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tables/table3.xml" ContentType="application/vnd.openxmlformats-officedocument.spreadsheetml.table+xml"/>
  <Override PartName="/xl/tables/table4.xml" ContentType="application/vnd.openxmlformats-officedocument.spreadsheetml.table+xml"/>
  <Override PartName="/xl/comments3.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mc:AlternateContent xmlns:mc="http://schemas.openxmlformats.org/markup-compatibility/2006">
    <mc:Choice Requires="x15">
      <x15ac:absPath xmlns:x15ac="http://schemas.microsoft.com/office/spreadsheetml/2010/11/ac" url="https://hillingdon-my.sharepoint.com/personal/mpearson_hillingdon_gov_uk1/Documents/Mike/Projects/Post 14 transition policy/"/>
    </mc:Choice>
  </mc:AlternateContent>
  <xr:revisionPtr revIDLastSave="5" documentId="8_{F8EEA9DA-A2D0-41B6-B39C-5F4219D43DE1}" xr6:coauthVersionLast="47" xr6:coauthVersionMax="47" xr10:uidLastSave="{659A306A-2B85-4EF9-94DB-C832683135CE}"/>
  <bookViews>
    <workbookView xWindow="33720" yWindow="-120" windowWidth="29040" windowHeight="15840" xr2:uid="{00000000-000D-0000-FFFF-FFFF00000000}"/>
  </bookViews>
  <sheets>
    <sheet name="Students on roll" sheetId="3" r:id="rId1"/>
    <sheet name="Data categories" sheetId="1" state="hidden" r:id="rId2"/>
    <sheet name="Lookup Values" sheetId="4" state="hidden" r:id="rId3"/>
    <sheet name="Leavers" sheetId="7" r:id="rId4"/>
    <sheet name="Ethnicity codes" sheetId="5" r:id="rId5"/>
  </sheets>
  <definedNames>
    <definedName name="_xlnm._FilterDatabase" localSheetId="1" hidden="1">'Data categories'!$A$3:$N$53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N350" i="7" l="1"/>
  <c r="DM350" i="7"/>
  <c r="DL350" i="7"/>
  <c r="DK350" i="7"/>
  <c r="DI350" i="7"/>
  <c r="DH350" i="7"/>
  <c r="DG350" i="7"/>
  <c r="DF350" i="7"/>
  <c r="DE350" i="7"/>
  <c r="DD350" i="7"/>
  <c r="DC350" i="7"/>
  <c r="DB350" i="7"/>
  <c r="DA350" i="7"/>
  <c r="CZ350" i="7"/>
  <c r="CY350" i="7"/>
  <c r="CX350" i="7"/>
  <c r="CW350" i="7"/>
  <c r="CV350" i="7"/>
  <c r="CU350" i="7"/>
  <c r="CT350" i="7"/>
  <c r="CS350" i="7"/>
  <c r="CR350" i="7"/>
  <c r="CQ350" i="7"/>
  <c r="CP350" i="7"/>
  <c r="CO350" i="7"/>
  <c r="CN350" i="7"/>
  <c r="CM350" i="7"/>
  <c r="CJ350" i="7"/>
  <c r="CL350" i="7" s="1"/>
  <c r="CI350" i="7"/>
  <c r="CH350" i="7"/>
  <c r="CG350" i="7"/>
  <c r="CF350" i="7"/>
  <c r="CE350" i="7"/>
  <c r="CC350" i="7"/>
  <c r="DN349" i="7"/>
  <c r="DM349" i="7"/>
  <c r="DL349" i="7"/>
  <c r="DK349" i="7"/>
  <c r="DI349" i="7"/>
  <c r="DH349" i="7"/>
  <c r="DG349" i="7"/>
  <c r="DF349" i="7"/>
  <c r="DE349" i="7"/>
  <c r="DD349" i="7"/>
  <c r="DC349" i="7"/>
  <c r="DB349" i="7"/>
  <c r="DA349" i="7"/>
  <c r="CZ349" i="7"/>
  <c r="CY349" i="7"/>
  <c r="CX349" i="7"/>
  <c r="CW349" i="7"/>
  <c r="CV349" i="7"/>
  <c r="CU349" i="7"/>
  <c r="CT349" i="7"/>
  <c r="CS349" i="7"/>
  <c r="CR349" i="7"/>
  <c r="CQ349" i="7"/>
  <c r="CP349" i="7"/>
  <c r="CO349" i="7"/>
  <c r="CN349" i="7"/>
  <c r="CM349" i="7"/>
  <c r="CJ349" i="7"/>
  <c r="CL349" i="7" s="1"/>
  <c r="CI349" i="7"/>
  <c r="CH349" i="7"/>
  <c r="CG349" i="7"/>
  <c r="CF349" i="7"/>
  <c r="CE349" i="7"/>
  <c r="CC349" i="7"/>
  <c r="DN348" i="7"/>
  <c r="DM348" i="7"/>
  <c r="DL348" i="7"/>
  <c r="DK348" i="7"/>
  <c r="DI348" i="7"/>
  <c r="DH348" i="7"/>
  <c r="DG348" i="7"/>
  <c r="DF348" i="7"/>
  <c r="DE348" i="7"/>
  <c r="DD348" i="7"/>
  <c r="DC348" i="7"/>
  <c r="DB348" i="7"/>
  <c r="DA348" i="7"/>
  <c r="CZ348" i="7"/>
  <c r="CY348" i="7"/>
  <c r="CX348" i="7"/>
  <c r="CW348" i="7"/>
  <c r="CV348" i="7"/>
  <c r="CU348" i="7"/>
  <c r="CT348" i="7"/>
  <c r="CS348" i="7"/>
  <c r="CR348" i="7"/>
  <c r="CQ348" i="7"/>
  <c r="CP348" i="7"/>
  <c r="CO348" i="7"/>
  <c r="CN348" i="7"/>
  <c r="CM348" i="7"/>
  <c r="CJ348" i="7"/>
  <c r="CL348" i="7" s="1"/>
  <c r="CI348" i="7"/>
  <c r="CH348" i="7"/>
  <c r="CG348" i="7"/>
  <c r="CF348" i="7"/>
  <c r="CE348" i="7"/>
  <c r="CC348" i="7"/>
  <c r="DN347" i="7"/>
  <c r="DM347" i="7"/>
  <c r="DL347" i="7"/>
  <c r="DK347" i="7"/>
  <c r="DI347" i="7"/>
  <c r="DH347" i="7"/>
  <c r="DG347" i="7"/>
  <c r="DF347" i="7"/>
  <c r="DE347" i="7"/>
  <c r="DD347" i="7"/>
  <c r="DC347" i="7"/>
  <c r="DB347" i="7"/>
  <c r="DA347" i="7"/>
  <c r="CZ347" i="7"/>
  <c r="CY347" i="7"/>
  <c r="CX347" i="7"/>
  <c r="CW347" i="7"/>
  <c r="CV347" i="7"/>
  <c r="CU347" i="7"/>
  <c r="CT347" i="7"/>
  <c r="CS347" i="7"/>
  <c r="CR347" i="7"/>
  <c r="CQ347" i="7"/>
  <c r="CP347" i="7"/>
  <c r="CO347" i="7"/>
  <c r="CN347" i="7"/>
  <c r="CM347" i="7"/>
  <c r="CJ347" i="7"/>
  <c r="CL347" i="7" s="1"/>
  <c r="CI347" i="7"/>
  <c r="CH347" i="7"/>
  <c r="CG347" i="7"/>
  <c r="CF347" i="7"/>
  <c r="CE347" i="7"/>
  <c r="CC347" i="7"/>
  <c r="DN346" i="7"/>
  <c r="DM346" i="7"/>
  <c r="DL346" i="7"/>
  <c r="DK346" i="7"/>
  <c r="DI346" i="7"/>
  <c r="DH346" i="7"/>
  <c r="DG346" i="7"/>
  <c r="DF346" i="7"/>
  <c r="DE346" i="7"/>
  <c r="DD346" i="7"/>
  <c r="DC346" i="7"/>
  <c r="DB346" i="7"/>
  <c r="DA346" i="7"/>
  <c r="CZ346" i="7"/>
  <c r="CY346" i="7"/>
  <c r="CX346" i="7"/>
  <c r="CW346" i="7"/>
  <c r="CV346" i="7"/>
  <c r="CU346" i="7"/>
  <c r="CT346" i="7"/>
  <c r="CS346" i="7"/>
  <c r="CR346" i="7"/>
  <c r="CQ346" i="7"/>
  <c r="CP346" i="7"/>
  <c r="CO346" i="7"/>
  <c r="CN346" i="7"/>
  <c r="CM346" i="7"/>
  <c r="CJ346" i="7"/>
  <c r="CL346" i="7" s="1"/>
  <c r="CI346" i="7"/>
  <c r="CH346" i="7"/>
  <c r="CG346" i="7"/>
  <c r="CF346" i="7"/>
  <c r="CE346" i="7"/>
  <c r="CC346" i="7"/>
  <c r="DN345" i="7"/>
  <c r="DM345" i="7"/>
  <c r="DL345" i="7"/>
  <c r="DK345" i="7"/>
  <c r="DI345" i="7"/>
  <c r="DH345" i="7"/>
  <c r="DG345" i="7"/>
  <c r="DF345" i="7"/>
  <c r="DE345" i="7"/>
  <c r="DD345" i="7"/>
  <c r="DC345" i="7"/>
  <c r="DB345" i="7"/>
  <c r="DA345" i="7"/>
  <c r="CZ345" i="7"/>
  <c r="CY345" i="7"/>
  <c r="CX345" i="7"/>
  <c r="CW345" i="7"/>
  <c r="CV345" i="7"/>
  <c r="CU345" i="7"/>
  <c r="CT345" i="7"/>
  <c r="CS345" i="7"/>
  <c r="CR345" i="7"/>
  <c r="CQ345" i="7"/>
  <c r="CP345" i="7"/>
  <c r="CO345" i="7"/>
  <c r="CN345" i="7"/>
  <c r="CM345" i="7"/>
  <c r="CJ345" i="7"/>
  <c r="CL345" i="7" s="1"/>
  <c r="CI345" i="7"/>
  <c r="CH345" i="7"/>
  <c r="CG345" i="7"/>
  <c r="CF345" i="7"/>
  <c r="CE345" i="7"/>
  <c r="CC345" i="7"/>
  <c r="DN344" i="7"/>
  <c r="DM344" i="7"/>
  <c r="DL344" i="7"/>
  <c r="DK344" i="7"/>
  <c r="DI344" i="7"/>
  <c r="DH344" i="7"/>
  <c r="DG344" i="7"/>
  <c r="DF344" i="7"/>
  <c r="DE344" i="7"/>
  <c r="DD344" i="7"/>
  <c r="DC344" i="7"/>
  <c r="DB344" i="7"/>
  <c r="DA344" i="7"/>
  <c r="CZ344" i="7"/>
  <c r="CY344" i="7"/>
  <c r="CX344" i="7"/>
  <c r="CW344" i="7"/>
  <c r="CV344" i="7"/>
  <c r="CU344" i="7"/>
  <c r="CT344" i="7"/>
  <c r="CS344" i="7"/>
  <c r="CR344" i="7"/>
  <c r="CQ344" i="7"/>
  <c r="CP344" i="7"/>
  <c r="CO344" i="7"/>
  <c r="CN344" i="7"/>
  <c r="CM344" i="7"/>
  <c r="CJ344" i="7"/>
  <c r="CL344" i="7" s="1"/>
  <c r="CI344" i="7"/>
  <c r="CH344" i="7"/>
  <c r="CG344" i="7"/>
  <c r="CF344" i="7"/>
  <c r="CE344" i="7"/>
  <c r="CC344" i="7"/>
  <c r="DN343" i="7"/>
  <c r="DM343" i="7"/>
  <c r="DL343" i="7"/>
  <c r="DK343" i="7"/>
  <c r="DI343" i="7"/>
  <c r="DH343" i="7"/>
  <c r="DG343" i="7"/>
  <c r="DF343" i="7"/>
  <c r="DE343" i="7"/>
  <c r="DD343" i="7"/>
  <c r="DC343" i="7"/>
  <c r="DB343" i="7"/>
  <c r="DA343" i="7"/>
  <c r="CZ343" i="7"/>
  <c r="CY343" i="7"/>
  <c r="CX343" i="7"/>
  <c r="CW343" i="7"/>
  <c r="CV343" i="7"/>
  <c r="CU343" i="7"/>
  <c r="CT343" i="7"/>
  <c r="CS343" i="7"/>
  <c r="CR343" i="7"/>
  <c r="CQ343" i="7"/>
  <c r="CP343" i="7"/>
  <c r="CO343" i="7"/>
  <c r="CN343" i="7"/>
  <c r="CM343" i="7"/>
  <c r="CJ343" i="7"/>
  <c r="CL343" i="7" s="1"/>
  <c r="CI343" i="7"/>
  <c r="CH343" i="7"/>
  <c r="CG343" i="7"/>
  <c r="CF343" i="7"/>
  <c r="CE343" i="7"/>
  <c r="CC343" i="7"/>
  <c r="DN342" i="7"/>
  <c r="DM342" i="7"/>
  <c r="DL342" i="7"/>
  <c r="DK342" i="7"/>
  <c r="DI342" i="7"/>
  <c r="DH342" i="7"/>
  <c r="DG342" i="7"/>
  <c r="DF342" i="7"/>
  <c r="DE342" i="7"/>
  <c r="DD342" i="7"/>
  <c r="DC342" i="7"/>
  <c r="DB342" i="7"/>
  <c r="DA342" i="7"/>
  <c r="CZ342" i="7"/>
  <c r="CY342" i="7"/>
  <c r="CX342" i="7"/>
  <c r="CW342" i="7"/>
  <c r="CV342" i="7"/>
  <c r="CU342" i="7"/>
  <c r="CT342" i="7"/>
  <c r="CS342" i="7"/>
  <c r="CR342" i="7"/>
  <c r="CQ342" i="7"/>
  <c r="CP342" i="7"/>
  <c r="CO342" i="7"/>
  <c r="CN342" i="7"/>
  <c r="CM342" i="7"/>
  <c r="CJ342" i="7"/>
  <c r="CL342" i="7" s="1"/>
  <c r="CI342" i="7"/>
  <c r="CH342" i="7"/>
  <c r="CG342" i="7"/>
  <c r="CF342" i="7"/>
  <c r="CE342" i="7"/>
  <c r="CC342" i="7"/>
  <c r="DN341" i="7"/>
  <c r="DM341" i="7"/>
  <c r="DL341" i="7"/>
  <c r="DK341" i="7"/>
  <c r="DI341" i="7"/>
  <c r="DH341" i="7"/>
  <c r="DG341" i="7"/>
  <c r="DF341" i="7"/>
  <c r="DE341" i="7"/>
  <c r="DD341" i="7"/>
  <c r="DC341" i="7"/>
  <c r="DB341" i="7"/>
  <c r="DA341" i="7"/>
  <c r="CZ341" i="7"/>
  <c r="CY341" i="7"/>
  <c r="CX341" i="7"/>
  <c r="CW341" i="7"/>
  <c r="CV341" i="7"/>
  <c r="CU341" i="7"/>
  <c r="CT341" i="7"/>
  <c r="CS341" i="7"/>
  <c r="CR341" i="7"/>
  <c r="CQ341" i="7"/>
  <c r="CP341" i="7"/>
  <c r="CO341" i="7"/>
  <c r="CN341" i="7"/>
  <c r="CM341" i="7"/>
  <c r="CJ341" i="7"/>
  <c r="CI341" i="7"/>
  <c r="CH341" i="7"/>
  <c r="CG341" i="7"/>
  <c r="CF341" i="7"/>
  <c r="CE341" i="7"/>
  <c r="CC341" i="7"/>
  <c r="DN340" i="7"/>
  <c r="DM340" i="7"/>
  <c r="DL340" i="7"/>
  <c r="DK340" i="7"/>
  <c r="DI340" i="7"/>
  <c r="DH340" i="7"/>
  <c r="DG340" i="7"/>
  <c r="DF340" i="7"/>
  <c r="DE340" i="7"/>
  <c r="DD340" i="7"/>
  <c r="DC340" i="7"/>
  <c r="DB340" i="7"/>
  <c r="DA340" i="7"/>
  <c r="CZ340" i="7"/>
  <c r="CY340" i="7"/>
  <c r="CX340" i="7"/>
  <c r="CW340" i="7"/>
  <c r="CV340" i="7"/>
  <c r="CU340" i="7"/>
  <c r="CT340" i="7"/>
  <c r="CS340" i="7"/>
  <c r="CR340" i="7"/>
  <c r="CQ340" i="7"/>
  <c r="CP340" i="7"/>
  <c r="CO340" i="7"/>
  <c r="CN340" i="7"/>
  <c r="CM340" i="7"/>
  <c r="CJ340" i="7"/>
  <c r="CI340" i="7"/>
  <c r="CH340" i="7"/>
  <c r="CG340" i="7"/>
  <c r="CF340" i="7"/>
  <c r="CE340" i="7"/>
  <c r="CC340" i="7"/>
  <c r="DN339" i="7"/>
  <c r="DM339" i="7"/>
  <c r="DL339" i="7"/>
  <c r="DK339" i="7"/>
  <c r="DI339" i="7"/>
  <c r="DH339" i="7"/>
  <c r="DG339" i="7"/>
  <c r="DF339" i="7"/>
  <c r="DE339" i="7"/>
  <c r="DD339" i="7"/>
  <c r="DC339" i="7"/>
  <c r="DB339" i="7"/>
  <c r="DA339" i="7"/>
  <c r="CZ339" i="7"/>
  <c r="CY339" i="7"/>
  <c r="CX339" i="7"/>
  <c r="CW339" i="7"/>
  <c r="CV339" i="7"/>
  <c r="CU339" i="7"/>
  <c r="CT339" i="7"/>
  <c r="CS339" i="7"/>
  <c r="CR339" i="7"/>
  <c r="CQ339" i="7"/>
  <c r="CP339" i="7"/>
  <c r="CO339" i="7"/>
  <c r="CN339" i="7"/>
  <c r="CM339" i="7"/>
  <c r="CJ339" i="7"/>
  <c r="CI339" i="7"/>
  <c r="CH339" i="7"/>
  <c r="CG339" i="7"/>
  <c r="CF339" i="7"/>
  <c r="CE339" i="7"/>
  <c r="CC339" i="7"/>
  <c r="DN338" i="7"/>
  <c r="DM338" i="7"/>
  <c r="DL338" i="7"/>
  <c r="DK338" i="7"/>
  <c r="DI338" i="7"/>
  <c r="DH338" i="7"/>
  <c r="DG338" i="7"/>
  <c r="DF338" i="7"/>
  <c r="DE338" i="7"/>
  <c r="DD338" i="7"/>
  <c r="DC338" i="7"/>
  <c r="DB338" i="7"/>
  <c r="DA338" i="7"/>
  <c r="CZ338" i="7"/>
  <c r="CY338" i="7"/>
  <c r="CX338" i="7"/>
  <c r="CW338" i="7"/>
  <c r="CV338" i="7"/>
  <c r="CU338" i="7"/>
  <c r="CT338" i="7"/>
  <c r="CS338" i="7"/>
  <c r="CR338" i="7"/>
  <c r="CQ338" i="7"/>
  <c r="CP338" i="7"/>
  <c r="CO338" i="7"/>
  <c r="CN338" i="7"/>
  <c r="CM338" i="7"/>
  <c r="CJ338" i="7"/>
  <c r="CI338" i="7"/>
  <c r="CH338" i="7"/>
  <c r="CG338" i="7"/>
  <c r="CF338" i="7"/>
  <c r="CE338" i="7"/>
  <c r="CC338" i="7"/>
  <c r="DN337" i="7"/>
  <c r="DM337" i="7"/>
  <c r="DL337" i="7"/>
  <c r="DK337" i="7"/>
  <c r="DI337" i="7"/>
  <c r="DH337" i="7"/>
  <c r="DG337" i="7"/>
  <c r="DF337" i="7"/>
  <c r="DE337" i="7"/>
  <c r="DD337" i="7"/>
  <c r="DC337" i="7"/>
  <c r="DB337" i="7"/>
  <c r="DA337" i="7"/>
  <c r="CZ337" i="7"/>
  <c r="CY337" i="7"/>
  <c r="CX337" i="7"/>
  <c r="CW337" i="7"/>
  <c r="CV337" i="7"/>
  <c r="CU337" i="7"/>
  <c r="CT337" i="7"/>
  <c r="CS337" i="7"/>
  <c r="CR337" i="7"/>
  <c r="CQ337" i="7"/>
  <c r="CP337" i="7"/>
  <c r="CO337" i="7"/>
  <c r="CN337" i="7"/>
  <c r="CM337" i="7"/>
  <c r="CJ337" i="7"/>
  <c r="CI337" i="7"/>
  <c r="CH337" i="7"/>
  <c r="CG337" i="7"/>
  <c r="CF337" i="7"/>
  <c r="CE337" i="7"/>
  <c r="CC337" i="7"/>
  <c r="DN336" i="7"/>
  <c r="DM336" i="7"/>
  <c r="DL336" i="7"/>
  <c r="DK336" i="7"/>
  <c r="DI336" i="7"/>
  <c r="DH336" i="7"/>
  <c r="DG336" i="7"/>
  <c r="DF336" i="7"/>
  <c r="DE336" i="7"/>
  <c r="DD336" i="7"/>
  <c r="DC336" i="7"/>
  <c r="DB336" i="7"/>
  <c r="DA336" i="7"/>
  <c r="CZ336" i="7"/>
  <c r="CY336" i="7"/>
  <c r="CX336" i="7"/>
  <c r="CW336" i="7"/>
  <c r="CV336" i="7"/>
  <c r="CU336" i="7"/>
  <c r="CT336" i="7"/>
  <c r="CS336" i="7"/>
  <c r="CR336" i="7"/>
  <c r="CQ336" i="7"/>
  <c r="CP336" i="7"/>
  <c r="CO336" i="7"/>
  <c r="CN336" i="7"/>
  <c r="CM336" i="7"/>
  <c r="CJ336" i="7"/>
  <c r="CI336" i="7"/>
  <c r="CH336" i="7"/>
  <c r="CG336" i="7"/>
  <c r="CF336" i="7"/>
  <c r="CE336" i="7"/>
  <c r="CC336" i="7"/>
  <c r="DN335" i="7"/>
  <c r="DM335" i="7"/>
  <c r="DL335" i="7"/>
  <c r="DK335" i="7"/>
  <c r="DI335" i="7"/>
  <c r="DH335" i="7"/>
  <c r="DG335" i="7"/>
  <c r="DF335" i="7"/>
  <c r="DE335" i="7"/>
  <c r="DD335" i="7"/>
  <c r="DC335" i="7"/>
  <c r="DB335" i="7"/>
  <c r="DA335" i="7"/>
  <c r="CZ335" i="7"/>
  <c r="CY335" i="7"/>
  <c r="CX335" i="7"/>
  <c r="CW335" i="7"/>
  <c r="CV335" i="7"/>
  <c r="CU335" i="7"/>
  <c r="CT335" i="7"/>
  <c r="CS335" i="7"/>
  <c r="CR335" i="7"/>
  <c r="CQ335" i="7"/>
  <c r="CP335" i="7"/>
  <c r="CO335" i="7"/>
  <c r="CN335" i="7"/>
  <c r="CM335" i="7"/>
  <c r="CJ335" i="7"/>
  <c r="CI335" i="7"/>
  <c r="CH335" i="7"/>
  <c r="CG335" i="7"/>
  <c r="CF335" i="7"/>
  <c r="CE335" i="7"/>
  <c r="CC335" i="7"/>
  <c r="DN334" i="7"/>
  <c r="DM334" i="7"/>
  <c r="DL334" i="7"/>
  <c r="DK334" i="7"/>
  <c r="DI334" i="7"/>
  <c r="DH334" i="7"/>
  <c r="DG334" i="7"/>
  <c r="DF334" i="7"/>
  <c r="DE334" i="7"/>
  <c r="DD334" i="7"/>
  <c r="DC334" i="7"/>
  <c r="DB334" i="7"/>
  <c r="DA334" i="7"/>
  <c r="CZ334" i="7"/>
  <c r="CY334" i="7"/>
  <c r="CX334" i="7"/>
  <c r="CW334" i="7"/>
  <c r="CV334" i="7"/>
  <c r="CU334" i="7"/>
  <c r="CT334" i="7"/>
  <c r="CS334" i="7"/>
  <c r="CR334" i="7"/>
  <c r="CQ334" i="7"/>
  <c r="CP334" i="7"/>
  <c r="CO334" i="7"/>
  <c r="CN334" i="7"/>
  <c r="CM334" i="7"/>
  <c r="CJ334" i="7"/>
  <c r="CI334" i="7"/>
  <c r="CH334" i="7"/>
  <c r="CG334" i="7"/>
  <c r="CF334" i="7"/>
  <c r="CE334" i="7"/>
  <c r="CC334" i="7"/>
  <c r="DN333" i="7"/>
  <c r="DM333" i="7"/>
  <c r="DL333" i="7"/>
  <c r="DK333" i="7"/>
  <c r="DI333" i="7"/>
  <c r="DH333" i="7"/>
  <c r="DG333" i="7"/>
  <c r="DF333" i="7"/>
  <c r="DE333" i="7"/>
  <c r="DD333" i="7"/>
  <c r="DC333" i="7"/>
  <c r="DB333" i="7"/>
  <c r="DA333" i="7"/>
  <c r="CZ333" i="7"/>
  <c r="CY333" i="7"/>
  <c r="CX333" i="7"/>
  <c r="CW333" i="7"/>
  <c r="CV333" i="7"/>
  <c r="CU333" i="7"/>
  <c r="CT333" i="7"/>
  <c r="CS333" i="7"/>
  <c r="CR333" i="7"/>
  <c r="CQ333" i="7"/>
  <c r="CP333" i="7"/>
  <c r="CO333" i="7"/>
  <c r="CN333" i="7"/>
  <c r="CM333" i="7"/>
  <c r="CJ333" i="7"/>
  <c r="CI333" i="7"/>
  <c r="CH333" i="7"/>
  <c r="CG333" i="7"/>
  <c r="CF333" i="7"/>
  <c r="CE333" i="7"/>
  <c r="CC333" i="7"/>
  <c r="DN332" i="7"/>
  <c r="DM332" i="7"/>
  <c r="DL332" i="7"/>
  <c r="DK332" i="7"/>
  <c r="DI332" i="7"/>
  <c r="DH332" i="7"/>
  <c r="DG332" i="7"/>
  <c r="DF332" i="7"/>
  <c r="DE332" i="7"/>
  <c r="DD332" i="7"/>
  <c r="DC332" i="7"/>
  <c r="DB332" i="7"/>
  <c r="DA332" i="7"/>
  <c r="CZ332" i="7"/>
  <c r="CY332" i="7"/>
  <c r="CX332" i="7"/>
  <c r="CW332" i="7"/>
  <c r="CV332" i="7"/>
  <c r="CU332" i="7"/>
  <c r="CT332" i="7"/>
  <c r="CS332" i="7"/>
  <c r="CR332" i="7"/>
  <c r="CQ332" i="7"/>
  <c r="CP332" i="7"/>
  <c r="CO332" i="7"/>
  <c r="CN332" i="7"/>
  <c r="CM332" i="7"/>
  <c r="CJ332" i="7"/>
  <c r="CI332" i="7"/>
  <c r="CH332" i="7"/>
  <c r="CG332" i="7"/>
  <c r="CF332" i="7"/>
  <c r="CE332" i="7"/>
  <c r="CC332" i="7"/>
  <c r="DN331" i="7"/>
  <c r="DM331" i="7"/>
  <c r="DL331" i="7"/>
  <c r="DK331" i="7"/>
  <c r="DI331" i="7"/>
  <c r="DH331" i="7"/>
  <c r="DG331" i="7"/>
  <c r="DF331" i="7"/>
  <c r="DE331" i="7"/>
  <c r="DD331" i="7"/>
  <c r="DC331" i="7"/>
  <c r="DB331" i="7"/>
  <c r="DA331" i="7"/>
  <c r="CZ331" i="7"/>
  <c r="CY331" i="7"/>
  <c r="CX331" i="7"/>
  <c r="CW331" i="7"/>
  <c r="CV331" i="7"/>
  <c r="CU331" i="7"/>
  <c r="CT331" i="7"/>
  <c r="CS331" i="7"/>
  <c r="CR331" i="7"/>
  <c r="CQ331" i="7"/>
  <c r="CP331" i="7"/>
  <c r="CO331" i="7"/>
  <c r="CN331" i="7"/>
  <c r="CM331" i="7"/>
  <c r="CJ331" i="7"/>
  <c r="CI331" i="7"/>
  <c r="CH331" i="7"/>
  <c r="CG331" i="7"/>
  <c r="CF331" i="7"/>
  <c r="CE331" i="7"/>
  <c r="CC331" i="7"/>
  <c r="DN330" i="7"/>
  <c r="DM330" i="7"/>
  <c r="DL330" i="7"/>
  <c r="DK330" i="7"/>
  <c r="DI330" i="7"/>
  <c r="DH330" i="7"/>
  <c r="DG330" i="7"/>
  <c r="DF330" i="7"/>
  <c r="DE330" i="7"/>
  <c r="DD330" i="7"/>
  <c r="DC330" i="7"/>
  <c r="DB330" i="7"/>
  <c r="DA330" i="7"/>
  <c r="CZ330" i="7"/>
  <c r="CY330" i="7"/>
  <c r="CX330" i="7"/>
  <c r="CW330" i="7"/>
  <c r="CV330" i="7"/>
  <c r="CU330" i="7"/>
  <c r="CT330" i="7"/>
  <c r="CS330" i="7"/>
  <c r="CR330" i="7"/>
  <c r="CQ330" i="7"/>
  <c r="CP330" i="7"/>
  <c r="CO330" i="7"/>
  <c r="CN330" i="7"/>
  <c r="CM330" i="7"/>
  <c r="CJ330" i="7"/>
  <c r="CI330" i="7"/>
  <c r="CH330" i="7"/>
  <c r="CG330" i="7"/>
  <c r="CF330" i="7"/>
  <c r="CE330" i="7"/>
  <c r="CC330" i="7"/>
  <c r="DN329" i="7"/>
  <c r="DM329" i="7"/>
  <c r="DL329" i="7"/>
  <c r="DK329" i="7"/>
  <c r="DI329" i="7"/>
  <c r="DH329" i="7"/>
  <c r="DG329" i="7"/>
  <c r="DF329" i="7"/>
  <c r="DE329" i="7"/>
  <c r="DD329" i="7"/>
  <c r="DC329" i="7"/>
  <c r="DB329" i="7"/>
  <c r="DA329" i="7"/>
  <c r="CZ329" i="7"/>
  <c r="CY329" i="7"/>
  <c r="CX329" i="7"/>
  <c r="CW329" i="7"/>
  <c r="CV329" i="7"/>
  <c r="CU329" i="7"/>
  <c r="CT329" i="7"/>
  <c r="CS329" i="7"/>
  <c r="CR329" i="7"/>
  <c r="CQ329" i="7"/>
  <c r="CP329" i="7"/>
  <c r="CO329" i="7"/>
  <c r="CN329" i="7"/>
  <c r="CM329" i="7"/>
  <c r="CL329" i="7"/>
  <c r="CJ329" i="7"/>
  <c r="CK329" i="7" s="1"/>
  <c r="CI329" i="7"/>
  <c r="CH329" i="7"/>
  <c r="CG329" i="7"/>
  <c r="CF329" i="7"/>
  <c r="DO329" i="7" s="1"/>
  <c r="AU329" i="7" s="1"/>
  <c r="DP329" i="7" s="1"/>
  <c r="AW329" i="7" s="1"/>
  <c r="CE329" i="7"/>
  <c r="CC329" i="7"/>
  <c r="DN328" i="7"/>
  <c r="DM328" i="7"/>
  <c r="DL328" i="7"/>
  <c r="DK328" i="7"/>
  <c r="DI328" i="7"/>
  <c r="DH328" i="7"/>
  <c r="DG328" i="7"/>
  <c r="DF328" i="7"/>
  <c r="DE328" i="7"/>
  <c r="DD328" i="7"/>
  <c r="DC328" i="7"/>
  <c r="DB328" i="7"/>
  <c r="DA328" i="7"/>
  <c r="CZ328" i="7"/>
  <c r="CY328" i="7"/>
  <c r="CX328" i="7"/>
  <c r="CW328" i="7"/>
  <c r="CV328" i="7"/>
  <c r="CU328" i="7"/>
  <c r="CT328" i="7"/>
  <c r="CS328" i="7"/>
  <c r="CR328" i="7"/>
  <c r="CQ328" i="7"/>
  <c r="CP328" i="7"/>
  <c r="CO328" i="7"/>
  <c r="CN328" i="7"/>
  <c r="CM328" i="7"/>
  <c r="CL328" i="7"/>
  <c r="CJ328" i="7"/>
  <c r="CK328" i="7" s="1"/>
  <c r="CI328" i="7"/>
  <c r="CH328" i="7"/>
  <c r="CG328" i="7"/>
  <c r="CF328" i="7"/>
  <c r="CE328" i="7"/>
  <c r="CC328" i="7"/>
  <c r="DO328" i="7" s="1"/>
  <c r="AU328" i="7" s="1"/>
  <c r="DP328" i="7" s="1"/>
  <c r="AW328" i="7" s="1"/>
  <c r="DN327" i="7"/>
  <c r="DM327" i="7"/>
  <c r="DL327" i="7"/>
  <c r="DK327" i="7"/>
  <c r="DI327" i="7"/>
  <c r="DH327" i="7"/>
  <c r="DG327" i="7"/>
  <c r="DF327" i="7"/>
  <c r="DE327" i="7"/>
  <c r="DD327" i="7"/>
  <c r="DC327" i="7"/>
  <c r="DB327" i="7"/>
  <c r="DA327" i="7"/>
  <c r="CZ327" i="7"/>
  <c r="CY327" i="7"/>
  <c r="CX327" i="7"/>
  <c r="CW327" i="7"/>
  <c r="CV327" i="7"/>
  <c r="CU327" i="7"/>
  <c r="CT327" i="7"/>
  <c r="CS327" i="7"/>
  <c r="CR327" i="7"/>
  <c r="CQ327" i="7"/>
  <c r="CP327" i="7"/>
  <c r="CO327" i="7"/>
  <c r="CN327" i="7"/>
  <c r="CM327" i="7"/>
  <c r="CL327" i="7"/>
  <c r="CJ327" i="7"/>
  <c r="CK327" i="7" s="1"/>
  <c r="CI327" i="7"/>
  <c r="CH327" i="7"/>
  <c r="CG327" i="7"/>
  <c r="CF327" i="7"/>
  <c r="CE327" i="7"/>
  <c r="CC327" i="7"/>
  <c r="DO327" i="7" s="1"/>
  <c r="AU327" i="7" s="1"/>
  <c r="DP327" i="7" s="1"/>
  <c r="AW327" i="7" s="1"/>
  <c r="DN326" i="7"/>
  <c r="DM326" i="7"/>
  <c r="DL326" i="7"/>
  <c r="DK326" i="7"/>
  <c r="DI326" i="7"/>
  <c r="DH326" i="7"/>
  <c r="DG326" i="7"/>
  <c r="DF326" i="7"/>
  <c r="DE326" i="7"/>
  <c r="DD326" i="7"/>
  <c r="DC326" i="7"/>
  <c r="DB326" i="7"/>
  <c r="DA326" i="7"/>
  <c r="CZ326" i="7"/>
  <c r="CY326" i="7"/>
  <c r="CX326" i="7"/>
  <c r="CW326" i="7"/>
  <c r="CV326" i="7"/>
  <c r="CU326" i="7"/>
  <c r="CT326" i="7"/>
  <c r="CS326" i="7"/>
  <c r="CR326" i="7"/>
  <c r="CQ326" i="7"/>
  <c r="CP326" i="7"/>
  <c r="CO326" i="7"/>
  <c r="CN326" i="7"/>
  <c r="CM326" i="7"/>
  <c r="CJ326" i="7"/>
  <c r="CK326" i="7" s="1"/>
  <c r="CI326" i="7"/>
  <c r="CH326" i="7"/>
  <c r="CG326" i="7"/>
  <c r="CF326" i="7"/>
  <c r="CE326" i="7"/>
  <c r="CC326" i="7"/>
  <c r="DN325" i="7"/>
  <c r="DM325" i="7"/>
  <c r="DL325" i="7"/>
  <c r="DK325" i="7"/>
  <c r="DI325" i="7"/>
  <c r="DH325" i="7"/>
  <c r="DG325" i="7"/>
  <c r="DF325" i="7"/>
  <c r="DE325" i="7"/>
  <c r="DD325" i="7"/>
  <c r="DC325" i="7"/>
  <c r="DB325" i="7"/>
  <c r="DA325" i="7"/>
  <c r="CZ325" i="7"/>
  <c r="CY325" i="7"/>
  <c r="CX325" i="7"/>
  <c r="CW325" i="7"/>
  <c r="CV325" i="7"/>
  <c r="CU325" i="7"/>
  <c r="CT325" i="7"/>
  <c r="CS325" i="7"/>
  <c r="CR325" i="7"/>
  <c r="CQ325" i="7"/>
  <c r="CP325" i="7"/>
  <c r="CO325" i="7"/>
  <c r="CN325" i="7"/>
  <c r="CM325" i="7"/>
  <c r="CL325" i="7"/>
  <c r="CJ325" i="7"/>
  <c r="CK325" i="7" s="1"/>
  <c r="CI325" i="7"/>
  <c r="CH325" i="7"/>
  <c r="CG325" i="7"/>
  <c r="CF325" i="7"/>
  <c r="CE325" i="7"/>
  <c r="CC325" i="7"/>
  <c r="DO325" i="7" s="1"/>
  <c r="AU325" i="7" s="1"/>
  <c r="DP325" i="7" s="1"/>
  <c r="AW325" i="7" s="1"/>
  <c r="DN324" i="7"/>
  <c r="DM324" i="7"/>
  <c r="DL324" i="7"/>
  <c r="DK324" i="7"/>
  <c r="DI324" i="7"/>
  <c r="DH324" i="7"/>
  <c r="DG324" i="7"/>
  <c r="DF324" i="7"/>
  <c r="DE324" i="7"/>
  <c r="DD324" i="7"/>
  <c r="DC324" i="7"/>
  <c r="DB324" i="7"/>
  <c r="DA324" i="7"/>
  <c r="CZ324" i="7"/>
  <c r="CY324" i="7"/>
  <c r="CX324" i="7"/>
  <c r="CW324" i="7"/>
  <c r="CV324" i="7"/>
  <c r="CU324" i="7"/>
  <c r="CT324" i="7"/>
  <c r="CS324" i="7"/>
  <c r="CR324" i="7"/>
  <c r="CQ324" i="7"/>
  <c r="CP324" i="7"/>
  <c r="CO324" i="7"/>
  <c r="CN324" i="7"/>
  <c r="CM324" i="7"/>
  <c r="CJ324" i="7"/>
  <c r="CK324" i="7" s="1"/>
  <c r="CI324" i="7"/>
  <c r="CH324" i="7"/>
  <c r="CG324" i="7"/>
  <c r="CF324" i="7"/>
  <c r="CE324" i="7"/>
  <c r="CC324" i="7"/>
  <c r="DN323" i="7"/>
  <c r="DM323" i="7"/>
  <c r="DL323" i="7"/>
  <c r="DK323" i="7"/>
  <c r="DI323" i="7"/>
  <c r="DH323" i="7"/>
  <c r="DG323" i="7"/>
  <c r="DF323" i="7"/>
  <c r="DE323" i="7"/>
  <c r="DD323" i="7"/>
  <c r="DC323" i="7"/>
  <c r="DB323" i="7"/>
  <c r="DA323" i="7"/>
  <c r="CZ323" i="7"/>
  <c r="CY323" i="7"/>
  <c r="CX323" i="7"/>
  <c r="CW323" i="7"/>
  <c r="CV323" i="7"/>
  <c r="CU323" i="7"/>
  <c r="CT323" i="7"/>
  <c r="CS323" i="7"/>
  <c r="CR323" i="7"/>
  <c r="CQ323" i="7"/>
  <c r="CP323" i="7"/>
  <c r="DO323" i="7" s="1"/>
  <c r="AU323" i="7" s="1"/>
  <c r="DP323" i="7" s="1"/>
  <c r="AW323" i="7" s="1"/>
  <c r="CO323" i="7"/>
  <c r="CN323" i="7"/>
  <c r="CM323" i="7"/>
  <c r="CL323" i="7"/>
  <c r="CJ323" i="7"/>
  <c r="CK323" i="7" s="1"/>
  <c r="CI323" i="7"/>
  <c r="CH323" i="7"/>
  <c r="CG323" i="7"/>
  <c r="CF323" i="7"/>
  <c r="CE323" i="7"/>
  <c r="CC323" i="7"/>
  <c r="DN322" i="7"/>
  <c r="DM322" i="7"/>
  <c r="DL322" i="7"/>
  <c r="DK322" i="7"/>
  <c r="DI322" i="7"/>
  <c r="DH322" i="7"/>
  <c r="DG322" i="7"/>
  <c r="DF322" i="7"/>
  <c r="DE322" i="7"/>
  <c r="DD322" i="7"/>
  <c r="DC322" i="7"/>
  <c r="DB322" i="7"/>
  <c r="DA322" i="7"/>
  <c r="CZ322" i="7"/>
  <c r="CY322" i="7"/>
  <c r="CX322" i="7"/>
  <c r="CW322" i="7"/>
  <c r="CV322" i="7"/>
  <c r="CU322" i="7"/>
  <c r="CT322" i="7"/>
  <c r="CS322" i="7"/>
  <c r="CR322" i="7"/>
  <c r="CQ322" i="7"/>
  <c r="CP322" i="7"/>
  <c r="CO322" i="7"/>
  <c r="CN322" i="7"/>
  <c r="CM322" i="7"/>
  <c r="CL322" i="7"/>
  <c r="CJ322" i="7"/>
  <c r="CK322" i="7" s="1"/>
  <c r="CI322" i="7"/>
  <c r="CH322" i="7"/>
  <c r="CG322" i="7"/>
  <c r="CF322" i="7"/>
  <c r="CE322" i="7"/>
  <c r="CC322" i="7"/>
  <c r="DO322" i="7" s="1"/>
  <c r="AU322" i="7" s="1"/>
  <c r="DP322" i="7" s="1"/>
  <c r="AW322" i="7" s="1"/>
  <c r="DN321" i="7"/>
  <c r="DM321" i="7"/>
  <c r="DL321" i="7"/>
  <c r="DK321" i="7"/>
  <c r="DI321" i="7"/>
  <c r="DH321" i="7"/>
  <c r="DG321" i="7"/>
  <c r="DF321" i="7"/>
  <c r="DE321" i="7"/>
  <c r="DD321" i="7"/>
  <c r="DC321" i="7"/>
  <c r="DB321" i="7"/>
  <c r="DA321" i="7"/>
  <c r="CZ321" i="7"/>
  <c r="CY321" i="7"/>
  <c r="CX321" i="7"/>
  <c r="CW321" i="7"/>
  <c r="CV321" i="7"/>
  <c r="CU321" i="7"/>
  <c r="CT321" i="7"/>
  <c r="CS321" i="7"/>
  <c r="CR321" i="7"/>
  <c r="CQ321" i="7"/>
  <c r="CP321" i="7"/>
  <c r="CO321" i="7"/>
  <c r="CN321" i="7"/>
  <c r="CM321" i="7"/>
  <c r="CL321" i="7"/>
  <c r="CJ321" i="7"/>
  <c r="CK321" i="7" s="1"/>
  <c r="CI321" i="7"/>
  <c r="CH321" i="7"/>
  <c r="DO321" i="7" s="1"/>
  <c r="AU321" i="7" s="1"/>
  <c r="DP321" i="7" s="1"/>
  <c r="AW321" i="7" s="1"/>
  <c r="CG321" i="7"/>
  <c r="CF321" i="7"/>
  <c r="CE321" i="7"/>
  <c r="CC321" i="7"/>
  <c r="DN320" i="7"/>
  <c r="DM320" i="7"/>
  <c r="DL320" i="7"/>
  <c r="DK320" i="7"/>
  <c r="DI320" i="7"/>
  <c r="DH320" i="7"/>
  <c r="DG320" i="7"/>
  <c r="DF320" i="7"/>
  <c r="DE320" i="7"/>
  <c r="DD320" i="7"/>
  <c r="DC320" i="7"/>
  <c r="DB320" i="7"/>
  <c r="DA320" i="7"/>
  <c r="CZ320" i="7"/>
  <c r="CY320" i="7"/>
  <c r="CX320" i="7"/>
  <c r="CW320" i="7"/>
  <c r="CV320" i="7"/>
  <c r="CU320" i="7"/>
  <c r="CT320" i="7"/>
  <c r="CS320" i="7"/>
  <c r="CR320" i="7"/>
  <c r="CQ320" i="7"/>
  <c r="CP320" i="7"/>
  <c r="CO320" i="7"/>
  <c r="CN320" i="7"/>
  <c r="CM320" i="7"/>
  <c r="CL320" i="7"/>
  <c r="CJ320" i="7"/>
  <c r="CK320" i="7" s="1"/>
  <c r="CI320" i="7"/>
  <c r="CH320" i="7"/>
  <c r="CG320" i="7"/>
  <c r="DO320" i="7" s="1"/>
  <c r="AU320" i="7" s="1"/>
  <c r="DP320" i="7" s="1"/>
  <c r="AW320" i="7" s="1"/>
  <c r="CF320" i="7"/>
  <c r="CE320" i="7"/>
  <c r="CC320" i="7"/>
  <c r="DN319" i="7"/>
  <c r="DM319" i="7"/>
  <c r="DL319" i="7"/>
  <c r="DK319" i="7"/>
  <c r="DI319" i="7"/>
  <c r="DH319" i="7"/>
  <c r="DG319" i="7"/>
  <c r="DF319" i="7"/>
  <c r="DE319" i="7"/>
  <c r="DD319" i="7"/>
  <c r="DC319" i="7"/>
  <c r="DB319" i="7"/>
  <c r="DA319" i="7"/>
  <c r="CZ319" i="7"/>
  <c r="CY319" i="7"/>
  <c r="CX319" i="7"/>
  <c r="CW319" i="7"/>
  <c r="CV319" i="7"/>
  <c r="CU319" i="7"/>
  <c r="CT319" i="7"/>
  <c r="CS319" i="7"/>
  <c r="CR319" i="7"/>
  <c r="CQ319" i="7"/>
  <c r="CP319" i="7"/>
  <c r="CO319" i="7"/>
  <c r="CN319" i="7"/>
  <c r="CM319" i="7"/>
  <c r="CL319" i="7"/>
  <c r="CJ319" i="7"/>
  <c r="CK319" i="7" s="1"/>
  <c r="CI319" i="7"/>
  <c r="CH319" i="7"/>
  <c r="CG319" i="7"/>
  <c r="CF319" i="7"/>
  <c r="CE319" i="7"/>
  <c r="CC319" i="7"/>
  <c r="DO319" i="7" s="1"/>
  <c r="AU319" i="7" s="1"/>
  <c r="DP319" i="7" s="1"/>
  <c r="AW319" i="7" s="1"/>
  <c r="DN318" i="7"/>
  <c r="DM318" i="7"/>
  <c r="DL318" i="7"/>
  <c r="DK318" i="7"/>
  <c r="DI318" i="7"/>
  <c r="DH318" i="7"/>
  <c r="DG318" i="7"/>
  <c r="DF318" i="7"/>
  <c r="DE318" i="7"/>
  <c r="DD318" i="7"/>
  <c r="DC318" i="7"/>
  <c r="DB318" i="7"/>
  <c r="DA318" i="7"/>
  <c r="CZ318" i="7"/>
  <c r="CY318" i="7"/>
  <c r="CX318" i="7"/>
  <c r="CW318" i="7"/>
  <c r="CV318" i="7"/>
  <c r="CU318" i="7"/>
  <c r="CT318" i="7"/>
  <c r="CS318" i="7"/>
  <c r="CR318" i="7"/>
  <c r="CQ318" i="7"/>
  <c r="CP318" i="7"/>
  <c r="CO318" i="7"/>
  <c r="CN318" i="7"/>
  <c r="CM318" i="7"/>
  <c r="CL318" i="7"/>
  <c r="CJ318" i="7"/>
  <c r="CK318" i="7" s="1"/>
  <c r="CI318" i="7"/>
  <c r="CH318" i="7"/>
  <c r="CG318" i="7"/>
  <c r="CF318" i="7"/>
  <c r="CE318" i="7"/>
  <c r="CC318" i="7"/>
  <c r="DO318" i="7" s="1"/>
  <c r="AU318" i="7" s="1"/>
  <c r="DP318" i="7" s="1"/>
  <c r="AW318" i="7" s="1"/>
  <c r="DN317" i="7"/>
  <c r="DM317" i="7"/>
  <c r="DL317" i="7"/>
  <c r="DK317" i="7"/>
  <c r="DI317" i="7"/>
  <c r="DH317" i="7"/>
  <c r="DG317" i="7"/>
  <c r="DF317" i="7"/>
  <c r="DE317" i="7"/>
  <c r="DD317" i="7"/>
  <c r="DC317" i="7"/>
  <c r="DB317" i="7"/>
  <c r="DA317" i="7"/>
  <c r="CZ317" i="7"/>
  <c r="CY317" i="7"/>
  <c r="CX317" i="7"/>
  <c r="CW317" i="7"/>
  <c r="CV317" i="7"/>
  <c r="CU317" i="7"/>
  <c r="CT317" i="7"/>
  <c r="CS317" i="7"/>
  <c r="CR317" i="7"/>
  <c r="CQ317" i="7"/>
  <c r="CP317" i="7"/>
  <c r="CO317" i="7"/>
  <c r="CN317" i="7"/>
  <c r="CM317" i="7"/>
  <c r="CL317" i="7"/>
  <c r="CJ317" i="7"/>
  <c r="CK317" i="7" s="1"/>
  <c r="CI317" i="7"/>
  <c r="CH317" i="7"/>
  <c r="CG317" i="7"/>
  <c r="DO317" i="7" s="1"/>
  <c r="AU317" i="7" s="1"/>
  <c r="DP317" i="7" s="1"/>
  <c r="AW317" i="7" s="1"/>
  <c r="CF317" i="7"/>
  <c r="CE317" i="7"/>
  <c r="CC317" i="7"/>
  <c r="DN316" i="7"/>
  <c r="DM316" i="7"/>
  <c r="DL316" i="7"/>
  <c r="DK316" i="7"/>
  <c r="DI316" i="7"/>
  <c r="DH316" i="7"/>
  <c r="DG316" i="7"/>
  <c r="DF316" i="7"/>
  <c r="DE316" i="7"/>
  <c r="DD316" i="7"/>
  <c r="DC316" i="7"/>
  <c r="DB316" i="7"/>
  <c r="DA316" i="7"/>
  <c r="CZ316" i="7"/>
  <c r="CY316" i="7"/>
  <c r="CX316" i="7"/>
  <c r="CW316" i="7"/>
  <c r="CV316" i="7"/>
  <c r="CU316" i="7"/>
  <c r="CT316" i="7"/>
  <c r="CS316" i="7"/>
  <c r="CR316" i="7"/>
  <c r="CQ316" i="7"/>
  <c r="CP316" i="7"/>
  <c r="CO316" i="7"/>
  <c r="CN316" i="7"/>
  <c r="CM316" i="7"/>
  <c r="CL316" i="7"/>
  <c r="CJ316" i="7"/>
  <c r="CK316" i="7" s="1"/>
  <c r="CI316" i="7"/>
  <c r="CH316" i="7"/>
  <c r="CG316" i="7"/>
  <c r="DO316" i="7" s="1"/>
  <c r="AU316" i="7" s="1"/>
  <c r="DP316" i="7" s="1"/>
  <c r="AW316" i="7" s="1"/>
  <c r="CF316" i="7"/>
  <c r="CE316" i="7"/>
  <c r="CC316" i="7"/>
  <c r="DN315" i="7"/>
  <c r="DM315" i="7"/>
  <c r="DL315" i="7"/>
  <c r="DK315" i="7"/>
  <c r="DI315" i="7"/>
  <c r="DH315" i="7"/>
  <c r="DG315" i="7"/>
  <c r="DF315" i="7"/>
  <c r="DE315" i="7"/>
  <c r="DD315" i="7"/>
  <c r="DC315" i="7"/>
  <c r="DB315" i="7"/>
  <c r="DA315" i="7"/>
  <c r="CZ315" i="7"/>
  <c r="CY315" i="7"/>
  <c r="CX315" i="7"/>
  <c r="CW315" i="7"/>
  <c r="CV315" i="7"/>
  <c r="CU315" i="7"/>
  <c r="CT315" i="7"/>
  <c r="CS315" i="7"/>
  <c r="CR315" i="7"/>
  <c r="CQ315" i="7"/>
  <c r="CP315" i="7"/>
  <c r="CO315" i="7"/>
  <c r="CN315" i="7"/>
  <c r="CM315" i="7"/>
  <c r="CL315" i="7"/>
  <c r="CJ315" i="7"/>
  <c r="CK315" i="7" s="1"/>
  <c r="CI315" i="7"/>
  <c r="CH315" i="7"/>
  <c r="CG315" i="7"/>
  <c r="CF315" i="7"/>
  <c r="CE315" i="7"/>
  <c r="DO315" i="7" s="1"/>
  <c r="AU315" i="7" s="1"/>
  <c r="DP315" i="7" s="1"/>
  <c r="AW315" i="7" s="1"/>
  <c r="CC315" i="7"/>
  <c r="DN314" i="7"/>
  <c r="DM314" i="7"/>
  <c r="DL314" i="7"/>
  <c r="DK314" i="7"/>
  <c r="DI314" i="7"/>
  <c r="DH314" i="7"/>
  <c r="DG314" i="7"/>
  <c r="DF314" i="7"/>
  <c r="DE314" i="7"/>
  <c r="DD314" i="7"/>
  <c r="DC314" i="7"/>
  <c r="DB314" i="7"/>
  <c r="DA314" i="7"/>
  <c r="CZ314" i="7"/>
  <c r="CY314" i="7"/>
  <c r="CX314" i="7"/>
  <c r="CW314" i="7"/>
  <c r="CV314" i="7"/>
  <c r="CU314" i="7"/>
  <c r="CT314" i="7"/>
  <c r="CS314" i="7"/>
  <c r="CR314" i="7"/>
  <c r="CQ314" i="7"/>
  <c r="CP314" i="7"/>
  <c r="CO314" i="7"/>
  <c r="CN314" i="7"/>
  <c r="CM314" i="7"/>
  <c r="CL314" i="7"/>
  <c r="CJ314" i="7"/>
  <c r="CK314" i="7" s="1"/>
  <c r="CI314" i="7"/>
  <c r="CH314" i="7"/>
  <c r="CG314" i="7"/>
  <c r="CF314" i="7"/>
  <c r="CE314" i="7"/>
  <c r="CC314" i="7"/>
  <c r="DO314" i="7" s="1"/>
  <c r="AU314" i="7" s="1"/>
  <c r="DP314" i="7" s="1"/>
  <c r="AW314" i="7" s="1"/>
  <c r="DN313" i="7"/>
  <c r="DM313" i="7"/>
  <c r="DL313" i="7"/>
  <c r="DK313" i="7"/>
  <c r="DI313" i="7"/>
  <c r="DH313" i="7"/>
  <c r="DG313" i="7"/>
  <c r="DF313" i="7"/>
  <c r="DE313" i="7"/>
  <c r="DD313" i="7"/>
  <c r="DC313" i="7"/>
  <c r="DB313" i="7"/>
  <c r="DA313" i="7"/>
  <c r="CZ313" i="7"/>
  <c r="CY313" i="7"/>
  <c r="CX313" i="7"/>
  <c r="CW313" i="7"/>
  <c r="CV313" i="7"/>
  <c r="CU313" i="7"/>
  <c r="CT313" i="7"/>
  <c r="CS313" i="7"/>
  <c r="CR313" i="7"/>
  <c r="CQ313" i="7"/>
  <c r="CP313" i="7"/>
  <c r="CO313" i="7"/>
  <c r="CN313" i="7"/>
  <c r="CM313" i="7"/>
  <c r="CL313" i="7"/>
  <c r="CJ313" i="7"/>
  <c r="CK313" i="7" s="1"/>
  <c r="CI313" i="7"/>
  <c r="CH313" i="7"/>
  <c r="CG313" i="7"/>
  <c r="DO313" i="7" s="1"/>
  <c r="AU313" i="7" s="1"/>
  <c r="DP313" i="7" s="1"/>
  <c r="AW313" i="7" s="1"/>
  <c r="CF313" i="7"/>
  <c r="CE313" i="7"/>
  <c r="CC313" i="7"/>
  <c r="DN312" i="7"/>
  <c r="DM312" i="7"/>
  <c r="DL312" i="7"/>
  <c r="DK312" i="7"/>
  <c r="DI312" i="7"/>
  <c r="DH312" i="7"/>
  <c r="DG312" i="7"/>
  <c r="DF312" i="7"/>
  <c r="DE312" i="7"/>
  <c r="DD312" i="7"/>
  <c r="DC312" i="7"/>
  <c r="DB312" i="7"/>
  <c r="DA312" i="7"/>
  <c r="CZ312" i="7"/>
  <c r="CY312" i="7"/>
  <c r="CX312" i="7"/>
  <c r="CW312" i="7"/>
  <c r="CV312" i="7"/>
  <c r="CU312" i="7"/>
  <c r="CT312" i="7"/>
  <c r="CS312" i="7"/>
  <c r="CR312" i="7"/>
  <c r="CQ312" i="7"/>
  <c r="CP312" i="7"/>
  <c r="CO312" i="7"/>
  <c r="CN312" i="7"/>
  <c r="CM312" i="7"/>
  <c r="CL312" i="7"/>
  <c r="CJ312" i="7"/>
  <c r="CK312" i="7" s="1"/>
  <c r="CI312" i="7"/>
  <c r="CH312" i="7"/>
  <c r="CG312" i="7"/>
  <c r="DO312" i="7" s="1"/>
  <c r="AU312" i="7" s="1"/>
  <c r="DP312" i="7" s="1"/>
  <c r="AW312" i="7" s="1"/>
  <c r="CF312" i="7"/>
  <c r="CE312" i="7"/>
  <c r="CC312" i="7"/>
  <c r="DN311" i="7"/>
  <c r="DM311" i="7"/>
  <c r="DL311" i="7"/>
  <c r="DK311" i="7"/>
  <c r="DI311" i="7"/>
  <c r="DH311" i="7"/>
  <c r="DG311" i="7"/>
  <c r="DF311" i="7"/>
  <c r="DE311" i="7"/>
  <c r="DD311" i="7"/>
  <c r="DC311" i="7"/>
  <c r="DB311" i="7"/>
  <c r="DA311" i="7"/>
  <c r="CZ311" i="7"/>
  <c r="CY311" i="7"/>
  <c r="CX311" i="7"/>
  <c r="CW311" i="7"/>
  <c r="CV311" i="7"/>
  <c r="CU311" i="7"/>
  <c r="CT311" i="7"/>
  <c r="CS311" i="7"/>
  <c r="CR311" i="7"/>
  <c r="CQ311" i="7"/>
  <c r="CP311" i="7"/>
  <c r="CO311" i="7"/>
  <c r="CN311" i="7"/>
  <c r="CM311" i="7"/>
  <c r="CL311" i="7"/>
  <c r="CJ311" i="7"/>
  <c r="CK311" i="7" s="1"/>
  <c r="CI311" i="7"/>
  <c r="CH311" i="7"/>
  <c r="CG311" i="7"/>
  <c r="CF311" i="7"/>
  <c r="CE311" i="7"/>
  <c r="DO311" i="7" s="1"/>
  <c r="AU311" i="7" s="1"/>
  <c r="DP311" i="7" s="1"/>
  <c r="AW311" i="7" s="1"/>
  <c r="CC311" i="7"/>
  <c r="DN310" i="7"/>
  <c r="DM310" i="7"/>
  <c r="DL310" i="7"/>
  <c r="DK310" i="7"/>
  <c r="DI310" i="7"/>
  <c r="DH310" i="7"/>
  <c r="DG310" i="7"/>
  <c r="DF310" i="7"/>
  <c r="DE310" i="7"/>
  <c r="DD310" i="7"/>
  <c r="DC310" i="7"/>
  <c r="DB310" i="7"/>
  <c r="DA310" i="7"/>
  <c r="CZ310" i="7"/>
  <c r="CY310" i="7"/>
  <c r="CX310" i="7"/>
  <c r="CW310" i="7"/>
  <c r="CV310" i="7"/>
  <c r="CU310" i="7"/>
  <c r="CT310" i="7"/>
  <c r="CS310" i="7"/>
  <c r="CR310" i="7"/>
  <c r="CQ310" i="7"/>
  <c r="CP310" i="7"/>
  <c r="CO310" i="7"/>
  <c r="CN310" i="7"/>
  <c r="CM310" i="7"/>
  <c r="CL310" i="7"/>
  <c r="CJ310" i="7"/>
  <c r="CK310" i="7" s="1"/>
  <c r="CI310" i="7"/>
  <c r="CH310" i="7"/>
  <c r="CG310" i="7"/>
  <c r="CF310" i="7"/>
  <c r="CE310" i="7"/>
  <c r="CC310" i="7"/>
  <c r="DO310" i="7" s="1"/>
  <c r="AU310" i="7" s="1"/>
  <c r="DP310" i="7" s="1"/>
  <c r="AW310" i="7" s="1"/>
  <c r="DN309" i="7"/>
  <c r="DM309" i="7"/>
  <c r="DL309" i="7"/>
  <c r="DK309" i="7"/>
  <c r="DI309" i="7"/>
  <c r="DH309" i="7"/>
  <c r="DG309" i="7"/>
  <c r="DF309" i="7"/>
  <c r="DE309" i="7"/>
  <c r="DD309" i="7"/>
  <c r="DC309" i="7"/>
  <c r="DB309" i="7"/>
  <c r="DA309" i="7"/>
  <c r="CZ309" i="7"/>
  <c r="CY309" i="7"/>
  <c r="CX309" i="7"/>
  <c r="CW309" i="7"/>
  <c r="CV309" i="7"/>
  <c r="CU309" i="7"/>
  <c r="CT309" i="7"/>
  <c r="CS309" i="7"/>
  <c r="CR309" i="7"/>
  <c r="CQ309" i="7"/>
  <c r="CP309" i="7"/>
  <c r="CO309" i="7"/>
  <c r="CN309" i="7"/>
  <c r="CM309" i="7"/>
  <c r="CL309" i="7"/>
  <c r="CJ309" i="7"/>
  <c r="CK309" i="7" s="1"/>
  <c r="CI309" i="7"/>
  <c r="CH309" i="7"/>
  <c r="CG309" i="7"/>
  <c r="DO309" i="7" s="1"/>
  <c r="AU309" i="7" s="1"/>
  <c r="DP309" i="7" s="1"/>
  <c r="AW309" i="7" s="1"/>
  <c r="CF309" i="7"/>
  <c r="CE309" i="7"/>
  <c r="CC309" i="7"/>
  <c r="DN308" i="7"/>
  <c r="DM308" i="7"/>
  <c r="DL308" i="7"/>
  <c r="DK308" i="7"/>
  <c r="DI308" i="7"/>
  <c r="DH308" i="7"/>
  <c r="DG308" i="7"/>
  <c r="DF308" i="7"/>
  <c r="DE308" i="7"/>
  <c r="DD308" i="7"/>
  <c r="DC308" i="7"/>
  <c r="DB308" i="7"/>
  <c r="DA308" i="7"/>
  <c r="CZ308" i="7"/>
  <c r="CY308" i="7"/>
  <c r="CX308" i="7"/>
  <c r="CW308" i="7"/>
  <c r="CV308" i="7"/>
  <c r="CU308" i="7"/>
  <c r="CT308" i="7"/>
  <c r="CS308" i="7"/>
  <c r="CR308" i="7"/>
  <c r="CQ308" i="7"/>
  <c r="CP308" i="7"/>
  <c r="CO308" i="7"/>
  <c r="CN308" i="7"/>
  <c r="CM308" i="7"/>
  <c r="CL308" i="7"/>
  <c r="CJ308" i="7"/>
  <c r="CK308" i="7" s="1"/>
  <c r="CI308" i="7"/>
  <c r="CH308" i="7"/>
  <c r="CG308" i="7"/>
  <c r="DO308" i="7" s="1"/>
  <c r="AU308" i="7" s="1"/>
  <c r="DP308" i="7" s="1"/>
  <c r="AW308" i="7" s="1"/>
  <c r="CF308" i="7"/>
  <c r="CE308" i="7"/>
  <c r="CC308" i="7"/>
  <c r="DN307" i="7"/>
  <c r="DM307" i="7"/>
  <c r="DL307" i="7"/>
  <c r="DK307" i="7"/>
  <c r="DI307" i="7"/>
  <c r="DH307" i="7"/>
  <c r="DG307" i="7"/>
  <c r="DF307" i="7"/>
  <c r="DE307" i="7"/>
  <c r="DD307" i="7"/>
  <c r="DC307" i="7"/>
  <c r="DB307" i="7"/>
  <c r="DA307" i="7"/>
  <c r="CZ307" i="7"/>
  <c r="CY307" i="7"/>
  <c r="CX307" i="7"/>
  <c r="CW307" i="7"/>
  <c r="CV307" i="7"/>
  <c r="CU307" i="7"/>
  <c r="CT307" i="7"/>
  <c r="CS307" i="7"/>
  <c r="CR307" i="7"/>
  <c r="CQ307" i="7"/>
  <c r="CP307" i="7"/>
  <c r="CO307" i="7"/>
  <c r="CN307" i="7"/>
  <c r="CM307" i="7"/>
  <c r="CL307" i="7"/>
  <c r="CK307" i="7"/>
  <c r="CJ307" i="7"/>
  <c r="CI307" i="7"/>
  <c r="CH307" i="7"/>
  <c r="CG307" i="7"/>
  <c r="CF307" i="7"/>
  <c r="CE307" i="7"/>
  <c r="DO307" i="7" s="1"/>
  <c r="AU307" i="7" s="1"/>
  <c r="DP307" i="7" s="1"/>
  <c r="AW307" i="7" s="1"/>
  <c r="CC307" i="7"/>
  <c r="DN306" i="7"/>
  <c r="DM306" i="7"/>
  <c r="DL306" i="7"/>
  <c r="DK306" i="7"/>
  <c r="DI306" i="7"/>
  <c r="DH306" i="7"/>
  <c r="DG306" i="7"/>
  <c r="DF306" i="7"/>
  <c r="DE306" i="7"/>
  <c r="DD306" i="7"/>
  <c r="DC306" i="7"/>
  <c r="DB306" i="7"/>
  <c r="DA306" i="7"/>
  <c r="CZ306" i="7"/>
  <c r="CY306" i="7"/>
  <c r="CX306" i="7"/>
  <c r="CW306" i="7"/>
  <c r="CV306" i="7"/>
  <c r="CU306" i="7"/>
  <c r="CT306" i="7"/>
  <c r="CS306" i="7"/>
  <c r="CR306" i="7"/>
  <c r="CQ306" i="7"/>
  <c r="CP306" i="7"/>
  <c r="CO306" i="7"/>
  <c r="CN306" i="7"/>
  <c r="CM306" i="7"/>
  <c r="CL306" i="7"/>
  <c r="CK306" i="7"/>
  <c r="CJ306" i="7"/>
  <c r="CI306" i="7"/>
  <c r="CH306" i="7"/>
  <c r="CG306" i="7"/>
  <c r="CF306" i="7"/>
  <c r="CE306" i="7"/>
  <c r="DO306" i="7" s="1"/>
  <c r="AU306" i="7" s="1"/>
  <c r="DP306" i="7" s="1"/>
  <c r="AW306" i="7" s="1"/>
  <c r="CC306" i="7"/>
  <c r="DN305" i="7"/>
  <c r="DM305" i="7"/>
  <c r="DL305" i="7"/>
  <c r="DK305" i="7"/>
  <c r="DI305" i="7"/>
  <c r="DH305" i="7"/>
  <c r="DG305" i="7"/>
  <c r="DF305" i="7"/>
  <c r="DE305" i="7"/>
  <c r="DD305" i="7"/>
  <c r="DC305" i="7"/>
  <c r="DB305" i="7"/>
  <c r="DA305" i="7"/>
  <c r="CZ305" i="7"/>
  <c r="CY305" i="7"/>
  <c r="CX305" i="7"/>
  <c r="CW305" i="7"/>
  <c r="CV305" i="7"/>
  <c r="CU305" i="7"/>
  <c r="CT305" i="7"/>
  <c r="CS305" i="7"/>
  <c r="CR305" i="7"/>
  <c r="CQ305" i="7"/>
  <c r="CP305" i="7"/>
  <c r="CO305" i="7"/>
  <c r="CN305" i="7"/>
  <c r="CM305" i="7"/>
  <c r="CL305" i="7"/>
  <c r="CK305" i="7"/>
  <c r="CJ305" i="7"/>
  <c r="CI305" i="7"/>
  <c r="CH305" i="7"/>
  <c r="CG305" i="7"/>
  <c r="CF305" i="7"/>
  <c r="CE305" i="7"/>
  <c r="DO305" i="7" s="1"/>
  <c r="AU305" i="7" s="1"/>
  <c r="DP305" i="7" s="1"/>
  <c r="AW305" i="7" s="1"/>
  <c r="CC305" i="7"/>
  <c r="DN304" i="7"/>
  <c r="DM304" i="7"/>
  <c r="DL304" i="7"/>
  <c r="DK304" i="7"/>
  <c r="DI304" i="7"/>
  <c r="DH304" i="7"/>
  <c r="DG304" i="7"/>
  <c r="DF304" i="7"/>
  <c r="DE304" i="7"/>
  <c r="DD304" i="7"/>
  <c r="DC304" i="7"/>
  <c r="DB304" i="7"/>
  <c r="DA304" i="7"/>
  <c r="CZ304" i="7"/>
  <c r="CY304" i="7"/>
  <c r="CX304" i="7"/>
  <c r="CW304" i="7"/>
  <c r="CV304" i="7"/>
  <c r="CU304" i="7"/>
  <c r="CT304" i="7"/>
  <c r="CS304" i="7"/>
  <c r="CR304" i="7"/>
  <c r="CQ304" i="7"/>
  <c r="CP304" i="7"/>
  <c r="CO304" i="7"/>
  <c r="CN304" i="7"/>
  <c r="CM304" i="7"/>
  <c r="CL304" i="7"/>
  <c r="CK304" i="7"/>
  <c r="CJ304" i="7"/>
  <c r="CI304" i="7"/>
  <c r="CH304" i="7"/>
  <c r="CG304" i="7"/>
  <c r="CF304" i="7"/>
  <c r="CE304" i="7"/>
  <c r="DO304" i="7" s="1"/>
  <c r="AU304" i="7" s="1"/>
  <c r="DP304" i="7" s="1"/>
  <c r="AW304" i="7" s="1"/>
  <c r="CC304" i="7"/>
  <c r="DN303" i="7"/>
  <c r="DM303" i="7"/>
  <c r="DL303" i="7"/>
  <c r="DK303" i="7"/>
  <c r="DI303" i="7"/>
  <c r="DH303" i="7"/>
  <c r="DG303" i="7"/>
  <c r="DF303" i="7"/>
  <c r="DE303" i="7"/>
  <c r="DD303" i="7"/>
  <c r="DC303" i="7"/>
  <c r="DB303" i="7"/>
  <c r="DA303" i="7"/>
  <c r="CZ303" i="7"/>
  <c r="CY303" i="7"/>
  <c r="CX303" i="7"/>
  <c r="CW303" i="7"/>
  <c r="CV303" i="7"/>
  <c r="CU303" i="7"/>
  <c r="CT303" i="7"/>
  <c r="CS303" i="7"/>
  <c r="CR303" i="7"/>
  <c r="CQ303" i="7"/>
  <c r="CP303" i="7"/>
  <c r="CO303" i="7"/>
  <c r="CN303" i="7"/>
  <c r="CM303" i="7"/>
  <c r="CL303" i="7"/>
  <c r="CK303" i="7"/>
  <c r="CJ303" i="7"/>
  <c r="CI303" i="7"/>
  <c r="CH303" i="7"/>
  <c r="CG303" i="7"/>
  <c r="CF303" i="7"/>
  <c r="CE303" i="7"/>
  <c r="DO303" i="7" s="1"/>
  <c r="AU303" i="7" s="1"/>
  <c r="DP303" i="7" s="1"/>
  <c r="AW303" i="7" s="1"/>
  <c r="CC303" i="7"/>
  <c r="DN302" i="7"/>
  <c r="DM302" i="7"/>
  <c r="DL302" i="7"/>
  <c r="DK302" i="7"/>
  <c r="DI302" i="7"/>
  <c r="DH302" i="7"/>
  <c r="DG302" i="7"/>
  <c r="DF302" i="7"/>
  <c r="DE302" i="7"/>
  <c r="DD302" i="7"/>
  <c r="DC302" i="7"/>
  <c r="DB302" i="7"/>
  <c r="DA302" i="7"/>
  <c r="CZ302" i="7"/>
  <c r="CY302" i="7"/>
  <c r="CX302" i="7"/>
  <c r="CW302" i="7"/>
  <c r="CV302" i="7"/>
  <c r="CU302" i="7"/>
  <c r="CT302" i="7"/>
  <c r="CS302" i="7"/>
  <c r="CR302" i="7"/>
  <c r="CQ302" i="7"/>
  <c r="CP302" i="7"/>
  <c r="CO302" i="7"/>
  <c r="CN302" i="7"/>
  <c r="CM302" i="7"/>
  <c r="CL302" i="7"/>
  <c r="CK302" i="7"/>
  <c r="CJ302" i="7"/>
  <c r="CI302" i="7"/>
  <c r="CH302" i="7"/>
  <c r="CG302" i="7"/>
  <c r="CF302" i="7"/>
  <c r="CE302" i="7"/>
  <c r="DO302" i="7" s="1"/>
  <c r="AU302" i="7" s="1"/>
  <c r="DP302" i="7" s="1"/>
  <c r="AW302" i="7" s="1"/>
  <c r="CC302" i="7"/>
  <c r="DN301" i="7"/>
  <c r="DM301" i="7"/>
  <c r="DL301" i="7"/>
  <c r="DK301" i="7"/>
  <c r="DI301" i="7"/>
  <c r="DH301" i="7"/>
  <c r="DG301" i="7"/>
  <c r="DF301" i="7"/>
  <c r="DE301" i="7"/>
  <c r="DD301" i="7"/>
  <c r="DC301" i="7"/>
  <c r="DB301" i="7"/>
  <c r="DA301" i="7"/>
  <c r="CZ301" i="7"/>
  <c r="CY301" i="7"/>
  <c r="CX301" i="7"/>
  <c r="CW301" i="7"/>
  <c r="CV301" i="7"/>
  <c r="CU301" i="7"/>
  <c r="CT301" i="7"/>
  <c r="CS301" i="7"/>
  <c r="CR301" i="7"/>
  <c r="CQ301" i="7"/>
  <c r="CP301" i="7"/>
  <c r="CO301" i="7"/>
  <c r="CN301" i="7"/>
  <c r="CM301" i="7"/>
  <c r="CL301" i="7"/>
  <c r="CK301" i="7"/>
  <c r="CJ301" i="7"/>
  <c r="CI301" i="7"/>
  <c r="CH301" i="7"/>
  <c r="CG301" i="7"/>
  <c r="CF301" i="7"/>
  <c r="CE301" i="7"/>
  <c r="DO301" i="7" s="1"/>
  <c r="AU301" i="7" s="1"/>
  <c r="DP301" i="7" s="1"/>
  <c r="AW301" i="7" s="1"/>
  <c r="CC301" i="7"/>
  <c r="DN300" i="7"/>
  <c r="DM300" i="7"/>
  <c r="DL300" i="7"/>
  <c r="DK300" i="7"/>
  <c r="DI300" i="7"/>
  <c r="DH300" i="7"/>
  <c r="DG300" i="7"/>
  <c r="DF300" i="7"/>
  <c r="DE300" i="7"/>
  <c r="DD300" i="7"/>
  <c r="DC300" i="7"/>
  <c r="DB300" i="7"/>
  <c r="DA300" i="7"/>
  <c r="CZ300" i="7"/>
  <c r="CY300" i="7"/>
  <c r="CX300" i="7"/>
  <c r="CW300" i="7"/>
  <c r="CV300" i="7"/>
  <c r="CU300" i="7"/>
  <c r="CT300" i="7"/>
  <c r="CS300" i="7"/>
  <c r="CR300" i="7"/>
  <c r="CQ300" i="7"/>
  <c r="CP300" i="7"/>
  <c r="CO300" i="7"/>
  <c r="CN300" i="7"/>
  <c r="CM300" i="7"/>
  <c r="CL300" i="7"/>
  <c r="CK300" i="7"/>
  <c r="CJ300" i="7"/>
  <c r="CI300" i="7"/>
  <c r="CH300" i="7"/>
  <c r="CG300" i="7"/>
  <c r="CF300" i="7"/>
  <c r="CE300" i="7"/>
  <c r="CC300" i="7"/>
  <c r="DO300" i="7" s="1"/>
  <c r="AU300" i="7" s="1"/>
  <c r="DP300" i="7" s="1"/>
  <c r="AW300" i="7" s="1"/>
  <c r="DN299" i="7"/>
  <c r="DM299" i="7"/>
  <c r="DL299" i="7"/>
  <c r="DK299" i="7"/>
  <c r="DI299" i="7"/>
  <c r="DH299" i="7"/>
  <c r="DG299" i="7"/>
  <c r="DF299" i="7"/>
  <c r="DE299" i="7"/>
  <c r="DD299" i="7"/>
  <c r="DC299" i="7"/>
  <c r="DB299" i="7"/>
  <c r="DA299" i="7"/>
  <c r="CZ299" i="7"/>
  <c r="CY299" i="7"/>
  <c r="CX299" i="7"/>
  <c r="CW299" i="7"/>
  <c r="CV299" i="7"/>
  <c r="CU299" i="7"/>
  <c r="CT299" i="7"/>
  <c r="CS299" i="7"/>
  <c r="CR299" i="7"/>
  <c r="CQ299" i="7"/>
  <c r="CP299" i="7"/>
  <c r="CO299" i="7"/>
  <c r="CN299" i="7"/>
  <c r="CM299" i="7"/>
  <c r="CL299" i="7"/>
  <c r="CK299" i="7"/>
  <c r="CJ299" i="7"/>
  <c r="CI299" i="7"/>
  <c r="CH299" i="7"/>
  <c r="CG299" i="7"/>
  <c r="CF299" i="7"/>
  <c r="CE299" i="7"/>
  <c r="CC299" i="7"/>
  <c r="DO299" i="7" s="1"/>
  <c r="AU299" i="7" s="1"/>
  <c r="DP299" i="7" s="1"/>
  <c r="AW299" i="7" s="1"/>
  <c r="DN298" i="7"/>
  <c r="DM298" i="7"/>
  <c r="DL298" i="7"/>
  <c r="DK298" i="7"/>
  <c r="DI298" i="7"/>
  <c r="DH298" i="7"/>
  <c r="DG298" i="7"/>
  <c r="DF298" i="7"/>
  <c r="DE298" i="7"/>
  <c r="DD298" i="7"/>
  <c r="DC298" i="7"/>
  <c r="DB298" i="7"/>
  <c r="DA298" i="7"/>
  <c r="CZ298" i="7"/>
  <c r="CY298" i="7"/>
  <c r="CX298" i="7"/>
  <c r="CW298" i="7"/>
  <c r="CV298" i="7"/>
  <c r="CU298" i="7"/>
  <c r="CT298" i="7"/>
  <c r="CS298" i="7"/>
  <c r="CR298" i="7"/>
  <c r="CQ298" i="7"/>
  <c r="CP298" i="7"/>
  <c r="CO298" i="7"/>
  <c r="CN298" i="7"/>
  <c r="CM298" i="7"/>
  <c r="CL298" i="7"/>
  <c r="CK298" i="7"/>
  <c r="CJ298" i="7"/>
  <c r="CI298" i="7"/>
  <c r="CH298" i="7"/>
  <c r="CG298" i="7"/>
  <c r="CF298" i="7"/>
  <c r="CE298" i="7"/>
  <c r="CC298" i="7"/>
  <c r="DO298" i="7" s="1"/>
  <c r="AU298" i="7" s="1"/>
  <c r="DP298" i="7" s="1"/>
  <c r="AW298" i="7" s="1"/>
  <c r="DN297" i="7"/>
  <c r="DM297" i="7"/>
  <c r="DL297" i="7"/>
  <c r="DK297" i="7"/>
  <c r="DI297" i="7"/>
  <c r="DH297" i="7"/>
  <c r="DG297" i="7"/>
  <c r="DF297" i="7"/>
  <c r="DE297" i="7"/>
  <c r="DD297" i="7"/>
  <c r="DC297" i="7"/>
  <c r="DB297" i="7"/>
  <c r="DA297" i="7"/>
  <c r="CZ297" i="7"/>
  <c r="CY297" i="7"/>
  <c r="CX297" i="7"/>
  <c r="CW297" i="7"/>
  <c r="CV297" i="7"/>
  <c r="CU297" i="7"/>
  <c r="CT297" i="7"/>
  <c r="CS297" i="7"/>
  <c r="CR297" i="7"/>
  <c r="CQ297" i="7"/>
  <c r="CP297" i="7"/>
  <c r="CO297" i="7"/>
  <c r="CN297" i="7"/>
  <c r="CM297" i="7"/>
  <c r="CL297" i="7"/>
  <c r="CK297" i="7"/>
  <c r="CJ297" i="7"/>
  <c r="CI297" i="7"/>
  <c r="CH297" i="7"/>
  <c r="CG297" i="7"/>
  <c r="CF297" i="7"/>
  <c r="CE297" i="7"/>
  <c r="CC297" i="7"/>
  <c r="DO297" i="7" s="1"/>
  <c r="AU297" i="7" s="1"/>
  <c r="DP297" i="7" s="1"/>
  <c r="AW297" i="7" s="1"/>
  <c r="DN296" i="7"/>
  <c r="DM296" i="7"/>
  <c r="DL296" i="7"/>
  <c r="DK296" i="7"/>
  <c r="DI296" i="7"/>
  <c r="DH296" i="7"/>
  <c r="DG296" i="7"/>
  <c r="DF296" i="7"/>
  <c r="DE296" i="7"/>
  <c r="DD296" i="7"/>
  <c r="DC296" i="7"/>
  <c r="DB296" i="7"/>
  <c r="DA296" i="7"/>
  <c r="CZ296" i="7"/>
  <c r="CY296" i="7"/>
  <c r="CX296" i="7"/>
  <c r="CW296" i="7"/>
  <c r="CV296" i="7"/>
  <c r="CU296" i="7"/>
  <c r="CT296" i="7"/>
  <c r="CS296" i="7"/>
  <c r="CR296" i="7"/>
  <c r="CQ296" i="7"/>
  <c r="CP296" i="7"/>
  <c r="CO296" i="7"/>
  <c r="CN296" i="7"/>
  <c r="CM296" i="7"/>
  <c r="CL296" i="7"/>
  <c r="CK296" i="7"/>
  <c r="CJ296" i="7"/>
  <c r="CI296" i="7"/>
  <c r="CH296" i="7"/>
  <c r="CG296" i="7"/>
  <c r="CF296" i="7"/>
  <c r="CE296" i="7"/>
  <c r="CC296" i="7"/>
  <c r="DO296" i="7" s="1"/>
  <c r="AU296" i="7" s="1"/>
  <c r="DP296" i="7" s="1"/>
  <c r="AW296" i="7" s="1"/>
  <c r="DN295" i="7"/>
  <c r="DM295" i="7"/>
  <c r="DL295" i="7"/>
  <c r="DK295" i="7"/>
  <c r="DI295" i="7"/>
  <c r="DH295" i="7"/>
  <c r="DG295" i="7"/>
  <c r="DF295" i="7"/>
  <c r="DE295" i="7"/>
  <c r="DD295" i="7"/>
  <c r="DC295" i="7"/>
  <c r="DB295" i="7"/>
  <c r="DA295" i="7"/>
  <c r="CZ295" i="7"/>
  <c r="CY295" i="7"/>
  <c r="CX295" i="7"/>
  <c r="CW295" i="7"/>
  <c r="CV295" i="7"/>
  <c r="CU295" i="7"/>
  <c r="CT295" i="7"/>
  <c r="CS295" i="7"/>
  <c r="CR295" i="7"/>
  <c r="CQ295" i="7"/>
  <c r="CP295" i="7"/>
  <c r="CO295" i="7"/>
  <c r="CN295" i="7"/>
  <c r="CM295" i="7"/>
  <c r="CL295" i="7"/>
  <c r="CK295" i="7"/>
  <c r="CJ295" i="7"/>
  <c r="CI295" i="7"/>
  <c r="CH295" i="7"/>
  <c r="CG295" i="7"/>
  <c r="CF295" i="7"/>
  <c r="CE295" i="7"/>
  <c r="CC295" i="7"/>
  <c r="DO295" i="7" s="1"/>
  <c r="AU295" i="7" s="1"/>
  <c r="DP295" i="7" s="1"/>
  <c r="AW295" i="7" s="1"/>
  <c r="DN294" i="7"/>
  <c r="DM294" i="7"/>
  <c r="DL294" i="7"/>
  <c r="DK294" i="7"/>
  <c r="DI294" i="7"/>
  <c r="DH294" i="7"/>
  <c r="DG294" i="7"/>
  <c r="DF294" i="7"/>
  <c r="DE294" i="7"/>
  <c r="DD294" i="7"/>
  <c r="DC294" i="7"/>
  <c r="DB294" i="7"/>
  <c r="DA294" i="7"/>
  <c r="CZ294" i="7"/>
  <c r="CY294" i="7"/>
  <c r="CX294" i="7"/>
  <c r="CW294" i="7"/>
  <c r="CV294" i="7"/>
  <c r="CU294" i="7"/>
  <c r="CT294" i="7"/>
  <c r="CS294" i="7"/>
  <c r="CR294" i="7"/>
  <c r="CQ294" i="7"/>
  <c r="CP294" i="7"/>
  <c r="CO294" i="7"/>
  <c r="CN294" i="7"/>
  <c r="CM294" i="7"/>
  <c r="CL294" i="7"/>
  <c r="CK294" i="7"/>
  <c r="CJ294" i="7"/>
  <c r="CI294" i="7"/>
  <c r="CH294" i="7"/>
  <c r="CG294" i="7"/>
  <c r="CF294" i="7"/>
  <c r="CE294" i="7"/>
  <c r="CC294" i="7"/>
  <c r="DO294" i="7" s="1"/>
  <c r="AU294" i="7" s="1"/>
  <c r="DP294" i="7" s="1"/>
  <c r="AW294" i="7" s="1"/>
  <c r="DN293" i="7"/>
  <c r="DM293" i="7"/>
  <c r="DL293" i="7"/>
  <c r="DK293" i="7"/>
  <c r="DI293" i="7"/>
  <c r="DH293" i="7"/>
  <c r="DG293" i="7"/>
  <c r="DF293" i="7"/>
  <c r="DE293" i="7"/>
  <c r="DD293" i="7"/>
  <c r="DC293" i="7"/>
  <c r="DB293" i="7"/>
  <c r="DA293" i="7"/>
  <c r="CZ293" i="7"/>
  <c r="CY293" i="7"/>
  <c r="CX293" i="7"/>
  <c r="CW293" i="7"/>
  <c r="CV293" i="7"/>
  <c r="CU293" i="7"/>
  <c r="CT293" i="7"/>
  <c r="CS293" i="7"/>
  <c r="CR293" i="7"/>
  <c r="CQ293" i="7"/>
  <c r="CP293" i="7"/>
  <c r="CO293" i="7"/>
  <c r="CN293" i="7"/>
  <c r="CM293" i="7"/>
  <c r="CL293" i="7"/>
  <c r="CK293" i="7"/>
  <c r="CJ293" i="7"/>
  <c r="CI293" i="7"/>
  <c r="CH293" i="7"/>
  <c r="CG293" i="7"/>
  <c r="CF293" i="7"/>
  <c r="CE293" i="7"/>
  <c r="CC293" i="7"/>
  <c r="DO293" i="7" s="1"/>
  <c r="AU293" i="7" s="1"/>
  <c r="DP293" i="7" s="1"/>
  <c r="AW293" i="7" s="1"/>
  <c r="DN292" i="7"/>
  <c r="DM292" i="7"/>
  <c r="DL292" i="7"/>
  <c r="DK292" i="7"/>
  <c r="DI292" i="7"/>
  <c r="DH292" i="7"/>
  <c r="DG292" i="7"/>
  <c r="DF292" i="7"/>
  <c r="DE292" i="7"/>
  <c r="DD292" i="7"/>
  <c r="DC292" i="7"/>
  <c r="DB292" i="7"/>
  <c r="DA292" i="7"/>
  <c r="CZ292" i="7"/>
  <c r="CY292" i="7"/>
  <c r="CX292" i="7"/>
  <c r="CW292" i="7"/>
  <c r="CV292" i="7"/>
  <c r="CU292" i="7"/>
  <c r="CT292" i="7"/>
  <c r="CS292" i="7"/>
  <c r="CR292" i="7"/>
  <c r="CQ292" i="7"/>
  <c r="CP292" i="7"/>
  <c r="CO292" i="7"/>
  <c r="CN292" i="7"/>
  <c r="CM292" i="7"/>
  <c r="CL292" i="7"/>
  <c r="CK292" i="7"/>
  <c r="CJ292" i="7"/>
  <c r="CI292" i="7"/>
  <c r="CH292" i="7"/>
  <c r="CG292" i="7"/>
  <c r="CF292" i="7"/>
  <c r="CE292" i="7"/>
  <c r="CC292" i="7"/>
  <c r="DO292" i="7" s="1"/>
  <c r="AU292" i="7" s="1"/>
  <c r="DP292" i="7" s="1"/>
  <c r="AW292" i="7" s="1"/>
  <c r="DN291" i="7"/>
  <c r="DM291" i="7"/>
  <c r="DL291" i="7"/>
  <c r="DK291" i="7"/>
  <c r="DI291" i="7"/>
  <c r="DH291" i="7"/>
  <c r="DG291" i="7"/>
  <c r="DF291" i="7"/>
  <c r="DE291" i="7"/>
  <c r="DD291" i="7"/>
  <c r="DC291" i="7"/>
  <c r="DB291" i="7"/>
  <c r="DA291" i="7"/>
  <c r="CZ291" i="7"/>
  <c r="CY291" i="7"/>
  <c r="CX291" i="7"/>
  <c r="CW291" i="7"/>
  <c r="CV291" i="7"/>
  <c r="CU291" i="7"/>
  <c r="CT291" i="7"/>
  <c r="CS291" i="7"/>
  <c r="CR291" i="7"/>
  <c r="CQ291" i="7"/>
  <c r="CP291" i="7"/>
  <c r="CO291" i="7"/>
  <c r="CN291" i="7"/>
  <c r="CM291" i="7"/>
  <c r="CL291" i="7"/>
  <c r="CK291" i="7"/>
  <c r="CJ291" i="7"/>
  <c r="CI291" i="7"/>
  <c r="CH291" i="7"/>
  <c r="CG291" i="7"/>
  <c r="CF291" i="7"/>
  <c r="CE291" i="7"/>
  <c r="CC291" i="7"/>
  <c r="DO291" i="7" s="1"/>
  <c r="AU291" i="7" s="1"/>
  <c r="DP291" i="7" s="1"/>
  <c r="AW291" i="7" s="1"/>
  <c r="DN290" i="7"/>
  <c r="DM290" i="7"/>
  <c r="DL290" i="7"/>
  <c r="DK290" i="7"/>
  <c r="DI290" i="7"/>
  <c r="DH290" i="7"/>
  <c r="DG290" i="7"/>
  <c r="DF290" i="7"/>
  <c r="DE290" i="7"/>
  <c r="DD290" i="7"/>
  <c r="DC290" i="7"/>
  <c r="DB290" i="7"/>
  <c r="DA290" i="7"/>
  <c r="CZ290" i="7"/>
  <c r="CY290" i="7"/>
  <c r="CX290" i="7"/>
  <c r="CW290" i="7"/>
  <c r="CV290" i="7"/>
  <c r="CU290" i="7"/>
  <c r="CT290" i="7"/>
  <c r="CS290" i="7"/>
  <c r="CR290" i="7"/>
  <c r="CQ290" i="7"/>
  <c r="CP290" i="7"/>
  <c r="CO290" i="7"/>
  <c r="CN290" i="7"/>
  <c r="CM290" i="7"/>
  <c r="CL290" i="7"/>
  <c r="CK290" i="7"/>
  <c r="CJ290" i="7"/>
  <c r="CI290" i="7"/>
  <c r="CH290" i="7"/>
  <c r="CG290" i="7"/>
  <c r="CF290" i="7"/>
  <c r="CE290" i="7"/>
  <c r="CC290" i="7"/>
  <c r="DO290" i="7" s="1"/>
  <c r="AU290" i="7" s="1"/>
  <c r="DP290" i="7" s="1"/>
  <c r="AW290" i="7" s="1"/>
  <c r="DN289" i="7"/>
  <c r="DM289" i="7"/>
  <c r="DL289" i="7"/>
  <c r="DK289" i="7"/>
  <c r="DI289" i="7"/>
  <c r="DH289" i="7"/>
  <c r="DG289" i="7"/>
  <c r="DF289" i="7"/>
  <c r="DE289" i="7"/>
  <c r="DD289" i="7"/>
  <c r="DC289" i="7"/>
  <c r="DB289" i="7"/>
  <c r="DA289" i="7"/>
  <c r="CZ289" i="7"/>
  <c r="CY289" i="7"/>
  <c r="CX289" i="7"/>
  <c r="CW289" i="7"/>
  <c r="CV289" i="7"/>
  <c r="CU289" i="7"/>
  <c r="CT289" i="7"/>
  <c r="CS289" i="7"/>
  <c r="CR289" i="7"/>
  <c r="CQ289" i="7"/>
  <c r="CP289" i="7"/>
  <c r="CO289" i="7"/>
  <c r="CN289" i="7"/>
  <c r="CM289" i="7"/>
  <c r="CL289" i="7"/>
  <c r="CK289" i="7"/>
  <c r="CJ289" i="7"/>
  <c r="CI289" i="7"/>
  <c r="CH289" i="7"/>
  <c r="CG289" i="7"/>
  <c r="CF289" i="7"/>
  <c r="CE289" i="7"/>
  <c r="CC289" i="7"/>
  <c r="DO289" i="7" s="1"/>
  <c r="AU289" i="7" s="1"/>
  <c r="DP289" i="7" s="1"/>
  <c r="AW289" i="7" s="1"/>
  <c r="DN288" i="7"/>
  <c r="DM288" i="7"/>
  <c r="DL288" i="7"/>
  <c r="DK288" i="7"/>
  <c r="DI288" i="7"/>
  <c r="DH288" i="7"/>
  <c r="DG288" i="7"/>
  <c r="DF288" i="7"/>
  <c r="DE288" i="7"/>
  <c r="DD288" i="7"/>
  <c r="DC288" i="7"/>
  <c r="DB288" i="7"/>
  <c r="DA288" i="7"/>
  <c r="CZ288" i="7"/>
  <c r="CY288" i="7"/>
  <c r="CX288" i="7"/>
  <c r="CW288" i="7"/>
  <c r="CV288" i="7"/>
  <c r="CU288" i="7"/>
  <c r="CT288" i="7"/>
  <c r="CS288" i="7"/>
  <c r="CR288" i="7"/>
  <c r="CQ288" i="7"/>
  <c r="CP288" i="7"/>
  <c r="CO288" i="7"/>
  <c r="CN288" i="7"/>
  <c r="CM288" i="7"/>
  <c r="CL288" i="7"/>
  <c r="CK288" i="7"/>
  <c r="CJ288" i="7"/>
  <c r="CI288" i="7"/>
  <c r="CH288" i="7"/>
  <c r="CG288" i="7"/>
  <c r="CF288" i="7"/>
  <c r="CE288" i="7"/>
  <c r="CC288" i="7"/>
  <c r="DO288" i="7" s="1"/>
  <c r="AU288" i="7" s="1"/>
  <c r="DP288" i="7" s="1"/>
  <c r="AW288" i="7" s="1"/>
  <c r="DN287" i="7"/>
  <c r="DM287" i="7"/>
  <c r="DL287" i="7"/>
  <c r="DK287" i="7"/>
  <c r="DI287" i="7"/>
  <c r="DH287" i="7"/>
  <c r="DG287" i="7"/>
  <c r="DF287" i="7"/>
  <c r="DE287" i="7"/>
  <c r="DD287" i="7"/>
  <c r="DC287" i="7"/>
  <c r="DB287" i="7"/>
  <c r="DA287" i="7"/>
  <c r="CZ287" i="7"/>
  <c r="CY287" i="7"/>
  <c r="CX287" i="7"/>
  <c r="CW287" i="7"/>
  <c r="CV287" i="7"/>
  <c r="CU287" i="7"/>
  <c r="CT287" i="7"/>
  <c r="CS287" i="7"/>
  <c r="CR287" i="7"/>
  <c r="CQ287" i="7"/>
  <c r="CP287" i="7"/>
  <c r="CO287" i="7"/>
  <c r="CN287" i="7"/>
  <c r="CM287" i="7"/>
  <c r="CL287" i="7"/>
  <c r="CK287" i="7"/>
  <c r="CJ287" i="7"/>
  <c r="CI287" i="7"/>
  <c r="CH287" i="7"/>
  <c r="CG287" i="7"/>
  <c r="CF287" i="7"/>
  <c r="CE287" i="7"/>
  <c r="CC287" i="7"/>
  <c r="DO287" i="7" s="1"/>
  <c r="AU287" i="7" s="1"/>
  <c r="DP287" i="7" s="1"/>
  <c r="AW287" i="7" s="1"/>
  <c r="DN286" i="7"/>
  <c r="DM286" i="7"/>
  <c r="DL286" i="7"/>
  <c r="DK286" i="7"/>
  <c r="DI286" i="7"/>
  <c r="DH286" i="7"/>
  <c r="DG286" i="7"/>
  <c r="DF286" i="7"/>
  <c r="DE286" i="7"/>
  <c r="DD286" i="7"/>
  <c r="DC286" i="7"/>
  <c r="DB286" i="7"/>
  <c r="DA286" i="7"/>
  <c r="CZ286" i="7"/>
  <c r="CY286" i="7"/>
  <c r="CX286" i="7"/>
  <c r="CW286" i="7"/>
  <c r="CV286" i="7"/>
  <c r="CU286" i="7"/>
  <c r="CT286" i="7"/>
  <c r="CS286" i="7"/>
  <c r="CR286" i="7"/>
  <c r="CQ286" i="7"/>
  <c r="CP286" i="7"/>
  <c r="CO286" i="7"/>
  <c r="CN286" i="7"/>
  <c r="CM286" i="7"/>
  <c r="CL286" i="7"/>
  <c r="CK286" i="7"/>
  <c r="CJ286" i="7"/>
  <c r="CI286" i="7"/>
  <c r="CH286" i="7"/>
  <c r="CG286" i="7"/>
  <c r="CF286" i="7"/>
  <c r="CE286" i="7"/>
  <c r="CC286" i="7"/>
  <c r="DO286" i="7" s="1"/>
  <c r="AU286" i="7" s="1"/>
  <c r="DP286" i="7" s="1"/>
  <c r="AW286" i="7" s="1"/>
  <c r="DN285" i="7"/>
  <c r="DM285" i="7"/>
  <c r="DL285" i="7"/>
  <c r="DK285" i="7"/>
  <c r="DI285" i="7"/>
  <c r="DH285" i="7"/>
  <c r="DG285" i="7"/>
  <c r="DF285" i="7"/>
  <c r="DE285" i="7"/>
  <c r="DD285" i="7"/>
  <c r="DC285" i="7"/>
  <c r="DB285" i="7"/>
  <c r="DA285" i="7"/>
  <c r="CZ285" i="7"/>
  <c r="CY285" i="7"/>
  <c r="CX285" i="7"/>
  <c r="CW285" i="7"/>
  <c r="CV285" i="7"/>
  <c r="CU285" i="7"/>
  <c r="CT285" i="7"/>
  <c r="CS285" i="7"/>
  <c r="CR285" i="7"/>
  <c r="CQ285" i="7"/>
  <c r="CP285" i="7"/>
  <c r="CO285" i="7"/>
  <c r="CN285" i="7"/>
  <c r="CM285" i="7"/>
  <c r="CL285" i="7"/>
  <c r="CK285" i="7"/>
  <c r="CJ285" i="7"/>
  <c r="CI285" i="7"/>
  <c r="CH285" i="7"/>
  <c r="CG285" i="7"/>
  <c r="CF285" i="7"/>
  <c r="CE285" i="7"/>
  <c r="CC285" i="7"/>
  <c r="DO285" i="7" s="1"/>
  <c r="AU285" i="7" s="1"/>
  <c r="DP285" i="7" s="1"/>
  <c r="AW285" i="7" s="1"/>
  <c r="DN284" i="7"/>
  <c r="DM284" i="7"/>
  <c r="DL284" i="7"/>
  <c r="DK284" i="7"/>
  <c r="DI284" i="7"/>
  <c r="DH284" i="7"/>
  <c r="DG284" i="7"/>
  <c r="DF284" i="7"/>
  <c r="DE284" i="7"/>
  <c r="DD284" i="7"/>
  <c r="DC284" i="7"/>
  <c r="DB284" i="7"/>
  <c r="DA284" i="7"/>
  <c r="CZ284" i="7"/>
  <c r="CY284" i="7"/>
  <c r="CX284" i="7"/>
  <c r="CW284" i="7"/>
  <c r="CV284" i="7"/>
  <c r="CU284" i="7"/>
  <c r="CT284" i="7"/>
  <c r="CS284" i="7"/>
  <c r="CR284" i="7"/>
  <c r="CQ284" i="7"/>
  <c r="CP284" i="7"/>
  <c r="CO284" i="7"/>
  <c r="CN284" i="7"/>
  <c r="CM284" i="7"/>
  <c r="CL284" i="7"/>
  <c r="CK284" i="7"/>
  <c r="CJ284" i="7"/>
  <c r="CI284" i="7"/>
  <c r="CH284" i="7"/>
  <c r="CG284" i="7"/>
  <c r="CF284" i="7"/>
  <c r="CE284" i="7"/>
  <c r="CC284" i="7"/>
  <c r="DO284" i="7" s="1"/>
  <c r="AU284" i="7" s="1"/>
  <c r="DP284" i="7" s="1"/>
  <c r="AW284" i="7" s="1"/>
  <c r="DN283" i="7"/>
  <c r="DM283" i="7"/>
  <c r="DL283" i="7"/>
  <c r="DK283" i="7"/>
  <c r="DI283" i="7"/>
  <c r="DH283" i="7"/>
  <c r="DG283" i="7"/>
  <c r="DF283" i="7"/>
  <c r="DE283" i="7"/>
  <c r="DD283" i="7"/>
  <c r="DC283" i="7"/>
  <c r="DB283" i="7"/>
  <c r="DA283" i="7"/>
  <c r="CZ283" i="7"/>
  <c r="CY283" i="7"/>
  <c r="CX283" i="7"/>
  <c r="CW283" i="7"/>
  <c r="CV283" i="7"/>
  <c r="CU283" i="7"/>
  <c r="CT283" i="7"/>
  <c r="CS283" i="7"/>
  <c r="CR283" i="7"/>
  <c r="CQ283" i="7"/>
  <c r="CP283" i="7"/>
  <c r="CO283" i="7"/>
  <c r="CN283" i="7"/>
  <c r="CM283" i="7"/>
  <c r="CL283" i="7"/>
  <c r="CK283" i="7"/>
  <c r="CJ283" i="7"/>
  <c r="CI283" i="7"/>
  <c r="CH283" i="7"/>
  <c r="CG283" i="7"/>
  <c r="CF283" i="7"/>
  <c r="CE283" i="7"/>
  <c r="CC283" i="7"/>
  <c r="DO283" i="7" s="1"/>
  <c r="AU283" i="7" s="1"/>
  <c r="DP283" i="7" s="1"/>
  <c r="AW283" i="7" s="1"/>
  <c r="DN282" i="7"/>
  <c r="DM282" i="7"/>
  <c r="DL282" i="7"/>
  <c r="DK282" i="7"/>
  <c r="DI282" i="7"/>
  <c r="DH282" i="7"/>
  <c r="DG282" i="7"/>
  <c r="DF282" i="7"/>
  <c r="DE282" i="7"/>
  <c r="DD282" i="7"/>
  <c r="DC282" i="7"/>
  <c r="DB282" i="7"/>
  <c r="DA282" i="7"/>
  <c r="CZ282" i="7"/>
  <c r="CY282" i="7"/>
  <c r="CX282" i="7"/>
  <c r="CW282" i="7"/>
  <c r="CV282" i="7"/>
  <c r="CU282" i="7"/>
  <c r="CT282" i="7"/>
  <c r="CS282" i="7"/>
  <c r="CR282" i="7"/>
  <c r="CQ282" i="7"/>
  <c r="CP282" i="7"/>
  <c r="CO282" i="7"/>
  <c r="CN282" i="7"/>
  <c r="CM282" i="7"/>
  <c r="CL282" i="7"/>
  <c r="CK282" i="7"/>
  <c r="CJ282" i="7"/>
  <c r="CI282" i="7"/>
  <c r="CH282" i="7"/>
  <c r="CG282" i="7"/>
  <c r="CF282" i="7"/>
  <c r="CE282" i="7"/>
  <c r="CC282" i="7"/>
  <c r="DO282" i="7" s="1"/>
  <c r="AU282" i="7" s="1"/>
  <c r="DP282" i="7" s="1"/>
  <c r="AW282" i="7" s="1"/>
  <c r="DN281" i="7"/>
  <c r="DM281" i="7"/>
  <c r="DL281" i="7"/>
  <c r="DK281" i="7"/>
  <c r="DI281" i="7"/>
  <c r="DH281" i="7"/>
  <c r="DG281" i="7"/>
  <c r="DF281" i="7"/>
  <c r="DE281" i="7"/>
  <c r="DD281" i="7"/>
  <c r="DC281" i="7"/>
  <c r="DB281" i="7"/>
  <c r="DA281" i="7"/>
  <c r="CZ281" i="7"/>
  <c r="CY281" i="7"/>
  <c r="CX281" i="7"/>
  <c r="CW281" i="7"/>
  <c r="CV281" i="7"/>
  <c r="CU281" i="7"/>
  <c r="CT281" i="7"/>
  <c r="CS281" i="7"/>
  <c r="CR281" i="7"/>
  <c r="CQ281" i="7"/>
  <c r="CP281" i="7"/>
  <c r="CO281" i="7"/>
  <c r="CN281" i="7"/>
  <c r="CM281" i="7"/>
  <c r="CL281" i="7"/>
  <c r="CK281" i="7"/>
  <c r="CJ281" i="7"/>
  <c r="CI281" i="7"/>
  <c r="CH281" i="7"/>
  <c r="CG281" i="7"/>
  <c r="CF281" i="7"/>
  <c r="CE281" i="7"/>
  <c r="CC281" i="7"/>
  <c r="DO281" i="7" s="1"/>
  <c r="AU281" i="7" s="1"/>
  <c r="DP281" i="7" s="1"/>
  <c r="AW281" i="7" s="1"/>
  <c r="DN280" i="7"/>
  <c r="DM280" i="7"/>
  <c r="DL280" i="7"/>
  <c r="DK280" i="7"/>
  <c r="DI280" i="7"/>
  <c r="DH280" i="7"/>
  <c r="DG280" i="7"/>
  <c r="DF280" i="7"/>
  <c r="DE280" i="7"/>
  <c r="DD280" i="7"/>
  <c r="DC280" i="7"/>
  <c r="DB280" i="7"/>
  <c r="DA280" i="7"/>
  <c r="CZ280" i="7"/>
  <c r="CY280" i="7"/>
  <c r="CX280" i="7"/>
  <c r="CW280" i="7"/>
  <c r="CV280" i="7"/>
  <c r="CU280" i="7"/>
  <c r="CT280" i="7"/>
  <c r="CS280" i="7"/>
  <c r="CR280" i="7"/>
  <c r="CQ280" i="7"/>
  <c r="CP280" i="7"/>
  <c r="CO280" i="7"/>
  <c r="CN280" i="7"/>
  <c r="CM280" i="7"/>
  <c r="CL280" i="7"/>
  <c r="CJ280" i="7"/>
  <c r="CK280" i="7" s="1"/>
  <c r="CI280" i="7"/>
  <c r="CH280" i="7"/>
  <c r="CG280" i="7"/>
  <c r="CF280" i="7"/>
  <c r="CE280" i="7"/>
  <c r="CC280" i="7"/>
  <c r="DN279" i="7"/>
  <c r="DM279" i="7"/>
  <c r="DL279" i="7"/>
  <c r="DK279" i="7"/>
  <c r="DI279" i="7"/>
  <c r="DH279" i="7"/>
  <c r="DG279" i="7"/>
  <c r="DF279" i="7"/>
  <c r="DE279" i="7"/>
  <c r="DD279" i="7"/>
  <c r="DC279" i="7"/>
  <c r="DB279" i="7"/>
  <c r="DA279" i="7"/>
  <c r="CZ279" i="7"/>
  <c r="CY279" i="7"/>
  <c r="CX279" i="7"/>
  <c r="CW279" i="7"/>
  <c r="CV279" i="7"/>
  <c r="CU279" i="7"/>
  <c r="CT279" i="7"/>
  <c r="CS279" i="7"/>
  <c r="CR279" i="7"/>
  <c r="CQ279" i="7"/>
  <c r="CP279" i="7"/>
  <c r="CO279" i="7"/>
  <c r="CN279" i="7"/>
  <c r="CM279" i="7"/>
  <c r="CL279" i="7"/>
  <c r="CJ279" i="7"/>
  <c r="CK279" i="7" s="1"/>
  <c r="CI279" i="7"/>
  <c r="CH279" i="7"/>
  <c r="CG279" i="7"/>
  <c r="CF279" i="7"/>
  <c r="CE279" i="7"/>
  <c r="CC279" i="7"/>
  <c r="DN278" i="7"/>
  <c r="DM278" i="7"/>
  <c r="DL278" i="7"/>
  <c r="DK278" i="7"/>
  <c r="DI278" i="7"/>
  <c r="DH278" i="7"/>
  <c r="DG278" i="7"/>
  <c r="DF278" i="7"/>
  <c r="DE278" i="7"/>
  <c r="DD278" i="7"/>
  <c r="DC278" i="7"/>
  <c r="DB278" i="7"/>
  <c r="DA278" i="7"/>
  <c r="CZ278" i="7"/>
  <c r="CY278" i="7"/>
  <c r="CX278" i="7"/>
  <c r="CW278" i="7"/>
  <c r="CV278" i="7"/>
  <c r="CU278" i="7"/>
  <c r="CT278" i="7"/>
  <c r="CS278" i="7"/>
  <c r="CR278" i="7"/>
  <c r="CQ278" i="7"/>
  <c r="CP278" i="7"/>
  <c r="CO278" i="7"/>
  <c r="CN278" i="7"/>
  <c r="CM278" i="7"/>
  <c r="CL278" i="7"/>
  <c r="CJ278" i="7"/>
  <c r="CK278" i="7" s="1"/>
  <c r="CI278" i="7"/>
  <c r="CH278" i="7"/>
  <c r="CG278" i="7"/>
  <c r="CF278" i="7"/>
  <c r="CE278" i="7"/>
  <c r="CC278" i="7"/>
  <c r="DO278" i="7" s="1"/>
  <c r="AU278" i="7" s="1"/>
  <c r="DP278" i="7" s="1"/>
  <c r="AW278" i="7" s="1"/>
  <c r="DN277" i="7"/>
  <c r="DM277" i="7"/>
  <c r="DL277" i="7"/>
  <c r="DK277" i="7"/>
  <c r="DI277" i="7"/>
  <c r="DH277" i="7"/>
  <c r="DG277" i="7"/>
  <c r="DF277" i="7"/>
  <c r="DE277" i="7"/>
  <c r="DD277" i="7"/>
  <c r="DC277" i="7"/>
  <c r="DB277" i="7"/>
  <c r="DA277" i="7"/>
  <c r="CZ277" i="7"/>
  <c r="CY277" i="7"/>
  <c r="CX277" i="7"/>
  <c r="CW277" i="7"/>
  <c r="CV277" i="7"/>
  <c r="CU277" i="7"/>
  <c r="CT277" i="7"/>
  <c r="CS277" i="7"/>
  <c r="CR277" i="7"/>
  <c r="CQ277" i="7"/>
  <c r="CP277" i="7"/>
  <c r="CO277" i="7"/>
  <c r="CN277" i="7"/>
  <c r="CM277" i="7"/>
  <c r="CL277" i="7"/>
  <c r="CJ277" i="7"/>
  <c r="CK277" i="7" s="1"/>
  <c r="CI277" i="7"/>
  <c r="CH277" i="7"/>
  <c r="CG277" i="7"/>
  <c r="CF277" i="7"/>
  <c r="CE277" i="7"/>
  <c r="CC277" i="7"/>
  <c r="DO277" i="7" s="1"/>
  <c r="AU277" i="7" s="1"/>
  <c r="DP277" i="7" s="1"/>
  <c r="AW277" i="7" s="1"/>
  <c r="DN276" i="7"/>
  <c r="DM276" i="7"/>
  <c r="DL276" i="7"/>
  <c r="DK276" i="7"/>
  <c r="DI276" i="7"/>
  <c r="DH276" i="7"/>
  <c r="DG276" i="7"/>
  <c r="DF276" i="7"/>
  <c r="DE276" i="7"/>
  <c r="DD276" i="7"/>
  <c r="DC276" i="7"/>
  <c r="DB276" i="7"/>
  <c r="DA276" i="7"/>
  <c r="CZ276" i="7"/>
  <c r="CY276" i="7"/>
  <c r="CX276" i="7"/>
  <c r="CW276" i="7"/>
  <c r="CV276" i="7"/>
  <c r="CU276" i="7"/>
  <c r="CT276" i="7"/>
  <c r="CS276" i="7"/>
  <c r="CR276" i="7"/>
  <c r="CQ276" i="7"/>
  <c r="CP276" i="7"/>
  <c r="CO276" i="7"/>
  <c r="CN276" i="7"/>
  <c r="CM276" i="7"/>
  <c r="CL276" i="7"/>
  <c r="CJ276" i="7"/>
  <c r="CK276" i="7" s="1"/>
  <c r="CI276" i="7"/>
  <c r="CH276" i="7"/>
  <c r="CG276" i="7"/>
  <c r="CF276" i="7"/>
  <c r="CE276" i="7"/>
  <c r="CC276" i="7"/>
  <c r="DN275" i="7"/>
  <c r="DM275" i="7"/>
  <c r="DL275" i="7"/>
  <c r="DK275" i="7"/>
  <c r="DI275" i="7"/>
  <c r="DH275" i="7"/>
  <c r="DG275" i="7"/>
  <c r="DF275" i="7"/>
  <c r="DE275" i="7"/>
  <c r="DD275" i="7"/>
  <c r="DC275" i="7"/>
  <c r="DB275" i="7"/>
  <c r="DA275" i="7"/>
  <c r="CZ275" i="7"/>
  <c r="CY275" i="7"/>
  <c r="CX275" i="7"/>
  <c r="CW275" i="7"/>
  <c r="CV275" i="7"/>
  <c r="CU275" i="7"/>
  <c r="CT275" i="7"/>
  <c r="CS275" i="7"/>
  <c r="CR275" i="7"/>
  <c r="CQ275" i="7"/>
  <c r="CP275" i="7"/>
  <c r="CO275" i="7"/>
  <c r="CN275" i="7"/>
  <c r="CM275" i="7"/>
  <c r="CJ275" i="7"/>
  <c r="CK275" i="7" s="1"/>
  <c r="CI275" i="7"/>
  <c r="CH275" i="7"/>
  <c r="CG275" i="7"/>
  <c r="CF275" i="7"/>
  <c r="CE275" i="7"/>
  <c r="CC275" i="7"/>
  <c r="DN274" i="7"/>
  <c r="DM274" i="7"/>
  <c r="DL274" i="7"/>
  <c r="DK274" i="7"/>
  <c r="DI274" i="7"/>
  <c r="DH274" i="7"/>
  <c r="DG274" i="7"/>
  <c r="DF274" i="7"/>
  <c r="DE274" i="7"/>
  <c r="DD274" i="7"/>
  <c r="DC274" i="7"/>
  <c r="DB274" i="7"/>
  <c r="DA274" i="7"/>
  <c r="CZ274" i="7"/>
  <c r="CY274" i="7"/>
  <c r="CX274" i="7"/>
  <c r="CW274" i="7"/>
  <c r="CV274" i="7"/>
  <c r="CU274" i="7"/>
  <c r="CT274" i="7"/>
  <c r="CS274" i="7"/>
  <c r="CR274" i="7"/>
  <c r="CQ274" i="7"/>
  <c r="CP274" i="7"/>
  <c r="CO274" i="7"/>
  <c r="CN274" i="7"/>
  <c r="CM274" i="7"/>
  <c r="CJ274" i="7"/>
  <c r="CK274" i="7" s="1"/>
  <c r="CI274" i="7"/>
  <c r="CH274" i="7"/>
  <c r="CG274" i="7"/>
  <c r="CF274" i="7"/>
  <c r="CE274" i="7"/>
  <c r="CC274" i="7"/>
  <c r="DN273" i="7"/>
  <c r="DM273" i="7"/>
  <c r="DL273" i="7"/>
  <c r="DK273" i="7"/>
  <c r="DI273" i="7"/>
  <c r="DH273" i="7"/>
  <c r="DG273" i="7"/>
  <c r="DF273" i="7"/>
  <c r="DE273" i="7"/>
  <c r="DD273" i="7"/>
  <c r="DC273" i="7"/>
  <c r="DB273" i="7"/>
  <c r="DA273" i="7"/>
  <c r="CZ273" i="7"/>
  <c r="CY273" i="7"/>
  <c r="CX273" i="7"/>
  <c r="CW273" i="7"/>
  <c r="CV273" i="7"/>
  <c r="CU273" i="7"/>
  <c r="CT273" i="7"/>
  <c r="CS273" i="7"/>
  <c r="CR273" i="7"/>
  <c r="CQ273" i="7"/>
  <c r="CP273" i="7"/>
  <c r="CO273" i="7"/>
  <c r="CN273" i="7"/>
  <c r="CM273" i="7"/>
  <c r="CK273" i="7"/>
  <c r="CJ273" i="7"/>
  <c r="CL273" i="7" s="1"/>
  <c r="CI273" i="7"/>
  <c r="CH273" i="7"/>
  <c r="CG273" i="7"/>
  <c r="CF273" i="7"/>
  <c r="CE273" i="7"/>
  <c r="CC273" i="7"/>
  <c r="DN272" i="7"/>
  <c r="DM272" i="7"/>
  <c r="DL272" i="7"/>
  <c r="DK272" i="7"/>
  <c r="DI272" i="7"/>
  <c r="DH272" i="7"/>
  <c r="DG272" i="7"/>
  <c r="DF272" i="7"/>
  <c r="DE272" i="7"/>
  <c r="DD272" i="7"/>
  <c r="DC272" i="7"/>
  <c r="DB272" i="7"/>
  <c r="DA272" i="7"/>
  <c r="CZ272" i="7"/>
  <c r="CY272" i="7"/>
  <c r="CX272" i="7"/>
  <c r="CW272" i="7"/>
  <c r="CV272" i="7"/>
  <c r="CU272" i="7"/>
  <c r="CT272" i="7"/>
  <c r="CS272" i="7"/>
  <c r="CR272" i="7"/>
  <c r="CQ272" i="7"/>
  <c r="CP272" i="7"/>
  <c r="CO272" i="7"/>
  <c r="CN272" i="7"/>
  <c r="CM272" i="7"/>
  <c r="CK272" i="7"/>
  <c r="CJ272" i="7"/>
  <c r="CL272" i="7" s="1"/>
  <c r="CI272" i="7"/>
  <c r="CH272" i="7"/>
  <c r="CG272" i="7"/>
  <c r="CF272" i="7"/>
  <c r="CE272" i="7"/>
  <c r="CC272" i="7"/>
  <c r="DO272" i="7" s="1"/>
  <c r="AU272" i="7" s="1"/>
  <c r="DP272" i="7" s="1"/>
  <c r="AW272" i="7" s="1"/>
  <c r="DN271" i="7"/>
  <c r="DM271" i="7"/>
  <c r="DL271" i="7"/>
  <c r="DK271" i="7"/>
  <c r="DI271" i="7"/>
  <c r="DH271" i="7"/>
  <c r="DG271" i="7"/>
  <c r="DF271" i="7"/>
  <c r="DE271" i="7"/>
  <c r="DD271" i="7"/>
  <c r="DC271" i="7"/>
  <c r="DB271" i="7"/>
  <c r="DA271" i="7"/>
  <c r="CZ271" i="7"/>
  <c r="CY271" i="7"/>
  <c r="CX271" i="7"/>
  <c r="CW271" i="7"/>
  <c r="CV271" i="7"/>
  <c r="CU271" i="7"/>
  <c r="CT271" i="7"/>
  <c r="CS271" i="7"/>
  <c r="CR271" i="7"/>
  <c r="CQ271" i="7"/>
  <c r="CP271" i="7"/>
  <c r="CO271" i="7"/>
  <c r="CN271" i="7"/>
  <c r="CM271" i="7"/>
  <c r="CK271" i="7"/>
  <c r="CJ271" i="7"/>
  <c r="CL271" i="7" s="1"/>
  <c r="CI271" i="7"/>
  <c r="CH271" i="7"/>
  <c r="CG271" i="7"/>
  <c r="CF271" i="7"/>
  <c r="CE271" i="7"/>
  <c r="CC271" i="7"/>
  <c r="DO271" i="7" s="1"/>
  <c r="AU271" i="7" s="1"/>
  <c r="DP271" i="7" s="1"/>
  <c r="AW271" i="7" s="1"/>
  <c r="DN270" i="7"/>
  <c r="DM270" i="7"/>
  <c r="DL270" i="7"/>
  <c r="DK270" i="7"/>
  <c r="DI270" i="7"/>
  <c r="DH270" i="7"/>
  <c r="DG270" i="7"/>
  <c r="DF270" i="7"/>
  <c r="DE270" i="7"/>
  <c r="DD270" i="7"/>
  <c r="DC270" i="7"/>
  <c r="DB270" i="7"/>
  <c r="DA270" i="7"/>
  <c r="CZ270" i="7"/>
  <c r="CY270" i="7"/>
  <c r="CX270" i="7"/>
  <c r="CW270" i="7"/>
  <c r="CV270" i="7"/>
  <c r="CU270" i="7"/>
  <c r="CT270" i="7"/>
  <c r="CS270" i="7"/>
  <c r="CR270" i="7"/>
  <c r="CQ270" i="7"/>
  <c r="CP270" i="7"/>
  <c r="CO270" i="7"/>
  <c r="CN270" i="7"/>
  <c r="CM270" i="7"/>
  <c r="CK270" i="7"/>
  <c r="CJ270" i="7"/>
  <c r="CL270" i="7" s="1"/>
  <c r="CI270" i="7"/>
  <c r="CH270" i="7"/>
  <c r="CG270" i="7"/>
  <c r="CF270" i="7"/>
  <c r="CE270" i="7"/>
  <c r="CC270" i="7"/>
  <c r="DN269" i="7"/>
  <c r="DM269" i="7"/>
  <c r="DL269" i="7"/>
  <c r="DK269" i="7"/>
  <c r="DI269" i="7"/>
  <c r="DH269" i="7"/>
  <c r="DG269" i="7"/>
  <c r="DF269" i="7"/>
  <c r="DE269" i="7"/>
  <c r="DD269" i="7"/>
  <c r="DC269" i="7"/>
  <c r="DB269" i="7"/>
  <c r="DA269" i="7"/>
  <c r="CZ269" i="7"/>
  <c r="CY269" i="7"/>
  <c r="CX269" i="7"/>
  <c r="CW269" i="7"/>
  <c r="CV269" i="7"/>
  <c r="CU269" i="7"/>
  <c r="CT269" i="7"/>
  <c r="CS269" i="7"/>
  <c r="CR269" i="7"/>
  <c r="CQ269" i="7"/>
  <c r="CP269" i="7"/>
  <c r="CO269" i="7"/>
  <c r="CN269" i="7"/>
  <c r="CM269" i="7"/>
  <c r="CK269" i="7"/>
  <c r="CJ269" i="7"/>
  <c r="CL269" i="7" s="1"/>
  <c r="CI269" i="7"/>
  <c r="CH269" i="7"/>
  <c r="CG269" i="7"/>
  <c r="CF269" i="7"/>
  <c r="CE269" i="7"/>
  <c r="CC269" i="7"/>
  <c r="DN268" i="7"/>
  <c r="DM268" i="7"/>
  <c r="DL268" i="7"/>
  <c r="DK268" i="7"/>
  <c r="DI268" i="7"/>
  <c r="DH268" i="7"/>
  <c r="DG268" i="7"/>
  <c r="DF268" i="7"/>
  <c r="DE268" i="7"/>
  <c r="DD268" i="7"/>
  <c r="DC268" i="7"/>
  <c r="DB268" i="7"/>
  <c r="DA268" i="7"/>
  <c r="CZ268" i="7"/>
  <c r="CY268" i="7"/>
  <c r="CX268" i="7"/>
  <c r="CW268" i="7"/>
  <c r="CV268" i="7"/>
  <c r="CU268" i="7"/>
  <c r="CT268" i="7"/>
  <c r="CS268" i="7"/>
  <c r="CR268" i="7"/>
  <c r="CQ268" i="7"/>
  <c r="CP268" i="7"/>
  <c r="CO268" i="7"/>
  <c r="CN268" i="7"/>
  <c r="CM268" i="7"/>
  <c r="CK268" i="7"/>
  <c r="CJ268" i="7"/>
  <c r="CL268" i="7" s="1"/>
  <c r="CI268" i="7"/>
  <c r="CH268" i="7"/>
  <c r="CG268" i="7"/>
  <c r="CF268" i="7"/>
  <c r="CE268" i="7"/>
  <c r="CC268" i="7"/>
  <c r="DO268" i="7" s="1"/>
  <c r="AU268" i="7" s="1"/>
  <c r="DP268" i="7" s="1"/>
  <c r="AW268" i="7" s="1"/>
  <c r="DN267" i="7"/>
  <c r="DM267" i="7"/>
  <c r="DL267" i="7"/>
  <c r="DK267" i="7"/>
  <c r="DI267" i="7"/>
  <c r="DH267" i="7"/>
  <c r="DG267" i="7"/>
  <c r="DF267" i="7"/>
  <c r="DE267" i="7"/>
  <c r="DD267" i="7"/>
  <c r="DC267" i="7"/>
  <c r="DB267" i="7"/>
  <c r="DA267" i="7"/>
  <c r="CZ267" i="7"/>
  <c r="CY267" i="7"/>
  <c r="CX267" i="7"/>
  <c r="CW267" i="7"/>
  <c r="CV267" i="7"/>
  <c r="CU267" i="7"/>
  <c r="CT267" i="7"/>
  <c r="CS267" i="7"/>
  <c r="CR267" i="7"/>
  <c r="CQ267" i="7"/>
  <c r="CP267" i="7"/>
  <c r="CO267" i="7"/>
  <c r="CN267" i="7"/>
  <c r="CM267" i="7"/>
  <c r="CK267" i="7"/>
  <c r="CJ267" i="7"/>
  <c r="CL267" i="7" s="1"/>
  <c r="CI267" i="7"/>
  <c r="CH267" i="7"/>
  <c r="CG267" i="7"/>
  <c r="CF267" i="7"/>
  <c r="CE267" i="7"/>
  <c r="CC267" i="7"/>
  <c r="DO267" i="7" s="1"/>
  <c r="AU267" i="7" s="1"/>
  <c r="DP267" i="7" s="1"/>
  <c r="AW267" i="7" s="1"/>
  <c r="DN266" i="7"/>
  <c r="DM266" i="7"/>
  <c r="DL266" i="7"/>
  <c r="DK266" i="7"/>
  <c r="DI266" i="7"/>
  <c r="DH266" i="7"/>
  <c r="DG266" i="7"/>
  <c r="DF266" i="7"/>
  <c r="DE266" i="7"/>
  <c r="DD266" i="7"/>
  <c r="DC266" i="7"/>
  <c r="DB266" i="7"/>
  <c r="DA266" i="7"/>
  <c r="CZ266" i="7"/>
  <c r="CY266" i="7"/>
  <c r="CX266" i="7"/>
  <c r="CW266" i="7"/>
  <c r="CV266" i="7"/>
  <c r="CU266" i="7"/>
  <c r="CT266" i="7"/>
  <c r="CS266" i="7"/>
  <c r="CR266" i="7"/>
  <c r="CQ266" i="7"/>
  <c r="CP266" i="7"/>
  <c r="CO266" i="7"/>
  <c r="CN266" i="7"/>
  <c r="CM266" i="7"/>
  <c r="CK266" i="7"/>
  <c r="CJ266" i="7"/>
  <c r="CL266" i="7" s="1"/>
  <c r="CI266" i="7"/>
  <c r="CH266" i="7"/>
  <c r="CG266" i="7"/>
  <c r="CF266" i="7"/>
  <c r="CE266" i="7"/>
  <c r="CC266" i="7"/>
  <c r="DN265" i="7"/>
  <c r="DM265" i="7"/>
  <c r="DL265" i="7"/>
  <c r="DK265" i="7"/>
  <c r="DI265" i="7"/>
  <c r="DH265" i="7"/>
  <c r="DG265" i="7"/>
  <c r="DF265" i="7"/>
  <c r="DE265" i="7"/>
  <c r="DD265" i="7"/>
  <c r="DC265" i="7"/>
  <c r="DB265" i="7"/>
  <c r="DA265" i="7"/>
  <c r="CZ265" i="7"/>
  <c r="CY265" i="7"/>
  <c r="CX265" i="7"/>
  <c r="CW265" i="7"/>
  <c r="CV265" i="7"/>
  <c r="CU265" i="7"/>
  <c r="CT265" i="7"/>
  <c r="CS265" i="7"/>
  <c r="CR265" i="7"/>
  <c r="CQ265" i="7"/>
  <c r="CP265" i="7"/>
  <c r="CO265" i="7"/>
  <c r="CN265" i="7"/>
  <c r="CM265" i="7"/>
  <c r="CK265" i="7"/>
  <c r="CJ265" i="7"/>
  <c r="CL265" i="7" s="1"/>
  <c r="CI265" i="7"/>
  <c r="CH265" i="7"/>
  <c r="CG265" i="7"/>
  <c r="CF265" i="7"/>
  <c r="CE265" i="7"/>
  <c r="CC265" i="7"/>
  <c r="DN264" i="7"/>
  <c r="DM264" i="7"/>
  <c r="DL264" i="7"/>
  <c r="DK264" i="7"/>
  <c r="DI264" i="7"/>
  <c r="DH264" i="7"/>
  <c r="DG264" i="7"/>
  <c r="DF264" i="7"/>
  <c r="DE264" i="7"/>
  <c r="DD264" i="7"/>
  <c r="DC264" i="7"/>
  <c r="DB264" i="7"/>
  <c r="DA264" i="7"/>
  <c r="CZ264" i="7"/>
  <c r="CY264" i="7"/>
  <c r="CX264" i="7"/>
  <c r="CW264" i="7"/>
  <c r="CV264" i="7"/>
  <c r="CU264" i="7"/>
  <c r="CT264" i="7"/>
  <c r="CS264" i="7"/>
  <c r="CR264" i="7"/>
  <c r="CQ264" i="7"/>
  <c r="CP264" i="7"/>
  <c r="CO264" i="7"/>
  <c r="CN264" i="7"/>
  <c r="CM264" i="7"/>
  <c r="CK264" i="7"/>
  <c r="CJ264" i="7"/>
  <c r="CL264" i="7" s="1"/>
  <c r="CI264" i="7"/>
  <c r="CH264" i="7"/>
  <c r="CG264" i="7"/>
  <c r="CF264" i="7"/>
  <c r="CE264" i="7"/>
  <c r="CC264" i="7"/>
  <c r="DO264" i="7" s="1"/>
  <c r="AU264" i="7" s="1"/>
  <c r="DP264" i="7" s="1"/>
  <c r="AW264" i="7" s="1"/>
  <c r="DN263" i="7"/>
  <c r="DM263" i="7"/>
  <c r="DL263" i="7"/>
  <c r="DK263" i="7"/>
  <c r="DI263" i="7"/>
  <c r="DH263" i="7"/>
  <c r="DG263" i="7"/>
  <c r="DF263" i="7"/>
  <c r="DE263" i="7"/>
  <c r="DD263" i="7"/>
  <c r="DC263" i="7"/>
  <c r="DB263" i="7"/>
  <c r="DA263" i="7"/>
  <c r="CZ263" i="7"/>
  <c r="CY263" i="7"/>
  <c r="CX263" i="7"/>
  <c r="CW263" i="7"/>
  <c r="CV263" i="7"/>
  <c r="CU263" i="7"/>
  <c r="CT263" i="7"/>
  <c r="CS263" i="7"/>
  <c r="CR263" i="7"/>
  <c r="CQ263" i="7"/>
  <c r="CP263" i="7"/>
  <c r="CO263" i="7"/>
  <c r="CN263" i="7"/>
  <c r="CM263" i="7"/>
  <c r="CJ263" i="7"/>
  <c r="CK263" i="7" s="1"/>
  <c r="CI263" i="7"/>
  <c r="CH263" i="7"/>
  <c r="CG263" i="7"/>
  <c r="CF263" i="7"/>
  <c r="CE263" i="7"/>
  <c r="CC263" i="7"/>
  <c r="DN262" i="7"/>
  <c r="DM262" i="7"/>
  <c r="DL262" i="7"/>
  <c r="DK262" i="7"/>
  <c r="DI262" i="7"/>
  <c r="DH262" i="7"/>
  <c r="DG262" i="7"/>
  <c r="DF262" i="7"/>
  <c r="DE262" i="7"/>
  <c r="DD262" i="7"/>
  <c r="DC262" i="7"/>
  <c r="DB262" i="7"/>
  <c r="DA262" i="7"/>
  <c r="CZ262" i="7"/>
  <c r="CY262" i="7"/>
  <c r="CX262" i="7"/>
  <c r="CW262" i="7"/>
  <c r="CV262" i="7"/>
  <c r="CU262" i="7"/>
  <c r="CT262" i="7"/>
  <c r="CS262" i="7"/>
  <c r="CR262" i="7"/>
  <c r="CQ262" i="7"/>
  <c r="CP262" i="7"/>
  <c r="CO262" i="7"/>
  <c r="CN262" i="7"/>
  <c r="CM262" i="7"/>
  <c r="CJ262" i="7"/>
  <c r="CK262" i="7" s="1"/>
  <c r="CI262" i="7"/>
  <c r="CH262" i="7"/>
  <c r="CG262" i="7"/>
  <c r="CF262" i="7"/>
  <c r="CE262" i="7"/>
  <c r="CC262" i="7"/>
  <c r="DN261" i="7"/>
  <c r="DM261" i="7"/>
  <c r="DL261" i="7"/>
  <c r="DK261" i="7"/>
  <c r="DI261" i="7"/>
  <c r="DH261" i="7"/>
  <c r="DG261" i="7"/>
  <c r="DF261" i="7"/>
  <c r="DE261" i="7"/>
  <c r="DD261" i="7"/>
  <c r="DC261" i="7"/>
  <c r="DB261" i="7"/>
  <c r="DA261" i="7"/>
  <c r="CZ261" i="7"/>
  <c r="CY261" i="7"/>
  <c r="CX261" i="7"/>
  <c r="CW261" i="7"/>
  <c r="CV261" i="7"/>
  <c r="CU261" i="7"/>
  <c r="CT261" i="7"/>
  <c r="CS261" i="7"/>
  <c r="CR261" i="7"/>
  <c r="CQ261" i="7"/>
  <c r="CP261" i="7"/>
  <c r="CO261" i="7"/>
  <c r="CN261" i="7"/>
  <c r="CM261" i="7"/>
  <c r="CJ261" i="7"/>
  <c r="CK261" i="7" s="1"/>
  <c r="CI261" i="7"/>
  <c r="CH261" i="7"/>
  <c r="CG261" i="7"/>
  <c r="CF261" i="7"/>
  <c r="CE261" i="7"/>
  <c r="CC261" i="7"/>
  <c r="DN260" i="7"/>
  <c r="DM260" i="7"/>
  <c r="DL260" i="7"/>
  <c r="DK260" i="7"/>
  <c r="DI260" i="7"/>
  <c r="DH260" i="7"/>
  <c r="DG260" i="7"/>
  <c r="DF260" i="7"/>
  <c r="DE260" i="7"/>
  <c r="DD260" i="7"/>
  <c r="DC260" i="7"/>
  <c r="DB260" i="7"/>
  <c r="DA260" i="7"/>
  <c r="CZ260" i="7"/>
  <c r="CY260" i="7"/>
  <c r="CX260" i="7"/>
  <c r="CW260" i="7"/>
  <c r="CV260" i="7"/>
  <c r="CU260" i="7"/>
  <c r="CT260" i="7"/>
  <c r="CS260" i="7"/>
  <c r="CR260" i="7"/>
  <c r="CQ260" i="7"/>
  <c r="CP260" i="7"/>
  <c r="CO260" i="7"/>
  <c r="CN260" i="7"/>
  <c r="CM260" i="7"/>
  <c r="CJ260" i="7"/>
  <c r="CK260" i="7" s="1"/>
  <c r="CI260" i="7"/>
  <c r="CH260" i="7"/>
  <c r="CG260" i="7"/>
  <c r="CF260" i="7"/>
  <c r="CE260" i="7"/>
  <c r="CC260" i="7"/>
  <c r="DN259" i="7"/>
  <c r="DM259" i="7"/>
  <c r="DL259" i="7"/>
  <c r="DK259" i="7"/>
  <c r="DI259" i="7"/>
  <c r="DH259" i="7"/>
  <c r="DG259" i="7"/>
  <c r="DF259" i="7"/>
  <c r="DE259" i="7"/>
  <c r="DD259" i="7"/>
  <c r="DC259" i="7"/>
  <c r="DB259" i="7"/>
  <c r="DA259" i="7"/>
  <c r="CZ259" i="7"/>
  <c r="CY259" i="7"/>
  <c r="CX259" i="7"/>
  <c r="CW259" i="7"/>
  <c r="CV259" i="7"/>
  <c r="CU259" i="7"/>
  <c r="CT259" i="7"/>
  <c r="CS259" i="7"/>
  <c r="CR259" i="7"/>
  <c r="CQ259" i="7"/>
  <c r="CP259" i="7"/>
  <c r="CO259" i="7"/>
  <c r="CN259" i="7"/>
  <c r="CM259" i="7"/>
  <c r="CJ259" i="7"/>
  <c r="CK259" i="7" s="1"/>
  <c r="CI259" i="7"/>
  <c r="CH259" i="7"/>
  <c r="CG259" i="7"/>
  <c r="CF259" i="7"/>
  <c r="CE259" i="7"/>
  <c r="CC259" i="7"/>
  <c r="DN258" i="7"/>
  <c r="DM258" i="7"/>
  <c r="DL258" i="7"/>
  <c r="DK258" i="7"/>
  <c r="DI258" i="7"/>
  <c r="DH258" i="7"/>
  <c r="DG258" i="7"/>
  <c r="DF258" i="7"/>
  <c r="DE258" i="7"/>
  <c r="DD258" i="7"/>
  <c r="DC258" i="7"/>
  <c r="DB258" i="7"/>
  <c r="DA258" i="7"/>
  <c r="CZ258" i="7"/>
  <c r="CY258" i="7"/>
  <c r="CX258" i="7"/>
  <c r="CW258" i="7"/>
  <c r="CV258" i="7"/>
  <c r="CU258" i="7"/>
  <c r="CT258" i="7"/>
  <c r="CS258" i="7"/>
  <c r="CR258" i="7"/>
  <c r="CQ258" i="7"/>
  <c r="CP258" i="7"/>
  <c r="CO258" i="7"/>
  <c r="CN258" i="7"/>
  <c r="CM258" i="7"/>
  <c r="CJ258" i="7"/>
  <c r="CK258" i="7" s="1"/>
  <c r="CI258" i="7"/>
  <c r="CH258" i="7"/>
  <c r="CG258" i="7"/>
  <c r="CF258" i="7"/>
  <c r="CE258" i="7"/>
  <c r="CC258" i="7"/>
  <c r="DN257" i="7"/>
  <c r="DM257" i="7"/>
  <c r="DL257" i="7"/>
  <c r="DK257" i="7"/>
  <c r="DI257" i="7"/>
  <c r="DH257" i="7"/>
  <c r="DG257" i="7"/>
  <c r="DF257" i="7"/>
  <c r="DE257" i="7"/>
  <c r="DD257" i="7"/>
  <c r="DC257" i="7"/>
  <c r="DB257" i="7"/>
  <c r="DA257" i="7"/>
  <c r="CZ257" i="7"/>
  <c r="CY257" i="7"/>
  <c r="CX257" i="7"/>
  <c r="CW257" i="7"/>
  <c r="CV257" i="7"/>
  <c r="CU257" i="7"/>
  <c r="CT257" i="7"/>
  <c r="CS257" i="7"/>
  <c r="CR257" i="7"/>
  <c r="CQ257" i="7"/>
  <c r="CP257" i="7"/>
  <c r="CO257" i="7"/>
  <c r="CN257" i="7"/>
  <c r="CM257" i="7"/>
  <c r="CJ257" i="7"/>
  <c r="CK257" i="7" s="1"/>
  <c r="CI257" i="7"/>
  <c r="CH257" i="7"/>
  <c r="CG257" i="7"/>
  <c r="CF257" i="7"/>
  <c r="CE257" i="7"/>
  <c r="CC257" i="7"/>
  <c r="DN256" i="7"/>
  <c r="DM256" i="7"/>
  <c r="DL256" i="7"/>
  <c r="DK256" i="7"/>
  <c r="DI256" i="7"/>
  <c r="DH256" i="7"/>
  <c r="DG256" i="7"/>
  <c r="DF256" i="7"/>
  <c r="DE256" i="7"/>
  <c r="DD256" i="7"/>
  <c r="DC256" i="7"/>
  <c r="DB256" i="7"/>
  <c r="DA256" i="7"/>
  <c r="CZ256" i="7"/>
  <c r="CY256" i="7"/>
  <c r="CX256" i="7"/>
  <c r="CW256" i="7"/>
  <c r="CV256" i="7"/>
  <c r="CU256" i="7"/>
  <c r="CT256" i="7"/>
  <c r="CS256" i="7"/>
  <c r="CR256" i="7"/>
  <c r="CQ256" i="7"/>
  <c r="CP256" i="7"/>
  <c r="CO256" i="7"/>
  <c r="CN256" i="7"/>
  <c r="CM256" i="7"/>
  <c r="CJ256" i="7"/>
  <c r="CK256" i="7" s="1"/>
  <c r="CI256" i="7"/>
  <c r="CH256" i="7"/>
  <c r="CG256" i="7"/>
  <c r="CF256" i="7"/>
  <c r="CE256" i="7"/>
  <c r="CC256" i="7"/>
  <c r="DN255" i="7"/>
  <c r="DM255" i="7"/>
  <c r="DL255" i="7"/>
  <c r="DK255" i="7"/>
  <c r="DI255" i="7"/>
  <c r="DH255" i="7"/>
  <c r="DG255" i="7"/>
  <c r="DF255" i="7"/>
  <c r="DE255" i="7"/>
  <c r="DD255" i="7"/>
  <c r="DC255" i="7"/>
  <c r="DB255" i="7"/>
  <c r="DA255" i="7"/>
  <c r="CZ255" i="7"/>
  <c r="CY255" i="7"/>
  <c r="CX255" i="7"/>
  <c r="CW255" i="7"/>
  <c r="CV255" i="7"/>
  <c r="CU255" i="7"/>
  <c r="CT255" i="7"/>
  <c r="CS255" i="7"/>
  <c r="CR255" i="7"/>
  <c r="CQ255" i="7"/>
  <c r="CP255" i="7"/>
  <c r="CO255" i="7"/>
  <c r="CN255" i="7"/>
  <c r="CM255" i="7"/>
  <c r="CJ255" i="7"/>
  <c r="CK255" i="7" s="1"/>
  <c r="CI255" i="7"/>
  <c r="CH255" i="7"/>
  <c r="CG255" i="7"/>
  <c r="CF255" i="7"/>
  <c r="CE255" i="7"/>
  <c r="CC255" i="7"/>
  <c r="DN254" i="7"/>
  <c r="DM254" i="7"/>
  <c r="DL254" i="7"/>
  <c r="DK254" i="7"/>
  <c r="DI254" i="7"/>
  <c r="DH254" i="7"/>
  <c r="DG254" i="7"/>
  <c r="DF254" i="7"/>
  <c r="DE254" i="7"/>
  <c r="DD254" i="7"/>
  <c r="DC254" i="7"/>
  <c r="DB254" i="7"/>
  <c r="DA254" i="7"/>
  <c r="CZ254" i="7"/>
  <c r="CY254" i="7"/>
  <c r="CX254" i="7"/>
  <c r="CW254" i="7"/>
  <c r="CV254" i="7"/>
  <c r="CU254" i="7"/>
  <c r="CT254" i="7"/>
  <c r="CS254" i="7"/>
  <c r="CR254" i="7"/>
  <c r="CQ254" i="7"/>
  <c r="CP254" i="7"/>
  <c r="CO254" i="7"/>
  <c r="CN254" i="7"/>
  <c r="CM254" i="7"/>
  <c r="CJ254" i="7"/>
  <c r="CI254" i="7"/>
  <c r="CH254" i="7"/>
  <c r="CG254" i="7"/>
  <c r="CF254" i="7"/>
  <c r="CE254" i="7"/>
  <c r="CC254" i="7"/>
  <c r="DN253" i="7"/>
  <c r="DM253" i="7"/>
  <c r="DL253" i="7"/>
  <c r="DK253" i="7"/>
  <c r="DI253" i="7"/>
  <c r="DH253" i="7"/>
  <c r="DG253" i="7"/>
  <c r="DF253" i="7"/>
  <c r="DE253" i="7"/>
  <c r="DD253" i="7"/>
  <c r="DC253" i="7"/>
  <c r="DB253" i="7"/>
  <c r="DA253" i="7"/>
  <c r="CZ253" i="7"/>
  <c r="CY253" i="7"/>
  <c r="CX253" i="7"/>
  <c r="CW253" i="7"/>
  <c r="CV253" i="7"/>
  <c r="CU253" i="7"/>
  <c r="CT253" i="7"/>
  <c r="CS253" i="7"/>
  <c r="CR253" i="7"/>
  <c r="CQ253" i="7"/>
  <c r="CP253" i="7"/>
  <c r="CO253" i="7"/>
  <c r="CN253" i="7"/>
  <c r="CM253" i="7"/>
  <c r="CJ253" i="7"/>
  <c r="CI253" i="7"/>
  <c r="CH253" i="7"/>
  <c r="CG253" i="7"/>
  <c r="CF253" i="7"/>
  <c r="CE253" i="7"/>
  <c r="CC253" i="7"/>
  <c r="DN252" i="7"/>
  <c r="DM252" i="7"/>
  <c r="DL252" i="7"/>
  <c r="DK252" i="7"/>
  <c r="DI252" i="7"/>
  <c r="DH252" i="7"/>
  <c r="DG252" i="7"/>
  <c r="DF252" i="7"/>
  <c r="DE252" i="7"/>
  <c r="DD252" i="7"/>
  <c r="DC252" i="7"/>
  <c r="DB252" i="7"/>
  <c r="DA252" i="7"/>
  <c r="CZ252" i="7"/>
  <c r="CY252" i="7"/>
  <c r="CX252" i="7"/>
  <c r="CW252" i="7"/>
  <c r="CV252" i="7"/>
  <c r="CU252" i="7"/>
  <c r="CT252" i="7"/>
  <c r="CS252" i="7"/>
  <c r="CR252" i="7"/>
  <c r="CQ252" i="7"/>
  <c r="CP252" i="7"/>
  <c r="CO252" i="7"/>
  <c r="CN252" i="7"/>
  <c r="CM252" i="7"/>
  <c r="CJ252" i="7"/>
  <c r="CI252" i="7"/>
  <c r="CH252" i="7"/>
  <c r="CG252" i="7"/>
  <c r="CF252" i="7"/>
  <c r="CE252" i="7"/>
  <c r="CC252" i="7"/>
  <c r="DN251" i="7"/>
  <c r="DM251" i="7"/>
  <c r="DL251" i="7"/>
  <c r="DK251" i="7"/>
  <c r="DI251" i="7"/>
  <c r="DH251" i="7"/>
  <c r="DG251" i="7"/>
  <c r="DF251" i="7"/>
  <c r="DE251" i="7"/>
  <c r="DD251" i="7"/>
  <c r="DC251" i="7"/>
  <c r="DB251" i="7"/>
  <c r="DA251" i="7"/>
  <c r="CZ251" i="7"/>
  <c r="CY251" i="7"/>
  <c r="CX251" i="7"/>
  <c r="CW251" i="7"/>
  <c r="CV251" i="7"/>
  <c r="CU251" i="7"/>
  <c r="CT251" i="7"/>
  <c r="CS251" i="7"/>
  <c r="CR251" i="7"/>
  <c r="CQ251" i="7"/>
  <c r="CP251" i="7"/>
  <c r="CO251" i="7"/>
  <c r="CN251" i="7"/>
  <c r="CM251" i="7"/>
  <c r="CK251" i="7"/>
  <c r="CJ251" i="7"/>
  <c r="CL251" i="7" s="1"/>
  <c r="CI251" i="7"/>
  <c r="CH251" i="7"/>
  <c r="CG251" i="7"/>
  <c r="CF251" i="7"/>
  <c r="CE251" i="7"/>
  <c r="CC251" i="7"/>
  <c r="DN250" i="7"/>
  <c r="DM250" i="7"/>
  <c r="DL250" i="7"/>
  <c r="DK250" i="7"/>
  <c r="DI250" i="7"/>
  <c r="DH250" i="7"/>
  <c r="DG250" i="7"/>
  <c r="DF250" i="7"/>
  <c r="DE250" i="7"/>
  <c r="DD250" i="7"/>
  <c r="DC250" i="7"/>
  <c r="DB250" i="7"/>
  <c r="DA250" i="7"/>
  <c r="CZ250" i="7"/>
  <c r="CY250" i="7"/>
  <c r="CX250" i="7"/>
  <c r="CW250" i="7"/>
  <c r="CV250" i="7"/>
  <c r="CU250" i="7"/>
  <c r="CT250" i="7"/>
  <c r="CS250" i="7"/>
  <c r="CR250" i="7"/>
  <c r="CQ250" i="7"/>
  <c r="CP250" i="7"/>
  <c r="CO250" i="7"/>
  <c r="CN250" i="7"/>
  <c r="CM250" i="7"/>
  <c r="CJ250" i="7"/>
  <c r="CL250" i="7" s="1"/>
  <c r="CI250" i="7"/>
  <c r="CH250" i="7"/>
  <c r="CG250" i="7"/>
  <c r="CF250" i="7"/>
  <c r="CE250" i="7"/>
  <c r="CC250" i="7"/>
  <c r="DN249" i="7"/>
  <c r="DM249" i="7"/>
  <c r="DL249" i="7"/>
  <c r="DK249" i="7"/>
  <c r="DI249" i="7"/>
  <c r="DH249" i="7"/>
  <c r="DG249" i="7"/>
  <c r="DF249" i="7"/>
  <c r="DE249" i="7"/>
  <c r="DD249" i="7"/>
  <c r="DC249" i="7"/>
  <c r="DB249" i="7"/>
  <c r="DA249" i="7"/>
  <c r="CZ249" i="7"/>
  <c r="CY249" i="7"/>
  <c r="CX249" i="7"/>
  <c r="CW249" i="7"/>
  <c r="CV249" i="7"/>
  <c r="CU249" i="7"/>
  <c r="CT249" i="7"/>
  <c r="CS249" i="7"/>
  <c r="CR249" i="7"/>
  <c r="CQ249" i="7"/>
  <c r="CP249" i="7"/>
  <c r="CO249" i="7"/>
  <c r="CN249" i="7"/>
  <c r="CM249" i="7"/>
  <c r="CK249" i="7"/>
  <c r="CJ249" i="7"/>
  <c r="CL249" i="7" s="1"/>
  <c r="CI249" i="7"/>
  <c r="CH249" i="7"/>
  <c r="CG249" i="7"/>
  <c r="CF249" i="7"/>
  <c r="CE249" i="7"/>
  <c r="CC249" i="7"/>
  <c r="DN248" i="7"/>
  <c r="DM248" i="7"/>
  <c r="DL248" i="7"/>
  <c r="DK248" i="7"/>
  <c r="DI248" i="7"/>
  <c r="DH248" i="7"/>
  <c r="DG248" i="7"/>
  <c r="DF248" i="7"/>
  <c r="DE248" i="7"/>
  <c r="DD248" i="7"/>
  <c r="DC248" i="7"/>
  <c r="DB248" i="7"/>
  <c r="DA248" i="7"/>
  <c r="CZ248" i="7"/>
  <c r="CY248" i="7"/>
  <c r="CX248" i="7"/>
  <c r="CW248" i="7"/>
  <c r="CV248" i="7"/>
  <c r="CU248" i="7"/>
  <c r="CT248" i="7"/>
  <c r="CS248" i="7"/>
  <c r="CR248" i="7"/>
  <c r="CQ248" i="7"/>
  <c r="CP248" i="7"/>
  <c r="CO248" i="7"/>
  <c r="CN248" i="7"/>
  <c r="CM248" i="7"/>
  <c r="CJ248" i="7"/>
  <c r="CL248" i="7" s="1"/>
  <c r="CI248" i="7"/>
  <c r="CH248" i="7"/>
  <c r="CG248" i="7"/>
  <c r="CF248" i="7"/>
  <c r="CE248" i="7"/>
  <c r="CC248" i="7"/>
  <c r="DN247" i="7"/>
  <c r="DM247" i="7"/>
  <c r="DL247" i="7"/>
  <c r="DK247" i="7"/>
  <c r="DI247" i="7"/>
  <c r="DH247" i="7"/>
  <c r="DG247" i="7"/>
  <c r="DF247" i="7"/>
  <c r="DE247" i="7"/>
  <c r="DD247" i="7"/>
  <c r="DC247" i="7"/>
  <c r="DB247" i="7"/>
  <c r="DA247" i="7"/>
  <c r="CZ247" i="7"/>
  <c r="CY247" i="7"/>
  <c r="CX247" i="7"/>
  <c r="CW247" i="7"/>
  <c r="CV247" i="7"/>
  <c r="CU247" i="7"/>
  <c r="CT247" i="7"/>
  <c r="CS247" i="7"/>
  <c r="CR247" i="7"/>
  <c r="CQ247" i="7"/>
  <c r="CP247" i="7"/>
  <c r="CO247" i="7"/>
  <c r="CN247" i="7"/>
  <c r="CM247" i="7"/>
  <c r="CJ247" i="7"/>
  <c r="CL247" i="7" s="1"/>
  <c r="CI247" i="7"/>
  <c r="CH247" i="7"/>
  <c r="CG247" i="7"/>
  <c r="CF247" i="7"/>
  <c r="CE247" i="7"/>
  <c r="CC247" i="7"/>
  <c r="DN246" i="7"/>
  <c r="DM246" i="7"/>
  <c r="DL246" i="7"/>
  <c r="DK246" i="7"/>
  <c r="DI246" i="7"/>
  <c r="DH246" i="7"/>
  <c r="DG246" i="7"/>
  <c r="DF246" i="7"/>
  <c r="DE246" i="7"/>
  <c r="DD246" i="7"/>
  <c r="DC246" i="7"/>
  <c r="DB246" i="7"/>
  <c r="DA246" i="7"/>
  <c r="CZ246" i="7"/>
  <c r="CY246" i="7"/>
  <c r="CX246" i="7"/>
  <c r="CW246" i="7"/>
  <c r="CV246" i="7"/>
  <c r="CU246" i="7"/>
  <c r="CT246" i="7"/>
  <c r="CS246" i="7"/>
  <c r="CR246" i="7"/>
  <c r="CQ246" i="7"/>
  <c r="CP246" i="7"/>
  <c r="CO246" i="7"/>
  <c r="CN246" i="7"/>
  <c r="CM246" i="7"/>
  <c r="CJ246" i="7"/>
  <c r="CL246" i="7" s="1"/>
  <c r="CI246" i="7"/>
  <c r="CH246" i="7"/>
  <c r="CG246" i="7"/>
  <c r="CF246" i="7"/>
  <c r="CE246" i="7"/>
  <c r="CC246" i="7"/>
  <c r="DN245" i="7"/>
  <c r="DM245" i="7"/>
  <c r="DL245" i="7"/>
  <c r="DK245" i="7"/>
  <c r="DI245" i="7"/>
  <c r="DH245" i="7"/>
  <c r="DG245" i="7"/>
  <c r="DF245" i="7"/>
  <c r="DE245" i="7"/>
  <c r="DD245" i="7"/>
  <c r="DC245" i="7"/>
  <c r="DB245" i="7"/>
  <c r="DA245" i="7"/>
  <c r="CZ245" i="7"/>
  <c r="CY245" i="7"/>
  <c r="CX245" i="7"/>
  <c r="CW245" i="7"/>
  <c r="CV245" i="7"/>
  <c r="CU245" i="7"/>
  <c r="CT245" i="7"/>
  <c r="CS245" i="7"/>
  <c r="CR245" i="7"/>
  <c r="CQ245" i="7"/>
  <c r="CP245" i="7"/>
  <c r="CO245" i="7"/>
  <c r="CN245" i="7"/>
  <c r="CM245" i="7"/>
  <c r="CK245" i="7"/>
  <c r="CJ245" i="7"/>
  <c r="CL245" i="7" s="1"/>
  <c r="CI245" i="7"/>
  <c r="CH245" i="7"/>
  <c r="CG245" i="7"/>
  <c r="CF245" i="7"/>
  <c r="CE245" i="7"/>
  <c r="CC245" i="7"/>
  <c r="DN244" i="7"/>
  <c r="DM244" i="7"/>
  <c r="DL244" i="7"/>
  <c r="DK244" i="7"/>
  <c r="DI244" i="7"/>
  <c r="DH244" i="7"/>
  <c r="DG244" i="7"/>
  <c r="DF244" i="7"/>
  <c r="DE244" i="7"/>
  <c r="DD244" i="7"/>
  <c r="DC244" i="7"/>
  <c r="DB244" i="7"/>
  <c r="DA244" i="7"/>
  <c r="CZ244" i="7"/>
  <c r="CY244" i="7"/>
  <c r="CX244" i="7"/>
  <c r="CW244" i="7"/>
  <c r="CV244" i="7"/>
  <c r="CU244" i="7"/>
  <c r="CT244" i="7"/>
  <c r="CS244" i="7"/>
  <c r="CR244" i="7"/>
  <c r="CQ244" i="7"/>
  <c r="CP244" i="7"/>
  <c r="CO244" i="7"/>
  <c r="CN244" i="7"/>
  <c r="CM244" i="7"/>
  <c r="CJ244" i="7"/>
  <c r="CL244" i="7" s="1"/>
  <c r="CI244" i="7"/>
  <c r="CH244" i="7"/>
  <c r="CG244" i="7"/>
  <c r="CF244" i="7"/>
  <c r="CE244" i="7"/>
  <c r="CC244" i="7"/>
  <c r="DN243" i="7"/>
  <c r="DM243" i="7"/>
  <c r="DL243" i="7"/>
  <c r="DK243" i="7"/>
  <c r="DI243" i="7"/>
  <c r="DH243" i="7"/>
  <c r="DG243" i="7"/>
  <c r="DF243" i="7"/>
  <c r="DE243" i="7"/>
  <c r="DD243" i="7"/>
  <c r="DC243" i="7"/>
  <c r="DB243" i="7"/>
  <c r="DA243" i="7"/>
  <c r="CZ243" i="7"/>
  <c r="CY243" i="7"/>
  <c r="CX243" i="7"/>
  <c r="CW243" i="7"/>
  <c r="CV243" i="7"/>
  <c r="CU243" i="7"/>
  <c r="CT243" i="7"/>
  <c r="CS243" i="7"/>
  <c r="CR243" i="7"/>
  <c r="CQ243" i="7"/>
  <c r="CP243" i="7"/>
  <c r="CO243" i="7"/>
  <c r="CN243" i="7"/>
  <c r="CM243" i="7"/>
  <c r="CJ243" i="7"/>
  <c r="CL243" i="7" s="1"/>
  <c r="CI243" i="7"/>
  <c r="CH243" i="7"/>
  <c r="CG243" i="7"/>
  <c r="CF243" i="7"/>
  <c r="CE243" i="7"/>
  <c r="CC243" i="7"/>
  <c r="DN242" i="7"/>
  <c r="DM242" i="7"/>
  <c r="DL242" i="7"/>
  <c r="DK242" i="7"/>
  <c r="DI242" i="7"/>
  <c r="DH242" i="7"/>
  <c r="DG242" i="7"/>
  <c r="DF242" i="7"/>
  <c r="DE242" i="7"/>
  <c r="DD242" i="7"/>
  <c r="DC242" i="7"/>
  <c r="DB242" i="7"/>
  <c r="DA242" i="7"/>
  <c r="CZ242" i="7"/>
  <c r="CY242" i="7"/>
  <c r="CX242" i="7"/>
  <c r="CW242" i="7"/>
  <c r="CV242" i="7"/>
  <c r="CU242" i="7"/>
  <c r="CT242" i="7"/>
  <c r="CS242" i="7"/>
  <c r="CR242" i="7"/>
  <c r="CQ242" i="7"/>
  <c r="CP242" i="7"/>
  <c r="CO242" i="7"/>
  <c r="CN242" i="7"/>
  <c r="CM242" i="7"/>
  <c r="CJ242" i="7"/>
  <c r="CL242" i="7" s="1"/>
  <c r="CI242" i="7"/>
  <c r="CH242" i="7"/>
  <c r="CG242" i="7"/>
  <c r="CF242" i="7"/>
  <c r="CE242" i="7"/>
  <c r="CC242" i="7"/>
  <c r="DN241" i="7"/>
  <c r="DM241" i="7"/>
  <c r="DL241" i="7"/>
  <c r="DK241" i="7"/>
  <c r="DI241" i="7"/>
  <c r="DH241" i="7"/>
  <c r="DG241" i="7"/>
  <c r="DF241" i="7"/>
  <c r="DE241" i="7"/>
  <c r="DD241" i="7"/>
  <c r="DC241" i="7"/>
  <c r="DB241" i="7"/>
  <c r="DA241" i="7"/>
  <c r="CZ241" i="7"/>
  <c r="CY241" i="7"/>
  <c r="CX241" i="7"/>
  <c r="CW241" i="7"/>
  <c r="CV241" i="7"/>
  <c r="CU241" i="7"/>
  <c r="CT241" i="7"/>
  <c r="CS241" i="7"/>
  <c r="CR241" i="7"/>
  <c r="CQ241" i="7"/>
  <c r="CP241" i="7"/>
  <c r="CO241" i="7"/>
  <c r="CN241" i="7"/>
  <c r="CM241" i="7"/>
  <c r="CL241" i="7"/>
  <c r="CJ241" i="7"/>
  <c r="CK241" i="7" s="1"/>
  <c r="CI241" i="7"/>
  <c r="CH241" i="7"/>
  <c r="CG241" i="7"/>
  <c r="CF241" i="7"/>
  <c r="CE241" i="7"/>
  <c r="CC241" i="7"/>
  <c r="DN240" i="7"/>
  <c r="DM240" i="7"/>
  <c r="DL240" i="7"/>
  <c r="DK240" i="7"/>
  <c r="DI240" i="7"/>
  <c r="DH240" i="7"/>
  <c r="DG240" i="7"/>
  <c r="DF240" i="7"/>
  <c r="DE240" i="7"/>
  <c r="DD240" i="7"/>
  <c r="DC240" i="7"/>
  <c r="DB240" i="7"/>
  <c r="DA240" i="7"/>
  <c r="CZ240" i="7"/>
  <c r="CY240" i="7"/>
  <c r="CX240" i="7"/>
  <c r="CW240" i="7"/>
  <c r="CV240" i="7"/>
  <c r="CU240" i="7"/>
  <c r="CT240" i="7"/>
  <c r="CS240" i="7"/>
  <c r="CR240" i="7"/>
  <c r="CQ240" i="7"/>
  <c r="CP240" i="7"/>
  <c r="CO240" i="7"/>
  <c r="CN240" i="7"/>
  <c r="CM240" i="7"/>
  <c r="CL240" i="7"/>
  <c r="CK240" i="7"/>
  <c r="CJ240" i="7"/>
  <c r="CI240" i="7"/>
  <c r="CH240" i="7"/>
  <c r="CG240" i="7"/>
  <c r="CF240" i="7"/>
  <c r="CE240" i="7"/>
  <c r="CC240" i="7"/>
  <c r="DO240" i="7" s="1"/>
  <c r="AU240" i="7" s="1"/>
  <c r="DP240" i="7" s="1"/>
  <c r="AW240" i="7" s="1"/>
  <c r="DN239" i="7"/>
  <c r="DM239" i="7"/>
  <c r="DL239" i="7"/>
  <c r="DK239" i="7"/>
  <c r="DI239" i="7"/>
  <c r="DH239" i="7"/>
  <c r="DG239" i="7"/>
  <c r="DF239" i="7"/>
  <c r="DE239" i="7"/>
  <c r="DD239" i="7"/>
  <c r="DC239" i="7"/>
  <c r="DB239" i="7"/>
  <c r="DA239" i="7"/>
  <c r="CZ239" i="7"/>
  <c r="CY239" i="7"/>
  <c r="CX239" i="7"/>
  <c r="CW239" i="7"/>
  <c r="CV239" i="7"/>
  <c r="CU239" i="7"/>
  <c r="CT239" i="7"/>
  <c r="CS239" i="7"/>
  <c r="CR239" i="7"/>
  <c r="CQ239" i="7"/>
  <c r="CP239" i="7"/>
  <c r="CO239" i="7"/>
  <c r="CN239" i="7"/>
  <c r="CM239" i="7"/>
  <c r="CL239" i="7"/>
  <c r="CK239" i="7"/>
  <c r="CJ239" i="7"/>
  <c r="CI239" i="7"/>
  <c r="CH239" i="7"/>
  <c r="CG239" i="7"/>
  <c r="CF239" i="7"/>
  <c r="CE239" i="7"/>
  <c r="CC239" i="7"/>
  <c r="DO239" i="7" s="1"/>
  <c r="AU239" i="7" s="1"/>
  <c r="DP239" i="7" s="1"/>
  <c r="AW239" i="7" s="1"/>
  <c r="DN238" i="7"/>
  <c r="DM238" i="7"/>
  <c r="DL238" i="7"/>
  <c r="DK238" i="7"/>
  <c r="DI238" i="7"/>
  <c r="DH238" i="7"/>
  <c r="DG238" i="7"/>
  <c r="DF238" i="7"/>
  <c r="DE238" i="7"/>
  <c r="DD238" i="7"/>
  <c r="DC238" i="7"/>
  <c r="DB238" i="7"/>
  <c r="DA238" i="7"/>
  <c r="CZ238" i="7"/>
  <c r="CY238" i="7"/>
  <c r="CX238" i="7"/>
  <c r="CW238" i="7"/>
  <c r="CV238" i="7"/>
  <c r="CU238" i="7"/>
  <c r="CT238" i="7"/>
  <c r="CS238" i="7"/>
  <c r="CR238" i="7"/>
  <c r="CQ238" i="7"/>
  <c r="CP238" i="7"/>
  <c r="CO238" i="7"/>
  <c r="CN238" i="7"/>
  <c r="CM238" i="7"/>
  <c r="CL238" i="7"/>
  <c r="CK238" i="7"/>
  <c r="CJ238" i="7"/>
  <c r="CI238" i="7"/>
  <c r="CH238" i="7"/>
  <c r="CG238" i="7"/>
  <c r="CF238" i="7"/>
  <c r="CE238" i="7"/>
  <c r="CC238" i="7"/>
  <c r="DO238" i="7" s="1"/>
  <c r="AU238" i="7" s="1"/>
  <c r="DP238" i="7" s="1"/>
  <c r="AW238" i="7" s="1"/>
  <c r="DN237" i="7"/>
  <c r="DM237" i="7"/>
  <c r="DL237" i="7"/>
  <c r="DK237" i="7"/>
  <c r="DI237" i="7"/>
  <c r="DH237" i="7"/>
  <c r="DG237" i="7"/>
  <c r="DF237" i="7"/>
  <c r="DE237" i="7"/>
  <c r="DD237" i="7"/>
  <c r="DC237" i="7"/>
  <c r="DB237" i="7"/>
  <c r="DA237" i="7"/>
  <c r="CZ237" i="7"/>
  <c r="CY237" i="7"/>
  <c r="CX237" i="7"/>
  <c r="CW237" i="7"/>
  <c r="CV237" i="7"/>
  <c r="CU237" i="7"/>
  <c r="CT237" i="7"/>
  <c r="CS237" i="7"/>
  <c r="CR237" i="7"/>
  <c r="CQ237" i="7"/>
  <c r="CP237" i="7"/>
  <c r="CO237" i="7"/>
  <c r="CN237" i="7"/>
  <c r="CM237" i="7"/>
  <c r="CL237" i="7"/>
  <c r="CK237" i="7"/>
  <c r="CJ237" i="7"/>
  <c r="CI237" i="7"/>
  <c r="CH237" i="7"/>
  <c r="CG237" i="7"/>
  <c r="CF237" i="7"/>
  <c r="CE237" i="7"/>
  <c r="CC237" i="7"/>
  <c r="DO237" i="7" s="1"/>
  <c r="AU237" i="7" s="1"/>
  <c r="DP237" i="7" s="1"/>
  <c r="AW237" i="7" s="1"/>
  <c r="DN236" i="7"/>
  <c r="DM236" i="7"/>
  <c r="DL236" i="7"/>
  <c r="DK236" i="7"/>
  <c r="DI236" i="7"/>
  <c r="DH236" i="7"/>
  <c r="DG236" i="7"/>
  <c r="DF236" i="7"/>
  <c r="DE236" i="7"/>
  <c r="DD236" i="7"/>
  <c r="DC236" i="7"/>
  <c r="DB236" i="7"/>
  <c r="DA236" i="7"/>
  <c r="CZ236" i="7"/>
  <c r="CY236" i="7"/>
  <c r="CX236" i="7"/>
  <c r="CW236" i="7"/>
  <c r="CV236" i="7"/>
  <c r="CU236" i="7"/>
  <c r="CT236" i="7"/>
  <c r="CS236" i="7"/>
  <c r="CR236" i="7"/>
  <c r="CQ236" i="7"/>
  <c r="CP236" i="7"/>
  <c r="CO236" i="7"/>
  <c r="CN236" i="7"/>
  <c r="CM236" i="7"/>
  <c r="CL236" i="7"/>
  <c r="CK236" i="7"/>
  <c r="CJ236" i="7"/>
  <c r="CI236" i="7"/>
  <c r="CH236" i="7"/>
  <c r="CG236" i="7"/>
  <c r="CF236" i="7"/>
  <c r="CE236" i="7"/>
  <c r="CC236" i="7"/>
  <c r="DO236" i="7" s="1"/>
  <c r="AU236" i="7" s="1"/>
  <c r="DP236" i="7" s="1"/>
  <c r="AW236" i="7" s="1"/>
  <c r="DN235" i="7"/>
  <c r="DM235" i="7"/>
  <c r="DL235" i="7"/>
  <c r="DK235" i="7"/>
  <c r="DI235" i="7"/>
  <c r="DH235" i="7"/>
  <c r="DG235" i="7"/>
  <c r="DF235" i="7"/>
  <c r="DE235" i="7"/>
  <c r="DD235" i="7"/>
  <c r="DC235" i="7"/>
  <c r="DB235" i="7"/>
  <c r="DA235" i="7"/>
  <c r="CZ235" i="7"/>
  <c r="CY235" i="7"/>
  <c r="CX235" i="7"/>
  <c r="CW235" i="7"/>
  <c r="CV235" i="7"/>
  <c r="CU235" i="7"/>
  <c r="CT235" i="7"/>
  <c r="CS235" i="7"/>
  <c r="CR235" i="7"/>
  <c r="CQ235" i="7"/>
  <c r="CP235" i="7"/>
  <c r="CO235" i="7"/>
  <c r="CN235" i="7"/>
  <c r="CM235" i="7"/>
  <c r="CL235" i="7"/>
  <c r="CK235" i="7"/>
  <c r="CJ235" i="7"/>
  <c r="CI235" i="7"/>
  <c r="CH235" i="7"/>
  <c r="CG235" i="7"/>
  <c r="CF235" i="7"/>
  <c r="CE235" i="7"/>
  <c r="CC235" i="7"/>
  <c r="DO235" i="7" s="1"/>
  <c r="AU235" i="7" s="1"/>
  <c r="DP235" i="7" s="1"/>
  <c r="AW235" i="7" s="1"/>
  <c r="DN234" i="7"/>
  <c r="DM234" i="7"/>
  <c r="DL234" i="7"/>
  <c r="DK234" i="7"/>
  <c r="DI234" i="7"/>
  <c r="DH234" i="7"/>
  <c r="DG234" i="7"/>
  <c r="DF234" i="7"/>
  <c r="DE234" i="7"/>
  <c r="DD234" i="7"/>
  <c r="DC234" i="7"/>
  <c r="DB234" i="7"/>
  <c r="DA234" i="7"/>
  <c r="CZ234" i="7"/>
  <c r="CY234" i="7"/>
  <c r="CX234" i="7"/>
  <c r="CW234" i="7"/>
  <c r="CV234" i="7"/>
  <c r="CU234" i="7"/>
  <c r="CT234" i="7"/>
  <c r="CS234" i="7"/>
  <c r="CR234" i="7"/>
  <c r="CQ234" i="7"/>
  <c r="CP234" i="7"/>
  <c r="CO234" i="7"/>
  <c r="CN234" i="7"/>
  <c r="CM234" i="7"/>
  <c r="CL234" i="7"/>
  <c r="CK234" i="7"/>
  <c r="CJ234" i="7"/>
  <c r="CI234" i="7"/>
  <c r="CH234" i="7"/>
  <c r="CG234" i="7"/>
  <c r="CF234" i="7"/>
  <c r="CE234" i="7"/>
  <c r="CC234" i="7"/>
  <c r="DO234" i="7" s="1"/>
  <c r="AU234" i="7" s="1"/>
  <c r="DP234" i="7" s="1"/>
  <c r="AW234" i="7" s="1"/>
  <c r="DN233" i="7"/>
  <c r="DM233" i="7"/>
  <c r="DL233" i="7"/>
  <c r="DK233" i="7"/>
  <c r="DI233" i="7"/>
  <c r="DH233" i="7"/>
  <c r="DG233" i="7"/>
  <c r="DF233" i="7"/>
  <c r="DE233" i="7"/>
  <c r="DD233" i="7"/>
  <c r="DC233" i="7"/>
  <c r="DB233" i="7"/>
  <c r="DA233" i="7"/>
  <c r="CZ233" i="7"/>
  <c r="CY233" i="7"/>
  <c r="CX233" i="7"/>
  <c r="CW233" i="7"/>
  <c r="CV233" i="7"/>
  <c r="CU233" i="7"/>
  <c r="CT233" i="7"/>
  <c r="CS233" i="7"/>
  <c r="CR233" i="7"/>
  <c r="CQ233" i="7"/>
  <c r="CP233" i="7"/>
  <c r="CO233" i="7"/>
  <c r="CN233" i="7"/>
  <c r="CM233" i="7"/>
  <c r="CL233" i="7"/>
  <c r="CK233" i="7"/>
  <c r="CJ233" i="7"/>
  <c r="CI233" i="7"/>
  <c r="CH233" i="7"/>
  <c r="CG233" i="7"/>
  <c r="CF233" i="7"/>
  <c r="CE233" i="7"/>
  <c r="CC233" i="7"/>
  <c r="DO233" i="7" s="1"/>
  <c r="AU233" i="7" s="1"/>
  <c r="DP233" i="7" s="1"/>
  <c r="AW233" i="7" s="1"/>
  <c r="DN232" i="7"/>
  <c r="DM232" i="7"/>
  <c r="DL232" i="7"/>
  <c r="DK232" i="7"/>
  <c r="DI232" i="7"/>
  <c r="DH232" i="7"/>
  <c r="DG232" i="7"/>
  <c r="DF232" i="7"/>
  <c r="DE232" i="7"/>
  <c r="DD232" i="7"/>
  <c r="DC232" i="7"/>
  <c r="DB232" i="7"/>
  <c r="DA232" i="7"/>
  <c r="CZ232" i="7"/>
  <c r="CY232" i="7"/>
  <c r="CX232" i="7"/>
  <c r="CW232" i="7"/>
  <c r="CV232" i="7"/>
  <c r="CU232" i="7"/>
  <c r="CT232" i="7"/>
  <c r="CS232" i="7"/>
  <c r="CR232" i="7"/>
  <c r="CQ232" i="7"/>
  <c r="CP232" i="7"/>
  <c r="CO232" i="7"/>
  <c r="CN232" i="7"/>
  <c r="CM232" i="7"/>
  <c r="CL232" i="7"/>
  <c r="CK232" i="7"/>
  <c r="CJ232" i="7"/>
  <c r="CI232" i="7"/>
  <c r="CH232" i="7"/>
  <c r="CG232" i="7"/>
  <c r="CF232" i="7"/>
  <c r="CE232" i="7"/>
  <c r="CC232" i="7"/>
  <c r="DO232" i="7" s="1"/>
  <c r="AU232" i="7" s="1"/>
  <c r="DP232" i="7" s="1"/>
  <c r="AW232" i="7" s="1"/>
  <c r="DN231" i="7"/>
  <c r="DM231" i="7"/>
  <c r="DL231" i="7"/>
  <c r="DK231" i="7"/>
  <c r="DI231" i="7"/>
  <c r="DH231" i="7"/>
  <c r="DG231" i="7"/>
  <c r="DF231" i="7"/>
  <c r="DE231" i="7"/>
  <c r="DD231" i="7"/>
  <c r="DC231" i="7"/>
  <c r="DB231" i="7"/>
  <c r="DA231" i="7"/>
  <c r="CZ231" i="7"/>
  <c r="CY231" i="7"/>
  <c r="CX231" i="7"/>
  <c r="CW231" i="7"/>
  <c r="CV231" i="7"/>
  <c r="CU231" i="7"/>
  <c r="CT231" i="7"/>
  <c r="CS231" i="7"/>
  <c r="CR231" i="7"/>
  <c r="CQ231" i="7"/>
  <c r="CP231" i="7"/>
  <c r="CO231" i="7"/>
  <c r="CN231" i="7"/>
  <c r="CM231" i="7"/>
  <c r="CL231" i="7"/>
  <c r="CK231" i="7"/>
  <c r="CJ231" i="7"/>
  <c r="CI231" i="7"/>
  <c r="CH231" i="7"/>
  <c r="CG231" i="7"/>
  <c r="CF231" i="7"/>
  <c r="CE231" i="7"/>
  <c r="CC231" i="7"/>
  <c r="DO231" i="7" s="1"/>
  <c r="AU231" i="7" s="1"/>
  <c r="DP231" i="7" s="1"/>
  <c r="AW231" i="7" s="1"/>
  <c r="DN230" i="7"/>
  <c r="DM230" i="7"/>
  <c r="DL230" i="7"/>
  <c r="DK230" i="7"/>
  <c r="DI230" i="7"/>
  <c r="DH230" i="7"/>
  <c r="DG230" i="7"/>
  <c r="DF230" i="7"/>
  <c r="DE230" i="7"/>
  <c r="DD230" i="7"/>
  <c r="DC230" i="7"/>
  <c r="DB230" i="7"/>
  <c r="DA230" i="7"/>
  <c r="CZ230" i="7"/>
  <c r="CY230" i="7"/>
  <c r="CX230" i="7"/>
  <c r="CW230" i="7"/>
  <c r="CV230" i="7"/>
  <c r="CU230" i="7"/>
  <c r="CT230" i="7"/>
  <c r="CS230" i="7"/>
  <c r="CR230" i="7"/>
  <c r="CQ230" i="7"/>
  <c r="CP230" i="7"/>
  <c r="CO230" i="7"/>
  <c r="CN230" i="7"/>
  <c r="CM230" i="7"/>
  <c r="CL230" i="7"/>
  <c r="CK230" i="7"/>
  <c r="CJ230" i="7"/>
  <c r="CI230" i="7"/>
  <c r="CH230" i="7"/>
  <c r="CG230" i="7"/>
  <c r="CF230" i="7"/>
  <c r="CE230" i="7"/>
  <c r="CC230" i="7"/>
  <c r="DO230" i="7" s="1"/>
  <c r="AU230" i="7" s="1"/>
  <c r="DP230" i="7" s="1"/>
  <c r="AW230" i="7" s="1"/>
  <c r="DN229" i="7"/>
  <c r="DM229" i="7"/>
  <c r="DL229" i="7"/>
  <c r="DK229" i="7"/>
  <c r="DI229" i="7"/>
  <c r="DH229" i="7"/>
  <c r="DG229" i="7"/>
  <c r="DF229" i="7"/>
  <c r="DE229" i="7"/>
  <c r="DD229" i="7"/>
  <c r="DC229" i="7"/>
  <c r="DB229" i="7"/>
  <c r="DA229" i="7"/>
  <c r="CZ229" i="7"/>
  <c r="CY229" i="7"/>
  <c r="CX229" i="7"/>
  <c r="CW229" i="7"/>
  <c r="CV229" i="7"/>
  <c r="CU229" i="7"/>
  <c r="CT229" i="7"/>
  <c r="CS229" i="7"/>
  <c r="CR229" i="7"/>
  <c r="CQ229" i="7"/>
  <c r="CP229" i="7"/>
  <c r="CO229" i="7"/>
  <c r="CN229" i="7"/>
  <c r="CM229" i="7"/>
  <c r="CL229" i="7"/>
  <c r="CK229" i="7"/>
  <c r="CJ229" i="7"/>
  <c r="CI229" i="7"/>
  <c r="CH229" i="7"/>
  <c r="CG229" i="7"/>
  <c r="CF229" i="7"/>
  <c r="CE229" i="7"/>
  <c r="CC229" i="7"/>
  <c r="DO229" i="7" s="1"/>
  <c r="AU229" i="7" s="1"/>
  <c r="DP229" i="7" s="1"/>
  <c r="AW229" i="7" s="1"/>
  <c r="DN228" i="7"/>
  <c r="DM228" i="7"/>
  <c r="DL228" i="7"/>
  <c r="DK228" i="7"/>
  <c r="DI228" i="7"/>
  <c r="DH228" i="7"/>
  <c r="DG228" i="7"/>
  <c r="DF228" i="7"/>
  <c r="DE228" i="7"/>
  <c r="DD228" i="7"/>
  <c r="DC228" i="7"/>
  <c r="DB228" i="7"/>
  <c r="DA228" i="7"/>
  <c r="CZ228" i="7"/>
  <c r="CY228" i="7"/>
  <c r="CX228" i="7"/>
  <c r="CW228" i="7"/>
  <c r="CV228" i="7"/>
  <c r="CU228" i="7"/>
  <c r="CT228" i="7"/>
  <c r="CS228" i="7"/>
  <c r="CR228" i="7"/>
  <c r="CQ228" i="7"/>
  <c r="CP228" i="7"/>
  <c r="CO228" i="7"/>
  <c r="CN228" i="7"/>
  <c r="CM228" i="7"/>
  <c r="CL228" i="7"/>
  <c r="CK228" i="7"/>
  <c r="CJ228" i="7"/>
  <c r="CI228" i="7"/>
  <c r="CH228" i="7"/>
  <c r="CG228" i="7"/>
  <c r="CF228" i="7"/>
  <c r="CE228" i="7"/>
  <c r="CC228" i="7"/>
  <c r="DO228" i="7" s="1"/>
  <c r="AU228" i="7" s="1"/>
  <c r="DP228" i="7" s="1"/>
  <c r="AW228" i="7" s="1"/>
  <c r="DN227" i="7"/>
  <c r="DM227" i="7"/>
  <c r="DL227" i="7"/>
  <c r="DK227" i="7"/>
  <c r="DI227" i="7"/>
  <c r="DH227" i="7"/>
  <c r="DG227" i="7"/>
  <c r="DF227" i="7"/>
  <c r="DE227" i="7"/>
  <c r="DD227" i="7"/>
  <c r="DC227" i="7"/>
  <c r="DB227" i="7"/>
  <c r="DA227" i="7"/>
  <c r="CZ227" i="7"/>
  <c r="CY227" i="7"/>
  <c r="CX227" i="7"/>
  <c r="CW227" i="7"/>
  <c r="CV227" i="7"/>
  <c r="CU227" i="7"/>
  <c r="CT227" i="7"/>
  <c r="CS227" i="7"/>
  <c r="CR227" i="7"/>
  <c r="CQ227" i="7"/>
  <c r="CP227" i="7"/>
  <c r="CO227" i="7"/>
  <c r="CN227" i="7"/>
  <c r="CM227" i="7"/>
  <c r="CL227" i="7"/>
  <c r="CK227" i="7"/>
  <c r="CJ227" i="7"/>
  <c r="CI227" i="7"/>
  <c r="CH227" i="7"/>
  <c r="CG227" i="7"/>
  <c r="CF227" i="7"/>
  <c r="CE227" i="7"/>
  <c r="CC227" i="7"/>
  <c r="DO227" i="7" s="1"/>
  <c r="AU227" i="7" s="1"/>
  <c r="DP227" i="7" s="1"/>
  <c r="AW227" i="7" s="1"/>
  <c r="DN226" i="7"/>
  <c r="DM226" i="7"/>
  <c r="DL226" i="7"/>
  <c r="DK226" i="7"/>
  <c r="DI226" i="7"/>
  <c r="DH226" i="7"/>
  <c r="DG226" i="7"/>
  <c r="DF226" i="7"/>
  <c r="DE226" i="7"/>
  <c r="DD226" i="7"/>
  <c r="DC226" i="7"/>
  <c r="DB226" i="7"/>
  <c r="DA226" i="7"/>
  <c r="CZ226" i="7"/>
  <c r="CY226" i="7"/>
  <c r="CX226" i="7"/>
  <c r="CW226" i="7"/>
  <c r="CV226" i="7"/>
  <c r="CU226" i="7"/>
  <c r="CT226" i="7"/>
  <c r="CS226" i="7"/>
  <c r="CR226" i="7"/>
  <c r="CQ226" i="7"/>
  <c r="CP226" i="7"/>
  <c r="CO226" i="7"/>
  <c r="CN226" i="7"/>
  <c r="CM226" i="7"/>
  <c r="CL226" i="7"/>
  <c r="CK226" i="7"/>
  <c r="CJ226" i="7"/>
  <c r="CI226" i="7"/>
  <c r="CH226" i="7"/>
  <c r="CG226" i="7"/>
  <c r="CF226" i="7"/>
  <c r="CE226" i="7"/>
  <c r="CC226" i="7"/>
  <c r="DO226" i="7" s="1"/>
  <c r="AU226" i="7" s="1"/>
  <c r="DP226" i="7" s="1"/>
  <c r="AW226" i="7" s="1"/>
  <c r="DN225" i="7"/>
  <c r="DM225" i="7"/>
  <c r="DL225" i="7"/>
  <c r="DK225" i="7"/>
  <c r="DI225" i="7"/>
  <c r="DH225" i="7"/>
  <c r="DG225" i="7"/>
  <c r="DF225" i="7"/>
  <c r="DE225" i="7"/>
  <c r="DD225" i="7"/>
  <c r="DC225" i="7"/>
  <c r="DB225" i="7"/>
  <c r="DA225" i="7"/>
  <c r="CZ225" i="7"/>
  <c r="CY225" i="7"/>
  <c r="CX225" i="7"/>
  <c r="CW225" i="7"/>
  <c r="CV225" i="7"/>
  <c r="CU225" i="7"/>
  <c r="CT225" i="7"/>
  <c r="CS225" i="7"/>
  <c r="CR225" i="7"/>
  <c r="CQ225" i="7"/>
  <c r="CP225" i="7"/>
  <c r="CO225" i="7"/>
  <c r="CN225" i="7"/>
  <c r="CM225" i="7"/>
  <c r="CL225" i="7"/>
  <c r="CK225" i="7"/>
  <c r="CJ225" i="7"/>
  <c r="CI225" i="7"/>
  <c r="CH225" i="7"/>
  <c r="CG225" i="7"/>
  <c r="CF225" i="7"/>
  <c r="CE225" i="7"/>
  <c r="CC225" i="7"/>
  <c r="DO225" i="7" s="1"/>
  <c r="AU225" i="7" s="1"/>
  <c r="DP225" i="7" s="1"/>
  <c r="AW225" i="7" s="1"/>
  <c r="DN224" i="7"/>
  <c r="DM224" i="7"/>
  <c r="DL224" i="7"/>
  <c r="DK224" i="7"/>
  <c r="DI224" i="7"/>
  <c r="DH224" i="7"/>
  <c r="DG224" i="7"/>
  <c r="DF224" i="7"/>
  <c r="DE224" i="7"/>
  <c r="DD224" i="7"/>
  <c r="DC224" i="7"/>
  <c r="DB224" i="7"/>
  <c r="DA224" i="7"/>
  <c r="CZ224" i="7"/>
  <c r="CY224" i="7"/>
  <c r="CX224" i="7"/>
  <c r="CW224" i="7"/>
  <c r="CV224" i="7"/>
  <c r="CU224" i="7"/>
  <c r="CT224" i="7"/>
  <c r="CS224" i="7"/>
  <c r="CR224" i="7"/>
  <c r="CQ224" i="7"/>
  <c r="CP224" i="7"/>
  <c r="CO224" i="7"/>
  <c r="CN224" i="7"/>
  <c r="CM224" i="7"/>
  <c r="CL224" i="7"/>
  <c r="CK224" i="7"/>
  <c r="CJ224" i="7"/>
  <c r="CI224" i="7"/>
  <c r="CH224" i="7"/>
  <c r="CG224" i="7"/>
  <c r="CF224" i="7"/>
  <c r="CE224" i="7"/>
  <c r="CC224" i="7"/>
  <c r="DO224" i="7" s="1"/>
  <c r="AU224" i="7" s="1"/>
  <c r="DP224" i="7" s="1"/>
  <c r="AW224" i="7" s="1"/>
  <c r="DN223" i="7"/>
  <c r="DM223" i="7"/>
  <c r="DL223" i="7"/>
  <c r="DK223" i="7"/>
  <c r="DI223" i="7"/>
  <c r="DH223" i="7"/>
  <c r="DG223" i="7"/>
  <c r="DF223" i="7"/>
  <c r="DE223" i="7"/>
  <c r="DD223" i="7"/>
  <c r="DC223" i="7"/>
  <c r="DB223" i="7"/>
  <c r="DA223" i="7"/>
  <c r="CZ223" i="7"/>
  <c r="CY223" i="7"/>
  <c r="CX223" i="7"/>
  <c r="CW223" i="7"/>
  <c r="CV223" i="7"/>
  <c r="CU223" i="7"/>
  <c r="CT223" i="7"/>
  <c r="CS223" i="7"/>
  <c r="CR223" i="7"/>
  <c r="CQ223" i="7"/>
  <c r="CP223" i="7"/>
  <c r="CO223" i="7"/>
  <c r="CN223" i="7"/>
  <c r="CM223" i="7"/>
  <c r="CL223" i="7"/>
  <c r="CK223" i="7"/>
  <c r="CJ223" i="7"/>
  <c r="CI223" i="7"/>
  <c r="CH223" i="7"/>
  <c r="CG223" i="7"/>
  <c r="CF223" i="7"/>
  <c r="CE223" i="7"/>
  <c r="CC223" i="7"/>
  <c r="DO223" i="7" s="1"/>
  <c r="AU223" i="7" s="1"/>
  <c r="DP223" i="7" s="1"/>
  <c r="AW223" i="7" s="1"/>
  <c r="DN222" i="7"/>
  <c r="DM222" i="7"/>
  <c r="DL222" i="7"/>
  <c r="DK222" i="7"/>
  <c r="DI222" i="7"/>
  <c r="DH222" i="7"/>
  <c r="DG222" i="7"/>
  <c r="DF222" i="7"/>
  <c r="DE222" i="7"/>
  <c r="DD222" i="7"/>
  <c r="DC222" i="7"/>
  <c r="DB222" i="7"/>
  <c r="DA222" i="7"/>
  <c r="CZ222" i="7"/>
  <c r="CY222" i="7"/>
  <c r="CX222" i="7"/>
  <c r="CW222" i="7"/>
  <c r="CV222" i="7"/>
  <c r="CU222" i="7"/>
  <c r="CT222" i="7"/>
  <c r="CS222" i="7"/>
  <c r="CR222" i="7"/>
  <c r="CQ222" i="7"/>
  <c r="CP222" i="7"/>
  <c r="CO222" i="7"/>
  <c r="CN222" i="7"/>
  <c r="CM222" i="7"/>
  <c r="CL222" i="7"/>
  <c r="CK222" i="7"/>
  <c r="CJ222" i="7"/>
  <c r="CI222" i="7"/>
  <c r="CH222" i="7"/>
  <c r="CG222" i="7"/>
  <c r="CF222" i="7"/>
  <c r="CE222" i="7"/>
  <c r="CC222" i="7"/>
  <c r="DO222" i="7" s="1"/>
  <c r="AU222" i="7" s="1"/>
  <c r="DP222" i="7" s="1"/>
  <c r="AW222" i="7" s="1"/>
  <c r="DN221" i="7"/>
  <c r="DM221" i="7"/>
  <c r="DL221" i="7"/>
  <c r="DK221" i="7"/>
  <c r="DI221" i="7"/>
  <c r="DH221" i="7"/>
  <c r="DG221" i="7"/>
  <c r="DF221" i="7"/>
  <c r="DE221" i="7"/>
  <c r="DD221" i="7"/>
  <c r="DC221" i="7"/>
  <c r="DB221" i="7"/>
  <c r="DA221" i="7"/>
  <c r="CZ221" i="7"/>
  <c r="CY221" i="7"/>
  <c r="CX221" i="7"/>
  <c r="CW221" i="7"/>
  <c r="CV221" i="7"/>
  <c r="CU221" i="7"/>
  <c r="CT221" i="7"/>
  <c r="CS221" i="7"/>
  <c r="CR221" i="7"/>
  <c r="CQ221" i="7"/>
  <c r="CP221" i="7"/>
  <c r="CO221" i="7"/>
  <c r="CN221" i="7"/>
  <c r="CM221" i="7"/>
  <c r="CL221" i="7"/>
  <c r="CK221" i="7"/>
  <c r="CJ221" i="7"/>
  <c r="CI221" i="7"/>
  <c r="CH221" i="7"/>
  <c r="CG221" i="7"/>
  <c r="CF221" i="7"/>
  <c r="CE221" i="7"/>
  <c r="CC221" i="7"/>
  <c r="DO221" i="7" s="1"/>
  <c r="AU221" i="7" s="1"/>
  <c r="DP221" i="7" s="1"/>
  <c r="AW221" i="7" s="1"/>
  <c r="DN220" i="7"/>
  <c r="DM220" i="7"/>
  <c r="DL220" i="7"/>
  <c r="DK220" i="7"/>
  <c r="DI220" i="7"/>
  <c r="DH220" i="7"/>
  <c r="DG220" i="7"/>
  <c r="DF220" i="7"/>
  <c r="DE220" i="7"/>
  <c r="DD220" i="7"/>
  <c r="DC220" i="7"/>
  <c r="DB220" i="7"/>
  <c r="DA220" i="7"/>
  <c r="CZ220" i="7"/>
  <c r="CY220" i="7"/>
  <c r="CX220" i="7"/>
  <c r="CW220" i="7"/>
  <c r="CV220" i="7"/>
  <c r="CU220" i="7"/>
  <c r="CT220" i="7"/>
  <c r="CS220" i="7"/>
  <c r="CR220" i="7"/>
  <c r="CQ220" i="7"/>
  <c r="CP220" i="7"/>
  <c r="CO220" i="7"/>
  <c r="CN220" i="7"/>
  <c r="CM220" i="7"/>
  <c r="CL220" i="7"/>
  <c r="CK220" i="7"/>
  <c r="CJ220" i="7"/>
  <c r="CI220" i="7"/>
  <c r="CH220" i="7"/>
  <c r="CG220" i="7"/>
  <c r="CF220" i="7"/>
  <c r="CE220" i="7"/>
  <c r="CC220" i="7"/>
  <c r="DO220" i="7" s="1"/>
  <c r="AU220" i="7" s="1"/>
  <c r="DP220" i="7" s="1"/>
  <c r="AW220" i="7" s="1"/>
  <c r="DN219" i="7"/>
  <c r="DM219" i="7"/>
  <c r="DL219" i="7"/>
  <c r="DK219" i="7"/>
  <c r="DI219" i="7"/>
  <c r="DH219" i="7"/>
  <c r="DG219" i="7"/>
  <c r="DF219" i="7"/>
  <c r="DE219" i="7"/>
  <c r="DD219" i="7"/>
  <c r="DC219" i="7"/>
  <c r="DB219" i="7"/>
  <c r="DA219" i="7"/>
  <c r="CZ219" i="7"/>
  <c r="CY219" i="7"/>
  <c r="CX219" i="7"/>
  <c r="CW219" i="7"/>
  <c r="CV219" i="7"/>
  <c r="CU219" i="7"/>
  <c r="CT219" i="7"/>
  <c r="CS219" i="7"/>
  <c r="CR219" i="7"/>
  <c r="CQ219" i="7"/>
  <c r="CP219" i="7"/>
  <c r="CO219" i="7"/>
  <c r="CN219" i="7"/>
  <c r="CM219" i="7"/>
  <c r="CL219" i="7"/>
  <c r="CK219" i="7"/>
  <c r="CJ219" i="7"/>
  <c r="CI219" i="7"/>
  <c r="CH219" i="7"/>
  <c r="CG219" i="7"/>
  <c r="CF219" i="7"/>
  <c r="CE219" i="7"/>
  <c r="CC219" i="7"/>
  <c r="DO219" i="7" s="1"/>
  <c r="AU219" i="7" s="1"/>
  <c r="DP219" i="7" s="1"/>
  <c r="AW219" i="7" s="1"/>
  <c r="DN218" i="7"/>
  <c r="DM218" i="7"/>
  <c r="DL218" i="7"/>
  <c r="DK218" i="7"/>
  <c r="DI218" i="7"/>
  <c r="DH218" i="7"/>
  <c r="DG218" i="7"/>
  <c r="DF218" i="7"/>
  <c r="DE218" i="7"/>
  <c r="DD218" i="7"/>
  <c r="DC218" i="7"/>
  <c r="DB218" i="7"/>
  <c r="DA218" i="7"/>
  <c r="CZ218" i="7"/>
  <c r="CY218" i="7"/>
  <c r="CX218" i="7"/>
  <c r="CW218" i="7"/>
  <c r="CV218" i="7"/>
  <c r="CU218" i="7"/>
  <c r="CT218" i="7"/>
  <c r="CS218" i="7"/>
  <c r="CR218" i="7"/>
  <c r="CQ218" i="7"/>
  <c r="CP218" i="7"/>
  <c r="CO218" i="7"/>
  <c r="CN218" i="7"/>
  <c r="CM218" i="7"/>
  <c r="CL218" i="7"/>
  <c r="CK218" i="7"/>
  <c r="CJ218" i="7"/>
  <c r="CI218" i="7"/>
  <c r="CH218" i="7"/>
  <c r="CG218" i="7"/>
  <c r="CF218" i="7"/>
  <c r="CE218" i="7"/>
  <c r="CC218" i="7"/>
  <c r="DO218" i="7" s="1"/>
  <c r="AU218" i="7" s="1"/>
  <c r="DP218" i="7" s="1"/>
  <c r="AW218" i="7" s="1"/>
  <c r="DN217" i="7"/>
  <c r="DM217" i="7"/>
  <c r="DL217" i="7"/>
  <c r="DK217" i="7"/>
  <c r="DI217" i="7"/>
  <c r="DH217" i="7"/>
  <c r="DG217" i="7"/>
  <c r="DF217" i="7"/>
  <c r="DE217" i="7"/>
  <c r="DD217" i="7"/>
  <c r="DC217" i="7"/>
  <c r="DB217" i="7"/>
  <c r="DA217" i="7"/>
  <c r="CZ217" i="7"/>
  <c r="CY217" i="7"/>
  <c r="CX217" i="7"/>
  <c r="CW217" i="7"/>
  <c r="CV217" i="7"/>
  <c r="CU217" i="7"/>
  <c r="CT217" i="7"/>
  <c r="CS217" i="7"/>
  <c r="CR217" i="7"/>
  <c r="CQ217" i="7"/>
  <c r="CP217" i="7"/>
  <c r="CO217" i="7"/>
  <c r="CN217" i="7"/>
  <c r="CM217" i="7"/>
  <c r="CL217" i="7"/>
  <c r="CK217" i="7"/>
  <c r="CJ217" i="7"/>
  <c r="CI217" i="7"/>
  <c r="CH217" i="7"/>
  <c r="CG217" i="7"/>
  <c r="CF217" i="7"/>
  <c r="CE217" i="7"/>
  <c r="CC217" i="7"/>
  <c r="DO217" i="7" s="1"/>
  <c r="AU217" i="7" s="1"/>
  <c r="DP217" i="7" s="1"/>
  <c r="AW217" i="7" s="1"/>
  <c r="DN216" i="7"/>
  <c r="DM216" i="7"/>
  <c r="DL216" i="7"/>
  <c r="DK216" i="7"/>
  <c r="DI216" i="7"/>
  <c r="DH216" i="7"/>
  <c r="DG216" i="7"/>
  <c r="DF216" i="7"/>
  <c r="DE216" i="7"/>
  <c r="DD216" i="7"/>
  <c r="DC216" i="7"/>
  <c r="DB216" i="7"/>
  <c r="DA216" i="7"/>
  <c r="CZ216" i="7"/>
  <c r="CY216" i="7"/>
  <c r="CX216" i="7"/>
  <c r="CW216" i="7"/>
  <c r="CV216" i="7"/>
  <c r="CU216" i="7"/>
  <c r="CT216" i="7"/>
  <c r="CS216" i="7"/>
  <c r="CR216" i="7"/>
  <c r="CQ216" i="7"/>
  <c r="CP216" i="7"/>
  <c r="CO216" i="7"/>
  <c r="CN216" i="7"/>
  <c r="CM216" i="7"/>
  <c r="CL216" i="7"/>
  <c r="CK216" i="7"/>
  <c r="CJ216" i="7"/>
  <c r="CI216" i="7"/>
  <c r="CH216" i="7"/>
  <c r="CG216" i="7"/>
  <c r="CF216" i="7"/>
  <c r="CE216" i="7"/>
  <c r="CC216" i="7"/>
  <c r="DO216" i="7" s="1"/>
  <c r="AU216" i="7" s="1"/>
  <c r="DP216" i="7" s="1"/>
  <c r="AW216" i="7" s="1"/>
  <c r="DN215" i="7"/>
  <c r="DM215" i="7"/>
  <c r="DL215" i="7"/>
  <c r="DK215" i="7"/>
  <c r="DI215" i="7"/>
  <c r="DH215" i="7"/>
  <c r="DG215" i="7"/>
  <c r="DF215" i="7"/>
  <c r="DE215" i="7"/>
  <c r="DD215" i="7"/>
  <c r="DC215" i="7"/>
  <c r="DB215" i="7"/>
  <c r="DA215" i="7"/>
  <c r="CZ215" i="7"/>
  <c r="CY215" i="7"/>
  <c r="CX215" i="7"/>
  <c r="CW215" i="7"/>
  <c r="CV215" i="7"/>
  <c r="CU215" i="7"/>
  <c r="CT215" i="7"/>
  <c r="CS215" i="7"/>
  <c r="CR215" i="7"/>
  <c r="CQ215" i="7"/>
  <c r="CP215" i="7"/>
  <c r="CO215" i="7"/>
  <c r="CN215" i="7"/>
  <c r="CM215" i="7"/>
  <c r="CL215" i="7"/>
  <c r="CK215" i="7"/>
  <c r="CJ215" i="7"/>
  <c r="CI215" i="7"/>
  <c r="CH215" i="7"/>
  <c r="CG215" i="7"/>
  <c r="CF215" i="7"/>
  <c r="CE215" i="7"/>
  <c r="CC215" i="7"/>
  <c r="DO215" i="7" s="1"/>
  <c r="AU215" i="7" s="1"/>
  <c r="DP215" i="7" s="1"/>
  <c r="AW215" i="7" s="1"/>
  <c r="DN214" i="7"/>
  <c r="DM214" i="7"/>
  <c r="DL214" i="7"/>
  <c r="DK214" i="7"/>
  <c r="DI214" i="7"/>
  <c r="DH214" i="7"/>
  <c r="DG214" i="7"/>
  <c r="DF214" i="7"/>
  <c r="DE214" i="7"/>
  <c r="DD214" i="7"/>
  <c r="DC214" i="7"/>
  <c r="DB214" i="7"/>
  <c r="DA214" i="7"/>
  <c r="CZ214" i="7"/>
  <c r="CY214" i="7"/>
  <c r="CX214" i="7"/>
  <c r="CW214" i="7"/>
  <c r="CV214" i="7"/>
  <c r="CU214" i="7"/>
  <c r="CT214" i="7"/>
  <c r="CS214" i="7"/>
  <c r="CR214" i="7"/>
  <c r="CQ214" i="7"/>
  <c r="CP214" i="7"/>
  <c r="CO214" i="7"/>
  <c r="CN214" i="7"/>
  <c r="CM214" i="7"/>
  <c r="CL214" i="7"/>
  <c r="CK214" i="7"/>
  <c r="CJ214" i="7"/>
  <c r="CI214" i="7"/>
  <c r="CH214" i="7"/>
  <c r="CG214" i="7"/>
  <c r="CF214" i="7"/>
  <c r="CE214" i="7"/>
  <c r="CC214" i="7"/>
  <c r="DO214" i="7" s="1"/>
  <c r="AU214" i="7" s="1"/>
  <c r="DP214" i="7" s="1"/>
  <c r="AW214" i="7" s="1"/>
  <c r="DN213" i="7"/>
  <c r="DM213" i="7"/>
  <c r="DL213" i="7"/>
  <c r="DK213" i="7"/>
  <c r="DI213" i="7"/>
  <c r="DH213" i="7"/>
  <c r="DG213" i="7"/>
  <c r="DF213" i="7"/>
  <c r="DE213" i="7"/>
  <c r="DD213" i="7"/>
  <c r="DC213" i="7"/>
  <c r="DB213" i="7"/>
  <c r="DA213" i="7"/>
  <c r="CZ213" i="7"/>
  <c r="CY213" i="7"/>
  <c r="CX213" i="7"/>
  <c r="CW213" i="7"/>
  <c r="CV213" i="7"/>
  <c r="CU213" i="7"/>
  <c r="CT213" i="7"/>
  <c r="CS213" i="7"/>
  <c r="CR213" i="7"/>
  <c r="CQ213" i="7"/>
  <c r="CP213" i="7"/>
  <c r="CO213" i="7"/>
  <c r="CN213" i="7"/>
  <c r="CM213" i="7"/>
  <c r="CL213" i="7"/>
  <c r="CK213" i="7"/>
  <c r="CJ213" i="7"/>
  <c r="CI213" i="7"/>
  <c r="CH213" i="7"/>
  <c r="CG213" i="7"/>
  <c r="CF213" i="7"/>
  <c r="CE213" i="7"/>
  <c r="CC213" i="7"/>
  <c r="DO213" i="7" s="1"/>
  <c r="AU213" i="7" s="1"/>
  <c r="DP213" i="7" s="1"/>
  <c r="AW213" i="7" s="1"/>
  <c r="DN212" i="7"/>
  <c r="DM212" i="7"/>
  <c r="DL212" i="7"/>
  <c r="DK212" i="7"/>
  <c r="DI212" i="7"/>
  <c r="DH212" i="7"/>
  <c r="DG212" i="7"/>
  <c r="DF212" i="7"/>
  <c r="DE212" i="7"/>
  <c r="DD212" i="7"/>
  <c r="DC212" i="7"/>
  <c r="DB212" i="7"/>
  <c r="DA212" i="7"/>
  <c r="CZ212" i="7"/>
  <c r="CY212" i="7"/>
  <c r="CX212" i="7"/>
  <c r="CW212" i="7"/>
  <c r="CV212" i="7"/>
  <c r="CU212" i="7"/>
  <c r="CT212" i="7"/>
  <c r="CS212" i="7"/>
  <c r="CR212" i="7"/>
  <c r="CQ212" i="7"/>
  <c r="CP212" i="7"/>
  <c r="CO212" i="7"/>
  <c r="CN212" i="7"/>
  <c r="CM212" i="7"/>
  <c r="CL212" i="7"/>
  <c r="CK212" i="7"/>
  <c r="CJ212" i="7"/>
  <c r="CI212" i="7"/>
  <c r="CH212" i="7"/>
  <c r="CG212" i="7"/>
  <c r="CF212" i="7"/>
  <c r="CE212" i="7"/>
  <c r="CC212" i="7"/>
  <c r="DO212" i="7" s="1"/>
  <c r="AU212" i="7" s="1"/>
  <c r="DP212" i="7" s="1"/>
  <c r="AW212" i="7" s="1"/>
  <c r="DN211" i="7"/>
  <c r="DM211" i="7"/>
  <c r="DL211" i="7"/>
  <c r="DK211" i="7"/>
  <c r="DI211" i="7"/>
  <c r="DH211" i="7"/>
  <c r="DG211" i="7"/>
  <c r="DF211" i="7"/>
  <c r="DE211" i="7"/>
  <c r="DD211" i="7"/>
  <c r="DC211" i="7"/>
  <c r="DB211" i="7"/>
  <c r="DA211" i="7"/>
  <c r="CZ211" i="7"/>
  <c r="CY211" i="7"/>
  <c r="CX211" i="7"/>
  <c r="CW211" i="7"/>
  <c r="CV211" i="7"/>
  <c r="CU211" i="7"/>
  <c r="CT211" i="7"/>
  <c r="CS211" i="7"/>
  <c r="CR211" i="7"/>
  <c r="CQ211" i="7"/>
  <c r="CP211" i="7"/>
  <c r="CO211" i="7"/>
  <c r="CN211" i="7"/>
  <c r="CM211" i="7"/>
  <c r="CL211" i="7"/>
  <c r="CK211" i="7"/>
  <c r="CJ211" i="7"/>
  <c r="CI211" i="7"/>
  <c r="CH211" i="7"/>
  <c r="CG211" i="7"/>
  <c r="CF211" i="7"/>
  <c r="CE211" i="7"/>
  <c r="CC211" i="7"/>
  <c r="DO211" i="7" s="1"/>
  <c r="AU211" i="7" s="1"/>
  <c r="DP211" i="7" s="1"/>
  <c r="AW211" i="7" s="1"/>
  <c r="DN210" i="7"/>
  <c r="DM210" i="7"/>
  <c r="DL210" i="7"/>
  <c r="DK210" i="7"/>
  <c r="DI210" i="7"/>
  <c r="DH210" i="7"/>
  <c r="DG210" i="7"/>
  <c r="DF210" i="7"/>
  <c r="DE210" i="7"/>
  <c r="DD210" i="7"/>
  <c r="DC210" i="7"/>
  <c r="DB210" i="7"/>
  <c r="DA210" i="7"/>
  <c r="CZ210" i="7"/>
  <c r="CY210" i="7"/>
  <c r="CX210" i="7"/>
  <c r="CW210" i="7"/>
  <c r="CV210" i="7"/>
  <c r="CU210" i="7"/>
  <c r="CT210" i="7"/>
  <c r="CS210" i="7"/>
  <c r="CR210" i="7"/>
  <c r="CQ210" i="7"/>
  <c r="CP210" i="7"/>
  <c r="CO210" i="7"/>
  <c r="CN210" i="7"/>
  <c r="CM210" i="7"/>
  <c r="CL210" i="7"/>
  <c r="CK210" i="7"/>
  <c r="CJ210" i="7"/>
  <c r="CI210" i="7"/>
  <c r="CH210" i="7"/>
  <c r="CG210" i="7"/>
  <c r="CF210" i="7"/>
  <c r="CE210" i="7"/>
  <c r="CC210" i="7"/>
  <c r="DO210" i="7" s="1"/>
  <c r="AU210" i="7" s="1"/>
  <c r="DP210" i="7" s="1"/>
  <c r="AW210" i="7" s="1"/>
  <c r="DN209" i="7"/>
  <c r="DM209" i="7"/>
  <c r="DL209" i="7"/>
  <c r="DK209" i="7"/>
  <c r="DI209" i="7"/>
  <c r="DH209" i="7"/>
  <c r="DG209" i="7"/>
  <c r="DF209" i="7"/>
  <c r="DE209" i="7"/>
  <c r="DD209" i="7"/>
  <c r="DC209" i="7"/>
  <c r="DB209" i="7"/>
  <c r="DA209" i="7"/>
  <c r="CZ209" i="7"/>
  <c r="CY209" i="7"/>
  <c r="CX209" i="7"/>
  <c r="CW209" i="7"/>
  <c r="CV209" i="7"/>
  <c r="CU209" i="7"/>
  <c r="CT209" i="7"/>
  <c r="CS209" i="7"/>
  <c r="CR209" i="7"/>
  <c r="CQ209" i="7"/>
  <c r="CP209" i="7"/>
  <c r="CO209" i="7"/>
  <c r="CN209" i="7"/>
  <c r="CM209" i="7"/>
  <c r="CL209" i="7"/>
  <c r="CK209" i="7"/>
  <c r="CJ209" i="7"/>
  <c r="CI209" i="7"/>
  <c r="CH209" i="7"/>
  <c r="CG209" i="7"/>
  <c r="CF209" i="7"/>
  <c r="CE209" i="7"/>
  <c r="CC209" i="7"/>
  <c r="DO209" i="7" s="1"/>
  <c r="AU209" i="7" s="1"/>
  <c r="DP209" i="7" s="1"/>
  <c r="AW209" i="7" s="1"/>
  <c r="DN208" i="7"/>
  <c r="DM208" i="7"/>
  <c r="DL208" i="7"/>
  <c r="DK208" i="7"/>
  <c r="DI208" i="7"/>
  <c r="DH208" i="7"/>
  <c r="DG208" i="7"/>
  <c r="DF208" i="7"/>
  <c r="DE208" i="7"/>
  <c r="DD208" i="7"/>
  <c r="DC208" i="7"/>
  <c r="DB208" i="7"/>
  <c r="DA208" i="7"/>
  <c r="CZ208" i="7"/>
  <c r="CY208" i="7"/>
  <c r="CX208" i="7"/>
  <c r="CW208" i="7"/>
  <c r="CV208" i="7"/>
  <c r="CU208" i="7"/>
  <c r="CT208" i="7"/>
  <c r="CS208" i="7"/>
  <c r="CR208" i="7"/>
  <c r="CQ208" i="7"/>
  <c r="CP208" i="7"/>
  <c r="CO208" i="7"/>
  <c r="CN208" i="7"/>
  <c r="CM208" i="7"/>
  <c r="CL208" i="7"/>
  <c r="CK208" i="7"/>
  <c r="CJ208" i="7"/>
  <c r="CI208" i="7"/>
  <c r="CH208" i="7"/>
  <c r="CG208" i="7"/>
  <c r="CF208" i="7"/>
  <c r="CE208" i="7"/>
  <c r="CC208" i="7"/>
  <c r="DO208" i="7" s="1"/>
  <c r="AU208" i="7" s="1"/>
  <c r="DP208" i="7" s="1"/>
  <c r="AW208" i="7" s="1"/>
  <c r="DN207" i="7"/>
  <c r="DM207" i="7"/>
  <c r="DL207" i="7"/>
  <c r="DK207" i="7"/>
  <c r="DI207" i="7"/>
  <c r="DH207" i="7"/>
  <c r="DG207" i="7"/>
  <c r="DF207" i="7"/>
  <c r="DE207" i="7"/>
  <c r="DD207" i="7"/>
  <c r="DC207" i="7"/>
  <c r="DB207" i="7"/>
  <c r="DA207" i="7"/>
  <c r="CZ207" i="7"/>
  <c r="CY207" i="7"/>
  <c r="CX207" i="7"/>
  <c r="CW207" i="7"/>
  <c r="CV207" i="7"/>
  <c r="CU207" i="7"/>
  <c r="CT207" i="7"/>
  <c r="CS207" i="7"/>
  <c r="CR207" i="7"/>
  <c r="CQ207" i="7"/>
  <c r="CP207" i="7"/>
  <c r="CO207" i="7"/>
  <c r="CN207" i="7"/>
  <c r="CM207" i="7"/>
  <c r="CL207" i="7"/>
  <c r="CK207" i="7"/>
  <c r="CJ207" i="7"/>
  <c r="CI207" i="7"/>
  <c r="CH207" i="7"/>
  <c r="CG207" i="7"/>
  <c r="CF207" i="7"/>
  <c r="CE207" i="7"/>
  <c r="CC207" i="7"/>
  <c r="DO207" i="7" s="1"/>
  <c r="AU207" i="7" s="1"/>
  <c r="DP207" i="7" s="1"/>
  <c r="AW207" i="7" s="1"/>
  <c r="DN206" i="7"/>
  <c r="DM206" i="7"/>
  <c r="DL206" i="7"/>
  <c r="DK206" i="7"/>
  <c r="DI206" i="7"/>
  <c r="DH206" i="7"/>
  <c r="DG206" i="7"/>
  <c r="DF206" i="7"/>
  <c r="DE206" i="7"/>
  <c r="DD206" i="7"/>
  <c r="DC206" i="7"/>
  <c r="DB206" i="7"/>
  <c r="DA206" i="7"/>
  <c r="CZ206" i="7"/>
  <c r="CY206" i="7"/>
  <c r="CX206" i="7"/>
  <c r="CW206" i="7"/>
  <c r="CV206" i="7"/>
  <c r="CU206" i="7"/>
  <c r="CT206" i="7"/>
  <c r="CS206" i="7"/>
  <c r="CR206" i="7"/>
  <c r="CQ206" i="7"/>
  <c r="CP206" i="7"/>
  <c r="CO206" i="7"/>
  <c r="CN206" i="7"/>
  <c r="CM206" i="7"/>
  <c r="CL206" i="7"/>
  <c r="CK206" i="7"/>
  <c r="CJ206" i="7"/>
  <c r="CI206" i="7"/>
  <c r="CH206" i="7"/>
  <c r="CG206" i="7"/>
  <c r="CF206" i="7"/>
  <c r="CE206" i="7"/>
  <c r="CC206" i="7"/>
  <c r="DO206" i="7" s="1"/>
  <c r="AU206" i="7" s="1"/>
  <c r="DP206" i="7" s="1"/>
  <c r="AW206" i="7" s="1"/>
  <c r="DN205" i="7"/>
  <c r="DM205" i="7"/>
  <c r="DL205" i="7"/>
  <c r="DK205" i="7"/>
  <c r="DI205" i="7"/>
  <c r="DH205" i="7"/>
  <c r="DG205" i="7"/>
  <c r="DF205" i="7"/>
  <c r="DE205" i="7"/>
  <c r="DD205" i="7"/>
  <c r="DC205" i="7"/>
  <c r="DB205" i="7"/>
  <c r="DA205" i="7"/>
  <c r="CZ205" i="7"/>
  <c r="CY205" i="7"/>
  <c r="CX205" i="7"/>
  <c r="CW205" i="7"/>
  <c r="CV205" i="7"/>
  <c r="CU205" i="7"/>
  <c r="CT205" i="7"/>
  <c r="CS205" i="7"/>
  <c r="CR205" i="7"/>
  <c r="CQ205" i="7"/>
  <c r="CP205" i="7"/>
  <c r="CO205" i="7"/>
  <c r="CN205" i="7"/>
  <c r="CM205" i="7"/>
  <c r="CL205" i="7"/>
  <c r="CK205" i="7"/>
  <c r="CJ205" i="7"/>
  <c r="CI205" i="7"/>
  <c r="CH205" i="7"/>
  <c r="CG205" i="7"/>
  <c r="CF205" i="7"/>
  <c r="CE205" i="7"/>
  <c r="CC205" i="7"/>
  <c r="DO205" i="7" s="1"/>
  <c r="AU205" i="7" s="1"/>
  <c r="DP205" i="7" s="1"/>
  <c r="AW205" i="7" s="1"/>
  <c r="DN204" i="7"/>
  <c r="DM204" i="7"/>
  <c r="DL204" i="7"/>
  <c r="DK204" i="7"/>
  <c r="DI204" i="7"/>
  <c r="DH204" i="7"/>
  <c r="DG204" i="7"/>
  <c r="DF204" i="7"/>
  <c r="DE204" i="7"/>
  <c r="DD204" i="7"/>
  <c r="DC204" i="7"/>
  <c r="DB204" i="7"/>
  <c r="DA204" i="7"/>
  <c r="CZ204" i="7"/>
  <c r="CY204" i="7"/>
  <c r="CX204" i="7"/>
  <c r="CW204" i="7"/>
  <c r="CV204" i="7"/>
  <c r="CU204" i="7"/>
  <c r="CT204" i="7"/>
  <c r="CS204" i="7"/>
  <c r="CR204" i="7"/>
  <c r="CQ204" i="7"/>
  <c r="CP204" i="7"/>
  <c r="CO204" i="7"/>
  <c r="CN204" i="7"/>
  <c r="CM204" i="7"/>
  <c r="CL204" i="7"/>
  <c r="CK204" i="7"/>
  <c r="CJ204" i="7"/>
  <c r="CI204" i="7"/>
  <c r="CH204" i="7"/>
  <c r="CG204" i="7"/>
  <c r="CF204" i="7"/>
  <c r="CE204" i="7"/>
  <c r="CC204" i="7"/>
  <c r="DO204" i="7" s="1"/>
  <c r="AU204" i="7" s="1"/>
  <c r="DP204" i="7" s="1"/>
  <c r="AW204" i="7" s="1"/>
  <c r="DN203" i="7"/>
  <c r="DM203" i="7"/>
  <c r="DL203" i="7"/>
  <c r="DK203" i="7"/>
  <c r="DI203" i="7"/>
  <c r="DH203" i="7"/>
  <c r="DG203" i="7"/>
  <c r="DF203" i="7"/>
  <c r="DE203" i="7"/>
  <c r="DD203" i="7"/>
  <c r="DC203" i="7"/>
  <c r="DB203" i="7"/>
  <c r="DA203" i="7"/>
  <c r="CZ203" i="7"/>
  <c r="CY203" i="7"/>
  <c r="CX203" i="7"/>
  <c r="CW203" i="7"/>
  <c r="CV203" i="7"/>
  <c r="CU203" i="7"/>
  <c r="CT203" i="7"/>
  <c r="CS203" i="7"/>
  <c r="CR203" i="7"/>
  <c r="CQ203" i="7"/>
  <c r="CP203" i="7"/>
  <c r="CO203" i="7"/>
  <c r="CN203" i="7"/>
  <c r="CM203" i="7"/>
  <c r="CL203" i="7"/>
  <c r="CK203" i="7"/>
  <c r="CJ203" i="7"/>
  <c r="CI203" i="7"/>
  <c r="CH203" i="7"/>
  <c r="CG203" i="7"/>
  <c r="CF203" i="7"/>
  <c r="CE203" i="7"/>
  <c r="CC203" i="7"/>
  <c r="DO203" i="7" s="1"/>
  <c r="AU203" i="7" s="1"/>
  <c r="DP203" i="7" s="1"/>
  <c r="AW203" i="7" s="1"/>
  <c r="DN202" i="7"/>
  <c r="DM202" i="7"/>
  <c r="DL202" i="7"/>
  <c r="DK202" i="7"/>
  <c r="DI202" i="7"/>
  <c r="DH202" i="7"/>
  <c r="DG202" i="7"/>
  <c r="DF202" i="7"/>
  <c r="DE202" i="7"/>
  <c r="DD202" i="7"/>
  <c r="DC202" i="7"/>
  <c r="DB202" i="7"/>
  <c r="DA202" i="7"/>
  <c r="CZ202" i="7"/>
  <c r="CY202" i="7"/>
  <c r="CX202" i="7"/>
  <c r="CW202" i="7"/>
  <c r="CV202" i="7"/>
  <c r="CU202" i="7"/>
  <c r="CT202" i="7"/>
  <c r="CS202" i="7"/>
  <c r="CR202" i="7"/>
  <c r="CQ202" i="7"/>
  <c r="CP202" i="7"/>
  <c r="CO202" i="7"/>
  <c r="CN202" i="7"/>
  <c r="CM202" i="7"/>
  <c r="CL202" i="7"/>
  <c r="CK202" i="7"/>
  <c r="CJ202" i="7"/>
  <c r="CI202" i="7"/>
  <c r="CH202" i="7"/>
  <c r="CG202" i="7"/>
  <c r="CF202" i="7"/>
  <c r="CE202" i="7"/>
  <c r="CC202" i="7"/>
  <c r="DO202" i="7" s="1"/>
  <c r="AU202" i="7" s="1"/>
  <c r="DP202" i="7" s="1"/>
  <c r="AW202" i="7" s="1"/>
  <c r="DN201" i="7"/>
  <c r="DM201" i="7"/>
  <c r="DL201" i="7"/>
  <c r="DK201" i="7"/>
  <c r="DI201" i="7"/>
  <c r="DH201" i="7"/>
  <c r="DG201" i="7"/>
  <c r="DF201" i="7"/>
  <c r="DE201" i="7"/>
  <c r="DD201" i="7"/>
  <c r="DC201" i="7"/>
  <c r="DB201" i="7"/>
  <c r="DA201" i="7"/>
  <c r="CZ201" i="7"/>
  <c r="CY201" i="7"/>
  <c r="CX201" i="7"/>
  <c r="CW201" i="7"/>
  <c r="CV201" i="7"/>
  <c r="CU201" i="7"/>
  <c r="CT201" i="7"/>
  <c r="CS201" i="7"/>
  <c r="CR201" i="7"/>
  <c r="CQ201" i="7"/>
  <c r="CP201" i="7"/>
  <c r="CO201" i="7"/>
  <c r="CN201" i="7"/>
  <c r="CM201" i="7"/>
  <c r="CL201" i="7"/>
  <c r="CK201" i="7"/>
  <c r="CJ201" i="7"/>
  <c r="CI201" i="7"/>
  <c r="CH201" i="7"/>
  <c r="CG201" i="7"/>
  <c r="CF201" i="7"/>
  <c r="CE201" i="7"/>
  <c r="CC201" i="7"/>
  <c r="DO201" i="7" s="1"/>
  <c r="AU201" i="7" s="1"/>
  <c r="DP201" i="7" s="1"/>
  <c r="AW201" i="7" s="1"/>
  <c r="DN200" i="7"/>
  <c r="DM200" i="7"/>
  <c r="DL200" i="7"/>
  <c r="DK200" i="7"/>
  <c r="DI200" i="7"/>
  <c r="DH200" i="7"/>
  <c r="DG200" i="7"/>
  <c r="DF200" i="7"/>
  <c r="DE200" i="7"/>
  <c r="DD200" i="7"/>
  <c r="DC200" i="7"/>
  <c r="DB200" i="7"/>
  <c r="DA200" i="7"/>
  <c r="CZ200" i="7"/>
  <c r="CY200" i="7"/>
  <c r="CX200" i="7"/>
  <c r="CW200" i="7"/>
  <c r="CV200" i="7"/>
  <c r="CU200" i="7"/>
  <c r="CT200" i="7"/>
  <c r="CS200" i="7"/>
  <c r="CR200" i="7"/>
  <c r="CQ200" i="7"/>
  <c r="CP200" i="7"/>
  <c r="CO200" i="7"/>
  <c r="CN200" i="7"/>
  <c r="CM200" i="7"/>
  <c r="CL200" i="7"/>
  <c r="CK200" i="7"/>
  <c r="CJ200" i="7"/>
  <c r="CI200" i="7"/>
  <c r="CH200" i="7"/>
  <c r="CG200" i="7"/>
  <c r="CF200" i="7"/>
  <c r="CE200" i="7"/>
  <c r="CC200" i="7"/>
  <c r="DO200" i="7" s="1"/>
  <c r="AU200" i="7" s="1"/>
  <c r="DP200" i="7" s="1"/>
  <c r="AW200" i="7" s="1"/>
  <c r="DN199" i="7"/>
  <c r="DM199" i="7"/>
  <c r="DL199" i="7"/>
  <c r="DK199" i="7"/>
  <c r="DI199" i="7"/>
  <c r="DH199" i="7"/>
  <c r="DG199" i="7"/>
  <c r="DF199" i="7"/>
  <c r="DE199" i="7"/>
  <c r="DD199" i="7"/>
  <c r="DC199" i="7"/>
  <c r="DB199" i="7"/>
  <c r="DA199" i="7"/>
  <c r="CZ199" i="7"/>
  <c r="CY199" i="7"/>
  <c r="CX199" i="7"/>
  <c r="CW199" i="7"/>
  <c r="CV199" i="7"/>
  <c r="CU199" i="7"/>
  <c r="CT199" i="7"/>
  <c r="CS199" i="7"/>
  <c r="CR199" i="7"/>
  <c r="CQ199" i="7"/>
  <c r="CP199" i="7"/>
  <c r="CO199" i="7"/>
  <c r="CN199" i="7"/>
  <c r="CM199" i="7"/>
  <c r="CL199" i="7"/>
  <c r="CK199" i="7"/>
  <c r="CJ199" i="7"/>
  <c r="CI199" i="7"/>
  <c r="CH199" i="7"/>
  <c r="CG199" i="7"/>
  <c r="CF199" i="7"/>
  <c r="CE199" i="7"/>
  <c r="CC199" i="7"/>
  <c r="DO199" i="7" s="1"/>
  <c r="AU199" i="7" s="1"/>
  <c r="DP199" i="7" s="1"/>
  <c r="AW199" i="7" s="1"/>
  <c r="DN198" i="7"/>
  <c r="DM198" i="7"/>
  <c r="DL198" i="7"/>
  <c r="DK198" i="7"/>
  <c r="DI198" i="7"/>
  <c r="DH198" i="7"/>
  <c r="DG198" i="7"/>
  <c r="DF198" i="7"/>
  <c r="DE198" i="7"/>
  <c r="DD198" i="7"/>
  <c r="DC198" i="7"/>
  <c r="DB198" i="7"/>
  <c r="DA198" i="7"/>
  <c r="CZ198" i="7"/>
  <c r="CY198" i="7"/>
  <c r="CX198" i="7"/>
  <c r="CW198" i="7"/>
  <c r="CV198" i="7"/>
  <c r="CU198" i="7"/>
  <c r="CT198" i="7"/>
  <c r="CS198" i="7"/>
  <c r="CR198" i="7"/>
  <c r="CQ198" i="7"/>
  <c r="CP198" i="7"/>
  <c r="CO198" i="7"/>
  <c r="CN198" i="7"/>
  <c r="CM198" i="7"/>
  <c r="CL198" i="7"/>
  <c r="CK198" i="7"/>
  <c r="CJ198" i="7"/>
  <c r="CI198" i="7"/>
  <c r="CH198" i="7"/>
  <c r="CG198" i="7"/>
  <c r="CF198" i="7"/>
  <c r="CE198" i="7"/>
  <c r="CC198" i="7"/>
  <c r="DO198" i="7" s="1"/>
  <c r="AU198" i="7" s="1"/>
  <c r="DP198" i="7" s="1"/>
  <c r="AW198" i="7" s="1"/>
  <c r="DN197" i="7"/>
  <c r="DM197" i="7"/>
  <c r="DL197" i="7"/>
  <c r="DK197" i="7"/>
  <c r="DI197" i="7"/>
  <c r="DH197" i="7"/>
  <c r="DG197" i="7"/>
  <c r="DF197" i="7"/>
  <c r="DE197" i="7"/>
  <c r="DD197" i="7"/>
  <c r="DC197" i="7"/>
  <c r="DB197" i="7"/>
  <c r="DA197" i="7"/>
  <c r="CZ197" i="7"/>
  <c r="CY197" i="7"/>
  <c r="CX197" i="7"/>
  <c r="CW197" i="7"/>
  <c r="CV197" i="7"/>
  <c r="CU197" i="7"/>
  <c r="CT197" i="7"/>
  <c r="CS197" i="7"/>
  <c r="CR197" i="7"/>
  <c r="CQ197" i="7"/>
  <c r="CP197" i="7"/>
  <c r="CO197" i="7"/>
  <c r="CN197" i="7"/>
  <c r="CM197" i="7"/>
  <c r="CL197" i="7"/>
  <c r="CK197" i="7"/>
  <c r="CJ197" i="7"/>
  <c r="CI197" i="7"/>
  <c r="CH197" i="7"/>
  <c r="CG197" i="7"/>
  <c r="CF197" i="7"/>
  <c r="CE197" i="7"/>
  <c r="CC197" i="7"/>
  <c r="DO197" i="7" s="1"/>
  <c r="AU197" i="7" s="1"/>
  <c r="DP197" i="7" s="1"/>
  <c r="AW197" i="7" s="1"/>
  <c r="DN196" i="7"/>
  <c r="DM196" i="7"/>
  <c r="DL196" i="7"/>
  <c r="DK196" i="7"/>
  <c r="DI196" i="7"/>
  <c r="DH196" i="7"/>
  <c r="DG196" i="7"/>
  <c r="DF196" i="7"/>
  <c r="DE196" i="7"/>
  <c r="DD196" i="7"/>
  <c r="DC196" i="7"/>
  <c r="DB196" i="7"/>
  <c r="DA196" i="7"/>
  <c r="CZ196" i="7"/>
  <c r="CY196" i="7"/>
  <c r="CX196" i="7"/>
  <c r="CW196" i="7"/>
  <c r="CV196" i="7"/>
  <c r="CU196" i="7"/>
  <c r="CT196" i="7"/>
  <c r="CS196" i="7"/>
  <c r="CR196" i="7"/>
  <c r="CQ196" i="7"/>
  <c r="CP196" i="7"/>
  <c r="CO196" i="7"/>
  <c r="CN196" i="7"/>
  <c r="CM196" i="7"/>
  <c r="CL196" i="7"/>
  <c r="CK196" i="7"/>
  <c r="CJ196" i="7"/>
  <c r="CI196" i="7"/>
  <c r="CH196" i="7"/>
  <c r="CG196" i="7"/>
  <c r="CF196" i="7"/>
  <c r="CE196" i="7"/>
  <c r="CC196" i="7"/>
  <c r="DO196" i="7" s="1"/>
  <c r="AU196" i="7" s="1"/>
  <c r="DP196" i="7" s="1"/>
  <c r="AW196" i="7" s="1"/>
  <c r="DN195" i="7"/>
  <c r="DM195" i="7"/>
  <c r="DL195" i="7"/>
  <c r="DK195" i="7"/>
  <c r="DI195" i="7"/>
  <c r="DH195" i="7"/>
  <c r="DG195" i="7"/>
  <c r="DF195" i="7"/>
  <c r="DE195" i="7"/>
  <c r="DD195" i="7"/>
  <c r="DC195" i="7"/>
  <c r="DB195" i="7"/>
  <c r="DA195" i="7"/>
  <c r="CZ195" i="7"/>
  <c r="CY195" i="7"/>
  <c r="CX195" i="7"/>
  <c r="CW195" i="7"/>
  <c r="CV195" i="7"/>
  <c r="CU195" i="7"/>
  <c r="CT195" i="7"/>
  <c r="CS195" i="7"/>
  <c r="CR195" i="7"/>
  <c r="CQ195" i="7"/>
  <c r="CP195" i="7"/>
  <c r="CO195" i="7"/>
  <c r="CN195" i="7"/>
  <c r="CM195" i="7"/>
  <c r="CL195" i="7"/>
  <c r="CK195" i="7"/>
  <c r="CJ195" i="7"/>
  <c r="CI195" i="7"/>
  <c r="CH195" i="7"/>
  <c r="CG195" i="7"/>
  <c r="CF195" i="7"/>
  <c r="CE195" i="7"/>
  <c r="CC195" i="7"/>
  <c r="DO195" i="7" s="1"/>
  <c r="AU195" i="7" s="1"/>
  <c r="DP195" i="7" s="1"/>
  <c r="AW195" i="7" s="1"/>
  <c r="DN194" i="7"/>
  <c r="DM194" i="7"/>
  <c r="DL194" i="7"/>
  <c r="DK194" i="7"/>
  <c r="DI194" i="7"/>
  <c r="DH194" i="7"/>
  <c r="DG194" i="7"/>
  <c r="DF194" i="7"/>
  <c r="DE194" i="7"/>
  <c r="DD194" i="7"/>
  <c r="DC194" i="7"/>
  <c r="DB194" i="7"/>
  <c r="DA194" i="7"/>
  <c r="CZ194" i="7"/>
  <c r="CY194" i="7"/>
  <c r="CX194" i="7"/>
  <c r="CW194" i="7"/>
  <c r="CV194" i="7"/>
  <c r="CU194" i="7"/>
  <c r="CT194" i="7"/>
  <c r="CS194" i="7"/>
  <c r="CR194" i="7"/>
  <c r="CQ194" i="7"/>
  <c r="CP194" i="7"/>
  <c r="CO194" i="7"/>
  <c r="CN194" i="7"/>
  <c r="CM194" i="7"/>
  <c r="CL194" i="7"/>
  <c r="CK194" i="7"/>
  <c r="CJ194" i="7"/>
  <c r="CI194" i="7"/>
  <c r="CH194" i="7"/>
  <c r="CG194" i="7"/>
  <c r="CF194" i="7"/>
  <c r="CE194" i="7"/>
  <c r="CC194" i="7"/>
  <c r="DO194" i="7" s="1"/>
  <c r="AU194" i="7" s="1"/>
  <c r="DP194" i="7" s="1"/>
  <c r="AW194" i="7" s="1"/>
  <c r="DN193" i="7"/>
  <c r="DM193" i="7"/>
  <c r="DL193" i="7"/>
  <c r="DK193" i="7"/>
  <c r="DI193" i="7"/>
  <c r="DH193" i="7"/>
  <c r="DG193" i="7"/>
  <c r="DF193" i="7"/>
  <c r="DE193" i="7"/>
  <c r="DD193" i="7"/>
  <c r="DC193" i="7"/>
  <c r="DB193" i="7"/>
  <c r="DA193" i="7"/>
  <c r="CZ193" i="7"/>
  <c r="CY193" i="7"/>
  <c r="CX193" i="7"/>
  <c r="CW193" i="7"/>
  <c r="CV193" i="7"/>
  <c r="CU193" i="7"/>
  <c r="CT193" i="7"/>
  <c r="CS193" i="7"/>
  <c r="CR193" i="7"/>
  <c r="CQ193" i="7"/>
  <c r="CP193" i="7"/>
  <c r="CO193" i="7"/>
  <c r="CN193" i="7"/>
  <c r="CM193" i="7"/>
  <c r="CL193" i="7"/>
  <c r="CK193" i="7"/>
  <c r="CJ193" i="7"/>
  <c r="CI193" i="7"/>
  <c r="CH193" i="7"/>
  <c r="CG193" i="7"/>
  <c r="CF193" i="7"/>
  <c r="CE193" i="7"/>
  <c r="CC193" i="7"/>
  <c r="DO193" i="7" s="1"/>
  <c r="AU193" i="7" s="1"/>
  <c r="DP193" i="7" s="1"/>
  <c r="AW193" i="7" s="1"/>
  <c r="DN192" i="7"/>
  <c r="DM192" i="7"/>
  <c r="DL192" i="7"/>
  <c r="DK192" i="7"/>
  <c r="DI192" i="7"/>
  <c r="DH192" i="7"/>
  <c r="DG192" i="7"/>
  <c r="DF192" i="7"/>
  <c r="DE192" i="7"/>
  <c r="DD192" i="7"/>
  <c r="DC192" i="7"/>
  <c r="DB192" i="7"/>
  <c r="DA192" i="7"/>
  <c r="CZ192" i="7"/>
  <c r="CY192" i="7"/>
  <c r="CX192" i="7"/>
  <c r="CW192" i="7"/>
  <c r="CV192" i="7"/>
  <c r="CU192" i="7"/>
  <c r="CT192" i="7"/>
  <c r="CS192" i="7"/>
  <c r="CR192" i="7"/>
  <c r="CQ192" i="7"/>
  <c r="CP192" i="7"/>
  <c r="CO192" i="7"/>
  <c r="CN192" i="7"/>
  <c r="CM192" i="7"/>
  <c r="CL192" i="7"/>
  <c r="CK192" i="7"/>
  <c r="CJ192" i="7"/>
  <c r="CI192" i="7"/>
  <c r="CH192" i="7"/>
  <c r="CG192" i="7"/>
  <c r="CF192" i="7"/>
  <c r="CE192" i="7"/>
  <c r="CC192" i="7"/>
  <c r="DO192" i="7" s="1"/>
  <c r="AU192" i="7" s="1"/>
  <c r="DP192" i="7" s="1"/>
  <c r="AW192" i="7" s="1"/>
  <c r="DN191" i="7"/>
  <c r="DM191" i="7"/>
  <c r="DL191" i="7"/>
  <c r="DK191" i="7"/>
  <c r="DI191" i="7"/>
  <c r="DH191" i="7"/>
  <c r="DG191" i="7"/>
  <c r="DF191" i="7"/>
  <c r="DE191" i="7"/>
  <c r="DD191" i="7"/>
  <c r="DC191" i="7"/>
  <c r="DB191" i="7"/>
  <c r="DA191" i="7"/>
  <c r="CZ191" i="7"/>
  <c r="CY191" i="7"/>
  <c r="CX191" i="7"/>
  <c r="CW191" i="7"/>
  <c r="CV191" i="7"/>
  <c r="CU191" i="7"/>
  <c r="CT191" i="7"/>
  <c r="CS191" i="7"/>
  <c r="CR191" i="7"/>
  <c r="CQ191" i="7"/>
  <c r="CP191" i="7"/>
  <c r="CO191" i="7"/>
  <c r="CN191" i="7"/>
  <c r="CM191" i="7"/>
  <c r="CL191" i="7"/>
  <c r="CK191" i="7"/>
  <c r="CJ191" i="7"/>
  <c r="CI191" i="7"/>
  <c r="CH191" i="7"/>
  <c r="CG191" i="7"/>
  <c r="CF191" i="7"/>
  <c r="CE191" i="7"/>
  <c r="CC191" i="7"/>
  <c r="DO191" i="7" s="1"/>
  <c r="AU191" i="7" s="1"/>
  <c r="DP191" i="7" s="1"/>
  <c r="AW191" i="7" s="1"/>
  <c r="DN190" i="7"/>
  <c r="DM190" i="7"/>
  <c r="DL190" i="7"/>
  <c r="DK190" i="7"/>
  <c r="DI190" i="7"/>
  <c r="DH190" i="7"/>
  <c r="DG190" i="7"/>
  <c r="DF190" i="7"/>
  <c r="DE190" i="7"/>
  <c r="DD190" i="7"/>
  <c r="DC190" i="7"/>
  <c r="DB190" i="7"/>
  <c r="DA190" i="7"/>
  <c r="CZ190" i="7"/>
  <c r="CY190" i="7"/>
  <c r="CX190" i="7"/>
  <c r="CW190" i="7"/>
  <c r="CV190" i="7"/>
  <c r="CU190" i="7"/>
  <c r="CT190" i="7"/>
  <c r="CS190" i="7"/>
  <c r="CR190" i="7"/>
  <c r="CQ190" i="7"/>
  <c r="CP190" i="7"/>
  <c r="CO190" i="7"/>
  <c r="CN190" i="7"/>
  <c r="CM190" i="7"/>
  <c r="CL190" i="7"/>
  <c r="CK190" i="7"/>
  <c r="CJ190" i="7"/>
  <c r="CI190" i="7"/>
  <c r="CH190" i="7"/>
  <c r="CG190" i="7"/>
  <c r="CF190" i="7"/>
  <c r="CE190" i="7"/>
  <c r="CC190" i="7"/>
  <c r="DO190" i="7" s="1"/>
  <c r="AU190" i="7" s="1"/>
  <c r="DP190" i="7" s="1"/>
  <c r="AW190" i="7" s="1"/>
  <c r="DN189" i="7"/>
  <c r="DM189" i="7"/>
  <c r="DL189" i="7"/>
  <c r="DK189" i="7"/>
  <c r="DI189" i="7"/>
  <c r="DH189" i="7"/>
  <c r="DG189" i="7"/>
  <c r="DF189" i="7"/>
  <c r="DE189" i="7"/>
  <c r="DD189" i="7"/>
  <c r="DC189" i="7"/>
  <c r="DB189" i="7"/>
  <c r="DA189" i="7"/>
  <c r="CZ189" i="7"/>
  <c r="CY189" i="7"/>
  <c r="CX189" i="7"/>
  <c r="CW189" i="7"/>
  <c r="CV189" i="7"/>
  <c r="CU189" i="7"/>
  <c r="CT189" i="7"/>
  <c r="CS189" i="7"/>
  <c r="CR189" i="7"/>
  <c r="CQ189" i="7"/>
  <c r="CP189" i="7"/>
  <c r="CO189" i="7"/>
  <c r="CN189" i="7"/>
  <c r="CM189" i="7"/>
  <c r="CL189" i="7"/>
  <c r="CK189" i="7"/>
  <c r="CJ189" i="7"/>
  <c r="CI189" i="7"/>
  <c r="CH189" i="7"/>
  <c r="CG189" i="7"/>
  <c r="CF189" i="7"/>
  <c r="CE189" i="7"/>
  <c r="CC189" i="7"/>
  <c r="DO189" i="7" s="1"/>
  <c r="AU189" i="7" s="1"/>
  <c r="DP189" i="7" s="1"/>
  <c r="AW189" i="7" s="1"/>
  <c r="DN188" i="7"/>
  <c r="DM188" i="7"/>
  <c r="DL188" i="7"/>
  <c r="DK188" i="7"/>
  <c r="DI188" i="7"/>
  <c r="DH188" i="7"/>
  <c r="DG188" i="7"/>
  <c r="DF188" i="7"/>
  <c r="DE188" i="7"/>
  <c r="DD188" i="7"/>
  <c r="DC188" i="7"/>
  <c r="DB188" i="7"/>
  <c r="DA188" i="7"/>
  <c r="CZ188" i="7"/>
  <c r="CY188" i="7"/>
  <c r="CX188" i="7"/>
  <c r="CW188" i="7"/>
  <c r="CV188" i="7"/>
  <c r="CU188" i="7"/>
  <c r="CT188" i="7"/>
  <c r="CS188" i="7"/>
  <c r="CR188" i="7"/>
  <c r="CQ188" i="7"/>
  <c r="CP188" i="7"/>
  <c r="CO188" i="7"/>
  <c r="CN188" i="7"/>
  <c r="CM188" i="7"/>
  <c r="CL188" i="7"/>
  <c r="CK188" i="7"/>
  <c r="CJ188" i="7"/>
  <c r="CI188" i="7"/>
  <c r="CH188" i="7"/>
  <c r="CG188" i="7"/>
  <c r="CF188" i="7"/>
  <c r="CE188" i="7"/>
  <c r="CC188" i="7"/>
  <c r="DO188" i="7" s="1"/>
  <c r="AU188" i="7" s="1"/>
  <c r="DP188" i="7" s="1"/>
  <c r="AW188" i="7" s="1"/>
  <c r="DN187" i="7"/>
  <c r="DM187" i="7"/>
  <c r="DL187" i="7"/>
  <c r="DK187" i="7"/>
  <c r="DI187" i="7"/>
  <c r="DH187" i="7"/>
  <c r="DG187" i="7"/>
  <c r="DF187" i="7"/>
  <c r="DE187" i="7"/>
  <c r="DD187" i="7"/>
  <c r="DC187" i="7"/>
  <c r="DB187" i="7"/>
  <c r="DA187" i="7"/>
  <c r="CZ187" i="7"/>
  <c r="CY187" i="7"/>
  <c r="CX187" i="7"/>
  <c r="CW187" i="7"/>
  <c r="CV187" i="7"/>
  <c r="CU187" i="7"/>
  <c r="CT187" i="7"/>
  <c r="CS187" i="7"/>
  <c r="CR187" i="7"/>
  <c r="CQ187" i="7"/>
  <c r="CP187" i="7"/>
  <c r="CO187" i="7"/>
  <c r="CN187" i="7"/>
  <c r="CM187" i="7"/>
  <c r="CL187" i="7"/>
  <c r="CK187" i="7"/>
  <c r="CJ187" i="7"/>
  <c r="CI187" i="7"/>
  <c r="CH187" i="7"/>
  <c r="CG187" i="7"/>
  <c r="CF187" i="7"/>
  <c r="CE187" i="7"/>
  <c r="CC187" i="7"/>
  <c r="DO187" i="7" s="1"/>
  <c r="AU187" i="7" s="1"/>
  <c r="DP187" i="7" s="1"/>
  <c r="AW187" i="7" s="1"/>
  <c r="DN186" i="7"/>
  <c r="DM186" i="7"/>
  <c r="DL186" i="7"/>
  <c r="DK186" i="7"/>
  <c r="DI186" i="7"/>
  <c r="DH186" i="7"/>
  <c r="DG186" i="7"/>
  <c r="DF186" i="7"/>
  <c r="DE186" i="7"/>
  <c r="DD186" i="7"/>
  <c r="DC186" i="7"/>
  <c r="DB186" i="7"/>
  <c r="DA186" i="7"/>
  <c r="CZ186" i="7"/>
  <c r="CY186" i="7"/>
  <c r="CX186" i="7"/>
  <c r="CW186" i="7"/>
  <c r="CV186" i="7"/>
  <c r="CU186" i="7"/>
  <c r="CT186" i="7"/>
  <c r="CS186" i="7"/>
  <c r="CR186" i="7"/>
  <c r="CQ186" i="7"/>
  <c r="CP186" i="7"/>
  <c r="CO186" i="7"/>
  <c r="CN186" i="7"/>
  <c r="CM186" i="7"/>
  <c r="CL186" i="7"/>
  <c r="CK186" i="7"/>
  <c r="CJ186" i="7"/>
  <c r="CI186" i="7"/>
  <c r="CH186" i="7"/>
  <c r="CG186" i="7"/>
  <c r="CF186" i="7"/>
  <c r="CE186" i="7"/>
  <c r="CC186" i="7"/>
  <c r="DO186" i="7" s="1"/>
  <c r="AU186" i="7" s="1"/>
  <c r="DP186" i="7" s="1"/>
  <c r="AW186" i="7" s="1"/>
  <c r="DN185" i="7"/>
  <c r="DM185" i="7"/>
  <c r="DL185" i="7"/>
  <c r="DK185" i="7"/>
  <c r="DI185" i="7"/>
  <c r="DH185" i="7"/>
  <c r="DG185" i="7"/>
  <c r="DF185" i="7"/>
  <c r="DE185" i="7"/>
  <c r="DD185" i="7"/>
  <c r="DC185" i="7"/>
  <c r="DB185" i="7"/>
  <c r="DA185" i="7"/>
  <c r="CZ185" i="7"/>
  <c r="CY185" i="7"/>
  <c r="CX185" i="7"/>
  <c r="CW185" i="7"/>
  <c r="CV185" i="7"/>
  <c r="CU185" i="7"/>
  <c r="CT185" i="7"/>
  <c r="CS185" i="7"/>
  <c r="CR185" i="7"/>
  <c r="CQ185" i="7"/>
  <c r="CP185" i="7"/>
  <c r="CO185" i="7"/>
  <c r="CN185" i="7"/>
  <c r="CM185" i="7"/>
  <c r="CL185" i="7"/>
  <c r="CK185" i="7"/>
  <c r="CJ185" i="7"/>
  <c r="CI185" i="7"/>
  <c r="CH185" i="7"/>
  <c r="CG185" i="7"/>
  <c r="CF185" i="7"/>
  <c r="CE185" i="7"/>
  <c r="CC185" i="7"/>
  <c r="DO185" i="7" s="1"/>
  <c r="AU185" i="7" s="1"/>
  <c r="DP185" i="7" s="1"/>
  <c r="AW185" i="7" s="1"/>
  <c r="DN184" i="7"/>
  <c r="DM184" i="7"/>
  <c r="DL184" i="7"/>
  <c r="DK184" i="7"/>
  <c r="DI184" i="7"/>
  <c r="DH184" i="7"/>
  <c r="DG184" i="7"/>
  <c r="DF184" i="7"/>
  <c r="DE184" i="7"/>
  <c r="DD184" i="7"/>
  <c r="DC184" i="7"/>
  <c r="DB184" i="7"/>
  <c r="DA184" i="7"/>
  <c r="CZ184" i="7"/>
  <c r="CY184" i="7"/>
  <c r="CX184" i="7"/>
  <c r="CW184" i="7"/>
  <c r="CV184" i="7"/>
  <c r="CU184" i="7"/>
  <c r="CT184" i="7"/>
  <c r="CS184" i="7"/>
  <c r="CR184" i="7"/>
  <c r="CQ184" i="7"/>
  <c r="CP184" i="7"/>
  <c r="CO184" i="7"/>
  <c r="CN184" i="7"/>
  <c r="CM184" i="7"/>
  <c r="CL184" i="7"/>
  <c r="CK184" i="7"/>
  <c r="CJ184" i="7"/>
  <c r="CI184" i="7"/>
  <c r="CH184" i="7"/>
  <c r="CG184" i="7"/>
  <c r="CF184" i="7"/>
  <c r="CE184" i="7"/>
  <c r="CC184" i="7"/>
  <c r="DO184" i="7" s="1"/>
  <c r="AU184" i="7" s="1"/>
  <c r="DP184" i="7" s="1"/>
  <c r="AW184" i="7" s="1"/>
  <c r="DN183" i="7"/>
  <c r="DM183" i="7"/>
  <c r="DL183" i="7"/>
  <c r="DK183" i="7"/>
  <c r="DI183" i="7"/>
  <c r="DH183" i="7"/>
  <c r="DG183" i="7"/>
  <c r="DF183" i="7"/>
  <c r="DE183" i="7"/>
  <c r="DD183" i="7"/>
  <c r="DC183" i="7"/>
  <c r="DB183" i="7"/>
  <c r="DA183" i="7"/>
  <c r="CZ183" i="7"/>
  <c r="CY183" i="7"/>
  <c r="CX183" i="7"/>
  <c r="CW183" i="7"/>
  <c r="CV183" i="7"/>
  <c r="CU183" i="7"/>
  <c r="CT183" i="7"/>
  <c r="CS183" i="7"/>
  <c r="CR183" i="7"/>
  <c r="CQ183" i="7"/>
  <c r="CP183" i="7"/>
  <c r="CO183" i="7"/>
  <c r="CN183" i="7"/>
  <c r="CM183" i="7"/>
  <c r="CL183" i="7"/>
  <c r="CK183" i="7"/>
  <c r="CJ183" i="7"/>
  <c r="CI183" i="7"/>
  <c r="CH183" i="7"/>
  <c r="CG183" i="7"/>
  <c r="CF183" i="7"/>
  <c r="CE183" i="7"/>
  <c r="CC183" i="7"/>
  <c r="DO183" i="7" s="1"/>
  <c r="AU183" i="7" s="1"/>
  <c r="DP183" i="7" s="1"/>
  <c r="AW183" i="7" s="1"/>
  <c r="DN182" i="7"/>
  <c r="DM182" i="7"/>
  <c r="DL182" i="7"/>
  <c r="DK182" i="7"/>
  <c r="DI182" i="7"/>
  <c r="DH182" i="7"/>
  <c r="DG182" i="7"/>
  <c r="DF182" i="7"/>
  <c r="DE182" i="7"/>
  <c r="DD182" i="7"/>
  <c r="DC182" i="7"/>
  <c r="DB182" i="7"/>
  <c r="DA182" i="7"/>
  <c r="CZ182" i="7"/>
  <c r="CY182" i="7"/>
  <c r="CX182" i="7"/>
  <c r="CW182" i="7"/>
  <c r="CV182" i="7"/>
  <c r="CU182" i="7"/>
  <c r="CT182" i="7"/>
  <c r="CS182" i="7"/>
  <c r="CR182" i="7"/>
  <c r="CQ182" i="7"/>
  <c r="CP182" i="7"/>
  <c r="CO182" i="7"/>
  <c r="CN182" i="7"/>
  <c r="CM182" i="7"/>
  <c r="CL182" i="7"/>
  <c r="CK182" i="7"/>
  <c r="CJ182" i="7"/>
  <c r="CI182" i="7"/>
  <c r="CH182" i="7"/>
  <c r="CG182" i="7"/>
  <c r="CF182" i="7"/>
  <c r="CE182" i="7"/>
  <c r="CC182" i="7"/>
  <c r="DO182" i="7" s="1"/>
  <c r="AU182" i="7" s="1"/>
  <c r="DP182" i="7" s="1"/>
  <c r="AW182" i="7" s="1"/>
  <c r="DN181" i="7"/>
  <c r="DM181" i="7"/>
  <c r="DL181" i="7"/>
  <c r="DK181" i="7"/>
  <c r="DI181" i="7"/>
  <c r="DH181" i="7"/>
  <c r="DG181" i="7"/>
  <c r="DF181" i="7"/>
  <c r="DE181" i="7"/>
  <c r="DD181" i="7"/>
  <c r="DC181" i="7"/>
  <c r="DB181" i="7"/>
  <c r="DA181" i="7"/>
  <c r="CZ181" i="7"/>
  <c r="CY181" i="7"/>
  <c r="CX181" i="7"/>
  <c r="CW181" i="7"/>
  <c r="CV181" i="7"/>
  <c r="CU181" i="7"/>
  <c r="CT181" i="7"/>
  <c r="CS181" i="7"/>
  <c r="CR181" i="7"/>
  <c r="CQ181" i="7"/>
  <c r="CP181" i="7"/>
  <c r="CO181" i="7"/>
  <c r="CN181" i="7"/>
  <c r="CM181" i="7"/>
  <c r="CL181" i="7"/>
  <c r="CK181" i="7"/>
  <c r="CJ181" i="7"/>
  <c r="CI181" i="7"/>
  <c r="CH181" i="7"/>
  <c r="CG181" i="7"/>
  <c r="CF181" i="7"/>
  <c r="CE181" i="7"/>
  <c r="CC181" i="7"/>
  <c r="DN180" i="7"/>
  <c r="DM180" i="7"/>
  <c r="DL180" i="7"/>
  <c r="DK180" i="7"/>
  <c r="DI180" i="7"/>
  <c r="DH180" i="7"/>
  <c r="DG180" i="7"/>
  <c r="DF180" i="7"/>
  <c r="DE180" i="7"/>
  <c r="DD180" i="7"/>
  <c r="DC180" i="7"/>
  <c r="DB180" i="7"/>
  <c r="DA180" i="7"/>
  <c r="CZ180" i="7"/>
  <c r="CY180" i="7"/>
  <c r="CX180" i="7"/>
  <c r="CW180" i="7"/>
  <c r="CV180" i="7"/>
  <c r="CU180" i="7"/>
  <c r="CT180" i="7"/>
  <c r="CS180" i="7"/>
  <c r="CR180" i="7"/>
  <c r="CQ180" i="7"/>
  <c r="CP180" i="7"/>
  <c r="CO180" i="7"/>
  <c r="CN180" i="7"/>
  <c r="CM180" i="7"/>
  <c r="CL180" i="7"/>
  <c r="CK180" i="7"/>
  <c r="CJ180" i="7"/>
  <c r="CI180" i="7"/>
  <c r="CH180" i="7"/>
  <c r="CG180" i="7"/>
  <c r="CF180" i="7"/>
  <c r="CE180" i="7"/>
  <c r="CC180" i="7"/>
  <c r="DO180" i="7" s="1"/>
  <c r="AU180" i="7" s="1"/>
  <c r="DP180" i="7" s="1"/>
  <c r="AW180" i="7" s="1"/>
  <c r="DN179" i="7"/>
  <c r="DM179" i="7"/>
  <c r="DL179" i="7"/>
  <c r="DK179" i="7"/>
  <c r="DI179" i="7"/>
  <c r="DH179" i="7"/>
  <c r="DG179" i="7"/>
  <c r="DF179" i="7"/>
  <c r="DE179" i="7"/>
  <c r="DD179" i="7"/>
  <c r="DC179" i="7"/>
  <c r="DB179" i="7"/>
  <c r="DA179" i="7"/>
  <c r="CZ179" i="7"/>
  <c r="CY179" i="7"/>
  <c r="CX179" i="7"/>
  <c r="CW179" i="7"/>
  <c r="CV179" i="7"/>
  <c r="CU179" i="7"/>
  <c r="CT179" i="7"/>
  <c r="CS179" i="7"/>
  <c r="CR179" i="7"/>
  <c r="CQ179" i="7"/>
  <c r="CP179" i="7"/>
  <c r="CO179" i="7"/>
  <c r="CN179" i="7"/>
  <c r="CM179" i="7"/>
  <c r="CL179" i="7"/>
  <c r="CK179" i="7"/>
  <c r="CJ179" i="7"/>
  <c r="CI179" i="7"/>
  <c r="CH179" i="7"/>
  <c r="CG179" i="7"/>
  <c r="CF179" i="7"/>
  <c r="CE179" i="7"/>
  <c r="CC179" i="7"/>
  <c r="DN178" i="7"/>
  <c r="DM178" i="7"/>
  <c r="DL178" i="7"/>
  <c r="DK178" i="7"/>
  <c r="DI178" i="7"/>
  <c r="DH178" i="7"/>
  <c r="DG178" i="7"/>
  <c r="DF178" i="7"/>
  <c r="DE178" i="7"/>
  <c r="DD178" i="7"/>
  <c r="DC178" i="7"/>
  <c r="DB178" i="7"/>
  <c r="DA178" i="7"/>
  <c r="CZ178" i="7"/>
  <c r="CY178" i="7"/>
  <c r="CX178" i="7"/>
  <c r="CW178" i="7"/>
  <c r="CV178" i="7"/>
  <c r="CU178" i="7"/>
  <c r="CT178" i="7"/>
  <c r="CS178" i="7"/>
  <c r="CR178" i="7"/>
  <c r="CQ178" i="7"/>
  <c r="CP178" i="7"/>
  <c r="CO178" i="7"/>
  <c r="CN178" i="7"/>
  <c r="CM178" i="7"/>
  <c r="CL178" i="7"/>
  <c r="CK178" i="7"/>
  <c r="CJ178" i="7"/>
  <c r="CI178" i="7"/>
  <c r="CH178" i="7"/>
  <c r="CG178" i="7"/>
  <c r="CF178" i="7"/>
  <c r="CE178" i="7"/>
  <c r="CC178" i="7"/>
  <c r="DO178" i="7" s="1"/>
  <c r="AU178" i="7"/>
  <c r="DP178" i="7" s="1"/>
  <c r="AW178" i="7" s="1"/>
  <c r="DN177" i="7"/>
  <c r="DM177" i="7"/>
  <c r="DL177" i="7"/>
  <c r="DK177" i="7"/>
  <c r="DI177" i="7"/>
  <c r="DH177" i="7"/>
  <c r="DG177" i="7"/>
  <c r="DF177" i="7"/>
  <c r="DE177" i="7"/>
  <c r="DD177" i="7"/>
  <c r="DC177" i="7"/>
  <c r="DB177" i="7"/>
  <c r="DA177" i="7"/>
  <c r="CZ177" i="7"/>
  <c r="CY177" i="7"/>
  <c r="CX177" i="7"/>
  <c r="CW177" i="7"/>
  <c r="CV177" i="7"/>
  <c r="CU177" i="7"/>
  <c r="CT177" i="7"/>
  <c r="CS177" i="7"/>
  <c r="CR177" i="7"/>
  <c r="CQ177" i="7"/>
  <c r="CP177" i="7"/>
  <c r="CO177" i="7"/>
  <c r="CN177" i="7"/>
  <c r="CM177" i="7"/>
  <c r="CL177" i="7"/>
  <c r="CK177" i="7"/>
  <c r="CJ177" i="7"/>
  <c r="CI177" i="7"/>
  <c r="CH177" i="7"/>
  <c r="CG177" i="7"/>
  <c r="CF177" i="7"/>
  <c r="CE177" i="7"/>
  <c r="CC177" i="7"/>
  <c r="DO177" i="7" s="1"/>
  <c r="AU177" i="7" s="1"/>
  <c r="DP177" i="7" s="1"/>
  <c r="AW177" i="7" s="1"/>
  <c r="DN176" i="7"/>
  <c r="DM176" i="7"/>
  <c r="DL176" i="7"/>
  <c r="DK176" i="7"/>
  <c r="DI176" i="7"/>
  <c r="DH176" i="7"/>
  <c r="DG176" i="7"/>
  <c r="DF176" i="7"/>
  <c r="DE176" i="7"/>
  <c r="DD176" i="7"/>
  <c r="DC176" i="7"/>
  <c r="DB176" i="7"/>
  <c r="DA176" i="7"/>
  <c r="CZ176" i="7"/>
  <c r="CY176" i="7"/>
  <c r="CX176" i="7"/>
  <c r="CW176" i="7"/>
  <c r="CV176" i="7"/>
  <c r="CU176" i="7"/>
  <c r="CT176" i="7"/>
  <c r="CS176" i="7"/>
  <c r="CR176" i="7"/>
  <c r="CQ176" i="7"/>
  <c r="CP176" i="7"/>
  <c r="CO176" i="7"/>
  <c r="CN176" i="7"/>
  <c r="CM176" i="7"/>
  <c r="CJ176" i="7"/>
  <c r="CI176" i="7"/>
  <c r="CH176" i="7"/>
  <c r="CG176" i="7"/>
  <c r="CF176" i="7"/>
  <c r="CE176" i="7"/>
  <c r="CC176" i="7"/>
  <c r="DN175" i="7"/>
  <c r="DM175" i="7"/>
  <c r="DL175" i="7"/>
  <c r="DK175" i="7"/>
  <c r="DI175" i="7"/>
  <c r="DH175" i="7"/>
  <c r="DG175" i="7"/>
  <c r="DF175" i="7"/>
  <c r="DE175" i="7"/>
  <c r="DD175" i="7"/>
  <c r="DC175" i="7"/>
  <c r="DB175" i="7"/>
  <c r="DA175" i="7"/>
  <c r="CZ175" i="7"/>
  <c r="CY175" i="7"/>
  <c r="CX175" i="7"/>
  <c r="CW175" i="7"/>
  <c r="CV175" i="7"/>
  <c r="CU175" i="7"/>
  <c r="CT175" i="7"/>
  <c r="CS175" i="7"/>
  <c r="CR175" i="7"/>
  <c r="CQ175" i="7"/>
  <c r="CP175" i="7"/>
  <c r="CO175" i="7"/>
  <c r="CN175" i="7"/>
  <c r="CM175" i="7"/>
  <c r="CL175" i="7"/>
  <c r="CJ175" i="7"/>
  <c r="CK175" i="7" s="1"/>
  <c r="CI175" i="7"/>
  <c r="CH175" i="7"/>
  <c r="CG175" i="7"/>
  <c r="CF175" i="7"/>
  <c r="CE175" i="7"/>
  <c r="CC175" i="7"/>
  <c r="DN174" i="7"/>
  <c r="DM174" i="7"/>
  <c r="DL174" i="7"/>
  <c r="DK174" i="7"/>
  <c r="DI174" i="7"/>
  <c r="DH174" i="7"/>
  <c r="DG174" i="7"/>
  <c r="DF174" i="7"/>
  <c r="DE174" i="7"/>
  <c r="DD174" i="7"/>
  <c r="DC174" i="7"/>
  <c r="DB174" i="7"/>
  <c r="DA174" i="7"/>
  <c r="CZ174" i="7"/>
  <c r="CY174" i="7"/>
  <c r="CX174" i="7"/>
  <c r="CW174" i="7"/>
  <c r="CV174" i="7"/>
  <c r="CU174" i="7"/>
  <c r="CT174" i="7"/>
  <c r="CS174" i="7"/>
  <c r="CR174" i="7"/>
  <c r="CQ174" i="7"/>
  <c r="CP174" i="7"/>
  <c r="CO174" i="7"/>
  <c r="CN174" i="7"/>
  <c r="CM174" i="7"/>
  <c r="CJ174" i="7"/>
  <c r="CI174" i="7"/>
  <c r="CH174" i="7"/>
  <c r="CG174" i="7"/>
  <c r="CF174" i="7"/>
  <c r="CE174" i="7"/>
  <c r="CC174" i="7"/>
  <c r="DN173" i="7"/>
  <c r="DM173" i="7"/>
  <c r="DL173" i="7"/>
  <c r="DK173" i="7"/>
  <c r="DI173" i="7"/>
  <c r="DH173" i="7"/>
  <c r="DG173" i="7"/>
  <c r="DF173" i="7"/>
  <c r="DE173" i="7"/>
  <c r="DD173" i="7"/>
  <c r="DC173" i="7"/>
  <c r="DB173" i="7"/>
  <c r="DA173" i="7"/>
  <c r="CZ173" i="7"/>
  <c r="CY173" i="7"/>
  <c r="CX173" i="7"/>
  <c r="CW173" i="7"/>
  <c r="CV173" i="7"/>
  <c r="CU173" i="7"/>
  <c r="CT173" i="7"/>
  <c r="CS173" i="7"/>
  <c r="CR173" i="7"/>
  <c r="CQ173" i="7"/>
  <c r="CP173" i="7"/>
  <c r="CO173" i="7"/>
  <c r="CN173" i="7"/>
  <c r="CM173" i="7"/>
  <c r="CL173" i="7"/>
  <c r="CK173" i="7"/>
  <c r="CJ173" i="7"/>
  <c r="CI173" i="7"/>
  <c r="CH173" i="7"/>
  <c r="CG173" i="7"/>
  <c r="CF173" i="7"/>
  <c r="CE173" i="7"/>
  <c r="CC173" i="7"/>
  <c r="DN172" i="7"/>
  <c r="DM172" i="7"/>
  <c r="DL172" i="7"/>
  <c r="DK172" i="7"/>
  <c r="DI172" i="7"/>
  <c r="DH172" i="7"/>
  <c r="DG172" i="7"/>
  <c r="DF172" i="7"/>
  <c r="DE172" i="7"/>
  <c r="DD172" i="7"/>
  <c r="DC172" i="7"/>
  <c r="DB172" i="7"/>
  <c r="DA172" i="7"/>
  <c r="CZ172" i="7"/>
  <c r="CY172" i="7"/>
  <c r="CX172" i="7"/>
  <c r="CW172" i="7"/>
  <c r="CV172" i="7"/>
  <c r="CU172" i="7"/>
  <c r="CT172" i="7"/>
  <c r="CS172" i="7"/>
  <c r="CR172" i="7"/>
  <c r="CQ172" i="7"/>
  <c r="CP172" i="7"/>
  <c r="CO172" i="7"/>
  <c r="CN172" i="7"/>
  <c r="CM172" i="7"/>
  <c r="CJ172" i="7"/>
  <c r="CI172" i="7"/>
  <c r="CH172" i="7"/>
  <c r="CG172" i="7"/>
  <c r="CF172" i="7"/>
  <c r="CE172" i="7"/>
  <c r="CC172" i="7"/>
  <c r="DN171" i="7"/>
  <c r="DM171" i="7"/>
  <c r="DL171" i="7"/>
  <c r="DK171" i="7"/>
  <c r="DI171" i="7"/>
  <c r="DH171" i="7"/>
  <c r="DG171" i="7"/>
  <c r="DF171" i="7"/>
  <c r="DE171" i="7"/>
  <c r="DD171" i="7"/>
  <c r="DC171" i="7"/>
  <c r="DB171" i="7"/>
  <c r="DA171" i="7"/>
  <c r="CZ171" i="7"/>
  <c r="CY171" i="7"/>
  <c r="CX171" i="7"/>
  <c r="CW171" i="7"/>
  <c r="CV171" i="7"/>
  <c r="CU171" i="7"/>
  <c r="CT171" i="7"/>
  <c r="CS171" i="7"/>
  <c r="CR171" i="7"/>
  <c r="CQ171" i="7"/>
  <c r="CP171" i="7"/>
  <c r="CO171" i="7"/>
  <c r="CN171" i="7"/>
  <c r="CM171" i="7"/>
  <c r="CL171" i="7"/>
  <c r="CJ171" i="7"/>
  <c r="CK171" i="7" s="1"/>
  <c r="CI171" i="7"/>
  <c r="CH171" i="7"/>
  <c r="CG171" i="7"/>
  <c r="CF171" i="7"/>
  <c r="CE171" i="7"/>
  <c r="CC171" i="7"/>
  <c r="DO171" i="7" s="1"/>
  <c r="AU171" i="7" s="1"/>
  <c r="DP171" i="7" s="1"/>
  <c r="AW171" i="7" s="1"/>
  <c r="DN170" i="7"/>
  <c r="DM170" i="7"/>
  <c r="DL170" i="7"/>
  <c r="DK170" i="7"/>
  <c r="DI170" i="7"/>
  <c r="DH170" i="7"/>
  <c r="DG170" i="7"/>
  <c r="DF170" i="7"/>
  <c r="DE170" i="7"/>
  <c r="DD170" i="7"/>
  <c r="DC170" i="7"/>
  <c r="DB170" i="7"/>
  <c r="DA170" i="7"/>
  <c r="CZ170" i="7"/>
  <c r="CY170" i="7"/>
  <c r="CX170" i="7"/>
  <c r="CW170" i="7"/>
  <c r="CV170" i="7"/>
  <c r="CU170" i="7"/>
  <c r="CT170" i="7"/>
  <c r="CS170" i="7"/>
  <c r="CR170" i="7"/>
  <c r="CQ170" i="7"/>
  <c r="CP170" i="7"/>
  <c r="CO170" i="7"/>
  <c r="CN170" i="7"/>
  <c r="CM170" i="7"/>
  <c r="CJ170" i="7"/>
  <c r="CI170" i="7"/>
  <c r="CH170" i="7"/>
  <c r="CG170" i="7"/>
  <c r="CF170" i="7"/>
  <c r="CE170" i="7"/>
  <c r="CC170" i="7"/>
  <c r="DN169" i="7"/>
  <c r="DM169" i="7"/>
  <c r="DL169" i="7"/>
  <c r="DK169" i="7"/>
  <c r="DI169" i="7"/>
  <c r="DH169" i="7"/>
  <c r="DG169" i="7"/>
  <c r="DF169" i="7"/>
  <c r="DE169" i="7"/>
  <c r="DD169" i="7"/>
  <c r="DC169" i="7"/>
  <c r="DB169" i="7"/>
  <c r="DA169" i="7"/>
  <c r="CZ169" i="7"/>
  <c r="CY169" i="7"/>
  <c r="CX169" i="7"/>
  <c r="CW169" i="7"/>
  <c r="CV169" i="7"/>
  <c r="CU169" i="7"/>
  <c r="CT169" i="7"/>
  <c r="CS169" i="7"/>
  <c r="CR169" i="7"/>
  <c r="CQ169" i="7"/>
  <c r="CP169" i="7"/>
  <c r="CO169" i="7"/>
  <c r="CN169" i="7"/>
  <c r="CM169" i="7"/>
  <c r="CL169" i="7"/>
  <c r="CK169" i="7"/>
  <c r="CJ169" i="7"/>
  <c r="CI169" i="7"/>
  <c r="CH169" i="7"/>
  <c r="CG169" i="7"/>
  <c r="CF169" i="7"/>
  <c r="CE169" i="7"/>
  <c r="CC169" i="7"/>
  <c r="DN168" i="7"/>
  <c r="DM168" i="7"/>
  <c r="DL168" i="7"/>
  <c r="DK168" i="7"/>
  <c r="DI168" i="7"/>
  <c r="DH168" i="7"/>
  <c r="DG168" i="7"/>
  <c r="DF168" i="7"/>
  <c r="DE168" i="7"/>
  <c r="DD168" i="7"/>
  <c r="DC168" i="7"/>
  <c r="DB168" i="7"/>
  <c r="DA168" i="7"/>
  <c r="CZ168" i="7"/>
  <c r="CY168" i="7"/>
  <c r="CX168" i="7"/>
  <c r="CW168" i="7"/>
  <c r="CV168" i="7"/>
  <c r="CU168" i="7"/>
  <c r="CT168" i="7"/>
  <c r="CS168" i="7"/>
  <c r="CR168" i="7"/>
  <c r="CQ168" i="7"/>
  <c r="CP168" i="7"/>
  <c r="CO168" i="7"/>
  <c r="CN168" i="7"/>
  <c r="CM168" i="7"/>
  <c r="CJ168" i="7"/>
  <c r="CI168" i="7"/>
  <c r="CH168" i="7"/>
  <c r="CG168" i="7"/>
  <c r="CF168" i="7"/>
  <c r="CE168" i="7"/>
  <c r="CC168" i="7"/>
  <c r="DN167" i="7"/>
  <c r="DM167" i="7"/>
  <c r="DL167" i="7"/>
  <c r="DK167" i="7"/>
  <c r="DI167" i="7"/>
  <c r="DH167" i="7"/>
  <c r="DG167" i="7"/>
  <c r="DF167" i="7"/>
  <c r="DE167" i="7"/>
  <c r="DD167" i="7"/>
  <c r="DC167" i="7"/>
  <c r="DB167" i="7"/>
  <c r="DA167" i="7"/>
  <c r="CZ167" i="7"/>
  <c r="CY167" i="7"/>
  <c r="CX167" i="7"/>
  <c r="CW167" i="7"/>
  <c r="CV167" i="7"/>
  <c r="CU167" i="7"/>
  <c r="CT167" i="7"/>
  <c r="CS167" i="7"/>
  <c r="CR167" i="7"/>
  <c r="CQ167" i="7"/>
  <c r="CP167" i="7"/>
  <c r="CO167" i="7"/>
  <c r="CN167" i="7"/>
  <c r="CM167" i="7"/>
  <c r="CL167" i="7"/>
  <c r="CJ167" i="7"/>
  <c r="CK167" i="7" s="1"/>
  <c r="CI167" i="7"/>
  <c r="CH167" i="7"/>
  <c r="CG167" i="7"/>
  <c r="CF167" i="7"/>
  <c r="CE167" i="7"/>
  <c r="CC167" i="7"/>
  <c r="DN166" i="7"/>
  <c r="DM166" i="7"/>
  <c r="DL166" i="7"/>
  <c r="DK166" i="7"/>
  <c r="DI166" i="7"/>
  <c r="DH166" i="7"/>
  <c r="DG166" i="7"/>
  <c r="DF166" i="7"/>
  <c r="DE166" i="7"/>
  <c r="DD166" i="7"/>
  <c r="DC166" i="7"/>
  <c r="DB166" i="7"/>
  <c r="DA166" i="7"/>
  <c r="CZ166" i="7"/>
  <c r="CY166" i="7"/>
  <c r="CX166" i="7"/>
  <c r="CW166" i="7"/>
  <c r="CV166" i="7"/>
  <c r="CU166" i="7"/>
  <c r="CT166" i="7"/>
  <c r="CS166" i="7"/>
  <c r="CR166" i="7"/>
  <c r="CQ166" i="7"/>
  <c r="CP166" i="7"/>
  <c r="CO166" i="7"/>
  <c r="CN166" i="7"/>
  <c r="CM166" i="7"/>
  <c r="CL166" i="7"/>
  <c r="CJ166" i="7"/>
  <c r="CK166" i="7" s="1"/>
  <c r="CI166" i="7"/>
  <c r="CH166" i="7"/>
  <c r="CG166" i="7"/>
  <c r="CF166" i="7"/>
  <c r="CE166" i="7"/>
  <c r="CC166" i="7"/>
  <c r="DO166" i="7" s="1"/>
  <c r="AU166" i="7" s="1"/>
  <c r="DP166" i="7" s="1"/>
  <c r="AW166" i="7" s="1"/>
  <c r="DN165" i="7"/>
  <c r="DM165" i="7"/>
  <c r="DL165" i="7"/>
  <c r="DK165" i="7"/>
  <c r="DI165" i="7"/>
  <c r="DH165" i="7"/>
  <c r="DG165" i="7"/>
  <c r="DF165" i="7"/>
  <c r="DE165" i="7"/>
  <c r="DD165" i="7"/>
  <c r="DC165" i="7"/>
  <c r="DB165" i="7"/>
  <c r="DA165" i="7"/>
  <c r="CZ165" i="7"/>
  <c r="CY165" i="7"/>
  <c r="CX165" i="7"/>
  <c r="CW165" i="7"/>
  <c r="CV165" i="7"/>
  <c r="CU165" i="7"/>
  <c r="CT165" i="7"/>
  <c r="CS165" i="7"/>
  <c r="CR165" i="7"/>
  <c r="CQ165" i="7"/>
  <c r="CP165" i="7"/>
  <c r="CO165" i="7"/>
  <c r="CN165" i="7"/>
  <c r="CM165" i="7"/>
  <c r="CL165" i="7"/>
  <c r="CJ165" i="7"/>
  <c r="CK165" i="7" s="1"/>
  <c r="CI165" i="7"/>
  <c r="CH165" i="7"/>
  <c r="CG165" i="7"/>
  <c r="DO165" i="7" s="1"/>
  <c r="AU165" i="7" s="1"/>
  <c r="DP165" i="7" s="1"/>
  <c r="AW165" i="7" s="1"/>
  <c r="CF165" i="7"/>
  <c r="CE165" i="7"/>
  <c r="CC165" i="7"/>
  <c r="DN164" i="7"/>
  <c r="DM164" i="7"/>
  <c r="DL164" i="7"/>
  <c r="DK164" i="7"/>
  <c r="DI164" i="7"/>
  <c r="DH164" i="7"/>
  <c r="DG164" i="7"/>
  <c r="DF164" i="7"/>
  <c r="DE164" i="7"/>
  <c r="DD164" i="7"/>
  <c r="DC164" i="7"/>
  <c r="DB164" i="7"/>
  <c r="DA164" i="7"/>
  <c r="CZ164" i="7"/>
  <c r="CY164" i="7"/>
  <c r="CX164" i="7"/>
  <c r="CW164" i="7"/>
  <c r="CV164" i="7"/>
  <c r="CU164" i="7"/>
  <c r="CT164" i="7"/>
  <c r="CS164" i="7"/>
  <c r="CR164" i="7"/>
  <c r="CQ164" i="7"/>
  <c r="CP164" i="7"/>
  <c r="CO164" i="7"/>
  <c r="CN164" i="7"/>
  <c r="CM164" i="7"/>
  <c r="CL164" i="7"/>
  <c r="CJ164" i="7"/>
  <c r="CK164" i="7" s="1"/>
  <c r="CI164" i="7"/>
  <c r="CH164" i="7"/>
  <c r="CG164" i="7"/>
  <c r="CF164" i="7"/>
  <c r="CE164" i="7"/>
  <c r="CC164" i="7"/>
  <c r="DO164" i="7" s="1"/>
  <c r="AU164" i="7" s="1"/>
  <c r="DP164" i="7" s="1"/>
  <c r="AW164" i="7" s="1"/>
  <c r="DN163" i="7"/>
  <c r="DM163" i="7"/>
  <c r="DL163" i="7"/>
  <c r="DK163" i="7"/>
  <c r="DI163" i="7"/>
  <c r="DH163" i="7"/>
  <c r="DG163" i="7"/>
  <c r="DF163" i="7"/>
  <c r="DE163" i="7"/>
  <c r="DD163" i="7"/>
  <c r="DC163" i="7"/>
  <c r="DB163" i="7"/>
  <c r="DA163" i="7"/>
  <c r="CZ163" i="7"/>
  <c r="CY163" i="7"/>
  <c r="CX163" i="7"/>
  <c r="CW163" i="7"/>
  <c r="CV163" i="7"/>
  <c r="CU163" i="7"/>
  <c r="CT163" i="7"/>
  <c r="CS163" i="7"/>
  <c r="CR163" i="7"/>
  <c r="CQ163" i="7"/>
  <c r="CP163" i="7"/>
  <c r="CO163" i="7"/>
  <c r="CN163" i="7"/>
  <c r="CM163" i="7"/>
  <c r="CL163" i="7"/>
  <c r="CJ163" i="7"/>
  <c r="CK163" i="7" s="1"/>
  <c r="CI163" i="7"/>
  <c r="CH163" i="7"/>
  <c r="CG163" i="7"/>
  <c r="DO163" i="7" s="1"/>
  <c r="AU163" i="7" s="1"/>
  <c r="DP163" i="7" s="1"/>
  <c r="AW163" i="7" s="1"/>
  <c r="CF163" i="7"/>
  <c r="CE163" i="7"/>
  <c r="CC163" i="7"/>
  <c r="DN162" i="7"/>
  <c r="DM162" i="7"/>
  <c r="DL162" i="7"/>
  <c r="DK162" i="7"/>
  <c r="DI162" i="7"/>
  <c r="DH162" i="7"/>
  <c r="DG162" i="7"/>
  <c r="DF162" i="7"/>
  <c r="DE162" i="7"/>
  <c r="DD162" i="7"/>
  <c r="DC162" i="7"/>
  <c r="DB162" i="7"/>
  <c r="DA162" i="7"/>
  <c r="CZ162" i="7"/>
  <c r="CY162" i="7"/>
  <c r="CX162" i="7"/>
  <c r="CW162" i="7"/>
  <c r="CV162" i="7"/>
  <c r="CU162" i="7"/>
  <c r="CT162" i="7"/>
  <c r="CS162" i="7"/>
  <c r="CR162" i="7"/>
  <c r="CQ162" i="7"/>
  <c r="CP162" i="7"/>
  <c r="CO162" i="7"/>
  <c r="CN162" i="7"/>
  <c r="CM162" i="7"/>
  <c r="CL162" i="7"/>
  <c r="CJ162" i="7"/>
  <c r="CK162" i="7" s="1"/>
  <c r="CI162" i="7"/>
  <c r="CH162" i="7"/>
  <c r="CG162" i="7"/>
  <c r="CF162" i="7"/>
  <c r="CE162" i="7"/>
  <c r="CC162" i="7"/>
  <c r="DO162" i="7" s="1"/>
  <c r="AU162" i="7" s="1"/>
  <c r="DP162" i="7" s="1"/>
  <c r="AW162" i="7" s="1"/>
  <c r="DN161" i="7"/>
  <c r="DM161" i="7"/>
  <c r="DL161" i="7"/>
  <c r="DK161" i="7"/>
  <c r="DI161" i="7"/>
  <c r="DH161" i="7"/>
  <c r="DG161" i="7"/>
  <c r="DF161" i="7"/>
  <c r="DE161" i="7"/>
  <c r="DD161" i="7"/>
  <c r="DC161" i="7"/>
  <c r="DB161" i="7"/>
  <c r="DA161" i="7"/>
  <c r="CZ161" i="7"/>
  <c r="CY161" i="7"/>
  <c r="CX161" i="7"/>
  <c r="CW161" i="7"/>
  <c r="CV161" i="7"/>
  <c r="CU161" i="7"/>
  <c r="CT161" i="7"/>
  <c r="CS161" i="7"/>
  <c r="CR161" i="7"/>
  <c r="CQ161" i="7"/>
  <c r="CP161" i="7"/>
  <c r="CO161" i="7"/>
  <c r="CN161" i="7"/>
  <c r="CM161" i="7"/>
  <c r="CL161" i="7"/>
  <c r="CJ161" i="7"/>
  <c r="CK161" i="7" s="1"/>
  <c r="CI161" i="7"/>
  <c r="CH161" i="7"/>
  <c r="CG161" i="7"/>
  <c r="DO161" i="7" s="1"/>
  <c r="AU161" i="7" s="1"/>
  <c r="DP161" i="7" s="1"/>
  <c r="AW161" i="7" s="1"/>
  <c r="CF161" i="7"/>
  <c r="CE161" i="7"/>
  <c r="CC161" i="7"/>
  <c r="DN160" i="7"/>
  <c r="DM160" i="7"/>
  <c r="DL160" i="7"/>
  <c r="DK160" i="7"/>
  <c r="DI160" i="7"/>
  <c r="DH160" i="7"/>
  <c r="DG160" i="7"/>
  <c r="DF160" i="7"/>
  <c r="DE160" i="7"/>
  <c r="DD160" i="7"/>
  <c r="DC160" i="7"/>
  <c r="DB160" i="7"/>
  <c r="DA160" i="7"/>
  <c r="CZ160" i="7"/>
  <c r="CY160" i="7"/>
  <c r="CX160" i="7"/>
  <c r="CW160" i="7"/>
  <c r="CV160" i="7"/>
  <c r="CU160" i="7"/>
  <c r="CT160" i="7"/>
  <c r="CS160" i="7"/>
  <c r="CR160" i="7"/>
  <c r="CQ160" i="7"/>
  <c r="CP160" i="7"/>
  <c r="CO160" i="7"/>
  <c r="CN160" i="7"/>
  <c r="CM160" i="7"/>
  <c r="CL160" i="7"/>
  <c r="CJ160" i="7"/>
  <c r="CK160" i="7" s="1"/>
  <c r="CI160" i="7"/>
  <c r="CH160" i="7"/>
  <c r="CG160" i="7"/>
  <c r="CF160" i="7"/>
  <c r="CE160" i="7"/>
  <c r="CC160" i="7"/>
  <c r="DO160" i="7" s="1"/>
  <c r="AU160" i="7" s="1"/>
  <c r="DP160" i="7" s="1"/>
  <c r="AW160" i="7" s="1"/>
  <c r="DN159" i="7"/>
  <c r="DM159" i="7"/>
  <c r="DL159" i="7"/>
  <c r="DK159" i="7"/>
  <c r="DI159" i="7"/>
  <c r="DH159" i="7"/>
  <c r="DG159" i="7"/>
  <c r="DF159" i="7"/>
  <c r="DE159" i="7"/>
  <c r="DD159" i="7"/>
  <c r="DC159" i="7"/>
  <c r="DB159" i="7"/>
  <c r="DA159" i="7"/>
  <c r="CZ159" i="7"/>
  <c r="CY159" i="7"/>
  <c r="CX159" i="7"/>
  <c r="CW159" i="7"/>
  <c r="CV159" i="7"/>
  <c r="CU159" i="7"/>
  <c r="CT159" i="7"/>
  <c r="CS159" i="7"/>
  <c r="CR159" i="7"/>
  <c r="CQ159" i="7"/>
  <c r="CP159" i="7"/>
  <c r="CO159" i="7"/>
  <c r="CN159" i="7"/>
  <c r="CM159" i="7"/>
  <c r="CL159" i="7"/>
  <c r="CJ159" i="7"/>
  <c r="CK159" i="7" s="1"/>
  <c r="CI159" i="7"/>
  <c r="CH159" i="7"/>
  <c r="CG159" i="7"/>
  <c r="DO159" i="7" s="1"/>
  <c r="AU159" i="7" s="1"/>
  <c r="DP159" i="7" s="1"/>
  <c r="AW159" i="7" s="1"/>
  <c r="CF159" i="7"/>
  <c r="CE159" i="7"/>
  <c r="CC159" i="7"/>
  <c r="DN158" i="7"/>
  <c r="DM158" i="7"/>
  <c r="DL158" i="7"/>
  <c r="DK158" i="7"/>
  <c r="DI158" i="7"/>
  <c r="DH158" i="7"/>
  <c r="DG158" i="7"/>
  <c r="DF158" i="7"/>
  <c r="DE158" i="7"/>
  <c r="DD158" i="7"/>
  <c r="DC158" i="7"/>
  <c r="DB158" i="7"/>
  <c r="DA158" i="7"/>
  <c r="CZ158" i="7"/>
  <c r="CY158" i="7"/>
  <c r="CX158" i="7"/>
  <c r="CW158" i="7"/>
  <c r="CV158" i="7"/>
  <c r="CU158" i="7"/>
  <c r="CT158" i="7"/>
  <c r="CS158" i="7"/>
  <c r="CR158" i="7"/>
  <c r="CQ158" i="7"/>
  <c r="CP158" i="7"/>
  <c r="CO158" i="7"/>
  <c r="CN158" i="7"/>
  <c r="CM158" i="7"/>
  <c r="CL158" i="7"/>
  <c r="CJ158" i="7"/>
  <c r="CK158" i="7" s="1"/>
  <c r="CI158" i="7"/>
  <c r="CH158" i="7"/>
  <c r="CG158" i="7"/>
  <c r="CF158" i="7"/>
  <c r="CE158" i="7"/>
  <c r="CC158" i="7"/>
  <c r="DO158" i="7" s="1"/>
  <c r="AU158" i="7" s="1"/>
  <c r="DP158" i="7" s="1"/>
  <c r="AW158" i="7" s="1"/>
  <c r="DN157" i="7"/>
  <c r="DM157" i="7"/>
  <c r="DL157" i="7"/>
  <c r="DK157" i="7"/>
  <c r="DI157" i="7"/>
  <c r="DH157" i="7"/>
  <c r="DG157" i="7"/>
  <c r="DF157" i="7"/>
  <c r="DE157" i="7"/>
  <c r="DD157" i="7"/>
  <c r="DC157" i="7"/>
  <c r="DB157" i="7"/>
  <c r="DA157" i="7"/>
  <c r="CZ157" i="7"/>
  <c r="CY157" i="7"/>
  <c r="CX157" i="7"/>
  <c r="CW157" i="7"/>
  <c r="CV157" i="7"/>
  <c r="CU157" i="7"/>
  <c r="CT157" i="7"/>
  <c r="CS157" i="7"/>
  <c r="CR157" i="7"/>
  <c r="CQ157" i="7"/>
  <c r="CP157" i="7"/>
  <c r="CO157" i="7"/>
  <c r="CN157" i="7"/>
  <c r="CM157" i="7"/>
  <c r="CL157" i="7"/>
  <c r="CJ157" i="7"/>
  <c r="CK157" i="7" s="1"/>
  <c r="CI157" i="7"/>
  <c r="CH157" i="7"/>
  <c r="CG157" i="7"/>
  <c r="DO157" i="7" s="1"/>
  <c r="AU157" i="7" s="1"/>
  <c r="DP157" i="7" s="1"/>
  <c r="AW157" i="7" s="1"/>
  <c r="CF157" i="7"/>
  <c r="CE157" i="7"/>
  <c r="CC157" i="7"/>
  <c r="DN156" i="7"/>
  <c r="DM156" i="7"/>
  <c r="DL156" i="7"/>
  <c r="DK156" i="7"/>
  <c r="DI156" i="7"/>
  <c r="DH156" i="7"/>
  <c r="DG156" i="7"/>
  <c r="DF156" i="7"/>
  <c r="DE156" i="7"/>
  <c r="DD156" i="7"/>
  <c r="DC156" i="7"/>
  <c r="DB156" i="7"/>
  <c r="DA156" i="7"/>
  <c r="CZ156" i="7"/>
  <c r="CY156" i="7"/>
  <c r="CX156" i="7"/>
  <c r="CW156" i="7"/>
  <c r="CV156" i="7"/>
  <c r="CU156" i="7"/>
  <c r="CT156" i="7"/>
  <c r="CS156" i="7"/>
  <c r="CR156" i="7"/>
  <c r="CQ156" i="7"/>
  <c r="CP156" i="7"/>
  <c r="CO156" i="7"/>
  <c r="CN156" i="7"/>
  <c r="CM156" i="7"/>
  <c r="CL156" i="7"/>
  <c r="CJ156" i="7"/>
  <c r="CK156" i="7" s="1"/>
  <c r="CI156" i="7"/>
  <c r="CH156" i="7"/>
  <c r="CG156" i="7"/>
  <c r="CF156" i="7"/>
  <c r="CE156" i="7"/>
  <c r="CC156" i="7"/>
  <c r="DO156" i="7" s="1"/>
  <c r="AU156" i="7" s="1"/>
  <c r="DP156" i="7" s="1"/>
  <c r="AW156" i="7" s="1"/>
  <c r="DN155" i="7"/>
  <c r="DM155" i="7"/>
  <c r="DL155" i="7"/>
  <c r="DK155" i="7"/>
  <c r="DI155" i="7"/>
  <c r="DH155" i="7"/>
  <c r="DG155" i="7"/>
  <c r="DF155" i="7"/>
  <c r="DE155" i="7"/>
  <c r="DD155" i="7"/>
  <c r="DC155" i="7"/>
  <c r="DB155" i="7"/>
  <c r="DA155" i="7"/>
  <c r="CZ155" i="7"/>
  <c r="CY155" i="7"/>
  <c r="CX155" i="7"/>
  <c r="CW155" i="7"/>
  <c r="CV155" i="7"/>
  <c r="CU155" i="7"/>
  <c r="CT155" i="7"/>
  <c r="CS155" i="7"/>
  <c r="CR155" i="7"/>
  <c r="CQ155" i="7"/>
  <c r="CP155" i="7"/>
  <c r="CO155" i="7"/>
  <c r="CN155" i="7"/>
  <c r="CM155" i="7"/>
  <c r="CL155" i="7"/>
  <c r="CJ155" i="7"/>
  <c r="CK155" i="7" s="1"/>
  <c r="CI155" i="7"/>
  <c r="CH155" i="7"/>
  <c r="CG155" i="7"/>
  <c r="DO155" i="7" s="1"/>
  <c r="AU155" i="7" s="1"/>
  <c r="DP155" i="7" s="1"/>
  <c r="AW155" i="7" s="1"/>
  <c r="CF155" i="7"/>
  <c r="CE155" i="7"/>
  <c r="CC155" i="7"/>
  <c r="DN154" i="7"/>
  <c r="DM154" i="7"/>
  <c r="DL154" i="7"/>
  <c r="DK154" i="7"/>
  <c r="DI154" i="7"/>
  <c r="DH154" i="7"/>
  <c r="DG154" i="7"/>
  <c r="DF154" i="7"/>
  <c r="DE154" i="7"/>
  <c r="DD154" i="7"/>
  <c r="DC154" i="7"/>
  <c r="DB154" i="7"/>
  <c r="DA154" i="7"/>
  <c r="CZ154" i="7"/>
  <c r="CY154" i="7"/>
  <c r="CX154" i="7"/>
  <c r="CW154" i="7"/>
  <c r="CV154" i="7"/>
  <c r="CU154" i="7"/>
  <c r="CT154" i="7"/>
  <c r="CS154" i="7"/>
  <c r="CR154" i="7"/>
  <c r="CQ154" i="7"/>
  <c r="CP154" i="7"/>
  <c r="CO154" i="7"/>
  <c r="CN154" i="7"/>
  <c r="CM154" i="7"/>
  <c r="CL154" i="7"/>
  <c r="CJ154" i="7"/>
  <c r="CK154" i="7" s="1"/>
  <c r="CI154" i="7"/>
  <c r="CH154" i="7"/>
  <c r="CG154" i="7"/>
  <c r="DO154" i="7" s="1"/>
  <c r="AU154" i="7" s="1"/>
  <c r="DP154" i="7" s="1"/>
  <c r="AW154" i="7" s="1"/>
  <c r="CF154" i="7"/>
  <c r="CE154" i="7"/>
  <c r="CC154" i="7"/>
  <c r="DN153" i="7"/>
  <c r="DM153" i="7"/>
  <c r="DL153" i="7"/>
  <c r="DK153" i="7"/>
  <c r="DI153" i="7"/>
  <c r="DH153" i="7"/>
  <c r="DG153" i="7"/>
  <c r="DF153" i="7"/>
  <c r="DE153" i="7"/>
  <c r="DD153" i="7"/>
  <c r="DC153" i="7"/>
  <c r="DB153" i="7"/>
  <c r="DA153" i="7"/>
  <c r="CZ153" i="7"/>
  <c r="CY153" i="7"/>
  <c r="CX153" i="7"/>
  <c r="CW153" i="7"/>
  <c r="CV153" i="7"/>
  <c r="CU153" i="7"/>
  <c r="CT153" i="7"/>
  <c r="CS153" i="7"/>
  <c r="CR153" i="7"/>
  <c r="CQ153" i="7"/>
  <c r="CP153" i="7"/>
  <c r="CO153" i="7"/>
  <c r="CN153" i="7"/>
  <c r="CM153" i="7"/>
  <c r="CL153" i="7"/>
  <c r="CJ153" i="7"/>
  <c r="CK153" i="7" s="1"/>
  <c r="CI153" i="7"/>
  <c r="CH153" i="7"/>
  <c r="CG153" i="7"/>
  <c r="DO153" i="7" s="1"/>
  <c r="AU153" i="7" s="1"/>
  <c r="DP153" i="7" s="1"/>
  <c r="AW153" i="7" s="1"/>
  <c r="CF153" i="7"/>
  <c r="CE153" i="7"/>
  <c r="CC153" i="7"/>
  <c r="DN152" i="7"/>
  <c r="DM152" i="7"/>
  <c r="DL152" i="7"/>
  <c r="DK152" i="7"/>
  <c r="DI152" i="7"/>
  <c r="DH152" i="7"/>
  <c r="DG152" i="7"/>
  <c r="DF152" i="7"/>
  <c r="DE152" i="7"/>
  <c r="DD152" i="7"/>
  <c r="DC152" i="7"/>
  <c r="DB152" i="7"/>
  <c r="DA152" i="7"/>
  <c r="CZ152" i="7"/>
  <c r="CY152" i="7"/>
  <c r="CX152" i="7"/>
  <c r="CW152" i="7"/>
  <c r="CV152" i="7"/>
  <c r="CU152" i="7"/>
  <c r="CT152" i="7"/>
  <c r="CS152" i="7"/>
  <c r="CR152" i="7"/>
  <c r="CQ152" i="7"/>
  <c r="CP152" i="7"/>
  <c r="CO152" i="7"/>
  <c r="CN152" i="7"/>
  <c r="CM152" i="7"/>
  <c r="CL152" i="7"/>
  <c r="CJ152" i="7"/>
  <c r="CK152" i="7" s="1"/>
  <c r="CI152" i="7"/>
  <c r="CH152" i="7"/>
  <c r="CG152" i="7"/>
  <c r="DO152" i="7" s="1"/>
  <c r="AU152" i="7" s="1"/>
  <c r="DP152" i="7" s="1"/>
  <c r="AW152" i="7" s="1"/>
  <c r="CF152" i="7"/>
  <c r="CE152" i="7"/>
  <c r="CC152" i="7"/>
  <c r="DN151" i="7"/>
  <c r="DM151" i="7"/>
  <c r="DL151" i="7"/>
  <c r="DK151" i="7"/>
  <c r="DI151" i="7"/>
  <c r="DH151" i="7"/>
  <c r="DG151" i="7"/>
  <c r="DF151" i="7"/>
  <c r="DE151" i="7"/>
  <c r="DD151" i="7"/>
  <c r="DC151" i="7"/>
  <c r="DB151" i="7"/>
  <c r="DA151" i="7"/>
  <c r="CZ151" i="7"/>
  <c r="CY151" i="7"/>
  <c r="CX151" i="7"/>
  <c r="CW151" i="7"/>
  <c r="CV151" i="7"/>
  <c r="CU151" i="7"/>
  <c r="CT151" i="7"/>
  <c r="CS151" i="7"/>
  <c r="CR151" i="7"/>
  <c r="CQ151" i="7"/>
  <c r="CP151" i="7"/>
  <c r="CO151" i="7"/>
  <c r="CN151" i="7"/>
  <c r="CM151" i="7"/>
  <c r="CL151" i="7"/>
  <c r="CJ151" i="7"/>
  <c r="CK151" i="7" s="1"/>
  <c r="CI151" i="7"/>
  <c r="CH151" i="7"/>
  <c r="CG151" i="7"/>
  <c r="DO151" i="7" s="1"/>
  <c r="AU151" i="7" s="1"/>
  <c r="DP151" i="7" s="1"/>
  <c r="AW151" i="7" s="1"/>
  <c r="CF151" i="7"/>
  <c r="CE151" i="7"/>
  <c r="CC151" i="7"/>
  <c r="DN150" i="7"/>
  <c r="DM150" i="7"/>
  <c r="DL150" i="7"/>
  <c r="DK150" i="7"/>
  <c r="DI150" i="7"/>
  <c r="DH150" i="7"/>
  <c r="DG150" i="7"/>
  <c r="DF150" i="7"/>
  <c r="DE150" i="7"/>
  <c r="DD150" i="7"/>
  <c r="DC150" i="7"/>
  <c r="DB150" i="7"/>
  <c r="DA150" i="7"/>
  <c r="CZ150" i="7"/>
  <c r="CY150" i="7"/>
  <c r="CX150" i="7"/>
  <c r="CW150" i="7"/>
  <c r="CV150" i="7"/>
  <c r="CU150" i="7"/>
  <c r="CT150" i="7"/>
  <c r="CS150" i="7"/>
  <c r="CR150" i="7"/>
  <c r="CQ150" i="7"/>
  <c r="CP150" i="7"/>
  <c r="CO150" i="7"/>
  <c r="CN150" i="7"/>
  <c r="CM150" i="7"/>
  <c r="CL150" i="7"/>
  <c r="CJ150" i="7"/>
  <c r="CK150" i="7" s="1"/>
  <c r="CI150" i="7"/>
  <c r="CH150" i="7"/>
  <c r="CG150" i="7"/>
  <c r="DO150" i="7" s="1"/>
  <c r="AU150" i="7" s="1"/>
  <c r="DP150" i="7" s="1"/>
  <c r="AW150" i="7" s="1"/>
  <c r="CF150" i="7"/>
  <c r="CE150" i="7"/>
  <c r="CC150" i="7"/>
  <c r="DN149" i="7"/>
  <c r="DM149" i="7"/>
  <c r="DL149" i="7"/>
  <c r="DK149" i="7"/>
  <c r="DI149" i="7"/>
  <c r="DH149" i="7"/>
  <c r="DG149" i="7"/>
  <c r="DF149" i="7"/>
  <c r="DE149" i="7"/>
  <c r="DD149" i="7"/>
  <c r="DC149" i="7"/>
  <c r="DB149" i="7"/>
  <c r="DA149" i="7"/>
  <c r="CZ149" i="7"/>
  <c r="CY149" i="7"/>
  <c r="CX149" i="7"/>
  <c r="CW149" i="7"/>
  <c r="CV149" i="7"/>
  <c r="CU149" i="7"/>
  <c r="CT149" i="7"/>
  <c r="CS149" i="7"/>
  <c r="CR149" i="7"/>
  <c r="CQ149" i="7"/>
  <c r="CP149" i="7"/>
  <c r="CO149" i="7"/>
  <c r="CN149" i="7"/>
  <c r="CM149" i="7"/>
  <c r="CL149" i="7"/>
  <c r="CJ149" i="7"/>
  <c r="CK149" i="7" s="1"/>
  <c r="CI149" i="7"/>
  <c r="CH149" i="7"/>
  <c r="CG149" i="7"/>
  <c r="DO149" i="7" s="1"/>
  <c r="AU149" i="7" s="1"/>
  <c r="DP149" i="7" s="1"/>
  <c r="AW149" i="7" s="1"/>
  <c r="CF149" i="7"/>
  <c r="CE149" i="7"/>
  <c r="CC149" i="7"/>
  <c r="DN148" i="7"/>
  <c r="DM148" i="7"/>
  <c r="DL148" i="7"/>
  <c r="DK148" i="7"/>
  <c r="DI148" i="7"/>
  <c r="DH148" i="7"/>
  <c r="DG148" i="7"/>
  <c r="DF148" i="7"/>
  <c r="DE148" i="7"/>
  <c r="DD148" i="7"/>
  <c r="DC148" i="7"/>
  <c r="DB148" i="7"/>
  <c r="DA148" i="7"/>
  <c r="CZ148" i="7"/>
  <c r="CY148" i="7"/>
  <c r="CX148" i="7"/>
  <c r="CW148" i="7"/>
  <c r="CV148" i="7"/>
  <c r="CU148" i="7"/>
  <c r="CT148" i="7"/>
  <c r="CS148" i="7"/>
  <c r="CR148" i="7"/>
  <c r="CQ148" i="7"/>
  <c r="CP148" i="7"/>
  <c r="CO148" i="7"/>
  <c r="CN148" i="7"/>
  <c r="CM148" i="7"/>
  <c r="CL148" i="7"/>
  <c r="CJ148" i="7"/>
  <c r="CK148" i="7" s="1"/>
  <c r="CI148" i="7"/>
  <c r="CH148" i="7"/>
  <c r="CG148" i="7"/>
  <c r="DO148" i="7" s="1"/>
  <c r="AU148" i="7" s="1"/>
  <c r="DP148" i="7" s="1"/>
  <c r="AW148" i="7" s="1"/>
  <c r="CF148" i="7"/>
  <c r="CE148" i="7"/>
  <c r="CC148" i="7"/>
  <c r="DN147" i="7"/>
  <c r="DM147" i="7"/>
  <c r="DL147" i="7"/>
  <c r="DK147" i="7"/>
  <c r="DI147" i="7"/>
  <c r="DH147" i="7"/>
  <c r="DG147" i="7"/>
  <c r="DF147" i="7"/>
  <c r="DE147" i="7"/>
  <c r="DD147" i="7"/>
  <c r="DC147" i="7"/>
  <c r="DB147" i="7"/>
  <c r="DA147" i="7"/>
  <c r="CZ147" i="7"/>
  <c r="CY147" i="7"/>
  <c r="CX147" i="7"/>
  <c r="CW147" i="7"/>
  <c r="CV147" i="7"/>
  <c r="CU147" i="7"/>
  <c r="CT147" i="7"/>
  <c r="CS147" i="7"/>
  <c r="CR147" i="7"/>
  <c r="CQ147" i="7"/>
  <c r="CP147" i="7"/>
  <c r="CO147" i="7"/>
  <c r="CN147" i="7"/>
  <c r="CM147" i="7"/>
  <c r="CL147" i="7"/>
  <c r="CJ147" i="7"/>
  <c r="CK147" i="7" s="1"/>
  <c r="CI147" i="7"/>
  <c r="CH147" i="7"/>
  <c r="CG147" i="7"/>
  <c r="DO147" i="7" s="1"/>
  <c r="AU147" i="7" s="1"/>
  <c r="DP147" i="7" s="1"/>
  <c r="AW147" i="7" s="1"/>
  <c r="CF147" i="7"/>
  <c r="CE147" i="7"/>
  <c r="CC147" i="7"/>
  <c r="DN146" i="7"/>
  <c r="DM146" i="7"/>
  <c r="DL146" i="7"/>
  <c r="DK146" i="7"/>
  <c r="DI146" i="7"/>
  <c r="DH146" i="7"/>
  <c r="DG146" i="7"/>
  <c r="DF146" i="7"/>
  <c r="DE146" i="7"/>
  <c r="DD146" i="7"/>
  <c r="DC146" i="7"/>
  <c r="DB146" i="7"/>
  <c r="DA146" i="7"/>
  <c r="CZ146" i="7"/>
  <c r="CY146" i="7"/>
  <c r="CX146" i="7"/>
  <c r="CW146" i="7"/>
  <c r="CV146" i="7"/>
  <c r="CU146" i="7"/>
  <c r="CT146" i="7"/>
  <c r="CS146" i="7"/>
  <c r="CR146" i="7"/>
  <c r="CQ146" i="7"/>
  <c r="CP146" i="7"/>
  <c r="CO146" i="7"/>
  <c r="CN146" i="7"/>
  <c r="CM146" i="7"/>
  <c r="CL146" i="7"/>
  <c r="CJ146" i="7"/>
  <c r="CK146" i="7" s="1"/>
  <c r="CI146" i="7"/>
  <c r="CH146" i="7"/>
  <c r="CG146" i="7"/>
  <c r="CF146" i="7"/>
  <c r="DO146" i="7" s="1"/>
  <c r="AU146" i="7" s="1"/>
  <c r="DP146" i="7" s="1"/>
  <c r="AW146" i="7" s="1"/>
  <c r="CE146" i="7"/>
  <c r="CC146" i="7"/>
  <c r="DN145" i="7"/>
  <c r="DM145" i="7"/>
  <c r="DL145" i="7"/>
  <c r="DK145" i="7"/>
  <c r="DI145" i="7"/>
  <c r="DH145" i="7"/>
  <c r="DG145" i="7"/>
  <c r="DF145" i="7"/>
  <c r="DE145" i="7"/>
  <c r="DD145" i="7"/>
  <c r="DC145" i="7"/>
  <c r="DB145" i="7"/>
  <c r="DA145" i="7"/>
  <c r="CZ145" i="7"/>
  <c r="CY145" i="7"/>
  <c r="CX145" i="7"/>
  <c r="CW145" i="7"/>
  <c r="CV145" i="7"/>
  <c r="CU145" i="7"/>
  <c r="CT145" i="7"/>
  <c r="CS145" i="7"/>
  <c r="CR145" i="7"/>
  <c r="CQ145" i="7"/>
  <c r="CP145" i="7"/>
  <c r="CO145" i="7"/>
  <c r="CN145" i="7"/>
  <c r="CM145" i="7"/>
  <c r="CL145" i="7"/>
  <c r="CJ145" i="7"/>
  <c r="CK145" i="7" s="1"/>
  <c r="CI145" i="7"/>
  <c r="CH145" i="7"/>
  <c r="CG145" i="7"/>
  <c r="DO145" i="7" s="1"/>
  <c r="AU145" i="7" s="1"/>
  <c r="DP145" i="7" s="1"/>
  <c r="AW145" i="7" s="1"/>
  <c r="CF145" i="7"/>
  <c r="CE145" i="7"/>
  <c r="CC145" i="7"/>
  <c r="DN144" i="7"/>
  <c r="DM144" i="7"/>
  <c r="DL144" i="7"/>
  <c r="DK144" i="7"/>
  <c r="DI144" i="7"/>
  <c r="DH144" i="7"/>
  <c r="DG144" i="7"/>
  <c r="DF144" i="7"/>
  <c r="DE144" i="7"/>
  <c r="DD144" i="7"/>
  <c r="DC144" i="7"/>
  <c r="DB144" i="7"/>
  <c r="DA144" i="7"/>
  <c r="CZ144" i="7"/>
  <c r="CY144" i="7"/>
  <c r="CX144" i="7"/>
  <c r="CW144" i="7"/>
  <c r="CV144" i="7"/>
  <c r="CU144" i="7"/>
  <c r="CT144" i="7"/>
  <c r="CS144" i="7"/>
  <c r="CR144" i="7"/>
  <c r="CQ144" i="7"/>
  <c r="CP144" i="7"/>
  <c r="CO144" i="7"/>
  <c r="CN144" i="7"/>
  <c r="CM144" i="7"/>
  <c r="CL144" i="7"/>
  <c r="CJ144" i="7"/>
  <c r="CK144" i="7" s="1"/>
  <c r="CI144" i="7"/>
  <c r="CH144" i="7"/>
  <c r="CG144" i="7"/>
  <c r="CF144" i="7"/>
  <c r="DO144" i="7" s="1"/>
  <c r="AU144" i="7" s="1"/>
  <c r="DP144" i="7" s="1"/>
  <c r="AW144" i="7" s="1"/>
  <c r="CE144" i="7"/>
  <c r="CC144" i="7"/>
  <c r="DN143" i="7"/>
  <c r="DM143" i="7"/>
  <c r="DL143" i="7"/>
  <c r="DK143" i="7"/>
  <c r="DI143" i="7"/>
  <c r="DH143" i="7"/>
  <c r="DG143" i="7"/>
  <c r="DF143" i="7"/>
  <c r="DE143" i="7"/>
  <c r="DD143" i="7"/>
  <c r="DC143" i="7"/>
  <c r="DB143" i="7"/>
  <c r="DA143" i="7"/>
  <c r="CZ143" i="7"/>
  <c r="CY143" i="7"/>
  <c r="CX143" i="7"/>
  <c r="CW143" i="7"/>
  <c r="CV143" i="7"/>
  <c r="CU143" i="7"/>
  <c r="CT143" i="7"/>
  <c r="CS143" i="7"/>
  <c r="CR143" i="7"/>
  <c r="CQ143" i="7"/>
  <c r="CP143" i="7"/>
  <c r="CO143" i="7"/>
  <c r="CN143" i="7"/>
  <c r="CM143" i="7"/>
  <c r="CL143" i="7"/>
  <c r="CJ143" i="7"/>
  <c r="CK143" i="7" s="1"/>
  <c r="CI143" i="7"/>
  <c r="CH143" i="7"/>
  <c r="CG143" i="7"/>
  <c r="DO143" i="7" s="1"/>
  <c r="AU143" i="7" s="1"/>
  <c r="DP143" i="7" s="1"/>
  <c r="AW143" i="7" s="1"/>
  <c r="CF143" i="7"/>
  <c r="CE143" i="7"/>
  <c r="CC143" i="7"/>
  <c r="DN142" i="7"/>
  <c r="DM142" i="7"/>
  <c r="DL142" i="7"/>
  <c r="DK142" i="7"/>
  <c r="DI142" i="7"/>
  <c r="DH142" i="7"/>
  <c r="DG142" i="7"/>
  <c r="DF142" i="7"/>
  <c r="DE142" i="7"/>
  <c r="DD142" i="7"/>
  <c r="DC142" i="7"/>
  <c r="DB142" i="7"/>
  <c r="DA142" i="7"/>
  <c r="CZ142" i="7"/>
  <c r="CY142" i="7"/>
  <c r="CX142" i="7"/>
  <c r="CW142" i="7"/>
  <c r="CV142" i="7"/>
  <c r="CU142" i="7"/>
  <c r="CT142" i="7"/>
  <c r="CS142" i="7"/>
  <c r="CR142" i="7"/>
  <c r="CQ142" i="7"/>
  <c r="CP142" i="7"/>
  <c r="CO142" i="7"/>
  <c r="CN142" i="7"/>
  <c r="CM142" i="7"/>
  <c r="CL142" i="7"/>
  <c r="CJ142" i="7"/>
  <c r="CK142" i="7" s="1"/>
  <c r="CI142" i="7"/>
  <c r="CH142" i="7"/>
  <c r="CG142" i="7"/>
  <c r="CF142" i="7"/>
  <c r="DO142" i="7" s="1"/>
  <c r="AU142" i="7" s="1"/>
  <c r="DP142" i="7" s="1"/>
  <c r="AW142" i="7" s="1"/>
  <c r="CE142" i="7"/>
  <c r="CC142" i="7"/>
  <c r="DN141" i="7"/>
  <c r="DM141" i="7"/>
  <c r="DL141" i="7"/>
  <c r="DK141" i="7"/>
  <c r="DI141" i="7"/>
  <c r="DH141" i="7"/>
  <c r="DG141" i="7"/>
  <c r="DF141" i="7"/>
  <c r="DE141" i="7"/>
  <c r="DD141" i="7"/>
  <c r="DC141" i="7"/>
  <c r="DB141" i="7"/>
  <c r="DA141" i="7"/>
  <c r="CZ141" i="7"/>
  <c r="CY141" i="7"/>
  <c r="CX141" i="7"/>
  <c r="CW141" i="7"/>
  <c r="CV141" i="7"/>
  <c r="CU141" i="7"/>
  <c r="CT141" i="7"/>
  <c r="CS141" i="7"/>
  <c r="CR141" i="7"/>
  <c r="CQ141" i="7"/>
  <c r="CP141" i="7"/>
  <c r="CO141" i="7"/>
  <c r="CN141" i="7"/>
  <c r="CM141" i="7"/>
  <c r="CJ141" i="7"/>
  <c r="CK141" i="7" s="1"/>
  <c r="CI141" i="7"/>
  <c r="CH141" i="7"/>
  <c r="CG141" i="7"/>
  <c r="CF141" i="7"/>
  <c r="CE141" i="7"/>
  <c r="CC141" i="7"/>
  <c r="DN140" i="7"/>
  <c r="DM140" i="7"/>
  <c r="DL140" i="7"/>
  <c r="DK140" i="7"/>
  <c r="DI140" i="7"/>
  <c r="DH140" i="7"/>
  <c r="DG140" i="7"/>
  <c r="DF140" i="7"/>
  <c r="DE140" i="7"/>
  <c r="DD140" i="7"/>
  <c r="DC140" i="7"/>
  <c r="DB140" i="7"/>
  <c r="DA140" i="7"/>
  <c r="CZ140" i="7"/>
  <c r="CY140" i="7"/>
  <c r="CX140" i="7"/>
  <c r="CW140" i="7"/>
  <c r="CV140" i="7"/>
  <c r="CU140" i="7"/>
  <c r="CT140" i="7"/>
  <c r="CS140" i="7"/>
  <c r="CR140" i="7"/>
  <c r="CQ140" i="7"/>
  <c r="CP140" i="7"/>
  <c r="CO140" i="7"/>
  <c r="CN140" i="7"/>
  <c r="CM140" i="7"/>
  <c r="CL140" i="7"/>
  <c r="CJ140" i="7"/>
  <c r="CK140" i="7" s="1"/>
  <c r="CI140" i="7"/>
  <c r="CH140" i="7"/>
  <c r="CG140" i="7"/>
  <c r="DO140" i="7" s="1"/>
  <c r="AU140" i="7" s="1"/>
  <c r="DP140" i="7" s="1"/>
  <c r="AW140" i="7" s="1"/>
  <c r="CF140" i="7"/>
  <c r="CE140" i="7"/>
  <c r="CC140" i="7"/>
  <c r="DN139" i="7"/>
  <c r="DM139" i="7"/>
  <c r="DL139" i="7"/>
  <c r="DK139" i="7"/>
  <c r="DI139" i="7"/>
  <c r="DH139" i="7"/>
  <c r="DG139" i="7"/>
  <c r="DF139" i="7"/>
  <c r="DE139" i="7"/>
  <c r="DD139" i="7"/>
  <c r="DC139" i="7"/>
  <c r="DB139" i="7"/>
  <c r="DA139" i="7"/>
  <c r="CZ139" i="7"/>
  <c r="CY139" i="7"/>
  <c r="CX139" i="7"/>
  <c r="CW139" i="7"/>
  <c r="CV139" i="7"/>
  <c r="CU139" i="7"/>
  <c r="CT139" i="7"/>
  <c r="CS139" i="7"/>
  <c r="CR139" i="7"/>
  <c r="CQ139" i="7"/>
  <c r="CP139" i="7"/>
  <c r="CO139" i="7"/>
  <c r="CN139" i="7"/>
  <c r="CM139" i="7"/>
  <c r="CJ139" i="7"/>
  <c r="CK139" i="7" s="1"/>
  <c r="CI139" i="7"/>
  <c r="CH139" i="7"/>
  <c r="CG139" i="7"/>
  <c r="CF139" i="7"/>
  <c r="CE139" i="7"/>
  <c r="CC139" i="7"/>
  <c r="DN138" i="7"/>
  <c r="DM138" i="7"/>
  <c r="DL138" i="7"/>
  <c r="DK138" i="7"/>
  <c r="DI138" i="7"/>
  <c r="DH138" i="7"/>
  <c r="DG138" i="7"/>
  <c r="DF138" i="7"/>
  <c r="DE138" i="7"/>
  <c r="DD138" i="7"/>
  <c r="DC138" i="7"/>
  <c r="DB138" i="7"/>
  <c r="DA138" i="7"/>
  <c r="CZ138" i="7"/>
  <c r="CY138" i="7"/>
  <c r="CX138" i="7"/>
  <c r="CW138" i="7"/>
  <c r="CV138" i="7"/>
  <c r="CU138" i="7"/>
  <c r="CT138" i="7"/>
  <c r="CS138" i="7"/>
  <c r="CR138" i="7"/>
  <c r="CQ138" i="7"/>
  <c r="CP138" i="7"/>
  <c r="CO138" i="7"/>
  <c r="CN138" i="7"/>
  <c r="CM138" i="7"/>
  <c r="CJ138" i="7"/>
  <c r="CK138" i="7" s="1"/>
  <c r="CI138" i="7"/>
  <c r="CH138" i="7"/>
  <c r="CG138" i="7"/>
  <c r="CF138" i="7"/>
  <c r="CE138" i="7"/>
  <c r="CC138" i="7"/>
  <c r="DN137" i="7"/>
  <c r="DM137" i="7"/>
  <c r="DL137" i="7"/>
  <c r="DK137" i="7"/>
  <c r="DI137" i="7"/>
  <c r="DH137" i="7"/>
  <c r="DG137" i="7"/>
  <c r="DF137" i="7"/>
  <c r="DE137" i="7"/>
  <c r="DD137" i="7"/>
  <c r="DC137" i="7"/>
  <c r="DB137" i="7"/>
  <c r="DA137" i="7"/>
  <c r="CZ137" i="7"/>
  <c r="CY137" i="7"/>
  <c r="CX137" i="7"/>
  <c r="CW137" i="7"/>
  <c r="CV137" i="7"/>
  <c r="CU137" i="7"/>
  <c r="CT137" i="7"/>
  <c r="CS137" i="7"/>
  <c r="CR137" i="7"/>
  <c r="CQ137" i="7"/>
  <c r="CP137" i="7"/>
  <c r="CO137" i="7"/>
  <c r="CN137" i="7"/>
  <c r="CM137" i="7"/>
  <c r="CL137" i="7"/>
  <c r="CJ137" i="7"/>
  <c r="CK137" i="7" s="1"/>
  <c r="CI137" i="7"/>
  <c r="CH137" i="7"/>
  <c r="CG137" i="7"/>
  <c r="CF137" i="7"/>
  <c r="DO137" i="7" s="1"/>
  <c r="AU137" i="7" s="1"/>
  <c r="DP137" i="7" s="1"/>
  <c r="AW137" i="7" s="1"/>
  <c r="CE137" i="7"/>
  <c r="CC137" i="7"/>
  <c r="DN136" i="7"/>
  <c r="DM136" i="7"/>
  <c r="DL136" i="7"/>
  <c r="DK136" i="7"/>
  <c r="DI136" i="7"/>
  <c r="DH136" i="7"/>
  <c r="DG136" i="7"/>
  <c r="DF136" i="7"/>
  <c r="DE136" i="7"/>
  <c r="DD136" i="7"/>
  <c r="DC136" i="7"/>
  <c r="DB136" i="7"/>
  <c r="DA136" i="7"/>
  <c r="CZ136" i="7"/>
  <c r="CY136" i="7"/>
  <c r="CX136" i="7"/>
  <c r="CW136" i="7"/>
  <c r="CV136" i="7"/>
  <c r="CU136" i="7"/>
  <c r="CT136" i="7"/>
  <c r="CS136" i="7"/>
  <c r="CR136" i="7"/>
  <c r="CQ136" i="7"/>
  <c r="CP136" i="7"/>
  <c r="CO136" i="7"/>
  <c r="CN136" i="7"/>
  <c r="CM136" i="7"/>
  <c r="CL136" i="7"/>
  <c r="CJ136" i="7"/>
  <c r="CK136" i="7" s="1"/>
  <c r="CI136" i="7"/>
  <c r="CH136" i="7"/>
  <c r="CG136" i="7"/>
  <c r="DO136" i="7" s="1"/>
  <c r="AU136" i="7" s="1"/>
  <c r="DP136" i="7" s="1"/>
  <c r="AW136" i="7" s="1"/>
  <c r="CF136" i="7"/>
  <c r="CE136" i="7"/>
  <c r="CC136" i="7"/>
  <c r="DN135" i="7"/>
  <c r="DM135" i="7"/>
  <c r="DL135" i="7"/>
  <c r="DK135" i="7"/>
  <c r="DI135" i="7"/>
  <c r="DH135" i="7"/>
  <c r="DG135" i="7"/>
  <c r="DF135" i="7"/>
  <c r="DE135" i="7"/>
  <c r="DD135" i="7"/>
  <c r="DC135" i="7"/>
  <c r="DB135" i="7"/>
  <c r="DA135" i="7"/>
  <c r="CZ135" i="7"/>
  <c r="CY135" i="7"/>
  <c r="CX135" i="7"/>
  <c r="CW135" i="7"/>
  <c r="CV135" i="7"/>
  <c r="CU135" i="7"/>
  <c r="CT135" i="7"/>
  <c r="CS135" i="7"/>
  <c r="CR135" i="7"/>
  <c r="CQ135" i="7"/>
  <c r="CP135" i="7"/>
  <c r="CO135" i="7"/>
  <c r="CN135" i="7"/>
  <c r="CM135" i="7"/>
  <c r="CJ135" i="7"/>
  <c r="CK135" i="7" s="1"/>
  <c r="CI135" i="7"/>
  <c r="CH135" i="7"/>
  <c r="CG135" i="7"/>
  <c r="CF135" i="7"/>
  <c r="CE135" i="7"/>
  <c r="CC135" i="7"/>
  <c r="DN134" i="7"/>
  <c r="DM134" i="7"/>
  <c r="DL134" i="7"/>
  <c r="DK134" i="7"/>
  <c r="DI134" i="7"/>
  <c r="DH134" i="7"/>
  <c r="DG134" i="7"/>
  <c r="DF134" i="7"/>
  <c r="DE134" i="7"/>
  <c r="DD134" i="7"/>
  <c r="DC134" i="7"/>
  <c r="DB134" i="7"/>
  <c r="DA134" i="7"/>
  <c r="CZ134" i="7"/>
  <c r="CY134" i="7"/>
  <c r="CX134" i="7"/>
  <c r="CW134" i="7"/>
  <c r="CV134" i="7"/>
  <c r="CU134" i="7"/>
  <c r="CT134" i="7"/>
  <c r="CS134" i="7"/>
  <c r="CR134" i="7"/>
  <c r="CQ134" i="7"/>
  <c r="CP134" i="7"/>
  <c r="CO134" i="7"/>
  <c r="CN134" i="7"/>
  <c r="CM134" i="7"/>
  <c r="CJ134" i="7"/>
  <c r="CK134" i="7" s="1"/>
  <c r="CI134" i="7"/>
  <c r="CH134" i="7"/>
  <c r="CG134" i="7"/>
  <c r="CF134" i="7"/>
  <c r="CE134" i="7"/>
  <c r="CC134" i="7"/>
  <c r="DN133" i="7"/>
  <c r="DM133" i="7"/>
  <c r="DL133" i="7"/>
  <c r="DK133" i="7"/>
  <c r="DI133" i="7"/>
  <c r="DH133" i="7"/>
  <c r="DG133" i="7"/>
  <c r="DF133" i="7"/>
  <c r="DE133" i="7"/>
  <c r="DD133" i="7"/>
  <c r="DC133" i="7"/>
  <c r="DB133" i="7"/>
  <c r="DA133" i="7"/>
  <c r="CZ133" i="7"/>
  <c r="CY133" i="7"/>
  <c r="CX133" i="7"/>
  <c r="CW133" i="7"/>
  <c r="CV133" i="7"/>
  <c r="CU133" i="7"/>
  <c r="CT133" i="7"/>
  <c r="CS133" i="7"/>
  <c r="CR133" i="7"/>
  <c r="CQ133" i="7"/>
  <c r="CP133" i="7"/>
  <c r="CO133" i="7"/>
  <c r="CN133" i="7"/>
  <c r="CM133" i="7"/>
  <c r="CJ133" i="7"/>
  <c r="CK133" i="7" s="1"/>
  <c r="CI133" i="7"/>
  <c r="CH133" i="7"/>
  <c r="CG133" i="7"/>
  <c r="CF133" i="7"/>
  <c r="CE133" i="7"/>
  <c r="CC133" i="7"/>
  <c r="DN132" i="7"/>
  <c r="DM132" i="7"/>
  <c r="DL132" i="7"/>
  <c r="DK132" i="7"/>
  <c r="DI132" i="7"/>
  <c r="DH132" i="7"/>
  <c r="DG132" i="7"/>
  <c r="DF132" i="7"/>
  <c r="DE132" i="7"/>
  <c r="DD132" i="7"/>
  <c r="DC132" i="7"/>
  <c r="DB132" i="7"/>
  <c r="DA132" i="7"/>
  <c r="CZ132" i="7"/>
  <c r="CY132" i="7"/>
  <c r="CX132" i="7"/>
  <c r="CW132" i="7"/>
  <c r="CV132" i="7"/>
  <c r="CU132" i="7"/>
  <c r="CT132" i="7"/>
  <c r="CS132" i="7"/>
  <c r="CR132" i="7"/>
  <c r="CQ132" i="7"/>
  <c r="CP132" i="7"/>
  <c r="CO132" i="7"/>
  <c r="CN132" i="7"/>
  <c r="CM132" i="7"/>
  <c r="CJ132" i="7"/>
  <c r="CK132" i="7" s="1"/>
  <c r="CI132" i="7"/>
  <c r="CH132" i="7"/>
  <c r="CG132" i="7"/>
  <c r="CF132" i="7"/>
  <c r="CE132" i="7"/>
  <c r="CC132" i="7"/>
  <c r="DN131" i="7"/>
  <c r="DM131" i="7"/>
  <c r="DL131" i="7"/>
  <c r="DK131" i="7"/>
  <c r="DI131" i="7"/>
  <c r="DH131" i="7"/>
  <c r="DG131" i="7"/>
  <c r="DF131" i="7"/>
  <c r="DE131" i="7"/>
  <c r="DD131" i="7"/>
  <c r="DC131" i="7"/>
  <c r="DB131" i="7"/>
  <c r="DA131" i="7"/>
  <c r="CZ131" i="7"/>
  <c r="CY131" i="7"/>
  <c r="CX131" i="7"/>
  <c r="CW131" i="7"/>
  <c r="CV131" i="7"/>
  <c r="CU131" i="7"/>
  <c r="CT131" i="7"/>
  <c r="CS131" i="7"/>
  <c r="CR131" i="7"/>
  <c r="CQ131" i="7"/>
  <c r="CP131" i="7"/>
  <c r="CO131" i="7"/>
  <c r="CN131" i="7"/>
  <c r="CM131" i="7"/>
  <c r="CL131" i="7"/>
  <c r="CJ131" i="7"/>
  <c r="CK131" i="7" s="1"/>
  <c r="CI131" i="7"/>
  <c r="CH131" i="7"/>
  <c r="CG131" i="7"/>
  <c r="CF131" i="7"/>
  <c r="DO131" i="7" s="1"/>
  <c r="AU131" i="7" s="1"/>
  <c r="DP131" i="7" s="1"/>
  <c r="AW131" i="7" s="1"/>
  <c r="CE131" i="7"/>
  <c r="CC131" i="7"/>
  <c r="DN130" i="7"/>
  <c r="DM130" i="7"/>
  <c r="DL130" i="7"/>
  <c r="DK130" i="7"/>
  <c r="DI130" i="7"/>
  <c r="DH130" i="7"/>
  <c r="DG130" i="7"/>
  <c r="DF130" i="7"/>
  <c r="DE130" i="7"/>
  <c r="DD130" i="7"/>
  <c r="DC130" i="7"/>
  <c r="DB130" i="7"/>
  <c r="DA130" i="7"/>
  <c r="CZ130" i="7"/>
  <c r="CY130" i="7"/>
  <c r="CX130" i="7"/>
  <c r="CW130" i="7"/>
  <c r="CV130" i="7"/>
  <c r="CU130" i="7"/>
  <c r="CT130" i="7"/>
  <c r="CS130" i="7"/>
  <c r="CR130" i="7"/>
  <c r="CQ130" i="7"/>
  <c r="CP130" i="7"/>
  <c r="CO130" i="7"/>
  <c r="CN130" i="7"/>
  <c r="CM130" i="7"/>
  <c r="CJ130" i="7"/>
  <c r="CK130" i="7" s="1"/>
  <c r="CI130" i="7"/>
  <c r="CH130" i="7"/>
  <c r="CG130" i="7"/>
  <c r="CF130" i="7"/>
  <c r="CE130" i="7"/>
  <c r="CC130" i="7"/>
  <c r="DN129" i="7"/>
  <c r="DM129" i="7"/>
  <c r="DL129" i="7"/>
  <c r="DK129" i="7"/>
  <c r="DI129" i="7"/>
  <c r="DH129" i="7"/>
  <c r="DG129" i="7"/>
  <c r="DF129" i="7"/>
  <c r="DE129" i="7"/>
  <c r="DD129" i="7"/>
  <c r="DC129" i="7"/>
  <c r="DB129" i="7"/>
  <c r="DA129" i="7"/>
  <c r="CZ129" i="7"/>
  <c r="CY129" i="7"/>
  <c r="CX129" i="7"/>
  <c r="CW129" i="7"/>
  <c r="CV129" i="7"/>
  <c r="CU129" i="7"/>
  <c r="CT129" i="7"/>
  <c r="CS129" i="7"/>
  <c r="CR129" i="7"/>
  <c r="CQ129" i="7"/>
  <c r="CP129" i="7"/>
  <c r="CO129" i="7"/>
  <c r="CN129" i="7"/>
  <c r="CM129" i="7"/>
  <c r="CJ129" i="7"/>
  <c r="CK129" i="7" s="1"/>
  <c r="CI129" i="7"/>
  <c r="CH129" i="7"/>
  <c r="CG129" i="7"/>
  <c r="CF129" i="7"/>
  <c r="CE129" i="7"/>
  <c r="CC129" i="7"/>
  <c r="DN128" i="7"/>
  <c r="DM128" i="7"/>
  <c r="DL128" i="7"/>
  <c r="DK128" i="7"/>
  <c r="DI128" i="7"/>
  <c r="DH128" i="7"/>
  <c r="DG128" i="7"/>
  <c r="DF128" i="7"/>
  <c r="DE128" i="7"/>
  <c r="DD128" i="7"/>
  <c r="DC128" i="7"/>
  <c r="DB128" i="7"/>
  <c r="DA128" i="7"/>
  <c r="CZ128" i="7"/>
  <c r="CY128" i="7"/>
  <c r="CX128" i="7"/>
  <c r="CW128" i="7"/>
  <c r="CV128" i="7"/>
  <c r="CU128" i="7"/>
  <c r="CT128" i="7"/>
  <c r="CS128" i="7"/>
  <c r="CR128" i="7"/>
  <c r="CQ128" i="7"/>
  <c r="CP128" i="7"/>
  <c r="CO128" i="7"/>
  <c r="CN128" i="7"/>
  <c r="CM128" i="7"/>
  <c r="CJ128" i="7"/>
  <c r="CK128" i="7" s="1"/>
  <c r="CI128" i="7"/>
  <c r="CH128" i="7"/>
  <c r="CG128" i="7"/>
  <c r="CF128" i="7"/>
  <c r="CE128" i="7"/>
  <c r="CC128" i="7"/>
  <c r="DN127" i="7"/>
  <c r="DM127" i="7"/>
  <c r="DL127" i="7"/>
  <c r="DK127" i="7"/>
  <c r="DI127" i="7"/>
  <c r="DH127" i="7"/>
  <c r="DG127" i="7"/>
  <c r="DF127" i="7"/>
  <c r="DE127" i="7"/>
  <c r="DD127" i="7"/>
  <c r="DC127" i="7"/>
  <c r="DB127" i="7"/>
  <c r="DA127" i="7"/>
  <c r="CZ127" i="7"/>
  <c r="CY127" i="7"/>
  <c r="CX127" i="7"/>
  <c r="CW127" i="7"/>
  <c r="CV127" i="7"/>
  <c r="CU127" i="7"/>
  <c r="CT127" i="7"/>
  <c r="CS127" i="7"/>
  <c r="CR127" i="7"/>
  <c r="CQ127" i="7"/>
  <c r="CP127" i="7"/>
  <c r="CO127" i="7"/>
  <c r="CN127" i="7"/>
  <c r="CM127" i="7"/>
  <c r="CL127" i="7"/>
  <c r="CJ127" i="7"/>
  <c r="CK127" i="7" s="1"/>
  <c r="CI127" i="7"/>
  <c r="CH127" i="7"/>
  <c r="DO127" i="7" s="1"/>
  <c r="AU127" i="7" s="1"/>
  <c r="DP127" i="7" s="1"/>
  <c r="AW127" i="7" s="1"/>
  <c r="CG127" i="7"/>
  <c r="CF127" i="7"/>
  <c r="CE127" i="7"/>
  <c r="CC127" i="7"/>
  <c r="DN126" i="7"/>
  <c r="DM126" i="7"/>
  <c r="DL126" i="7"/>
  <c r="DK126" i="7"/>
  <c r="DI126" i="7"/>
  <c r="DH126" i="7"/>
  <c r="DG126" i="7"/>
  <c r="DF126" i="7"/>
  <c r="DE126" i="7"/>
  <c r="DD126" i="7"/>
  <c r="DC126" i="7"/>
  <c r="DB126" i="7"/>
  <c r="DA126" i="7"/>
  <c r="CZ126" i="7"/>
  <c r="CY126" i="7"/>
  <c r="CX126" i="7"/>
  <c r="CW126" i="7"/>
  <c r="CV126" i="7"/>
  <c r="CU126" i="7"/>
  <c r="CT126" i="7"/>
  <c r="CS126" i="7"/>
  <c r="CR126" i="7"/>
  <c r="CQ126" i="7"/>
  <c r="CP126" i="7"/>
  <c r="CO126" i="7"/>
  <c r="CN126" i="7"/>
  <c r="CM126" i="7"/>
  <c r="CL126" i="7"/>
  <c r="CJ126" i="7"/>
  <c r="CK126" i="7" s="1"/>
  <c r="CI126" i="7"/>
  <c r="CH126" i="7"/>
  <c r="CG126" i="7"/>
  <c r="CF126" i="7"/>
  <c r="CE126" i="7"/>
  <c r="CC126" i="7"/>
  <c r="DN125" i="7"/>
  <c r="DM125" i="7"/>
  <c r="DL125" i="7"/>
  <c r="DK125" i="7"/>
  <c r="DI125" i="7"/>
  <c r="DH125" i="7"/>
  <c r="DG125" i="7"/>
  <c r="DF125" i="7"/>
  <c r="DE125" i="7"/>
  <c r="DD125" i="7"/>
  <c r="DC125" i="7"/>
  <c r="DB125" i="7"/>
  <c r="DA125" i="7"/>
  <c r="CZ125" i="7"/>
  <c r="CY125" i="7"/>
  <c r="CX125" i="7"/>
  <c r="CW125" i="7"/>
  <c r="CV125" i="7"/>
  <c r="CU125" i="7"/>
  <c r="CT125" i="7"/>
  <c r="CS125" i="7"/>
  <c r="CR125" i="7"/>
  <c r="CQ125" i="7"/>
  <c r="CP125" i="7"/>
  <c r="CO125" i="7"/>
  <c r="CN125" i="7"/>
  <c r="CM125" i="7"/>
  <c r="CL125" i="7"/>
  <c r="CJ125" i="7"/>
  <c r="CK125" i="7" s="1"/>
  <c r="CI125" i="7"/>
  <c r="CH125" i="7"/>
  <c r="CG125" i="7"/>
  <c r="CF125" i="7"/>
  <c r="CE125" i="7"/>
  <c r="CC125" i="7"/>
  <c r="DN124" i="7"/>
  <c r="DM124" i="7"/>
  <c r="DL124" i="7"/>
  <c r="DK124" i="7"/>
  <c r="DI124" i="7"/>
  <c r="DH124" i="7"/>
  <c r="DG124" i="7"/>
  <c r="DF124" i="7"/>
  <c r="DE124" i="7"/>
  <c r="DD124" i="7"/>
  <c r="DC124" i="7"/>
  <c r="DB124" i="7"/>
  <c r="DA124" i="7"/>
  <c r="CZ124" i="7"/>
  <c r="CY124" i="7"/>
  <c r="CX124" i="7"/>
  <c r="CW124" i="7"/>
  <c r="CV124" i="7"/>
  <c r="CU124" i="7"/>
  <c r="CT124" i="7"/>
  <c r="CS124" i="7"/>
  <c r="CR124" i="7"/>
  <c r="CQ124" i="7"/>
  <c r="CP124" i="7"/>
  <c r="CO124" i="7"/>
  <c r="CN124" i="7"/>
  <c r="CM124" i="7"/>
  <c r="CL124" i="7"/>
  <c r="CJ124" i="7"/>
  <c r="CK124" i="7" s="1"/>
  <c r="CI124" i="7"/>
  <c r="CH124" i="7"/>
  <c r="DO124" i="7" s="1"/>
  <c r="AU124" i="7" s="1"/>
  <c r="DP124" i="7" s="1"/>
  <c r="AW124" i="7" s="1"/>
  <c r="CG124" i="7"/>
  <c r="CF124" i="7"/>
  <c r="CE124" i="7"/>
  <c r="CC124" i="7"/>
  <c r="DN123" i="7"/>
  <c r="DM123" i="7"/>
  <c r="DL123" i="7"/>
  <c r="DK123" i="7"/>
  <c r="DI123" i="7"/>
  <c r="DH123" i="7"/>
  <c r="DG123" i="7"/>
  <c r="DF123" i="7"/>
  <c r="DE123" i="7"/>
  <c r="DD123" i="7"/>
  <c r="DC123" i="7"/>
  <c r="DB123" i="7"/>
  <c r="DA123" i="7"/>
  <c r="CZ123" i="7"/>
  <c r="CY123" i="7"/>
  <c r="CX123" i="7"/>
  <c r="CW123" i="7"/>
  <c r="CV123" i="7"/>
  <c r="CU123" i="7"/>
  <c r="CT123" i="7"/>
  <c r="CS123" i="7"/>
  <c r="CR123" i="7"/>
  <c r="CQ123" i="7"/>
  <c r="CP123" i="7"/>
  <c r="CO123" i="7"/>
  <c r="CN123" i="7"/>
  <c r="CM123" i="7"/>
  <c r="CL123" i="7"/>
  <c r="CJ123" i="7"/>
  <c r="CK123" i="7" s="1"/>
  <c r="CI123" i="7"/>
  <c r="CH123" i="7"/>
  <c r="DO123" i="7" s="1"/>
  <c r="AU123" i="7" s="1"/>
  <c r="DP123" i="7" s="1"/>
  <c r="AW123" i="7" s="1"/>
  <c r="CG123" i="7"/>
  <c r="CF123" i="7"/>
  <c r="CE123" i="7"/>
  <c r="CC123" i="7"/>
  <c r="DN122" i="7"/>
  <c r="DM122" i="7"/>
  <c r="DL122" i="7"/>
  <c r="DK122" i="7"/>
  <c r="DI122" i="7"/>
  <c r="DH122" i="7"/>
  <c r="DG122" i="7"/>
  <c r="DF122" i="7"/>
  <c r="DE122" i="7"/>
  <c r="DD122" i="7"/>
  <c r="DC122" i="7"/>
  <c r="DB122" i="7"/>
  <c r="DA122" i="7"/>
  <c r="CZ122" i="7"/>
  <c r="CY122" i="7"/>
  <c r="CX122" i="7"/>
  <c r="CW122" i="7"/>
  <c r="CV122" i="7"/>
  <c r="CU122" i="7"/>
  <c r="CT122" i="7"/>
  <c r="CS122" i="7"/>
  <c r="CR122" i="7"/>
  <c r="CQ122" i="7"/>
  <c r="CP122" i="7"/>
  <c r="CO122" i="7"/>
  <c r="CN122" i="7"/>
  <c r="CM122" i="7"/>
  <c r="CL122" i="7"/>
  <c r="CJ122" i="7"/>
  <c r="CK122" i="7" s="1"/>
  <c r="CI122" i="7"/>
  <c r="CH122" i="7"/>
  <c r="DO122" i="7" s="1"/>
  <c r="AU122" i="7" s="1"/>
  <c r="DP122" i="7" s="1"/>
  <c r="AW122" i="7" s="1"/>
  <c r="CG122" i="7"/>
  <c r="CF122" i="7"/>
  <c r="CE122" i="7"/>
  <c r="CC122" i="7"/>
  <c r="DN121" i="7"/>
  <c r="DM121" i="7"/>
  <c r="DL121" i="7"/>
  <c r="DK121" i="7"/>
  <c r="DI121" i="7"/>
  <c r="DH121" i="7"/>
  <c r="DG121" i="7"/>
  <c r="DF121" i="7"/>
  <c r="DE121" i="7"/>
  <c r="DD121" i="7"/>
  <c r="DC121" i="7"/>
  <c r="DB121" i="7"/>
  <c r="DA121" i="7"/>
  <c r="CZ121" i="7"/>
  <c r="CY121" i="7"/>
  <c r="CX121" i="7"/>
  <c r="CW121" i="7"/>
  <c r="CV121" i="7"/>
  <c r="CU121" i="7"/>
  <c r="CT121" i="7"/>
  <c r="CS121" i="7"/>
  <c r="CR121" i="7"/>
  <c r="CQ121" i="7"/>
  <c r="CP121" i="7"/>
  <c r="CO121" i="7"/>
  <c r="CN121" i="7"/>
  <c r="CM121" i="7"/>
  <c r="CL121" i="7"/>
  <c r="CJ121" i="7"/>
  <c r="CK121" i="7" s="1"/>
  <c r="CI121" i="7"/>
  <c r="CH121" i="7"/>
  <c r="CG121" i="7"/>
  <c r="CF121" i="7"/>
  <c r="CE121" i="7"/>
  <c r="CC121" i="7"/>
  <c r="DN120" i="7"/>
  <c r="DM120" i="7"/>
  <c r="DL120" i="7"/>
  <c r="DK120" i="7"/>
  <c r="DI120" i="7"/>
  <c r="DH120" i="7"/>
  <c r="DG120" i="7"/>
  <c r="DF120" i="7"/>
  <c r="DE120" i="7"/>
  <c r="DD120" i="7"/>
  <c r="DC120" i="7"/>
  <c r="DB120" i="7"/>
  <c r="DA120" i="7"/>
  <c r="CZ120" i="7"/>
  <c r="CY120" i="7"/>
  <c r="CX120" i="7"/>
  <c r="CW120" i="7"/>
  <c r="CV120" i="7"/>
  <c r="CU120" i="7"/>
  <c r="CT120" i="7"/>
  <c r="CS120" i="7"/>
  <c r="CR120" i="7"/>
  <c r="CQ120" i="7"/>
  <c r="CP120" i="7"/>
  <c r="CO120" i="7"/>
  <c r="CN120" i="7"/>
  <c r="CM120" i="7"/>
  <c r="CL120" i="7"/>
  <c r="CJ120" i="7"/>
  <c r="CK120" i="7" s="1"/>
  <c r="CI120" i="7"/>
  <c r="CH120" i="7"/>
  <c r="CG120" i="7"/>
  <c r="CF120" i="7"/>
  <c r="CE120" i="7"/>
  <c r="CC120" i="7"/>
  <c r="DN119" i="7"/>
  <c r="DM119" i="7"/>
  <c r="DL119" i="7"/>
  <c r="DK119" i="7"/>
  <c r="DI119" i="7"/>
  <c r="DH119" i="7"/>
  <c r="DG119" i="7"/>
  <c r="DF119" i="7"/>
  <c r="DE119" i="7"/>
  <c r="DD119" i="7"/>
  <c r="DC119" i="7"/>
  <c r="DB119" i="7"/>
  <c r="DA119" i="7"/>
  <c r="CZ119" i="7"/>
  <c r="CY119" i="7"/>
  <c r="CX119" i="7"/>
  <c r="CW119" i="7"/>
  <c r="CV119" i="7"/>
  <c r="CU119" i="7"/>
  <c r="CT119" i="7"/>
  <c r="CS119" i="7"/>
  <c r="CR119" i="7"/>
  <c r="CQ119" i="7"/>
  <c r="CP119" i="7"/>
  <c r="CO119" i="7"/>
  <c r="CN119" i="7"/>
  <c r="CM119" i="7"/>
  <c r="CL119" i="7"/>
  <c r="CJ119" i="7"/>
  <c r="CK119" i="7" s="1"/>
  <c r="CI119" i="7"/>
  <c r="CH119" i="7"/>
  <c r="DO119" i="7" s="1"/>
  <c r="AU119" i="7" s="1"/>
  <c r="DP119" i="7" s="1"/>
  <c r="AW119" i="7" s="1"/>
  <c r="CG119" i="7"/>
  <c r="CF119" i="7"/>
  <c r="CE119" i="7"/>
  <c r="CC119" i="7"/>
  <c r="DN118" i="7"/>
  <c r="DM118" i="7"/>
  <c r="DL118" i="7"/>
  <c r="DK118" i="7"/>
  <c r="DI118" i="7"/>
  <c r="DH118" i="7"/>
  <c r="DG118" i="7"/>
  <c r="DF118" i="7"/>
  <c r="DE118" i="7"/>
  <c r="DD118" i="7"/>
  <c r="DC118" i="7"/>
  <c r="DB118" i="7"/>
  <c r="DA118" i="7"/>
  <c r="CZ118" i="7"/>
  <c r="CY118" i="7"/>
  <c r="CX118" i="7"/>
  <c r="CW118" i="7"/>
  <c r="CV118" i="7"/>
  <c r="CU118" i="7"/>
  <c r="CT118" i="7"/>
  <c r="CS118" i="7"/>
  <c r="CR118" i="7"/>
  <c r="CQ118" i="7"/>
  <c r="CP118" i="7"/>
  <c r="CO118" i="7"/>
  <c r="CN118" i="7"/>
  <c r="CM118" i="7"/>
  <c r="CL118" i="7"/>
  <c r="CJ118" i="7"/>
  <c r="CK118" i="7" s="1"/>
  <c r="CI118" i="7"/>
  <c r="CH118" i="7"/>
  <c r="CG118" i="7"/>
  <c r="CF118" i="7"/>
  <c r="CE118" i="7"/>
  <c r="CC118" i="7"/>
  <c r="DN117" i="7"/>
  <c r="DM117" i="7"/>
  <c r="DL117" i="7"/>
  <c r="DK117" i="7"/>
  <c r="DI117" i="7"/>
  <c r="DH117" i="7"/>
  <c r="DG117" i="7"/>
  <c r="DF117" i="7"/>
  <c r="DE117" i="7"/>
  <c r="DD117" i="7"/>
  <c r="DC117" i="7"/>
  <c r="DB117" i="7"/>
  <c r="DA117" i="7"/>
  <c r="CZ117" i="7"/>
  <c r="CY117" i="7"/>
  <c r="CX117" i="7"/>
  <c r="CW117" i="7"/>
  <c r="CV117" i="7"/>
  <c r="CU117" i="7"/>
  <c r="CT117" i="7"/>
  <c r="CS117" i="7"/>
  <c r="CR117" i="7"/>
  <c r="CQ117" i="7"/>
  <c r="CP117" i="7"/>
  <c r="CO117" i="7"/>
  <c r="CN117" i="7"/>
  <c r="CM117" i="7"/>
  <c r="CL117" i="7"/>
  <c r="CJ117" i="7"/>
  <c r="CK117" i="7" s="1"/>
  <c r="CI117" i="7"/>
  <c r="CH117" i="7"/>
  <c r="CG117" i="7"/>
  <c r="CF117" i="7"/>
  <c r="CE117" i="7"/>
  <c r="CC117" i="7"/>
  <c r="DN116" i="7"/>
  <c r="DM116" i="7"/>
  <c r="DL116" i="7"/>
  <c r="DK116" i="7"/>
  <c r="DI116" i="7"/>
  <c r="DH116" i="7"/>
  <c r="DG116" i="7"/>
  <c r="DF116" i="7"/>
  <c r="DE116" i="7"/>
  <c r="DD116" i="7"/>
  <c r="DC116" i="7"/>
  <c r="DB116" i="7"/>
  <c r="DA116" i="7"/>
  <c r="CZ116" i="7"/>
  <c r="CY116" i="7"/>
  <c r="CX116" i="7"/>
  <c r="CW116" i="7"/>
  <c r="CV116" i="7"/>
  <c r="CU116" i="7"/>
  <c r="CT116" i="7"/>
  <c r="CS116" i="7"/>
  <c r="CR116" i="7"/>
  <c r="CQ116" i="7"/>
  <c r="CP116" i="7"/>
  <c r="CO116" i="7"/>
  <c r="CN116" i="7"/>
  <c r="CM116" i="7"/>
  <c r="CL116" i="7"/>
  <c r="CJ116" i="7"/>
  <c r="CK116" i="7" s="1"/>
  <c r="CI116" i="7"/>
  <c r="CH116" i="7"/>
  <c r="DO116" i="7" s="1"/>
  <c r="AU116" i="7" s="1"/>
  <c r="DP116" i="7" s="1"/>
  <c r="AW116" i="7" s="1"/>
  <c r="CG116" i="7"/>
  <c r="CF116" i="7"/>
  <c r="CE116" i="7"/>
  <c r="CC116" i="7"/>
  <c r="DN115" i="7"/>
  <c r="DM115" i="7"/>
  <c r="DL115" i="7"/>
  <c r="DK115" i="7"/>
  <c r="DI115" i="7"/>
  <c r="DH115" i="7"/>
  <c r="DG115" i="7"/>
  <c r="DF115" i="7"/>
  <c r="DE115" i="7"/>
  <c r="DD115" i="7"/>
  <c r="DC115" i="7"/>
  <c r="DB115" i="7"/>
  <c r="DA115" i="7"/>
  <c r="CZ115" i="7"/>
  <c r="CY115" i="7"/>
  <c r="CX115" i="7"/>
  <c r="CW115" i="7"/>
  <c r="CV115" i="7"/>
  <c r="CU115" i="7"/>
  <c r="CT115" i="7"/>
  <c r="CS115" i="7"/>
  <c r="CR115" i="7"/>
  <c r="CQ115" i="7"/>
  <c r="CP115" i="7"/>
  <c r="CO115" i="7"/>
  <c r="CN115" i="7"/>
  <c r="CM115" i="7"/>
  <c r="CL115" i="7"/>
  <c r="CJ115" i="7"/>
  <c r="CK115" i="7" s="1"/>
  <c r="CI115" i="7"/>
  <c r="CH115" i="7"/>
  <c r="DO115" i="7" s="1"/>
  <c r="AU115" i="7" s="1"/>
  <c r="DP115" i="7" s="1"/>
  <c r="AW115" i="7" s="1"/>
  <c r="CG115" i="7"/>
  <c r="CF115" i="7"/>
  <c r="CE115" i="7"/>
  <c r="CC115" i="7"/>
  <c r="DN114" i="7"/>
  <c r="DM114" i="7"/>
  <c r="DL114" i="7"/>
  <c r="DK114" i="7"/>
  <c r="DI114" i="7"/>
  <c r="DH114" i="7"/>
  <c r="DG114" i="7"/>
  <c r="DF114" i="7"/>
  <c r="DE114" i="7"/>
  <c r="DD114" i="7"/>
  <c r="DC114" i="7"/>
  <c r="DB114" i="7"/>
  <c r="DA114" i="7"/>
  <c r="CZ114" i="7"/>
  <c r="CY114" i="7"/>
  <c r="CX114" i="7"/>
  <c r="CW114" i="7"/>
  <c r="CV114" i="7"/>
  <c r="CU114" i="7"/>
  <c r="CT114" i="7"/>
  <c r="CS114" i="7"/>
  <c r="CR114" i="7"/>
  <c r="CQ114" i="7"/>
  <c r="CP114" i="7"/>
  <c r="CO114" i="7"/>
  <c r="CN114" i="7"/>
  <c r="CM114" i="7"/>
  <c r="CL114" i="7"/>
  <c r="CJ114" i="7"/>
  <c r="CK114" i="7" s="1"/>
  <c r="CI114" i="7"/>
  <c r="CH114" i="7"/>
  <c r="DO114" i="7" s="1"/>
  <c r="AU114" i="7" s="1"/>
  <c r="DP114" i="7" s="1"/>
  <c r="AW114" i="7" s="1"/>
  <c r="CG114" i="7"/>
  <c r="CF114" i="7"/>
  <c r="CE114" i="7"/>
  <c r="CC114" i="7"/>
  <c r="DN113" i="7"/>
  <c r="DM113" i="7"/>
  <c r="DL113" i="7"/>
  <c r="DK113" i="7"/>
  <c r="DI113" i="7"/>
  <c r="DH113" i="7"/>
  <c r="DG113" i="7"/>
  <c r="DF113" i="7"/>
  <c r="DE113" i="7"/>
  <c r="DD113" i="7"/>
  <c r="DC113" i="7"/>
  <c r="DB113" i="7"/>
  <c r="DA113" i="7"/>
  <c r="CZ113" i="7"/>
  <c r="CY113" i="7"/>
  <c r="CX113" i="7"/>
  <c r="CW113" i="7"/>
  <c r="CV113" i="7"/>
  <c r="CU113" i="7"/>
  <c r="CT113" i="7"/>
  <c r="CS113" i="7"/>
  <c r="CR113" i="7"/>
  <c r="CQ113" i="7"/>
  <c r="CP113" i="7"/>
  <c r="CO113" i="7"/>
  <c r="CN113" i="7"/>
  <c r="CM113" i="7"/>
  <c r="CL113" i="7"/>
  <c r="CJ113" i="7"/>
  <c r="CK113" i="7" s="1"/>
  <c r="CI113" i="7"/>
  <c r="CH113" i="7"/>
  <c r="CG113" i="7"/>
  <c r="CF113" i="7"/>
  <c r="CE113" i="7"/>
  <c r="CC113" i="7"/>
  <c r="DN112" i="7"/>
  <c r="DM112" i="7"/>
  <c r="DL112" i="7"/>
  <c r="DK112" i="7"/>
  <c r="DI112" i="7"/>
  <c r="DH112" i="7"/>
  <c r="DG112" i="7"/>
  <c r="DF112" i="7"/>
  <c r="DE112" i="7"/>
  <c r="DD112" i="7"/>
  <c r="DC112" i="7"/>
  <c r="DB112" i="7"/>
  <c r="DA112" i="7"/>
  <c r="CZ112" i="7"/>
  <c r="CY112" i="7"/>
  <c r="CX112" i="7"/>
  <c r="CW112" i="7"/>
  <c r="CV112" i="7"/>
  <c r="CU112" i="7"/>
  <c r="CT112" i="7"/>
  <c r="CS112" i="7"/>
  <c r="CR112" i="7"/>
  <c r="CQ112" i="7"/>
  <c r="CP112" i="7"/>
  <c r="CO112" i="7"/>
  <c r="CN112" i="7"/>
  <c r="CM112" i="7"/>
  <c r="CL112" i="7"/>
  <c r="CJ112" i="7"/>
  <c r="CK112" i="7" s="1"/>
  <c r="CI112" i="7"/>
  <c r="CH112" i="7"/>
  <c r="CG112" i="7"/>
  <c r="CF112" i="7"/>
  <c r="CE112" i="7"/>
  <c r="CC112" i="7"/>
  <c r="DN111" i="7"/>
  <c r="DM111" i="7"/>
  <c r="DL111" i="7"/>
  <c r="DK111" i="7"/>
  <c r="DI111" i="7"/>
  <c r="DH111" i="7"/>
  <c r="DG111" i="7"/>
  <c r="DF111" i="7"/>
  <c r="DE111" i="7"/>
  <c r="DD111" i="7"/>
  <c r="DC111" i="7"/>
  <c r="DB111" i="7"/>
  <c r="DA111" i="7"/>
  <c r="CZ111" i="7"/>
  <c r="CY111" i="7"/>
  <c r="CX111" i="7"/>
  <c r="CW111" i="7"/>
  <c r="CV111" i="7"/>
  <c r="CU111" i="7"/>
  <c r="CT111" i="7"/>
  <c r="CS111" i="7"/>
  <c r="CR111" i="7"/>
  <c r="CQ111" i="7"/>
  <c r="CP111" i="7"/>
  <c r="CO111" i="7"/>
  <c r="CN111" i="7"/>
  <c r="CM111" i="7"/>
  <c r="CL111" i="7"/>
  <c r="CJ111" i="7"/>
  <c r="CK111" i="7" s="1"/>
  <c r="CI111" i="7"/>
  <c r="CH111" i="7"/>
  <c r="DO111" i="7" s="1"/>
  <c r="AU111" i="7" s="1"/>
  <c r="DP111" i="7" s="1"/>
  <c r="AW111" i="7" s="1"/>
  <c r="CG111" i="7"/>
  <c r="CF111" i="7"/>
  <c r="CE111" i="7"/>
  <c r="CC111" i="7"/>
  <c r="DN110" i="7"/>
  <c r="DM110" i="7"/>
  <c r="DL110" i="7"/>
  <c r="DK110" i="7"/>
  <c r="DI110" i="7"/>
  <c r="DH110" i="7"/>
  <c r="DG110" i="7"/>
  <c r="DF110" i="7"/>
  <c r="DE110" i="7"/>
  <c r="DD110" i="7"/>
  <c r="DC110" i="7"/>
  <c r="DB110" i="7"/>
  <c r="DA110" i="7"/>
  <c r="CZ110" i="7"/>
  <c r="CY110" i="7"/>
  <c r="CX110" i="7"/>
  <c r="CW110" i="7"/>
  <c r="CV110" i="7"/>
  <c r="CU110" i="7"/>
  <c r="CT110" i="7"/>
  <c r="CS110" i="7"/>
  <c r="CR110" i="7"/>
  <c r="CQ110" i="7"/>
  <c r="CP110" i="7"/>
  <c r="CO110" i="7"/>
  <c r="CN110" i="7"/>
  <c r="CM110" i="7"/>
  <c r="CL110" i="7"/>
  <c r="CJ110" i="7"/>
  <c r="CK110" i="7" s="1"/>
  <c r="CI110" i="7"/>
  <c r="CH110" i="7"/>
  <c r="CG110" i="7"/>
  <c r="CF110" i="7"/>
  <c r="CE110" i="7"/>
  <c r="CC110" i="7"/>
  <c r="DN109" i="7"/>
  <c r="DM109" i="7"/>
  <c r="DL109" i="7"/>
  <c r="DK109" i="7"/>
  <c r="DI109" i="7"/>
  <c r="DH109" i="7"/>
  <c r="DG109" i="7"/>
  <c r="DF109" i="7"/>
  <c r="DE109" i="7"/>
  <c r="DD109" i="7"/>
  <c r="DC109" i="7"/>
  <c r="DB109" i="7"/>
  <c r="DA109" i="7"/>
  <c r="CZ109" i="7"/>
  <c r="CY109" i="7"/>
  <c r="CX109" i="7"/>
  <c r="CW109" i="7"/>
  <c r="CV109" i="7"/>
  <c r="CU109" i="7"/>
  <c r="CT109" i="7"/>
  <c r="CS109" i="7"/>
  <c r="CR109" i="7"/>
  <c r="CQ109" i="7"/>
  <c r="CP109" i="7"/>
  <c r="CO109" i="7"/>
  <c r="CN109" i="7"/>
  <c r="CM109" i="7"/>
  <c r="CL109" i="7"/>
  <c r="CJ109" i="7"/>
  <c r="CK109" i="7" s="1"/>
  <c r="CI109" i="7"/>
  <c r="CH109" i="7"/>
  <c r="CG109" i="7"/>
  <c r="CF109" i="7"/>
  <c r="CE109" i="7"/>
  <c r="CC109" i="7"/>
  <c r="DN108" i="7"/>
  <c r="DM108" i="7"/>
  <c r="DL108" i="7"/>
  <c r="DK108" i="7"/>
  <c r="DI108" i="7"/>
  <c r="DH108" i="7"/>
  <c r="DG108" i="7"/>
  <c r="DF108" i="7"/>
  <c r="DE108" i="7"/>
  <c r="DD108" i="7"/>
  <c r="DC108" i="7"/>
  <c r="DB108" i="7"/>
  <c r="DA108" i="7"/>
  <c r="CZ108" i="7"/>
  <c r="CY108" i="7"/>
  <c r="CX108" i="7"/>
  <c r="CW108" i="7"/>
  <c r="CV108" i="7"/>
  <c r="CU108" i="7"/>
  <c r="CT108" i="7"/>
  <c r="CS108" i="7"/>
  <c r="CR108" i="7"/>
  <c r="CQ108" i="7"/>
  <c r="CP108" i="7"/>
  <c r="CO108" i="7"/>
  <c r="CN108" i="7"/>
  <c r="CM108" i="7"/>
  <c r="CL108" i="7"/>
  <c r="CJ108" i="7"/>
  <c r="CK108" i="7" s="1"/>
  <c r="CI108" i="7"/>
  <c r="CH108" i="7"/>
  <c r="DO108" i="7" s="1"/>
  <c r="AU108" i="7" s="1"/>
  <c r="DP108" i="7" s="1"/>
  <c r="AW108" i="7" s="1"/>
  <c r="CG108" i="7"/>
  <c r="CF108" i="7"/>
  <c r="CE108" i="7"/>
  <c r="CC108" i="7"/>
  <c r="DN107" i="7"/>
  <c r="DM107" i="7"/>
  <c r="DL107" i="7"/>
  <c r="DK107" i="7"/>
  <c r="DI107" i="7"/>
  <c r="DH107" i="7"/>
  <c r="DG107" i="7"/>
  <c r="DF107" i="7"/>
  <c r="DE107" i="7"/>
  <c r="DD107" i="7"/>
  <c r="DC107" i="7"/>
  <c r="DB107" i="7"/>
  <c r="DA107" i="7"/>
  <c r="CZ107" i="7"/>
  <c r="CY107" i="7"/>
  <c r="CX107" i="7"/>
  <c r="CW107" i="7"/>
  <c r="CV107" i="7"/>
  <c r="CU107" i="7"/>
  <c r="CT107" i="7"/>
  <c r="CS107" i="7"/>
  <c r="CR107" i="7"/>
  <c r="CQ107" i="7"/>
  <c r="CP107" i="7"/>
  <c r="CO107" i="7"/>
  <c r="CN107" i="7"/>
  <c r="CM107" i="7"/>
  <c r="CL107" i="7"/>
  <c r="CJ107" i="7"/>
  <c r="CK107" i="7" s="1"/>
  <c r="CI107" i="7"/>
  <c r="CH107" i="7"/>
  <c r="DO107" i="7" s="1"/>
  <c r="AU107" i="7" s="1"/>
  <c r="DP107" i="7" s="1"/>
  <c r="AW107" i="7" s="1"/>
  <c r="CG107" i="7"/>
  <c r="CF107" i="7"/>
  <c r="CE107" i="7"/>
  <c r="CC107" i="7"/>
  <c r="DN106" i="7"/>
  <c r="DM106" i="7"/>
  <c r="DL106" i="7"/>
  <c r="DK106" i="7"/>
  <c r="DI106" i="7"/>
  <c r="DH106" i="7"/>
  <c r="DG106" i="7"/>
  <c r="DF106" i="7"/>
  <c r="DE106" i="7"/>
  <c r="DD106" i="7"/>
  <c r="DC106" i="7"/>
  <c r="DB106" i="7"/>
  <c r="DA106" i="7"/>
  <c r="CZ106" i="7"/>
  <c r="CY106" i="7"/>
  <c r="CX106" i="7"/>
  <c r="CW106" i="7"/>
  <c r="CV106" i="7"/>
  <c r="CU106" i="7"/>
  <c r="CT106" i="7"/>
  <c r="CS106" i="7"/>
  <c r="CR106" i="7"/>
  <c r="CQ106" i="7"/>
  <c r="CP106" i="7"/>
  <c r="CO106" i="7"/>
  <c r="CN106" i="7"/>
  <c r="CM106" i="7"/>
  <c r="CL106" i="7"/>
  <c r="CJ106" i="7"/>
  <c r="CK106" i="7" s="1"/>
  <c r="CI106" i="7"/>
  <c r="CH106" i="7"/>
  <c r="DO106" i="7" s="1"/>
  <c r="AU106" i="7" s="1"/>
  <c r="DP106" i="7" s="1"/>
  <c r="AW106" i="7" s="1"/>
  <c r="CG106" i="7"/>
  <c r="CF106" i="7"/>
  <c r="CE106" i="7"/>
  <c r="CC106" i="7"/>
  <c r="DN105" i="7"/>
  <c r="DM105" i="7"/>
  <c r="DL105" i="7"/>
  <c r="DK105" i="7"/>
  <c r="DI105" i="7"/>
  <c r="DH105" i="7"/>
  <c r="DG105" i="7"/>
  <c r="DF105" i="7"/>
  <c r="DE105" i="7"/>
  <c r="DD105" i="7"/>
  <c r="DC105" i="7"/>
  <c r="DB105" i="7"/>
  <c r="DA105" i="7"/>
  <c r="CZ105" i="7"/>
  <c r="CY105" i="7"/>
  <c r="CX105" i="7"/>
  <c r="CW105" i="7"/>
  <c r="CV105" i="7"/>
  <c r="CU105" i="7"/>
  <c r="CT105" i="7"/>
  <c r="CS105" i="7"/>
  <c r="CR105" i="7"/>
  <c r="CQ105" i="7"/>
  <c r="CP105" i="7"/>
  <c r="CO105" i="7"/>
  <c r="CN105" i="7"/>
  <c r="CM105" i="7"/>
  <c r="CL105" i="7"/>
  <c r="CJ105" i="7"/>
  <c r="CK105" i="7" s="1"/>
  <c r="CI105" i="7"/>
  <c r="CH105" i="7"/>
  <c r="CG105" i="7"/>
  <c r="CF105" i="7"/>
  <c r="CE105" i="7"/>
  <c r="CC105" i="7"/>
  <c r="DN104" i="7"/>
  <c r="DM104" i="7"/>
  <c r="DL104" i="7"/>
  <c r="DK104" i="7"/>
  <c r="DI104" i="7"/>
  <c r="DH104" i="7"/>
  <c r="DG104" i="7"/>
  <c r="DF104" i="7"/>
  <c r="DE104" i="7"/>
  <c r="DD104" i="7"/>
  <c r="DC104" i="7"/>
  <c r="DB104" i="7"/>
  <c r="DA104" i="7"/>
  <c r="CZ104" i="7"/>
  <c r="CY104" i="7"/>
  <c r="CX104" i="7"/>
  <c r="CW104" i="7"/>
  <c r="CV104" i="7"/>
  <c r="CU104" i="7"/>
  <c r="CT104" i="7"/>
  <c r="CS104" i="7"/>
  <c r="CR104" i="7"/>
  <c r="CQ104" i="7"/>
  <c r="CP104" i="7"/>
  <c r="CO104" i="7"/>
  <c r="CN104" i="7"/>
  <c r="CM104" i="7"/>
  <c r="CL104" i="7"/>
  <c r="CJ104" i="7"/>
  <c r="CK104" i="7" s="1"/>
  <c r="CI104" i="7"/>
  <c r="CH104" i="7"/>
  <c r="CG104" i="7"/>
  <c r="CF104" i="7"/>
  <c r="CE104" i="7"/>
  <c r="CC104" i="7"/>
  <c r="DN103" i="7"/>
  <c r="DM103" i="7"/>
  <c r="DL103" i="7"/>
  <c r="DK103" i="7"/>
  <c r="DI103" i="7"/>
  <c r="DH103" i="7"/>
  <c r="DG103" i="7"/>
  <c r="DF103" i="7"/>
  <c r="DE103" i="7"/>
  <c r="DD103" i="7"/>
  <c r="DC103" i="7"/>
  <c r="DB103" i="7"/>
  <c r="DA103" i="7"/>
  <c r="CZ103" i="7"/>
  <c r="CY103" i="7"/>
  <c r="CX103" i="7"/>
  <c r="CW103" i="7"/>
  <c r="CV103" i="7"/>
  <c r="CU103" i="7"/>
  <c r="CT103" i="7"/>
  <c r="CS103" i="7"/>
  <c r="CR103" i="7"/>
  <c r="CQ103" i="7"/>
  <c r="CP103" i="7"/>
  <c r="CO103" i="7"/>
  <c r="CN103" i="7"/>
  <c r="CM103" i="7"/>
  <c r="CL103" i="7"/>
  <c r="CJ103" i="7"/>
  <c r="CK103" i="7" s="1"/>
  <c r="CI103" i="7"/>
  <c r="CH103" i="7"/>
  <c r="DO103" i="7" s="1"/>
  <c r="AU103" i="7" s="1"/>
  <c r="DP103" i="7" s="1"/>
  <c r="AW103" i="7" s="1"/>
  <c r="CG103" i="7"/>
  <c r="CF103" i="7"/>
  <c r="CE103" i="7"/>
  <c r="CC103" i="7"/>
  <c r="DN102" i="7"/>
  <c r="DM102" i="7"/>
  <c r="DL102" i="7"/>
  <c r="DK102" i="7"/>
  <c r="DI102" i="7"/>
  <c r="DH102" i="7"/>
  <c r="DG102" i="7"/>
  <c r="DF102" i="7"/>
  <c r="DE102" i="7"/>
  <c r="DD102" i="7"/>
  <c r="DC102" i="7"/>
  <c r="DB102" i="7"/>
  <c r="DA102" i="7"/>
  <c r="CZ102" i="7"/>
  <c r="CY102" i="7"/>
  <c r="CX102" i="7"/>
  <c r="CW102" i="7"/>
  <c r="CV102" i="7"/>
  <c r="CU102" i="7"/>
  <c r="CT102" i="7"/>
  <c r="CS102" i="7"/>
  <c r="CR102" i="7"/>
  <c r="CQ102" i="7"/>
  <c r="CP102" i="7"/>
  <c r="CO102" i="7"/>
  <c r="CN102" i="7"/>
  <c r="CM102" i="7"/>
  <c r="CL102" i="7"/>
  <c r="CJ102" i="7"/>
  <c r="CK102" i="7" s="1"/>
  <c r="CI102" i="7"/>
  <c r="CH102" i="7"/>
  <c r="CG102" i="7"/>
  <c r="CF102" i="7"/>
  <c r="CE102" i="7"/>
  <c r="CC102" i="7"/>
  <c r="DN101" i="7"/>
  <c r="DM101" i="7"/>
  <c r="DL101" i="7"/>
  <c r="DK101" i="7"/>
  <c r="DI101" i="7"/>
  <c r="DH101" i="7"/>
  <c r="DG101" i="7"/>
  <c r="DF101" i="7"/>
  <c r="DE101" i="7"/>
  <c r="DD101" i="7"/>
  <c r="DC101" i="7"/>
  <c r="DB101" i="7"/>
  <c r="DA101" i="7"/>
  <c r="CZ101" i="7"/>
  <c r="CY101" i="7"/>
  <c r="CX101" i="7"/>
  <c r="CW101" i="7"/>
  <c r="CV101" i="7"/>
  <c r="CU101" i="7"/>
  <c r="CT101" i="7"/>
  <c r="CS101" i="7"/>
  <c r="CR101" i="7"/>
  <c r="CQ101" i="7"/>
  <c r="CP101" i="7"/>
  <c r="CO101" i="7"/>
  <c r="CN101" i="7"/>
  <c r="CM101" i="7"/>
  <c r="CL101" i="7"/>
  <c r="CJ101" i="7"/>
  <c r="CK101" i="7" s="1"/>
  <c r="CI101" i="7"/>
  <c r="CH101" i="7"/>
  <c r="CG101" i="7"/>
  <c r="CF101" i="7"/>
  <c r="CE101" i="7"/>
  <c r="CC101" i="7"/>
  <c r="DN100" i="7"/>
  <c r="DM100" i="7"/>
  <c r="DL100" i="7"/>
  <c r="DK100" i="7"/>
  <c r="DI100" i="7"/>
  <c r="DH100" i="7"/>
  <c r="DG100" i="7"/>
  <c r="DF100" i="7"/>
  <c r="DE100" i="7"/>
  <c r="DD100" i="7"/>
  <c r="DC100" i="7"/>
  <c r="DB100" i="7"/>
  <c r="DA100" i="7"/>
  <c r="CZ100" i="7"/>
  <c r="CY100" i="7"/>
  <c r="CX100" i="7"/>
  <c r="CW100" i="7"/>
  <c r="CV100" i="7"/>
  <c r="CU100" i="7"/>
  <c r="CT100" i="7"/>
  <c r="CS100" i="7"/>
  <c r="CR100" i="7"/>
  <c r="CQ100" i="7"/>
  <c r="CP100" i="7"/>
  <c r="CO100" i="7"/>
  <c r="CN100" i="7"/>
  <c r="CM100" i="7"/>
  <c r="CL100" i="7"/>
  <c r="CJ100" i="7"/>
  <c r="CK100" i="7" s="1"/>
  <c r="DO100" i="7" s="1"/>
  <c r="AU100" i="7" s="1"/>
  <c r="DP100" i="7" s="1"/>
  <c r="AW100" i="7" s="1"/>
  <c r="CI100" i="7"/>
  <c r="CH100" i="7"/>
  <c r="CG100" i="7"/>
  <c r="CF100" i="7"/>
  <c r="CE100" i="7"/>
  <c r="CC100" i="7"/>
  <c r="DN99" i="7"/>
  <c r="DM99" i="7"/>
  <c r="DL99" i="7"/>
  <c r="DK99" i="7"/>
  <c r="DI99" i="7"/>
  <c r="DH99" i="7"/>
  <c r="DG99" i="7"/>
  <c r="DF99" i="7"/>
  <c r="DE99" i="7"/>
  <c r="DD99" i="7"/>
  <c r="DC99" i="7"/>
  <c r="DB99" i="7"/>
  <c r="DA99" i="7"/>
  <c r="CZ99" i="7"/>
  <c r="CY99" i="7"/>
  <c r="CX99" i="7"/>
  <c r="CW99" i="7"/>
  <c r="CV99" i="7"/>
  <c r="CU99" i="7"/>
  <c r="CT99" i="7"/>
  <c r="CS99" i="7"/>
  <c r="CR99" i="7"/>
  <c r="CQ99" i="7"/>
  <c r="CP99" i="7"/>
  <c r="DO99" i="7" s="1"/>
  <c r="AU99" i="7" s="1"/>
  <c r="DP99" i="7" s="1"/>
  <c r="AW99" i="7" s="1"/>
  <c r="CO99" i="7"/>
  <c r="CN99" i="7"/>
  <c r="CM99" i="7"/>
  <c r="CL99" i="7"/>
  <c r="CJ99" i="7"/>
  <c r="CK99" i="7" s="1"/>
  <c r="CI99" i="7"/>
  <c r="CH99" i="7"/>
  <c r="CG99" i="7"/>
  <c r="CF99" i="7"/>
  <c r="CE99" i="7"/>
  <c r="CC99" i="7"/>
  <c r="DN98" i="7"/>
  <c r="DM98" i="7"/>
  <c r="DL98" i="7"/>
  <c r="DK98" i="7"/>
  <c r="DI98" i="7"/>
  <c r="DH98" i="7"/>
  <c r="DG98" i="7"/>
  <c r="DF98" i="7"/>
  <c r="DE98" i="7"/>
  <c r="DD98" i="7"/>
  <c r="DC98" i="7"/>
  <c r="DB98" i="7"/>
  <c r="DA98" i="7"/>
  <c r="CZ98" i="7"/>
  <c r="CY98" i="7"/>
  <c r="CX98" i="7"/>
  <c r="CW98" i="7"/>
  <c r="CV98" i="7"/>
  <c r="CU98" i="7"/>
  <c r="CT98" i="7"/>
  <c r="CS98" i="7"/>
  <c r="CR98" i="7"/>
  <c r="CQ98" i="7"/>
  <c r="CP98" i="7"/>
  <c r="CO98" i="7"/>
  <c r="CN98" i="7"/>
  <c r="CM98" i="7"/>
  <c r="CL98" i="7"/>
  <c r="CJ98" i="7"/>
  <c r="CK98" i="7" s="1"/>
  <c r="DO98" i="7" s="1"/>
  <c r="AU98" i="7" s="1"/>
  <c r="DP98" i="7" s="1"/>
  <c r="AW98" i="7" s="1"/>
  <c r="CI98" i="7"/>
  <c r="CH98" i="7"/>
  <c r="CG98" i="7"/>
  <c r="CF98" i="7"/>
  <c r="CE98" i="7"/>
  <c r="CC98" i="7"/>
  <c r="DN97" i="7"/>
  <c r="DM97" i="7"/>
  <c r="DL97" i="7"/>
  <c r="DK97" i="7"/>
  <c r="DI97" i="7"/>
  <c r="DH97" i="7"/>
  <c r="DG97" i="7"/>
  <c r="DF97" i="7"/>
  <c r="DE97" i="7"/>
  <c r="DD97" i="7"/>
  <c r="DC97" i="7"/>
  <c r="DB97" i="7"/>
  <c r="DA97" i="7"/>
  <c r="CZ97" i="7"/>
  <c r="CY97" i="7"/>
  <c r="CX97" i="7"/>
  <c r="CW97" i="7"/>
  <c r="CV97" i="7"/>
  <c r="CU97" i="7"/>
  <c r="CT97" i="7"/>
  <c r="CS97" i="7"/>
  <c r="CR97" i="7"/>
  <c r="CQ97" i="7"/>
  <c r="CP97" i="7"/>
  <c r="DO97" i="7" s="1"/>
  <c r="AU97" i="7" s="1"/>
  <c r="DP97" i="7" s="1"/>
  <c r="AW97" i="7" s="1"/>
  <c r="CO97" i="7"/>
  <c r="CN97" i="7"/>
  <c r="CM97" i="7"/>
  <c r="CL97" i="7"/>
  <c r="CJ97" i="7"/>
  <c r="CK97" i="7" s="1"/>
  <c r="CI97" i="7"/>
  <c r="CH97" i="7"/>
  <c r="CG97" i="7"/>
  <c r="CF97" i="7"/>
  <c r="CE97" i="7"/>
  <c r="CC97" i="7"/>
  <c r="DN96" i="7"/>
  <c r="DM96" i="7"/>
  <c r="DL96" i="7"/>
  <c r="DK96" i="7"/>
  <c r="DI96" i="7"/>
  <c r="DH96" i="7"/>
  <c r="DG96" i="7"/>
  <c r="DF96" i="7"/>
  <c r="DE96" i="7"/>
  <c r="DD96" i="7"/>
  <c r="DC96" i="7"/>
  <c r="DB96" i="7"/>
  <c r="DA96" i="7"/>
  <c r="CZ96" i="7"/>
  <c r="CY96" i="7"/>
  <c r="CX96" i="7"/>
  <c r="CW96" i="7"/>
  <c r="CV96" i="7"/>
  <c r="CU96" i="7"/>
  <c r="CT96" i="7"/>
  <c r="CS96" i="7"/>
  <c r="CR96" i="7"/>
  <c r="CQ96" i="7"/>
  <c r="CP96" i="7"/>
  <c r="CO96" i="7"/>
  <c r="CN96" i="7"/>
  <c r="CM96" i="7"/>
  <c r="CL96" i="7"/>
  <c r="CJ96" i="7"/>
  <c r="CK96" i="7" s="1"/>
  <c r="DO96" i="7" s="1"/>
  <c r="AU96" i="7" s="1"/>
  <c r="DP96" i="7" s="1"/>
  <c r="AW96" i="7" s="1"/>
  <c r="CI96" i="7"/>
  <c r="CH96" i="7"/>
  <c r="CG96" i="7"/>
  <c r="CF96" i="7"/>
  <c r="CE96" i="7"/>
  <c r="CC96" i="7"/>
  <c r="DN95" i="7"/>
  <c r="DM95" i="7"/>
  <c r="DL95" i="7"/>
  <c r="DK95" i="7"/>
  <c r="DI95" i="7"/>
  <c r="DH95" i="7"/>
  <c r="DG95" i="7"/>
  <c r="DF95" i="7"/>
  <c r="DE95" i="7"/>
  <c r="DD95" i="7"/>
  <c r="DC95" i="7"/>
  <c r="DB95" i="7"/>
  <c r="DA95" i="7"/>
  <c r="CZ95" i="7"/>
  <c r="CY95" i="7"/>
  <c r="CX95" i="7"/>
  <c r="CW95" i="7"/>
  <c r="CV95" i="7"/>
  <c r="CU95" i="7"/>
  <c r="CT95" i="7"/>
  <c r="CS95" i="7"/>
  <c r="CR95" i="7"/>
  <c r="CQ95" i="7"/>
  <c r="CP95" i="7"/>
  <c r="DO95" i="7" s="1"/>
  <c r="AU95" i="7" s="1"/>
  <c r="DP95" i="7" s="1"/>
  <c r="AW95" i="7" s="1"/>
  <c r="CO95" i="7"/>
  <c r="CN95" i="7"/>
  <c r="CM95" i="7"/>
  <c r="CL95" i="7"/>
  <c r="CJ95" i="7"/>
  <c r="CK95" i="7" s="1"/>
  <c r="CI95" i="7"/>
  <c r="CH95" i="7"/>
  <c r="CG95" i="7"/>
  <c r="CF95" i="7"/>
  <c r="CE95" i="7"/>
  <c r="CC95" i="7"/>
  <c r="DN94" i="7"/>
  <c r="DM94" i="7"/>
  <c r="DL94" i="7"/>
  <c r="DK94" i="7"/>
  <c r="DI94" i="7"/>
  <c r="DH94" i="7"/>
  <c r="DG94" i="7"/>
  <c r="DF94" i="7"/>
  <c r="DE94" i="7"/>
  <c r="DD94" i="7"/>
  <c r="DC94" i="7"/>
  <c r="DB94" i="7"/>
  <c r="DA94" i="7"/>
  <c r="CZ94" i="7"/>
  <c r="CY94" i="7"/>
  <c r="CX94" i="7"/>
  <c r="CW94" i="7"/>
  <c r="CV94" i="7"/>
  <c r="CU94" i="7"/>
  <c r="CT94" i="7"/>
  <c r="CS94" i="7"/>
  <c r="CR94" i="7"/>
  <c r="CQ94" i="7"/>
  <c r="CP94" i="7"/>
  <c r="CO94" i="7"/>
  <c r="CN94" i="7"/>
  <c r="CM94" i="7"/>
  <c r="CL94" i="7"/>
  <c r="CJ94" i="7"/>
  <c r="CK94" i="7" s="1"/>
  <c r="DO94" i="7" s="1"/>
  <c r="AU94" i="7" s="1"/>
  <c r="DP94" i="7" s="1"/>
  <c r="AW94" i="7" s="1"/>
  <c r="CI94" i="7"/>
  <c r="CH94" i="7"/>
  <c r="CG94" i="7"/>
  <c r="CF94" i="7"/>
  <c r="CE94" i="7"/>
  <c r="CC94" i="7"/>
  <c r="DN93" i="7"/>
  <c r="DM93" i="7"/>
  <c r="DL93" i="7"/>
  <c r="DK93" i="7"/>
  <c r="DI93" i="7"/>
  <c r="DH93" i="7"/>
  <c r="DG93" i="7"/>
  <c r="DF93" i="7"/>
  <c r="DE93" i="7"/>
  <c r="DD93" i="7"/>
  <c r="DC93" i="7"/>
  <c r="DB93" i="7"/>
  <c r="DA93" i="7"/>
  <c r="CZ93" i="7"/>
  <c r="CY93" i="7"/>
  <c r="CX93" i="7"/>
  <c r="CW93" i="7"/>
  <c r="CV93" i="7"/>
  <c r="CU93" i="7"/>
  <c r="CT93" i="7"/>
  <c r="CS93" i="7"/>
  <c r="CR93" i="7"/>
  <c r="CQ93" i="7"/>
  <c r="CP93" i="7"/>
  <c r="CO93" i="7"/>
  <c r="CN93" i="7"/>
  <c r="CM93" i="7"/>
  <c r="CL93" i="7"/>
  <c r="CJ93" i="7"/>
  <c r="CK93" i="7" s="1"/>
  <c r="CI93" i="7"/>
  <c r="CH93" i="7"/>
  <c r="CG93" i="7"/>
  <c r="CF93" i="7"/>
  <c r="CE93" i="7"/>
  <c r="DO93" i="7" s="1"/>
  <c r="AU93" i="7" s="1"/>
  <c r="DP93" i="7" s="1"/>
  <c r="AW93" i="7" s="1"/>
  <c r="CC93" i="7"/>
  <c r="DN92" i="7"/>
  <c r="DM92" i="7"/>
  <c r="DL92" i="7"/>
  <c r="DK92" i="7"/>
  <c r="DI92" i="7"/>
  <c r="DH92" i="7"/>
  <c r="DG92" i="7"/>
  <c r="DF92" i="7"/>
  <c r="DE92" i="7"/>
  <c r="DD92" i="7"/>
  <c r="DC92" i="7"/>
  <c r="DB92" i="7"/>
  <c r="DA92" i="7"/>
  <c r="CZ92" i="7"/>
  <c r="CY92" i="7"/>
  <c r="CX92" i="7"/>
  <c r="CW92" i="7"/>
  <c r="CV92" i="7"/>
  <c r="CU92" i="7"/>
  <c r="CT92" i="7"/>
  <c r="CS92" i="7"/>
  <c r="CR92" i="7"/>
  <c r="CQ92" i="7"/>
  <c r="CP92" i="7"/>
  <c r="CO92" i="7"/>
  <c r="CN92" i="7"/>
  <c r="CM92" i="7"/>
  <c r="CL92" i="7"/>
  <c r="CJ92" i="7"/>
  <c r="CK92" i="7" s="1"/>
  <c r="DO92" i="7" s="1"/>
  <c r="AU92" i="7" s="1"/>
  <c r="DP92" i="7" s="1"/>
  <c r="AW92" i="7" s="1"/>
  <c r="CI92" i="7"/>
  <c r="CH92" i="7"/>
  <c r="CG92" i="7"/>
  <c r="CF92" i="7"/>
  <c r="CE92" i="7"/>
  <c r="CC92" i="7"/>
  <c r="DN91" i="7"/>
  <c r="DM91" i="7"/>
  <c r="DL91" i="7"/>
  <c r="DK91" i="7"/>
  <c r="DI91" i="7"/>
  <c r="DH91" i="7"/>
  <c r="DG91" i="7"/>
  <c r="DF91" i="7"/>
  <c r="DE91" i="7"/>
  <c r="DD91" i="7"/>
  <c r="DC91" i="7"/>
  <c r="DB91" i="7"/>
  <c r="DA91" i="7"/>
  <c r="CZ91" i="7"/>
  <c r="CY91" i="7"/>
  <c r="CX91" i="7"/>
  <c r="CW91" i="7"/>
  <c r="CV91" i="7"/>
  <c r="CU91" i="7"/>
  <c r="CT91" i="7"/>
  <c r="CS91" i="7"/>
  <c r="CR91" i="7"/>
  <c r="CQ91" i="7"/>
  <c r="CP91" i="7"/>
  <c r="CO91" i="7"/>
  <c r="CN91" i="7"/>
  <c r="CM91" i="7"/>
  <c r="CL91" i="7"/>
  <c r="CJ91" i="7"/>
  <c r="CK91" i="7" s="1"/>
  <c r="CI91" i="7"/>
  <c r="CH91" i="7"/>
  <c r="CG91" i="7"/>
  <c r="CF91" i="7"/>
  <c r="CE91" i="7"/>
  <c r="DO91" i="7" s="1"/>
  <c r="AU91" i="7" s="1"/>
  <c r="DP91" i="7" s="1"/>
  <c r="AW91" i="7" s="1"/>
  <c r="CC91" i="7"/>
  <c r="DN90" i="7"/>
  <c r="DM90" i="7"/>
  <c r="DL90" i="7"/>
  <c r="DK90" i="7"/>
  <c r="DI90" i="7"/>
  <c r="DH90" i="7"/>
  <c r="DG90" i="7"/>
  <c r="DF90" i="7"/>
  <c r="DE90" i="7"/>
  <c r="DD90" i="7"/>
  <c r="DC90" i="7"/>
  <c r="DB90" i="7"/>
  <c r="DA90" i="7"/>
  <c r="CZ90" i="7"/>
  <c r="CY90" i="7"/>
  <c r="CX90" i="7"/>
  <c r="CW90" i="7"/>
  <c r="CV90" i="7"/>
  <c r="CU90" i="7"/>
  <c r="CT90" i="7"/>
  <c r="CS90" i="7"/>
  <c r="CR90" i="7"/>
  <c r="CQ90" i="7"/>
  <c r="CP90" i="7"/>
  <c r="CO90" i="7"/>
  <c r="CN90" i="7"/>
  <c r="CM90" i="7"/>
  <c r="CL90" i="7"/>
  <c r="CJ90" i="7"/>
  <c r="CK90" i="7" s="1"/>
  <c r="DO90" i="7" s="1"/>
  <c r="AU90" i="7" s="1"/>
  <c r="DP90" i="7" s="1"/>
  <c r="AW90" i="7" s="1"/>
  <c r="CI90" i="7"/>
  <c r="CH90" i="7"/>
  <c r="CG90" i="7"/>
  <c r="CF90" i="7"/>
  <c r="CE90" i="7"/>
  <c r="CC90" i="7"/>
  <c r="DN89" i="7"/>
  <c r="DM89" i="7"/>
  <c r="DL89" i="7"/>
  <c r="DK89" i="7"/>
  <c r="DI89" i="7"/>
  <c r="DH89" i="7"/>
  <c r="DG89" i="7"/>
  <c r="DF89" i="7"/>
  <c r="DE89" i="7"/>
  <c r="DD89" i="7"/>
  <c r="DC89" i="7"/>
  <c r="DB89" i="7"/>
  <c r="DA89" i="7"/>
  <c r="CZ89" i="7"/>
  <c r="CY89" i="7"/>
  <c r="CX89" i="7"/>
  <c r="CW89" i="7"/>
  <c r="CV89" i="7"/>
  <c r="CU89" i="7"/>
  <c r="CT89" i="7"/>
  <c r="CS89" i="7"/>
  <c r="CR89" i="7"/>
  <c r="CQ89" i="7"/>
  <c r="CP89" i="7"/>
  <c r="CO89" i="7"/>
  <c r="CN89" i="7"/>
  <c r="CM89" i="7"/>
  <c r="CL89" i="7"/>
  <c r="CJ89" i="7"/>
  <c r="CK89" i="7" s="1"/>
  <c r="CI89" i="7"/>
  <c r="CH89" i="7"/>
  <c r="CG89" i="7"/>
  <c r="CF89" i="7"/>
  <c r="CE89" i="7"/>
  <c r="DO89" i="7" s="1"/>
  <c r="AU89" i="7" s="1"/>
  <c r="DP89" i="7" s="1"/>
  <c r="AW89" i="7" s="1"/>
  <c r="CC89" i="7"/>
  <c r="DN88" i="7"/>
  <c r="DM88" i="7"/>
  <c r="DL88" i="7"/>
  <c r="DK88" i="7"/>
  <c r="DI88" i="7"/>
  <c r="DH88" i="7"/>
  <c r="DG88" i="7"/>
  <c r="DF88" i="7"/>
  <c r="DE88" i="7"/>
  <c r="DD88" i="7"/>
  <c r="DC88" i="7"/>
  <c r="DB88" i="7"/>
  <c r="DA88" i="7"/>
  <c r="CZ88" i="7"/>
  <c r="CY88" i="7"/>
  <c r="CX88" i="7"/>
  <c r="CW88" i="7"/>
  <c r="CV88" i="7"/>
  <c r="CU88" i="7"/>
  <c r="CT88" i="7"/>
  <c r="CS88" i="7"/>
  <c r="CR88" i="7"/>
  <c r="CQ88" i="7"/>
  <c r="CP88" i="7"/>
  <c r="CO88" i="7"/>
  <c r="CN88" i="7"/>
  <c r="CM88" i="7"/>
  <c r="CL88" i="7"/>
  <c r="CJ88" i="7"/>
  <c r="CK88" i="7" s="1"/>
  <c r="DO88" i="7" s="1"/>
  <c r="AU88" i="7" s="1"/>
  <c r="DP88" i="7" s="1"/>
  <c r="AW88" i="7" s="1"/>
  <c r="CI88" i="7"/>
  <c r="CH88" i="7"/>
  <c r="CG88" i="7"/>
  <c r="CF88" i="7"/>
  <c r="CE88" i="7"/>
  <c r="CC88" i="7"/>
  <c r="DN87" i="7"/>
  <c r="DM87" i="7"/>
  <c r="DL87" i="7"/>
  <c r="DK87" i="7"/>
  <c r="DI87" i="7"/>
  <c r="DH87" i="7"/>
  <c r="DG87" i="7"/>
  <c r="DF87" i="7"/>
  <c r="DE87" i="7"/>
  <c r="DD87" i="7"/>
  <c r="DC87" i="7"/>
  <c r="DB87" i="7"/>
  <c r="DA87" i="7"/>
  <c r="CZ87" i="7"/>
  <c r="CY87" i="7"/>
  <c r="CX87" i="7"/>
  <c r="CW87" i="7"/>
  <c r="CV87" i="7"/>
  <c r="CU87" i="7"/>
  <c r="CT87" i="7"/>
  <c r="CS87" i="7"/>
  <c r="CR87" i="7"/>
  <c r="CQ87" i="7"/>
  <c r="CP87" i="7"/>
  <c r="CO87" i="7"/>
  <c r="CN87" i="7"/>
  <c r="CM87" i="7"/>
  <c r="CL87" i="7"/>
  <c r="CJ87" i="7"/>
  <c r="CK87" i="7" s="1"/>
  <c r="CI87" i="7"/>
  <c r="CH87" i="7"/>
  <c r="CG87" i="7"/>
  <c r="CF87" i="7"/>
  <c r="CE87" i="7"/>
  <c r="DO87" i="7" s="1"/>
  <c r="AU87" i="7" s="1"/>
  <c r="DP87" i="7" s="1"/>
  <c r="AW87" i="7" s="1"/>
  <c r="CC87" i="7"/>
  <c r="DN86" i="7"/>
  <c r="DM86" i="7"/>
  <c r="DL86" i="7"/>
  <c r="DK86" i="7"/>
  <c r="DI86" i="7"/>
  <c r="DH86" i="7"/>
  <c r="DG86" i="7"/>
  <c r="DF86" i="7"/>
  <c r="DE86" i="7"/>
  <c r="DD86" i="7"/>
  <c r="DC86" i="7"/>
  <c r="DB86" i="7"/>
  <c r="DA86" i="7"/>
  <c r="CZ86" i="7"/>
  <c r="CY86" i="7"/>
  <c r="CX86" i="7"/>
  <c r="CW86" i="7"/>
  <c r="CV86" i="7"/>
  <c r="CU86" i="7"/>
  <c r="CT86" i="7"/>
  <c r="CS86" i="7"/>
  <c r="CR86" i="7"/>
  <c r="CQ86" i="7"/>
  <c r="CP86" i="7"/>
  <c r="CO86" i="7"/>
  <c r="CN86" i="7"/>
  <c r="CM86" i="7"/>
  <c r="CL86" i="7"/>
  <c r="CJ86" i="7"/>
  <c r="CK86" i="7" s="1"/>
  <c r="DO86" i="7" s="1"/>
  <c r="AU86" i="7" s="1"/>
  <c r="DP86" i="7" s="1"/>
  <c r="AW86" i="7" s="1"/>
  <c r="CI86" i="7"/>
  <c r="CH86" i="7"/>
  <c r="CG86" i="7"/>
  <c r="CF86" i="7"/>
  <c r="CE86" i="7"/>
  <c r="CC86" i="7"/>
  <c r="DN85" i="7"/>
  <c r="DM85" i="7"/>
  <c r="DL85" i="7"/>
  <c r="DK85" i="7"/>
  <c r="DI85" i="7"/>
  <c r="DH85" i="7"/>
  <c r="DG85" i="7"/>
  <c r="DF85" i="7"/>
  <c r="DE85" i="7"/>
  <c r="DD85" i="7"/>
  <c r="DC85" i="7"/>
  <c r="DB85" i="7"/>
  <c r="DA85" i="7"/>
  <c r="CZ85" i="7"/>
  <c r="CY85" i="7"/>
  <c r="CX85" i="7"/>
  <c r="CW85" i="7"/>
  <c r="CV85" i="7"/>
  <c r="CU85" i="7"/>
  <c r="CT85" i="7"/>
  <c r="CS85" i="7"/>
  <c r="CR85" i="7"/>
  <c r="CQ85" i="7"/>
  <c r="CP85" i="7"/>
  <c r="CO85" i="7"/>
  <c r="CN85" i="7"/>
  <c r="CM85" i="7"/>
  <c r="CL85" i="7"/>
  <c r="CJ85" i="7"/>
  <c r="CK85" i="7" s="1"/>
  <c r="CI85" i="7"/>
  <c r="CH85" i="7"/>
  <c r="CG85" i="7"/>
  <c r="CF85" i="7"/>
  <c r="CE85" i="7"/>
  <c r="DO85" i="7" s="1"/>
  <c r="AU85" i="7" s="1"/>
  <c r="DP85" i="7" s="1"/>
  <c r="AW85" i="7" s="1"/>
  <c r="CC85" i="7"/>
  <c r="DN84" i="7"/>
  <c r="DM84" i="7"/>
  <c r="DL84" i="7"/>
  <c r="DK84" i="7"/>
  <c r="DI84" i="7"/>
  <c r="DH84" i="7"/>
  <c r="DG84" i="7"/>
  <c r="DF84" i="7"/>
  <c r="DE84" i="7"/>
  <c r="DD84" i="7"/>
  <c r="DC84" i="7"/>
  <c r="DB84" i="7"/>
  <c r="DA84" i="7"/>
  <c r="CZ84" i="7"/>
  <c r="CY84" i="7"/>
  <c r="CX84" i="7"/>
  <c r="CW84" i="7"/>
  <c r="CV84" i="7"/>
  <c r="CU84" i="7"/>
  <c r="CT84" i="7"/>
  <c r="CS84" i="7"/>
  <c r="CR84" i="7"/>
  <c r="CQ84" i="7"/>
  <c r="CP84" i="7"/>
  <c r="CO84" i="7"/>
  <c r="CN84" i="7"/>
  <c r="CM84" i="7"/>
  <c r="CL84" i="7"/>
  <c r="CJ84" i="7"/>
  <c r="CK84" i="7" s="1"/>
  <c r="DO84" i="7" s="1"/>
  <c r="AU84" i="7" s="1"/>
  <c r="DP84" i="7" s="1"/>
  <c r="AW84" i="7" s="1"/>
  <c r="CI84" i="7"/>
  <c r="CH84" i="7"/>
  <c r="CG84" i="7"/>
  <c r="CF84" i="7"/>
  <c r="CE84" i="7"/>
  <c r="CC84" i="7"/>
  <c r="DN83" i="7"/>
  <c r="DM83" i="7"/>
  <c r="DL83" i="7"/>
  <c r="DK83" i="7"/>
  <c r="DI83" i="7"/>
  <c r="DH83" i="7"/>
  <c r="DG83" i="7"/>
  <c r="DF83" i="7"/>
  <c r="DE83" i="7"/>
  <c r="DD83" i="7"/>
  <c r="DC83" i="7"/>
  <c r="DB83" i="7"/>
  <c r="DA83" i="7"/>
  <c r="CZ83" i="7"/>
  <c r="CY83" i="7"/>
  <c r="CX83" i="7"/>
  <c r="CW83" i="7"/>
  <c r="CV83" i="7"/>
  <c r="CU83" i="7"/>
  <c r="CT83" i="7"/>
  <c r="CS83" i="7"/>
  <c r="CR83" i="7"/>
  <c r="CQ83" i="7"/>
  <c r="CP83" i="7"/>
  <c r="CO83" i="7"/>
  <c r="CN83" i="7"/>
  <c r="CM83" i="7"/>
  <c r="CL83" i="7"/>
  <c r="CJ83" i="7"/>
  <c r="CK83" i="7" s="1"/>
  <c r="CI83" i="7"/>
  <c r="CH83" i="7"/>
  <c r="CG83" i="7"/>
  <c r="CF83" i="7"/>
  <c r="CE83" i="7"/>
  <c r="DO83" i="7" s="1"/>
  <c r="AU83" i="7" s="1"/>
  <c r="DP83" i="7" s="1"/>
  <c r="AW83" i="7" s="1"/>
  <c r="CC83" i="7"/>
  <c r="DN82" i="7"/>
  <c r="DM82" i="7"/>
  <c r="DL82" i="7"/>
  <c r="DK82" i="7"/>
  <c r="DI82" i="7"/>
  <c r="DH82" i="7"/>
  <c r="DG82" i="7"/>
  <c r="DF82" i="7"/>
  <c r="DE82" i="7"/>
  <c r="DD82" i="7"/>
  <c r="DC82" i="7"/>
  <c r="DB82" i="7"/>
  <c r="DA82" i="7"/>
  <c r="CZ82" i="7"/>
  <c r="CY82" i="7"/>
  <c r="CX82" i="7"/>
  <c r="CW82" i="7"/>
  <c r="CV82" i="7"/>
  <c r="CU82" i="7"/>
  <c r="CT82" i="7"/>
  <c r="CS82" i="7"/>
  <c r="CR82" i="7"/>
  <c r="CQ82" i="7"/>
  <c r="CP82" i="7"/>
  <c r="CO82" i="7"/>
  <c r="CN82" i="7"/>
  <c r="CM82" i="7"/>
  <c r="CL82" i="7"/>
  <c r="CJ82" i="7"/>
  <c r="CK82" i="7" s="1"/>
  <c r="CI82" i="7"/>
  <c r="CH82" i="7"/>
  <c r="CG82" i="7"/>
  <c r="CF82" i="7"/>
  <c r="CE82" i="7"/>
  <c r="CC82" i="7"/>
  <c r="DO82" i="7" s="1"/>
  <c r="AU82" i="7" s="1"/>
  <c r="DP82" i="7" s="1"/>
  <c r="AW82" i="7" s="1"/>
  <c r="DN81" i="7"/>
  <c r="DM81" i="7"/>
  <c r="DL81" i="7"/>
  <c r="DK81" i="7"/>
  <c r="DI81" i="7"/>
  <c r="DH81" i="7"/>
  <c r="DG81" i="7"/>
  <c r="DF81" i="7"/>
  <c r="DE81" i="7"/>
  <c r="DD81" i="7"/>
  <c r="DC81" i="7"/>
  <c r="DB81" i="7"/>
  <c r="DA81" i="7"/>
  <c r="CZ81" i="7"/>
  <c r="CY81" i="7"/>
  <c r="CX81" i="7"/>
  <c r="CW81" i="7"/>
  <c r="CV81" i="7"/>
  <c r="CU81" i="7"/>
  <c r="CT81" i="7"/>
  <c r="CS81" i="7"/>
  <c r="CR81" i="7"/>
  <c r="CQ81" i="7"/>
  <c r="CP81" i="7"/>
  <c r="CO81" i="7"/>
  <c r="CN81" i="7"/>
  <c r="CM81" i="7"/>
  <c r="CL81" i="7"/>
  <c r="CJ81" i="7"/>
  <c r="CK81" i="7" s="1"/>
  <c r="CI81" i="7"/>
  <c r="CH81" i="7"/>
  <c r="CG81" i="7"/>
  <c r="CF81" i="7"/>
  <c r="CE81" i="7"/>
  <c r="DO81" i="7" s="1"/>
  <c r="AU81" i="7" s="1"/>
  <c r="DP81" i="7" s="1"/>
  <c r="AW81" i="7" s="1"/>
  <c r="CC81" i="7"/>
  <c r="DN80" i="7"/>
  <c r="DM80" i="7"/>
  <c r="DL80" i="7"/>
  <c r="DK80" i="7"/>
  <c r="DI80" i="7"/>
  <c r="DH80" i="7"/>
  <c r="DG80" i="7"/>
  <c r="DF80" i="7"/>
  <c r="DE80" i="7"/>
  <c r="DD80" i="7"/>
  <c r="DC80" i="7"/>
  <c r="DB80" i="7"/>
  <c r="DA80" i="7"/>
  <c r="CZ80" i="7"/>
  <c r="CY80" i="7"/>
  <c r="CX80" i="7"/>
  <c r="CW80" i="7"/>
  <c r="CV80" i="7"/>
  <c r="CU80" i="7"/>
  <c r="CT80" i="7"/>
  <c r="CS80" i="7"/>
  <c r="CR80" i="7"/>
  <c r="CQ80" i="7"/>
  <c r="CP80" i="7"/>
  <c r="CO80" i="7"/>
  <c r="CN80" i="7"/>
  <c r="CM80" i="7"/>
  <c r="CL80" i="7"/>
  <c r="CJ80" i="7"/>
  <c r="CK80" i="7" s="1"/>
  <c r="CI80" i="7"/>
  <c r="CH80" i="7"/>
  <c r="CG80" i="7"/>
  <c r="CF80" i="7"/>
  <c r="CE80" i="7"/>
  <c r="CC80" i="7"/>
  <c r="DO80" i="7" s="1"/>
  <c r="AU80" i="7" s="1"/>
  <c r="DP80" i="7" s="1"/>
  <c r="AW80" i="7" s="1"/>
  <c r="DN79" i="7"/>
  <c r="DM79" i="7"/>
  <c r="DL79" i="7"/>
  <c r="DK79" i="7"/>
  <c r="DI79" i="7"/>
  <c r="DH79" i="7"/>
  <c r="DG79" i="7"/>
  <c r="DF79" i="7"/>
  <c r="DE79" i="7"/>
  <c r="DD79" i="7"/>
  <c r="DC79" i="7"/>
  <c r="DB79" i="7"/>
  <c r="DA79" i="7"/>
  <c r="CZ79" i="7"/>
  <c r="CY79" i="7"/>
  <c r="CX79" i="7"/>
  <c r="CW79" i="7"/>
  <c r="CV79" i="7"/>
  <c r="CU79" i="7"/>
  <c r="CT79" i="7"/>
  <c r="CS79" i="7"/>
  <c r="CR79" i="7"/>
  <c r="CQ79" i="7"/>
  <c r="CP79" i="7"/>
  <c r="DO79" i="7" s="1"/>
  <c r="AU79" i="7" s="1"/>
  <c r="DP79" i="7" s="1"/>
  <c r="AW79" i="7" s="1"/>
  <c r="CO79" i="7"/>
  <c r="CN79" i="7"/>
  <c r="CM79" i="7"/>
  <c r="CL79" i="7"/>
  <c r="CJ79" i="7"/>
  <c r="CK79" i="7" s="1"/>
  <c r="CI79" i="7"/>
  <c r="CH79" i="7"/>
  <c r="CG79" i="7"/>
  <c r="CF79" i="7"/>
  <c r="CE79" i="7"/>
  <c r="CC79" i="7"/>
  <c r="DN78" i="7"/>
  <c r="DM78" i="7"/>
  <c r="DL78" i="7"/>
  <c r="DK78" i="7"/>
  <c r="DI78" i="7"/>
  <c r="DH78" i="7"/>
  <c r="DG78" i="7"/>
  <c r="DF78" i="7"/>
  <c r="DE78" i="7"/>
  <c r="DD78" i="7"/>
  <c r="DC78" i="7"/>
  <c r="DB78" i="7"/>
  <c r="DA78" i="7"/>
  <c r="CZ78" i="7"/>
  <c r="CY78" i="7"/>
  <c r="CX78" i="7"/>
  <c r="CW78" i="7"/>
  <c r="CV78" i="7"/>
  <c r="CU78" i="7"/>
  <c r="CT78" i="7"/>
  <c r="CS78" i="7"/>
  <c r="CR78" i="7"/>
  <c r="CQ78" i="7"/>
  <c r="CP78" i="7"/>
  <c r="CO78" i="7"/>
  <c r="CN78" i="7"/>
  <c r="CM78" i="7"/>
  <c r="CL78" i="7"/>
  <c r="CJ78" i="7"/>
  <c r="CK78" i="7" s="1"/>
  <c r="CI78" i="7"/>
  <c r="CH78" i="7"/>
  <c r="CG78" i="7"/>
  <c r="CF78" i="7"/>
  <c r="CE78" i="7"/>
  <c r="DO78" i="7" s="1"/>
  <c r="AU78" i="7" s="1"/>
  <c r="DP78" i="7" s="1"/>
  <c r="AW78" i="7" s="1"/>
  <c r="CC78" i="7"/>
  <c r="DN77" i="7"/>
  <c r="DM77" i="7"/>
  <c r="DL77" i="7"/>
  <c r="DK77" i="7"/>
  <c r="DI77" i="7"/>
  <c r="DH77" i="7"/>
  <c r="DG77" i="7"/>
  <c r="DF77" i="7"/>
  <c r="DE77" i="7"/>
  <c r="DD77" i="7"/>
  <c r="DC77" i="7"/>
  <c r="DB77" i="7"/>
  <c r="DA77" i="7"/>
  <c r="CZ77" i="7"/>
  <c r="CY77" i="7"/>
  <c r="CX77" i="7"/>
  <c r="CW77" i="7"/>
  <c r="CV77" i="7"/>
  <c r="CU77" i="7"/>
  <c r="CT77" i="7"/>
  <c r="CS77" i="7"/>
  <c r="CR77" i="7"/>
  <c r="CQ77" i="7"/>
  <c r="CP77" i="7"/>
  <c r="CO77" i="7"/>
  <c r="CN77" i="7"/>
  <c r="CM77" i="7"/>
  <c r="CL77" i="7"/>
  <c r="CJ77" i="7"/>
  <c r="CK77" i="7" s="1"/>
  <c r="CI77" i="7"/>
  <c r="CH77" i="7"/>
  <c r="CG77" i="7"/>
  <c r="CF77" i="7"/>
  <c r="CE77" i="7"/>
  <c r="CC77" i="7"/>
  <c r="DO77" i="7" s="1"/>
  <c r="AU77" i="7" s="1"/>
  <c r="DP77" i="7" s="1"/>
  <c r="AW77" i="7" s="1"/>
  <c r="DN76" i="7"/>
  <c r="DM76" i="7"/>
  <c r="DL76" i="7"/>
  <c r="DK76" i="7"/>
  <c r="DI76" i="7"/>
  <c r="DH76" i="7"/>
  <c r="DG76" i="7"/>
  <c r="DF76" i="7"/>
  <c r="DE76" i="7"/>
  <c r="DD76" i="7"/>
  <c r="DC76" i="7"/>
  <c r="DB76" i="7"/>
  <c r="DA76" i="7"/>
  <c r="CZ76" i="7"/>
  <c r="CY76" i="7"/>
  <c r="CX76" i="7"/>
  <c r="CW76" i="7"/>
  <c r="CV76" i="7"/>
  <c r="CU76" i="7"/>
  <c r="CT76" i="7"/>
  <c r="CS76" i="7"/>
  <c r="CR76" i="7"/>
  <c r="CQ76" i="7"/>
  <c r="CP76" i="7"/>
  <c r="CO76" i="7"/>
  <c r="CN76" i="7"/>
  <c r="CM76" i="7"/>
  <c r="CL76" i="7"/>
  <c r="CJ76" i="7"/>
  <c r="CK76" i="7" s="1"/>
  <c r="CI76" i="7"/>
  <c r="CH76" i="7"/>
  <c r="CG76" i="7"/>
  <c r="CF76" i="7"/>
  <c r="CE76" i="7"/>
  <c r="CC76" i="7"/>
  <c r="DO76" i="7" s="1"/>
  <c r="AU76" i="7" s="1"/>
  <c r="DP76" i="7" s="1"/>
  <c r="AW76" i="7" s="1"/>
  <c r="DN75" i="7"/>
  <c r="DM75" i="7"/>
  <c r="DL75" i="7"/>
  <c r="DK75" i="7"/>
  <c r="DI75" i="7"/>
  <c r="DH75" i="7"/>
  <c r="DG75" i="7"/>
  <c r="DF75" i="7"/>
  <c r="DE75" i="7"/>
  <c r="DD75" i="7"/>
  <c r="DC75" i="7"/>
  <c r="DB75" i="7"/>
  <c r="DA75" i="7"/>
  <c r="CZ75" i="7"/>
  <c r="CY75" i="7"/>
  <c r="CX75" i="7"/>
  <c r="CW75" i="7"/>
  <c r="CV75" i="7"/>
  <c r="CU75" i="7"/>
  <c r="CT75" i="7"/>
  <c r="CS75" i="7"/>
  <c r="CR75" i="7"/>
  <c r="CQ75" i="7"/>
  <c r="CP75" i="7"/>
  <c r="CO75" i="7"/>
  <c r="CN75" i="7"/>
  <c r="CM75" i="7"/>
  <c r="CJ75" i="7"/>
  <c r="CK75" i="7" s="1"/>
  <c r="CI75" i="7"/>
  <c r="CH75" i="7"/>
  <c r="CG75" i="7"/>
  <c r="CF75" i="7"/>
  <c r="CE75" i="7"/>
  <c r="CC75" i="7"/>
  <c r="DN74" i="7"/>
  <c r="DM74" i="7"/>
  <c r="DL74" i="7"/>
  <c r="DK74" i="7"/>
  <c r="DI74" i="7"/>
  <c r="DH74" i="7"/>
  <c r="DG74" i="7"/>
  <c r="DF74" i="7"/>
  <c r="DE74" i="7"/>
  <c r="DD74" i="7"/>
  <c r="DC74" i="7"/>
  <c r="DB74" i="7"/>
  <c r="DA74" i="7"/>
  <c r="CZ74" i="7"/>
  <c r="CY74" i="7"/>
  <c r="CX74" i="7"/>
  <c r="CW74" i="7"/>
  <c r="CV74" i="7"/>
  <c r="CU74" i="7"/>
  <c r="CT74" i="7"/>
  <c r="CS74" i="7"/>
  <c r="CR74" i="7"/>
  <c r="CQ74" i="7"/>
  <c r="CP74" i="7"/>
  <c r="CO74" i="7"/>
  <c r="CN74" i="7"/>
  <c r="CM74" i="7"/>
  <c r="CL74" i="7"/>
  <c r="CJ74" i="7"/>
  <c r="CK74" i="7" s="1"/>
  <c r="CI74" i="7"/>
  <c r="CH74" i="7"/>
  <c r="CG74" i="7"/>
  <c r="CF74" i="7"/>
  <c r="CE74" i="7"/>
  <c r="DO74" i="7" s="1"/>
  <c r="AU74" i="7" s="1"/>
  <c r="DP74" i="7" s="1"/>
  <c r="AW74" i="7" s="1"/>
  <c r="CC74" i="7"/>
  <c r="DN73" i="7"/>
  <c r="DM73" i="7"/>
  <c r="DL73" i="7"/>
  <c r="DK73" i="7"/>
  <c r="DI73" i="7"/>
  <c r="DH73" i="7"/>
  <c r="DG73" i="7"/>
  <c r="DF73" i="7"/>
  <c r="DE73" i="7"/>
  <c r="DD73" i="7"/>
  <c r="DC73" i="7"/>
  <c r="DB73" i="7"/>
  <c r="DA73" i="7"/>
  <c r="CZ73" i="7"/>
  <c r="CY73" i="7"/>
  <c r="CX73" i="7"/>
  <c r="CW73" i="7"/>
  <c r="CV73" i="7"/>
  <c r="CU73" i="7"/>
  <c r="CT73" i="7"/>
  <c r="CS73" i="7"/>
  <c r="CR73" i="7"/>
  <c r="CQ73" i="7"/>
  <c r="CP73" i="7"/>
  <c r="CO73" i="7"/>
  <c r="CN73" i="7"/>
  <c r="CM73" i="7"/>
  <c r="CL73" i="7"/>
  <c r="CJ73" i="7"/>
  <c r="CK73" i="7" s="1"/>
  <c r="CI73" i="7"/>
  <c r="CH73" i="7"/>
  <c r="CG73" i="7"/>
  <c r="CF73" i="7"/>
  <c r="CE73" i="7"/>
  <c r="CC73" i="7"/>
  <c r="DN72" i="7"/>
  <c r="DM72" i="7"/>
  <c r="DL72" i="7"/>
  <c r="DK72" i="7"/>
  <c r="DI72" i="7"/>
  <c r="DH72" i="7"/>
  <c r="DG72" i="7"/>
  <c r="DF72" i="7"/>
  <c r="DE72" i="7"/>
  <c r="DD72" i="7"/>
  <c r="DC72" i="7"/>
  <c r="DB72" i="7"/>
  <c r="DA72" i="7"/>
  <c r="CZ72" i="7"/>
  <c r="CY72" i="7"/>
  <c r="CX72" i="7"/>
  <c r="CW72" i="7"/>
  <c r="CV72" i="7"/>
  <c r="CU72" i="7"/>
  <c r="CT72" i="7"/>
  <c r="CS72" i="7"/>
  <c r="CR72" i="7"/>
  <c r="CQ72" i="7"/>
  <c r="CP72" i="7"/>
  <c r="CO72" i="7"/>
  <c r="CN72" i="7"/>
  <c r="CM72" i="7"/>
  <c r="CL72" i="7"/>
  <c r="CJ72" i="7"/>
  <c r="CK72" i="7" s="1"/>
  <c r="CI72" i="7"/>
  <c r="CH72" i="7"/>
  <c r="CG72" i="7"/>
  <c r="CF72" i="7"/>
  <c r="CE72" i="7"/>
  <c r="CC72" i="7"/>
  <c r="DN71" i="7"/>
  <c r="DM71" i="7"/>
  <c r="DL71" i="7"/>
  <c r="DK71" i="7"/>
  <c r="DI71" i="7"/>
  <c r="DH71" i="7"/>
  <c r="DG71" i="7"/>
  <c r="DF71" i="7"/>
  <c r="DE71" i="7"/>
  <c r="DD71" i="7"/>
  <c r="DC71" i="7"/>
  <c r="DB71" i="7"/>
  <c r="DA71" i="7"/>
  <c r="CZ71" i="7"/>
  <c r="CY71" i="7"/>
  <c r="CX71" i="7"/>
  <c r="CW71" i="7"/>
  <c r="CV71" i="7"/>
  <c r="CU71" i="7"/>
  <c r="CT71" i="7"/>
  <c r="CS71" i="7"/>
  <c r="CR71" i="7"/>
  <c r="CQ71" i="7"/>
  <c r="CP71" i="7"/>
  <c r="CO71" i="7"/>
  <c r="CN71" i="7"/>
  <c r="CM71" i="7"/>
  <c r="CJ71" i="7"/>
  <c r="CK71" i="7" s="1"/>
  <c r="CI71" i="7"/>
  <c r="CH71" i="7"/>
  <c r="CG71" i="7"/>
  <c r="CF71" i="7"/>
  <c r="CE71" i="7"/>
  <c r="CC71" i="7"/>
  <c r="DN70" i="7"/>
  <c r="DM70" i="7"/>
  <c r="DL70" i="7"/>
  <c r="DK70" i="7"/>
  <c r="DI70" i="7"/>
  <c r="DH70" i="7"/>
  <c r="DG70" i="7"/>
  <c r="DF70" i="7"/>
  <c r="DE70" i="7"/>
  <c r="DD70" i="7"/>
  <c r="DC70" i="7"/>
  <c r="DB70" i="7"/>
  <c r="DA70" i="7"/>
  <c r="CZ70" i="7"/>
  <c r="CY70" i="7"/>
  <c r="CX70" i="7"/>
  <c r="CW70" i="7"/>
  <c r="CV70" i="7"/>
  <c r="CU70" i="7"/>
  <c r="CT70" i="7"/>
  <c r="CS70" i="7"/>
  <c r="CR70" i="7"/>
  <c r="CQ70" i="7"/>
  <c r="CP70" i="7"/>
  <c r="CO70" i="7"/>
  <c r="CN70" i="7"/>
  <c r="CM70" i="7"/>
  <c r="CL70" i="7"/>
  <c r="CJ70" i="7"/>
  <c r="CK70" i="7" s="1"/>
  <c r="CI70" i="7"/>
  <c r="CH70" i="7"/>
  <c r="CG70" i="7"/>
  <c r="CF70" i="7"/>
  <c r="CE70" i="7"/>
  <c r="DO70" i="7" s="1"/>
  <c r="AU70" i="7" s="1"/>
  <c r="DP70" i="7" s="1"/>
  <c r="AW70" i="7" s="1"/>
  <c r="CC70" i="7"/>
  <c r="DN69" i="7"/>
  <c r="DM69" i="7"/>
  <c r="DL69" i="7"/>
  <c r="DK69" i="7"/>
  <c r="DI69" i="7"/>
  <c r="DH69" i="7"/>
  <c r="DG69" i="7"/>
  <c r="DF69" i="7"/>
  <c r="DE69" i="7"/>
  <c r="DD69" i="7"/>
  <c r="DC69" i="7"/>
  <c r="DB69" i="7"/>
  <c r="DA69" i="7"/>
  <c r="CZ69" i="7"/>
  <c r="CY69" i="7"/>
  <c r="CX69" i="7"/>
  <c r="CW69" i="7"/>
  <c r="CV69" i="7"/>
  <c r="CU69" i="7"/>
  <c r="CT69" i="7"/>
  <c r="CS69" i="7"/>
  <c r="CR69" i="7"/>
  <c r="CQ69" i="7"/>
  <c r="CP69" i="7"/>
  <c r="CO69" i="7"/>
  <c r="CN69" i="7"/>
  <c r="CM69" i="7"/>
  <c r="CL69" i="7"/>
  <c r="CJ69" i="7"/>
  <c r="CK69" i="7" s="1"/>
  <c r="CI69" i="7"/>
  <c r="CH69" i="7"/>
  <c r="CG69" i="7"/>
  <c r="CF69" i="7"/>
  <c r="CE69" i="7"/>
  <c r="CC69" i="7"/>
  <c r="DO69" i="7" s="1"/>
  <c r="AU69" i="7" s="1"/>
  <c r="DP69" i="7" s="1"/>
  <c r="AW69" i="7" s="1"/>
  <c r="DN68" i="7"/>
  <c r="DM68" i="7"/>
  <c r="DL68" i="7"/>
  <c r="DK68" i="7"/>
  <c r="DI68" i="7"/>
  <c r="DH68" i="7"/>
  <c r="DG68" i="7"/>
  <c r="DF68" i="7"/>
  <c r="DE68" i="7"/>
  <c r="DD68" i="7"/>
  <c r="DC68" i="7"/>
  <c r="DB68" i="7"/>
  <c r="DA68" i="7"/>
  <c r="CZ68" i="7"/>
  <c r="CY68" i="7"/>
  <c r="CX68" i="7"/>
  <c r="CW68" i="7"/>
  <c r="CV68" i="7"/>
  <c r="CU68" i="7"/>
  <c r="CT68" i="7"/>
  <c r="CS68" i="7"/>
  <c r="CR68" i="7"/>
  <c r="CQ68" i="7"/>
  <c r="CP68" i="7"/>
  <c r="CO68" i="7"/>
  <c r="CN68" i="7"/>
  <c r="CM68" i="7"/>
  <c r="CL68" i="7"/>
  <c r="CJ68" i="7"/>
  <c r="CK68" i="7" s="1"/>
  <c r="CI68" i="7"/>
  <c r="CH68" i="7"/>
  <c r="CG68" i="7"/>
  <c r="CF68" i="7"/>
  <c r="CE68" i="7"/>
  <c r="CC68" i="7"/>
  <c r="DO68" i="7" s="1"/>
  <c r="AU68" i="7" s="1"/>
  <c r="DP68" i="7" s="1"/>
  <c r="AW68" i="7" s="1"/>
  <c r="DN67" i="7"/>
  <c r="DM67" i="7"/>
  <c r="DL67" i="7"/>
  <c r="DK67" i="7"/>
  <c r="DI67" i="7"/>
  <c r="DH67" i="7"/>
  <c r="DG67" i="7"/>
  <c r="DF67" i="7"/>
  <c r="DE67" i="7"/>
  <c r="DD67" i="7"/>
  <c r="DC67" i="7"/>
  <c r="DB67" i="7"/>
  <c r="DA67" i="7"/>
  <c r="CZ67" i="7"/>
  <c r="CY67" i="7"/>
  <c r="CX67" i="7"/>
  <c r="CW67" i="7"/>
  <c r="CV67" i="7"/>
  <c r="CU67" i="7"/>
  <c r="CT67" i="7"/>
  <c r="CS67" i="7"/>
  <c r="CR67" i="7"/>
  <c r="CQ67" i="7"/>
  <c r="CP67" i="7"/>
  <c r="CO67" i="7"/>
  <c r="CN67" i="7"/>
  <c r="CM67" i="7"/>
  <c r="CJ67" i="7"/>
  <c r="CK67" i="7" s="1"/>
  <c r="CI67" i="7"/>
  <c r="CH67" i="7"/>
  <c r="CG67" i="7"/>
  <c r="CF67" i="7"/>
  <c r="CE67" i="7"/>
  <c r="CC67" i="7"/>
  <c r="DN66" i="7"/>
  <c r="DM66" i="7"/>
  <c r="DL66" i="7"/>
  <c r="DK66" i="7"/>
  <c r="DI66" i="7"/>
  <c r="DH66" i="7"/>
  <c r="DG66" i="7"/>
  <c r="DF66" i="7"/>
  <c r="DE66" i="7"/>
  <c r="DD66" i="7"/>
  <c r="DC66" i="7"/>
  <c r="DB66" i="7"/>
  <c r="DA66" i="7"/>
  <c r="CZ66" i="7"/>
  <c r="CY66" i="7"/>
  <c r="CX66" i="7"/>
  <c r="CW66" i="7"/>
  <c r="CV66" i="7"/>
  <c r="CU66" i="7"/>
  <c r="CT66" i="7"/>
  <c r="CS66" i="7"/>
  <c r="CR66" i="7"/>
  <c r="CQ66" i="7"/>
  <c r="CP66" i="7"/>
  <c r="CO66" i="7"/>
  <c r="CN66" i="7"/>
  <c r="CM66" i="7"/>
  <c r="CJ66" i="7"/>
  <c r="CK66" i="7" s="1"/>
  <c r="CI66" i="7"/>
  <c r="CH66" i="7"/>
  <c r="CG66" i="7"/>
  <c r="CF66" i="7"/>
  <c r="CE66" i="7"/>
  <c r="CC66" i="7"/>
  <c r="DN65" i="7"/>
  <c r="DM65" i="7"/>
  <c r="DL65" i="7"/>
  <c r="DK65" i="7"/>
  <c r="DI65" i="7"/>
  <c r="DH65" i="7"/>
  <c r="DG65" i="7"/>
  <c r="DF65" i="7"/>
  <c r="DE65" i="7"/>
  <c r="DD65" i="7"/>
  <c r="DC65" i="7"/>
  <c r="DB65" i="7"/>
  <c r="DA65" i="7"/>
  <c r="CZ65" i="7"/>
  <c r="CY65" i="7"/>
  <c r="CX65" i="7"/>
  <c r="CW65" i="7"/>
  <c r="CV65" i="7"/>
  <c r="CU65" i="7"/>
  <c r="CT65" i="7"/>
  <c r="CS65" i="7"/>
  <c r="CR65" i="7"/>
  <c r="CQ65" i="7"/>
  <c r="CP65" i="7"/>
  <c r="CO65" i="7"/>
  <c r="CN65" i="7"/>
  <c r="CM65" i="7"/>
  <c r="CL65" i="7"/>
  <c r="CJ65" i="7"/>
  <c r="CK65" i="7" s="1"/>
  <c r="CI65" i="7"/>
  <c r="CH65" i="7"/>
  <c r="CG65" i="7"/>
  <c r="CF65" i="7"/>
  <c r="CE65" i="7"/>
  <c r="CC65" i="7"/>
  <c r="DO65" i="7" s="1"/>
  <c r="AU65" i="7" s="1"/>
  <c r="DP65" i="7" s="1"/>
  <c r="AW65" i="7" s="1"/>
  <c r="DN64" i="7"/>
  <c r="DM64" i="7"/>
  <c r="DL64" i="7"/>
  <c r="DK64" i="7"/>
  <c r="DI64" i="7"/>
  <c r="DH64" i="7"/>
  <c r="DG64" i="7"/>
  <c r="DF64" i="7"/>
  <c r="DE64" i="7"/>
  <c r="DD64" i="7"/>
  <c r="DC64" i="7"/>
  <c r="DB64" i="7"/>
  <c r="DA64" i="7"/>
  <c r="CZ64" i="7"/>
  <c r="CY64" i="7"/>
  <c r="CX64" i="7"/>
  <c r="CW64" i="7"/>
  <c r="CV64" i="7"/>
  <c r="CU64" i="7"/>
  <c r="CT64" i="7"/>
  <c r="CS64" i="7"/>
  <c r="CR64" i="7"/>
  <c r="CQ64" i="7"/>
  <c r="CP64" i="7"/>
  <c r="CO64" i="7"/>
  <c r="CN64" i="7"/>
  <c r="CM64" i="7"/>
  <c r="CL64" i="7"/>
  <c r="CJ64" i="7"/>
  <c r="CK64" i="7" s="1"/>
  <c r="CI64" i="7"/>
  <c r="CH64" i="7"/>
  <c r="CG64" i="7"/>
  <c r="CF64" i="7"/>
  <c r="CE64" i="7"/>
  <c r="CC64" i="7"/>
  <c r="DO64" i="7" s="1"/>
  <c r="AU64" i="7" s="1"/>
  <c r="DP64" i="7" s="1"/>
  <c r="AW64" i="7" s="1"/>
  <c r="DN63" i="7"/>
  <c r="DM63" i="7"/>
  <c r="DL63" i="7"/>
  <c r="DK63" i="7"/>
  <c r="DI63" i="7"/>
  <c r="DH63" i="7"/>
  <c r="DG63" i="7"/>
  <c r="DF63" i="7"/>
  <c r="DE63" i="7"/>
  <c r="DD63" i="7"/>
  <c r="DC63" i="7"/>
  <c r="DB63" i="7"/>
  <c r="DA63" i="7"/>
  <c r="CZ63" i="7"/>
  <c r="CY63" i="7"/>
  <c r="CX63" i="7"/>
  <c r="CW63" i="7"/>
  <c r="CV63" i="7"/>
  <c r="CU63" i="7"/>
  <c r="CT63" i="7"/>
  <c r="CS63" i="7"/>
  <c r="CR63" i="7"/>
  <c r="CQ63" i="7"/>
  <c r="CP63" i="7"/>
  <c r="CO63" i="7"/>
  <c r="CN63" i="7"/>
  <c r="CM63" i="7"/>
  <c r="CJ63" i="7"/>
  <c r="CK63" i="7" s="1"/>
  <c r="CI63" i="7"/>
  <c r="CH63" i="7"/>
  <c r="CG63" i="7"/>
  <c r="CF63" i="7"/>
  <c r="CE63" i="7"/>
  <c r="CC63" i="7"/>
  <c r="DN62" i="7"/>
  <c r="DM62" i="7"/>
  <c r="DL62" i="7"/>
  <c r="DK62" i="7"/>
  <c r="DI62" i="7"/>
  <c r="DH62" i="7"/>
  <c r="DG62" i="7"/>
  <c r="DF62" i="7"/>
  <c r="DE62" i="7"/>
  <c r="DD62" i="7"/>
  <c r="DC62" i="7"/>
  <c r="DB62" i="7"/>
  <c r="DA62" i="7"/>
  <c r="CZ62" i="7"/>
  <c r="CY62" i="7"/>
  <c r="CX62" i="7"/>
  <c r="CW62" i="7"/>
  <c r="CV62" i="7"/>
  <c r="CU62" i="7"/>
  <c r="CT62" i="7"/>
  <c r="CS62" i="7"/>
  <c r="CR62" i="7"/>
  <c r="CQ62" i="7"/>
  <c r="CP62" i="7"/>
  <c r="CO62" i="7"/>
  <c r="CN62" i="7"/>
  <c r="CM62" i="7"/>
  <c r="CJ62" i="7"/>
  <c r="CK62" i="7" s="1"/>
  <c r="CI62" i="7"/>
  <c r="CH62" i="7"/>
  <c r="CG62" i="7"/>
  <c r="CF62" i="7"/>
  <c r="CE62" i="7"/>
  <c r="CC62" i="7"/>
  <c r="DN61" i="7"/>
  <c r="DM61" i="7"/>
  <c r="DL61" i="7"/>
  <c r="DK61" i="7"/>
  <c r="DI61" i="7"/>
  <c r="DH61" i="7"/>
  <c r="DG61" i="7"/>
  <c r="DF61" i="7"/>
  <c r="DE61" i="7"/>
  <c r="DD61" i="7"/>
  <c r="DC61" i="7"/>
  <c r="DB61" i="7"/>
  <c r="DA61" i="7"/>
  <c r="CZ61" i="7"/>
  <c r="CY61" i="7"/>
  <c r="CX61" i="7"/>
  <c r="CW61" i="7"/>
  <c r="CV61" i="7"/>
  <c r="CU61" i="7"/>
  <c r="CT61" i="7"/>
  <c r="CS61" i="7"/>
  <c r="CR61" i="7"/>
  <c r="CQ61" i="7"/>
  <c r="CP61" i="7"/>
  <c r="CO61" i="7"/>
  <c r="CN61" i="7"/>
  <c r="CM61" i="7"/>
  <c r="CL61" i="7"/>
  <c r="CJ61" i="7"/>
  <c r="CK61" i="7" s="1"/>
  <c r="CI61" i="7"/>
  <c r="CH61" i="7"/>
  <c r="CG61" i="7"/>
  <c r="CF61" i="7"/>
  <c r="CE61" i="7"/>
  <c r="CC61" i="7"/>
  <c r="DO61" i="7" s="1"/>
  <c r="AU61" i="7" s="1"/>
  <c r="DP61" i="7" s="1"/>
  <c r="AW61" i="7" s="1"/>
  <c r="DN60" i="7"/>
  <c r="DM60" i="7"/>
  <c r="DL60" i="7"/>
  <c r="DK60" i="7"/>
  <c r="DI60" i="7"/>
  <c r="DH60" i="7"/>
  <c r="DG60" i="7"/>
  <c r="DF60" i="7"/>
  <c r="DE60" i="7"/>
  <c r="DD60" i="7"/>
  <c r="DC60" i="7"/>
  <c r="DB60" i="7"/>
  <c r="DA60" i="7"/>
  <c r="CZ60" i="7"/>
  <c r="CY60" i="7"/>
  <c r="CX60" i="7"/>
  <c r="CW60" i="7"/>
  <c r="CV60" i="7"/>
  <c r="CU60" i="7"/>
  <c r="CT60" i="7"/>
  <c r="CS60" i="7"/>
  <c r="CR60" i="7"/>
  <c r="CQ60" i="7"/>
  <c r="CP60" i="7"/>
  <c r="CO60" i="7"/>
  <c r="CN60" i="7"/>
  <c r="CM60" i="7"/>
  <c r="CL60" i="7"/>
  <c r="CJ60" i="7"/>
  <c r="CK60" i="7" s="1"/>
  <c r="CI60" i="7"/>
  <c r="CH60" i="7"/>
  <c r="CG60" i="7"/>
  <c r="CF60" i="7"/>
  <c r="CE60" i="7"/>
  <c r="CC60" i="7"/>
  <c r="DO60" i="7" s="1"/>
  <c r="AU60" i="7" s="1"/>
  <c r="DP60" i="7" s="1"/>
  <c r="AW60" i="7" s="1"/>
  <c r="DN59" i="7"/>
  <c r="DM59" i="7"/>
  <c r="DL59" i="7"/>
  <c r="DK59" i="7"/>
  <c r="DI59" i="7"/>
  <c r="DH59" i="7"/>
  <c r="DG59" i="7"/>
  <c r="DF59" i="7"/>
  <c r="DE59" i="7"/>
  <c r="DD59" i="7"/>
  <c r="DC59" i="7"/>
  <c r="DB59" i="7"/>
  <c r="DA59" i="7"/>
  <c r="CZ59" i="7"/>
  <c r="CY59" i="7"/>
  <c r="CX59" i="7"/>
  <c r="CW59" i="7"/>
  <c r="CV59" i="7"/>
  <c r="CU59" i="7"/>
  <c r="CT59" i="7"/>
  <c r="CS59" i="7"/>
  <c r="CR59" i="7"/>
  <c r="CQ59" i="7"/>
  <c r="CP59" i="7"/>
  <c r="CO59" i="7"/>
  <c r="CN59" i="7"/>
  <c r="CM59" i="7"/>
  <c r="CJ59" i="7"/>
  <c r="CK59" i="7" s="1"/>
  <c r="CI59" i="7"/>
  <c r="CH59" i="7"/>
  <c r="CG59" i="7"/>
  <c r="CF59" i="7"/>
  <c r="CE59" i="7"/>
  <c r="CC59" i="7"/>
  <c r="DN58" i="7"/>
  <c r="DM58" i="7"/>
  <c r="DL58" i="7"/>
  <c r="DK58" i="7"/>
  <c r="DI58" i="7"/>
  <c r="DH58" i="7"/>
  <c r="DG58" i="7"/>
  <c r="DF58" i="7"/>
  <c r="DE58" i="7"/>
  <c r="DD58" i="7"/>
  <c r="DC58" i="7"/>
  <c r="DB58" i="7"/>
  <c r="DA58" i="7"/>
  <c r="CZ58" i="7"/>
  <c r="CY58" i="7"/>
  <c r="CX58" i="7"/>
  <c r="CW58" i="7"/>
  <c r="CV58" i="7"/>
  <c r="CU58" i="7"/>
  <c r="CT58" i="7"/>
  <c r="CS58" i="7"/>
  <c r="CR58" i="7"/>
  <c r="CQ58" i="7"/>
  <c r="CP58" i="7"/>
  <c r="CO58" i="7"/>
  <c r="CN58" i="7"/>
  <c r="CM58" i="7"/>
  <c r="CJ58" i="7"/>
  <c r="CK58" i="7" s="1"/>
  <c r="CI58" i="7"/>
  <c r="CH58" i="7"/>
  <c r="CG58" i="7"/>
  <c r="CF58" i="7"/>
  <c r="CE58" i="7"/>
  <c r="CC58" i="7"/>
  <c r="DN57" i="7"/>
  <c r="DM57" i="7"/>
  <c r="DL57" i="7"/>
  <c r="DK57" i="7"/>
  <c r="DI57" i="7"/>
  <c r="DH57" i="7"/>
  <c r="DG57" i="7"/>
  <c r="DF57" i="7"/>
  <c r="DE57" i="7"/>
  <c r="DD57" i="7"/>
  <c r="DC57" i="7"/>
  <c r="DB57" i="7"/>
  <c r="DA57" i="7"/>
  <c r="CZ57" i="7"/>
  <c r="CY57" i="7"/>
  <c r="CX57" i="7"/>
  <c r="CW57" i="7"/>
  <c r="CV57" i="7"/>
  <c r="CU57" i="7"/>
  <c r="CT57" i="7"/>
  <c r="CS57" i="7"/>
  <c r="CR57" i="7"/>
  <c r="CQ57" i="7"/>
  <c r="CP57" i="7"/>
  <c r="CO57" i="7"/>
  <c r="CN57" i="7"/>
  <c r="CM57" i="7"/>
  <c r="CL57" i="7"/>
  <c r="CJ57" i="7"/>
  <c r="CK57" i="7" s="1"/>
  <c r="CI57" i="7"/>
  <c r="CH57" i="7"/>
  <c r="CG57" i="7"/>
  <c r="CF57" i="7"/>
  <c r="CE57" i="7"/>
  <c r="CC57" i="7"/>
  <c r="DO57" i="7" s="1"/>
  <c r="AU57" i="7" s="1"/>
  <c r="DP57" i="7" s="1"/>
  <c r="AW57" i="7" s="1"/>
  <c r="DN56" i="7"/>
  <c r="DM56" i="7"/>
  <c r="DL56" i="7"/>
  <c r="DK56" i="7"/>
  <c r="DI56" i="7"/>
  <c r="DH56" i="7"/>
  <c r="DG56" i="7"/>
  <c r="DF56" i="7"/>
  <c r="DE56" i="7"/>
  <c r="DD56" i="7"/>
  <c r="DC56" i="7"/>
  <c r="DB56" i="7"/>
  <c r="DA56" i="7"/>
  <c r="CZ56" i="7"/>
  <c r="CY56" i="7"/>
  <c r="CX56" i="7"/>
  <c r="CW56" i="7"/>
  <c r="CV56" i="7"/>
  <c r="CU56" i="7"/>
  <c r="CT56" i="7"/>
  <c r="CS56" i="7"/>
  <c r="CR56" i="7"/>
  <c r="CQ56" i="7"/>
  <c r="CP56" i="7"/>
  <c r="CO56" i="7"/>
  <c r="CN56" i="7"/>
  <c r="CM56" i="7"/>
  <c r="CL56" i="7"/>
  <c r="CJ56" i="7"/>
  <c r="CK56" i="7" s="1"/>
  <c r="CI56" i="7"/>
  <c r="CH56" i="7"/>
  <c r="CG56" i="7"/>
  <c r="CF56" i="7"/>
  <c r="CE56" i="7"/>
  <c r="CC56" i="7"/>
  <c r="DO56" i="7" s="1"/>
  <c r="AU56" i="7" s="1"/>
  <c r="DP56" i="7" s="1"/>
  <c r="AW56" i="7" s="1"/>
  <c r="DN55" i="7"/>
  <c r="DM55" i="7"/>
  <c r="DL55" i="7"/>
  <c r="DK55" i="7"/>
  <c r="DI55" i="7"/>
  <c r="DH55" i="7"/>
  <c r="DG55" i="7"/>
  <c r="DF55" i="7"/>
  <c r="DE55" i="7"/>
  <c r="DD55" i="7"/>
  <c r="DC55" i="7"/>
  <c r="DB55" i="7"/>
  <c r="DA55" i="7"/>
  <c r="CZ55" i="7"/>
  <c r="CY55" i="7"/>
  <c r="CX55" i="7"/>
  <c r="CW55" i="7"/>
  <c r="CV55" i="7"/>
  <c r="CU55" i="7"/>
  <c r="CT55" i="7"/>
  <c r="CS55" i="7"/>
  <c r="CR55" i="7"/>
  <c r="CQ55" i="7"/>
  <c r="CP55" i="7"/>
  <c r="CO55" i="7"/>
  <c r="CN55" i="7"/>
  <c r="CM55" i="7"/>
  <c r="CJ55" i="7"/>
  <c r="CK55" i="7" s="1"/>
  <c r="CI55" i="7"/>
  <c r="CH55" i="7"/>
  <c r="CG55" i="7"/>
  <c r="CF55" i="7"/>
  <c r="CE55" i="7"/>
  <c r="CC55" i="7"/>
  <c r="DN54" i="7"/>
  <c r="DM54" i="7"/>
  <c r="DL54" i="7"/>
  <c r="DK54" i="7"/>
  <c r="DI54" i="7"/>
  <c r="DH54" i="7"/>
  <c r="DG54" i="7"/>
  <c r="DF54" i="7"/>
  <c r="DE54" i="7"/>
  <c r="DD54" i="7"/>
  <c r="DC54" i="7"/>
  <c r="DB54" i="7"/>
  <c r="DA54" i="7"/>
  <c r="CZ54" i="7"/>
  <c r="CY54" i="7"/>
  <c r="CX54" i="7"/>
  <c r="CW54" i="7"/>
  <c r="CV54" i="7"/>
  <c r="CU54" i="7"/>
  <c r="CT54" i="7"/>
  <c r="CS54" i="7"/>
  <c r="CR54" i="7"/>
  <c r="CQ54" i="7"/>
  <c r="CP54" i="7"/>
  <c r="CO54" i="7"/>
  <c r="CN54" i="7"/>
  <c r="CM54" i="7"/>
  <c r="CJ54" i="7"/>
  <c r="CK54" i="7" s="1"/>
  <c r="CI54" i="7"/>
  <c r="CH54" i="7"/>
  <c r="CG54" i="7"/>
  <c r="CF54" i="7"/>
  <c r="CE54" i="7"/>
  <c r="CC54" i="7"/>
  <c r="DN53" i="7"/>
  <c r="DM53" i="7"/>
  <c r="DL53" i="7"/>
  <c r="DK53" i="7"/>
  <c r="DI53" i="7"/>
  <c r="DH53" i="7"/>
  <c r="DG53" i="7"/>
  <c r="DF53" i="7"/>
  <c r="DE53" i="7"/>
  <c r="DD53" i="7"/>
  <c r="DC53" i="7"/>
  <c r="DB53" i="7"/>
  <c r="DA53" i="7"/>
  <c r="CZ53" i="7"/>
  <c r="CY53" i="7"/>
  <c r="CX53" i="7"/>
  <c r="CW53" i="7"/>
  <c r="CV53" i="7"/>
  <c r="CU53" i="7"/>
  <c r="CT53" i="7"/>
  <c r="CS53" i="7"/>
  <c r="CR53" i="7"/>
  <c r="CQ53" i="7"/>
  <c r="CP53" i="7"/>
  <c r="CO53" i="7"/>
  <c r="CN53" i="7"/>
  <c r="CM53" i="7"/>
  <c r="CL53" i="7"/>
  <c r="CJ53" i="7"/>
  <c r="CK53" i="7" s="1"/>
  <c r="CI53" i="7"/>
  <c r="CH53" i="7"/>
  <c r="CG53" i="7"/>
  <c r="CF53" i="7"/>
  <c r="CE53" i="7"/>
  <c r="CC53" i="7"/>
  <c r="DO53" i="7" s="1"/>
  <c r="AU53" i="7" s="1"/>
  <c r="DP53" i="7" s="1"/>
  <c r="AW53" i="7" s="1"/>
  <c r="DN52" i="7"/>
  <c r="DM52" i="7"/>
  <c r="DL52" i="7"/>
  <c r="DK52" i="7"/>
  <c r="DI52" i="7"/>
  <c r="DH52" i="7"/>
  <c r="DG52" i="7"/>
  <c r="DF52" i="7"/>
  <c r="DE52" i="7"/>
  <c r="DD52" i="7"/>
  <c r="DC52" i="7"/>
  <c r="DB52" i="7"/>
  <c r="DA52" i="7"/>
  <c r="CZ52" i="7"/>
  <c r="CY52" i="7"/>
  <c r="CX52" i="7"/>
  <c r="CW52" i="7"/>
  <c r="CV52" i="7"/>
  <c r="CU52" i="7"/>
  <c r="CT52" i="7"/>
  <c r="CS52" i="7"/>
  <c r="CR52" i="7"/>
  <c r="CQ52" i="7"/>
  <c r="CP52" i="7"/>
  <c r="CO52" i="7"/>
  <c r="CN52" i="7"/>
  <c r="CM52" i="7"/>
  <c r="CL52" i="7"/>
  <c r="CJ52" i="7"/>
  <c r="CK52" i="7" s="1"/>
  <c r="CI52" i="7"/>
  <c r="CH52" i="7"/>
  <c r="CG52" i="7"/>
  <c r="CF52" i="7"/>
  <c r="CE52" i="7"/>
  <c r="CC52" i="7"/>
  <c r="DO52" i="7" s="1"/>
  <c r="AU52" i="7" s="1"/>
  <c r="DP52" i="7" s="1"/>
  <c r="AW52" i="7" s="1"/>
  <c r="DN51" i="7"/>
  <c r="DM51" i="7"/>
  <c r="DL51" i="7"/>
  <c r="DK51" i="7"/>
  <c r="DI51" i="7"/>
  <c r="DH51" i="7"/>
  <c r="DG51" i="7"/>
  <c r="DF51" i="7"/>
  <c r="DE51" i="7"/>
  <c r="DD51" i="7"/>
  <c r="DC51" i="7"/>
  <c r="DB51" i="7"/>
  <c r="DA51" i="7"/>
  <c r="CZ51" i="7"/>
  <c r="CY51" i="7"/>
  <c r="CX51" i="7"/>
  <c r="CW51" i="7"/>
  <c r="CV51" i="7"/>
  <c r="CU51" i="7"/>
  <c r="CT51" i="7"/>
  <c r="CS51" i="7"/>
  <c r="CR51" i="7"/>
  <c r="CQ51" i="7"/>
  <c r="CP51" i="7"/>
  <c r="CO51" i="7"/>
  <c r="CN51" i="7"/>
  <c r="CM51" i="7"/>
  <c r="CJ51" i="7"/>
  <c r="CK51" i="7" s="1"/>
  <c r="CI51" i="7"/>
  <c r="CH51" i="7"/>
  <c r="CG51" i="7"/>
  <c r="CF51" i="7"/>
  <c r="CE51" i="7"/>
  <c r="CC51" i="7"/>
  <c r="DN50" i="7"/>
  <c r="DM50" i="7"/>
  <c r="DL50" i="7"/>
  <c r="DK50" i="7"/>
  <c r="DI50" i="7"/>
  <c r="DH50" i="7"/>
  <c r="DG50" i="7"/>
  <c r="DF50" i="7"/>
  <c r="DE50" i="7"/>
  <c r="DD50" i="7"/>
  <c r="DC50" i="7"/>
  <c r="DB50" i="7"/>
  <c r="DA50" i="7"/>
  <c r="CZ50" i="7"/>
  <c r="CY50" i="7"/>
  <c r="CX50" i="7"/>
  <c r="CW50" i="7"/>
  <c r="CV50" i="7"/>
  <c r="CU50" i="7"/>
  <c r="CT50" i="7"/>
  <c r="CS50" i="7"/>
  <c r="CR50" i="7"/>
  <c r="CQ50" i="7"/>
  <c r="CP50" i="7"/>
  <c r="CO50" i="7"/>
  <c r="CN50" i="7"/>
  <c r="CM50" i="7"/>
  <c r="CJ50" i="7"/>
  <c r="CK50" i="7" s="1"/>
  <c r="CI50" i="7"/>
  <c r="CH50" i="7"/>
  <c r="CG50" i="7"/>
  <c r="CF50" i="7"/>
  <c r="CE50" i="7"/>
  <c r="CC50" i="7"/>
  <c r="DN49" i="7"/>
  <c r="DM49" i="7"/>
  <c r="DL49" i="7"/>
  <c r="DK49" i="7"/>
  <c r="DI49" i="7"/>
  <c r="DH49" i="7"/>
  <c r="DG49" i="7"/>
  <c r="DF49" i="7"/>
  <c r="DE49" i="7"/>
  <c r="DD49" i="7"/>
  <c r="DC49" i="7"/>
  <c r="DB49" i="7"/>
  <c r="DA49" i="7"/>
  <c r="CZ49" i="7"/>
  <c r="CY49" i="7"/>
  <c r="CX49" i="7"/>
  <c r="CW49" i="7"/>
  <c r="CV49" i="7"/>
  <c r="CU49" i="7"/>
  <c r="CT49" i="7"/>
  <c r="CS49" i="7"/>
  <c r="CR49" i="7"/>
  <c r="CQ49" i="7"/>
  <c r="CP49" i="7"/>
  <c r="CO49" i="7"/>
  <c r="CN49" i="7"/>
  <c r="CM49" i="7"/>
  <c r="CL49" i="7"/>
  <c r="CJ49" i="7"/>
  <c r="CK49" i="7" s="1"/>
  <c r="CI49" i="7"/>
  <c r="CH49" i="7"/>
  <c r="CG49" i="7"/>
  <c r="CF49" i="7"/>
  <c r="CE49" i="7"/>
  <c r="CC49" i="7"/>
  <c r="DO49" i="7" s="1"/>
  <c r="AU49" i="7" s="1"/>
  <c r="DP49" i="7" s="1"/>
  <c r="AW49" i="7" s="1"/>
  <c r="DN48" i="7"/>
  <c r="DM48" i="7"/>
  <c r="DL48" i="7"/>
  <c r="DK48" i="7"/>
  <c r="DI48" i="7"/>
  <c r="DH48" i="7"/>
  <c r="DG48" i="7"/>
  <c r="DF48" i="7"/>
  <c r="DE48" i="7"/>
  <c r="DD48" i="7"/>
  <c r="DC48" i="7"/>
  <c r="DB48" i="7"/>
  <c r="DA48" i="7"/>
  <c r="CZ48" i="7"/>
  <c r="CY48" i="7"/>
  <c r="CX48" i="7"/>
  <c r="CW48" i="7"/>
  <c r="CV48" i="7"/>
  <c r="CU48" i="7"/>
  <c r="CT48" i="7"/>
  <c r="CS48" i="7"/>
  <c r="CR48" i="7"/>
  <c r="CQ48" i="7"/>
  <c r="CP48" i="7"/>
  <c r="CO48" i="7"/>
  <c r="CN48" i="7"/>
  <c r="CM48" i="7"/>
  <c r="CL48" i="7"/>
  <c r="CJ48" i="7"/>
  <c r="CK48" i="7" s="1"/>
  <c r="CI48" i="7"/>
  <c r="CH48" i="7"/>
  <c r="CG48" i="7"/>
  <c r="CF48" i="7"/>
  <c r="CE48" i="7"/>
  <c r="CC48" i="7"/>
  <c r="DO48" i="7" s="1"/>
  <c r="AU48" i="7" s="1"/>
  <c r="DP48" i="7" s="1"/>
  <c r="AW48" i="7" s="1"/>
  <c r="DN47" i="7"/>
  <c r="DM47" i="7"/>
  <c r="DL47" i="7"/>
  <c r="DK47" i="7"/>
  <c r="DI47" i="7"/>
  <c r="DH47" i="7"/>
  <c r="DG47" i="7"/>
  <c r="DF47" i="7"/>
  <c r="DE47" i="7"/>
  <c r="DD47" i="7"/>
  <c r="DC47" i="7"/>
  <c r="DB47" i="7"/>
  <c r="DA47" i="7"/>
  <c r="CZ47" i="7"/>
  <c r="CY47" i="7"/>
  <c r="CX47" i="7"/>
  <c r="CW47" i="7"/>
  <c r="CV47" i="7"/>
  <c r="CU47" i="7"/>
  <c r="CT47" i="7"/>
  <c r="CS47" i="7"/>
  <c r="CR47" i="7"/>
  <c r="CQ47" i="7"/>
  <c r="CP47" i="7"/>
  <c r="CO47" i="7"/>
  <c r="CN47" i="7"/>
  <c r="CM47" i="7"/>
  <c r="CJ47" i="7"/>
  <c r="CL47" i="7" s="1"/>
  <c r="CI47" i="7"/>
  <c r="CH47" i="7"/>
  <c r="CG47" i="7"/>
  <c r="CF47" i="7"/>
  <c r="CE47" i="7"/>
  <c r="CC47" i="7"/>
  <c r="DN46" i="7"/>
  <c r="DM46" i="7"/>
  <c r="DL46" i="7"/>
  <c r="DK46" i="7"/>
  <c r="DI46" i="7"/>
  <c r="DH46" i="7"/>
  <c r="DG46" i="7"/>
  <c r="DF46" i="7"/>
  <c r="DE46" i="7"/>
  <c r="DD46" i="7"/>
  <c r="DC46" i="7"/>
  <c r="DB46" i="7"/>
  <c r="DA46" i="7"/>
  <c r="CZ46" i="7"/>
  <c r="CY46" i="7"/>
  <c r="CX46" i="7"/>
  <c r="CW46" i="7"/>
  <c r="CV46" i="7"/>
  <c r="CU46" i="7"/>
  <c r="CT46" i="7"/>
  <c r="CS46" i="7"/>
  <c r="CR46" i="7"/>
  <c r="CQ46" i="7"/>
  <c r="CP46" i="7"/>
  <c r="CO46" i="7"/>
  <c r="CN46" i="7"/>
  <c r="CM46" i="7"/>
  <c r="CJ46" i="7"/>
  <c r="CL46" i="7" s="1"/>
  <c r="CI46" i="7"/>
  <c r="CH46" i="7"/>
  <c r="CG46" i="7"/>
  <c r="CF46" i="7"/>
  <c r="CE46" i="7"/>
  <c r="CC46" i="7"/>
  <c r="DN45" i="7"/>
  <c r="DM45" i="7"/>
  <c r="DL45" i="7"/>
  <c r="DK45" i="7"/>
  <c r="DI45" i="7"/>
  <c r="DH45" i="7"/>
  <c r="DG45" i="7"/>
  <c r="DF45" i="7"/>
  <c r="DE45" i="7"/>
  <c r="DD45" i="7"/>
  <c r="DC45" i="7"/>
  <c r="DB45" i="7"/>
  <c r="DA45" i="7"/>
  <c r="CZ45" i="7"/>
  <c r="CY45" i="7"/>
  <c r="CX45" i="7"/>
  <c r="CW45" i="7"/>
  <c r="CV45" i="7"/>
  <c r="CU45" i="7"/>
  <c r="CT45" i="7"/>
  <c r="CS45" i="7"/>
  <c r="CR45" i="7"/>
  <c r="CQ45" i="7"/>
  <c r="CP45" i="7"/>
  <c r="CO45" i="7"/>
  <c r="CN45" i="7"/>
  <c r="CM45" i="7"/>
  <c r="CJ45" i="7"/>
  <c r="CL45" i="7" s="1"/>
  <c r="CI45" i="7"/>
  <c r="CH45" i="7"/>
  <c r="CG45" i="7"/>
  <c r="CF45" i="7"/>
  <c r="CE45" i="7"/>
  <c r="CC45" i="7"/>
  <c r="DN44" i="7"/>
  <c r="DM44" i="7"/>
  <c r="DL44" i="7"/>
  <c r="DK44" i="7"/>
  <c r="DI44" i="7"/>
  <c r="DH44" i="7"/>
  <c r="DG44" i="7"/>
  <c r="DF44" i="7"/>
  <c r="DE44" i="7"/>
  <c r="DD44" i="7"/>
  <c r="DC44" i="7"/>
  <c r="DB44" i="7"/>
  <c r="DA44" i="7"/>
  <c r="CZ44" i="7"/>
  <c r="CY44" i="7"/>
  <c r="CX44" i="7"/>
  <c r="CW44" i="7"/>
  <c r="CV44" i="7"/>
  <c r="CU44" i="7"/>
  <c r="CT44" i="7"/>
  <c r="CS44" i="7"/>
  <c r="CR44" i="7"/>
  <c r="CQ44" i="7"/>
  <c r="CP44" i="7"/>
  <c r="CO44" i="7"/>
  <c r="CN44" i="7"/>
  <c r="CM44" i="7"/>
  <c r="CJ44" i="7"/>
  <c r="CL44" i="7" s="1"/>
  <c r="CI44" i="7"/>
  <c r="CH44" i="7"/>
  <c r="CG44" i="7"/>
  <c r="CF44" i="7"/>
  <c r="CE44" i="7"/>
  <c r="CC44" i="7"/>
  <c r="DN43" i="7"/>
  <c r="DM43" i="7"/>
  <c r="DL43" i="7"/>
  <c r="DK43" i="7"/>
  <c r="DI43" i="7"/>
  <c r="DH43" i="7"/>
  <c r="DG43" i="7"/>
  <c r="DF43" i="7"/>
  <c r="DE43" i="7"/>
  <c r="DD43" i="7"/>
  <c r="DC43" i="7"/>
  <c r="DB43" i="7"/>
  <c r="DA43" i="7"/>
  <c r="CZ43" i="7"/>
  <c r="CY43" i="7"/>
  <c r="CX43" i="7"/>
  <c r="CW43" i="7"/>
  <c r="CV43" i="7"/>
  <c r="CU43" i="7"/>
  <c r="CT43" i="7"/>
  <c r="CS43" i="7"/>
  <c r="CR43" i="7"/>
  <c r="CQ43" i="7"/>
  <c r="CP43" i="7"/>
  <c r="CO43" i="7"/>
  <c r="CN43" i="7"/>
  <c r="CM43" i="7"/>
  <c r="CJ43" i="7"/>
  <c r="CL43" i="7" s="1"/>
  <c r="CI43" i="7"/>
  <c r="CH43" i="7"/>
  <c r="CG43" i="7"/>
  <c r="CF43" i="7"/>
  <c r="CE43" i="7"/>
  <c r="CC43" i="7"/>
  <c r="DN42" i="7"/>
  <c r="DM42" i="7"/>
  <c r="DL42" i="7"/>
  <c r="DK42" i="7"/>
  <c r="DI42" i="7"/>
  <c r="DH42" i="7"/>
  <c r="DG42" i="7"/>
  <c r="DF42" i="7"/>
  <c r="DE42" i="7"/>
  <c r="DD42" i="7"/>
  <c r="DC42" i="7"/>
  <c r="DB42" i="7"/>
  <c r="DA42" i="7"/>
  <c r="CZ42" i="7"/>
  <c r="CY42" i="7"/>
  <c r="CX42" i="7"/>
  <c r="CW42" i="7"/>
  <c r="CV42" i="7"/>
  <c r="CU42" i="7"/>
  <c r="CT42" i="7"/>
  <c r="CS42" i="7"/>
  <c r="CR42" i="7"/>
  <c r="CQ42" i="7"/>
  <c r="CP42" i="7"/>
  <c r="CO42" i="7"/>
  <c r="CN42" i="7"/>
  <c r="CM42" i="7"/>
  <c r="CJ42" i="7"/>
  <c r="CL42" i="7" s="1"/>
  <c r="CI42" i="7"/>
  <c r="CH42" i="7"/>
  <c r="CG42" i="7"/>
  <c r="CF42" i="7"/>
  <c r="CE42" i="7"/>
  <c r="CC42" i="7"/>
  <c r="DN41" i="7"/>
  <c r="DM41" i="7"/>
  <c r="DL41" i="7"/>
  <c r="DK41" i="7"/>
  <c r="DI41" i="7"/>
  <c r="DH41" i="7"/>
  <c r="DG41" i="7"/>
  <c r="DF41" i="7"/>
  <c r="DE41" i="7"/>
  <c r="DD41" i="7"/>
  <c r="DC41" i="7"/>
  <c r="DB41" i="7"/>
  <c r="DA41" i="7"/>
  <c r="CZ41" i="7"/>
  <c r="CY41" i="7"/>
  <c r="CX41" i="7"/>
  <c r="CW41" i="7"/>
  <c r="CV41" i="7"/>
  <c r="CU41" i="7"/>
  <c r="CT41" i="7"/>
  <c r="CS41" i="7"/>
  <c r="CR41" i="7"/>
  <c r="CQ41" i="7"/>
  <c r="CP41" i="7"/>
  <c r="CO41" i="7"/>
  <c r="CN41" i="7"/>
  <c r="CM41" i="7"/>
  <c r="CJ41" i="7"/>
  <c r="CL41" i="7" s="1"/>
  <c r="CI41" i="7"/>
  <c r="CH41" i="7"/>
  <c r="CG41" i="7"/>
  <c r="CF41" i="7"/>
  <c r="CE41" i="7"/>
  <c r="CC41" i="7"/>
  <c r="DN40" i="7"/>
  <c r="DM40" i="7"/>
  <c r="DL40" i="7"/>
  <c r="DK40" i="7"/>
  <c r="DI40" i="7"/>
  <c r="DH40" i="7"/>
  <c r="DG40" i="7"/>
  <c r="DF40" i="7"/>
  <c r="DE40" i="7"/>
  <c r="DD40" i="7"/>
  <c r="DC40" i="7"/>
  <c r="DB40" i="7"/>
  <c r="DA40" i="7"/>
  <c r="CZ40" i="7"/>
  <c r="CY40" i="7"/>
  <c r="CX40" i="7"/>
  <c r="CW40" i="7"/>
  <c r="CV40" i="7"/>
  <c r="CU40" i="7"/>
  <c r="CT40" i="7"/>
  <c r="CS40" i="7"/>
  <c r="CR40" i="7"/>
  <c r="CQ40" i="7"/>
  <c r="CP40" i="7"/>
  <c r="CO40" i="7"/>
  <c r="CN40" i="7"/>
  <c r="CM40" i="7"/>
  <c r="CJ40" i="7"/>
  <c r="CL40" i="7" s="1"/>
  <c r="CI40" i="7"/>
  <c r="CH40" i="7"/>
  <c r="CG40" i="7"/>
  <c r="CF40" i="7"/>
  <c r="CE40" i="7"/>
  <c r="CC40" i="7"/>
  <c r="DN39" i="7"/>
  <c r="DM39" i="7"/>
  <c r="DL39" i="7"/>
  <c r="DK39" i="7"/>
  <c r="DI39" i="7"/>
  <c r="DH39" i="7"/>
  <c r="DG39" i="7"/>
  <c r="DF39" i="7"/>
  <c r="DE39" i="7"/>
  <c r="DD39" i="7"/>
  <c r="DC39" i="7"/>
  <c r="DB39" i="7"/>
  <c r="DA39" i="7"/>
  <c r="CZ39" i="7"/>
  <c r="CY39" i="7"/>
  <c r="CX39" i="7"/>
  <c r="CW39" i="7"/>
  <c r="CV39" i="7"/>
  <c r="CU39" i="7"/>
  <c r="CT39" i="7"/>
  <c r="CS39" i="7"/>
  <c r="CR39" i="7"/>
  <c r="CQ39" i="7"/>
  <c r="CP39" i="7"/>
  <c r="CO39" i="7"/>
  <c r="CN39" i="7"/>
  <c r="CM39" i="7"/>
  <c r="CJ39" i="7"/>
  <c r="CL39" i="7" s="1"/>
  <c r="CI39" i="7"/>
  <c r="CH39" i="7"/>
  <c r="CG39" i="7"/>
  <c r="CF39" i="7"/>
  <c r="CE39" i="7"/>
  <c r="CC39" i="7"/>
  <c r="DN38" i="7"/>
  <c r="DM38" i="7"/>
  <c r="DL38" i="7"/>
  <c r="DK38" i="7"/>
  <c r="DI38" i="7"/>
  <c r="DH38" i="7"/>
  <c r="DG38" i="7"/>
  <c r="DF38" i="7"/>
  <c r="DE38" i="7"/>
  <c r="DD38" i="7"/>
  <c r="DC38" i="7"/>
  <c r="DB38" i="7"/>
  <c r="DA38" i="7"/>
  <c r="CZ38" i="7"/>
  <c r="CY38" i="7"/>
  <c r="CX38" i="7"/>
  <c r="CW38" i="7"/>
  <c r="CV38" i="7"/>
  <c r="CU38" i="7"/>
  <c r="CT38" i="7"/>
  <c r="CS38" i="7"/>
  <c r="CR38" i="7"/>
  <c r="CQ38" i="7"/>
  <c r="CP38" i="7"/>
  <c r="CO38" i="7"/>
  <c r="CN38" i="7"/>
  <c r="CM38" i="7"/>
  <c r="CJ38" i="7"/>
  <c r="CL38" i="7" s="1"/>
  <c r="CI38" i="7"/>
  <c r="CH38" i="7"/>
  <c r="CG38" i="7"/>
  <c r="CF38" i="7"/>
  <c r="CE38" i="7"/>
  <c r="CC38" i="7"/>
  <c r="DN37" i="7"/>
  <c r="DM37" i="7"/>
  <c r="DL37" i="7"/>
  <c r="DK37" i="7"/>
  <c r="DI37" i="7"/>
  <c r="DH37" i="7"/>
  <c r="DG37" i="7"/>
  <c r="DF37" i="7"/>
  <c r="DE37" i="7"/>
  <c r="DD37" i="7"/>
  <c r="DC37" i="7"/>
  <c r="DB37" i="7"/>
  <c r="DA37" i="7"/>
  <c r="CZ37" i="7"/>
  <c r="CY37" i="7"/>
  <c r="CX37" i="7"/>
  <c r="CW37" i="7"/>
  <c r="CV37" i="7"/>
  <c r="CU37" i="7"/>
  <c r="CT37" i="7"/>
  <c r="CS37" i="7"/>
  <c r="CR37" i="7"/>
  <c r="CQ37" i="7"/>
  <c r="CP37" i="7"/>
  <c r="CO37" i="7"/>
  <c r="CN37" i="7"/>
  <c r="CM37" i="7"/>
  <c r="CJ37" i="7"/>
  <c r="CL37" i="7" s="1"/>
  <c r="CI37" i="7"/>
  <c r="CH37" i="7"/>
  <c r="CG37" i="7"/>
  <c r="CF37" i="7"/>
  <c r="CE37" i="7"/>
  <c r="CC37" i="7"/>
  <c r="DN36" i="7"/>
  <c r="DM36" i="7"/>
  <c r="DL36" i="7"/>
  <c r="DK36" i="7"/>
  <c r="DI36" i="7"/>
  <c r="DH36" i="7"/>
  <c r="DG36" i="7"/>
  <c r="DF36" i="7"/>
  <c r="DE36" i="7"/>
  <c r="DD36" i="7"/>
  <c r="DC36" i="7"/>
  <c r="DB36" i="7"/>
  <c r="DA36" i="7"/>
  <c r="CZ36" i="7"/>
  <c r="CY36" i="7"/>
  <c r="CX36" i="7"/>
  <c r="CW36" i="7"/>
  <c r="CV36" i="7"/>
  <c r="CU36" i="7"/>
  <c r="CT36" i="7"/>
  <c r="CS36" i="7"/>
  <c r="CR36" i="7"/>
  <c r="CQ36" i="7"/>
  <c r="CP36" i="7"/>
  <c r="CO36" i="7"/>
  <c r="CN36" i="7"/>
  <c r="CM36" i="7"/>
  <c r="CJ36" i="7"/>
  <c r="CL36" i="7" s="1"/>
  <c r="CI36" i="7"/>
  <c r="CH36" i="7"/>
  <c r="CG36" i="7"/>
  <c r="CF36" i="7"/>
  <c r="CE36" i="7"/>
  <c r="CC36" i="7"/>
  <c r="DN35" i="7"/>
  <c r="DM35" i="7"/>
  <c r="DL35" i="7"/>
  <c r="DK35" i="7"/>
  <c r="DI35" i="7"/>
  <c r="DH35" i="7"/>
  <c r="DG35" i="7"/>
  <c r="DF35" i="7"/>
  <c r="DE35" i="7"/>
  <c r="DD35" i="7"/>
  <c r="DC35" i="7"/>
  <c r="DB35" i="7"/>
  <c r="DA35" i="7"/>
  <c r="CZ35" i="7"/>
  <c r="CY35" i="7"/>
  <c r="CX35" i="7"/>
  <c r="CW35" i="7"/>
  <c r="CV35" i="7"/>
  <c r="CU35" i="7"/>
  <c r="CT35" i="7"/>
  <c r="CS35" i="7"/>
  <c r="CR35" i="7"/>
  <c r="CQ35" i="7"/>
  <c r="CP35" i="7"/>
  <c r="CO35" i="7"/>
  <c r="CN35" i="7"/>
  <c r="CM35" i="7"/>
  <c r="CJ35" i="7"/>
  <c r="CL35" i="7" s="1"/>
  <c r="CI35" i="7"/>
  <c r="CH35" i="7"/>
  <c r="CG35" i="7"/>
  <c r="CF35" i="7"/>
  <c r="CE35" i="7"/>
  <c r="CC35" i="7"/>
  <c r="DN34" i="7"/>
  <c r="DM34" i="7"/>
  <c r="DL34" i="7"/>
  <c r="DK34" i="7"/>
  <c r="DI34" i="7"/>
  <c r="DH34" i="7"/>
  <c r="DG34" i="7"/>
  <c r="DF34" i="7"/>
  <c r="DE34" i="7"/>
  <c r="DD34" i="7"/>
  <c r="DC34" i="7"/>
  <c r="DB34" i="7"/>
  <c r="DA34" i="7"/>
  <c r="CZ34" i="7"/>
  <c r="CY34" i="7"/>
  <c r="CX34" i="7"/>
  <c r="CW34" i="7"/>
  <c r="CV34" i="7"/>
  <c r="CU34" i="7"/>
  <c r="CT34" i="7"/>
  <c r="CS34" i="7"/>
  <c r="CR34" i="7"/>
  <c r="CQ34" i="7"/>
  <c r="CP34" i="7"/>
  <c r="CO34" i="7"/>
  <c r="CN34" i="7"/>
  <c r="CM34" i="7"/>
  <c r="CJ34" i="7"/>
  <c r="CL34" i="7" s="1"/>
  <c r="CI34" i="7"/>
  <c r="CH34" i="7"/>
  <c r="CG34" i="7"/>
  <c r="CF34" i="7"/>
  <c r="CE34" i="7"/>
  <c r="CC34" i="7"/>
  <c r="DN33" i="7"/>
  <c r="DM33" i="7"/>
  <c r="DL33" i="7"/>
  <c r="DK33" i="7"/>
  <c r="DI33" i="7"/>
  <c r="DH33" i="7"/>
  <c r="DG33" i="7"/>
  <c r="DF33" i="7"/>
  <c r="DE33" i="7"/>
  <c r="DD33" i="7"/>
  <c r="DC33" i="7"/>
  <c r="DB33" i="7"/>
  <c r="DA33" i="7"/>
  <c r="CZ33" i="7"/>
  <c r="CY33" i="7"/>
  <c r="CX33" i="7"/>
  <c r="CW33" i="7"/>
  <c r="CV33" i="7"/>
  <c r="CU33" i="7"/>
  <c r="CT33" i="7"/>
  <c r="CS33" i="7"/>
  <c r="CR33" i="7"/>
  <c r="CQ33" i="7"/>
  <c r="CP33" i="7"/>
  <c r="CO33" i="7"/>
  <c r="CN33" i="7"/>
  <c r="CM33" i="7"/>
  <c r="CJ33" i="7"/>
  <c r="CL33" i="7" s="1"/>
  <c r="CI33" i="7"/>
  <c r="CH33" i="7"/>
  <c r="CG33" i="7"/>
  <c r="CF33" i="7"/>
  <c r="CE33" i="7"/>
  <c r="CC33" i="7"/>
  <c r="DN32" i="7"/>
  <c r="DM32" i="7"/>
  <c r="DL32" i="7"/>
  <c r="DK32" i="7"/>
  <c r="DI32" i="7"/>
  <c r="DH32" i="7"/>
  <c r="DG32" i="7"/>
  <c r="DF32" i="7"/>
  <c r="DE32" i="7"/>
  <c r="DD32" i="7"/>
  <c r="DC32" i="7"/>
  <c r="DB32" i="7"/>
  <c r="DA32" i="7"/>
  <c r="CZ32" i="7"/>
  <c r="CY32" i="7"/>
  <c r="CX32" i="7"/>
  <c r="CW32" i="7"/>
  <c r="CV32" i="7"/>
  <c r="CU32" i="7"/>
  <c r="CT32" i="7"/>
  <c r="CS32" i="7"/>
  <c r="CR32" i="7"/>
  <c r="CQ32" i="7"/>
  <c r="CP32" i="7"/>
  <c r="CO32" i="7"/>
  <c r="CN32" i="7"/>
  <c r="CM32" i="7"/>
  <c r="CJ32" i="7"/>
  <c r="CL32" i="7" s="1"/>
  <c r="CI32" i="7"/>
  <c r="CH32" i="7"/>
  <c r="CG32" i="7"/>
  <c r="CF32" i="7"/>
  <c r="CE32" i="7"/>
  <c r="CC32" i="7"/>
  <c r="DN31" i="7"/>
  <c r="DM31" i="7"/>
  <c r="DL31" i="7"/>
  <c r="DK31" i="7"/>
  <c r="DI31" i="7"/>
  <c r="DH31" i="7"/>
  <c r="DG31" i="7"/>
  <c r="DF31" i="7"/>
  <c r="DE31" i="7"/>
  <c r="DD31" i="7"/>
  <c r="DC31" i="7"/>
  <c r="DB31" i="7"/>
  <c r="DA31" i="7"/>
  <c r="CZ31" i="7"/>
  <c r="CY31" i="7"/>
  <c r="CX31" i="7"/>
  <c r="CW31" i="7"/>
  <c r="CV31" i="7"/>
  <c r="CU31" i="7"/>
  <c r="CT31" i="7"/>
  <c r="CS31" i="7"/>
  <c r="CR31" i="7"/>
  <c r="CQ31" i="7"/>
  <c r="CP31" i="7"/>
  <c r="CO31" i="7"/>
  <c r="CN31" i="7"/>
  <c r="CM31" i="7"/>
  <c r="CJ31" i="7"/>
  <c r="CL31" i="7" s="1"/>
  <c r="CI31" i="7"/>
  <c r="CH31" i="7"/>
  <c r="CG31" i="7"/>
  <c r="CF31" i="7"/>
  <c r="CE31" i="7"/>
  <c r="CC31" i="7"/>
  <c r="DN30" i="7"/>
  <c r="DM30" i="7"/>
  <c r="DL30" i="7"/>
  <c r="DK30" i="7"/>
  <c r="DI30" i="7"/>
  <c r="DH30" i="7"/>
  <c r="DG30" i="7"/>
  <c r="DF30" i="7"/>
  <c r="DE30" i="7"/>
  <c r="DD30" i="7"/>
  <c r="DC30" i="7"/>
  <c r="DB30" i="7"/>
  <c r="DA30" i="7"/>
  <c r="CZ30" i="7"/>
  <c r="CY30" i="7"/>
  <c r="CX30" i="7"/>
  <c r="CW30" i="7"/>
  <c r="CV30" i="7"/>
  <c r="CU30" i="7"/>
  <c r="CT30" i="7"/>
  <c r="CS30" i="7"/>
  <c r="CR30" i="7"/>
  <c r="CQ30" i="7"/>
  <c r="CP30" i="7"/>
  <c r="CO30" i="7"/>
  <c r="CN30" i="7"/>
  <c r="CM30" i="7"/>
  <c r="CJ30" i="7"/>
  <c r="CL30" i="7" s="1"/>
  <c r="CI30" i="7"/>
  <c r="CH30" i="7"/>
  <c r="CG30" i="7"/>
  <c r="CF30" i="7"/>
  <c r="CE30" i="7"/>
  <c r="CC30" i="7"/>
  <c r="DN29" i="7"/>
  <c r="DM29" i="7"/>
  <c r="DL29" i="7"/>
  <c r="DK29" i="7"/>
  <c r="DI29" i="7"/>
  <c r="DH29" i="7"/>
  <c r="DG29" i="7"/>
  <c r="DF29" i="7"/>
  <c r="DE29" i="7"/>
  <c r="DD29" i="7"/>
  <c r="DC29" i="7"/>
  <c r="DB29" i="7"/>
  <c r="DA29" i="7"/>
  <c r="CZ29" i="7"/>
  <c r="CY29" i="7"/>
  <c r="CX29" i="7"/>
  <c r="CW29" i="7"/>
  <c r="CV29" i="7"/>
  <c r="CU29" i="7"/>
  <c r="CT29" i="7"/>
  <c r="CS29" i="7"/>
  <c r="CR29" i="7"/>
  <c r="CQ29" i="7"/>
  <c r="CP29" i="7"/>
  <c r="CO29" i="7"/>
  <c r="CN29" i="7"/>
  <c r="CM29" i="7"/>
  <c r="CJ29" i="7"/>
  <c r="CL29" i="7" s="1"/>
  <c r="CI29" i="7"/>
  <c r="CH29" i="7"/>
  <c r="CG29" i="7"/>
  <c r="CF29" i="7"/>
  <c r="CE29" i="7"/>
  <c r="CC29" i="7"/>
  <c r="DN28" i="7"/>
  <c r="DM28" i="7"/>
  <c r="DL28" i="7"/>
  <c r="DK28" i="7"/>
  <c r="DI28" i="7"/>
  <c r="DH28" i="7"/>
  <c r="DG28" i="7"/>
  <c r="DF28" i="7"/>
  <c r="DE28" i="7"/>
  <c r="DD28" i="7"/>
  <c r="DC28" i="7"/>
  <c r="DB28" i="7"/>
  <c r="DA28" i="7"/>
  <c r="CZ28" i="7"/>
  <c r="CY28" i="7"/>
  <c r="CX28" i="7"/>
  <c r="CW28" i="7"/>
  <c r="CV28" i="7"/>
  <c r="CU28" i="7"/>
  <c r="CT28" i="7"/>
  <c r="CS28" i="7"/>
  <c r="CR28" i="7"/>
  <c r="CQ28" i="7"/>
  <c r="CP28" i="7"/>
  <c r="CO28" i="7"/>
  <c r="CN28" i="7"/>
  <c r="CM28" i="7"/>
  <c r="CJ28" i="7"/>
  <c r="CL28" i="7" s="1"/>
  <c r="CI28" i="7"/>
  <c r="CH28" i="7"/>
  <c r="CG28" i="7"/>
  <c r="CF28" i="7"/>
  <c r="CE28" i="7"/>
  <c r="CC28" i="7"/>
  <c r="DN27" i="7"/>
  <c r="DM27" i="7"/>
  <c r="DL27" i="7"/>
  <c r="DK27" i="7"/>
  <c r="DI27" i="7"/>
  <c r="DH27" i="7"/>
  <c r="DG27" i="7"/>
  <c r="DF27" i="7"/>
  <c r="DE27" i="7"/>
  <c r="DD27" i="7"/>
  <c r="DC27" i="7"/>
  <c r="DB27" i="7"/>
  <c r="DA27" i="7"/>
  <c r="CZ27" i="7"/>
  <c r="CY27" i="7"/>
  <c r="CX27" i="7"/>
  <c r="CW27" i="7"/>
  <c r="CV27" i="7"/>
  <c r="CU27" i="7"/>
  <c r="CT27" i="7"/>
  <c r="CS27" i="7"/>
  <c r="CR27" i="7"/>
  <c r="CQ27" i="7"/>
  <c r="CP27" i="7"/>
  <c r="CO27" i="7"/>
  <c r="CN27" i="7"/>
  <c r="CM27" i="7"/>
  <c r="CJ27" i="7"/>
  <c r="CL27" i="7" s="1"/>
  <c r="CI27" i="7"/>
  <c r="CH27" i="7"/>
  <c r="CG27" i="7"/>
  <c r="CF27" i="7"/>
  <c r="CE27" i="7"/>
  <c r="CC27" i="7"/>
  <c r="DN26" i="7"/>
  <c r="DM26" i="7"/>
  <c r="DL26" i="7"/>
  <c r="DK26" i="7"/>
  <c r="DI26" i="7"/>
  <c r="DH26" i="7"/>
  <c r="DG26" i="7"/>
  <c r="DF26" i="7"/>
  <c r="DE26" i="7"/>
  <c r="DD26" i="7"/>
  <c r="DC26" i="7"/>
  <c r="DB26" i="7"/>
  <c r="DA26" i="7"/>
  <c r="CZ26" i="7"/>
  <c r="CY26" i="7"/>
  <c r="CX26" i="7"/>
  <c r="CW26" i="7"/>
  <c r="CV26" i="7"/>
  <c r="CU26" i="7"/>
  <c r="CT26" i="7"/>
  <c r="CS26" i="7"/>
  <c r="CR26" i="7"/>
  <c r="CQ26" i="7"/>
  <c r="CP26" i="7"/>
  <c r="CO26" i="7"/>
  <c r="CN26" i="7"/>
  <c r="CM26" i="7"/>
  <c r="CJ26" i="7"/>
  <c r="CL26" i="7" s="1"/>
  <c r="CI26" i="7"/>
  <c r="CH26" i="7"/>
  <c r="CG26" i="7"/>
  <c r="CF26" i="7"/>
  <c r="CE26" i="7"/>
  <c r="CC26" i="7"/>
  <c r="DN25" i="7"/>
  <c r="DM25" i="7"/>
  <c r="DL25" i="7"/>
  <c r="DK25" i="7"/>
  <c r="DI25" i="7"/>
  <c r="DH25" i="7"/>
  <c r="DG25" i="7"/>
  <c r="DF25" i="7"/>
  <c r="DE25" i="7"/>
  <c r="DD25" i="7"/>
  <c r="DC25" i="7"/>
  <c r="DB25" i="7"/>
  <c r="DA25" i="7"/>
  <c r="CZ25" i="7"/>
  <c r="CY25" i="7"/>
  <c r="CX25" i="7"/>
  <c r="CW25" i="7"/>
  <c r="CV25" i="7"/>
  <c r="CU25" i="7"/>
  <c r="CT25" i="7"/>
  <c r="CS25" i="7"/>
  <c r="CR25" i="7"/>
  <c r="CQ25" i="7"/>
  <c r="CP25" i="7"/>
  <c r="CO25" i="7"/>
  <c r="CN25" i="7"/>
  <c r="CM25" i="7"/>
  <c r="CJ25" i="7"/>
  <c r="CL25" i="7" s="1"/>
  <c r="CI25" i="7"/>
  <c r="CH25" i="7"/>
  <c r="CG25" i="7"/>
  <c r="CF25" i="7"/>
  <c r="CE25" i="7"/>
  <c r="CC25" i="7"/>
  <c r="DN24" i="7"/>
  <c r="DM24" i="7"/>
  <c r="DL24" i="7"/>
  <c r="DK24" i="7"/>
  <c r="DI24" i="7"/>
  <c r="DH24" i="7"/>
  <c r="DG24" i="7"/>
  <c r="DF24" i="7"/>
  <c r="DE24" i="7"/>
  <c r="DD24" i="7"/>
  <c r="DC24" i="7"/>
  <c r="DB24" i="7"/>
  <c r="DA24" i="7"/>
  <c r="CZ24" i="7"/>
  <c r="CY24" i="7"/>
  <c r="CX24" i="7"/>
  <c r="CW24" i="7"/>
  <c r="CV24" i="7"/>
  <c r="CU24" i="7"/>
  <c r="CT24" i="7"/>
  <c r="CS24" i="7"/>
  <c r="CR24" i="7"/>
  <c r="CQ24" i="7"/>
  <c r="CP24" i="7"/>
  <c r="CO24" i="7"/>
  <c r="CN24" i="7"/>
  <c r="CM24" i="7"/>
  <c r="CJ24" i="7"/>
  <c r="CL24" i="7" s="1"/>
  <c r="CI24" i="7"/>
  <c r="CH24" i="7"/>
  <c r="CG24" i="7"/>
  <c r="CF24" i="7"/>
  <c r="CE24" i="7"/>
  <c r="CC24" i="7"/>
  <c r="DN23" i="7"/>
  <c r="DM23" i="7"/>
  <c r="DL23" i="7"/>
  <c r="DK23" i="7"/>
  <c r="DI23" i="7"/>
  <c r="DH23" i="7"/>
  <c r="DG23" i="7"/>
  <c r="DF23" i="7"/>
  <c r="DE23" i="7"/>
  <c r="DD23" i="7"/>
  <c r="DC23" i="7"/>
  <c r="DB23" i="7"/>
  <c r="DA23" i="7"/>
  <c r="CZ23" i="7"/>
  <c r="CY23" i="7"/>
  <c r="CX23" i="7"/>
  <c r="CW23" i="7"/>
  <c r="CV23" i="7"/>
  <c r="CU23" i="7"/>
  <c r="CT23" i="7"/>
  <c r="CS23" i="7"/>
  <c r="CR23" i="7"/>
  <c r="CQ23" i="7"/>
  <c r="CP23" i="7"/>
  <c r="CO23" i="7"/>
  <c r="CN23" i="7"/>
  <c r="CM23" i="7"/>
  <c r="CJ23" i="7"/>
  <c r="CL23" i="7" s="1"/>
  <c r="CI23" i="7"/>
  <c r="CH23" i="7"/>
  <c r="CG23" i="7"/>
  <c r="CF23" i="7"/>
  <c r="CE23" i="7"/>
  <c r="CC23" i="7"/>
  <c r="DN22" i="7"/>
  <c r="DM22" i="7"/>
  <c r="DL22" i="7"/>
  <c r="DK22" i="7"/>
  <c r="DI22" i="7"/>
  <c r="DH22" i="7"/>
  <c r="DG22" i="7"/>
  <c r="DF22" i="7"/>
  <c r="DE22" i="7"/>
  <c r="DD22" i="7"/>
  <c r="DC22" i="7"/>
  <c r="DB22" i="7"/>
  <c r="DA22" i="7"/>
  <c r="CZ22" i="7"/>
  <c r="CY22" i="7"/>
  <c r="CX22" i="7"/>
  <c r="CW22" i="7"/>
  <c r="CV22" i="7"/>
  <c r="CU22" i="7"/>
  <c r="CT22" i="7"/>
  <c r="CS22" i="7"/>
  <c r="CR22" i="7"/>
  <c r="CQ22" i="7"/>
  <c r="CP22" i="7"/>
  <c r="CO22" i="7"/>
  <c r="CN22" i="7"/>
  <c r="CM22" i="7"/>
  <c r="CJ22" i="7"/>
  <c r="CL22" i="7" s="1"/>
  <c r="CI22" i="7"/>
  <c r="CH22" i="7"/>
  <c r="CG22" i="7"/>
  <c r="CF22" i="7"/>
  <c r="CE22" i="7"/>
  <c r="CC22" i="7"/>
  <c r="DN21" i="7"/>
  <c r="DM21" i="7"/>
  <c r="DL21" i="7"/>
  <c r="DK21" i="7"/>
  <c r="DI21" i="7"/>
  <c r="DH21" i="7"/>
  <c r="DG21" i="7"/>
  <c r="DF21" i="7"/>
  <c r="DE21" i="7"/>
  <c r="DD21" i="7"/>
  <c r="DC21" i="7"/>
  <c r="DB21" i="7"/>
  <c r="DA21" i="7"/>
  <c r="CZ21" i="7"/>
  <c r="CY21" i="7"/>
  <c r="CX21" i="7"/>
  <c r="CW21" i="7"/>
  <c r="CV21" i="7"/>
  <c r="CU21" i="7"/>
  <c r="CT21" i="7"/>
  <c r="CS21" i="7"/>
  <c r="CR21" i="7"/>
  <c r="CQ21" i="7"/>
  <c r="CP21" i="7"/>
  <c r="CO21" i="7"/>
  <c r="CN21" i="7"/>
  <c r="CM21" i="7"/>
  <c r="CJ21" i="7"/>
  <c r="CL21" i="7" s="1"/>
  <c r="CI21" i="7"/>
  <c r="CH21" i="7"/>
  <c r="CG21" i="7"/>
  <c r="CF21" i="7"/>
  <c r="CE21" i="7"/>
  <c r="CC21" i="7"/>
  <c r="DN20" i="7"/>
  <c r="DM20" i="7"/>
  <c r="DL20" i="7"/>
  <c r="DK20" i="7"/>
  <c r="DI20" i="7"/>
  <c r="DH20" i="7"/>
  <c r="DG20" i="7"/>
  <c r="DF20" i="7"/>
  <c r="DE20" i="7"/>
  <c r="DD20" i="7"/>
  <c r="DC20" i="7"/>
  <c r="DB20" i="7"/>
  <c r="DA20" i="7"/>
  <c r="CZ20" i="7"/>
  <c r="CY20" i="7"/>
  <c r="CX20" i="7"/>
  <c r="CW20" i="7"/>
  <c r="CV20" i="7"/>
  <c r="CU20" i="7"/>
  <c r="CT20" i="7"/>
  <c r="CS20" i="7"/>
  <c r="CR20" i="7"/>
  <c r="CQ20" i="7"/>
  <c r="CP20" i="7"/>
  <c r="CO20" i="7"/>
  <c r="CN20" i="7"/>
  <c r="CM20" i="7"/>
  <c r="CJ20" i="7"/>
  <c r="CL20" i="7" s="1"/>
  <c r="CI20" i="7"/>
  <c r="CH20" i="7"/>
  <c r="CG20" i="7"/>
  <c r="CF20" i="7"/>
  <c r="CE20" i="7"/>
  <c r="CC20" i="7"/>
  <c r="DN19" i="7"/>
  <c r="DM19" i="7"/>
  <c r="DL19" i="7"/>
  <c r="DK19" i="7"/>
  <c r="DI19" i="7"/>
  <c r="DH19" i="7"/>
  <c r="DG19" i="7"/>
  <c r="DF19" i="7"/>
  <c r="DE19" i="7"/>
  <c r="DD19" i="7"/>
  <c r="DC19" i="7"/>
  <c r="DB19" i="7"/>
  <c r="DA19" i="7"/>
  <c r="CZ19" i="7"/>
  <c r="CY19" i="7"/>
  <c r="CX19" i="7"/>
  <c r="CW19" i="7"/>
  <c r="CV19" i="7"/>
  <c r="CU19" i="7"/>
  <c r="CT19" i="7"/>
  <c r="CS19" i="7"/>
  <c r="CR19" i="7"/>
  <c r="CQ19" i="7"/>
  <c r="CP19" i="7"/>
  <c r="CO19" i="7"/>
  <c r="CN19" i="7"/>
  <c r="CM19" i="7"/>
  <c r="CJ19" i="7"/>
  <c r="CL19" i="7" s="1"/>
  <c r="CI19" i="7"/>
  <c r="CH19" i="7"/>
  <c r="CG19" i="7"/>
  <c r="CF19" i="7"/>
  <c r="CE19" i="7"/>
  <c r="CC19" i="7"/>
  <c r="DN18" i="7"/>
  <c r="DM18" i="7"/>
  <c r="DL18" i="7"/>
  <c r="DK18" i="7"/>
  <c r="DI18" i="7"/>
  <c r="DH18" i="7"/>
  <c r="DG18" i="7"/>
  <c r="DF18" i="7"/>
  <c r="DE18" i="7"/>
  <c r="DD18" i="7"/>
  <c r="DC18" i="7"/>
  <c r="DB18" i="7"/>
  <c r="DA18" i="7"/>
  <c r="CZ18" i="7"/>
  <c r="CY18" i="7"/>
  <c r="CX18" i="7"/>
  <c r="CW18" i="7"/>
  <c r="CV18" i="7"/>
  <c r="CU18" i="7"/>
  <c r="CT18" i="7"/>
  <c r="CS18" i="7"/>
  <c r="CR18" i="7"/>
  <c r="CQ18" i="7"/>
  <c r="CP18" i="7"/>
  <c r="CO18" i="7"/>
  <c r="CN18" i="7"/>
  <c r="CM18" i="7"/>
  <c r="CJ18" i="7"/>
  <c r="CL18" i="7" s="1"/>
  <c r="CI18" i="7"/>
  <c r="CH18" i="7"/>
  <c r="CG18" i="7"/>
  <c r="CF18" i="7"/>
  <c r="CE18" i="7"/>
  <c r="CC18" i="7"/>
  <c r="DN17" i="7"/>
  <c r="DM17" i="7"/>
  <c r="DL17" i="7"/>
  <c r="DK17" i="7"/>
  <c r="DI17" i="7"/>
  <c r="DH17" i="7"/>
  <c r="DG17" i="7"/>
  <c r="DF17" i="7"/>
  <c r="DE17" i="7"/>
  <c r="DD17" i="7"/>
  <c r="DC17" i="7"/>
  <c r="DB17" i="7"/>
  <c r="DA17" i="7"/>
  <c r="CZ17" i="7"/>
  <c r="CY17" i="7"/>
  <c r="CX17" i="7"/>
  <c r="CW17" i="7"/>
  <c r="CV17" i="7"/>
  <c r="CU17" i="7"/>
  <c r="CT17" i="7"/>
  <c r="CS17" i="7"/>
  <c r="CR17" i="7"/>
  <c r="CQ17" i="7"/>
  <c r="CP17" i="7"/>
  <c r="CO17" i="7"/>
  <c r="CN17" i="7"/>
  <c r="CM17" i="7"/>
  <c r="CJ17" i="7"/>
  <c r="CI17" i="7"/>
  <c r="CH17" i="7"/>
  <c r="CG17" i="7"/>
  <c r="CF17" i="7"/>
  <c r="CE17" i="7"/>
  <c r="CC17" i="7"/>
  <c r="DN16" i="7"/>
  <c r="DM16" i="7"/>
  <c r="DL16" i="7"/>
  <c r="DK16" i="7"/>
  <c r="DI16" i="7"/>
  <c r="DH16" i="7"/>
  <c r="DG16" i="7"/>
  <c r="DF16" i="7"/>
  <c r="DE16" i="7"/>
  <c r="DD16" i="7"/>
  <c r="DC16" i="7"/>
  <c r="DB16" i="7"/>
  <c r="DA16" i="7"/>
  <c r="CZ16" i="7"/>
  <c r="CY16" i="7"/>
  <c r="CX16" i="7"/>
  <c r="CW16" i="7"/>
  <c r="CV16" i="7"/>
  <c r="CU16" i="7"/>
  <c r="CT16" i="7"/>
  <c r="CS16" i="7"/>
  <c r="CR16" i="7"/>
  <c r="CQ16" i="7"/>
  <c r="CP16" i="7"/>
  <c r="CO16" i="7"/>
  <c r="CN16" i="7"/>
  <c r="CM16" i="7"/>
  <c r="CJ16" i="7"/>
  <c r="CI16" i="7"/>
  <c r="CH16" i="7"/>
  <c r="CG16" i="7"/>
  <c r="CF16" i="7"/>
  <c r="CE16" i="7"/>
  <c r="CC16" i="7"/>
  <c r="DN15" i="7"/>
  <c r="DM15" i="7"/>
  <c r="DL15" i="7"/>
  <c r="DK15" i="7"/>
  <c r="DI15" i="7"/>
  <c r="DH15" i="7"/>
  <c r="DG15" i="7"/>
  <c r="DF15" i="7"/>
  <c r="DE15" i="7"/>
  <c r="DD15" i="7"/>
  <c r="DC15" i="7"/>
  <c r="DB15" i="7"/>
  <c r="DA15" i="7"/>
  <c r="CZ15" i="7"/>
  <c r="CY15" i="7"/>
  <c r="CX15" i="7"/>
  <c r="CW15" i="7"/>
  <c r="CV15" i="7"/>
  <c r="CU15" i="7"/>
  <c r="CT15" i="7"/>
  <c r="CS15" i="7"/>
  <c r="CR15" i="7"/>
  <c r="CQ15" i="7"/>
  <c r="CP15" i="7"/>
  <c r="CO15" i="7"/>
  <c r="CN15" i="7"/>
  <c r="CM15" i="7"/>
  <c r="CJ15" i="7"/>
  <c r="CI15" i="7"/>
  <c r="CH15" i="7"/>
  <c r="CG15" i="7"/>
  <c r="CF15" i="7"/>
  <c r="CE15" i="7"/>
  <c r="CC15" i="7"/>
  <c r="DN14" i="7"/>
  <c r="DM14" i="7"/>
  <c r="DL14" i="7"/>
  <c r="DK14" i="7"/>
  <c r="DI14" i="7"/>
  <c r="DH14" i="7"/>
  <c r="DG14" i="7"/>
  <c r="DF14" i="7"/>
  <c r="DE14" i="7"/>
  <c r="DD14" i="7"/>
  <c r="DC14" i="7"/>
  <c r="DB14" i="7"/>
  <c r="DA14" i="7"/>
  <c r="CZ14" i="7"/>
  <c r="CY14" i="7"/>
  <c r="CX14" i="7"/>
  <c r="CW14" i="7"/>
  <c r="CV14" i="7"/>
  <c r="CU14" i="7"/>
  <c r="CT14" i="7"/>
  <c r="CS14" i="7"/>
  <c r="CR14" i="7"/>
  <c r="CQ14" i="7"/>
  <c r="CP14" i="7"/>
  <c r="CO14" i="7"/>
  <c r="CN14" i="7"/>
  <c r="CM14" i="7"/>
  <c r="CJ14" i="7"/>
  <c r="CI14" i="7"/>
  <c r="CH14" i="7"/>
  <c r="CG14" i="7"/>
  <c r="CF14" i="7"/>
  <c r="CE14" i="7"/>
  <c r="CC14" i="7"/>
  <c r="DN13" i="7"/>
  <c r="DM13" i="7"/>
  <c r="DL13" i="7"/>
  <c r="DK13" i="7"/>
  <c r="DI13" i="7"/>
  <c r="DH13" i="7"/>
  <c r="DG13" i="7"/>
  <c r="DF13" i="7"/>
  <c r="DE13" i="7"/>
  <c r="DD13" i="7"/>
  <c r="DC13" i="7"/>
  <c r="DB13" i="7"/>
  <c r="DA13" i="7"/>
  <c r="CZ13" i="7"/>
  <c r="CY13" i="7"/>
  <c r="CX13" i="7"/>
  <c r="CW13" i="7"/>
  <c r="CV13" i="7"/>
  <c r="CU13" i="7"/>
  <c r="CT13" i="7"/>
  <c r="CS13" i="7"/>
  <c r="CR13" i="7"/>
  <c r="CQ13" i="7"/>
  <c r="CP13" i="7"/>
  <c r="CO13" i="7"/>
  <c r="CN13" i="7"/>
  <c r="CM13" i="7"/>
  <c r="CJ13" i="7"/>
  <c r="CI13" i="7"/>
  <c r="CH13" i="7"/>
  <c r="CG13" i="7"/>
  <c r="CF13" i="7"/>
  <c r="CE13" i="7"/>
  <c r="CC13" i="7"/>
  <c r="DN12" i="7"/>
  <c r="DM12" i="7"/>
  <c r="DL12" i="7"/>
  <c r="DK12" i="7"/>
  <c r="DI12" i="7"/>
  <c r="DH12" i="7"/>
  <c r="DG12" i="7"/>
  <c r="DF12" i="7"/>
  <c r="DE12" i="7"/>
  <c r="DD12" i="7"/>
  <c r="DC12" i="7"/>
  <c r="DB12" i="7"/>
  <c r="DA12" i="7"/>
  <c r="CZ12" i="7"/>
  <c r="CY12" i="7"/>
  <c r="CX12" i="7"/>
  <c r="CW12" i="7"/>
  <c r="CV12" i="7"/>
  <c r="CU12" i="7"/>
  <c r="CT12" i="7"/>
  <c r="CS12" i="7"/>
  <c r="CR12" i="7"/>
  <c r="CQ12" i="7"/>
  <c r="CP12" i="7"/>
  <c r="CO12" i="7"/>
  <c r="CN12" i="7"/>
  <c r="CM12" i="7"/>
  <c r="CJ12" i="7"/>
  <c r="CI12" i="7"/>
  <c r="CH12" i="7"/>
  <c r="CG12" i="7"/>
  <c r="CF12" i="7"/>
  <c r="CE12" i="7"/>
  <c r="CC12" i="7"/>
  <c r="DN11" i="7"/>
  <c r="DM11" i="7"/>
  <c r="DL11" i="7"/>
  <c r="DK11" i="7"/>
  <c r="DI11" i="7"/>
  <c r="DH11" i="7"/>
  <c r="DG11" i="7"/>
  <c r="DF11" i="7"/>
  <c r="DE11" i="7"/>
  <c r="DD11" i="7"/>
  <c r="DC11" i="7"/>
  <c r="DB11" i="7"/>
  <c r="DA11" i="7"/>
  <c r="CZ11" i="7"/>
  <c r="CY11" i="7"/>
  <c r="CX11" i="7"/>
  <c r="CW11" i="7"/>
  <c r="CV11" i="7"/>
  <c r="CU11" i="7"/>
  <c r="CT11" i="7"/>
  <c r="CS11" i="7"/>
  <c r="CR11" i="7"/>
  <c r="CQ11" i="7"/>
  <c r="CP11" i="7"/>
  <c r="CO11" i="7"/>
  <c r="CN11" i="7"/>
  <c r="CM11" i="7"/>
  <c r="CJ11" i="7"/>
  <c r="CI11" i="7"/>
  <c r="CH11" i="7"/>
  <c r="CG11" i="7"/>
  <c r="CF11" i="7"/>
  <c r="CE11" i="7"/>
  <c r="CC11" i="7"/>
  <c r="DN10" i="7"/>
  <c r="DM10" i="7"/>
  <c r="DL10" i="7"/>
  <c r="DK10" i="7"/>
  <c r="DI10" i="7"/>
  <c r="DH10" i="7"/>
  <c r="DG10" i="7"/>
  <c r="DF10" i="7"/>
  <c r="DE10" i="7"/>
  <c r="DD10" i="7"/>
  <c r="DC10" i="7"/>
  <c r="DB10" i="7"/>
  <c r="DA10" i="7"/>
  <c r="CZ10" i="7"/>
  <c r="CY10" i="7"/>
  <c r="CX10" i="7"/>
  <c r="CW10" i="7"/>
  <c r="CV10" i="7"/>
  <c r="CU10" i="7"/>
  <c r="CT10" i="7"/>
  <c r="CS10" i="7"/>
  <c r="CR10" i="7"/>
  <c r="CQ10" i="7"/>
  <c r="CP10" i="7"/>
  <c r="CO10" i="7"/>
  <c r="CN10" i="7"/>
  <c r="CM10" i="7"/>
  <c r="CJ10" i="7"/>
  <c r="CI10" i="7"/>
  <c r="CH10" i="7"/>
  <c r="CG10" i="7"/>
  <c r="CF10" i="7"/>
  <c r="CE10" i="7"/>
  <c r="CC10" i="7"/>
  <c r="AX6" i="7"/>
  <c r="AT6" i="7"/>
  <c r="AX5" i="7"/>
  <c r="AT5" i="7"/>
  <c r="AX4" i="7"/>
  <c r="AT4" i="7"/>
  <c r="AX3" i="7"/>
  <c r="AT3" i="7"/>
  <c r="AX2" i="7"/>
  <c r="AX7" i="7" s="1"/>
  <c r="AT2" i="7"/>
  <c r="DN350" i="3"/>
  <c r="DM350" i="3"/>
  <c r="DL350" i="3"/>
  <c r="DK350" i="3"/>
  <c r="DI350" i="3"/>
  <c r="DH350" i="3"/>
  <c r="DG350" i="3"/>
  <c r="DF350" i="3"/>
  <c r="DE350" i="3"/>
  <c r="DD350" i="3"/>
  <c r="DC350" i="3"/>
  <c r="DB350" i="3"/>
  <c r="DA350" i="3"/>
  <c r="CZ350" i="3"/>
  <c r="CY350" i="3"/>
  <c r="CX350" i="3"/>
  <c r="CW350" i="3"/>
  <c r="CV350" i="3"/>
  <c r="CU350" i="3"/>
  <c r="CT350" i="3"/>
  <c r="CS350" i="3"/>
  <c r="CR350" i="3"/>
  <c r="CQ350" i="3"/>
  <c r="CP350" i="3"/>
  <c r="CO350" i="3"/>
  <c r="CN350" i="3"/>
  <c r="CM350" i="3"/>
  <c r="CJ350" i="3"/>
  <c r="CI350" i="3"/>
  <c r="CH350" i="3"/>
  <c r="CG350" i="3"/>
  <c r="CF350" i="3"/>
  <c r="CE350" i="3"/>
  <c r="CC350" i="3"/>
  <c r="DN349" i="3"/>
  <c r="DM349" i="3"/>
  <c r="DL349" i="3"/>
  <c r="DK349" i="3"/>
  <c r="DI349" i="3"/>
  <c r="DH349" i="3"/>
  <c r="DG349" i="3"/>
  <c r="DF349" i="3"/>
  <c r="DE349" i="3"/>
  <c r="DD349" i="3"/>
  <c r="DC349" i="3"/>
  <c r="DB349" i="3"/>
  <c r="DA349" i="3"/>
  <c r="CZ349" i="3"/>
  <c r="CY349" i="3"/>
  <c r="CX349" i="3"/>
  <c r="CW349" i="3"/>
  <c r="CV349" i="3"/>
  <c r="CU349" i="3"/>
  <c r="CT349" i="3"/>
  <c r="CS349" i="3"/>
  <c r="CR349" i="3"/>
  <c r="CQ349" i="3"/>
  <c r="CP349" i="3"/>
  <c r="CO349" i="3"/>
  <c r="CN349" i="3"/>
  <c r="CM349" i="3"/>
  <c r="CJ349" i="3"/>
  <c r="CI349" i="3"/>
  <c r="CH349" i="3"/>
  <c r="CG349" i="3"/>
  <c r="CF349" i="3"/>
  <c r="CE349" i="3"/>
  <c r="CC349" i="3"/>
  <c r="DN348" i="3"/>
  <c r="DM348" i="3"/>
  <c r="DL348" i="3"/>
  <c r="DK348" i="3"/>
  <c r="DI348" i="3"/>
  <c r="DH348" i="3"/>
  <c r="DG348" i="3"/>
  <c r="DF348" i="3"/>
  <c r="DE348" i="3"/>
  <c r="DD348" i="3"/>
  <c r="DC348" i="3"/>
  <c r="DB348" i="3"/>
  <c r="DA348" i="3"/>
  <c r="CZ348" i="3"/>
  <c r="CY348" i="3"/>
  <c r="CX348" i="3"/>
  <c r="CW348" i="3"/>
  <c r="CV348" i="3"/>
  <c r="CU348" i="3"/>
  <c r="CT348" i="3"/>
  <c r="CS348" i="3"/>
  <c r="CR348" i="3"/>
  <c r="CQ348" i="3"/>
  <c r="CP348" i="3"/>
  <c r="CO348" i="3"/>
  <c r="CN348" i="3"/>
  <c r="CM348" i="3"/>
  <c r="CJ348" i="3"/>
  <c r="CI348" i="3"/>
  <c r="CH348" i="3"/>
  <c r="CG348" i="3"/>
  <c r="CF348" i="3"/>
  <c r="CE348" i="3"/>
  <c r="CC348" i="3"/>
  <c r="DN347" i="3"/>
  <c r="DM347" i="3"/>
  <c r="DL347" i="3"/>
  <c r="DK347" i="3"/>
  <c r="DI347" i="3"/>
  <c r="DH347" i="3"/>
  <c r="DG347" i="3"/>
  <c r="DF347" i="3"/>
  <c r="DE347" i="3"/>
  <c r="DD347" i="3"/>
  <c r="DC347" i="3"/>
  <c r="DB347" i="3"/>
  <c r="DA347" i="3"/>
  <c r="CZ347" i="3"/>
  <c r="CY347" i="3"/>
  <c r="CX347" i="3"/>
  <c r="CW347" i="3"/>
  <c r="CV347" i="3"/>
  <c r="CU347" i="3"/>
  <c r="CT347" i="3"/>
  <c r="CS347" i="3"/>
  <c r="CR347" i="3"/>
  <c r="CQ347" i="3"/>
  <c r="CP347" i="3"/>
  <c r="CO347" i="3"/>
  <c r="CN347" i="3"/>
  <c r="CM347" i="3"/>
  <c r="CJ347" i="3"/>
  <c r="CI347" i="3"/>
  <c r="CH347" i="3"/>
  <c r="CG347" i="3"/>
  <c r="CF347" i="3"/>
  <c r="CE347" i="3"/>
  <c r="CC347" i="3"/>
  <c r="DN346" i="3"/>
  <c r="DM346" i="3"/>
  <c r="DL346" i="3"/>
  <c r="DK346" i="3"/>
  <c r="DI346" i="3"/>
  <c r="DH346" i="3"/>
  <c r="DG346" i="3"/>
  <c r="DF346" i="3"/>
  <c r="DE346" i="3"/>
  <c r="DD346" i="3"/>
  <c r="DC346" i="3"/>
  <c r="DB346" i="3"/>
  <c r="DA346" i="3"/>
  <c r="CZ346" i="3"/>
  <c r="CY346" i="3"/>
  <c r="CX346" i="3"/>
  <c r="CW346" i="3"/>
  <c r="CV346" i="3"/>
  <c r="CU346" i="3"/>
  <c r="CT346" i="3"/>
  <c r="CS346" i="3"/>
  <c r="CR346" i="3"/>
  <c r="CQ346" i="3"/>
  <c r="CP346" i="3"/>
  <c r="CO346" i="3"/>
  <c r="CN346" i="3"/>
  <c r="CM346" i="3"/>
  <c r="CJ346" i="3"/>
  <c r="CI346" i="3"/>
  <c r="CH346" i="3"/>
  <c r="CG346" i="3"/>
  <c r="CF346" i="3"/>
  <c r="CE346" i="3"/>
  <c r="CC346" i="3"/>
  <c r="DN345" i="3"/>
  <c r="DM345" i="3"/>
  <c r="DL345" i="3"/>
  <c r="DK345" i="3"/>
  <c r="DI345" i="3"/>
  <c r="DH345" i="3"/>
  <c r="DG345" i="3"/>
  <c r="DF345" i="3"/>
  <c r="DE345" i="3"/>
  <c r="DD345" i="3"/>
  <c r="DC345" i="3"/>
  <c r="DB345" i="3"/>
  <c r="DA345" i="3"/>
  <c r="CZ345" i="3"/>
  <c r="CY345" i="3"/>
  <c r="CX345" i="3"/>
  <c r="CW345" i="3"/>
  <c r="CV345" i="3"/>
  <c r="CU345" i="3"/>
  <c r="CT345" i="3"/>
  <c r="CS345" i="3"/>
  <c r="CR345" i="3"/>
  <c r="CQ345" i="3"/>
  <c r="CP345" i="3"/>
  <c r="CO345" i="3"/>
  <c r="CN345" i="3"/>
  <c r="CM345" i="3"/>
  <c r="CJ345" i="3"/>
  <c r="CI345" i="3"/>
  <c r="CH345" i="3"/>
  <c r="CG345" i="3"/>
  <c r="CF345" i="3"/>
  <c r="CE345" i="3"/>
  <c r="CC345" i="3"/>
  <c r="DN344" i="3"/>
  <c r="DM344" i="3"/>
  <c r="DL344" i="3"/>
  <c r="DK344" i="3"/>
  <c r="DI344" i="3"/>
  <c r="DH344" i="3"/>
  <c r="DG344" i="3"/>
  <c r="DF344" i="3"/>
  <c r="DE344" i="3"/>
  <c r="DD344" i="3"/>
  <c r="DC344" i="3"/>
  <c r="DB344" i="3"/>
  <c r="DA344" i="3"/>
  <c r="CZ344" i="3"/>
  <c r="CY344" i="3"/>
  <c r="CX344" i="3"/>
  <c r="CW344" i="3"/>
  <c r="CV344" i="3"/>
  <c r="CU344" i="3"/>
  <c r="CT344" i="3"/>
  <c r="CS344" i="3"/>
  <c r="CR344" i="3"/>
  <c r="CQ344" i="3"/>
  <c r="CP344" i="3"/>
  <c r="CO344" i="3"/>
  <c r="CN344" i="3"/>
  <c r="CM344" i="3"/>
  <c r="CJ344" i="3"/>
  <c r="CI344" i="3"/>
  <c r="CH344" i="3"/>
  <c r="CG344" i="3"/>
  <c r="CF344" i="3"/>
  <c r="CE344" i="3"/>
  <c r="CC344" i="3"/>
  <c r="DN343" i="3"/>
  <c r="DM343" i="3"/>
  <c r="DL343" i="3"/>
  <c r="DK343" i="3"/>
  <c r="DI343" i="3"/>
  <c r="DH343" i="3"/>
  <c r="DG343" i="3"/>
  <c r="DF343" i="3"/>
  <c r="DE343" i="3"/>
  <c r="DD343" i="3"/>
  <c r="DC343" i="3"/>
  <c r="DB343" i="3"/>
  <c r="DA343" i="3"/>
  <c r="CZ343" i="3"/>
  <c r="CY343" i="3"/>
  <c r="CX343" i="3"/>
  <c r="CW343" i="3"/>
  <c r="CV343" i="3"/>
  <c r="CU343" i="3"/>
  <c r="CT343" i="3"/>
  <c r="CS343" i="3"/>
  <c r="CR343" i="3"/>
  <c r="CQ343" i="3"/>
  <c r="CP343" i="3"/>
  <c r="CO343" i="3"/>
  <c r="CN343" i="3"/>
  <c r="CM343" i="3"/>
  <c r="CJ343" i="3"/>
  <c r="CI343" i="3"/>
  <c r="CH343" i="3"/>
  <c r="CG343" i="3"/>
  <c r="CF343" i="3"/>
  <c r="CE343" i="3"/>
  <c r="CC343" i="3"/>
  <c r="DN342" i="3"/>
  <c r="DM342" i="3"/>
  <c r="DL342" i="3"/>
  <c r="DK342" i="3"/>
  <c r="DI342" i="3"/>
  <c r="DH342" i="3"/>
  <c r="DG342" i="3"/>
  <c r="DF342" i="3"/>
  <c r="DE342" i="3"/>
  <c r="DD342" i="3"/>
  <c r="DC342" i="3"/>
  <c r="DB342" i="3"/>
  <c r="DA342" i="3"/>
  <c r="CZ342" i="3"/>
  <c r="CY342" i="3"/>
  <c r="CX342" i="3"/>
  <c r="CW342" i="3"/>
  <c r="CV342" i="3"/>
  <c r="CU342" i="3"/>
  <c r="CT342" i="3"/>
  <c r="CS342" i="3"/>
  <c r="CR342" i="3"/>
  <c r="CQ342" i="3"/>
  <c r="CP342" i="3"/>
  <c r="CO342" i="3"/>
  <c r="CN342" i="3"/>
  <c r="CM342" i="3"/>
  <c r="CJ342" i="3"/>
  <c r="CI342" i="3"/>
  <c r="CH342" i="3"/>
  <c r="CG342" i="3"/>
  <c r="CF342" i="3"/>
  <c r="CE342" i="3"/>
  <c r="CC342" i="3"/>
  <c r="DN341" i="3"/>
  <c r="DM341" i="3"/>
  <c r="DL341" i="3"/>
  <c r="DK341" i="3"/>
  <c r="DI341" i="3"/>
  <c r="DH341" i="3"/>
  <c r="DG341" i="3"/>
  <c r="DF341" i="3"/>
  <c r="DE341" i="3"/>
  <c r="DD341" i="3"/>
  <c r="DC341" i="3"/>
  <c r="DB341" i="3"/>
  <c r="DA341" i="3"/>
  <c r="CZ341" i="3"/>
  <c r="CY341" i="3"/>
  <c r="CX341" i="3"/>
  <c r="CW341" i="3"/>
  <c r="CV341" i="3"/>
  <c r="CU341" i="3"/>
  <c r="CT341" i="3"/>
  <c r="CS341" i="3"/>
  <c r="CR341" i="3"/>
  <c r="CQ341" i="3"/>
  <c r="CP341" i="3"/>
  <c r="CO341" i="3"/>
  <c r="CN341" i="3"/>
  <c r="CM341" i="3"/>
  <c r="CJ341" i="3"/>
  <c r="CI341" i="3"/>
  <c r="CH341" i="3"/>
  <c r="CG341" i="3"/>
  <c r="CF341" i="3"/>
  <c r="CE341" i="3"/>
  <c r="CC341" i="3"/>
  <c r="DN340" i="3"/>
  <c r="DM340" i="3"/>
  <c r="DL340" i="3"/>
  <c r="DK340" i="3"/>
  <c r="DI340" i="3"/>
  <c r="DH340" i="3"/>
  <c r="DG340" i="3"/>
  <c r="DF340" i="3"/>
  <c r="DE340" i="3"/>
  <c r="DD340" i="3"/>
  <c r="DC340" i="3"/>
  <c r="DB340" i="3"/>
  <c r="DA340" i="3"/>
  <c r="CZ340" i="3"/>
  <c r="CY340" i="3"/>
  <c r="CX340" i="3"/>
  <c r="CW340" i="3"/>
  <c r="CV340" i="3"/>
  <c r="CU340" i="3"/>
  <c r="CT340" i="3"/>
  <c r="CS340" i="3"/>
  <c r="CR340" i="3"/>
  <c r="CQ340" i="3"/>
  <c r="CP340" i="3"/>
  <c r="CO340" i="3"/>
  <c r="CN340" i="3"/>
  <c r="CM340" i="3"/>
  <c r="CJ340" i="3"/>
  <c r="CI340" i="3"/>
  <c r="CH340" i="3"/>
  <c r="CG340" i="3"/>
  <c r="CF340" i="3"/>
  <c r="CE340" i="3"/>
  <c r="CC340" i="3"/>
  <c r="DN339" i="3"/>
  <c r="DM339" i="3"/>
  <c r="DL339" i="3"/>
  <c r="DK339" i="3"/>
  <c r="DI339" i="3"/>
  <c r="DH339" i="3"/>
  <c r="DG339" i="3"/>
  <c r="DF339" i="3"/>
  <c r="DE339" i="3"/>
  <c r="DD339" i="3"/>
  <c r="DC339" i="3"/>
  <c r="DB339" i="3"/>
  <c r="DA339" i="3"/>
  <c r="CZ339" i="3"/>
  <c r="CY339" i="3"/>
  <c r="CX339" i="3"/>
  <c r="CW339" i="3"/>
  <c r="CV339" i="3"/>
  <c r="CU339" i="3"/>
  <c r="CT339" i="3"/>
  <c r="CS339" i="3"/>
  <c r="CR339" i="3"/>
  <c r="CQ339" i="3"/>
  <c r="CP339" i="3"/>
  <c r="CO339" i="3"/>
  <c r="CN339" i="3"/>
  <c r="CM339" i="3"/>
  <c r="CJ339" i="3"/>
  <c r="CI339" i="3"/>
  <c r="CH339" i="3"/>
  <c r="CG339" i="3"/>
  <c r="CF339" i="3"/>
  <c r="CE339" i="3"/>
  <c r="CC339" i="3"/>
  <c r="DN338" i="3"/>
  <c r="DM338" i="3"/>
  <c r="DL338" i="3"/>
  <c r="DK338" i="3"/>
  <c r="DI338" i="3"/>
  <c r="DH338" i="3"/>
  <c r="DG338" i="3"/>
  <c r="DF338" i="3"/>
  <c r="DE338" i="3"/>
  <c r="DD338" i="3"/>
  <c r="DC338" i="3"/>
  <c r="DB338" i="3"/>
  <c r="DA338" i="3"/>
  <c r="CZ338" i="3"/>
  <c r="CY338" i="3"/>
  <c r="CX338" i="3"/>
  <c r="CW338" i="3"/>
  <c r="CV338" i="3"/>
  <c r="CU338" i="3"/>
  <c r="CT338" i="3"/>
  <c r="CS338" i="3"/>
  <c r="CR338" i="3"/>
  <c r="CQ338" i="3"/>
  <c r="CP338" i="3"/>
  <c r="CO338" i="3"/>
  <c r="CN338" i="3"/>
  <c r="CM338" i="3"/>
  <c r="CK338" i="3"/>
  <c r="CJ338" i="3"/>
  <c r="CL338" i="3" s="1"/>
  <c r="CI338" i="3"/>
  <c r="CH338" i="3"/>
  <c r="CG338" i="3"/>
  <c r="DO338" i="3" s="1"/>
  <c r="AU338" i="3" s="1"/>
  <c r="DP338" i="3" s="1"/>
  <c r="AW338" i="3" s="1"/>
  <c r="CF338" i="3"/>
  <c r="CE338" i="3"/>
  <c r="CC338" i="3"/>
  <c r="DN337" i="3"/>
  <c r="DM337" i="3"/>
  <c r="DL337" i="3"/>
  <c r="DK337" i="3"/>
  <c r="DI337" i="3"/>
  <c r="DH337" i="3"/>
  <c r="DG337" i="3"/>
  <c r="DF337" i="3"/>
  <c r="DE337" i="3"/>
  <c r="DD337" i="3"/>
  <c r="DC337" i="3"/>
  <c r="DB337" i="3"/>
  <c r="DA337" i="3"/>
  <c r="CZ337" i="3"/>
  <c r="CY337" i="3"/>
  <c r="CX337" i="3"/>
  <c r="CW337" i="3"/>
  <c r="CV337" i="3"/>
  <c r="CU337" i="3"/>
  <c r="CT337" i="3"/>
  <c r="CS337" i="3"/>
  <c r="CR337" i="3"/>
  <c r="CQ337" i="3"/>
  <c r="CP337" i="3"/>
  <c r="CO337" i="3"/>
  <c r="CN337" i="3"/>
  <c r="CM337" i="3"/>
  <c r="CK337" i="3"/>
  <c r="CJ337" i="3"/>
  <c r="CL337" i="3" s="1"/>
  <c r="CI337" i="3"/>
  <c r="CH337" i="3"/>
  <c r="CG337" i="3"/>
  <c r="CF337" i="3"/>
  <c r="CE337" i="3"/>
  <c r="DO337" i="3" s="1"/>
  <c r="AU337" i="3" s="1"/>
  <c r="DP337" i="3" s="1"/>
  <c r="AW337" i="3" s="1"/>
  <c r="CC337" i="3"/>
  <c r="DN336" i="3"/>
  <c r="DM336" i="3"/>
  <c r="DL336" i="3"/>
  <c r="DK336" i="3"/>
  <c r="DI336" i="3"/>
  <c r="DH336" i="3"/>
  <c r="DG336" i="3"/>
  <c r="DF336" i="3"/>
  <c r="DE336" i="3"/>
  <c r="DD336" i="3"/>
  <c r="DC336" i="3"/>
  <c r="DB336" i="3"/>
  <c r="DA336" i="3"/>
  <c r="CZ336" i="3"/>
  <c r="CY336" i="3"/>
  <c r="CX336" i="3"/>
  <c r="CW336" i="3"/>
  <c r="CV336" i="3"/>
  <c r="CU336" i="3"/>
  <c r="CT336" i="3"/>
  <c r="CS336" i="3"/>
  <c r="CR336" i="3"/>
  <c r="CQ336" i="3"/>
  <c r="CP336" i="3"/>
  <c r="CO336" i="3"/>
  <c r="CN336" i="3"/>
  <c r="CM336" i="3"/>
  <c r="CJ336" i="3"/>
  <c r="CL336" i="3" s="1"/>
  <c r="CI336" i="3"/>
  <c r="CH336" i="3"/>
  <c r="CG336" i="3"/>
  <c r="CF336" i="3"/>
  <c r="CE336" i="3"/>
  <c r="CC336" i="3"/>
  <c r="DN335" i="3"/>
  <c r="DM335" i="3"/>
  <c r="DL335" i="3"/>
  <c r="DK335" i="3"/>
  <c r="DI335" i="3"/>
  <c r="DH335" i="3"/>
  <c r="DG335" i="3"/>
  <c r="DF335" i="3"/>
  <c r="DE335" i="3"/>
  <c r="DD335" i="3"/>
  <c r="DC335" i="3"/>
  <c r="DB335" i="3"/>
  <c r="DA335" i="3"/>
  <c r="CZ335" i="3"/>
  <c r="CY335" i="3"/>
  <c r="CX335" i="3"/>
  <c r="CW335" i="3"/>
  <c r="CV335" i="3"/>
  <c r="CU335" i="3"/>
  <c r="CT335" i="3"/>
  <c r="CS335" i="3"/>
  <c r="CR335" i="3"/>
  <c r="CQ335" i="3"/>
  <c r="CP335" i="3"/>
  <c r="CO335" i="3"/>
  <c r="CN335" i="3"/>
  <c r="CM335" i="3"/>
  <c r="CK335" i="3"/>
  <c r="CJ335" i="3"/>
  <c r="CL335" i="3" s="1"/>
  <c r="CI335" i="3"/>
  <c r="CH335" i="3"/>
  <c r="CG335" i="3"/>
  <c r="CF335" i="3"/>
  <c r="CE335" i="3"/>
  <c r="CC335" i="3"/>
  <c r="DN334" i="3"/>
  <c r="DM334" i="3"/>
  <c r="DL334" i="3"/>
  <c r="DK334" i="3"/>
  <c r="DI334" i="3"/>
  <c r="DH334" i="3"/>
  <c r="DG334" i="3"/>
  <c r="DF334" i="3"/>
  <c r="DE334" i="3"/>
  <c r="DD334" i="3"/>
  <c r="DC334" i="3"/>
  <c r="DB334" i="3"/>
  <c r="DA334" i="3"/>
  <c r="CZ334" i="3"/>
  <c r="CY334" i="3"/>
  <c r="CX334" i="3"/>
  <c r="CW334" i="3"/>
  <c r="CV334" i="3"/>
  <c r="CU334" i="3"/>
  <c r="CT334" i="3"/>
  <c r="CS334" i="3"/>
  <c r="CR334" i="3"/>
  <c r="CQ334" i="3"/>
  <c r="CP334" i="3"/>
  <c r="CO334" i="3"/>
  <c r="CN334" i="3"/>
  <c r="CM334" i="3"/>
  <c r="CK334" i="3"/>
  <c r="CJ334" i="3"/>
  <c r="CL334" i="3" s="1"/>
  <c r="CI334" i="3"/>
  <c r="CH334" i="3"/>
  <c r="CG334" i="3"/>
  <c r="CF334" i="3"/>
  <c r="CE334" i="3"/>
  <c r="CC334" i="3"/>
  <c r="DN333" i="3"/>
  <c r="DM333" i="3"/>
  <c r="DL333" i="3"/>
  <c r="DK333" i="3"/>
  <c r="DI333" i="3"/>
  <c r="DH333" i="3"/>
  <c r="DG333" i="3"/>
  <c r="DF333" i="3"/>
  <c r="DE333" i="3"/>
  <c r="DD333" i="3"/>
  <c r="DC333" i="3"/>
  <c r="DB333" i="3"/>
  <c r="DA333" i="3"/>
  <c r="CZ333" i="3"/>
  <c r="CY333" i="3"/>
  <c r="CX333" i="3"/>
  <c r="CW333" i="3"/>
  <c r="CV333" i="3"/>
  <c r="CU333" i="3"/>
  <c r="CT333" i="3"/>
  <c r="CS333" i="3"/>
  <c r="CR333" i="3"/>
  <c r="CQ333" i="3"/>
  <c r="CP333" i="3"/>
  <c r="CO333" i="3"/>
  <c r="CN333" i="3"/>
  <c r="CM333" i="3"/>
  <c r="CK333" i="3"/>
  <c r="CJ333" i="3"/>
  <c r="CL333" i="3" s="1"/>
  <c r="CI333" i="3"/>
  <c r="CH333" i="3"/>
  <c r="CG333" i="3"/>
  <c r="CF333" i="3"/>
  <c r="CE333" i="3"/>
  <c r="CC333" i="3"/>
  <c r="DN332" i="3"/>
  <c r="DM332" i="3"/>
  <c r="DL332" i="3"/>
  <c r="DK332" i="3"/>
  <c r="DI332" i="3"/>
  <c r="DH332" i="3"/>
  <c r="DG332" i="3"/>
  <c r="DF332" i="3"/>
  <c r="DE332" i="3"/>
  <c r="DD332" i="3"/>
  <c r="DC332" i="3"/>
  <c r="DB332" i="3"/>
  <c r="DA332" i="3"/>
  <c r="CZ332" i="3"/>
  <c r="CY332" i="3"/>
  <c r="CX332" i="3"/>
  <c r="CW332" i="3"/>
  <c r="CV332" i="3"/>
  <c r="CU332" i="3"/>
  <c r="CT332" i="3"/>
  <c r="CS332" i="3"/>
  <c r="CR332" i="3"/>
  <c r="CQ332" i="3"/>
  <c r="CP332" i="3"/>
  <c r="CO332" i="3"/>
  <c r="CN332" i="3"/>
  <c r="CM332" i="3"/>
  <c r="CK332" i="3"/>
  <c r="CJ332" i="3"/>
  <c r="CL332" i="3" s="1"/>
  <c r="CI332" i="3"/>
  <c r="CH332" i="3"/>
  <c r="CG332" i="3"/>
  <c r="CF332" i="3"/>
  <c r="CE332" i="3"/>
  <c r="CC332" i="3"/>
  <c r="DN331" i="3"/>
  <c r="DM331" i="3"/>
  <c r="DL331" i="3"/>
  <c r="DK331" i="3"/>
  <c r="DI331" i="3"/>
  <c r="DH331" i="3"/>
  <c r="DG331" i="3"/>
  <c r="DF331" i="3"/>
  <c r="DE331" i="3"/>
  <c r="DD331" i="3"/>
  <c r="DC331" i="3"/>
  <c r="DB331" i="3"/>
  <c r="DA331" i="3"/>
  <c r="CZ331" i="3"/>
  <c r="CY331" i="3"/>
  <c r="CX331" i="3"/>
  <c r="CW331" i="3"/>
  <c r="CV331" i="3"/>
  <c r="CU331" i="3"/>
  <c r="CT331" i="3"/>
  <c r="CS331" i="3"/>
  <c r="CR331" i="3"/>
  <c r="CQ331" i="3"/>
  <c r="CP331" i="3"/>
  <c r="CO331" i="3"/>
  <c r="CN331" i="3"/>
  <c r="CM331" i="3"/>
  <c r="CK331" i="3"/>
  <c r="CJ331" i="3"/>
  <c r="CL331" i="3" s="1"/>
  <c r="CI331" i="3"/>
  <c r="CH331" i="3"/>
  <c r="CG331" i="3"/>
  <c r="CF331" i="3"/>
  <c r="CE331" i="3"/>
  <c r="CC331" i="3"/>
  <c r="DN330" i="3"/>
  <c r="DM330" i="3"/>
  <c r="DL330" i="3"/>
  <c r="DK330" i="3"/>
  <c r="DI330" i="3"/>
  <c r="DH330" i="3"/>
  <c r="DG330" i="3"/>
  <c r="DF330" i="3"/>
  <c r="DE330" i="3"/>
  <c r="DD330" i="3"/>
  <c r="DC330" i="3"/>
  <c r="DB330" i="3"/>
  <c r="DA330" i="3"/>
  <c r="CZ330" i="3"/>
  <c r="CY330" i="3"/>
  <c r="CX330" i="3"/>
  <c r="CW330" i="3"/>
  <c r="CV330" i="3"/>
  <c r="CU330" i="3"/>
  <c r="CT330" i="3"/>
  <c r="CS330" i="3"/>
  <c r="CR330" i="3"/>
  <c r="CQ330" i="3"/>
  <c r="CP330" i="3"/>
  <c r="CO330" i="3"/>
  <c r="CN330" i="3"/>
  <c r="CM330" i="3"/>
  <c r="CK330" i="3"/>
  <c r="CJ330" i="3"/>
  <c r="CL330" i="3" s="1"/>
  <c r="CI330" i="3"/>
  <c r="CH330" i="3"/>
  <c r="CG330" i="3"/>
  <c r="CF330" i="3"/>
  <c r="CE330" i="3"/>
  <c r="CC330" i="3"/>
  <c r="DN329" i="3"/>
  <c r="DM329" i="3"/>
  <c r="DL329" i="3"/>
  <c r="DK329" i="3"/>
  <c r="DI329" i="3"/>
  <c r="DH329" i="3"/>
  <c r="DG329" i="3"/>
  <c r="DF329" i="3"/>
  <c r="DE329" i="3"/>
  <c r="DD329" i="3"/>
  <c r="DC329" i="3"/>
  <c r="DB329" i="3"/>
  <c r="DA329" i="3"/>
  <c r="CZ329" i="3"/>
  <c r="CY329" i="3"/>
  <c r="CX329" i="3"/>
  <c r="CW329" i="3"/>
  <c r="CV329" i="3"/>
  <c r="CU329" i="3"/>
  <c r="CT329" i="3"/>
  <c r="CS329" i="3"/>
  <c r="CR329" i="3"/>
  <c r="CQ329" i="3"/>
  <c r="CP329" i="3"/>
  <c r="CO329" i="3"/>
  <c r="CN329" i="3"/>
  <c r="CM329" i="3"/>
  <c r="CK329" i="3"/>
  <c r="CJ329" i="3"/>
  <c r="CL329" i="3" s="1"/>
  <c r="CI329" i="3"/>
  <c r="CH329" i="3"/>
  <c r="CG329" i="3"/>
  <c r="CF329" i="3"/>
  <c r="CE329" i="3"/>
  <c r="CC329" i="3"/>
  <c r="DN328" i="3"/>
  <c r="DM328" i="3"/>
  <c r="DL328" i="3"/>
  <c r="DK328" i="3"/>
  <c r="DI328" i="3"/>
  <c r="DH328" i="3"/>
  <c r="DG328" i="3"/>
  <c r="DF328" i="3"/>
  <c r="DE328" i="3"/>
  <c r="DD328" i="3"/>
  <c r="DC328" i="3"/>
  <c r="DB328" i="3"/>
  <c r="DA328" i="3"/>
  <c r="CZ328" i="3"/>
  <c r="CY328" i="3"/>
  <c r="CX328" i="3"/>
  <c r="CW328" i="3"/>
  <c r="CV328" i="3"/>
  <c r="CU328" i="3"/>
  <c r="CT328" i="3"/>
  <c r="CS328" i="3"/>
  <c r="CR328" i="3"/>
  <c r="CQ328" i="3"/>
  <c r="CP328" i="3"/>
  <c r="CO328" i="3"/>
  <c r="CN328" i="3"/>
  <c r="CM328" i="3"/>
  <c r="CK328" i="3"/>
  <c r="CJ328" i="3"/>
  <c r="CL328" i="3" s="1"/>
  <c r="CI328" i="3"/>
  <c r="CH328" i="3"/>
  <c r="CG328" i="3"/>
  <c r="CF328" i="3"/>
  <c r="CE328" i="3"/>
  <c r="CC328" i="3"/>
  <c r="DN327" i="3"/>
  <c r="DM327" i="3"/>
  <c r="DL327" i="3"/>
  <c r="DK327" i="3"/>
  <c r="DI327" i="3"/>
  <c r="DH327" i="3"/>
  <c r="DG327" i="3"/>
  <c r="DF327" i="3"/>
  <c r="DE327" i="3"/>
  <c r="DD327" i="3"/>
  <c r="DC327" i="3"/>
  <c r="DB327" i="3"/>
  <c r="DA327" i="3"/>
  <c r="CZ327" i="3"/>
  <c r="CY327" i="3"/>
  <c r="CX327" i="3"/>
  <c r="CW327" i="3"/>
  <c r="CV327" i="3"/>
  <c r="CU327" i="3"/>
  <c r="CT327" i="3"/>
  <c r="CS327" i="3"/>
  <c r="CR327" i="3"/>
  <c r="CQ327" i="3"/>
  <c r="CP327" i="3"/>
  <c r="CO327" i="3"/>
  <c r="CN327" i="3"/>
  <c r="CM327" i="3"/>
  <c r="CK327" i="3"/>
  <c r="CJ327" i="3"/>
  <c r="CL327" i="3" s="1"/>
  <c r="CI327" i="3"/>
  <c r="CH327" i="3"/>
  <c r="CG327" i="3"/>
  <c r="CF327" i="3"/>
  <c r="CE327" i="3"/>
  <c r="CC327" i="3"/>
  <c r="DN326" i="3"/>
  <c r="DM326" i="3"/>
  <c r="DL326" i="3"/>
  <c r="DK326" i="3"/>
  <c r="DI326" i="3"/>
  <c r="DH326" i="3"/>
  <c r="DG326" i="3"/>
  <c r="DF326" i="3"/>
  <c r="DE326" i="3"/>
  <c r="DD326" i="3"/>
  <c r="DC326" i="3"/>
  <c r="DB326" i="3"/>
  <c r="DA326" i="3"/>
  <c r="CZ326" i="3"/>
  <c r="CY326" i="3"/>
  <c r="CX326" i="3"/>
  <c r="CW326" i="3"/>
  <c r="CV326" i="3"/>
  <c r="CU326" i="3"/>
  <c r="CT326" i="3"/>
  <c r="CS326" i="3"/>
  <c r="CR326" i="3"/>
  <c r="CQ326" i="3"/>
  <c r="CP326" i="3"/>
  <c r="CO326" i="3"/>
  <c r="CN326" i="3"/>
  <c r="CM326" i="3"/>
  <c r="CK326" i="3"/>
  <c r="CJ326" i="3"/>
  <c r="CL326" i="3" s="1"/>
  <c r="CI326" i="3"/>
  <c r="CH326" i="3"/>
  <c r="CG326" i="3"/>
  <c r="CF326" i="3"/>
  <c r="CE326" i="3"/>
  <c r="CC326" i="3"/>
  <c r="DN325" i="3"/>
  <c r="DM325" i="3"/>
  <c r="DL325" i="3"/>
  <c r="DK325" i="3"/>
  <c r="DI325" i="3"/>
  <c r="DH325" i="3"/>
  <c r="DG325" i="3"/>
  <c r="DF325" i="3"/>
  <c r="DE325" i="3"/>
  <c r="DD325" i="3"/>
  <c r="DC325" i="3"/>
  <c r="DB325" i="3"/>
  <c r="DA325" i="3"/>
  <c r="CZ325" i="3"/>
  <c r="CY325" i="3"/>
  <c r="CX325" i="3"/>
  <c r="CW325" i="3"/>
  <c r="CV325" i="3"/>
  <c r="CU325" i="3"/>
  <c r="CT325" i="3"/>
  <c r="CS325" i="3"/>
  <c r="CR325" i="3"/>
  <c r="CQ325" i="3"/>
  <c r="CP325" i="3"/>
  <c r="CO325" i="3"/>
  <c r="CN325" i="3"/>
  <c r="CM325" i="3"/>
  <c r="CK325" i="3"/>
  <c r="CJ325" i="3"/>
  <c r="CL325" i="3" s="1"/>
  <c r="CI325" i="3"/>
  <c r="CH325" i="3"/>
  <c r="CG325" i="3"/>
  <c r="CF325" i="3"/>
  <c r="CE325" i="3"/>
  <c r="CC325" i="3"/>
  <c r="DN324" i="3"/>
  <c r="DM324" i="3"/>
  <c r="DL324" i="3"/>
  <c r="DK324" i="3"/>
  <c r="DI324" i="3"/>
  <c r="DH324" i="3"/>
  <c r="DG324" i="3"/>
  <c r="DF324" i="3"/>
  <c r="DE324" i="3"/>
  <c r="DD324" i="3"/>
  <c r="DC324" i="3"/>
  <c r="DB324" i="3"/>
  <c r="DA324" i="3"/>
  <c r="CZ324" i="3"/>
  <c r="CY324" i="3"/>
  <c r="CX324" i="3"/>
  <c r="CW324" i="3"/>
  <c r="CV324" i="3"/>
  <c r="CU324" i="3"/>
  <c r="CT324" i="3"/>
  <c r="CS324" i="3"/>
  <c r="CR324" i="3"/>
  <c r="CQ324" i="3"/>
  <c r="CP324" i="3"/>
  <c r="CO324" i="3"/>
  <c r="CN324" i="3"/>
  <c r="CM324" i="3"/>
  <c r="CK324" i="3"/>
  <c r="CJ324" i="3"/>
  <c r="CL324" i="3" s="1"/>
  <c r="CI324" i="3"/>
  <c r="CH324" i="3"/>
  <c r="CG324" i="3"/>
  <c r="CF324" i="3"/>
  <c r="CE324" i="3"/>
  <c r="CC324" i="3"/>
  <c r="DN323" i="3"/>
  <c r="DM323" i="3"/>
  <c r="DL323" i="3"/>
  <c r="DK323" i="3"/>
  <c r="DI323" i="3"/>
  <c r="DH323" i="3"/>
  <c r="DG323" i="3"/>
  <c r="DF323" i="3"/>
  <c r="DE323" i="3"/>
  <c r="DD323" i="3"/>
  <c r="DC323" i="3"/>
  <c r="DB323" i="3"/>
  <c r="DA323" i="3"/>
  <c r="CZ323" i="3"/>
  <c r="CY323" i="3"/>
  <c r="CX323" i="3"/>
  <c r="CW323" i="3"/>
  <c r="CV323" i="3"/>
  <c r="CU323" i="3"/>
  <c r="CT323" i="3"/>
  <c r="CS323" i="3"/>
  <c r="CR323" i="3"/>
  <c r="CQ323" i="3"/>
  <c r="CP323" i="3"/>
  <c r="CO323" i="3"/>
  <c r="CN323" i="3"/>
  <c r="CM323" i="3"/>
  <c r="CK323" i="3"/>
  <c r="CJ323" i="3"/>
  <c r="CL323" i="3" s="1"/>
  <c r="CI323" i="3"/>
  <c r="CH323" i="3"/>
  <c r="CG323" i="3"/>
  <c r="CF323" i="3"/>
  <c r="CE323" i="3"/>
  <c r="CC323" i="3"/>
  <c r="DN322" i="3"/>
  <c r="DM322" i="3"/>
  <c r="DL322" i="3"/>
  <c r="DK322" i="3"/>
  <c r="DI322" i="3"/>
  <c r="DH322" i="3"/>
  <c r="DG322" i="3"/>
  <c r="DF322" i="3"/>
  <c r="DE322" i="3"/>
  <c r="DD322" i="3"/>
  <c r="DC322" i="3"/>
  <c r="DB322" i="3"/>
  <c r="DA322" i="3"/>
  <c r="CZ322" i="3"/>
  <c r="CY322" i="3"/>
  <c r="CX322" i="3"/>
  <c r="CW322" i="3"/>
  <c r="CV322" i="3"/>
  <c r="CU322" i="3"/>
  <c r="CT322" i="3"/>
  <c r="CS322" i="3"/>
  <c r="CR322" i="3"/>
  <c r="CQ322" i="3"/>
  <c r="CP322" i="3"/>
  <c r="CO322" i="3"/>
  <c r="CN322" i="3"/>
  <c r="CM322" i="3"/>
  <c r="CK322" i="3"/>
  <c r="CJ322" i="3"/>
  <c r="CL322" i="3" s="1"/>
  <c r="CI322" i="3"/>
  <c r="CH322" i="3"/>
  <c r="CG322" i="3"/>
  <c r="CF322" i="3"/>
  <c r="CE322" i="3"/>
  <c r="CC322" i="3"/>
  <c r="DN321" i="3"/>
  <c r="DM321" i="3"/>
  <c r="DL321" i="3"/>
  <c r="DK321" i="3"/>
  <c r="DI321" i="3"/>
  <c r="DH321" i="3"/>
  <c r="DG321" i="3"/>
  <c r="DF321" i="3"/>
  <c r="DE321" i="3"/>
  <c r="DD321" i="3"/>
  <c r="DC321" i="3"/>
  <c r="DB321" i="3"/>
  <c r="DA321" i="3"/>
  <c r="CZ321" i="3"/>
  <c r="CY321" i="3"/>
  <c r="CX321" i="3"/>
  <c r="CW321" i="3"/>
  <c r="CV321" i="3"/>
  <c r="CU321" i="3"/>
  <c r="CT321" i="3"/>
  <c r="CS321" i="3"/>
  <c r="CR321" i="3"/>
  <c r="CQ321" i="3"/>
  <c r="CP321" i="3"/>
  <c r="CO321" i="3"/>
  <c r="CN321" i="3"/>
  <c r="CM321" i="3"/>
  <c r="CK321" i="3"/>
  <c r="CJ321" i="3"/>
  <c r="CL321" i="3" s="1"/>
  <c r="CI321" i="3"/>
  <c r="CH321" i="3"/>
  <c r="CG321" i="3"/>
  <c r="CF321" i="3"/>
  <c r="CE321" i="3"/>
  <c r="CC321" i="3"/>
  <c r="DN320" i="3"/>
  <c r="DM320" i="3"/>
  <c r="DL320" i="3"/>
  <c r="DK320" i="3"/>
  <c r="DI320" i="3"/>
  <c r="DH320" i="3"/>
  <c r="DG320" i="3"/>
  <c r="DF320" i="3"/>
  <c r="DE320" i="3"/>
  <c r="DD320" i="3"/>
  <c r="DC320" i="3"/>
  <c r="DB320" i="3"/>
  <c r="DA320" i="3"/>
  <c r="CZ320" i="3"/>
  <c r="CY320" i="3"/>
  <c r="CX320" i="3"/>
  <c r="CW320" i="3"/>
  <c r="CV320" i="3"/>
  <c r="CU320" i="3"/>
  <c r="CT320" i="3"/>
  <c r="CS320" i="3"/>
  <c r="CR320" i="3"/>
  <c r="CQ320" i="3"/>
  <c r="CP320" i="3"/>
  <c r="CO320" i="3"/>
  <c r="CN320" i="3"/>
  <c r="CM320" i="3"/>
  <c r="CK320" i="3"/>
  <c r="CJ320" i="3"/>
  <c r="CL320" i="3" s="1"/>
  <c r="CI320" i="3"/>
  <c r="CH320" i="3"/>
  <c r="CG320" i="3"/>
  <c r="CF320" i="3"/>
  <c r="CE320" i="3"/>
  <c r="CC320" i="3"/>
  <c r="DN319" i="3"/>
  <c r="DM319" i="3"/>
  <c r="DL319" i="3"/>
  <c r="DK319" i="3"/>
  <c r="DI319" i="3"/>
  <c r="DH319" i="3"/>
  <c r="DG319" i="3"/>
  <c r="DF319" i="3"/>
  <c r="DE319" i="3"/>
  <c r="DD319" i="3"/>
  <c r="DC319" i="3"/>
  <c r="DB319" i="3"/>
  <c r="DA319" i="3"/>
  <c r="CZ319" i="3"/>
  <c r="CY319" i="3"/>
  <c r="CX319" i="3"/>
  <c r="CW319" i="3"/>
  <c r="CV319" i="3"/>
  <c r="CU319" i="3"/>
  <c r="CT319" i="3"/>
  <c r="CS319" i="3"/>
  <c r="CR319" i="3"/>
  <c r="CQ319" i="3"/>
  <c r="CP319" i="3"/>
  <c r="CO319" i="3"/>
  <c r="CN319" i="3"/>
  <c r="CM319" i="3"/>
  <c r="CK319" i="3"/>
  <c r="CJ319" i="3"/>
  <c r="CL319" i="3" s="1"/>
  <c r="CI319" i="3"/>
  <c r="CH319" i="3"/>
  <c r="CG319" i="3"/>
  <c r="CF319" i="3"/>
  <c r="CE319" i="3"/>
  <c r="CC319" i="3"/>
  <c r="DN318" i="3"/>
  <c r="DM318" i="3"/>
  <c r="DL318" i="3"/>
  <c r="DK318" i="3"/>
  <c r="DI318" i="3"/>
  <c r="DH318" i="3"/>
  <c r="DG318" i="3"/>
  <c r="DF318" i="3"/>
  <c r="DE318" i="3"/>
  <c r="DD318" i="3"/>
  <c r="DC318" i="3"/>
  <c r="DB318" i="3"/>
  <c r="DA318" i="3"/>
  <c r="CZ318" i="3"/>
  <c r="CY318" i="3"/>
  <c r="CX318" i="3"/>
  <c r="CW318" i="3"/>
  <c r="CV318" i="3"/>
  <c r="CU318" i="3"/>
  <c r="CT318" i="3"/>
  <c r="CS318" i="3"/>
  <c r="CR318" i="3"/>
  <c r="CQ318" i="3"/>
  <c r="CP318" i="3"/>
  <c r="CO318" i="3"/>
  <c r="CN318" i="3"/>
  <c r="CM318" i="3"/>
  <c r="CJ318" i="3"/>
  <c r="CL318" i="3" s="1"/>
  <c r="CI318" i="3"/>
  <c r="CH318" i="3"/>
  <c r="CG318" i="3"/>
  <c r="CF318" i="3"/>
  <c r="CE318" i="3"/>
  <c r="CC318" i="3"/>
  <c r="DN317" i="3"/>
  <c r="DM317" i="3"/>
  <c r="DL317" i="3"/>
  <c r="DK317" i="3"/>
  <c r="DI317" i="3"/>
  <c r="DH317" i="3"/>
  <c r="DG317" i="3"/>
  <c r="DF317" i="3"/>
  <c r="DE317" i="3"/>
  <c r="DD317" i="3"/>
  <c r="DC317" i="3"/>
  <c r="DB317" i="3"/>
  <c r="DA317" i="3"/>
  <c r="CZ317" i="3"/>
  <c r="CY317" i="3"/>
  <c r="CX317" i="3"/>
  <c r="CW317" i="3"/>
  <c r="CV317" i="3"/>
  <c r="CU317" i="3"/>
  <c r="CT317" i="3"/>
  <c r="CS317" i="3"/>
  <c r="CR317" i="3"/>
  <c r="CQ317" i="3"/>
  <c r="CP317" i="3"/>
  <c r="CO317" i="3"/>
  <c r="CN317" i="3"/>
  <c r="CM317" i="3"/>
  <c r="CJ317" i="3"/>
  <c r="CL317" i="3" s="1"/>
  <c r="CI317" i="3"/>
  <c r="CH317" i="3"/>
  <c r="CG317" i="3"/>
  <c r="CF317" i="3"/>
  <c r="CE317" i="3"/>
  <c r="CC317" i="3"/>
  <c r="DN316" i="3"/>
  <c r="DM316" i="3"/>
  <c r="DL316" i="3"/>
  <c r="DK316" i="3"/>
  <c r="DI316" i="3"/>
  <c r="DH316" i="3"/>
  <c r="DG316" i="3"/>
  <c r="DF316" i="3"/>
  <c r="DE316" i="3"/>
  <c r="DD316" i="3"/>
  <c r="DC316" i="3"/>
  <c r="DB316" i="3"/>
  <c r="DA316" i="3"/>
  <c r="CZ316" i="3"/>
  <c r="CY316" i="3"/>
  <c r="CX316" i="3"/>
  <c r="CW316" i="3"/>
  <c r="CV316" i="3"/>
  <c r="CU316" i="3"/>
  <c r="CT316" i="3"/>
  <c r="CS316" i="3"/>
  <c r="CR316" i="3"/>
  <c r="CQ316" i="3"/>
  <c r="CP316" i="3"/>
  <c r="CO316" i="3"/>
  <c r="CN316" i="3"/>
  <c r="CM316" i="3"/>
  <c r="CJ316" i="3"/>
  <c r="CL316" i="3" s="1"/>
  <c r="CI316" i="3"/>
  <c r="CH316" i="3"/>
  <c r="CG316" i="3"/>
  <c r="CF316" i="3"/>
  <c r="CE316" i="3"/>
  <c r="CC316" i="3"/>
  <c r="DN315" i="3"/>
  <c r="DM315" i="3"/>
  <c r="DL315" i="3"/>
  <c r="DK315" i="3"/>
  <c r="DI315" i="3"/>
  <c r="DH315" i="3"/>
  <c r="DG315" i="3"/>
  <c r="DF315" i="3"/>
  <c r="DE315" i="3"/>
  <c r="DD315" i="3"/>
  <c r="DC315" i="3"/>
  <c r="DB315" i="3"/>
  <c r="DA315" i="3"/>
  <c r="CZ315" i="3"/>
  <c r="CY315" i="3"/>
  <c r="CX315" i="3"/>
  <c r="CW315" i="3"/>
  <c r="CV315" i="3"/>
  <c r="CU315" i="3"/>
  <c r="CT315" i="3"/>
  <c r="CS315" i="3"/>
  <c r="CR315" i="3"/>
  <c r="CQ315" i="3"/>
  <c r="CP315" i="3"/>
  <c r="CO315" i="3"/>
  <c r="CN315" i="3"/>
  <c r="CM315" i="3"/>
  <c r="CJ315" i="3"/>
  <c r="CL315" i="3" s="1"/>
  <c r="CI315" i="3"/>
  <c r="CH315" i="3"/>
  <c r="CG315" i="3"/>
  <c r="CF315" i="3"/>
  <c r="CE315" i="3"/>
  <c r="CC315" i="3"/>
  <c r="DN314" i="3"/>
  <c r="DM314" i="3"/>
  <c r="DL314" i="3"/>
  <c r="DK314" i="3"/>
  <c r="DI314" i="3"/>
  <c r="DH314" i="3"/>
  <c r="DG314" i="3"/>
  <c r="DF314" i="3"/>
  <c r="DE314" i="3"/>
  <c r="DD314" i="3"/>
  <c r="DC314" i="3"/>
  <c r="DB314" i="3"/>
  <c r="DA314" i="3"/>
  <c r="CZ314" i="3"/>
  <c r="CY314" i="3"/>
  <c r="CX314" i="3"/>
  <c r="CW314" i="3"/>
  <c r="CV314" i="3"/>
  <c r="CU314" i="3"/>
  <c r="CT314" i="3"/>
  <c r="CS314" i="3"/>
  <c r="CR314" i="3"/>
  <c r="CQ314" i="3"/>
  <c r="CP314" i="3"/>
  <c r="CO314" i="3"/>
  <c r="CN314" i="3"/>
  <c r="CM314" i="3"/>
  <c r="CL314" i="3"/>
  <c r="CJ314" i="3"/>
  <c r="CK314" i="3" s="1"/>
  <c r="CI314" i="3"/>
  <c r="CH314" i="3"/>
  <c r="CG314" i="3"/>
  <c r="CF314" i="3"/>
  <c r="CE314" i="3"/>
  <c r="CC314" i="3"/>
  <c r="DO314" i="3" s="1"/>
  <c r="AU314" i="3" s="1"/>
  <c r="DP314" i="3" s="1"/>
  <c r="AW314" i="3" s="1"/>
  <c r="DN313" i="3"/>
  <c r="DM313" i="3"/>
  <c r="DL313" i="3"/>
  <c r="DK313" i="3"/>
  <c r="DI313" i="3"/>
  <c r="DH313" i="3"/>
  <c r="DG313" i="3"/>
  <c r="DF313" i="3"/>
  <c r="DE313" i="3"/>
  <c r="DD313" i="3"/>
  <c r="DC313" i="3"/>
  <c r="DB313" i="3"/>
  <c r="DA313" i="3"/>
  <c r="CZ313" i="3"/>
  <c r="CY313" i="3"/>
  <c r="CX313" i="3"/>
  <c r="CW313" i="3"/>
  <c r="CV313" i="3"/>
  <c r="CU313" i="3"/>
  <c r="CT313" i="3"/>
  <c r="CS313" i="3"/>
  <c r="CR313" i="3"/>
  <c r="CQ313" i="3"/>
  <c r="CP313" i="3"/>
  <c r="CO313" i="3"/>
  <c r="CN313" i="3"/>
  <c r="CM313" i="3"/>
  <c r="CK313" i="3"/>
  <c r="CJ313" i="3"/>
  <c r="CL313" i="3" s="1"/>
  <c r="CI313" i="3"/>
  <c r="CH313" i="3"/>
  <c r="CG313" i="3"/>
  <c r="CF313" i="3"/>
  <c r="CE313" i="3"/>
  <c r="DO313" i="3" s="1"/>
  <c r="AU313" i="3" s="1"/>
  <c r="DP313" i="3" s="1"/>
  <c r="AW313" i="3" s="1"/>
  <c r="CC313" i="3"/>
  <c r="DN312" i="3"/>
  <c r="DM312" i="3"/>
  <c r="DL312" i="3"/>
  <c r="DK312" i="3"/>
  <c r="DI312" i="3"/>
  <c r="DH312" i="3"/>
  <c r="DG312" i="3"/>
  <c r="DF312" i="3"/>
  <c r="DE312" i="3"/>
  <c r="DD312" i="3"/>
  <c r="DC312" i="3"/>
  <c r="DB312" i="3"/>
  <c r="DA312" i="3"/>
  <c r="CZ312" i="3"/>
  <c r="CY312" i="3"/>
  <c r="CX312" i="3"/>
  <c r="CW312" i="3"/>
  <c r="CV312" i="3"/>
  <c r="CU312" i="3"/>
  <c r="CT312" i="3"/>
  <c r="CS312" i="3"/>
  <c r="CR312" i="3"/>
  <c r="CQ312" i="3"/>
  <c r="CP312" i="3"/>
  <c r="CO312" i="3"/>
  <c r="CN312" i="3"/>
  <c r="CM312" i="3"/>
  <c r="CL312" i="3"/>
  <c r="CJ312" i="3"/>
  <c r="CK312" i="3" s="1"/>
  <c r="CI312" i="3"/>
  <c r="CH312" i="3"/>
  <c r="CG312" i="3"/>
  <c r="CF312" i="3"/>
  <c r="CE312" i="3"/>
  <c r="CC312" i="3"/>
  <c r="DN311" i="3"/>
  <c r="DM311" i="3"/>
  <c r="DL311" i="3"/>
  <c r="DK311" i="3"/>
  <c r="DI311" i="3"/>
  <c r="DH311" i="3"/>
  <c r="DG311" i="3"/>
  <c r="DF311" i="3"/>
  <c r="DE311" i="3"/>
  <c r="DD311" i="3"/>
  <c r="DC311" i="3"/>
  <c r="DB311" i="3"/>
  <c r="DA311" i="3"/>
  <c r="CZ311" i="3"/>
  <c r="CY311" i="3"/>
  <c r="CX311" i="3"/>
  <c r="CW311" i="3"/>
  <c r="CV311" i="3"/>
  <c r="CU311" i="3"/>
  <c r="CT311" i="3"/>
  <c r="CS311" i="3"/>
  <c r="CR311" i="3"/>
  <c r="CQ311" i="3"/>
  <c r="CP311" i="3"/>
  <c r="CO311" i="3"/>
  <c r="CN311" i="3"/>
  <c r="CM311" i="3"/>
  <c r="CK311" i="3"/>
  <c r="CJ311" i="3"/>
  <c r="CL311" i="3" s="1"/>
  <c r="CI311" i="3"/>
  <c r="CH311" i="3"/>
  <c r="CG311" i="3"/>
  <c r="CF311" i="3"/>
  <c r="CE311" i="3"/>
  <c r="CC311" i="3"/>
  <c r="DN310" i="3"/>
  <c r="DM310" i="3"/>
  <c r="DL310" i="3"/>
  <c r="DK310" i="3"/>
  <c r="DI310" i="3"/>
  <c r="DH310" i="3"/>
  <c r="DG310" i="3"/>
  <c r="DF310" i="3"/>
  <c r="DE310" i="3"/>
  <c r="DD310" i="3"/>
  <c r="DC310" i="3"/>
  <c r="DB310" i="3"/>
  <c r="DA310" i="3"/>
  <c r="CZ310" i="3"/>
  <c r="CY310" i="3"/>
  <c r="CX310" i="3"/>
  <c r="CW310" i="3"/>
  <c r="CV310" i="3"/>
  <c r="CU310" i="3"/>
  <c r="CT310" i="3"/>
  <c r="CS310" i="3"/>
  <c r="CR310" i="3"/>
  <c r="CQ310" i="3"/>
  <c r="CP310" i="3"/>
  <c r="CO310" i="3"/>
  <c r="CN310" i="3"/>
  <c r="CM310" i="3"/>
  <c r="CJ310" i="3"/>
  <c r="CL310" i="3" s="1"/>
  <c r="CI310" i="3"/>
  <c r="CH310" i="3"/>
  <c r="CG310" i="3"/>
  <c r="CF310" i="3"/>
  <c r="CE310" i="3"/>
  <c r="CC310" i="3"/>
  <c r="DN309" i="3"/>
  <c r="DM309" i="3"/>
  <c r="DL309" i="3"/>
  <c r="DK309" i="3"/>
  <c r="DI309" i="3"/>
  <c r="DH309" i="3"/>
  <c r="DG309" i="3"/>
  <c r="DF309" i="3"/>
  <c r="DE309" i="3"/>
  <c r="DD309" i="3"/>
  <c r="DC309" i="3"/>
  <c r="DB309" i="3"/>
  <c r="DA309" i="3"/>
  <c r="CZ309" i="3"/>
  <c r="CY309" i="3"/>
  <c r="CX309" i="3"/>
  <c r="CW309" i="3"/>
  <c r="CV309" i="3"/>
  <c r="CU309" i="3"/>
  <c r="CT309" i="3"/>
  <c r="CS309" i="3"/>
  <c r="CR309" i="3"/>
  <c r="CQ309" i="3"/>
  <c r="CP309" i="3"/>
  <c r="CO309" i="3"/>
  <c r="CN309" i="3"/>
  <c r="CM309" i="3"/>
  <c r="CL309" i="3"/>
  <c r="CJ309" i="3"/>
  <c r="CK309" i="3" s="1"/>
  <c r="CI309" i="3"/>
  <c r="CH309" i="3"/>
  <c r="CG309" i="3"/>
  <c r="CF309" i="3"/>
  <c r="CE309" i="3"/>
  <c r="CC309" i="3"/>
  <c r="DN308" i="3"/>
  <c r="DM308" i="3"/>
  <c r="DL308" i="3"/>
  <c r="DK308" i="3"/>
  <c r="DI308" i="3"/>
  <c r="DH308" i="3"/>
  <c r="DG308" i="3"/>
  <c r="DF308" i="3"/>
  <c r="DE308" i="3"/>
  <c r="DD308" i="3"/>
  <c r="DC308" i="3"/>
  <c r="DB308" i="3"/>
  <c r="DA308" i="3"/>
  <c r="CZ308" i="3"/>
  <c r="CY308" i="3"/>
  <c r="CX308" i="3"/>
  <c r="CW308" i="3"/>
  <c r="CV308" i="3"/>
  <c r="CU308" i="3"/>
  <c r="CT308" i="3"/>
  <c r="CS308" i="3"/>
  <c r="CR308" i="3"/>
  <c r="CQ308" i="3"/>
  <c r="CP308" i="3"/>
  <c r="CO308" i="3"/>
  <c r="CN308" i="3"/>
  <c r="CM308" i="3"/>
  <c r="CL308" i="3"/>
  <c r="CK308" i="3"/>
  <c r="CJ308" i="3"/>
  <c r="CI308" i="3"/>
  <c r="CH308" i="3"/>
  <c r="DO308" i="3" s="1"/>
  <c r="AU308" i="3" s="1"/>
  <c r="DP308" i="3" s="1"/>
  <c r="AW308" i="3" s="1"/>
  <c r="CG308" i="3"/>
  <c r="CF308" i="3"/>
  <c r="CE308" i="3"/>
  <c r="CC308" i="3"/>
  <c r="DN307" i="3"/>
  <c r="DM307" i="3"/>
  <c r="DL307" i="3"/>
  <c r="DK307" i="3"/>
  <c r="DI307" i="3"/>
  <c r="DH307" i="3"/>
  <c r="DG307" i="3"/>
  <c r="DF307" i="3"/>
  <c r="DE307" i="3"/>
  <c r="DD307" i="3"/>
  <c r="DC307" i="3"/>
  <c r="DB307" i="3"/>
  <c r="DA307" i="3"/>
  <c r="CZ307" i="3"/>
  <c r="CY307" i="3"/>
  <c r="CX307" i="3"/>
  <c r="CW307" i="3"/>
  <c r="CV307" i="3"/>
  <c r="CU307" i="3"/>
  <c r="CT307" i="3"/>
  <c r="CS307" i="3"/>
  <c r="CR307" i="3"/>
  <c r="CQ307" i="3"/>
  <c r="CP307" i="3"/>
  <c r="CO307" i="3"/>
  <c r="CN307" i="3"/>
  <c r="CM307" i="3"/>
  <c r="CJ307" i="3"/>
  <c r="CL307" i="3" s="1"/>
  <c r="CI307" i="3"/>
  <c r="CH307" i="3"/>
  <c r="CG307" i="3"/>
  <c r="CF307" i="3"/>
  <c r="CE307" i="3"/>
  <c r="CC307" i="3"/>
  <c r="DN306" i="3"/>
  <c r="DM306" i="3"/>
  <c r="DL306" i="3"/>
  <c r="DK306" i="3"/>
  <c r="DI306" i="3"/>
  <c r="DH306" i="3"/>
  <c r="DG306" i="3"/>
  <c r="DF306" i="3"/>
  <c r="DE306" i="3"/>
  <c r="DD306" i="3"/>
  <c r="DC306" i="3"/>
  <c r="DB306" i="3"/>
  <c r="DA306" i="3"/>
  <c r="CZ306" i="3"/>
  <c r="CY306" i="3"/>
  <c r="CX306" i="3"/>
  <c r="CW306" i="3"/>
  <c r="CV306" i="3"/>
  <c r="CU306" i="3"/>
  <c r="CT306" i="3"/>
  <c r="CS306" i="3"/>
  <c r="CR306" i="3"/>
  <c r="CQ306" i="3"/>
  <c r="CP306" i="3"/>
  <c r="CO306" i="3"/>
  <c r="CN306" i="3"/>
  <c r="CM306" i="3"/>
  <c r="CL306" i="3"/>
  <c r="CJ306" i="3"/>
  <c r="CK306" i="3" s="1"/>
  <c r="CI306" i="3"/>
  <c r="CH306" i="3"/>
  <c r="CG306" i="3"/>
  <c r="CF306" i="3"/>
  <c r="CE306" i="3"/>
  <c r="CC306" i="3"/>
  <c r="DO306" i="3" s="1"/>
  <c r="AU306" i="3" s="1"/>
  <c r="DP306" i="3" s="1"/>
  <c r="AW306" i="3" s="1"/>
  <c r="DN305" i="3"/>
  <c r="DM305" i="3"/>
  <c r="DL305" i="3"/>
  <c r="DK305" i="3"/>
  <c r="DI305" i="3"/>
  <c r="DH305" i="3"/>
  <c r="DG305" i="3"/>
  <c r="DF305" i="3"/>
  <c r="DE305" i="3"/>
  <c r="DD305" i="3"/>
  <c r="DC305" i="3"/>
  <c r="DB305" i="3"/>
  <c r="DA305" i="3"/>
  <c r="CZ305" i="3"/>
  <c r="CY305" i="3"/>
  <c r="CX305" i="3"/>
  <c r="CW305" i="3"/>
  <c r="CV305" i="3"/>
  <c r="CU305" i="3"/>
  <c r="CT305" i="3"/>
  <c r="CS305" i="3"/>
  <c r="CR305" i="3"/>
  <c r="CQ305" i="3"/>
  <c r="CP305" i="3"/>
  <c r="CO305" i="3"/>
  <c r="CN305" i="3"/>
  <c r="CM305" i="3"/>
  <c r="CK305" i="3"/>
  <c r="CJ305" i="3"/>
  <c r="CL305" i="3" s="1"/>
  <c r="CI305" i="3"/>
  <c r="CH305" i="3"/>
  <c r="CG305" i="3"/>
  <c r="CF305" i="3"/>
  <c r="CE305" i="3"/>
  <c r="DO305" i="3" s="1"/>
  <c r="AU305" i="3" s="1"/>
  <c r="DP305" i="3" s="1"/>
  <c r="AW305" i="3" s="1"/>
  <c r="CC305" i="3"/>
  <c r="DN304" i="3"/>
  <c r="DM304" i="3"/>
  <c r="DL304" i="3"/>
  <c r="DK304" i="3"/>
  <c r="DI304" i="3"/>
  <c r="DH304" i="3"/>
  <c r="DG304" i="3"/>
  <c r="DF304" i="3"/>
  <c r="DE304" i="3"/>
  <c r="DD304" i="3"/>
  <c r="DC304" i="3"/>
  <c r="DB304" i="3"/>
  <c r="DA304" i="3"/>
  <c r="CZ304" i="3"/>
  <c r="CY304" i="3"/>
  <c r="CX304" i="3"/>
  <c r="CW304" i="3"/>
  <c r="CV304" i="3"/>
  <c r="CU304" i="3"/>
  <c r="CT304" i="3"/>
  <c r="CS304" i="3"/>
  <c r="CR304" i="3"/>
  <c r="CQ304" i="3"/>
  <c r="CP304" i="3"/>
  <c r="CO304" i="3"/>
  <c r="CN304" i="3"/>
  <c r="CM304" i="3"/>
  <c r="CL304" i="3"/>
  <c r="CJ304" i="3"/>
  <c r="CK304" i="3" s="1"/>
  <c r="CI304" i="3"/>
  <c r="CH304" i="3"/>
  <c r="CG304" i="3"/>
  <c r="CF304" i="3"/>
  <c r="CE304" i="3"/>
  <c r="CC304" i="3"/>
  <c r="DN303" i="3"/>
  <c r="DM303" i="3"/>
  <c r="DL303" i="3"/>
  <c r="DK303" i="3"/>
  <c r="DI303" i="3"/>
  <c r="DH303" i="3"/>
  <c r="DG303" i="3"/>
  <c r="DF303" i="3"/>
  <c r="DE303" i="3"/>
  <c r="DD303" i="3"/>
  <c r="DC303" i="3"/>
  <c r="DB303" i="3"/>
  <c r="DA303" i="3"/>
  <c r="CZ303" i="3"/>
  <c r="CY303" i="3"/>
  <c r="CX303" i="3"/>
  <c r="CW303" i="3"/>
  <c r="CV303" i="3"/>
  <c r="CU303" i="3"/>
  <c r="CT303" i="3"/>
  <c r="CS303" i="3"/>
  <c r="CR303" i="3"/>
  <c r="CQ303" i="3"/>
  <c r="CP303" i="3"/>
  <c r="CO303" i="3"/>
  <c r="CN303" i="3"/>
  <c r="CM303" i="3"/>
  <c r="CK303" i="3"/>
  <c r="CJ303" i="3"/>
  <c r="CL303" i="3" s="1"/>
  <c r="CI303" i="3"/>
  <c r="CH303" i="3"/>
  <c r="CG303" i="3"/>
  <c r="CF303" i="3"/>
  <c r="CE303" i="3"/>
  <c r="CC303" i="3"/>
  <c r="DO303" i="3" s="1"/>
  <c r="AU303" i="3" s="1"/>
  <c r="DP303" i="3" s="1"/>
  <c r="AW303" i="3" s="1"/>
  <c r="DN302" i="3"/>
  <c r="DM302" i="3"/>
  <c r="DL302" i="3"/>
  <c r="DK302" i="3"/>
  <c r="DI302" i="3"/>
  <c r="DH302" i="3"/>
  <c r="DG302" i="3"/>
  <c r="DF302" i="3"/>
  <c r="DE302" i="3"/>
  <c r="DD302" i="3"/>
  <c r="DC302" i="3"/>
  <c r="DB302" i="3"/>
  <c r="DA302" i="3"/>
  <c r="CZ302" i="3"/>
  <c r="CY302" i="3"/>
  <c r="CX302" i="3"/>
  <c r="CW302" i="3"/>
  <c r="CV302" i="3"/>
  <c r="CU302" i="3"/>
  <c r="CT302" i="3"/>
  <c r="CS302" i="3"/>
  <c r="CR302" i="3"/>
  <c r="CQ302" i="3"/>
  <c r="CP302" i="3"/>
  <c r="CO302" i="3"/>
  <c r="CN302" i="3"/>
  <c r="CM302" i="3"/>
  <c r="CJ302" i="3"/>
  <c r="CL302" i="3" s="1"/>
  <c r="CI302" i="3"/>
  <c r="CH302" i="3"/>
  <c r="CG302" i="3"/>
  <c r="CF302" i="3"/>
  <c r="CE302" i="3"/>
  <c r="CC302" i="3"/>
  <c r="DN301" i="3"/>
  <c r="DM301" i="3"/>
  <c r="DL301" i="3"/>
  <c r="DK301" i="3"/>
  <c r="DI301" i="3"/>
  <c r="DH301" i="3"/>
  <c r="DG301" i="3"/>
  <c r="DF301" i="3"/>
  <c r="DE301" i="3"/>
  <c r="DD301" i="3"/>
  <c r="DC301" i="3"/>
  <c r="DB301" i="3"/>
  <c r="DA301" i="3"/>
  <c r="CZ301" i="3"/>
  <c r="CY301" i="3"/>
  <c r="CX301" i="3"/>
  <c r="CW301" i="3"/>
  <c r="CV301" i="3"/>
  <c r="CU301" i="3"/>
  <c r="CT301" i="3"/>
  <c r="CS301" i="3"/>
  <c r="CR301" i="3"/>
  <c r="CQ301" i="3"/>
  <c r="CP301" i="3"/>
  <c r="CO301" i="3"/>
  <c r="CN301" i="3"/>
  <c r="CM301" i="3"/>
  <c r="CL301" i="3"/>
  <c r="CJ301" i="3"/>
  <c r="CK301" i="3" s="1"/>
  <c r="CI301" i="3"/>
  <c r="CH301" i="3"/>
  <c r="CG301" i="3"/>
  <c r="CF301" i="3"/>
  <c r="CE301" i="3"/>
  <c r="CC301" i="3"/>
  <c r="DN300" i="3"/>
  <c r="DM300" i="3"/>
  <c r="DL300" i="3"/>
  <c r="DK300" i="3"/>
  <c r="DI300" i="3"/>
  <c r="DH300" i="3"/>
  <c r="DG300" i="3"/>
  <c r="DF300" i="3"/>
  <c r="DE300" i="3"/>
  <c r="DD300" i="3"/>
  <c r="DC300" i="3"/>
  <c r="DB300" i="3"/>
  <c r="DA300" i="3"/>
  <c r="CZ300" i="3"/>
  <c r="CY300" i="3"/>
  <c r="CX300" i="3"/>
  <c r="CW300" i="3"/>
  <c r="CV300" i="3"/>
  <c r="CU300" i="3"/>
  <c r="CT300" i="3"/>
  <c r="CS300" i="3"/>
  <c r="CR300" i="3"/>
  <c r="CQ300" i="3"/>
  <c r="CP300" i="3"/>
  <c r="CO300" i="3"/>
  <c r="CN300" i="3"/>
  <c r="CM300" i="3"/>
  <c r="CL300" i="3"/>
  <c r="CK300" i="3"/>
  <c r="CJ300" i="3"/>
  <c r="CI300" i="3"/>
  <c r="CH300" i="3"/>
  <c r="DO300" i="3" s="1"/>
  <c r="AU300" i="3" s="1"/>
  <c r="DP300" i="3" s="1"/>
  <c r="AW300" i="3" s="1"/>
  <c r="CG300" i="3"/>
  <c r="CF300" i="3"/>
  <c r="CE300" i="3"/>
  <c r="CC300" i="3"/>
  <c r="DN299" i="3"/>
  <c r="DM299" i="3"/>
  <c r="DL299" i="3"/>
  <c r="DK299" i="3"/>
  <c r="DI299" i="3"/>
  <c r="DH299" i="3"/>
  <c r="DG299" i="3"/>
  <c r="DF299" i="3"/>
  <c r="DE299" i="3"/>
  <c r="DD299" i="3"/>
  <c r="DC299" i="3"/>
  <c r="DB299" i="3"/>
  <c r="DA299" i="3"/>
  <c r="CZ299" i="3"/>
  <c r="CY299" i="3"/>
  <c r="CX299" i="3"/>
  <c r="CW299" i="3"/>
  <c r="CV299" i="3"/>
  <c r="CU299" i="3"/>
  <c r="CT299" i="3"/>
  <c r="CS299" i="3"/>
  <c r="CR299" i="3"/>
  <c r="CQ299" i="3"/>
  <c r="CP299" i="3"/>
  <c r="CO299" i="3"/>
  <c r="CN299" i="3"/>
  <c r="CM299" i="3"/>
  <c r="CJ299" i="3"/>
  <c r="CL299" i="3" s="1"/>
  <c r="CI299" i="3"/>
  <c r="CH299" i="3"/>
  <c r="CG299" i="3"/>
  <c r="CF299" i="3"/>
  <c r="CE299" i="3"/>
  <c r="CC299" i="3"/>
  <c r="DN298" i="3"/>
  <c r="DM298" i="3"/>
  <c r="DL298" i="3"/>
  <c r="DK298" i="3"/>
  <c r="DI298" i="3"/>
  <c r="DH298" i="3"/>
  <c r="DG298" i="3"/>
  <c r="DF298" i="3"/>
  <c r="DE298" i="3"/>
  <c r="DD298" i="3"/>
  <c r="DC298" i="3"/>
  <c r="DB298" i="3"/>
  <c r="DA298" i="3"/>
  <c r="CZ298" i="3"/>
  <c r="CY298" i="3"/>
  <c r="CX298" i="3"/>
  <c r="CW298" i="3"/>
  <c r="CV298" i="3"/>
  <c r="CU298" i="3"/>
  <c r="CT298" i="3"/>
  <c r="CS298" i="3"/>
  <c r="CR298" i="3"/>
  <c r="CQ298" i="3"/>
  <c r="CP298" i="3"/>
  <c r="CO298" i="3"/>
  <c r="CN298" i="3"/>
  <c r="CM298" i="3"/>
  <c r="CL298" i="3"/>
  <c r="CJ298" i="3"/>
  <c r="CK298" i="3" s="1"/>
  <c r="CI298" i="3"/>
  <c r="CH298" i="3"/>
  <c r="CG298" i="3"/>
  <c r="CF298" i="3"/>
  <c r="CE298" i="3"/>
  <c r="CC298" i="3"/>
  <c r="DN297" i="3"/>
  <c r="DM297" i="3"/>
  <c r="DL297" i="3"/>
  <c r="DK297" i="3"/>
  <c r="DI297" i="3"/>
  <c r="DH297" i="3"/>
  <c r="DG297" i="3"/>
  <c r="DF297" i="3"/>
  <c r="DE297" i="3"/>
  <c r="DD297" i="3"/>
  <c r="DC297" i="3"/>
  <c r="DB297" i="3"/>
  <c r="DA297" i="3"/>
  <c r="CZ297" i="3"/>
  <c r="CY297" i="3"/>
  <c r="CX297" i="3"/>
  <c r="CW297" i="3"/>
  <c r="CV297" i="3"/>
  <c r="CU297" i="3"/>
  <c r="CT297" i="3"/>
  <c r="CS297" i="3"/>
  <c r="CR297" i="3"/>
  <c r="CQ297" i="3"/>
  <c r="CP297" i="3"/>
  <c r="CO297" i="3"/>
  <c r="CN297" i="3"/>
  <c r="CM297" i="3"/>
  <c r="CL297" i="3"/>
  <c r="CK297" i="3"/>
  <c r="CJ297" i="3"/>
  <c r="CI297" i="3"/>
  <c r="CH297" i="3"/>
  <c r="CG297" i="3"/>
  <c r="CF297" i="3"/>
  <c r="CE297" i="3"/>
  <c r="DO297" i="3" s="1"/>
  <c r="AU297" i="3" s="1"/>
  <c r="DP297" i="3" s="1"/>
  <c r="AW297" i="3" s="1"/>
  <c r="CC297" i="3"/>
  <c r="DN296" i="3"/>
  <c r="DM296" i="3"/>
  <c r="DL296" i="3"/>
  <c r="DK296" i="3"/>
  <c r="DI296" i="3"/>
  <c r="DH296" i="3"/>
  <c r="DG296" i="3"/>
  <c r="DF296" i="3"/>
  <c r="DE296" i="3"/>
  <c r="DD296" i="3"/>
  <c r="DC296" i="3"/>
  <c r="DB296" i="3"/>
  <c r="DA296" i="3"/>
  <c r="CZ296" i="3"/>
  <c r="CY296" i="3"/>
  <c r="CX296" i="3"/>
  <c r="CW296" i="3"/>
  <c r="CV296" i="3"/>
  <c r="CU296" i="3"/>
  <c r="CT296" i="3"/>
  <c r="CS296" i="3"/>
  <c r="CR296" i="3"/>
  <c r="CQ296" i="3"/>
  <c r="CP296" i="3"/>
  <c r="CO296" i="3"/>
  <c r="CN296" i="3"/>
  <c r="CM296" i="3"/>
  <c r="CL296" i="3"/>
  <c r="CJ296" i="3"/>
  <c r="CK296" i="3" s="1"/>
  <c r="CI296" i="3"/>
  <c r="CH296" i="3"/>
  <c r="CG296" i="3"/>
  <c r="CF296" i="3"/>
  <c r="CE296" i="3"/>
  <c r="CC296" i="3"/>
  <c r="DN295" i="3"/>
  <c r="DM295" i="3"/>
  <c r="DL295" i="3"/>
  <c r="DK295" i="3"/>
  <c r="DI295" i="3"/>
  <c r="DH295" i="3"/>
  <c r="DG295" i="3"/>
  <c r="DF295" i="3"/>
  <c r="DE295" i="3"/>
  <c r="DD295" i="3"/>
  <c r="DC295" i="3"/>
  <c r="DB295" i="3"/>
  <c r="DA295" i="3"/>
  <c r="CZ295" i="3"/>
  <c r="CY295" i="3"/>
  <c r="CX295" i="3"/>
  <c r="CW295" i="3"/>
  <c r="CV295" i="3"/>
  <c r="CU295" i="3"/>
  <c r="CT295" i="3"/>
  <c r="CS295" i="3"/>
  <c r="CR295" i="3"/>
  <c r="CQ295" i="3"/>
  <c r="CP295" i="3"/>
  <c r="CO295" i="3"/>
  <c r="CN295" i="3"/>
  <c r="CM295" i="3"/>
  <c r="CK295" i="3"/>
  <c r="CJ295" i="3"/>
  <c r="CL295" i="3" s="1"/>
  <c r="CI295" i="3"/>
  <c r="CH295" i="3"/>
  <c r="CG295" i="3"/>
  <c r="CF295" i="3"/>
  <c r="CE295" i="3"/>
  <c r="CC295" i="3"/>
  <c r="DO295" i="3" s="1"/>
  <c r="AU295" i="3" s="1"/>
  <c r="DP295" i="3" s="1"/>
  <c r="AW295" i="3" s="1"/>
  <c r="DN294" i="3"/>
  <c r="DM294" i="3"/>
  <c r="DL294" i="3"/>
  <c r="DK294" i="3"/>
  <c r="DI294" i="3"/>
  <c r="DH294" i="3"/>
  <c r="DG294" i="3"/>
  <c r="DF294" i="3"/>
  <c r="DE294" i="3"/>
  <c r="DD294" i="3"/>
  <c r="DC294" i="3"/>
  <c r="DB294" i="3"/>
  <c r="DA294" i="3"/>
  <c r="CZ294" i="3"/>
  <c r="CY294" i="3"/>
  <c r="CX294" i="3"/>
  <c r="CW294" i="3"/>
  <c r="CV294" i="3"/>
  <c r="CU294" i="3"/>
  <c r="CT294" i="3"/>
  <c r="CS294" i="3"/>
  <c r="CR294" i="3"/>
  <c r="CQ294" i="3"/>
  <c r="CP294" i="3"/>
  <c r="CO294" i="3"/>
  <c r="CN294" i="3"/>
  <c r="CM294" i="3"/>
  <c r="CJ294" i="3"/>
  <c r="CL294" i="3" s="1"/>
  <c r="CI294" i="3"/>
  <c r="CH294" i="3"/>
  <c r="CG294" i="3"/>
  <c r="CF294" i="3"/>
  <c r="CE294" i="3"/>
  <c r="CC294" i="3"/>
  <c r="DN293" i="3"/>
  <c r="DM293" i="3"/>
  <c r="DL293" i="3"/>
  <c r="DK293" i="3"/>
  <c r="DI293" i="3"/>
  <c r="DH293" i="3"/>
  <c r="DG293" i="3"/>
  <c r="DF293" i="3"/>
  <c r="DE293" i="3"/>
  <c r="DD293" i="3"/>
  <c r="DC293" i="3"/>
  <c r="DB293" i="3"/>
  <c r="DA293" i="3"/>
  <c r="CZ293" i="3"/>
  <c r="CY293" i="3"/>
  <c r="CX293" i="3"/>
  <c r="CW293" i="3"/>
  <c r="CV293" i="3"/>
  <c r="CU293" i="3"/>
  <c r="CT293" i="3"/>
  <c r="CS293" i="3"/>
  <c r="CR293" i="3"/>
  <c r="CQ293" i="3"/>
  <c r="CP293" i="3"/>
  <c r="CO293" i="3"/>
  <c r="CN293" i="3"/>
  <c r="CM293" i="3"/>
  <c r="CL293" i="3"/>
  <c r="CJ293" i="3"/>
  <c r="CK293" i="3" s="1"/>
  <c r="CI293" i="3"/>
  <c r="CH293" i="3"/>
  <c r="CG293" i="3"/>
  <c r="CF293" i="3"/>
  <c r="CE293" i="3"/>
  <c r="CC293" i="3"/>
  <c r="DN292" i="3"/>
  <c r="DM292" i="3"/>
  <c r="DL292" i="3"/>
  <c r="DK292" i="3"/>
  <c r="DI292" i="3"/>
  <c r="DH292" i="3"/>
  <c r="DG292" i="3"/>
  <c r="DF292" i="3"/>
  <c r="DE292" i="3"/>
  <c r="DD292" i="3"/>
  <c r="DC292" i="3"/>
  <c r="DB292" i="3"/>
  <c r="DA292" i="3"/>
  <c r="CZ292" i="3"/>
  <c r="CY292" i="3"/>
  <c r="CX292" i="3"/>
  <c r="CW292" i="3"/>
  <c r="CV292" i="3"/>
  <c r="CU292" i="3"/>
  <c r="CT292" i="3"/>
  <c r="CS292" i="3"/>
  <c r="CR292" i="3"/>
  <c r="CQ292" i="3"/>
  <c r="CP292" i="3"/>
  <c r="CO292" i="3"/>
  <c r="CN292" i="3"/>
  <c r="CM292" i="3"/>
  <c r="CL292" i="3"/>
  <c r="CK292" i="3"/>
  <c r="CJ292" i="3"/>
  <c r="CI292" i="3"/>
  <c r="CH292" i="3"/>
  <c r="DO292" i="3" s="1"/>
  <c r="AU292" i="3" s="1"/>
  <c r="DP292" i="3" s="1"/>
  <c r="AW292" i="3" s="1"/>
  <c r="CG292" i="3"/>
  <c r="CF292" i="3"/>
  <c r="CE292" i="3"/>
  <c r="CC292" i="3"/>
  <c r="DN291" i="3"/>
  <c r="DM291" i="3"/>
  <c r="DL291" i="3"/>
  <c r="DK291" i="3"/>
  <c r="DI291" i="3"/>
  <c r="DH291" i="3"/>
  <c r="DG291" i="3"/>
  <c r="DF291" i="3"/>
  <c r="DE291" i="3"/>
  <c r="DD291" i="3"/>
  <c r="DC291" i="3"/>
  <c r="DB291" i="3"/>
  <c r="DA291" i="3"/>
  <c r="CZ291" i="3"/>
  <c r="CY291" i="3"/>
  <c r="CX291" i="3"/>
  <c r="CW291" i="3"/>
  <c r="CV291" i="3"/>
  <c r="CU291" i="3"/>
  <c r="CT291" i="3"/>
  <c r="CS291" i="3"/>
  <c r="CR291" i="3"/>
  <c r="CQ291" i="3"/>
  <c r="CP291" i="3"/>
  <c r="CO291" i="3"/>
  <c r="CN291" i="3"/>
  <c r="CM291" i="3"/>
  <c r="CJ291" i="3"/>
  <c r="CL291" i="3" s="1"/>
  <c r="CI291" i="3"/>
  <c r="CH291" i="3"/>
  <c r="CG291" i="3"/>
  <c r="CF291" i="3"/>
  <c r="CE291" i="3"/>
  <c r="CC291" i="3"/>
  <c r="DN290" i="3"/>
  <c r="DM290" i="3"/>
  <c r="DL290" i="3"/>
  <c r="DK290" i="3"/>
  <c r="DI290" i="3"/>
  <c r="DH290" i="3"/>
  <c r="DG290" i="3"/>
  <c r="DF290" i="3"/>
  <c r="DE290" i="3"/>
  <c r="DD290" i="3"/>
  <c r="DC290" i="3"/>
  <c r="DB290" i="3"/>
  <c r="DA290" i="3"/>
  <c r="CZ290" i="3"/>
  <c r="CY290" i="3"/>
  <c r="CX290" i="3"/>
  <c r="CW290" i="3"/>
  <c r="CV290" i="3"/>
  <c r="CU290" i="3"/>
  <c r="CT290" i="3"/>
  <c r="CS290" i="3"/>
  <c r="CR290" i="3"/>
  <c r="CQ290" i="3"/>
  <c r="CP290" i="3"/>
  <c r="CO290" i="3"/>
  <c r="CN290" i="3"/>
  <c r="CM290" i="3"/>
  <c r="CL290" i="3"/>
  <c r="CJ290" i="3"/>
  <c r="CK290" i="3" s="1"/>
  <c r="CI290" i="3"/>
  <c r="CH290" i="3"/>
  <c r="CG290" i="3"/>
  <c r="CF290" i="3"/>
  <c r="CE290" i="3"/>
  <c r="CC290" i="3"/>
  <c r="DN289" i="3"/>
  <c r="DM289" i="3"/>
  <c r="DL289" i="3"/>
  <c r="DK289" i="3"/>
  <c r="DI289" i="3"/>
  <c r="DH289" i="3"/>
  <c r="DG289" i="3"/>
  <c r="DF289" i="3"/>
  <c r="DE289" i="3"/>
  <c r="DD289" i="3"/>
  <c r="DC289" i="3"/>
  <c r="DB289" i="3"/>
  <c r="DA289" i="3"/>
  <c r="CZ289" i="3"/>
  <c r="CY289" i="3"/>
  <c r="CX289" i="3"/>
  <c r="CW289" i="3"/>
  <c r="CV289" i="3"/>
  <c r="CU289" i="3"/>
  <c r="CT289" i="3"/>
  <c r="CS289" i="3"/>
  <c r="CR289" i="3"/>
  <c r="CQ289" i="3"/>
  <c r="CP289" i="3"/>
  <c r="CO289" i="3"/>
  <c r="CN289" i="3"/>
  <c r="CM289" i="3"/>
  <c r="CL289" i="3"/>
  <c r="CK289" i="3"/>
  <c r="CJ289" i="3"/>
  <c r="CI289" i="3"/>
  <c r="CH289" i="3"/>
  <c r="CG289" i="3"/>
  <c r="CF289" i="3"/>
  <c r="CE289" i="3"/>
  <c r="DO289" i="3" s="1"/>
  <c r="AU289" i="3" s="1"/>
  <c r="DP289" i="3" s="1"/>
  <c r="AW289" i="3" s="1"/>
  <c r="CC289" i="3"/>
  <c r="DN288" i="3"/>
  <c r="DM288" i="3"/>
  <c r="DL288" i="3"/>
  <c r="DK288" i="3"/>
  <c r="DI288" i="3"/>
  <c r="DH288" i="3"/>
  <c r="DG288" i="3"/>
  <c r="DF288" i="3"/>
  <c r="DE288" i="3"/>
  <c r="DD288" i="3"/>
  <c r="DC288" i="3"/>
  <c r="DB288" i="3"/>
  <c r="DA288" i="3"/>
  <c r="CZ288" i="3"/>
  <c r="CY288" i="3"/>
  <c r="CX288" i="3"/>
  <c r="CW288" i="3"/>
  <c r="CV288" i="3"/>
  <c r="CU288" i="3"/>
  <c r="CT288" i="3"/>
  <c r="CS288" i="3"/>
  <c r="CR288" i="3"/>
  <c r="CQ288" i="3"/>
  <c r="CP288" i="3"/>
  <c r="CO288" i="3"/>
  <c r="CN288" i="3"/>
  <c r="CM288" i="3"/>
  <c r="CL288" i="3"/>
  <c r="CJ288" i="3"/>
  <c r="CK288" i="3" s="1"/>
  <c r="CI288" i="3"/>
  <c r="CH288" i="3"/>
  <c r="CG288" i="3"/>
  <c r="CF288" i="3"/>
  <c r="CE288" i="3"/>
  <c r="CC288" i="3"/>
  <c r="DN287" i="3"/>
  <c r="DM287" i="3"/>
  <c r="DL287" i="3"/>
  <c r="DK287" i="3"/>
  <c r="DI287" i="3"/>
  <c r="DH287" i="3"/>
  <c r="DG287" i="3"/>
  <c r="DF287" i="3"/>
  <c r="DE287" i="3"/>
  <c r="DD287" i="3"/>
  <c r="DC287" i="3"/>
  <c r="DB287" i="3"/>
  <c r="DA287" i="3"/>
  <c r="CZ287" i="3"/>
  <c r="CY287" i="3"/>
  <c r="CX287" i="3"/>
  <c r="CW287" i="3"/>
  <c r="CV287" i="3"/>
  <c r="CU287" i="3"/>
  <c r="CT287" i="3"/>
  <c r="CS287" i="3"/>
  <c r="CR287" i="3"/>
  <c r="CQ287" i="3"/>
  <c r="CP287" i="3"/>
  <c r="CO287" i="3"/>
  <c r="CN287" i="3"/>
  <c r="CM287" i="3"/>
  <c r="CK287" i="3"/>
  <c r="CJ287" i="3"/>
  <c r="CL287" i="3" s="1"/>
  <c r="CI287" i="3"/>
  <c r="CH287" i="3"/>
  <c r="CG287" i="3"/>
  <c r="CF287" i="3"/>
  <c r="CE287" i="3"/>
  <c r="CC287" i="3"/>
  <c r="DO287" i="3" s="1"/>
  <c r="AU287" i="3" s="1"/>
  <c r="DP287" i="3" s="1"/>
  <c r="AW287" i="3" s="1"/>
  <c r="DN286" i="3"/>
  <c r="DM286" i="3"/>
  <c r="DL286" i="3"/>
  <c r="DK286" i="3"/>
  <c r="DI286" i="3"/>
  <c r="DH286" i="3"/>
  <c r="DG286" i="3"/>
  <c r="DF286" i="3"/>
  <c r="DE286" i="3"/>
  <c r="DD286" i="3"/>
  <c r="DC286" i="3"/>
  <c r="DB286" i="3"/>
  <c r="DA286" i="3"/>
  <c r="CZ286" i="3"/>
  <c r="CY286" i="3"/>
  <c r="CX286" i="3"/>
  <c r="CW286" i="3"/>
  <c r="CV286" i="3"/>
  <c r="CU286" i="3"/>
  <c r="CT286" i="3"/>
  <c r="CS286" i="3"/>
  <c r="CR286" i="3"/>
  <c r="CQ286" i="3"/>
  <c r="CP286" i="3"/>
  <c r="CO286" i="3"/>
  <c r="CN286" i="3"/>
  <c r="CM286" i="3"/>
  <c r="CJ286" i="3"/>
  <c r="CL286" i="3" s="1"/>
  <c r="CI286" i="3"/>
  <c r="CH286" i="3"/>
  <c r="CG286" i="3"/>
  <c r="CF286" i="3"/>
  <c r="CE286" i="3"/>
  <c r="CC286" i="3"/>
  <c r="DN285" i="3"/>
  <c r="DM285" i="3"/>
  <c r="DL285" i="3"/>
  <c r="DK285" i="3"/>
  <c r="DI285" i="3"/>
  <c r="DH285" i="3"/>
  <c r="DG285" i="3"/>
  <c r="DF285" i="3"/>
  <c r="DE285" i="3"/>
  <c r="DD285" i="3"/>
  <c r="DC285" i="3"/>
  <c r="DB285" i="3"/>
  <c r="DA285" i="3"/>
  <c r="CZ285" i="3"/>
  <c r="CY285" i="3"/>
  <c r="CX285" i="3"/>
  <c r="CW285" i="3"/>
  <c r="CV285" i="3"/>
  <c r="CU285" i="3"/>
  <c r="CT285" i="3"/>
  <c r="CS285" i="3"/>
  <c r="CR285" i="3"/>
  <c r="CQ285" i="3"/>
  <c r="CP285" i="3"/>
  <c r="CO285" i="3"/>
  <c r="CN285" i="3"/>
  <c r="CM285" i="3"/>
  <c r="CL285" i="3"/>
  <c r="CJ285" i="3"/>
  <c r="CK285" i="3" s="1"/>
  <c r="CI285" i="3"/>
  <c r="CH285" i="3"/>
  <c r="CG285" i="3"/>
  <c r="CF285" i="3"/>
  <c r="CE285" i="3"/>
  <c r="CC285" i="3"/>
  <c r="DN284" i="3"/>
  <c r="DM284" i="3"/>
  <c r="DL284" i="3"/>
  <c r="DK284" i="3"/>
  <c r="DI284" i="3"/>
  <c r="DH284" i="3"/>
  <c r="DG284" i="3"/>
  <c r="DF284" i="3"/>
  <c r="DE284" i="3"/>
  <c r="DD284" i="3"/>
  <c r="DC284" i="3"/>
  <c r="DB284" i="3"/>
  <c r="DA284" i="3"/>
  <c r="CZ284" i="3"/>
  <c r="CY284" i="3"/>
  <c r="CX284" i="3"/>
  <c r="CW284" i="3"/>
  <c r="CV284" i="3"/>
  <c r="CU284" i="3"/>
  <c r="CT284" i="3"/>
  <c r="CS284" i="3"/>
  <c r="CR284" i="3"/>
  <c r="CQ284" i="3"/>
  <c r="CP284" i="3"/>
  <c r="CO284" i="3"/>
  <c r="CN284" i="3"/>
  <c r="CM284" i="3"/>
  <c r="CL284" i="3"/>
  <c r="CK284" i="3"/>
  <c r="CJ284" i="3"/>
  <c r="CI284" i="3"/>
  <c r="CH284" i="3"/>
  <c r="DO284" i="3" s="1"/>
  <c r="AU284" i="3" s="1"/>
  <c r="DP284" i="3" s="1"/>
  <c r="AW284" i="3" s="1"/>
  <c r="CG284" i="3"/>
  <c r="CF284" i="3"/>
  <c r="CE284" i="3"/>
  <c r="CC284" i="3"/>
  <c r="DN283" i="3"/>
  <c r="DM283" i="3"/>
  <c r="DL283" i="3"/>
  <c r="DK283" i="3"/>
  <c r="DI283" i="3"/>
  <c r="DH283" i="3"/>
  <c r="DG283" i="3"/>
  <c r="DF283" i="3"/>
  <c r="DE283" i="3"/>
  <c r="DD283" i="3"/>
  <c r="DC283" i="3"/>
  <c r="DB283" i="3"/>
  <c r="DA283" i="3"/>
  <c r="CZ283" i="3"/>
  <c r="CY283" i="3"/>
  <c r="CX283" i="3"/>
  <c r="CW283" i="3"/>
  <c r="CV283" i="3"/>
  <c r="CU283" i="3"/>
  <c r="CT283" i="3"/>
  <c r="CS283" i="3"/>
  <c r="CR283" i="3"/>
  <c r="CQ283" i="3"/>
  <c r="CP283" i="3"/>
  <c r="CO283" i="3"/>
  <c r="CN283" i="3"/>
  <c r="CM283" i="3"/>
  <c r="CJ283" i="3"/>
  <c r="CL283" i="3" s="1"/>
  <c r="CI283" i="3"/>
  <c r="CH283" i="3"/>
  <c r="CG283" i="3"/>
  <c r="CF283" i="3"/>
  <c r="CE283" i="3"/>
  <c r="CC283" i="3"/>
  <c r="DN282" i="3"/>
  <c r="DM282" i="3"/>
  <c r="DL282" i="3"/>
  <c r="DK282" i="3"/>
  <c r="DI282" i="3"/>
  <c r="DH282" i="3"/>
  <c r="DG282" i="3"/>
  <c r="DF282" i="3"/>
  <c r="DE282" i="3"/>
  <c r="DD282" i="3"/>
  <c r="DC282" i="3"/>
  <c r="DB282" i="3"/>
  <c r="DA282" i="3"/>
  <c r="CZ282" i="3"/>
  <c r="CY282" i="3"/>
  <c r="CX282" i="3"/>
  <c r="CW282" i="3"/>
  <c r="CV282" i="3"/>
  <c r="CU282" i="3"/>
  <c r="CT282" i="3"/>
  <c r="CS282" i="3"/>
  <c r="CR282" i="3"/>
  <c r="CQ282" i="3"/>
  <c r="CP282" i="3"/>
  <c r="CO282" i="3"/>
  <c r="CN282" i="3"/>
  <c r="CM282" i="3"/>
  <c r="CL282" i="3"/>
  <c r="CJ282" i="3"/>
  <c r="CK282" i="3" s="1"/>
  <c r="CI282" i="3"/>
  <c r="CH282" i="3"/>
  <c r="CG282" i="3"/>
  <c r="CF282" i="3"/>
  <c r="CE282" i="3"/>
  <c r="CC282" i="3"/>
  <c r="DN281" i="3"/>
  <c r="DM281" i="3"/>
  <c r="DL281" i="3"/>
  <c r="DK281" i="3"/>
  <c r="DI281" i="3"/>
  <c r="DH281" i="3"/>
  <c r="DG281" i="3"/>
  <c r="DF281" i="3"/>
  <c r="DE281" i="3"/>
  <c r="DD281" i="3"/>
  <c r="DC281" i="3"/>
  <c r="DB281" i="3"/>
  <c r="DA281" i="3"/>
  <c r="CZ281" i="3"/>
  <c r="CY281" i="3"/>
  <c r="CX281" i="3"/>
  <c r="CW281" i="3"/>
  <c r="CV281" i="3"/>
  <c r="CU281" i="3"/>
  <c r="CT281" i="3"/>
  <c r="CS281" i="3"/>
  <c r="CR281" i="3"/>
  <c r="CQ281" i="3"/>
  <c r="CP281" i="3"/>
  <c r="CO281" i="3"/>
  <c r="CN281" i="3"/>
  <c r="CM281" i="3"/>
  <c r="CL281" i="3"/>
  <c r="CK281" i="3"/>
  <c r="CJ281" i="3"/>
  <c r="CI281" i="3"/>
  <c r="CH281" i="3"/>
  <c r="CG281" i="3"/>
  <c r="CF281" i="3"/>
  <c r="CE281" i="3"/>
  <c r="DO281" i="3" s="1"/>
  <c r="AU281" i="3" s="1"/>
  <c r="DP281" i="3" s="1"/>
  <c r="AW281" i="3" s="1"/>
  <c r="CC281" i="3"/>
  <c r="DN280" i="3"/>
  <c r="DM280" i="3"/>
  <c r="DL280" i="3"/>
  <c r="DK280" i="3"/>
  <c r="DI280" i="3"/>
  <c r="DH280" i="3"/>
  <c r="DG280" i="3"/>
  <c r="DF280" i="3"/>
  <c r="DE280" i="3"/>
  <c r="DD280" i="3"/>
  <c r="DC280" i="3"/>
  <c r="DB280" i="3"/>
  <c r="DA280" i="3"/>
  <c r="CZ280" i="3"/>
  <c r="CY280" i="3"/>
  <c r="CX280" i="3"/>
  <c r="CW280" i="3"/>
  <c r="CV280" i="3"/>
  <c r="CU280" i="3"/>
  <c r="CT280" i="3"/>
  <c r="CS280" i="3"/>
  <c r="CR280" i="3"/>
  <c r="CQ280" i="3"/>
  <c r="CP280" i="3"/>
  <c r="CO280" i="3"/>
  <c r="CN280" i="3"/>
  <c r="CM280" i="3"/>
  <c r="CL280" i="3"/>
  <c r="CJ280" i="3"/>
  <c r="CK280" i="3" s="1"/>
  <c r="CI280" i="3"/>
  <c r="CH280" i="3"/>
  <c r="CG280" i="3"/>
  <c r="CF280" i="3"/>
  <c r="CE280" i="3"/>
  <c r="CC280" i="3"/>
  <c r="DN279" i="3"/>
  <c r="DM279" i="3"/>
  <c r="DL279" i="3"/>
  <c r="DK279" i="3"/>
  <c r="DI279" i="3"/>
  <c r="DH279" i="3"/>
  <c r="DG279" i="3"/>
  <c r="DF279" i="3"/>
  <c r="DE279" i="3"/>
  <c r="DD279" i="3"/>
  <c r="DC279" i="3"/>
  <c r="DB279" i="3"/>
  <c r="DA279" i="3"/>
  <c r="CZ279" i="3"/>
  <c r="CY279" i="3"/>
  <c r="CX279" i="3"/>
  <c r="CW279" i="3"/>
  <c r="CV279" i="3"/>
  <c r="CU279" i="3"/>
  <c r="CT279" i="3"/>
  <c r="CS279" i="3"/>
  <c r="CR279" i="3"/>
  <c r="CQ279" i="3"/>
  <c r="CP279" i="3"/>
  <c r="CO279" i="3"/>
  <c r="CN279" i="3"/>
  <c r="CM279" i="3"/>
  <c r="CK279" i="3"/>
  <c r="CJ279" i="3"/>
  <c r="CL279" i="3" s="1"/>
  <c r="CI279" i="3"/>
  <c r="CH279" i="3"/>
  <c r="CG279" i="3"/>
  <c r="CF279" i="3"/>
  <c r="CE279" i="3"/>
  <c r="CC279" i="3"/>
  <c r="DO279" i="3" s="1"/>
  <c r="AU279" i="3" s="1"/>
  <c r="DP279" i="3" s="1"/>
  <c r="AW279" i="3" s="1"/>
  <c r="DN278" i="3"/>
  <c r="DM278" i="3"/>
  <c r="DL278" i="3"/>
  <c r="DK278" i="3"/>
  <c r="DI278" i="3"/>
  <c r="DH278" i="3"/>
  <c r="DG278" i="3"/>
  <c r="DF278" i="3"/>
  <c r="DE278" i="3"/>
  <c r="DD278" i="3"/>
  <c r="DC278" i="3"/>
  <c r="DB278" i="3"/>
  <c r="DA278" i="3"/>
  <c r="CZ278" i="3"/>
  <c r="CY278" i="3"/>
  <c r="CX278" i="3"/>
  <c r="CW278" i="3"/>
  <c r="CV278" i="3"/>
  <c r="CU278" i="3"/>
  <c r="CT278" i="3"/>
  <c r="CS278" i="3"/>
  <c r="CR278" i="3"/>
  <c r="CQ278" i="3"/>
  <c r="CP278" i="3"/>
  <c r="CO278" i="3"/>
  <c r="CN278" i="3"/>
  <c r="CM278" i="3"/>
  <c r="CJ278" i="3"/>
  <c r="CL278" i="3" s="1"/>
  <c r="CI278" i="3"/>
  <c r="CH278" i="3"/>
  <c r="CG278" i="3"/>
  <c r="CF278" i="3"/>
  <c r="CE278" i="3"/>
  <c r="CC278" i="3"/>
  <c r="DN277" i="3"/>
  <c r="DM277" i="3"/>
  <c r="DL277" i="3"/>
  <c r="DK277" i="3"/>
  <c r="DI277" i="3"/>
  <c r="DH277" i="3"/>
  <c r="DG277" i="3"/>
  <c r="DF277" i="3"/>
  <c r="DE277" i="3"/>
  <c r="DD277" i="3"/>
  <c r="DC277" i="3"/>
  <c r="DB277" i="3"/>
  <c r="DA277" i="3"/>
  <c r="CZ277" i="3"/>
  <c r="CY277" i="3"/>
  <c r="CX277" i="3"/>
  <c r="CW277" i="3"/>
  <c r="CV277" i="3"/>
  <c r="CU277" i="3"/>
  <c r="CT277" i="3"/>
  <c r="CS277" i="3"/>
  <c r="CR277" i="3"/>
  <c r="CQ277" i="3"/>
  <c r="CP277" i="3"/>
  <c r="CO277" i="3"/>
  <c r="CN277" i="3"/>
  <c r="CM277" i="3"/>
  <c r="CL277" i="3"/>
  <c r="CJ277" i="3"/>
  <c r="CK277" i="3" s="1"/>
  <c r="CI277" i="3"/>
  <c r="CH277" i="3"/>
  <c r="CG277" i="3"/>
  <c r="CF277" i="3"/>
  <c r="CE277" i="3"/>
  <c r="CC277" i="3"/>
  <c r="DN276" i="3"/>
  <c r="DM276" i="3"/>
  <c r="DL276" i="3"/>
  <c r="DK276" i="3"/>
  <c r="DI276" i="3"/>
  <c r="DH276" i="3"/>
  <c r="DG276" i="3"/>
  <c r="DF276" i="3"/>
  <c r="DE276" i="3"/>
  <c r="DD276" i="3"/>
  <c r="DC276" i="3"/>
  <c r="DB276" i="3"/>
  <c r="DA276" i="3"/>
  <c r="CZ276" i="3"/>
  <c r="CY276" i="3"/>
  <c r="CX276" i="3"/>
  <c r="CW276" i="3"/>
  <c r="CV276" i="3"/>
  <c r="CU276" i="3"/>
  <c r="CT276" i="3"/>
  <c r="CS276" i="3"/>
  <c r="CR276" i="3"/>
  <c r="CQ276" i="3"/>
  <c r="CP276" i="3"/>
  <c r="CO276" i="3"/>
  <c r="CN276" i="3"/>
  <c r="CM276" i="3"/>
  <c r="CL276" i="3"/>
  <c r="CK276" i="3"/>
  <c r="CJ276" i="3"/>
  <c r="CI276" i="3"/>
  <c r="CH276" i="3"/>
  <c r="DO276" i="3" s="1"/>
  <c r="AU276" i="3" s="1"/>
  <c r="DP276" i="3" s="1"/>
  <c r="AW276" i="3" s="1"/>
  <c r="CG276" i="3"/>
  <c r="CF276" i="3"/>
  <c r="CE276" i="3"/>
  <c r="CC276" i="3"/>
  <c r="DN275" i="3"/>
  <c r="DM275" i="3"/>
  <c r="DL275" i="3"/>
  <c r="DK275" i="3"/>
  <c r="DI275" i="3"/>
  <c r="DH275" i="3"/>
  <c r="DG275" i="3"/>
  <c r="DF275" i="3"/>
  <c r="DE275" i="3"/>
  <c r="DD275" i="3"/>
  <c r="DC275" i="3"/>
  <c r="DB275" i="3"/>
  <c r="DA275" i="3"/>
  <c r="CZ275" i="3"/>
  <c r="CY275" i="3"/>
  <c r="CX275" i="3"/>
  <c r="CW275" i="3"/>
  <c r="CV275" i="3"/>
  <c r="CU275" i="3"/>
  <c r="CT275" i="3"/>
  <c r="CS275" i="3"/>
  <c r="CR275" i="3"/>
  <c r="CQ275" i="3"/>
  <c r="CP275" i="3"/>
  <c r="CO275" i="3"/>
  <c r="CN275" i="3"/>
  <c r="CM275" i="3"/>
  <c r="CJ275" i="3"/>
  <c r="CL275" i="3" s="1"/>
  <c r="CI275" i="3"/>
  <c r="CH275" i="3"/>
  <c r="CG275" i="3"/>
  <c r="CF275" i="3"/>
  <c r="CE275" i="3"/>
  <c r="CC275" i="3"/>
  <c r="DN274" i="3"/>
  <c r="DM274" i="3"/>
  <c r="DL274" i="3"/>
  <c r="DK274" i="3"/>
  <c r="DI274" i="3"/>
  <c r="DH274" i="3"/>
  <c r="DG274" i="3"/>
  <c r="DF274" i="3"/>
  <c r="DE274" i="3"/>
  <c r="DD274" i="3"/>
  <c r="DC274" i="3"/>
  <c r="DB274" i="3"/>
  <c r="DA274" i="3"/>
  <c r="CZ274" i="3"/>
  <c r="CY274" i="3"/>
  <c r="CX274" i="3"/>
  <c r="CW274" i="3"/>
  <c r="CV274" i="3"/>
  <c r="CU274" i="3"/>
  <c r="CT274" i="3"/>
  <c r="CS274" i="3"/>
  <c r="CR274" i="3"/>
  <c r="CQ274" i="3"/>
  <c r="CP274" i="3"/>
  <c r="CO274" i="3"/>
  <c r="CN274" i="3"/>
  <c r="CM274" i="3"/>
  <c r="CL274" i="3"/>
  <c r="CJ274" i="3"/>
  <c r="CK274" i="3" s="1"/>
  <c r="CI274" i="3"/>
  <c r="CH274" i="3"/>
  <c r="CG274" i="3"/>
  <c r="CF274" i="3"/>
  <c r="CE274" i="3"/>
  <c r="CC274" i="3"/>
  <c r="DN273" i="3"/>
  <c r="DM273" i="3"/>
  <c r="DL273" i="3"/>
  <c r="DK273" i="3"/>
  <c r="DI273" i="3"/>
  <c r="DH273" i="3"/>
  <c r="DG273" i="3"/>
  <c r="DF273" i="3"/>
  <c r="DE273" i="3"/>
  <c r="DD273" i="3"/>
  <c r="DC273" i="3"/>
  <c r="DB273" i="3"/>
  <c r="DA273" i="3"/>
  <c r="CZ273" i="3"/>
  <c r="CY273" i="3"/>
  <c r="CX273" i="3"/>
  <c r="CW273" i="3"/>
  <c r="CV273" i="3"/>
  <c r="CU273" i="3"/>
  <c r="CT273" i="3"/>
  <c r="CS273" i="3"/>
  <c r="CR273" i="3"/>
  <c r="CQ273" i="3"/>
  <c r="CP273" i="3"/>
  <c r="CO273" i="3"/>
  <c r="CN273" i="3"/>
  <c r="CM273" i="3"/>
  <c r="CL273" i="3"/>
  <c r="CK273" i="3"/>
  <c r="CJ273" i="3"/>
  <c r="CI273" i="3"/>
  <c r="CH273" i="3"/>
  <c r="CG273" i="3"/>
  <c r="CF273" i="3"/>
  <c r="CE273" i="3"/>
  <c r="DO273" i="3" s="1"/>
  <c r="AU273" i="3" s="1"/>
  <c r="DP273" i="3" s="1"/>
  <c r="AW273" i="3" s="1"/>
  <c r="CC273" i="3"/>
  <c r="DN272" i="3"/>
  <c r="DM272" i="3"/>
  <c r="DL272" i="3"/>
  <c r="DK272" i="3"/>
  <c r="DI272" i="3"/>
  <c r="DH272" i="3"/>
  <c r="DG272" i="3"/>
  <c r="DF272" i="3"/>
  <c r="DE272" i="3"/>
  <c r="DD272" i="3"/>
  <c r="DC272" i="3"/>
  <c r="DB272" i="3"/>
  <c r="DA272" i="3"/>
  <c r="CZ272" i="3"/>
  <c r="CY272" i="3"/>
  <c r="CX272" i="3"/>
  <c r="CW272" i="3"/>
  <c r="CV272" i="3"/>
  <c r="CU272" i="3"/>
  <c r="CT272" i="3"/>
  <c r="CS272" i="3"/>
  <c r="CR272" i="3"/>
  <c r="CQ272" i="3"/>
  <c r="CP272" i="3"/>
  <c r="CO272" i="3"/>
  <c r="CN272" i="3"/>
  <c r="CM272" i="3"/>
  <c r="CL272" i="3"/>
  <c r="CJ272" i="3"/>
  <c r="CK272" i="3" s="1"/>
  <c r="CI272" i="3"/>
  <c r="CH272" i="3"/>
  <c r="CG272" i="3"/>
  <c r="CF272" i="3"/>
  <c r="CE272" i="3"/>
  <c r="CC272" i="3"/>
  <c r="DO272" i="3" s="1"/>
  <c r="AU272" i="3" s="1"/>
  <c r="DP272" i="3" s="1"/>
  <c r="AW272" i="3" s="1"/>
  <c r="DN271" i="3"/>
  <c r="DM271" i="3"/>
  <c r="DL271" i="3"/>
  <c r="DK271" i="3"/>
  <c r="DI271" i="3"/>
  <c r="DH271" i="3"/>
  <c r="DG271" i="3"/>
  <c r="DF271" i="3"/>
  <c r="DE271" i="3"/>
  <c r="DD271" i="3"/>
  <c r="DC271" i="3"/>
  <c r="DB271" i="3"/>
  <c r="DA271" i="3"/>
  <c r="CZ271" i="3"/>
  <c r="CY271" i="3"/>
  <c r="CX271" i="3"/>
  <c r="CW271" i="3"/>
  <c r="CV271" i="3"/>
  <c r="CU271" i="3"/>
  <c r="CT271" i="3"/>
  <c r="CS271" i="3"/>
  <c r="CR271" i="3"/>
  <c r="CQ271" i="3"/>
  <c r="CP271" i="3"/>
  <c r="CO271" i="3"/>
  <c r="CN271" i="3"/>
  <c r="CM271" i="3"/>
  <c r="CK271" i="3"/>
  <c r="CJ271" i="3"/>
  <c r="CL271" i="3" s="1"/>
  <c r="CI271" i="3"/>
  <c r="CH271" i="3"/>
  <c r="CG271" i="3"/>
  <c r="CF271" i="3"/>
  <c r="CE271" i="3"/>
  <c r="CC271" i="3"/>
  <c r="DO271" i="3" s="1"/>
  <c r="AU271" i="3" s="1"/>
  <c r="DP271" i="3" s="1"/>
  <c r="AW271" i="3" s="1"/>
  <c r="DN270" i="3"/>
  <c r="DM270" i="3"/>
  <c r="DL270" i="3"/>
  <c r="DK270" i="3"/>
  <c r="DI270" i="3"/>
  <c r="DH270" i="3"/>
  <c r="DG270" i="3"/>
  <c r="DF270" i="3"/>
  <c r="DE270" i="3"/>
  <c r="DD270" i="3"/>
  <c r="DC270" i="3"/>
  <c r="DB270" i="3"/>
  <c r="DA270" i="3"/>
  <c r="CZ270" i="3"/>
  <c r="CY270" i="3"/>
  <c r="CX270" i="3"/>
  <c r="CW270" i="3"/>
  <c r="CV270" i="3"/>
  <c r="CU270" i="3"/>
  <c r="CT270" i="3"/>
  <c r="CS270" i="3"/>
  <c r="CR270" i="3"/>
  <c r="CQ270" i="3"/>
  <c r="CP270" i="3"/>
  <c r="CO270" i="3"/>
  <c r="CN270" i="3"/>
  <c r="CM270" i="3"/>
  <c r="CJ270" i="3"/>
  <c r="CL270" i="3" s="1"/>
  <c r="CI270" i="3"/>
  <c r="CH270" i="3"/>
  <c r="CG270" i="3"/>
  <c r="CF270" i="3"/>
  <c r="CE270" i="3"/>
  <c r="CC270" i="3"/>
  <c r="DN269" i="3"/>
  <c r="DM269" i="3"/>
  <c r="DL269" i="3"/>
  <c r="DK269" i="3"/>
  <c r="DI269" i="3"/>
  <c r="DH269" i="3"/>
  <c r="DG269" i="3"/>
  <c r="DF269" i="3"/>
  <c r="DE269" i="3"/>
  <c r="DD269" i="3"/>
  <c r="DC269" i="3"/>
  <c r="DB269" i="3"/>
  <c r="DA269" i="3"/>
  <c r="CZ269" i="3"/>
  <c r="CY269" i="3"/>
  <c r="CX269" i="3"/>
  <c r="CW269" i="3"/>
  <c r="CV269" i="3"/>
  <c r="CU269" i="3"/>
  <c r="CT269" i="3"/>
  <c r="CS269" i="3"/>
  <c r="CR269" i="3"/>
  <c r="CQ269" i="3"/>
  <c r="CP269" i="3"/>
  <c r="CO269" i="3"/>
  <c r="CN269" i="3"/>
  <c r="CM269" i="3"/>
  <c r="CL269" i="3"/>
  <c r="CJ269" i="3"/>
  <c r="CK269" i="3" s="1"/>
  <c r="CI269" i="3"/>
  <c r="CH269" i="3"/>
  <c r="CG269" i="3"/>
  <c r="CF269" i="3"/>
  <c r="CE269" i="3"/>
  <c r="CC269" i="3"/>
  <c r="DO269" i="3" s="1"/>
  <c r="AU269" i="3" s="1"/>
  <c r="DP269" i="3" s="1"/>
  <c r="AW269" i="3" s="1"/>
  <c r="DN268" i="3"/>
  <c r="DM268" i="3"/>
  <c r="DL268" i="3"/>
  <c r="DK268" i="3"/>
  <c r="DI268" i="3"/>
  <c r="DH268" i="3"/>
  <c r="DG268" i="3"/>
  <c r="DF268" i="3"/>
  <c r="DE268" i="3"/>
  <c r="DD268" i="3"/>
  <c r="DC268" i="3"/>
  <c r="DB268" i="3"/>
  <c r="DA268" i="3"/>
  <c r="CZ268" i="3"/>
  <c r="CY268" i="3"/>
  <c r="CX268" i="3"/>
  <c r="CW268" i="3"/>
  <c r="CV268" i="3"/>
  <c r="CU268" i="3"/>
  <c r="CT268" i="3"/>
  <c r="CS268" i="3"/>
  <c r="CR268" i="3"/>
  <c r="CQ268" i="3"/>
  <c r="CP268" i="3"/>
  <c r="CO268" i="3"/>
  <c r="CN268" i="3"/>
  <c r="CM268" i="3"/>
  <c r="CL268" i="3"/>
  <c r="CK268" i="3"/>
  <c r="CJ268" i="3"/>
  <c r="CI268" i="3"/>
  <c r="CH268" i="3"/>
  <c r="DO268" i="3" s="1"/>
  <c r="AU268" i="3" s="1"/>
  <c r="DP268" i="3" s="1"/>
  <c r="AW268" i="3" s="1"/>
  <c r="CG268" i="3"/>
  <c r="CF268" i="3"/>
  <c r="CE268" i="3"/>
  <c r="CC268" i="3"/>
  <c r="DN267" i="3"/>
  <c r="DM267" i="3"/>
  <c r="DL267" i="3"/>
  <c r="DK267" i="3"/>
  <c r="DI267" i="3"/>
  <c r="DH267" i="3"/>
  <c r="DG267" i="3"/>
  <c r="DF267" i="3"/>
  <c r="DE267" i="3"/>
  <c r="DD267" i="3"/>
  <c r="DC267" i="3"/>
  <c r="DB267" i="3"/>
  <c r="DA267" i="3"/>
  <c r="CZ267" i="3"/>
  <c r="CY267" i="3"/>
  <c r="CX267" i="3"/>
  <c r="CW267" i="3"/>
  <c r="CV267" i="3"/>
  <c r="CU267" i="3"/>
  <c r="CT267" i="3"/>
  <c r="CS267" i="3"/>
  <c r="CR267" i="3"/>
  <c r="CQ267" i="3"/>
  <c r="CP267" i="3"/>
  <c r="CO267" i="3"/>
  <c r="CN267" i="3"/>
  <c r="CM267" i="3"/>
  <c r="CJ267" i="3"/>
  <c r="CL267" i="3" s="1"/>
  <c r="CI267" i="3"/>
  <c r="CH267" i="3"/>
  <c r="CG267" i="3"/>
  <c r="CF267" i="3"/>
  <c r="CE267" i="3"/>
  <c r="CC267" i="3"/>
  <c r="DN266" i="3"/>
  <c r="DM266" i="3"/>
  <c r="DL266" i="3"/>
  <c r="DK266" i="3"/>
  <c r="DI266" i="3"/>
  <c r="DH266" i="3"/>
  <c r="DG266" i="3"/>
  <c r="DF266" i="3"/>
  <c r="DE266" i="3"/>
  <c r="DD266" i="3"/>
  <c r="DC266" i="3"/>
  <c r="DB266" i="3"/>
  <c r="DA266" i="3"/>
  <c r="CZ266" i="3"/>
  <c r="CY266" i="3"/>
  <c r="CX266" i="3"/>
  <c r="CW266" i="3"/>
  <c r="CV266" i="3"/>
  <c r="CU266" i="3"/>
  <c r="CT266" i="3"/>
  <c r="CS266" i="3"/>
  <c r="CR266" i="3"/>
  <c r="CQ266" i="3"/>
  <c r="CP266" i="3"/>
  <c r="CO266" i="3"/>
  <c r="CN266" i="3"/>
  <c r="CM266" i="3"/>
  <c r="CL266" i="3"/>
  <c r="CJ266" i="3"/>
  <c r="CK266" i="3" s="1"/>
  <c r="CI266" i="3"/>
  <c r="CH266" i="3"/>
  <c r="CG266" i="3"/>
  <c r="CF266" i="3"/>
  <c r="CE266" i="3"/>
  <c r="CC266" i="3"/>
  <c r="DN265" i="3"/>
  <c r="DM265" i="3"/>
  <c r="DL265" i="3"/>
  <c r="DK265" i="3"/>
  <c r="DI265" i="3"/>
  <c r="DH265" i="3"/>
  <c r="DG265" i="3"/>
  <c r="DF265" i="3"/>
  <c r="DE265" i="3"/>
  <c r="DD265" i="3"/>
  <c r="DC265" i="3"/>
  <c r="DB265" i="3"/>
  <c r="DA265" i="3"/>
  <c r="CZ265" i="3"/>
  <c r="CY265" i="3"/>
  <c r="CX265" i="3"/>
  <c r="CW265" i="3"/>
  <c r="CV265" i="3"/>
  <c r="CU265" i="3"/>
  <c r="CT265" i="3"/>
  <c r="CS265" i="3"/>
  <c r="CR265" i="3"/>
  <c r="CQ265" i="3"/>
  <c r="CP265" i="3"/>
  <c r="CO265" i="3"/>
  <c r="CN265" i="3"/>
  <c r="CM265" i="3"/>
  <c r="CL265" i="3"/>
  <c r="CK265" i="3"/>
  <c r="CJ265" i="3"/>
  <c r="CI265" i="3"/>
  <c r="CH265" i="3"/>
  <c r="CG265" i="3"/>
  <c r="CF265" i="3"/>
  <c r="CE265" i="3"/>
  <c r="DO265" i="3" s="1"/>
  <c r="AU265" i="3" s="1"/>
  <c r="DP265" i="3" s="1"/>
  <c r="AW265" i="3" s="1"/>
  <c r="CC265" i="3"/>
  <c r="DN264" i="3"/>
  <c r="DM264" i="3"/>
  <c r="DL264" i="3"/>
  <c r="DK264" i="3"/>
  <c r="DI264" i="3"/>
  <c r="DH264" i="3"/>
  <c r="DG264" i="3"/>
  <c r="DF264" i="3"/>
  <c r="DE264" i="3"/>
  <c r="DD264" i="3"/>
  <c r="DC264" i="3"/>
  <c r="DB264" i="3"/>
  <c r="DA264" i="3"/>
  <c r="CZ264" i="3"/>
  <c r="CY264" i="3"/>
  <c r="CX264" i="3"/>
  <c r="CW264" i="3"/>
  <c r="CV264" i="3"/>
  <c r="CU264" i="3"/>
  <c r="CT264" i="3"/>
  <c r="CS264" i="3"/>
  <c r="CR264" i="3"/>
  <c r="CQ264" i="3"/>
  <c r="CP264" i="3"/>
  <c r="CO264" i="3"/>
  <c r="CN264" i="3"/>
  <c r="CM264" i="3"/>
  <c r="CL264" i="3"/>
  <c r="CJ264" i="3"/>
  <c r="CK264" i="3" s="1"/>
  <c r="CI264" i="3"/>
  <c r="CH264" i="3"/>
  <c r="CG264" i="3"/>
  <c r="CF264" i="3"/>
  <c r="CE264" i="3"/>
  <c r="CC264" i="3"/>
  <c r="DO264" i="3" s="1"/>
  <c r="AU264" i="3" s="1"/>
  <c r="DP264" i="3" s="1"/>
  <c r="AW264" i="3" s="1"/>
  <c r="DN263" i="3"/>
  <c r="DM263" i="3"/>
  <c r="DL263" i="3"/>
  <c r="DK263" i="3"/>
  <c r="DI263" i="3"/>
  <c r="DH263" i="3"/>
  <c r="DG263" i="3"/>
  <c r="DF263" i="3"/>
  <c r="DE263" i="3"/>
  <c r="DD263" i="3"/>
  <c r="DC263" i="3"/>
  <c r="DB263" i="3"/>
  <c r="DA263" i="3"/>
  <c r="CZ263" i="3"/>
  <c r="CY263" i="3"/>
  <c r="CX263" i="3"/>
  <c r="CW263" i="3"/>
  <c r="CV263" i="3"/>
  <c r="CU263" i="3"/>
  <c r="CT263" i="3"/>
  <c r="CS263" i="3"/>
  <c r="CR263" i="3"/>
  <c r="CQ263" i="3"/>
  <c r="CP263" i="3"/>
  <c r="CO263" i="3"/>
  <c r="CN263" i="3"/>
  <c r="CM263" i="3"/>
  <c r="CL263" i="3"/>
  <c r="CJ263" i="3"/>
  <c r="CK263" i="3" s="1"/>
  <c r="CI263" i="3"/>
  <c r="CH263" i="3"/>
  <c r="CG263" i="3"/>
  <c r="CF263" i="3"/>
  <c r="CE263" i="3"/>
  <c r="CC263" i="3"/>
  <c r="DO263" i="3" s="1"/>
  <c r="AU263" i="3" s="1"/>
  <c r="DP263" i="3" s="1"/>
  <c r="AW263" i="3" s="1"/>
  <c r="DN262" i="3"/>
  <c r="DM262" i="3"/>
  <c r="DL262" i="3"/>
  <c r="DK262" i="3"/>
  <c r="DI262" i="3"/>
  <c r="DH262" i="3"/>
  <c r="DG262" i="3"/>
  <c r="DF262" i="3"/>
  <c r="DE262" i="3"/>
  <c r="DD262" i="3"/>
  <c r="DC262" i="3"/>
  <c r="DB262" i="3"/>
  <c r="DA262" i="3"/>
  <c r="CZ262" i="3"/>
  <c r="CY262" i="3"/>
  <c r="CX262" i="3"/>
  <c r="CW262" i="3"/>
  <c r="CV262" i="3"/>
  <c r="CU262" i="3"/>
  <c r="CT262" i="3"/>
  <c r="CS262" i="3"/>
  <c r="CR262" i="3"/>
  <c r="CQ262" i="3"/>
  <c r="CP262" i="3"/>
  <c r="CO262" i="3"/>
  <c r="CN262" i="3"/>
  <c r="CM262" i="3"/>
  <c r="CL262" i="3"/>
  <c r="CJ262" i="3"/>
  <c r="CK262" i="3" s="1"/>
  <c r="CI262" i="3"/>
  <c r="CH262" i="3"/>
  <c r="CG262" i="3"/>
  <c r="CF262" i="3"/>
  <c r="CE262" i="3"/>
  <c r="CC262" i="3"/>
  <c r="DO262" i="3" s="1"/>
  <c r="AU262" i="3" s="1"/>
  <c r="DP262" i="3" s="1"/>
  <c r="AW262" i="3" s="1"/>
  <c r="DN261" i="3"/>
  <c r="DM261" i="3"/>
  <c r="DL261" i="3"/>
  <c r="DK261" i="3"/>
  <c r="DI261" i="3"/>
  <c r="DH261" i="3"/>
  <c r="DG261" i="3"/>
  <c r="DF261" i="3"/>
  <c r="DE261" i="3"/>
  <c r="DD261" i="3"/>
  <c r="DC261" i="3"/>
  <c r="DB261" i="3"/>
  <c r="DA261" i="3"/>
  <c r="CZ261" i="3"/>
  <c r="CY261" i="3"/>
  <c r="CX261" i="3"/>
  <c r="CW261" i="3"/>
  <c r="CV261" i="3"/>
  <c r="CU261" i="3"/>
  <c r="CT261" i="3"/>
  <c r="CS261" i="3"/>
  <c r="CR261" i="3"/>
  <c r="CQ261" i="3"/>
  <c r="CP261" i="3"/>
  <c r="CO261" i="3"/>
  <c r="CN261" i="3"/>
  <c r="CM261" i="3"/>
  <c r="CL261" i="3"/>
  <c r="CJ261" i="3"/>
  <c r="CK261" i="3" s="1"/>
  <c r="CI261" i="3"/>
  <c r="CH261" i="3"/>
  <c r="CG261" i="3"/>
  <c r="CF261" i="3"/>
  <c r="CE261" i="3"/>
  <c r="CC261" i="3"/>
  <c r="DN260" i="3"/>
  <c r="DM260" i="3"/>
  <c r="DL260" i="3"/>
  <c r="DK260" i="3"/>
  <c r="DI260" i="3"/>
  <c r="DH260" i="3"/>
  <c r="DG260" i="3"/>
  <c r="DF260" i="3"/>
  <c r="DE260" i="3"/>
  <c r="DD260" i="3"/>
  <c r="DC260" i="3"/>
  <c r="DB260" i="3"/>
  <c r="DA260" i="3"/>
  <c r="CZ260" i="3"/>
  <c r="CY260" i="3"/>
  <c r="CX260" i="3"/>
  <c r="CW260" i="3"/>
  <c r="CV260" i="3"/>
  <c r="CU260" i="3"/>
  <c r="CT260" i="3"/>
  <c r="CS260" i="3"/>
  <c r="CR260" i="3"/>
  <c r="CQ260" i="3"/>
  <c r="CP260" i="3"/>
  <c r="CO260" i="3"/>
  <c r="CN260" i="3"/>
  <c r="CM260" i="3"/>
  <c r="CL260" i="3"/>
  <c r="CJ260" i="3"/>
  <c r="CK260" i="3" s="1"/>
  <c r="CI260" i="3"/>
  <c r="CH260" i="3"/>
  <c r="CG260" i="3"/>
  <c r="CF260" i="3"/>
  <c r="CE260" i="3"/>
  <c r="CC260" i="3"/>
  <c r="DN259" i="3"/>
  <c r="DM259" i="3"/>
  <c r="DL259" i="3"/>
  <c r="DK259" i="3"/>
  <c r="DI259" i="3"/>
  <c r="DH259" i="3"/>
  <c r="DG259" i="3"/>
  <c r="DF259" i="3"/>
  <c r="DE259" i="3"/>
  <c r="DD259" i="3"/>
  <c r="DC259" i="3"/>
  <c r="DB259" i="3"/>
  <c r="DA259" i="3"/>
  <c r="CZ259" i="3"/>
  <c r="CY259" i="3"/>
  <c r="CX259" i="3"/>
  <c r="CW259" i="3"/>
  <c r="CV259" i="3"/>
  <c r="CU259" i="3"/>
  <c r="CT259" i="3"/>
  <c r="CS259" i="3"/>
  <c r="CR259" i="3"/>
  <c r="CQ259" i="3"/>
  <c r="CP259" i="3"/>
  <c r="CO259" i="3"/>
  <c r="CN259" i="3"/>
  <c r="CM259" i="3"/>
  <c r="CL259" i="3"/>
  <c r="CJ259" i="3"/>
  <c r="CK259" i="3" s="1"/>
  <c r="CI259" i="3"/>
  <c r="CH259" i="3"/>
  <c r="CG259" i="3"/>
  <c r="CF259" i="3"/>
  <c r="CE259" i="3"/>
  <c r="CC259" i="3"/>
  <c r="DN258" i="3"/>
  <c r="DM258" i="3"/>
  <c r="DL258" i="3"/>
  <c r="DK258" i="3"/>
  <c r="DI258" i="3"/>
  <c r="DH258" i="3"/>
  <c r="DG258" i="3"/>
  <c r="DF258" i="3"/>
  <c r="DE258" i="3"/>
  <c r="DD258" i="3"/>
  <c r="DC258" i="3"/>
  <c r="DB258" i="3"/>
  <c r="DA258" i="3"/>
  <c r="CZ258" i="3"/>
  <c r="CY258" i="3"/>
  <c r="CX258" i="3"/>
  <c r="CW258" i="3"/>
  <c r="CV258" i="3"/>
  <c r="CU258" i="3"/>
  <c r="CT258" i="3"/>
  <c r="CS258" i="3"/>
  <c r="CR258" i="3"/>
  <c r="CQ258" i="3"/>
  <c r="CP258" i="3"/>
  <c r="CO258" i="3"/>
  <c r="CN258" i="3"/>
  <c r="CM258" i="3"/>
  <c r="CL258" i="3"/>
  <c r="CJ258" i="3"/>
  <c r="CK258" i="3" s="1"/>
  <c r="CI258" i="3"/>
  <c r="CH258" i="3"/>
  <c r="CG258" i="3"/>
  <c r="CF258" i="3"/>
  <c r="CE258" i="3"/>
  <c r="CC258" i="3"/>
  <c r="DO258" i="3" s="1"/>
  <c r="AU258" i="3" s="1"/>
  <c r="DP258" i="3" s="1"/>
  <c r="AW258" i="3" s="1"/>
  <c r="DN257" i="3"/>
  <c r="DM257" i="3"/>
  <c r="DL257" i="3"/>
  <c r="DK257" i="3"/>
  <c r="DI257" i="3"/>
  <c r="DH257" i="3"/>
  <c r="DG257" i="3"/>
  <c r="DF257" i="3"/>
  <c r="DE257" i="3"/>
  <c r="DD257" i="3"/>
  <c r="DC257" i="3"/>
  <c r="DB257" i="3"/>
  <c r="DA257" i="3"/>
  <c r="CZ257" i="3"/>
  <c r="CY257" i="3"/>
  <c r="CX257" i="3"/>
  <c r="CW257" i="3"/>
  <c r="CV257" i="3"/>
  <c r="CU257" i="3"/>
  <c r="CT257" i="3"/>
  <c r="CS257" i="3"/>
  <c r="CR257" i="3"/>
  <c r="CQ257" i="3"/>
  <c r="CP257" i="3"/>
  <c r="CO257" i="3"/>
  <c r="CN257" i="3"/>
  <c r="CM257" i="3"/>
  <c r="CL257" i="3"/>
  <c r="CJ257" i="3"/>
  <c r="CK257" i="3" s="1"/>
  <c r="CI257" i="3"/>
  <c r="CH257" i="3"/>
  <c r="CG257" i="3"/>
  <c r="CF257" i="3"/>
  <c r="CE257" i="3"/>
  <c r="CC257" i="3"/>
  <c r="DO257" i="3" s="1"/>
  <c r="AU257" i="3" s="1"/>
  <c r="DP257" i="3" s="1"/>
  <c r="AW257" i="3" s="1"/>
  <c r="DN256" i="3"/>
  <c r="DM256" i="3"/>
  <c r="DL256" i="3"/>
  <c r="DK256" i="3"/>
  <c r="DI256" i="3"/>
  <c r="DH256" i="3"/>
  <c r="DG256" i="3"/>
  <c r="DF256" i="3"/>
  <c r="DE256" i="3"/>
  <c r="DD256" i="3"/>
  <c r="DC256" i="3"/>
  <c r="DB256" i="3"/>
  <c r="DA256" i="3"/>
  <c r="CZ256" i="3"/>
  <c r="CY256" i="3"/>
  <c r="CX256" i="3"/>
  <c r="CW256" i="3"/>
  <c r="CV256" i="3"/>
  <c r="CU256" i="3"/>
  <c r="CT256" i="3"/>
  <c r="CS256" i="3"/>
  <c r="CR256" i="3"/>
  <c r="CQ256" i="3"/>
  <c r="CP256" i="3"/>
  <c r="CO256" i="3"/>
  <c r="CN256" i="3"/>
  <c r="CM256" i="3"/>
  <c r="CL256" i="3"/>
  <c r="CJ256" i="3"/>
  <c r="CK256" i="3" s="1"/>
  <c r="CI256" i="3"/>
  <c r="CH256" i="3"/>
  <c r="CG256" i="3"/>
  <c r="CF256" i="3"/>
  <c r="CE256" i="3"/>
  <c r="CC256" i="3"/>
  <c r="DO256" i="3" s="1"/>
  <c r="AU256" i="3" s="1"/>
  <c r="DP256" i="3" s="1"/>
  <c r="AW256" i="3" s="1"/>
  <c r="DN255" i="3"/>
  <c r="DM255" i="3"/>
  <c r="DL255" i="3"/>
  <c r="DK255" i="3"/>
  <c r="DI255" i="3"/>
  <c r="DH255" i="3"/>
  <c r="DG255" i="3"/>
  <c r="DF255" i="3"/>
  <c r="DE255" i="3"/>
  <c r="DD255" i="3"/>
  <c r="DC255" i="3"/>
  <c r="DB255" i="3"/>
  <c r="DA255" i="3"/>
  <c r="CZ255" i="3"/>
  <c r="CY255" i="3"/>
  <c r="CX255" i="3"/>
  <c r="CW255" i="3"/>
  <c r="CV255" i="3"/>
  <c r="CU255" i="3"/>
  <c r="CT255" i="3"/>
  <c r="CS255" i="3"/>
  <c r="CR255" i="3"/>
  <c r="CQ255" i="3"/>
  <c r="CP255" i="3"/>
  <c r="CO255" i="3"/>
  <c r="CN255" i="3"/>
  <c r="CM255" i="3"/>
  <c r="CL255" i="3"/>
  <c r="CJ255" i="3"/>
  <c r="CK255" i="3" s="1"/>
  <c r="CI255" i="3"/>
  <c r="CH255" i="3"/>
  <c r="CG255" i="3"/>
  <c r="CF255" i="3"/>
  <c r="CE255" i="3"/>
  <c r="CC255" i="3"/>
  <c r="DO255" i="3" s="1"/>
  <c r="AU255" i="3" s="1"/>
  <c r="DP255" i="3" s="1"/>
  <c r="AW255" i="3" s="1"/>
  <c r="DN254" i="3"/>
  <c r="DM254" i="3"/>
  <c r="DL254" i="3"/>
  <c r="DK254" i="3"/>
  <c r="DI254" i="3"/>
  <c r="DH254" i="3"/>
  <c r="DG254" i="3"/>
  <c r="DF254" i="3"/>
  <c r="DE254" i="3"/>
  <c r="DD254" i="3"/>
  <c r="DC254" i="3"/>
  <c r="DB254" i="3"/>
  <c r="DA254" i="3"/>
  <c r="CZ254" i="3"/>
  <c r="CY254" i="3"/>
  <c r="CX254" i="3"/>
  <c r="CW254" i="3"/>
  <c r="CV254" i="3"/>
  <c r="CU254" i="3"/>
  <c r="CT254" i="3"/>
  <c r="CS254" i="3"/>
  <c r="CR254" i="3"/>
  <c r="CQ254" i="3"/>
  <c r="CP254" i="3"/>
  <c r="CO254" i="3"/>
  <c r="CN254" i="3"/>
  <c r="CM254" i="3"/>
  <c r="CL254" i="3"/>
  <c r="CJ254" i="3"/>
  <c r="CK254" i="3" s="1"/>
  <c r="CI254" i="3"/>
  <c r="CH254" i="3"/>
  <c r="CG254" i="3"/>
  <c r="CF254" i="3"/>
  <c r="CE254" i="3"/>
  <c r="CC254" i="3"/>
  <c r="DO254" i="3" s="1"/>
  <c r="AU254" i="3" s="1"/>
  <c r="DP254" i="3" s="1"/>
  <c r="AW254" i="3" s="1"/>
  <c r="DN253" i="3"/>
  <c r="DM253" i="3"/>
  <c r="DL253" i="3"/>
  <c r="DK253" i="3"/>
  <c r="DI253" i="3"/>
  <c r="DH253" i="3"/>
  <c r="DG253" i="3"/>
  <c r="DF253" i="3"/>
  <c r="DE253" i="3"/>
  <c r="DD253" i="3"/>
  <c r="DC253" i="3"/>
  <c r="DB253" i="3"/>
  <c r="DA253" i="3"/>
  <c r="CZ253" i="3"/>
  <c r="CY253" i="3"/>
  <c r="CX253" i="3"/>
  <c r="CW253" i="3"/>
  <c r="CV253" i="3"/>
  <c r="CU253" i="3"/>
  <c r="CT253" i="3"/>
  <c r="CS253" i="3"/>
  <c r="CR253" i="3"/>
  <c r="CQ253" i="3"/>
  <c r="CP253" i="3"/>
  <c r="CO253" i="3"/>
  <c r="CN253" i="3"/>
  <c r="CM253" i="3"/>
  <c r="CL253" i="3"/>
  <c r="CJ253" i="3"/>
  <c r="CK253" i="3" s="1"/>
  <c r="CI253" i="3"/>
  <c r="CH253" i="3"/>
  <c r="CG253" i="3"/>
  <c r="CF253" i="3"/>
  <c r="CE253" i="3"/>
  <c r="CC253" i="3"/>
  <c r="DN252" i="3"/>
  <c r="DM252" i="3"/>
  <c r="DL252" i="3"/>
  <c r="DK252" i="3"/>
  <c r="DI252" i="3"/>
  <c r="DH252" i="3"/>
  <c r="DG252" i="3"/>
  <c r="DF252" i="3"/>
  <c r="DE252" i="3"/>
  <c r="DD252" i="3"/>
  <c r="DC252" i="3"/>
  <c r="DB252" i="3"/>
  <c r="DA252" i="3"/>
  <c r="CZ252" i="3"/>
  <c r="CY252" i="3"/>
  <c r="CX252" i="3"/>
  <c r="CW252" i="3"/>
  <c r="CV252" i="3"/>
  <c r="CU252" i="3"/>
  <c r="CT252" i="3"/>
  <c r="CS252" i="3"/>
  <c r="CR252" i="3"/>
  <c r="CQ252" i="3"/>
  <c r="CP252" i="3"/>
  <c r="CO252" i="3"/>
  <c r="CN252" i="3"/>
  <c r="CM252" i="3"/>
  <c r="CL252" i="3"/>
  <c r="CJ252" i="3"/>
  <c r="CK252" i="3" s="1"/>
  <c r="CI252" i="3"/>
  <c r="CH252" i="3"/>
  <c r="CG252" i="3"/>
  <c r="CF252" i="3"/>
  <c r="CE252" i="3"/>
  <c r="CC252" i="3"/>
  <c r="DN251" i="3"/>
  <c r="DM251" i="3"/>
  <c r="DL251" i="3"/>
  <c r="DK251" i="3"/>
  <c r="DI251" i="3"/>
  <c r="DH251" i="3"/>
  <c r="DG251" i="3"/>
  <c r="DF251" i="3"/>
  <c r="DE251" i="3"/>
  <c r="DD251" i="3"/>
  <c r="DC251" i="3"/>
  <c r="DB251" i="3"/>
  <c r="DA251" i="3"/>
  <c r="CZ251" i="3"/>
  <c r="CY251" i="3"/>
  <c r="CX251" i="3"/>
  <c r="CW251" i="3"/>
  <c r="CV251" i="3"/>
  <c r="CU251" i="3"/>
  <c r="CT251" i="3"/>
  <c r="CS251" i="3"/>
  <c r="CR251" i="3"/>
  <c r="CQ251" i="3"/>
  <c r="CP251" i="3"/>
  <c r="CO251" i="3"/>
  <c r="CN251" i="3"/>
  <c r="CM251" i="3"/>
  <c r="CL251" i="3"/>
  <c r="CJ251" i="3"/>
  <c r="CK251" i="3" s="1"/>
  <c r="CI251" i="3"/>
  <c r="CH251" i="3"/>
  <c r="CG251" i="3"/>
  <c r="CF251" i="3"/>
  <c r="CE251" i="3"/>
  <c r="CC251" i="3"/>
  <c r="DN250" i="3"/>
  <c r="DM250" i="3"/>
  <c r="DL250" i="3"/>
  <c r="DK250" i="3"/>
  <c r="DI250" i="3"/>
  <c r="DH250" i="3"/>
  <c r="DG250" i="3"/>
  <c r="DF250" i="3"/>
  <c r="DE250" i="3"/>
  <c r="DD250" i="3"/>
  <c r="DC250" i="3"/>
  <c r="DB250" i="3"/>
  <c r="DA250" i="3"/>
  <c r="CZ250" i="3"/>
  <c r="CY250" i="3"/>
  <c r="CX250" i="3"/>
  <c r="CW250" i="3"/>
  <c r="CV250" i="3"/>
  <c r="CU250" i="3"/>
  <c r="CT250" i="3"/>
  <c r="CS250" i="3"/>
  <c r="CR250" i="3"/>
  <c r="CQ250" i="3"/>
  <c r="CP250" i="3"/>
  <c r="CO250" i="3"/>
  <c r="CN250" i="3"/>
  <c r="CM250" i="3"/>
  <c r="CL250" i="3"/>
  <c r="CJ250" i="3"/>
  <c r="CK250" i="3" s="1"/>
  <c r="CI250" i="3"/>
  <c r="CH250" i="3"/>
  <c r="CG250" i="3"/>
  <c r="CF250" i="3"/>
  <c r="CE250" i="3"/>
  <c r="CC250" i="3"/>
  <c r="DO250" i="3" s="1"/>
  <c r="AU250" i="3" s="1"/>
  <c r="DP250" i="3" s="1"/>
  <c r="AW250" i="3" s="1"/>
  <c r="DN249" i="3"/>
  <c r="DM249" i="3"/>
  <c r="DL249" i="3"/>
  <c r="DK249" i="3"/>
  <c r="DI249" i="3"/>
  <c r="DH249" i="3"/>
  <c r="DG249" i="3"/>
  <c r="DF249" i="3"/>
  <c r="DE249" i="3"/>
  <c r="DD249" i="3"/>
  <c r="DC249" i="3"/>
  <c r="DB249" i="3"/>
  <c r="DA249" i="3"/>
  <c r="CZ249" i="3"/>
  <c r="CY249" i="3"/>
  <c r="CX249" i="3"/>
  <c r="CW249" i="3"/>
  <c r="CV249" i="3"/>
  <c r="CU249" i="3"/>
  <c r="CT249" i="3"/>
  <c r="CS249" i="3"/>
  <c r="CR249" i="3"/>
  <c r="CQ249" i="3"/>
  <c r="CP249" i="3"/>
  <c r="CO249" i="3"/>
  <c r="CN249" i="3"/>
  <c r="CM249" i="3"/>
  <c r="CL249" i="3"/>
  <c r="CJ249" i="3"/>
  <c r="CK249" i="3" s="1"/>
  <c r="CI249" i="3"/>
  <c r="CH249" i="3"/>
  <c r="CG249" i="3"/>
  <c r="CF249" i="3"/>
  <c r="CE249" i="3"/>
  <c r="CC249" i="3"/>
  <c r="DO249" i="3" s="1"/>
  <c r="AU249" i="3" s="1"/>
  <c r="DP249" i="3" s="1"/>
  <c r="AW249" i="3" s="1"/>
  <c r="DN248" i="3"/>
  <c r="DM248" i="3"/>
  <c r="DL248" i="3"/>
  <c r="DK248" i="3"/>
  <c r="DI248" i="3"/>
  <c r="DH248" i="3"/>
  <c r="DG248" i="3"/>
  <c r="DF248" i="3"/>
  <c r="DE248" i="3"/>
  <c r="DD248" i="3"/>
  <c r="DC248" i="3"/>
  <c r="DB248" i="3"/>
  <c r="DA248" i="3"/>
  <c r="CZ248" i="3"/>
  <c r="CY248" i="3"/>
  <c r="CX248" i="3"/>
  <c r="CW248" i="3"/>
  <c r="CV248" i="3"/>
  <c r="CU248" i="3"/>
  <c r="CT248" i="3"/>
  <c r="CS248" i="3"/>
  <c r="CR248" i="3"/>
  <c r="CQ248" i="3"/>
  <c r="CP248" i="3"/>
  <c r="CO248" i="3"/>
  <c r="CN248" i="3"/>
  <c r="CM248" i="3"/>
  <c r="CL248" i="3"/>
  <c r="CJ248" i="3"/>
  <c r="CK248" i="3" s="1"/>
  <c r="CI248" i="3"/>
  <c r="CH248" i="3"/>
  <c r="CG248" i="3"/>
  <c r="CF248" i="3"/>
  <c r="CE248" i="3"/>
  <c r="CC248" i="3"/>
  <c r="DO248" i="3" s="1"/>
  <c r="AU248" i="3" s="1"/>
  <c r="DP248" i="3" s="1"/>
  <c r="AW248" i="3" s="1"/>
  <c r="DN247" i="3"/>
  <c r="DM247" i="3"/>
  <c r="DL247" i="3"/>
  <c r="DK247" i="3"/>
  <c r="DI247" i="3"/>
  <c r="DH247" i="3"/>
  <c r="DG247" i="3"/>
  <c r="DF247" i="3"/>
  <c r="DE247" i="3"/>
  <c r="DD247" i="3"/>
  <c r="DC247" i="3"/>
  <c r="DB247" i="3"/>
  <c r="DA247" i="3"/>
  <c r="CZ247" i="3"/>
  <c r="CY247" i="3"/>
  <c r="CX247" i="3"/>
  <c r="CW247" i="3"/>
  <c r="CV247" i="3"/>
  <c r="CU247" i="3"/>
  <c r="CT247" i="3"/>
  <c r="CS247" i="3"/>
  <c r="CR247" i="3"/>
  <c r="CQ247" i="3"/>
  <c r="CP247" i="3"/>
  <c r="CO247" i="3"/>
  <c r="CN247" i="3"/>
  <c r="CM247" i="3"/>
  <c r="CL247" i="3"/>
  <c r="CJ247" i="3"/>
  <c r="CK247" i="3" s="1"/>
  <c r="CI247" i="3"/>
  <c r="CH247" i="3"/>
  <c r="CG247" i="3"/>
  <c r="CF247" i="3"/>
  <c r="CE247" i="3"/>
  <c r="CC247" i="3"/>
  <c r="DO247" i="3" s="1"/>
  <c r="AU247" i="3" s="1"/>
  <c r="DP247" i="3" s="1"/>
  <c r="AW247" i="3" s="1"/>
  <c r="DN246" i="3"/>
  <c r="DM246" i="3"/>
  <c r="DL246" i="3"/>
  <c r="DK246" i="3"/>
  <c r="DI246" i="3"/>
  <c r="DH246" i="3"/>
  <c r="DG246" i="3"/>
  <c r="DF246" i="3"/>
  <c r="DE246" i="3"/>
  <c r="DD246" i="3"/>
  <c r="DC246" i="3"/>
  <c r="DB246" i="3"/>
  <c r="DA246" i="3"/>
  <c r="CZ246" i="3"/>
  <c r="CY246" i="3"/>
  <c r="CX246" i="3"/>
  <c r="CW246" i="3"/>
  <c r="CV246" i="3"/>
  <c r="CU246" i="3"/>
  <c r="CT246" i="3"/>
  <c r="CS246" i="3"/>
  <c r="CR246" i="3"/>
  <c r="CQ246" i="3"/>
  <c r="CP246" i="3"/>
  <c r="CO246" i="3"/>
  <c r="CN246" i="3"/>
  <c r="CM246" i="3"/>
  <c r="CL246" i="3"/>
  <c r="CJ246" i="3"/>
  <c r="CK246" i="3" s="1"/>
  <c r="CI246" i="3"/>
  <c r="CH246" i="3"/>
  <c r="CG246" i="3"/>
  <c r="CF246" i="3"/>
  <c r="CE246" i="3"/>
  <c r="CC246" i="3"/>
  <c r="DO246" i="3" s="1"/>
  <c r="AU246" i="3" s="1"/>
  <c r="DP246" i="3" s="1"/>
  <c r="AW246" i="3" s="1"/>
  <c r="DN245" i="3"/>
  <c r="DM245" i="3"/>
  <c r="DL245" i="3"/>
  <c r="DK245" i="3"/>
  <c r="DI245" i="3"/>
  <c r="DH245" i="3"/>
  <c r="DG245" i="3"/>
  <c r="DF245" i="3"/>
  <c r="DE245" i="3"/>
  <c r="DD245" i="3"/>
  <c r="DC245" i="3"/>
  <c r="DB245" i="3"/>
  <c r="DA245" i="3"/>
  <c r="CZ245" i="3"/>
  <c r="CY245" i="3"/>
  <c r="CX245" i="3"/>
  <c r="CW245" i="3"/>
  <c r="CV245" i="3"/>
  <c r="CU245" i="3"/>
  <c r="CT245" i="3"/>
  <c r="CS245" i="3"/>
  <c r="CR245" i="3"/>
  <c r="CQ245" i="3"/>
  <c r="CP245" i="3"/>
  <c r="CO245" i="3"/>
  <c r="CN245" i="3"/>
  <c r="CM245" i="3"/>
  <c r="CL245" i="3"/>
  <c r="CJ245" i="3"/>
  <c r="CK245" i="3" s="1"/>
  <c r="CI245" i="3"/>
  <c r="CH245" i="3"/>
  <c r="CG245" i="3"/>
  <c r="CF245" i="3"/>
  <c r="CE245" i="3"/>
  <c r="CC245" i="3"/>
  <c r="DN244" i="3"/>
  <c r="DM244" i="3"/>
  <c r="DL244" i="3"/>
  <c r="DK244" i="3"/>
  <c r="DI244" i="3"/>
  <c r="DH244" i="3"/>
  <c r="DG244" i="3"/>
  <c r="DF244" i="3"/>
  <c r="DE244" i="3"/>
  <c r="DD244" i="3"/>
  <c r="DC244" i="3"/>
  <c r="DB244" i="3"/>
  <c r="DA244" i="3"/>
  <c r="CZ244" i="3"/>
  <c r="CY244" i="3"/>
  <c r="CX244" i="3"/>
  <c r="CW244" i="3"/>
  <c r="CV244" i="3"/>
  <c r="CU244" i="3"/>
  <c r="CT244" i="3"/>
  <c r="CS244" i="3"/>
  <c r="CR244" i="3"/>
  <c r="CQ244" i="3"/>
  <c r="CP244" i="3"/>
  <c r="CO244" i="3"/>
  <c r="CN244" i="3"/>
  <c r="CM244" i="3"/>
  <c r="CL244" i="3"/>
  <c r="CJ244" i="3"/>
  <c r="CK244" i="3" s="1"/>
  <c r="CI244" i="3"/>
  <c r="CH244" i="3"/>
  <c r="CG244" i="3"/>
  <c r="CF244" i="3"/>
  <c r="CE244" i="3"/>
  <c r="CC244" i="3"/>
  <c r="DN243" i="3"/>
  <c r="DM243" i="3"/>
  <c r="DL243" i="3"/>
  <c r="DK243" i="3"/>
  <c r="DI243" i="3"/>
  <c r="DH243" i="3"/>
  <c r="DG243" i="3"/>
  <c r="DF243" i="3"/>
  <c r="DE243" i="3"/>
  <c r="DD243" i="3"/>
  <c r="DC243" i="3"/>
  <c r="DB243" i="3"/>
  <c r="DA243" i="3"/>
  <c r="CZ243" i="3"/>
  <c r="CY243" i="3"/>
  <c r="CX243" i="3"/>
  <c r="CW243" i="3"/>
  <c r="CV243" i="3"/>
  <c r="CU243" i="3"/>
  <c r="CT243" i="3"/>
  <c r="CS243" i="3"/>
  <c r="CR243" i="3"/>
  <c r="CQ243" i="3"/>
  <c r="CP243" i="3"/>
  <c r="CO243" i="3"/>
  <c r="CN243" i="3"/>
  <c r="CM243" i="3"/>
  <c r="CL243" i="3"/>
  <c r="CJ243" i="3"/>
  <c r="CK243" i="3" s="1"/>
  <c r="CI243" i="3"/>
  <c r="CH243" i="3"/>
  <c r="CG243" i="3"/>
  <c r="CF243" i="3"/>
  <c r="CE243" i="3"/>
  <c r="CC243" i="3"/>
  <c r="DN242" i="3"/>
  <c r="DM242" i="3"/>
  <c r="DL242" i="3"/>
  <c r="DK242" i="3"/>
  <c r="DI242" i="3"/>
  <c r="DH242" i="3"/>
  <c r="DG242" i="3"/>
  <c r="DF242" i="3"/>
  <c r="DE242" i="3"/>
  <c r="DD242" i="3"/>
  <c r="DC242" i="3"/>
  <c r="DB242" i="3"/>
  <c r="DA242" i="3"/>
  <c r="CZ242" i="3"/>
  <c r="CY242" i="3"/>
  <c r="CX242" i="3"/>
  <c r="CW242" i="3"/>
  <c r="CV242" i="3"/>
  <c r="CU242" i="3"/>
  <c r="CT242" i="3"/>
  <c r="CS242" i="3"/>
  <c r="CR242" i="3"/>
  <c r="CQ242" i="3"/>
  <c r="CP242" i="3"/>
  <c r="CO242" i="3"/>
  <c r="CN242" i="3"/>
  <c r="CM242" i="3"/>
  <c r="CL242" i="3"/>
  <c r="CJ242" i="3"/>
  <c r="CK242" i="3" s="1"/>
  <c r="CI242" i="3"/>
  <c r="CH242" i="3"/>
  <c r="CG242" i="3"/>
  <c r="CF242" i="3"/>
  <c r="CE242" i="3"/>
  <c r="CC242" i="3"/>
  <c r="DO242" i="3" s="1"/>
  <c r="AU242" i="3" s="1"/>
  <c r="DP242" i="3" s="1"/>
  <c r="AW242" i="3" s="1"/>
  <c r="DN241" i="3"/>
  <c r="DM241" i="3"/>
  <c r="DL241" i="3"/>
  <c r="DK241" i="3"/>
  <c r="DI241" i="3"/>
  <c r="DH241" i="3"/>
  <c r="DG241" i="3"/>
  <c r="DF241" i="3"/>
  <c r="DE241" i="3"/>
  <c r="DD241" i="3"/>
  <c r="DC241" i="3"/>
  <c r="DB241" i="3"/>
  <c r="DA241" i="3"/>
  <c r="CZ241" i="3"/>
  <c r="CY241" i="3"/>
  <c r="CX241" i="3"/>
  <c r="CW241" i="3"/>
  <c r="CV241" i="3"/>
  <c r="CU241" i="3"/>
  <c r="CT241" i="3"/>
  <c r="CS241" i="3"/>
  <c r="CR241" i="3"/>
  <c r="CQ241" i="3"/>
  <c r="CP241" i="3"/>
  <c r="CO241" i="3"/>
  <c r="CN241" i="3"/>
  <c r="CM241" i="3"/>
  <c r="CL241" i="3"/>
  <c r="CJ241" i="3"/>
  <c r="CK241" i="3" s="1"/>
  <c r="CI241" i="3"/>
  <c r="CH241" i="3"/>
  <c r="CG241" i="3"/>
  <c r="CF241" i="3"/>
  <c r="CE241" i="3"/>
  <c r="CC241" i="3"/>
  <c r="DO241" i="3" s="1"/>
  <c r="AU241" i="3" s="1"/>
  <c r="DP241" i="3" s="1"/>
  <c r="AW241" i="3" s="1"/>
  <c r="DN240" i="3"/>
  <c r="DM240" i="3"/>
  <c r="DL240" i="3"/>
  <c r="DK240" i="3"/>
  <c r="DI240" i="3"/>
  <c r="DH240" i="3"/>
  <c r="DG240" i="3"/>
  <c r="DF240" i="3"/>
  <c r="DE240" i="3"/>
  <c r="DD240" i="3"/>
  <c r="DC240" i="3"/>
  <c r="DB240" i="3"/>
  <c r="DA240" i="3"/>
  <c r="CZ240" i="3"/>
  <c r="CY240" i="3"/>
  <c r="CX240" i="3"/>
  <c r="CW240" i="3"/>
  <c r="CV240" i="3"/>
  <c r="CU240" i="3"/>
  <c r="CT240" i="3"/>
  <c r="CS240" i="3"/>
  <c r="CR240" i="3"/>
  <c r="CQ240" i="3"/>
  <c r="CP240" i="3"/>
  <c r="CO240" i="3"/>
  <c r="CN240" i="3"/>
  <c r="CM240" i="3"/>
  <c r="CL240" i="3"/>
  <c r="CJ240" i="3"/>
  <c r="CK240" i="3" s="1"/>
  <c r="CI240" i="3"/>
  <c r="CH240" i="3"/>
  <c r="CG240" i="3"/>
  <c r="CF240" i="3"/>
  <c r="CE240" i="3"/>
  <c r="CC240" i="3"/>
  <c r="DO240" i="3" s="1"/>
  <c r="AU240" i="3" s="1"/>
  <c r="DP240" i="3" s="1"/>
  <c r="AW240" i="3" s="1"/>
  <c r="DN239" i="3"/>
  <c r="DM239" i="3"/>
  <c r="DL239" i="3"/>
  <c r="DK239" i="3"/>
  <c r="DI239" i="3"/>
  <c r="DH239" i="3"/>
  <c r="DG239" i="3"/>
  <c r="DF239" i="3"/>
  <c r="DE239" i="3"/>
  <c r="DD239" i="3"/>
  <c r="DC239" i="3"/>
  <c r="DB239" i="3"/>
  <c r="DA239" i="3"/>
  <c r="CZ239" i="3"/>
  <c r="CY239" i="3"/>
  <c r="CX239" i="3"/>
  <c r="CW239" i="3"/>
  <c r="CV239" i="3"/>
  <c r="CU239" i="3"/>
  <c r="CT239" i="3"/>
  <c r="CS239" i="3"/>
  <c r="CR239" i="3"/>
  <c r="CQ239" i="3"/>
  <c r="CP239" i="3"/>
  <c r="CO239" i="3"/>
  <c r="CN239" i="3"/>
  <c r="CM239" i="3"/>
  <c r="CL239" i="3"/>
  <c r="CJ239" i="3"/>
  <c r="CK239" i="3" s="1"/>
  <c r="CI239" i="3"/>
  <c r="CH239" i="3"/>
  <c r="CG239" i="3"/>
  <c r="CF239" i="3"/>
  <c r="CE239" i="3"/>
  <c r="CC239" i="3"/>
  <c r="DO239" i="3" s="1"/>
  <c r="AU239" i="3" s="1"/>
  <c r="DP239" i="3" s="1"/>
  <c r="AW239" i="3" s="1"/>
  <c r="DN238" i="3"/>
  <c r="DM238" i="3"/>
  <c r="DL238" i="3"/>
  <c r="DK238" i="3"/>
  <c r="DI238" i="3"/>
  <c r="DH238" i="3"/>
  <c r="DG238" i="3"/>
  <c r="DF238" i="3"/>
  <c r="DE238" i="3"/>
  <c r="DD238" i="3"/>
  <c r="DC238" i="3"/>
  <c r="DB238" i="3"/>
  <c r="DA238" i="3"/>
  <c r="CZ238" i="3"/>
  <c r="CY238" i="3"/>
  <c r="CX238" i="3"/>
  <c r="CW238" i="3"/>
  <c r="CV238" i="3"/>
  <c r="CU238" i="3"/>
  <c r="CT238" i="3"/>
  <c r="CS238" i="3"/>
  <c r="CR238" i="3"/>
  <c r="CQ238" i="3"/>
  <c r="CP238" i="3"/>
  <c r="CO238" i="3"/>
  <c r="CN238" i="3"/>
  <c r="CM238" i="3"/>
  <c r="CL238" i="3"/>
  <c r="CJ238" i="3"/>
  <c r="CK238" i="3" s="1"/>
  <c r="CI238" i="3"/>
  <c r="CH238" i="3"/>
  <c r="CG238" i="3"/>
  <c r="CF238" i="3"/>
  <c r="CE238" i="3"/>
  <c r="CC238" i="3"/>
  <c r="DO238" i="3" s="1"/>
  <c r="AU238" i="3" s="1"/>
  <c r="DP238" i="3" s="1"/>
  <c r="AW238" i="3" s="1"/>
  <c r="DN237" i="3"/>
  <c r="DM237" i="3"/>
  <c r="DL237" i="3"/>
  <c r="DK237" i="3"/>
  <c r="DI237" i="3"/>
  <c r="DH237" i="3"/>
  <c r="DG237" i="3"/>
  <c r="DF237" i="3"/>
  <c r="DE237" i="3"/>
  <c r="DD237" i="3"/>
  <c r="DC237" i="3"/>
  <c r="DB237" i="3"/>
  <c r="DA237" i="3"/>
  <c r="CZ237" i="3"/>
  <c r="CY237" i="3"/>
  <c r="CX237" i="3"/>
  <c r="CW237" i="3"/>
  <c r="CV237" i="3"/>
  <c r="CU237" i="3"/>
  <c r="CT237" i="3"/>
  <c r="CS237" i="3"/>
  <c r="CR237" i="3"/>
  <c r="CQ237" i="3"/>
  <c r="CP237" i="3"/>
  <c r="CO237" i="3"/>
  <c r="CN237" i="3"/>
  <c r="CM237" i="3"/>
  <c r="CL237" i="3"/>
  <c r="CJ237" i="3"/>
  <c r="CK237" i="3" s="1"/>
  <c r="CI237" i="3"/>
  <c r="CH237" i="3"/>
  <c r="CG237" i="3"/>
  <c r="CF237" i="3"/>
  <c r="CE237" i="3"/>
  <c r="CC237" i="3"/>
  <c r="DN236" i="3"/>
  <c r="DM236" i="3"/>
  <c r="DL236" i="3"/>
  <c r="DK236" i="3"/>
  <c r="DI236" i="3"/>
  <c r="DH236" i="3"/>
  <c r="DG236" i="3"/>
  <c r="DF236" i="3"/>
  <c r="DE236" i="3"/>
  <c r="DD236" i="3"/>
  <c r="DC236" i="3"/>
  <c r="DB236" i="3"/>
  <c r="DA236" i="3"/>
  <c r="CZ236" i="3"/>
  <c r="CY236" i="3"/>
  <c r="CX236" i="3"/>
  <c r="CW236" i="3"/>
  <c r="CV236" i="3"/>
  <c r="CU236" i="3"/>
  <c r="CT236" i="3"/>
  <c r="CS236" i="3"/>
  <c r="CR236" i="3"/>
  <c r="CQ236" i="3"/>
  <c r="CP236" i="3"/>
  <c r="CO236" i="3"/>
  <c r="CN236" i="3"/>
  <c r="CM236" i="3"/>
  <c r="CL236" i="3"/>
  <c r="CJ236" i="3"/>
  <c r="CK236" i="3" s="1"/>
  <c r="CI236" i="3"/>
  <c r="CH236" i="3"/>
  <c r="CG236" i="3"/>
  <c r="CF236" i="3"/>
  <c r="CE236" i="3"/>
  <c r="CC236" i="3"/>
  <c r="DN235" i="3"/>
  <c r="DM235" i="3"/>
  <c r="DL235" i="3"/>
  <c r="DK235" i="3"/>
  <c r="DI235" i="3"/>
  <c r="DH235" i="3"/>
  <c r="DG235" i="3"/>
  <c r="DF235" i="3"/>
  <c r="DE235" i="3"/>
  <c r="DD235" i="3"/>
  <c r="DC235" i="3"/>
  <c r="DB235" i="3"/>
  <c r="DA235" i="3"/>
  <c r="CZ235" i="3"/>
  <c r="CY235" i="3"/>
  <c r="CX235" i="3"/>
  <c r="CW235" i="3"/>
  <c r="CV235" i="3"/>
  <c r="CU235" i="3"/>
  <c r="CT235" i="3"/>
  <c r="CS235" i="3"/>
  <c r="CR235" i="3"/>
  <c r="CQ235" i="3"/>
  <c r="CP235" i="3"/>
  <c r="CO235" i="3"/>
  <c r="CN235" i="3"/>
  <c r="CM235" i="3"/>
  <c r="CL235" i="3"/>
  <c r="CJ235" i="3"/>
  <c r="CK235" i="3" s="1"/>
  <c r="CI235" i="3"/>
  <c r="CH235" i="3"/>
  <c r="CG235" i="3"/>
  <c r="CF235" i="3"/>
  <c r="CE235" i="3"/>
  <c r="CC235" i="3"/>
  <c r="DN234" i="3"/>
  <c r="DM234" i="3"/>
  <c r="DL234" i="3"/>
  <c r="DK234" i="3"/>
  <c r="DI234" i="3"/>
  <c r="DH234" i="3"/>
  <c r="DG234" i="3"/>
  <c r="DF234" i="3"/>
  <c r="DE234" i="3"/>
  <c r="DD234" i="3"/>
  <c r="DC234" i="3"/>
  <c r="DB234" i="3"/>
  <c r="DA234" i="3"/>
  <c r="CZ234" i="3"/>
  <c r="CY234" i="3"/>
  <c r="CX234" i="3"/>
  <c r="CW234" i="3"/>
  <c r="CV234" i="3"/>
  <c r="CU234" i="3"/>
  <c r="CT234" i="3"/>
  <c r="CS234" i="3"/>
  <c r="CR234" i="3"/>
  <c r="CQ234" i="3"/>
  <c r="CP234" i="3"/>
  <c r="CO234" i="3"/>
  <c r="CN234" i="3"/>
  <c r="CM234" i="3"/>
  <c r="CL234" i="3"/>
  <c r="CJ234" i="3"/>
  <c r="CK234" i="3" s="1"/>
  <c r="CI234" i="3"/>
  <c r="CH234" i="3"/>
  <c r="CG234" i="3"/>
  <c r="CF234" i="3"/>
  <c r="CE234" i="3"/>
  <c r="CC234" i="3"/>
  <c r="DO234" i="3" s="1"/>
  <c r="AU234" i="3" s="1"/>
  <c r="DP234" i="3" s="1"/>
  <c r="AW234" i="3" s="1"/>
  <c r="DN233" i="3"/>
  <c r="DM233" i="3"/>
  <c r="DL233" i="3"/>
  <c r="DK233" i="3"/>
  <c r="DI233" i="3"/>
  <c r="DH233" i="3"/>
  <c r="DG233" i="3"/>
  <c r="DF233" i="3"/>
  <c r="DE233" i="3"/>
  <c r="DD233" i="3"/>
  <c r="DC233" i="3"/>
  <c r="DB233" i="3"/>
  <c r="DA233" i="3"/>
  <c r="CZ233" i="3"/>
  <c r="CY233" i="3"/>
  <c r="CX233" i="3"/>
  <c r="CW233" i="3"/>
  <c r="CV233" i="3"/>
  <c r="CU233" i="3"/>
  <c r="CT233" i="3"/>
  <c r="CS233" i="3"/>
  <c r="CR233" i="3"/>
  <c r="CQ233" i="3"/>
  <c r="CP233" i="3"/>
  <c r="CO233" i="3"/>
  <c r="CN233" i="3"/>
  <c r="CM233" i="3"/>
  <c r="CL233" i="3"/>
  <c r="CJ233" i="3"/>
  <c r="CK233" i="3" s="1"/>
  <c r="CI233" i="3"/>
  <c r="CH233" i="3"/>
  <c r="CG233" i="3"/>
  <c r="CF233" i="3"/>
  <c r="CE233" i="3"/>
  <c r="CC233" i="3"/>
  <c r="DO233" i="3" s="1"/>
  <c r="AU233" i="3" s="1"/>
  <c r="DP233" i="3" s="1"/>
  <c r="AW233" i="3" s="1"/>
  <c r="DN232" i="3"/>
  <c r="DM232" i="3"/>
  <c r="DL232" i="3"/>
  <c r="DK232" i="3"/>
  <c r="DI232" i="3"/>
  <c r="DH232" i="3"/>
  <c r="DG232" i="3"/>
  <c r="DF232" i="3"/>
  <c r="DE232" i="3"/>
  <c r="DD232" i="3"/>
  <c r="DC232" i="3"/>
  <c r="DB232" i="3"/>
  <c r="DA232" i="3"/>
  <c r="CZ232" i="3"/>
  <c r="CY232" i="3"/>
  <c r="CX232" i="3"/>
  <c r="CW232" i="3"/>
  <c r="CV232" i="3"/>
  <c r="CU232" i="3"/>
  <c r="CT232" i="3"/>
  <c r="CS232" i="3"/>
  <c r="CR232" i="3"/>
  <c r="CQ232" i="3"/>
  <c r="CP232" i="3"/>
  <c r="CO232" i="3"/>
  <c r="CN232" i="3"/>
  <c r="CM232" i="3"/>
  <c r="CL232" i="3"/>
  <c r="CJ232" i="3"/>
  <c r="CK232" i="3" s="1"/>
  <c r="CI232" i="3"/>
  <c r="CH232" i="3"/>
  <c r="CG232" i="3"/>
  <c r="CF232" i="3"/>
  <c r="CE232" i="3"/>
  <c r="CC232" i="3"/>
  <c r="DO232" i="3" s="1"/>
  <c r="AU232" i="3" s="1"/>
  <c r="DP232" i="3" s="1"/>
  <c r="AW232" i="3" s="1"/>
  <c r="DN231" i="3"/>
  <c r="DM231" i="3"/>
  <c r="DL231" i="3"/>
  <c r="DK231" i="3"/>
  <c r="DI231" i="3"/>
  <c r="DH231" i="3"/>
  <c r="DG231" i="3"/>
  <c r="DF231" i="3"/>
  <c r="DE231" i="3"/>
  <c r="DD231" i="3"/>
  <c r="DC231" i="3"/>
  <c r="DB231" i="3"/>
  <c r="DA231" i="3"/>
  <c r="CZ231" i="3"/>
  <c r="CY231" i="3"/>
  <c r="CX231" i="3"/>
  <c r="CW231" i="3"/>
  <c r="CV231" i="3"/>
  <c r="CU231" i="3"/>
  <c r="CT231" i="3"/>
  <c r="CS231" i="3"/>
  <c r="CR231" i="3"/>
  <c r="CQ231" i="3"/>
  <c r="CP231" i="3"/>
  <c r="CO231" i="3"/>
  <c r="CN231" i="3"/>
  <c r="CM231" i="3"/>
  <c r="CL231" i="3"/>
  <c r="CJ231" i="3"/>
  <c r="CK231" i="3" s="1"/>
  <c r="CI231" i="3"/>
  <c r="CH231" i="3"/>
  <c r="CG231" i="3"/>
  <c r="CF231" i="3"/>
  <c r="CE231" i="3"/>
  <c r="CC231" i="3"/>
  <c r="DO231" i="3" s="1"/>
  <c r="AU231" i="3" s="1"/>
  <c r="DP231" i="3" s="1"/>
  <c r="AW231" i="3" s="1"/>
  <c r="DN230" i="3"/>
  <c r="DM230" i="3"/>
  <c r="DL230" i="3"/>
  <c r="DK230" i="3"/>
  <c r="DI230" i="3"/>
  <c r="DH230" i="3"/>
  <c r="DG230" i="3"/>
  <c r="DF230" i="3"/>
  <c r="DE230" i="3"/>
  <c r="DD230" i="3"/>
  <c r="DC230" i="3"/>
  <c r="DB230" i="3"/>
  <c r="DA230" i="3"/>
  <c r="CZ230" i="3"/>
  <c r="CY230" i="3"/>
  <c r="CX230" i="3"/>
  <c r="CW230" i="3"/>
  <c r="CV230" i="3"/>
  <c r="CU230" i="3"/>
  <c r="CT230" i="3"/>
  <c r="CS230" i="3"/>
  <c r="CR230" i="3"/>
  <c r="CQ230" i="3"/>
  <c r="CP230" i="3"/>
  <c r="CO230" i="3"/>
  <c r="CN230" i="3"/>
  <c r="CM230" i="3"/>
  <c r="CL230" i="3"/>
  <c r="CJ230" i="3"/>
  <c r="CK230" i="3" s="1"/>
  <c r="CI230" i="3"/>
  <c r="CH230" i="3"/>
  <c r="CG230" i="3"/>
  <c r="CF230" i="3"/>
  <c r="CE230" i="3"/>
  <c r="CC230" i="3"/>
  <c r="DO230" i="3" s="1"/>
  <c r="AU230" i="3" s="1"/>
  <c r="DP230" i="3" s="1"/>
  <c r="AW230" i="3" s="1"/>
  <c r="DN229" i="3"/>
  <c r="DM229" i="3"/>
  <c r="DL229" i="3"/>
  <c r="DK229" i="3"/>
  <c r="DI229" i="3"/>
  <c r="DH229" i="3"/>
  <c r="DG229" i="3"/>
  <c r="DF229" i="3"/>
  <c r="DE229" i="3"/>
  <c r="DD229" i="3"/>
  <c r="DC229" i="3"/>
  <c r="DB229" i="3"/>
  <c r="DA229" i="3"/>
  <c r="CZ229" i="3"/>
  <c r="CY229" i="3"/>
  <c r="CX229" i="3"/>
  <c r="CW229" i="3"/>
  <c r="CV229" i="3"/>
  <c r="CU229" i="3"/>
  <c r="CT229" i="3"/>
  <c r="CS229" i="3"/>
  <c r="CR229" i="3"/>
  <c r="CQ229" i="3"/>
  <c r="CP229" i="3"/>
  <c r="CO229" i="3"/>
  <c r="CN229" i="3"/>
  <c r="CM229" i="3"/>
  <c r="CL229" i="3"/>
  <c r="CJ229" i="3"/>
  <c r="CK229" i="3" s="1"/>
  <c r="CI229" i="3"/>
  <c r="CH229" i="3"/>
  <c r="CG229" i="3"/>
  <c r="CF229" i="3"/>
  <c r="CE229" i="3"/>
  <c r="CC229" i="3"/>
  <c r="DN228" i="3"/>
  <c r="DM228" i="3"/>
  <c r="DL228" i="3"/>
  <c r="DK228" i="3"/>
  <c r="DI228" i="3"/>
  <c r="DH228" i="3"/>
  <c r="DG228" i="3"/>
  <c r="DF228" i="3"/>
  <c r="DE228" i="3"/>
  <c r="DD228" i="3"/>
  <c r="DC228" i="3"/>
  <c r="DB228" i="3"/>
  <c r="DA228" i="3"/>
  <c r="CZ228" i="3"/>
  <c r="CY228" i="3"/>
  <c r="CX228" i="3"/>
  <c r="CW228" i="3"/>
  <c r="CV228" i="3"/>
  <c r="CU228" i="3"/>
  <c r="CT228" i="3"/>
  <c r="CS228" i="3"/>
  <c r="CR228" i="3"/>
  <c r="CQ228" i="3"/>
  <c r="CP228" i="3"/>
  <c r="CO228" i="3"/>
  <c r="CN228" i="3"/>
  <c r="CM228" i="3"/>
  <c r="CL228" i="3"/>
  <c r="CJ228" i="3"/>
  <c r="CK228" i="3" s="1"/>
  <c r="CI228" i="3"/>
  <c r="CH228" i="3"/>
  <c r="CG228" i="3"/>
  <c r="CF228" i="3"/>
  <c r="CE228" i="3"/>
  <c r="CC228" i="3"/>
  <c r="DN227" i="3"/>
  <c r="DM227" i="3"/>
  <c r="DL227" i="3"/>
  <c r="DK227" i="3"/>
  <c r="DI227" i="3"/>
  <c r="DH227" i="3"/>
  <c r="DG227" i="3"/>
  <c r="DF227" i="3"/>
  <c r="DE227" i="3"/>
  <c r="DD227" i="3"/>
  <c r="DC227" i="3"/>
  <c r="DB227" i="3"/>
  <c r="DA227" i="3"/>
  <c r="CZ227" i="3"/>
  <c r="CY227" i="3"/>
  <c r="CX227" i="3"/>
  <c r="CW227" i="3"/>
  <c r="CV227" i="3"/>
  <c r="CU227" i="3"/>
  <c r="CT227" i="3"/>
  <c r="CS227" i="3"/>
  <c r="CR227" i="3"/>
  <c r="CQ227" i="3"/>
  <c r="CP227" i="3"/>
  <c r="CO227" i="3"/>
  <c r="CN227" i="3"/>
  <c r="CM227" i="3"/>
  <c r="CL227" i="3"/>
  <c r="CJ227" i="3"/>
  <c r="CK227" i="3" s="1"/>
  <c r="CI227" i="3"/>
  <c r="CH227" i="3"/>
  <c r="CG227" i="3"/>
  <c r="CF227" i="3"/>
  <c r="CE227" i="3"/>
  <c r="CC227" i="3"/>
  <c r="DN226" i="3"/>
  <c r="DM226" i="3"/>
  <c r="DL226" i="3"/>
  <c r="DK226" i="3"/>
  <c r="DI226" i="3"/>
  <c r="DH226" i="3"/>
  <c r="DG226" i="3"/>
  <c r="DF226" i="3"/>
  <c r="DE226" i="3"/>
  <c r="DD226" i="3"/>
  <c r="DC226" i="3"/>
  <c r="DB226" i="3"/>
  <c r="DA226" i="3"/>
  <c r="CZ226" i="3"/>
  <c r="CY226" i="3"/>
  <c r="CX226" i="3"/>
  <c r="CW226" i="3"/>
  <c r="CV226" i="3"/>
  <c r="CU226" i="3"/>
  <c r="CT226" i="3"/>
  <c r="CS226" i="3"/>
  <c r="CR226" i="3"/>
  <c r="CQ226" i="3"/>
  <c r="CP226" i="3"/>
  <c r="CO226" i="3"/>
  <c r="CN226" i="3"/>
  <c r="CM226" i="3"/>
  <c r="CL226" i="3"/>
  <c r="CJ226" i="3"/>
  <c r="CK226" i="3" s="1"/>
  <c r="CI226" i="3"/>
  <c r="CH226" i="3"/>
  <c r="CG226" i="3"/>
  <c r="CF226" i="3"/>
  <c r="CE226" i="3"/>
  <c r="CC226" i="3"/>
  <c r="DO226" i="3" s="1"/>
  <c r="AU226" i="3" s="1"/>
  <c r="DP226" i="3" s="1"/>
  <c r="AW226" i="3" s="1"/>
  <c r="DN225" i="3"/>
  <c r="DM225" i="3"/>
  <c r="DL225" i="3"/>
  <c r="DK225" i="3"/>
  <c r="DI225" i="3"/>
  <c r="DH225" i="3"/>
  <c r="DG225" i="3"/>
  <c r="DF225" i="3"/>
  <c r="DE225" i="3"/>
  <c r="DD225" i="3"/>
  <c r="DC225" i="3"/>
  <c r="DB225" i="3"/>
  <c r="DA225" i="3"/>
  <c r="CZ225" i="3"/>
  <c r="CY225" i="3"/>
  <c r="CX225" i="3"/>
  <c r="CW225" i="3"/>
  <c r="CV225" i="3"/>
  <c r="CU225" i="3"/>
  <c r="CT225" i="3"/>
  <c r="CS225" i="3"/>
  <c r="CR225" i="3"/>
  <c r="CQ225" i="3"/>
  <c r="CP225" i="3"/>
  <c r="CO225" i="3"/>
  <c r="CN225" i="3"/>
  <c r="CM225" i="3"/>
  <c r="CL225" i="3"/>
  <c r="CJ225" i="3"/>
  <c r="CK225" i="3" s="1"/>
  <c r="CI225" i="3"/>
  <c r="CH225" i="3"/>
  <c r="CG225" i="3"/>
  <c r="CF225" i="3"/>
  <c r="CE225" i="3"/>
  <c r="CC225" i="3"/>
  <c r="DN224" i="3"/>
  <c r="DM224" i="3"/>
  <c r="DL224" i="3"/>
  <c r="DK224" i="3"/>
  <c r="DI224" i="3"/>
  <c r="DH224" i="3"/>
  <c r="DG224" i="3"/>
  <c r="DF224" i="3"/>
  <c r="DE224" i="3"/>
  <c r="DD224" i="3"/>
  <c r="DC224" i="3"/>
  <c r="DB224" i="3"/>
  <c r="DA224" i="3"/>
  <c r="CZ224" i="3"/>
  <c r="CY224" i="3"/>
  <c r="CX224" i="3"/>
  <c r="CW224" i="3"/>
  <c r="CV224" i="3"/>
  <c r="CU224" i="3"/>
  <c r="CT224" i="3"/>
  <c r="CS224" i="3"/>
  <c r="CR224" i="3"/>
  <c r="CQ224" i="3"/>
  <c r="CP224" i="3"/>
  <c r="CO224" i="3"/>
  <c r="CN224" i="3"/>
  <c r="CM224" i="3"/>
  <c r="CL224" i="3"/>
  <c r="CJ224" i="3"/>
  <c r="CK224" i="3" s="1"/>
  <c r="CI224" i="3"/>
  <c r="CH224" i="3"/>
  <c r="CG224" i="3"/>
  <c r="CF224" i="3"/>
  <c r="CE224" i="3"/>
  <c r="CC224" i="3"/>
  <c r="DO224" i="3" s="1"/>
  <c r="AU224" i="3" s="1"/>
  <c r="DP224" i="3" s="1"/>
  <c r="AW224" i="3" s="1"/>
  <c r="DN223" i="3"/>
  <c r="DM223" i="3"/>
  <c r="DL223" i="3"/>
  <c r="DK223" i="3"/>
  <c r="DI223" i="3"/>
  <c r="DH223" i="3"/>
  <c r="DG223" i="3"/>
  <c r="DF223" i="3"/>
  <c r="DE223" i="3"/>
  <c r="DD223" i="3"/>
  <c r="DC223" i="3"/>
  <c r="DB223" i="3"/>
  <c r="DA223" i="3"/>
  <c r="CZ223" i="3"/>
  <c r="CY223" i="3"/>
  <c r="CX223" i="3"/>
  <c r="CW223" i="3"/>
  <c r="CV223" i="3"/>
  <c r="CU223" i="3"/>
  <c r="CT223" i="3"/>
  <c r="CS223" i="3"/>
  <c r="CR223" i="3"/>
  <c r="CQ223" i="3"/>
  <c r="CP223" i="3"/>
  <c r="CO223" i="3"/>
  <c r="CN223" i="3"/>
  <c r="CM223" i="3"/>
  <c r="CL223" i="3"/>
  <c r="CJ223" i="3"/>
  <c r="CK223" i="3" s="1"/>
  <c r="CI223" i="3"/>
  <c r="CH223" i="3"/>
  <c r="CG223" i="3"/>
  <c r="CF223" i="3"/>
  <c r="CE223" i="3"/>
  <c r="CC223" i="3"/>
  <c r="DO223" i="3" s="1"/>
  <c r="AU223" i="3" s="1"/>
  <c r="DP223" i="3" s="1"/>
  <c r="AW223" i="3" s="1"/>
  <c r="DN222" i="3"/>
  <c r="DM222" i="3"/>
  <c r="DL222" i="3"/>
  <c r="DK222" i="3"/>
  <c r="DI222" i="3"/>
  <c r="DH222" i="3"/>
  <c r="DG222" i="3"/>
  <c r="DF222" i="3"/>
  <c r="DE222" i="3"/>
  <c r="DD222" i="3"/>
  <c r="DC222" i="3"/>
  <c r="DB222" i="3"/>
  <c r="DA222" i="3"/>
  <c r="CZ222" i="3"/>
  <c r="CY222" i="3"/>
  <c r="CX222" i="3"/>
  <c r="CW222" i="3"/>
  <c r="CV222" i="3"/>
  <c r="CU222" i="3"/>
  <c r="CT222" i="3"/>
  <c r="CS222" i="3"/>
  <c r="CR222" i="3"/>
  <c r="CQ222" i="3"/>
  <c r="CP222" i="3"/>
  <c r="CO222" i="3"/>
  <c r="CN222" i="3"/>
  <c r="CM222" i="3"/>
  <c r="CL222" i="3"/>
  <c r="CJ222" i="3"/>
  <c r="CK222" i="3" s="1"/>
  <c r="CI222" i="3"/>
  <c r="CH222" i="3"/>
  <c r="CG222" i="3"/>
  <c r="CF222" i="3"/>
  <c r="CE222" i="3"/>
  <c r="CC222" i="3"/>
  <c r="DO222" i="3" s="1"/>
  <c r="AU222" i="3" s="1"/>
  <c r="DP222" i="3" s="1"/>
  <c r="AW222" i="3" s="1"/>
  <c r="DN221" i="3"/>
  <c r="DM221" i="3"/>
  <c r="DL221" i="3"/>
  <c r="DK221" i="3"/>
  <c r="DI221" i="3"/>
  <c r="DH221" i="3"/>
  <c r="DG221" i="3"/>
  <c r="DF221" i="3"/>
  <c r="DE221" i="3"/>
  <c r="DD221" i="3"/>
  <c r="DC221" i="3"/>
  <c r="DB221" i="3"/>
  <c r="DA221" i="3"/>
  <c r="CZ221" i="3"/>
  <c r="CY221" i="3"/>
  <c r="CX221" i="3"/>
  <c r="CW221" i="3"/>
  <c r="CV221" i="3"/>
  <c r="CU221" i="3"/>
  <c r="CT221" i="3"/>
  <c r="CS221" i="3"/>
  <c r="CR221" i="3"/>
  <c r="CQ221" i="3"/>
  <c r="CP221" i="3"/>
  <c r="CO221" i="3"/>
  <c r="CN221" i="3"/>
  <c r="CM221" i="3"/>
  <c r="CL221" i="3"/>
  <c r="CJ221" i="3"/>
  <c r="CK221" i="3" s="1"/>
  <c r="CI221" i="3"/>
  <c r="CH221" i="3"/>
  <c r="CG221" i="3"/>
  <c r="CF221" i="3"/>
  <c r="CE221" i="3"/>
  <c r="CC221" i="3"/>
  <c r="DN220" i="3"/>
  <c r="DM220" i="3"/>
  <c r="DL220" i="3"/>
  <c r="DK220" i="3"/>
  <c r="DI220" i="3"/>
  <c r="DH220" i="3"/>
  <c r="DG220" i="3"/>
  <c r="DF220" i="3"/>
  <c r="DE220" i="3"/>
  <c r="DD220" i="3"/>
  <c r="DC220" i="3"/>
  <c r="DB220" i="3"/>
  <c r="DA220" i="3"/>
  <c r="CZ220" i="3"/>
  <c r="CY220" i="3"/>
  <c r="CX220" i="3"/>
  <c r="CW220" i="3"/>
  <c r="CV220" i="3"/>
  <c r="CU220" i="3"/>
  <c r="CT220" i="3"/>
  <c r="CS220" i="3"/>
  <c r="CR220" i="3"/>
  <c r="CQ220" i="3"/>
  <c r="CP220" i="3"/>
  <c r="CO220" i="3"/>
  <c r="CN220" i="3"/>
  <c r="CM220" i="3"/>
  <c r="CL220" i="3"/>
  <c r="CJ220" i="3"/>
  <c r="CK220" i="3" s="1"/>
  <c r="CI220" i="3"/>
  <c r="CH220" i="3"/>
  <c r="CG220" i="3"/>
  <c r="CF220" i="3"/>
  <c r="CE220" i="3"/>
  <c r="CC220" i="3"/>
  <c r="DN219" i="3"/>
  <c r="DM219" i="3"/>
  <c r="DL219" i="3"/>
  <c r="DK219" i="3"/>
  <c r="DI219" i="3"/>
  <c r="DH219" i="3"/>
  <c r="DG219" i="3"/>
  <c r="DF219" i="3"/>
  <c r="DE219" i="3"/>
  <c r="DD219" i="3"/>
  <c r="DC219" i="3"/>
  <c r="DB219" i="3"/>
  <c r="DA219" i="3"/>
  <c r="CZ219" i="3"/>
  <c r="CY219" i="3"/>
  <c r="CX219" i="3"/>
  <c r="CW219" i="3"/>
  <c r="CV219" i="3"/>
  <c r="CU219" i="3"/>
  <c r="CT219" i="3"/>
  <c r="CS219" i="3"/>
  <c r="CR219" i="3"/>
  <c r="CQ219" i="3"/>
  <c r="CP219" i="3"/>
  <c r="CO219" i="3"/>
  <c r="CN219" i="3"/>
  <c r="CM219" i="3"/>
  <c r="CL219" i="3"/>
  <c r="CJ219" i="3"/>
  <c r="CK219" i="3" s="1"/>
  <c r="CI219" i="3"/>
  <c r="CH219" i="3"/>
  <c r="CG219" i="3"/>
  <c r="CF219" i="3"/>
  <c r="CE219" i="3"/>
  <c r="CC219" i="3"/>
  <c r="DN218" i="3"/>
  <c r="DM218" i="3"/>
  <c r="DL218" i="3"/>
  <c r="DK218" i="3"/>
  <c r="DI218" i="3"/>
  <c r="DH218" i="3"/>
  <c r="DG218" i="3"/>
  <c r="DF218" i="3"/>
  <c r="DE218" i="3"/>
  <c r="DD218" i="3"/>
  <c r="DC218" i="3"/>
  <c r="DB218" i="3"/>
  <c r="DA218" i="3"/>
  <c r="CZ218" i="3"/>
  <c r="CY218" i="3"/>
  <c r="CX218" i="3"/>
  <c r="CW218" i="3"/>
  <c r="CV218" i="3"/>
  <c r="CU218" i="3"/>
  <c r="CT218" i="3"/>
  <c r="CS218" i="3"/>
  <c r="CR218" i="3"/>
  <c r="CQ218" i="3"/>
  <c r="CP218" i="3"/>
  <c r="CO218" i="3"/>
  <c r="CN218" i="3"/>
  <c r="CM218" i="3"/>
  <c r="CL218" i="3"/>
  <c r="CJ218" i="3"/>
  <c r="CK218" i="3" s="1"/>
  <c r="CI218" i="3"/>
  <c r="CH218" i="3"/>
  <c r="CG218" i="3"/>
  <c r="CF218" i="3"/>
  <c r="CE218" i="3"/>
  <c r="CC218" i="3"/>
  <c r="DN217" i="3"/>
  <c r="DM217" i="3"/>
  <c r="DL217" i="3"/>
  <c r="DK217" i="3"/>
  <c r="DI217" i="3"/>
  <c r="DH217" i="3"/>
  <c r="DG217" i="3"/>
  <c r="DF217" i="3"/>
  <c r="DE217" i="3"/>
  <c r="DD217" i="3"/>
  <c r="DC217" i="3"/>
  <c r="DB217" i="3"/>
  <c r="DA217" i="3"/>
  <c r="CZ217" i="3"/>
  <c r="CY217" i="3"/>
  <c r="CX217" i="3"/>
  <c r="CW217" i="3"/>
  <c r="CV217" i="3"/>
  <c r="CU217" i="3"/>
  <c r="CT217" i="3"/>
  <c r="CS217" i="3"/>
  <c r="CR217" i="3"/>
  <c r="CQ217" i="3"/>
  <c r="CP217" i="3"/>
  <c r="CO217" i="3"/>
  <c r="CN217" i="3"/>
  <c r="CM217" i="3"/>
  <c r="CL217" i="3"/>
  <c r="CJ217" i="3"/>
  <c r="CK217" i="3" s="1"/>
  <c r="CI217" i="3"/>
  <c r="CH217" i="3"/>
  <c r="CG217" i="3"/>
  <c r="CF217" i="3"/>
  <c r="CE217" i="3"/>
  <c r="CC217" i="3"/>
  <c r="DN216" i="3"/>
  <c r="DM216" i="3"/>
  <c r="DL216" i="3"/>
  <c r="DK216" i="3"/>
  <c r="DI216" i="3"/>
  <c r="DH216" i="3"/>
  <c r="DG216" i="3"/>
  <c r="DF216" i="3"/>
  <c r="DE216" i="3"/>
  <c r="DD216" i="3"/>
  <c r="DC216" i="3"/>
  <c r="DB216" i="3"/>
  <c r="DA216" i="3"/>
  <c r="CZ216" i="3"/>
  <c r="CY216" i="3"/>
  <c r="CX216" i="3"/>
  <c r="CW216" i="3"/>
  <c r="CV216" i="3"/>
  <c r="CU216" i="3"/>
  <c r="CT216" i="3"/>
  <c r="CS216" i="3"/>
  <c r="CR216" i="3"/>
  <c r="CQ216" i="3"/>
  <c r="CP216" i="3"/>
  <c r="CO216" i="3"/>
  <c r="CN216" i="3"/>
  <c r="CM216" i="3"/>
  <c r="CL216" i="3"/>
  <c r="CJ216" i="3"/>
  <c r="CK216" i="3" s="1"/>
  <c r="CI216" i="3"/>
  <c r="CH216" i="3"/>
  <c r="CG216" i="3"/>
  <c r="CF216" i="3"/>
  <c r="CE216" i="3"/>
  <c r="CC216" i="3"/>
  <c r="DO216" i="3" s="1"/>
  <c r="AU216" i="3" s="1"/>
  <c r="DP216" i="3" s="1"/>
  <c r="AW216" i="3" s="1"/>
  <c r="DN215" i="3"/>
  <c r="DM215" i="3"/>
  <c r="DL215" i="3"/>
  <c r="DK215" i="3"/>
  <c r="DI215" i="3"/>
  <c r="DH215" i="3"/>
  <c r="DG215" i="3"/>
  <c r="DF215" i="3"/>
  <c r="DE215" i="3"/>
  <c r="DD215" i="3"/>
  <c r="DC215" i="3"/>
  <c r="DB215" i="3"/>
  <c r="DA215" i="3"/>
  <c r="CZ215" i="3"/>
  <c r="CY215" i="3"/>
  <c r="CX215" i="3"/>
  <c r="CW215" i="3"/>
  <c r="CV215" i="3"/>
  <c r="CU215" i="3"/>
  <c r="CT215" i="3"/>
  <c r="CS215" i="3"/>
  <c r="CR215" i="3"/>
  <c r="CQ215" i="3"/>
  <c r="CP215" i="3"/>
  <c r="CO215" i="3"/>
  <c r="CN215" i="3"/>
  <c r="CM215" i="3"/>
  <c r="CJ215" i="3"/>
  <c r="CK215" i="3" s="1"/>
  <c r="CI215" i="3"/>
  <c r="CH215" i="3"/>
  <c r="CG215" i="3"/>
  <c r="CF215" i="3"/>
  <c r="CE215" i="3"/>
  <c r="CC215" i="3"/>
  <c r="DN214" i="3"/>
  <c r="DM214" i="3"/>
  <c r="DL214" i="3"/>
  <c r="DK214" i="3"/>
  <c r="DI214" i="3"/>
  <c r="DH214" i="3"/>
  <c r="DG214" i="3"/>
  <c r="DF214" i="3"/>
  <c r="DE214" i="3"/>
  <c r="DD214" i="3"/>
  <c r="DC214" i="3"/>
  <c r="DB214" i="3"/>
  <c r="DA214" i="3"/>
  <c r="CZ214" i="3"/>
  <c r="CY214" i="3"/>
  <c r="CX214" i="3"/>
  <c r="CW214" i="3"/>
  <c r="CV214" i="3"/>
  <c r="CU214" i="3"/>
  <c r="CT214" i="3"/>
  <c r="CS214" i="3"/>
  <c r="CR214" i="3"/>
  <c r="CQ214" i="3"/>
  <c r="CP214" i="3"/>
  <c r="CO214" i="3"/>
  <c r="CN214" i="3"/>
  <c r="CM214" i="3"/>
  <c r="CL214" i="3"/>
  <c r="CJ214" i="3"/>
  <c r="CK214" i="3" s="1"/>
  <c r="CI214" i="3"/>
  <c r="CH214" i="3"/>
  <c r="CG214" i="3"/>
  <c r="CF214" i="3"/>
  <c r="CE214" i="3"/>
  <c r="CC214" i="3"/>
  <c r="DN213" i="3"/>
  <c r="DM213" i="3"/>
  <c r="DL213" i="3"/>
  <c r="DK213" i="3"/>
  <c r="DI213" i="3"/>
  <c r="DH213" i="3"/>
  <c r="DG213" i="3"/>
  <c r="DF213" i="3"/>
  <c r="DE213" i="3"/>
  <c r="DD213" i="3"/>
  <c r="DC213" i="3"/>
  <c r="DB213" i="3"/>
  <c r="DA213" i="3"/>
  <c r="CZ213" i="3"/>
  <c r="CY213" i="3"/>
  <c r="CX213" i="3"/>
  <c r="CW213" i="3"/>
  <c r="CV213" i="3"/>
  <c r="CU213" i="3"/>
  <c r="CT213" i="3"/>
  <c r="CS213" i="3"/>
  <c r="CR213" i="3"/>
  <c r="CQ213" i="3"/>
  <c r="CP213" i="3"/>
  <c r="CO213" i="3"/>
  <c r="CN213" i="3"/>
  <c r="CM213" i="3"/>
  <c r="CJ213" i="3"/>
  <c r="CK213" i="3" s="1"/>
  <c r="CI213" i="3"/>
  <c r="CH213" i="3"/>
  <c r="CG213" i="3"/>
  <c r="CF213" i="3"/>
  <c r="CE213" i="3"/>
  <c r="CC213" i="3"/>
  <c r="DN212" i="3"/>
  <c r="DM212" i="3"/>
  <c r="DL212" i="3"/>
  <c r="DK212" i="3"/>
  <c r="DI212" i="3"/>
  <c r="DH212" i="3"/>
  <c r="DG212" i="3"/>
  <c r="DF212" i="3"/>
  <c r="DE212" i="3"/>
  <c r="DD212" i="3"/>
  <c r="DC212" i="3"/>
  <c r="DB212" i="3"/>
  <c r="DA212" i="3"/>
  <c r="CZ212" i="3"/>
  <c r="CY212" i="3"/>
  <c r="CX212" i="3"/>
  <c r="CW212" i="3"/>
  <c r="CV212" i="3"/>
  <c r="CU212" i="3"/>
  <c r="CT212" i="3"/>
  <c r="CS212" i="3"/>
  <c r="CR212" i="3"/>
  <c r="CQ212" i="3"/>
  <c r="CP212" i="3"/>
  <c r="CO212" i="3"/>
  <c r="CN212" i="3"/>
  <c r="CM212" i="3"/>
  <c r="CL212" i="3"/>
  <c r="CJ212" i="3"/>
  <c r="CK212" i="3" s="1"/>
  <c r="CI212" i="3"/>
  <c r="CH212" i="3"/>
  <c r="CG212" i="3"/>
  <c r="CF212" i="3"/>
  <c r="CE212" i="3"/>
  <c r="CC212" i="3"/>
  <c r="DN211" i="3"/>
  <c r="DM211" i="3"/>
  <c r="DL211" i="3"/>
  <c r="DK211" i="3"/>
  <c r="DI211" i="3"/>
  <c r="DH211" i="3"/>
  <c r="DG211" i="3"/>
  <c r="DF211" i="3"/>
  <c r="DE211" i="3"/>
  <c r="DD211" i="3"/>
  <c r="DC211" i="3"/>
  <c r="DB211" i="3"/>
  <c r="DA211" i="3"/>
  <c r="CZ211" i="3"/>
  <c r="CY211" i="3"/>
  <c r="CX211" i="3"/>
  <c r="CW211" i="3"/>
  <c r="CV211" i="3"/>
  <c r="CU211" i="3"/>
  <c r="CT211" i="3"/>
  <c r="CS211" i="3"/>
  <c r="CR211" i="3"/>
  <c r="CQ211" i="3"/>
  <c r="CP211" i="3"/>
  <c r="CO211" i="3"/>
  <c r="CN211" i="3"/>
  <c r="CM211" i="3"/>
  <c r="CJ211" i="3"/>
  <c r="CK211" i="3" s="1"/>
  <c r="CI211" i="3"/>
  <c r="CH211" i="3"/>
  <c r="CG211" i="3"/>
  <c r="CF211" i="3"/>
  <c r="CE211" i="3"/>
  <c r="CC211" i="3"/>
  <c r="DN210" i="3"/>
  <c r="DM210" i="3"/>
  <c r="DL210" i="3"/>
  <c r="DK210" i="3"/>
  <c r="DI210" i="3"/>
  <c r="DH210" i="3"/>
  <c r="DG210" i="3"/>
  <c r="DF210" i="3"/>
  <c r="DE210" i="3"/>
  <c r="DD210" i="3"/>
  <c r="DC210" i="3"/>
  <c r="DB210" i="3"/>
  <c r="DA210" i="3"/>
  <c r="CZ210" i="3"/>
  <c r="CY210" i="3"/>
  <c r="CX210" i="3"/>
  <c r="CW210" i="3"/>
  <c r="CV210" i="3"/>
  <c r="CU210" i="3"/>
  <c r="CT210" i="3"/>
  <c r="CS210" i="3"/>
  <c r="CR210" i="3"/>
  <c r="CQ210" i="3"/>
  <c r="CP210" i="3"/>
  <c r="CO210" i="3"/>
  <c r="CN210" i="3"/>
  <c r="CM210" i="3"/>
  <c r="CL210" i="3"/>
  <c r="CJ210" i="3"/>
  <c r="CK210" i="3" s="1"/>
  <c r="CI210" i="3"/>
  <c r="CH210" i="3"/>
  <c r="CG210" i="3"/>
  <c r="CF210" i="3"/>
  <c r="CE210" i="3"/>
  <c r="CC210" i="3"/>
  <c r="DN209" i="3"/>
  <c r="DM209" i="3"/>
  <c r="DL209" i="3"/>
  <c r="DK209" i="3"/>
  <c r="DI209" i="3"/>
  <c r="DH209" i="3"/>
  <c r="DG209" i="3"/>
  <c r="DF209" i="3"/>
  <c r="DE209" i="3"/>
  <c r="DD209" i="3"/>
  <c r="DC209" i="3"/>
  <c r="DB209" i="3"/>
  <c r="DA209" i="3"/>
  <c r="CZ209" i="3"/>
  <c r="CY209" i="3"/>
  <c r="CX209" i="3"/>
  <c r="CW209" i="3"/>
  <c r="CV209" i="3"/>
  <c r="CU209" i="3"/>
  <c r="CT209" i="3"/>
  <c r="CS209" i="3"/>
  <c r="CR209" i="3"/>
  <c r="CQ209" i="3"/>
  <c r="CP209" i="3"/>
  <c r="CO209" i="3"/>
  <c r="CN209" i="3"/>
  <c r="CM209" i="3"/>
  <c r="CJ209" i="3"/>
  <c r="CK209" i="3" s="1"/>
  <c r="CI209" i="3"/>
  <c r="CH209" i="3"/>
  <c r="CG209" i="3"/>
  <c r="CF209" i="3"/>
  <c r="CE209" i="3"/>
  <c r="CC209" i="3"/>
  <c r="DN208" i="3"/>
  <c r="DM208" i="3"/>
  <c r="DL208" i="3"/>
  <c r="DK208" i="3"/>
  <c r="DI208" i="3"/>
  <c r="DH208" i="3"/>
  <c r="DG208" i="3"/>
  <c r="DF208" i="3"/>
  <c r="DE208" i="3"/>
  <c r="DD208" i="3"/>
  <c r="DC208" i="3"/>
  <c r="DB208" i="3"/>
  <c r="DA208" i="3"/>
  <c r="CZ208" i="3"/>
  <c r="CY208" i="3"/>
  <c r="CX208" i="3"/>
  <c r="CW208" i="3"/>
  <c r="CV208" i="3"/>
  <c r="CU208" i="3"/>
  <c r="CT208" i="3"/>
  <c r="CS208" i="3"/>
  <c r="CR208" i="3"/>
  <c r="CQ208" i="3"/>
  <c r="CP208" i="3"/>
  <c r="CO208" i="3"/>
  <c r="CN208" i="3"/>
  <c r="CM208" i="3"/>
  <c r="CL208" i="3"/>
  <c r="CJ208" i="3"/>
  <c r="CK208" i="3" s="1"/>
  <c r="CI208" i="3"/>
  <c r="CH208" i="3"/>
  <c r="CG208" i="3"/>
  <c r="CF208" i="3"/>
  <c r="CE208" i="3"/>
  <c r="CC208" i="3"/>
  <c r="DN207" i="3"/>
  <c r="DM207" i="3"/>
  <c r="DL207" i="3"/>
  <c r="DK207" i="3"/>
  <c r="DI207" i="3"/>
  <c r="DH207" i="3"/>
  <c r="DG207" i="3"/>
  <c r="DF207" i="3"/>
  <c r="DE207" i="3"/>
  <c r="DD207" i="3"/>
  <c r="DC207" i="3"/>
  <c r="DB207" i="3"/>
  <c r="DA207" i="3"/>
  <c r="CZ207" i="3"/>
  <c r="CY207" i="3"/>
  <c r="CX207" i="3"/>
  <c r="CW207" i="3"/>
  <c r="CV207" i="3"/>
  <c r="CU207" i="3"/>
  <c r="CT207" i="3"/>
  <c r="CS207" i="3"/>
  <c r="CR207" i="3"/>
  <c r="CQ207" i="3"/>
  <c r="CP207" i="3"/>
  <c r="CO207" i="3"/>
  <c r="CN207" i="3"/>
  <c r="CM207" i="3"/>
  <c r="CJ207" i="3"/>
  <c r="CK207" i="3" s="1"/>
  <c r="CI207" i="3"/>
  <c r="CH207" i="3"/>
  <c r="CG207" i="3"/>
  <c r="CF207" i="3"/>
  <c r="CE207" i="3"/>
  <c r="CC207" i="3"/>
  <c r="DN206" i="3"/>
  <c r="DM206" i="3"/>
  <c r="DL206" i="3"/>
  <c r="DK206" i="3"/>
  <c r="DI206" i="3"/>
  <c r="DH206" i="3"/>
  <c r="DG206" i="3"/>
  <c r="DF206" i="3"/>
  <c r="DE206" i="3"/>
  <c r="DD206" i="3"/>
  <c r="DC206" i="3"/>
  <c r="DB206" i="3"/>
  <c r="DA206" i="3"/>
  <c r="CZ206" i="3"/>
  <c r="CY206" i="3"/>
  <c r="CX206" i="3"/>
  <c r="CW206" i="3"/>
  <c r="CV206" i="3"/>
  <c r="CU206" i="3"/>
  <c r="CT206" i="3"/>
  <c r="CS206" i="3"/>
  <c r="CR206" i="3"/>
  <c r="CQ206" i="3"/>
  <c r="CP206" i="3"/>
  <c r="CO206" i="3"/>
  <c r="CN206" i="3"/>
  <c r="CM206" i="3"/>
  <c r="CL206" i="3"/>
  <c r="CJ206" i="3"/>
  <c r="CK206" i="3" s="1"/>
  <c r="CI206" i="3"/>
  <c r="CH206" i="3"/>
  <c r="CG206" i="3"/>
  <c r="CF206" i="3"/>
  <c r="CE206" i="3"/>
  <c r="CC206" i="3"/>
  <c r="DN205" i="3"/>
  <c r="DM205" i="3"/>
  <c r="DL205" i="3"/>
  <c r="DK205" i="3"/>
  <c r="DI205" i="3"/>
  <c r="DH205" i="3"/>
  <c r="DG205" i="3"/>
  <c r="DF205" i="3"/>
  <c r="DE205" i="3"/>
  <c r="DD205" i="3"/>
  <c r="DC205" i="3"/>
  <c r="DB205" i="3"/>
  <c r="DA205" i="3"/>
  <c r="CZ205" i="3"/>
  <c r="CY205" i="3"/>
  <c r="CX205" i="3"/>
  <c r="CW205" i="3"/>
  <c r="CV205" i="3"/>
  <c r="CU205" i="3"/>
  <c r="CT205" i="3"/>
  <c r="CS205" i="3"/>
  <c r="CR205" i="3"/>
  <c r="CQ205" i="3"/>
  <c r="CP205" i="3"/>
  <c r="CO205" i="3"/>
  <c r="CN205" i="3"/>
  <c r="CM205" i="3"/>
  <c r="CJ205" i="3"/>
  <c r="CK205" i="3" s="1"/>
  <c r="CI205" i="3"/>
  <c r="CH205" i="3"/>
  <c r="CG205" i="3"/>
  <c r="CF205" i="3"/>
  <c r="CE205" i="3"/>
  <c r="CC205" i="3"/>
  <c r="DN204" i="3"/>
  <c r="DM204" i="3"/>
  <c r="DL204" i="3"/>
  <c r="DK204" i="3"/>
  <c r="DI204" i="3"/>
  <c r="DH204" i="3"/>
  <c r="DG204" i="3"/>
  <c r="DF204" i="3"/>
  <c r="DE204" i="3"/>
  <c r="DD204" i="3"/>
  <c r="DC204" i="3"/>
  <c r="DB204" i="3"/>
  <c r="DA204" i="3"/>
  <c r="CZ204" i="3"/>
  <c r="CY204" i="3"/>
  <c r="CX204" i="3"/>
  <c r="CW204" i="3"/>
  <c r="CV204" i="3"/>
  <c r="CU204" i="3"/>
  <c r="CT204" i="3"/>
  <c r="CS204" i="3"/>
  <c r="CR204" i="3"/>
  <c r="CQ204" i="3"/>
  <c r="CP204" i="3"/>
  <c r="CO204" i="3"/>
  <c r="CN204" i="3"/>
  <c r="CM204" i="3"/>
  <c r="CL204" i="3"/>
  <c r="CJ204" i="3"/>
  <c r="CK204" i="3" s="1"/>
  <c r="CI204" i="3"/>
  <c r="CH204" i="3"/>
  <c r="CG204" i="3"/>
  <c r="CF204" i="3"/>
  <c r="CE204" i="3"/>
  <c r="CC204" i="3"/>
  <c r="DN203" i="3"/>
  <c r="DM203" i="3"/>
  <c r="DL203" i="3"/>
  <c r="DK203" i="3"/>
  <c r="DI203" i="3"/>
  <c r="DH203" i="3"/>
  <c r="DG203" i="3"/>
  <c r="DF203" i="3"/>
  <c r="DE203" i="3"/>
  <c r="DD203" i="3"/>
  <c r="DC203" i="3"/>
  <c r="DB203" i="3"/>
  <c r="DA203" i="3"/>
  <c r="CZ203" i="3"/>
  <c r="CY203" i="3"/>
  <c r="CX203" i="3"/>
  <c r="CW203" i="3"/>
  <c r="CV203" i="3"/>
  <c r="CU203" i="3"/>
  <c r="CT203" i="3"/>
  <c r="CS203" i="3"/>
  <c r="CR203" i="3"/>
  <c r="CQ203" i="3"/>
  <c r="CP203" i="3"/>
  <c r="CO203" i="3"/>
  <c r="CN203" i="3"/>
  <c r="CM203" i="3"/>
  <c r="CJ203" i="3"/>
  <c r="CK203" i="3" s="1"/>
  <c r="CI203" i="3"/>
  <c r="CH203" i="3"/>
  <c r="CG203" i="3"/>
  <c r="CF203" i="3"/>
  <c r="CE203" i="3"/>
  <c r="CC203" i="3"/>
  <c r="DN202" i="3"/>
  <c r="DM202" i="3"/>
  <c r="DL202" i="3"/>
  <c r="DK202" i="3"/>
  <c r="DI202" i="3"/>
  <c r="DH202" i="3"/>
  <c r="DG202" i="3"/>
  <c r="DF202" i="3"/>
  <c r="DE202" i="3"/>
  <c r="DD202" i="3"/>
  <c r="DC202" i="3"/>
  <c r="DB202" i="3"/>
  <c r="DA202" i="3"/>
  <c r="CZ202" i="3"/>
  <c r="CY202" i="3"/>
  <c r="CX202" i="3"/>
  <c r="CW202" i="3"/>
  <c r="CV202" i="3"/>
  <c r="CU202" i="3"/>
  <c r="CT202" i="3"/>
  <c r="CS202" i="3"/>
  <c r="CR202" i="3"/>
  <c r="CQ202" i="3"/>
  <c r="CP202" i="3"/>
  <c r="CO202" i="3"/>
  <c r="CN202" i="3"/>
  <c r="CM202" i="3"/>
  <c r="CJ202" i="3"/>
  <c r="CK202" i="3" s="1"/>
  <c r="CI202" i="3"/>
  <c r="CH202" i="3"/>
  <c r="CG202" i="3"/>
  <c r="CF202" i="3"/>
  <c r="CE202" i="3"/>
  <c r="CC202" i="3"/>
  <c r="DN201" i="3"/>
  <c r="DM201" i="3"/>
  <c r="DL201" i="3"/>
  <c r="DK201" i="3"/>
  <c r="DI201" i="3"/>
  <c r="DH201" i="3"/>
  <c r="DG201" i="3"/>
  <c r="DF201" i="3"/>
  <c r="DE201" i="3"/>
  <c r="DD201" i="3"/>
  <c r="DC201" i="3"/>
  <c r="DB201" i="3"/>
  <c r="DA201" i="3"/>
  <c r="CZ201" i="3"/>
  <c r="CY201" i="3"/>
  <c r="CX201" i="3"/>
  <c r="CW201" i="3"/>
  <c r="CV201" i="3"/>
  <c r="CU201" i="3"/>
  <c r="CT201" i="3"/>
  <c r="CS201" i="3"/>
  <c r="CR201" i="3"/>
  <c r="CQ201" i="3"/>
  <c r="CP201" i="3"/>
  <c r="CO201" i="3"/>
  <c r="CN201" i="3"/>
  <c r="CM201" i="3"/>
  <c r="CJ201" i="3"/>
  <c r="CK201" i="3" s="1"/>
  <c r="CI201" i="3"/>
  <c r="CH201" i="3"/>
  <c r="CG201" i="3"/>
  <c r="CF201" i="3"/>
  <c r="CE201" i="3"/>
  <c r="CC201" i="3"/>
  <c r="DN200" i="3"/>
  <c r="DM200" i="3"/>
  <c r="DL200" i="3"/>
  <c r="DK200" i="3"/>
  <c r="DI200" i="3"/>
  <c r="DH200" i="3"/>
  <c r="DG200" i="3"/>
  <c r="DF200" i="3"/>
  <c r="DE200" i="3"/>
  <c r="DD200" i="3"/>
  <c r="DC200" i="3"/>
  <c r="DB200" i="3"/>
  <c r="DA200" i="3"/>
  <c r="CZ200" i="3"/>
  <c r="CY200" i="3"/>
  <c r="CX200" i="3"/>
  <c r="CW200" i="3"/>
  <c r="CV200" i="3"/>
  <c r="CU200" i="3"/>
  <c r="CT200" i="3"/>
  <c r="CS200" i="3"/>
  <c r="CR200" i="3"/>
  <c r="CQ200" i="3"/>
  <c r="CP200" i="3"/>
  <c r="CO200" i="3"/>
  <c r="CN200" i="3"/>
  <c r="CM200" i="3"/>
  <c r="CJ200" i="3"/>
  <c r="CK200" i="3" s="1"/>
  <c r="CI200" i="3"/>
  <c r="CH200" i="3"/>
  <c r="CG200" i="3"/>
  <c r="CF200" i="3"/>
  <c r="CE200" i="3"/>
  <c r="CC200" i="3"/>
  <c r="DN199" i="3"/>
  <c r="DM199" i="3"/>
  <c r="DL199" i="3"/>
  <c r="DK199" i="3"/>
  <c r="DI199" i="3"/>
  <c r="DH199" i="3"/>
  <c r="DG199" i="3"/>
  <c r="DF199" i="3"/>
  <c r="DE199" i="3"/>
  <c r="DD199" i="3"/>
  <c r="DC199" i="3"/>
  <c r="DB199" i="3"/>
  <c r="DA199" i="3"/>
  <c r="CZ199" i="3"/>
  <c r="CY199" i="3"/>
  <c r="CX199" i="3"/>
  <c r="CW199" i="3"/>
  <c r="CV199" i="3"/>
  <c r="CU199" i="3"/>
  <c r="CT199" i="3"/>
  <c r="CS199" i="3"/>
  <c r="CR199" i="3"/>
  <c r="CQ199" i="3"/>
  <c r="CP199" i="3"/>
  <c r="CO199" i="3"/>
  <c r="CN199" i="3"/>
  <c r="CM199" i="3"/>
  <c r="CJ199" i="3"/>
  <c r="CK199" i="3" s="1"/>
  <c r="CI199" i="3"/>
  <c r="CH199" i="3"/>
  <c r="CG199" i="3"/>
  <c r="CF199" i="3"/>
  <c r="CE199" i="3"/>
  <c r="CC199" i="3"/>
  <c r="DN198" i="3"/>
  <c r="DM198" i="3"/>
  <c r="DL198" i="3"/>
  <c r="DK198" i="3"/>
  <c r="DI198" i="3"/>
  <c r="DH198" i="3"/>
  <c r="DG198" i="3"/>
  <c r="DF198" i="3"/>
  <c r="DE198" i="3"/>
  <c r="DD198" i="3"/>
  <c r="DC198" i="3"/>
  <c r="DB198" i="3"/>
  <c r="DA198" i="3"/>
  <c r="CZ198" i="3"/>
  <c r="CY198" i="3"/>
  <c r="CX198" i="3"/>
  <c r="CW198" i="3"/>
  <c r="CV198" i="3"/>
  <c r="CU198" i="3"/>
  <c r="CT198" i="3"/>
  <c r="CS198" i="3"/>
  <c r="CR198" i="3"/>
  <c r="CQ198" i="3"/>
  <c r="CP198" i="3"/>
  <c r="CO198" i="3"/>
  <c r="CN198" i="3"/>
  <c r="CM198" i="3"/>
  <c r="CL198" i="3"/>
  <c r="CJ198" i="3"/>
  <c r="CK198" i="3" s="1"/>
  <c r="CI198" i="3"/>
  <c r="CH198" i="3"/>
  <c r="CG198" i="3"/>
  <c r="CF198" i="3"/>
  <c r="CE198" i="3"/>
  <c r="DO198" i="3" s="1"/>
  <c r="AU198" i="3" s="1"/>
  <c r="DP198" i="3" s="1"/>
  <c r="AW198" i="3" s="1"/>
  <c r="CC198" i="3"/>
  <c r="DN197" i="3"/>
  <c r="DM197" i="3"/>
  <c r="DL197" i="3"/>
  <c r="DK197" i="3"/>
  <c r="DI197" i="3"/>
  <c r="DH197" i="3"/>
  <c r="DG197" i="3"/>
  <c r="DF197" i="3"/>
  <c r="DE197" i="3"/>
  <c r="DD197" i="3"/>
  <c r="DC197" i="3"/>
  <c r="DB197" i="3"/>
  <c r="DA197" i="3"/>
  <c r="CZ197" i="3"/>
  <c r="CY197" i="3"/>
  <c r="CX197" i="3"/>
  <c r="CW197" i="3"/>
  <c r="CV197" i="3"/>
  <c r="CU197" i="3"/>
  <c r="CT197" i="3"/>
  <c r="CS197" i="3"/>
  <c r="CR197" i="3"/>
  <c r="CQ197" i="3"/>
  <c r="CP197" i="3"/>
  <c r="CO197" i="3"/>
  <c r="CN197" i="3"/>
  <c r="CM197" i="3"/>
  <c r="CL197" i="3"/>
  <c r="CJ197" i="3"/>
  <c r="CK197" i="3" s="1"/>
  <c r="CI197" i="3"/>
  <c r="CH197" i="3"/>
  <c r="CG197" i="3"/>
  <c r="CF197" i="3"/>
  <c r="CE197" i="3"/>
  <c r="CC197" i="3"/>
  <c r="DN196" i="3"/>
  <c r="DM196" i="3"/>
  <c r="DL196" i="3"/>
  <c r="DK196" i="3"/>
  <c r="DI196" i="3"/>
  <c r="DH196" i="3"/>
  <c r="DG196" i="3"/>
  <c r="DF196" i="3"/>
  <c r="DE196" i="3"/>
  <c r="DD196" i="3"/>
  <c r="DC196" i="3"/>
  <c r="DB196" i="3"/>
  <c r="DA196" i="3"/>
  <c r="CZ196" i="3"/>
  <c r="CY196" i="3"/>
  <c r="CX196" i="3"/>
  <c r="CW196" i="3"/>
  <c r="CV196" i="3"/>
  <c r="CU196" i="3"/>
  <c r="CT196" i="3"/>
  <c r="CS196" i="3"/>
  <c r="CR196" i="3"/>
  <c r="CQ196" i="3"/>
  <c r="CP196" i="3"/>
  <c r="CO196" i="3"/>
  <c r="CN196" i="3"/>
  <c r="CM196" i="3"/>
  <c r="CJ196" i="3"/>
  <c r="CK196" i="3" s="1"/>
  <c r="CI196" i="3"/>
  <c r="CH196" i="3"/>
  <c r="CG196" i="3"/>
  <c r="CF196" i="3"/>
  <c r="CE196" i="3"/>
  <c r="CC196" i="3"/>
  <c r="DN195" i="3"/>
  <c r="DM195" i="3"/>
  <c r="DL195" i="3"/>
  <c r="DK195" i="3"/>
  <c r="DI195" i="3"/>
  <c r="DH195" i="3"/>
  <c r="DG195" i="3"/>
  <c r="DF195" i="3"/>
  <c r="DE195" i="3"/>
  <c r="DD195" i="3"/>
  <c r="DC195" i="3"/>
  <c r="DB195" i="3"/>
  <c r="DA195" i="3"/>
  <c r="CZ195" i="3"/>
  <c r="CY195" i="3"/>
  <c r="CX195" i="3"/>
  <c r="CW195" i="3"/>
  <c r="CV195" i="3"/>
  <c r="CU195" i="3"/>
  <c r="CT195" i="3"/>
  <c r="CS195" i="3"/>
  <c r="CR195" i="3"/>
  <c r="CQ195" i="3"/>
  <c r="CP195" i="3"/>
  <c r="CO195" i="3"/>
  <c r="CN195" i="3"/>
  <c r="CM195" i="3"/>
  <c r="CL195" i="3"/>
  <c r="CJ195" i="3"/>
  <c r="CK195" i="3" s="1"/>
  <c r="CI195" i="3"/>
  <c r="CH195" i="3"/>
  <c r="CG195" i="3"/>
  <c r="CF195" i="3"/>
  <c r="CE195" i="3"/>
  <c r="CC195" i="3"/>
  <c r="DN194" i="3"/>
  <c r="DM194" i="3"/>
  <c r="DL194" i="3"/>
  <c r="DK194" i="3"/>
  <c r="DI194" i="3"/>
  <c r="DH194" i="3"/>
  <c r="DG194" i="3"/>
  <c r="DF194" i="3"/>
  <c r="DE194" i="3"/>
  <c r="DD194" i="3"/>
  <c r="DC194" i="3"/>
  <c r="DB194" i="3"/>
  <c r="DA194" i="3"/>
  <c r="CZ194" i="3"/>
  <c r="CY194" i="3"/>
  <c r="CX194" i="3"/>
  <c r="CW194" i="3"/>
  <c r="CV194" i="3"/>
  <c r="CU194" i="3"/>
  <c r="CT194" i="3"/>
  <c r="CS194" i="3"/>
  <c r="CR194" i="3"/>
  <c r="CQ194" i="3"/>
  <c r="CP194" i="3"/>
  <c r="CO194" i="3"/>
  <c r="CN194" i="3"/>
  <c r="CM194" i="3"/>
  <c r="CL194" i="3"/>
  <c r="CJ194" i="3"/>
  <c r="CK194" i="3" s="1"/>
  <c r="CI194" i="3"/>
  <c r="CH194" i="3"/>
  <c r="CG194" i="3"/>
  <c r="CF194" i="3"/>
  <c r="CE194" i="3"/>
  <c r="CC194" i="3"/>
  <c r="DO194" i="3" s="1"/>
  <c r="AU194" i="3" s="1"/>
  <c r="DP194" i="3" s="1"/>
  <c r="AW194" i="3" s="1"/>
  <c r="DN193" i="3"/>
  <c r="DM193" i="3"/>
  <c r="DL193" i="3"/>
  <c r="DK193" i="3"/>
  <c r="DI193" i="3"/>
  <c r="DH193" i="3"/>
  <c r="DG193" i="3"/>
  <c r="DF193" i="3"/>
  <c r="DE193" i="3"/>
  <c r="DD193" i="3"/>
  <c r="DC193" i="3"/>
  <c r="DB193" i="3"/>
  <c r="DA193" i="3"/>
  <c r="CZ193" i="3"/>
  <c r="CY193" i="3"/>
  <c r="CX193" i="3"/>
  <c r="CW193" i="3"/>
  <c r="CV193" i="3"/>
  <c r="CU193" i="3"/>
  <c r="CT193" i="3"/>
  <c r="CS193" i="3"/>
  <c r="CR193" i="3"/>
  <c r="CQ193" i="3"/>
  <c r="CP193" i="3"/>
  <c r="CO193" i="3"/>
  <c r="CN193" i="3"/>
  <c r="CM193" i="3"/>
  <c r="CL193" i="3"/>
  <c r="CJ193" i="3"/>
  <c r="CK193" i="3" s="1"/>
  <c r="CI193" i="3"/>
  <c r="CH193" i="3"/>
  <c r="CG193" i="3"/>
  <c r="CF193" i="3"/>
  <c r="CE193" i="3"/>
  <c r="CC193" i="3"/>
  <c r="DN192" i="3"/>
  <c r="DM192" i="3"/>
  <c r="DL192" i="3"/>
  <c r="DK192" i="3"/>
  <c r="DI192" i="3"/>
  <c r="DH192" i="3"/>
  <c r="DG192" i="3"/>
  <c r="DF192" i="3"/>
  <c r="DE192" i="3"/>
  <c r="DD192" i="3"/>
  <c r="DC192" i="3"/>
  <c r="DB192" i="3"/>
  <c r="DA192" i="3"/>
  <c r="CZ192" i="3"/>
  <c r="CY192" i="3"/>
  <c r="CX192" i="3"/>
  <c r="CW192" i="3"/>
  <c r="CV192" i="3"/>
  <c r="CU192" i="3"/>
  <c r="CT192" i="3"/>
  <c r="CS192" i="3"/>
  <c r="CR192" i="3"/>
  <c r="CQ192" i="3"/>
  <c r="CP192" i="3"/>
  <c r="CO192" i="3"/>
  <c r="CN192" i="3"/>
  <c r="CM192" i="3"/>
  <c r="CL192" i="3"/>
  <c r="CJ192" i="3"/>
  <c r="CK192" i="3" s="1"/>
  <c r="CI192" i="3"/>
  <c r="CH192" i="3"/>
  <c r="CG192" i="3"/>
  <c r="CF192" i="3"/>
  <c r="CE192" i="3"/>
  <c r="CC192" i="3"/>
  <c r="DO192" i="3" s="1"/>
  <c r="AU192" i="3" s="1"/>
  <c r="DP192" i="3" s="1"/>
  <c r="AW192" i="3" s="1"/>
  <c r="DN191" i="3"/>
  <c r="DM191" i="3"/>
  <c r="DL191" i="3"/>
  <c r="DK191" i="3"/>
  <c r="DI191" i="3"/>
  <c r="DH191" i="3"/>
  <c r="DG191" i="3"/>
  <c r="DF191" i="3"/>
  <c r="DE191" i="3"/>
  <c r="DD191" i="3"/>
  <c r="DC191" i="3"/>
  <c r="DB191" i="3"/>
  <c r="DA191" i="3"/>
  <c r="CZ191" i="3"/>
  <c r="CY191" i="3"/>
  <c r="CX191" i="3"/>
  <c r="CW191" i="3"/>
  <c r="CV191" i="3"/>
  <c r="CU191" i="3"/>
  <c r="CT191" i="3"/>
  <c r="CS191" i="3"/>
  <c r="CR191" i="3"/>
  <c r="CQ191" i="3"/>
  <c r="CP191" i="3"/>
  <c r="CO191" i="3"/>
  <c r="CN191" i="3"/>
  <c r="CM191" i="3"/>
  <c r="CL191" i="3"/>
  <c r="CJ191" i="3"/>
  <c r="CK191" i="3" s="1"/>
  <c r="CI191" i="3"/>
  <c r="CH191" i="3"/>
  <c r="CG191" i="3"/>
  <c r="CF191" i="3"/>
  <c r="CE191" i="3"/>
  <c r="CC191" i="3"/>
  <c r="DN190" i="3"/>
  <c r="DM190" i="3"/>
  <c r="DL190" i="3"/>
  <c r="DK190" i="3"/>
  <c r="DI190" i="3"/>
  <c r="DH190" i="3"/>
  <c r="DG190" i="3"/>
  <c r="DF190" i="3"/>
  <c r="DE190" i="3"/>
  <c r="DD190" i="3"/>
  <c r="DC190" i="3"/>
  <c r="DB190" i="3"/>
  <c r="DA190" i="3"/>
  <c r="CZ190" i="3"/>
  <c r="CY190" i="3"/>
  <c r="CX190" i="3"/>
  <c r="CW190" i="3"/>
  <c r="CV190" i="3"/>
  <c r="CU190" i="3"/>
  <c r="CT190" i="3"/>
  <c r="CS190" i="3"/>
  <c r="CR190" i="3"/>
  <c r="CQ190" i="3"/>
  <c r="CP190" i="3"/>
  <c r="CO190" i="3"/>
  <c r="CN190" i="3"/>
  <c r="CM190" i="3"/>
  <c r="CL190" i="3"/>
  <c r="CJ190" i="3"/>
  <c r="CK190" i="3" s="1"/>
  <c r="CI190" i="3"/>
  <c r="CH190" i="3"/>
  <c r="CG190" i="3"/>
  <c r="CF190" i="3"/>
  <c r="CE190" i="3"/>
  <c r="CC190" i="3"/>
  <c r="DO190" i="3" s="1"/>
  <c r="AU190" i="3" s="1"/>
  <c r="DP190" i="3" s="1"/>
  <c r="AW190" i="3" s="1"/>
  <c r="DN189" i="3"/>
  <c r="DM189" i="3"/>
  <c r="DL189" i="3"/>
  <c r="DK189" i="3"/>
  <c r="DI189" i="3"/>
  <c r="DH189" i="3"/>
  <c r="DG189" i="3"/>
  <c r="DF189" i="3"/>
  <c r="DE189" i="3"/>
  <c r="DD189" i="3"/>
  <c r="DC189" i="3"/>
  <c r="DB189" i="3"/>
  <c r="DA189" i="3"/>
  <c r="CZ189" i="3"/>
  <c r="CY189" i="3"/>
  <c r="CX189" i="3"/>
  <c r="CW189" i="3"/>
  <c r="CV189" i="3"/>
  <c r="CU189" i="3"/>
  <c r="CT189" i="3"/>
  <c r="CS189" i="3"/>
  <c r="CR189" i="3"/>
  <c r="CQ189" i="3"/>
  <c r="CP189" i="3"/>
  <c r="CO189" i="3"/>
  <c r="CN189" i="3"/>
  <c r="CM189" i="3"/>
  <c r="CL189" i="3"/>
  <c r="CJ189" i="3"/>
  <c r="CK189" i="3" s="1"/>
  <c r="CI189" i="3"/>
  <c r="CH189" i="3"/>
  <c r="CG189" i="3"/>
  <c r="CF189" i="3"/>
  <c r="CE189" i="3"/>
  <c r="CC189" i="3"/>
  <c r="DN188" i="3"/>
  <c r="DM188" i="3"/>
  <c r="DL188" i="3"/>
  <c r="DK188" i="3"/>
  <c r="DI188" i="3"/>
  <c r="DH188" i="3"/>
  <c r="DG188" i="3"/>
  <c r="DF188" i="3"/>
  <c r="DE188" i="3"/>
  <c r="DD188" i="3"/>
  <c r="DC188" i="3"/>
  <c r="DB188" i="3"/>
  <c r="DA188" i="3"/>
  <c r="CZ188" i="3"/>
  <c r="CY188" i="3"/>
  <c r="CX188" i="3"/>
  <c r="CW188" i="3"/>
  <c r="CV188" i="3"/>
  <c r="CU188" i="3"/>
  <c r="CT188" i="3"/>
  <c r="CS188" i="3"/>
  <c r="CR188" i="3"/>
  <c r="CQ188" i="3"/>
  <c r="CP188" i="3"/>
  <c r="CO188" i="3"/>
  <c r="CN188" i="3"/>
  <c r="CM188" i="3"/>
  <c r="CL188" i="3"/>
  <c r="CJ188" i="3"/>
  <c r="CK188" i="3" s="1"/>
  <c r="CI188" i="3"/>
  <c r="CH188" i="3"/>
  <c r="CG188" i="3"/>
  <c r="CF188" i="3"/>
  <c r="CE188" i="3"/>
  <c r="CC188" i="3"/>
  <c r="DO188" i="3" s="1"/>
  <c r="AU188" i="3" s="1"/>
  <c r="DP188" i="3" s="1"/>
  <c r="AW188" i="3" s="1"/>
  <c r="DN187" i="3"/>
  <c r="DM187" i="3"/>
  <c r="DL187" i="3"/>
  <c r="DK187" i="3"/>
  <c r="DI187" i="3"/>
  <c r="DH187" i="3"/>
  <c r="DG187" i="3"/>
  <c r="DF187" i="3"/>
  <c r="DE187" i="3"/>
  <c r="DD187" i="3"/>
  <c r="DC187" i="3"/>
  <c r="DB187" i="3"/>
  <c r="DA187" i="3"/>
  <c r="CZ187" i="3"/>
  <c r="CY187" i="3"/>
  <c r="CX187" i="3"/>
  <c r="CW187" i="3"/>
  <c r="CV187" i="3"/>
  <c r="CU187" i="3"/>
  <c r="CT187" i="3"/>
  <c r="CS187" i="3"/>
  <c r="CR187" i="3"/>
  <c r="CQ187" i="3"/>
  <c r="CP187" i="3"/>
  <c r="CO187" i="3"/>
  <c r="CN187" i="3"/>
  <c r="CM187" i="3"/>
  <c r="CL187" i="3"/>
  <c r="CJ187" i="3"/>
  <c r="CK187" i="3" s="1"/>
  <c r="CI187" i="3"/>
  <c r="CH187" i="3"/>
  <c r="CG187" i="3"/>
  <c r="CF187" i="3"/>
  <c r="CE187" i="3"/>
  <c r="CC187" i="3"/>
  <c r="DN186" i="3"/>
  <c r="DM186" i="3"/>
  <c r="DL186" i="3"/>
  <c r="DK186" i="3"/>
  <c r="DI186" i="3"/>
  <c r="DH186" i="3"/>
  <c r="DG186" i="3"/>
  <c r="DF186" i="3"/>
  <c r="DE186" i="3"/>
  <c r="DD186" i="3"/>
  <c r="DC186" i="3"/>
  <c r="DB186" i="3"/>
  <c r="DA186" i="3"/>
  <c r="CZ186" i="3"/>
  <c r="CY186" i="3"/>
  <c r="CX186" i="3"/>
  <c r="CW186" i="3"/>
  <c r="CV186" i="3"/>
  <c r="CU186" i="3"/>
  <c r="CT186" i="3"/>
  <c r="CS186" i="3"/>
  <c r="CR186" i="3"/>
  <c r="CQ186" i="3"/>
  <c r="CP186" i="3"/>
  <c r="CO186" i="3"/>
  <c r="CN186" i="3"/>
  <c r="CM186" i="3"/>
  <c r="CL186" i="3"/>
  <c r="CJ186" i="3"/>
  <c r="CK186" i="3" s="1"/>
  <c r="CI186" i="3"/>
  <c r="CH186" i="3"/>
  <c r="CG186" i="3"/>
  <c r="CF186" i="3"/>
  <c r="CE186" i="3"/>
  <c r="CC186" i="3"/>
  <c r="DO186" i="3" s="1"/>
  <c r="AU186" i="3" s="1"/>
  <c r="DP186" i="3" s="1"/>
  <c r="AW186" i="3" s="1"/>
  <c r="DN185" i="3"/>
  <c r="DM185" i="3"/>
  <c r="DL185" i="3"/>
  <c r="DK185" i="3"/>
  <c r="DI185" i="3"/>
  <c r="DH185" i="3"/>
  <c r="DG185" i="3"/>
  <c r="DF185" i="3"/>
  <c r="DE185" i="3"/>
  <c r="DD185" i="3"/>
  <c r="DC185" i="3"/>
  <c r="DB185" i="3"/>
  <c r="DA185" i="3"/>
  <c r="CZ185" i="3"/>
  <c r="CY185" i="3"/>
  <c r="CX185" i="3"/>
  <c r="CW185" i="3"/>
  <c r="CV185" i="3"/>
  <c r="CU185" i="3"/>
  <c r="CT185" i="3"/>
  <c r="CS185" i="3"/>
  <c r="CR185" i="3"/>
  <c r="CQ185" i="3"/>
  <c r="CP185" i="3"/>
  <c r="CO185" i="3"/>
  <c r="CN185" i="3"/>
  <c r="CM185" i="3"/>
  <c r="CL185" i="3"/>
  <c r="CJ185" i="3"/>
  <c r="CK185" i="3" s="1"/>
  <c r="CI185" i="3"/>
  <c r="CH185" i="3"/>
  <c r="CG185" i="3"/>
  <c r="CF185" i="3"/>
  <c r="CE185" i="3"/>
  <c r="CC185" i="3"/>
  <c r="DN184" i="3"/>
  <c r="DM184" i="3"/>
  <c r="DL184" i="3"/>
  <c r="DK184" i="3"/>
  <c r="DI184" i="3"/>
  <c r="DH184" i="3"/>
  <c r="DG184" i="3"/>
  <c r="DF184" i="3"/>
  <c r="DE184" i="3"/>
  <c r="DD184" i="3"/>
  <c r="DC184" i="3"/>
  <c r="DB184" i="3"/>
  <c r="DA184" i="3"/>
  <c r="CZ184" i="3"/>
  <c r="CY184" i="3"/>
  <c r="CX184" i="3"/>
  <c r="CW184" i="3"/>
  <c r="CV184" i="3"/>
  <c r="CU184" i="3"/>
  <c r="CT184" i="3"/>
  <c r="CS184" i="3"/>
  <c r="CR184" i="3"/>
  <c r="CQ184" i="3"/>
  <c r="CP184" i="3"/>
  <c r="CO184" i="3"/>
  <c r="CN184" i="3"/>
  <c r="CM184" i="3"/>
  <c r="CL184" i="3"/>
  <c r="CJ184" i="3"/>
  <c r="CK184" i="3" s="1"/>
  <c r="CI184" i="3"/>
  <c r="CH184" i="3"/>
  <c r="CG184" i="3"/>
  <c r="CF184" i="3"/>
  <c r="CE184" i="3"/>
  <c r="CC184" i="3"/>
  <c r="DO184" i="3" s="1"/>
  <c r="AU184" i="3" s="1"/>
  <c r="DP184" i="3" s="1"/>
  <c r="AW184" i="3" s="1"/>
  <c r="DN183" i="3"/>
  <c r="DM183" i="3"/>
  <c r="DL183" i="3"/>
  <c r="DK183" i="3"/>
  <c r="DI183" i="3"/>
  <c r="DH183" i="3"/>
  <c r="DG183" i="3"/>
  <c r="DF183" i="3"/>
  <c r="DE183" i="3"/>
  <c r="DD183" i="3"/>
  <c r="DC183" i="3"/>
  <c r="DB183" i="3"/>
  <c r="DA183" i="3"/>
  <c r="CZ183" i="3"/>
  <c r="CY183" i="3"/>
  <c r="CX183" i="3"/>
  <c r="CW183" i="3"/>
  <c r="CV183" i="3"/>
  <c r="CU183" i="3"/>
  <c r="CT183" i="3"/>
  <c r="CS183" i="3"/>
  <c r="CR183" i="3"/>
  <c r="CQ183" i="3"/>
  <c r="CP183" i="3"/>
  <c r="CO183" i="3"/>
  <c r="CN183" i="3"/>
  <c r="CM183" i="3"/>
  <c r="CL183" i="3"/>
  <c r="CJ183" i="3"/>
  <c r="CK183" i="3" s="1"/>
  <c r="CI183" i="3"/>
  <c r="CH183" i="3"/>
  <c r="CG183" i="3"/>
  <c r="CF183" i="3"/>
  <c r="CE183" i="3"/>
  <c r="CC183" i="3"/>
  <c r="DN182" i="3"/>
  <c r="DM182" i="3"/>
  <c r="DL182" i="3"/>
  <c r="DK182" i="3"/>
  <c r="DI182" i="3"/>
  <c r="DH182" i="3"/>
  <c r="DG182" i="3"/>
  <c r="DF182" i="3"/>
  <c r="DE182" i="3"/>
  <c r="DD182" i="3"/>
  <c r="DC182" i="3"/>
  <c r="DB182" i="3"/>
  <c r="DA182" i="3"/>
  <c r="CZ182" i="3"/>
  <c r="CY182" i="3"/>
  <c r="CX182" i="3"/>
  <c r="CW182" i="3"/>
  <c r="CV182" i="3"/>
  <c r="CU182" i="3"/>
  <c r="CT182" i="3"/>
  <c r="CS182" i="3"/>
  <c r="CR182" i="3"/>
  <c r="CQ182" i="3"/>
  <c r="CP182" i="3"/>
  <c r="CO182" i="3"/>
  <c r="CN182" i="3"/>
  <c r="CM182" i="3"/>
  <c r="CL182" i="3"/>
  <c r="CJ182" i="3"/>
  <c r="CK182" i="3" s="1"/>
  <c r="CI182" i="3"/>
  <c r="CH182" i="3"/>
  <c r="CG182" i="3"/>
  <c r="CF182" i="3"/>
  <c r="CE182" i="3"/>
  <c r="CC182" i="3"/>
  <c r="DO182" i="3" s="1"/>
  <c r="AU182" i="3" s="1"/>
  <c r="DP182" i="3" s="1"/>
  <c r="AW182" i="3" s="1"/>
  <c r="DN181" i="3"/>
  <c r="DM181" i="3"/>
  <c r="DL181" i="3"/>
  <c r="DK181" i="3"/>
  <c r="DI181" i="3"/>
  <c r="DH181" i="3"/>
  <c r="DG181" i="3"/>
  <c r="DF181" i="3"/>
  <c r="DE181" i="3"/>
  <c r="DD181" i="3"/>
  <c r="DC181" i="3"/>
  <c r="DB181" i="3"/>
  <c r="DA181" i="3"/>
  <c r="CZ181" i="3"/>
  <c r="CY181" i="3"/>
  <c r="CX181" i="3"/>
  <c r="CW181" i="3"/>
  <c r="CV181" i="3"/>
  <c r="CU181" i="3"/>
  <c r="CT181" i="3"/>
  <c r="CS181" i="3"/>
  <c r="CR181" i="3"/>
  <c r="CQ181" i="3"/>
  <c r="CP181" i="3"/>
  <c r="CO181" i="3"/>
  <c r="CN181" i="3"/>
  <c r="CM181" i="3"/>
  <c r="CL181" i="3"/>
  <c r="CJ181" i="3"/>
  <c r="CK181" i="3" s="1"/>
  <c r="CI181" i="3"/>
  <c r="CH181" i="3"/>
  <c r="CG181" i="3"/>
  <c r="CF181" i="3"/>
  <c r="CE181" i="3"/>
  <c r="CC181" i="3"/>
  <c r="DN180" i="3"/>
  <c r="DM180" i="3"/>
  <c r="DL180" i="3"/>
  <c r="DK180" i="3"/>
  <c r="DI180" i="3"/>
  <c r="DH180" i="3"/>
  <c r="DG180" i="3"/>
  <c r="DF180" i="3"/>
  <c r="DE180" i="3"/>
  <c r="DD180" i="3"/>
  <c r="DC180" i="3"/>
  <c r="DB180" i="3"/>
  <c r="DA180" i="3"/>
  <c r="CZ180" i="3"/>
  <c r="CY180" i="3"/>
  <c r="CX180" i="3"/>
  <c r="CW180" i="3"/>
  <c r="CV180" i="3"/>
  <c r="CU180" i="3"/>
  <c r="CT180" i="3"/>
  <c r="CS180" i="3"/>
  <c r="CR180" i="3"/>
  <c r="CQ180" i="3"/>
  <c r="CP180" i="3"/>
  <c r="CO180" i="3"/>
  <c r="CN180" i="3"/>
  <c r="CM180" i="3"/>
  <c r="CL180" i="3"/>
  <c r="CJ180" i="3"/>
  <c r="CK180" i="3" s="1"/>
  <c r="CI180" i="3"/>
  <c r="CH180" i="3"/>
  <c r="CG180" i="3"/>
  <c r="CF180" i="3"/>
  <c r="CE180" i="3"/>
  <c r="CC180" i="3"/>
  <c r="DO180" i="3" s="1"/>
  <c r="AU180" i="3" s="1"/>
  <c r="DP180" i="3" s="1"/>
  <c r="AW180" i="3" s="1"/>
  <c r="DN179" i="3"/>
  <c r="DM179" i="3"/>
  <c r="DL179" i="3"/>
  <c r="DK179" i="3"/>
  <c r="DI179" i="3"/>
  <c r="DH179" i="3"/>
  <c r="DG179" i="3"/>
  <c r="DF179" i="3"/>
  <c r="DE179" i="3"/>
  <c r="DD179" i="3"/>
  <c r="DC179" i="3"/>
  <c r="DB179" i="3"/>
  <c r="DA179" i="3"/>
  <c r="CZ179" i="3"/>
  <c r="CY179" i="3"/>
  <c r="CX179" i="3"/>
  <c r="CW179" i="3"/>
  <c r="CV179" i="3"/>
  <c r="CU179" i="3"/>
  <c r="CT179" i="3"/>
  <c r="CS179" i="3"/>
  <c r="CR179" i="3"/>
  <c r="CQ179" i="3"/>
  <c r="CP179" i="3"/>
  <c r="CO179" i="3"/>
  <c r="CN179" i="3"/>
  <c r="CM179" i="3"/>
  <c r="CJ179" i="3"/>
  <c r="CK179" i="3" s="1"/>
  <c r="CI179" i="3"/>
  <c r="CH179" i="3"/>
  <c r="CG179" i="3"/>
  <c r="CF179" i="3"/>
  <c r="CE179" i="3"/>
  <c r="CC179" i="3"/>
  <c r="DN178" i="3"/>
  <c r="DM178" i="3"/>
  <c r="DL178" i="3"/>
  <c r="DK178" i="3"/>
  <c r="DI178" i="3"/>
  <c r="DH178" i="3"/>
  <c r="DG178" i="3"/>
  <c r="DF178" i="3"/>
  <c r="DE178" i="3"/>
  <c r="DD178" i="3"/>
  <c r="DC178" i="3"/>
  <c r="DB178" i="3"/>
  <c r="DA178" i="3"/>
  <c r="CZ178" i="3"/>
  <c r="CY178" i="3"/>
  <c r="CX178" i="3"/>
  <c r="CW178" i="3"/>
  <c r="CV178" i="3"/>
  <c r="CU178" i="3"/>
  <c r="CT178" i="3"/>
  <c r="CS178" i="3"/>
  <c r="CR178" i="3"/>
  <c r="CQ178" i="3"/>
  <c r="CP178" i="3"/>
  <c r="CO178" i="3"/>
  <c r="CN178" i="3"/>
  <c r="CM178" i="3"/>
  <c r="CJ178" i="3"/>
  <c r="CK178" i="3" s="1"/>
  <c r="CI178" i="3"/>
  <c r="CH178" i="3"/>
  <c r="CG178" i="3"/>
  <c r="CF178" i="3"/>
  <c r="CE178" i="3"/>
  <c r="CC178" i="3"/>
  <c r="DN177" i="3"/>
  <c r="DM177" i="3"/>
  <c r="DL177" i="3"/>
  <c r="DK177" i="3"/>
  <c r="DI177" i="3"/>
  <c r="DH177" i="3"/>
  <c r="DG177" i="3"/>
  <c r="DF177" i="3"/>
  <c r="DE177" i="3"/>
  <c r="DD177" i="3"/>
  <c r="DC177" i="3"/>
  <c r="DB177" i="3"/>
  <c r="DA177" i="3"/>
  <c r="CZ177" i="3"/>
  <c r="CY177" i="3"/>
  <c r="CX177" i="3"/>
  <c r="CW177" i="3"/>
  <c r="CV177" i="3"/>
  <c r="CU177" i="3"/>
  <c r="CT177" i="3"/>
  <c r="CS177" i="3"/>
  <c r="CR177" i="3"/>
  <c r="CQ177" i="3"/>
  <c r="CP177" i="3"/>
  <c r="CO177" i="3"/>
  <c r="CN177" i="3"/>
  <c r="CM177" i="3"/>
  <c r="CJ177" i="3"/>
  <c r="CK177" i="3" s="1"/>
  <c r="CI177" i="3"/>
  <c r="CH177" i="3"/>
  <c r="CG177" i="3"/>
  <c r="CF177" i="3"/>
  <c r="CE177" i="3"/>
  <c r="CC177" i="3"/>
  <c r="DN176" i="3"/>
  <c r="DM176" i="3"/>
  <c r="DL176" i="3"/>
  <c r="DK176" i="3"/>
  <c r="DI176" i="3"/>
  <c r="DH176" i="3"/>
  <c r="DG176" i="3"/>
  <c r="DF176" i="3"/>
  <c r="DE176" i="3"/>
  <c r="DD176" i="3"/>
  <c r="DC176" i="3"/>
  <c r="DB176" i="3"/>
  <c r="DA176" i="3"/>
  <c r="CZ176" i="3"/>
  <c r="CY176" i="3"/>
  <c r="CX176" i="3"/>
  <c r="CW176" i="3"/>
  <c r="CV176" i="3"/>
  <c r="CU176" i="3"/>
  <c r="CT176" i="3"/>
  <c r="CS176" i="3"/>
  <c r="CR176" i="3"/>
  <c r="CQ176" i="3"/>
  <c r="CP176" i="3"/>
  <c r="CO176" i="3"/>
  <c r="CN176" i="3"/>
  <c r="CM176" i="3"/>
  <c r="CJ176" i="3"/>
  <c r="CK176" i="3" s="1"/>
  <c r="CI176" i="3"/>
  <c r="CH176" i="3"/>
  <c r="CG176" i="3"/>
  <c r="CF176" i="3"/>
  <c r="CE176" i="3"/>
  <c r="CC176" i="3"/>
  <c r="DN175" i="3"/>
  <c r="DM175" i="3"/>
  <c r="DL175" i="3"/>
  <c r="DK175" i="3"/>
  <c r="DI175" i="3"/>
  <c r="DH175" i="3"/>
  <c r="DG175" i="3"/>
  <c r="DF175" i="3"/>
  <c r="DE175" i="3"/>
  <c r="DD175" i="3"/>
  <c r="DC175" i="3"/>
  <c r="DB175" i="3"/>
  <c r="DA175" i="3"/>
  <c r="CZ175" i="3"/>
  <c r="CY175" i="3"/>
  <c r="CX175" i="3"/>
  <c r="CW175" i="3"/>
  <c r="CV175" i="3"/>
  <c r="CU175" i="3"/>
  <c r="CT175" i="3"/>
  <c r="CS175" i="3"/>
  <c r="CR175" i="3"/>
  <c r="CQ175" i="3"/>
  <c r="CP175" i="3"/>
  <c r="CO175" i="3"/>
  <c r="CN175" i="3"/>
  <c r="CM175" i="3"/>
  <c r="CJ175" i="3"/>
  <c r="CK175" i="3" s="1"/>
  <c r="CI175" i="3"/>
  <c r="CH175" i="3"/>
  <c r="CG175" i="3"/>
  <c r="CF175" i="3"/>
  <c r="CE175" i="3"/>
  <c r="CC175" i="3"/>
  <c r="DN174" i="3"/>
  <c r="DM174" i="3"/>
  <c r="DL174" i="3"/>
  <c r="DK174" i="3"/>
  <c r="DI174" i="3"/>
  <c r="DH174" i="3"/>
  <c r="DG174" i="3"/>
  <c r="DF174" i="3"/>
  <c r="DE174" i="3"/>
  <c r="DD174" i="3"/>
  <c r="DC174" i="3"/>
  <c r="DB174" i="3"/>
  <c r="DA174" i="3"/>
  <c r="CZ174" i="3"/>
  <c r="CY174" i="3"/>
  <c r="CX174" i="3"/>
  <c r="CW174" i="3"/>
  <c r="CV174" i="3"/>
  <c r="CU174" i="3"/>
  <c r="CT174" i="3"/>
  <c r="CS174" i="3"/>
  <c r="CR174" i="3"/>
  <c r="CQ174" i="3"/>
  <c r="CP174" i="3"/>
  <c r="CO174" i="3"/>
  <c r="CN174" i="3"/>
  <c r="CM174" i="3"/>
  <c r="CJ174" i="3"/>
  <c r="CK174" i="3" s="1"/>
  <c r="CI174" i="3"/>
  <c r="CH174" i="3"/>
  <c r="CG174" i="3"/>
  <c r="CF174" i="3"/>
  <c r="CE174" i="3"/>
  <c r="CC174" i="3"/>
  <c r="DN173" i="3"/>
  <c r="DM173" i="3"/>
  <c r="DL173" i="3"/>
  <c r="DK173" i="3"/>
  <c r="DI173" i="3"/>
  <c r="DH173" i="3"/>
  <c r="DG173" i="3"/>
  <c r="DF173" i="3"/>
  <c r="DE173" i="3"/>
  <c r="DD173" i="3"/>
  <c r="DC173" i="3"/>
  <c r="DB173" i="3"/>
  <c r="DA173" i="3"/>
  <c r="CZ173" i="3"/>
  <c r="CY173" i="3"/>
  <c r="CX173" i="3"/>
  <c r="CW173" i="3"/>
  <c r="CV173" i="3"/>
  <c r="CU173" i="3"/>
  <c r="CT173" i="3"/>
  <c r="CS173" i="3"/>
  <c r="CR173" i="3"/>
  <c r="CQ173" i="3"/>
  <c r="CP173" i="3"/>
  <c r="CO173" i="3"/>
  <c r="CN173" i="3"/>
  <c r="CM173" i="3"/>
  <c r="CJ173" i="3"/>
  <c r="CK173" i="3" s="1"/>
  <c r="CI173" i="3"/>
  <c r="CH173" i="3"/>
  <c r="CG173" i="3"/>
  <c r="CF173" i="3"/>
  <c r="CE173" i="3"/>
  <c r="CC173" i="3"/>
  <c r="DN172" i="3"/>
  <c r="DM172" i="3"/>
  <c r="DL172" i="3"/>
  <c r="DK172" i="3"/>
  <c r="DI172" i="3"/>
  <c r="DH172" i="3"/>
  <c r="DG172" i="3"/>
  <c r="DF172" i="3"/>
  <c r="DE172" i="3"/>
  <c r="DD172" i="3"/>
  <c r="DC172" i="3"/>
  <c r="DB172" i="3"/>
  <c r="DA172" i="3"/>
  <c r="CZ172" i="3"/>
  <c r="CY172" i="3"/>
  <c r="CX172" i="3"/>
  <c r="CW172" i="3"/>
  <c r="CV172" i="3"/>
  <c r="CU172" i="3"/>
  <c r="CT172" i="3"/>
  <c r="CS172" i="3"/>
  <c r="CR172" i="3"/>
  <c r="CQ172" i="3"/>
  <c r="CP172" i="3"/>
  <c r="CO172" i="3"/>
  <c r="CN172" i="3"/>
  <c r="CM172" i="3"/>
  <c r="CJ172" i="3"/>
  <c r="CK172" i="3" s="1"/>
  <c r="CI172" i="3"/>
  <c r="CH172" i="3"/>
  <c r="CG172" i="3"/>
  <c r="CF172" i="3"/>
  <c r="CE172" i="3"/>
  <c r="CC172" i="3"/>
  <c r="DN171" i="3"/>
  <c r="DM171" i="3"/>
  <c r="DL171" i="3"/>
  <c r="DK171" i="3"/>
  <c r="DI171" i="3"/>
  <c r="DH171" i="3"/>
  <c r="DG171" i="3"/>
  <c r="DF171" i="3"/>
  <c r="DE171" i="3"/>
  <c r="DD171" i="3"/>
  <c r="DC171" i="3"/>
  <c r="DB171" i="3"/>
  <c r="DA171" i="3"/>
  <c r="CZ171" i="3"/>
  <c r="CY171" i="3"/>
  <c r="CX171" i="3"/>
  <c r="CW171" i="3"/>
  <c r="CV171" i="3"/>
  <c r="CU171" i="3"/>
  <c r="CT171" i="3"/>
  <c r="CS171" i="3"/>
  <c r="CR171" i="3"/>
  <c r="CQ171" i="3"/>
  <c r="CP171" i="3"/>
  <c r="CO171" i="3"/>
  <c r="CN171" i="3"/>
  <c r="CM171" i="3"/>
  <c r="CJ171" i="3"/>
  <c r="CK171" i="3" s="1"/>
  <c r="CI171" i="3"/>
  <c r="CH171" i="3"/>
  <c r="CG171" i="3"/>
  <c r="CF171" i="3"/>
  <c r="CE171" i="3"/>
  <c r="CC171" i="3"/>
  <c r="DN170" i="3"/>
  <c r="DM170" i="3"/>
  <c r="DL170" i="3"/>
  <c r="DK170" i="3"/>
  <c r="DI170" i="3"/>
  <c r="DH170" i="3"/>
  <c r="DG170" i="3"/>
  <c r="DF170" i="3"/>
  <c r="DE170" i="3"/>
  <c r="DD170" i="3"/>
  <c r="DC170" i="3"/>
  <c r="DB170" i="3"/>
  <c r="DA170" i="3"/>
  <c r="CZ170" i="3"/>
  <c r="CY170" i="3"/>
  <c r="CX170" i="3"/>
  <c r="CW170" i="3"/>
  <c r="CV170" i="3"/>
  <c r="CU170" i="3"/>
  <c r="CT170" i="3"/>
  <c r="CS170" i="3"/>
  <c r="CR170" i="3"/>
  <c r="CQ170" i="3"/>
  <c r="CP170" i="3"/>
  <c r="CO170" i="3"/>
  <c r="CN170" i="3"/>
  <c r="CM170" i="3"/>
  <c r="CJ170" i="3"/>
  <c r="CK170" i="3" s="1"/>
  <c r="CI170" i="3"/>
  <c r="CH170" i="3"/>
  <c r="CG170" i="3"/>
  <c r="CF170" i="3"/>
  <c r="CE170" i="3"/>
  <c r="CC170" i="3"/>
  <c r="DN169" i="3"/>
  <c r="DM169" i="3"/>
  <c r="DL169" i="3"/>
  <c r="DK169" i="3"/>
  <c r="DI169" i="3"/>
  <c r="DH169" i="3"/>
  <c r="DG169" i="3"/>
  <c r="DF169" i="3"/>
  <c r="DE169" i="3"/>
  <c r="DD169" i="3"/>
  <c r="DC169" i="3"/>
  <c r="DB169" i="3"/>
  <c r="DA169" i="3"/>
  <c r="CZ169" i="3"/>
  <c r="CY169" i="3"/>
  <c r="CX169" i="3"/>
  <c r="CW169" i="3"/>
  <c r="CV169" i="3"/>
  <c r="CU169" i="3"/>
  <c r="CT169" i="3"/>
  <c r="CS169" i="3"/>
  <c r="CR169" i="3"/>
  <c r="CQ169" i="3"/>
  <c r="CP169" i="3"/>
  <c r="CO169" i="3"/>
  <c r="CN169" i="3"/>
  <c r="CM169" i="3"/>
  <c r="CJ169" i="3"/>
  <c r="CK169" i="3" s="1"/>
  <c r="CI169" i="3"/>
  <c r="CH169" i="3"/>
  <c r="CG169" i="3"/>
  <c r="CF169" i="3"/>
  <c r="CE169" i="3"/>
  <c r="CC169" i="3"/>
  <c r="DN168" i="3"/>
  <c r="DM168" i="3"/>
  <c r="DL168" i="3"/>
  <c r="DK168" i="3"/>
  <c r="DI168" i="3"/>
  <c r="DH168" i="3"/>
  <c r="DG168" i="3"/>
  <c r="DF168" i="3"/>
  <c r="DE168" i="3"/>
  <c r="DD168" i="3"/>
  <c r="DC168" i="3"/>
  <c r="DB168" i="3"/>
  <c r="DA168" i="3"/>
  <c r="CZ168" i="3"/>
  <c r="CY168" i="3"/>
  <c r="CX168" i="3"/>
  <c r="CW168" i="3"/>
  <c r="CV168" i="3"/>
  <c r="CU168" i="3"/>
  <c r="CT168" i="3"/>
  <c r="CS168" i="3"/>
  <c r="CR168" i="3"/>
  <c r="CQ168" i="3"/>
  <c r="CP168" i="3"/>
  <c r="CO168" i="3"/>
  <c r="CN168" i="3"/>
  <c r="CM168" i="3"/>
  <c r="CJ168" i="3"/>
  <c r="CK168" i="3" s="1"/>
  <c r="CI168" i="3"/>
  <c r="CH168" i="3"/>
  <c r="CG168" i="3"/>
  <c r="CF168" i="3"/>
  <c r="CE168" i="3"/>
  <c r="CC168" i="3"/>
  <c r="DN167" i="3"/>
  <c r="DM167" i="3"/>
  <c r="DL167" i="3"/>
  <c r="DK167" i="3"/>
  <c r="DI167" i="3"/>
  <c r="DH167" i="3"/>
  <c r="DG167" i="3"/>
  <c r="DF167" i="3"/>
  <c r="DE167" i="3"/>
  <c r="DD167" i="3"/>
  <c r="DC167" i="3"/>
  <c r="DB167" i="3"/>
  <c r="DA167" i="3"/>
  <c r="CZ167" i="3"/>
  <c r="CY167" i="3"/>
  <c r="CX167" i="3"/>
  <c r="CW167" i="3"/>
  <c r="CV167" i="3"/>
  <c r="CU167" i="3"/>
  <c r="CT167" i="3"/>
  <c r="CS167" i="3"/>
  <c r="CR167" i="3"/>
  <c r="CQ167" i="3"/>
  <c r="CP167" i="3"/>
  <c r="CO167" i="3"/>
  <c r="CN167" i="3"/>
  <c r="CM167" i="3"/>
  <c r="CJ167" i="3"/>
  <c r="CK167" i="3" s="1"/>
  <c r="CI167" i="3"/>
  <c r="CH167" i="3"/>
  <c r="CG167" i="3"/>
  <c r="CF167" i="3"/>
  <c r="CE167" i="3"/>
  <c r="CC167" i="3"/>
  <c r="DN166" i="3"/>
  <c r="DM166" i="3"/>
  <c r="DL166" i="3"/>
  <c r="DK166" i="3"/>
  <c r="DI166" i="3"/>
  <c r="DH166" i="3"/>
  <c r="DG166" i="3"/>
  <c r="DF166" i="3"/>
  <c r="DE166" i="3"/>
  <c r="DD166" i="3"/>
  <c r="DC166" i="3"/>
  <c r="DB166" i="3"/>
  <c r="DA166" i="3"/>
  <c r="CZ166" i="3"/>
  <c r="CY166" i="3"/>
  <c r="CX166" i="3"/>
  <c r="CW166" i="3"/>
  <c r="CV166" i="3"/>
  <c r="CU166" i="3"/>
  <c r="CT166" i="3"/>
  <c r="CS166" i="3"/>
  <c r="CR166" i="3"/>
  <c r="CQ166" i="3"/>
  <c r="CP166" i="3"/>
  <c r="CO166" i="3"/>
  <c r="CN166" i="3"/>
  <c r="CM166" i="3"/>
  <c r="CJ166" i="3"/>
  <c r="CK166" i="3" s="1"/>
  <c r="CI166" i="3"/>
  <c r="CH166" i="3"/>
  <c r="CG166" i="3"/>
  <c r="CF166" i="3"/>
  <c r="CE166" i="3"/>
  <c r="CC166" i="3"/>
  <c r="DN165" i="3"/>
  <c r="DM165" i="3"/>
  <c r="DL165" i="3"/>
  <c r="DK165" i="3"/>
  <c r="DI165" i="3"/>
  <c r="DH165" i="3"/>
  <c r="DG165" i="3"/>
  <c r="DF165" i="3"/>
  <c r="DE165" i="3"/>
  <c r="DD165" i="3"/>
  <c r="DC165" i="3"/>
  <c r="DB165" i="3"/>
  <c r="DA165" i="3"/>
  <c r="CZ165" i="3"/>
  <c r="CY165" i="3"/>
  <c r="CX165" i="3"/>
  <c r="CW165" i="3"/>
  <c r="CV165" i="3"/>
  <c r="CU165" i="3"/>
  <c r="CT165" i="3"/>
  <c r="CS165" i="3"/>
  <c r="CR165" i="3"/>
  <c r="CQ165" i="3"/>
  <c r="CP165" i="3"/>
  <c r="CO165" i="3"/>
  <c r="CN165" i="3"/>
  <c r="CM165" i="3"/>
  <c r="CJ165" i="3"/>
  <c r="CK165" i="3" s="1"/>
  <c r="CI165" i="3"/>
  <c r="CH165" i="3"/>
  <c r="CG165" i="3"/>
  <c r="CF165" i="3"/>
  <c r="CE165" i="3"/>
  <c r="CC165" i="3"/>
  <c r="DN164" i="3"/>
  <c r="DM164" i="3"/>
  <c r="DL164" i="3"/>
  <c r="DK164" i="3"/>
  <c r="DI164" i="3"/>
  <c r="DH164" i="3"/>
  <c r="DG164" i="3"/>
  <c r="DF164" i="3"/>
  <c r="DE164" i="3"/>
  <c r="DD164" i="3"/>
  <c r="DC164" i="3"/>
  <c r="DB164" i="3"/>
  <c r="DA164" i="3"/>
  <c r="CZ164" i="3"/>
  <c r="CY164" i="3"/>
  <c r="CX164" i="3"/>
  <c r="CW164" i="3"/>
  <c r="CV164" i="3"/>
  <c r="CU164" i="3"/>
  <c r="CT164" i="3"/>
  <c r="CS164" i="3"/>
  <c r="CR164" i="3"/>
  <c r="CQ164" i="3"/>
  <c r="CP164" i="3"/>
  <c r="CO164" i="3"/>
  <c r="CN164" i="3"/>
  <c r="CM164" i="3"/>
  <c r="CJ164" i="3"/>
  <c r="CK164" i="3" s="1"/>
  <c r="CI164" i="3"/>
  <c r="CH164" i="3"/>
  <c r="CG164" i="3"/>
  <c r="CF164" i="3"/>
  <c r="CE164" i="3"/>
  <c r="CC164" i="3"/>
  <c r="DN163" i="3"/>
  <c r="DM163" i="3"/>
  <c r="DL163" i="3"/>
  <c r="DK163" i="3"/>
  <c r="DI163" i="3"/>
  <c r="DH163" i="3"/>
  <c r="DG163" i="3"/>
  <c r="DF163" i="3"/>
  <c r="DE163" i="3"/>
  <c r="DD163" i="3"/>
  <c r="DC163" i="3"/>
  <c r="DB163" i="3"/>
  <c r="DA163" i="3"/>
  <c r="CZ163" i="3"/>
  <c r="CY163" i="3"/>
  <c r="CX163" i="3"/>
  <c r="CW163" i="3"/>
  <c r="CV163" i="3"/>
  <c r="CU163" i="3"/>
  <c r="CT163" i="3"/>
  <c r="CS163" i="3"/>
  <c r="CR163" i="3"/>
  <c r="CQ163" i="3"/>
  <c r="CP163" i="3"/>
  <c r="CO163" i="3"/>
  <c r="CN163" i="3"/>
  <c r="CM163" i="3"/>
  <c r="CJ163" i="3"/>
  <c r="CK163" i="3" s="1"/>
  <c r="CI163" i="3"/>
  <c r="CH163" i="3"/>
  <c r="CG163" i="3"/>
  <c r="CF163" i="3"/>
  <c r="CE163" i="3"/>
  <c r="CC163" i="3"/>
  <c r="DN162" i="3"/>
  <c r="DM162" i="3"/>
  <c r="DL162" i="3"/>
  <c r="DK162" i="3"/>
  <c r="DI162" i="3"/>
  <c r="DH162" i="3"/>
  <c r="DG162" i="3"/>
  <c r="DF162" i="3"/>
  <c r="DE162" i="3"/>
  <c r="DD162" i="3"/>
  <c r="DC162" i="3"/>
  <c r="DB162" i="3"/>
  <c r="DA162" i="3"/>
  <c r="CZ162" i="3"/>
  <c r="CY162" i="3"/>
  <c r="CX162" i="3"/>
  <c r="CW162" i="3"/>
  <c r="CV162" i="3"/>
  <c r="CU162" i="3"/>
  <c r="CT162" i="3"/>
  <c r="CS162" i="3"/>
  <c r="CR162" i="3"/>
  <c r="CQ162" i="3"/>
  <c r="CP162" i="3"/>
  <c r="CO162" i="3"/>
  <c r="CN162" i="3"/>
  <c r="CM162" i="3"/>
  <c r="CJ162" i="3"/>
  <c r="CK162" i="3" s="1"/>
  <c r="CI162" i="3"/>
  <c r="CH162" i="3"/>
  <c r="CG162" i="3"/>
  <c r="CF162" i="3"/>
  <c r="CE162" i="3"/>
  <c r="CC162" i="3"/>
  <c r="DN161" i="3"/>
  <c r="DM161" i="3"/>
  <c r="DL161" i="3"/>
  <c r="DK161" i="3"/>
  <c r="DI161" i="3"/>
  <c r="DH161" i="3"/>
  <c r="DG161" i="3"/>
  <c r="DF161" i="3"/>
  <c r="DE161" i="3"/>
  <c r="DD161" i="3"/>
  <c r="DC161" i="3"/>
  <c r="DB161" i="3"/>
  <c r="DA161" i="3"/>
  <c r="CZ161" i="3"/>
  <c r="CY161" i="3"/>
  <c r="CX161" i="3"/>
  <c r="CW161" i="3"/>
  <c r="CV161" i="3"/>
  <c r="CU161" i="3"/>
  <c r="CT161" i="3"/>
  <c r="CS161" i="3"/>
  <c r="CR161" i="3"/>
  <c r="CQ161" i="3"/>
  <c r="CP161" i="3"/>
  <c r="CO161" i="3"/>
  <c r="CN161" i="3"/>
  <c r="CM161" i="3"/>
  <c r="CJ161" i="3"/>
  <c r="CK161" i="3" s="1"/>
  <c r="CI161" i="3"/>
  <c r="CH161" i="3"/>
  <c r="CG161" i="3"/>
  <c r="CF161" i="3"/>
  <c r="CE161" i="3"/>
  <c r="CC161" i="3"/>
  <c r="DN160" i="3"/>
  <c r="DM160" i="3"/>
  <c r="DL160" i="3"/>
  <c r="DK160" i="3"/>
  <c r="DI160" i="3"/>
  <c r="DH160" i="3"/>
  <c r="DG160" i="3"/>
  <c r="DF160" i="3"/>
  <c r="DE160" i="3"/>
  <c r="DD160" i="3"/>
  <c r="DC160" i="3"/>
  <c r="DB160" i="3"/>
  <c r="DA160" i="3"/>
  <c r="CZ160" i="3"/>
  <c r="CY160" i="3"/>
  <c r="CX160" i="3"/>
  <c r="CW160" i="3"/>
  <c r="CV160" i="3"/>
  <c r="CU160" i="3"/>
  <c r="CT160" i="3"/>
  <c r="CS160" i="3"/>
  <c r="CR160" i="3"/>
  <c r="CQ160" i="3"/>
  <c r="CP160" i="3"/>
  <c r="CO160" i="3"/>
  <c r="CN160" i="3"/>
  <c r="CM160" i="3"/>
  <c r="CL160" i="3"/>
  <c r="CJ160" i="3"/>
  <c r="CK160" i="3" s="1"/>
  <c r="CI160" i="3"/>
  <c r="CH160" i="3"/>
  <c r="CG160" i="3"/>
  <c r="CF160" i="3"/>
  <c r="CE160" i="3"/>
  <c r="CC160" i="3"/>
  <c r="DN159" i="3"/>
  <c r="DM159" i="3"/>
  <c r="DL159" i="3"/>
  <c r="DK159" i="3"/>
  <c r="DI159" i="3"/>
  <c r="DH159" i="3"/>
  <c r="DG159" i="3"/>
  <c r="DF159" i="3"/>
  <c r="DE159" i="3"/>
  <c r="DD159" i="3"/>
  <c r="DC159" i="3"/>
  <c r="DB159" i="3"/>
  <c r="DA159" i="3"/>
  <c r="CZ159" i="3"/>
  <c r="CY159" i="3"/>
  <c r="CX159" i="3"/>
  <c r="CW159" i="3"/>
  <c r="CV159" i="3"/>
  <c r="CU159" i="3"/>
  <c r="CT159" i="3"/>
  <c r="CS159" i="3"/>
  <c r="CR159" i="3"/>
  <c r="CQ159" i="3"/>
  <c r="CP159" i="3"/>
  <c r="CO159" i="3"/>
  <c r="CN159" i="3"/>
  <c r="CM159" i="3"/>
  <c r="CL159" i="3"/>
  <c r="CJ159" i="3"/>
  <c r="CK159" i="3" s="1"/>
  <c r="CI159" i="3"/>
  <c r="CH159" i="3"/>
  <c r="CG159" i="3"/>
  <c r="CF159" i="3"/>
  <c r="CE159" i="3"/>
  <c r="CC159" i="3"/>
  <c r="DN158" i="3"/>
  <c r="DM158" i="3"/>
  <c r="DL158" i="3"/>
  <c r="DK158" i="3"/>
  <c r="DI158" i="3"/>
  <c r="DH158" i="3"/>
  <c r="DG158" i="3"/>
  <c r="DF158" i="3"/>
  <c r="DE158" i="3"/>
  <c r="DD158" i="3"/>
  <c r="DC158" i="3"/>
  <c r="DB158" i="3"/>
  <c r="DA158" i="3"/>
  <c r="CZ158" i="3"/>
  <c r="CY158" i="3"/>
  <c r="CX158" i="3"/>
  <c r="CW158" i="3"/>
  <c r="CV158" i="3"/>
  <c r="CU158" i="3"/>
  <c r="CT158" i="3"/>
  <c r="CS158" i="3"/>
  <c r="CR158" i="3"/>
  <c r="CQ158" i="3"/>
  <c r="CP158" i="3"/>
  <c r="CO158" i="3"/>
  <c r="CN158" i="3"/>
  <c r="CM158" i="3"/>
  <c r="CL158" i="3"/>
  <c r="CJ158" i="3"/>
  <c r="CK158" i="3" s="1"/>
  <c r="CI158" i="3"/>
  <c r="CH158" i="3"/>
  <c r="CG158" i="3"/>
  <c r="CF158" i="3"/>
  <c r="CE158" i="3"/>
  <c r="CC158" i="3"/>
  <c r="DN157" i="3"/>
  <c r="DM157" i="3"/>
  <c r="DL157" i="3"/>
  <c r="DK157" i="3"/>
  <c r="DI157" i="3"/>
  <c r="DH157" i="3"/>
  <c r="DG157" i="3"/>
  <c r="DF157" i="3"/>
  <c r="DE157" i="3"/>
  <c r="DD157" i="3"/>
  <c r="DC157" i="3"/>
  <c r="DB157" i="3"/>
  <c r="DA157" i="3"/>
  <c r="CZ157" i="3"/>
  <c r="CY157" i="3"/>
  <c r="CX157" i="3"/>
  <c r="CW157" i="3"/>
  <c r="CV157" i="3"/>
  <c r="CU157" i="3"/>
  <c r="CT157" i="3"/>
  <c r="CS157" i="3"/>
  <c r="CR157" i="3"/>
  <c r="CQ157" i="3"/>
  <c r="CP157" i="3"/>
  <c r="CO157" i="3"/>
  <c r="CN157" i="3"/>
  <c r="CM157" i="3"/>
  <c r="CL157" i="3"/>
  <c r="CJ157" i="3"/>
  <c r="CK157" i="3" s="1"/>
  <c r="CI157" i="3"/>
  <c r="CH157" i="3"/>
  <c r="CG157" i="3"/>
  <c r="CF157" i="3"/>
  <c r="CE157" i="3"/>
  <c r="CC157" i="3"/>
  <c r="DN156" i="3"/>
  <c r="DM156" i="3"/>
  <c r="DL156" i="3"/>
  <c r="DK156" i="3"/>
  <c r="DI156" i="3"/>
  <c r="DH156" i="3"/>
  <c r="DG156" i="3"/>
  <c r="DF156" i="3"/>
  <c r="DE156" i="3"/>
  <c r="DD156" i="3"/>
  <c r="DC156" i="3"/>
  <c r="DB156" i="3"/>
  <c r="DA156" i="3"/>
  <c r="CZ156" i="3"/>
  <c r="CY156" i="3"/>
  <c r="CX156" i="3"/>
  <c r="CW156" i="3"/>
  <c r="CV156" i="3"/>
  <c r="CU156" i="3"/>
  <c r="CT156" i="3"/>
  <c r="CS156" i="3"/>
  <c r="CR156" i="3"/>
  <c r="CQ156" i="3"/>
  <c r="CP156" i="3"/>
  <c r="CO156" i="3"/>
  <c r="CN156" i="3"/>
  <c r="CM156" i="3"/>
  <c r="CJ156" i="3"/>
  <c r="CK156" i="3" s="1"/>
  <c r="CI156" i="3"/>
  <c r="CH156" i="3"/>
  <c r="CG156" i="3"/>
  <c r="CF156" i="3"/>
  <c r="CE156" i="3"/>
  <c r="CC156" i="3"/>
  <c r="DN155" i="3"/>
  <c r="DM155" i="3"/>
  <c r="DL155" i="3"/>
  <c r="DK155" i="3"/>
  <c r="DI155" i="3"/>
  <c r="DH155" i="3"/>
  <c r="DG155" i="3"/>
  <c r="DF155" i="3"/>
  <c r="DE155" i="3"/>
  <c r="DD155" i="3"/>
  <c r="DC155" i="3"/>
  <c r="DB155" i="3"/>
  <c r="DA155" i="3"/>
  <c r="CZ155" i="3"/>
  <c r="CY155" i="3"/>
  <c r="CX155" i="3"/>
  <c r="CW155" i="3"/>
  <c r="CV155" i="3"/>
  <c r="CU155" i="3"/>
  <c r="CT155" i="3"/>
  <c r="CS155" i="3"/>
  <c r="CR155" i="3"/>
  <c r="CQ155" i="3"/>
  <c r="CP155" i="3"/>
  <c r="CO155" i="3"/>
  <c r="CN155" i="3"/>
  <c r="CM155" i="3"/>
  <c r="CJ155" i="3"/>
  <c r="CK155" i="3" s="1"/>
  <c r="CI155" i="3"/>
  <c r="CH155" i="3"/>
  <c r="CG155" i="3"/>
  <c r="CF155" i="3"/>
  <c r="CE155" i="3"/>
  <c r="CC155" i="3"/>
  <c r="DN154" i="3"/>
  <c r="DM154" i="3"/>
  <c r="DL154" i="3"/>
  <c r="DK154" i="3"/>
  <c r="DI154" i="3"/>
  <c r="DH154" i="3"/>
  <c r="DG154" i="3"/>
  <c r="DF154" i="3"/>
  <c r="DE154" i="3"/>
  <c r="DD154" i="3"/>
  <c r="DC154" i="3"/>
  <c r="DB154" i="3"/>
  <c r="DA154" i="3"/>
  <c r="CZ154" i="3"/>
  <c r="CY154" i="3"/>
  <c r="CX154" i="3"/>
  <c r="CW154" i="3"/>
  <c r="CV154" i="3"/>
  <c r="CU154" i="3"/>
  <c r="CT154" i="3"/>
  <c r="CS154" i="3"/>
  <c r="CR154" i="3"/>
  <c r="CQ154" i="3"/>
  <c r="CP154" i="3"/>
  <c r="CO154" i="3"/>
  <c r="CN154" i="3"/>
  <c r="CM154" i="3"/>
  <c r="CJ154" i="3"/>
  <c r="CK154" i="3" s="1"/>
  <c r="CI154" i="3"/>
  <c r="CH154" i="3"/>
  <c r="CG154" i="3"/>
  <c r="CF154" i="3"/>
  <c r="CE154" i="3"/>
  <c r="CC154" i="3"/>
  <c r="DN153" i="3"/>
  <c r="DM153" i="3"/>
  <c r="DL153" i="3"/>
  <c r="DK153" i="3"/>
  <c r="DI153" i="3"/>
  <c r="DH153" i="3"/>
  <c r="DG153" i="3"/>
  <c r="DF153" i="3"/>
  <c r="DE153" i="3"/>
  <c r="DD153" i="3"/>
  <c r="DC153" i="3"/>
  <c r="DB153" i="3"/>
  <c r="DA153" i="3"/>
  <c r="CZ153" i="3"/>
  <c r="CY153" i="3"/>
  <c r="CX153" i="3"/>
  <c r="CW153" i="3"/>
  <c r="CV153" i="3"/>
  <c r="CU153" i="3"/>
  <c r="CT153" i="3"/>
  <c r="CS153" i="3"/>
  <c r="CR153" i="3"/>
  <c r="CQ153" i="3"/>
  <c r="CP153" i="3"/>
  <c r="CO153" i="3"/>
  <c r="CN153" i="3"/>
  <c r="CM153" i="3"/>
  <c r="CJ153" i="3"/>
  <c r="CK153" i="3" s="1"/>
  <c r="CI153" i="3"/>
  <c r="CH153" i="3"/>
  <c r="CG153" i="3"/>
  <c r="CF153" i="3"/>
  <c r="CE153" i="3"/>
  <c r="CC153" i="3"/>
  <c r="DN152" i="3"/>
  <c r="DM152" i="3"/>
  <c r="DL152" i="3"/>
  <c r="DK152" i="3"/>
  <c r="DI152" i="3"/>
  <c r="DH152" i="3"/>
  <c r="DG152" i="3"/>
  <c r="DF152" i="3"/>
  <c r="DE152" i="3"/>
  <c r="DD152" i="3"/>
  <c r="DC152" i="3"/>
  <c r="DB152" i="3"/>
  <c r="DA152" i="3"/>
  <c r="CZ152" i="3"/>
  <c r="CY152" i="3"/>
  <c r="CX152" i="3"/>
  <c r="CW152" i="3"/>
  <c r="CV152" i="3"/>
  <c r="CU152" i="3"/>
  <c r="CT152" i="3"/>
  <c r="CS152" i="3"/>
  <c r="CR152" i="3"/>
  <c r="CQ152" i="3"/>
  <c r="CP152" i="3"/>
  <c r="CO152" i="3"/>
  <c r="CN152" i="3"/>
  <c r="CM152" i="3"/>
  <c r="CJ152" i="3"/>
  <c r="CK152" i="3" s="1"/>
  <c r="CI152" i="3"/>
  <c r="CH152" i="3"/>
  <c r="CG152" i="3"/>
  <c r="CF152" i="3"/>
  <c r="CE152" i="3"/>
  <c r="CC152" i="3"/>
  <c r="DN151" i="3"/>
  <c r="DM151" i="3"/>
  <c r="DL151" i="3"/>
  <c r="DK151" i="3"/>
  <c r="DI151" i="3"/>
  <c r="DH151" i="3"/>
  <c r="DG151" i="3"/>
  <c r="DF151" i="3"/>
  <c r="DE151" i="3"/>
  <c r="DD151" i="3"/>
  <c r="DC151" i="3"/>
  <c r="DB151" i="3"/>
  <c r="DA151" i="3"/>
  <c r="CZ151" i="3"/>
  <c r="CY151" i="3"/>
  <c r="CX151" i="3"/>
  <c r="CW151" i="3"/>
  <c r="CV151" i="3"/>
  <c r="CU151" i="3"/>
  <c r="CT151" i="3"/>
  <c r="CS151" i="3"/>
  <c r="CR151" i="3"/>
  <c r="CQ151" i="3"/>
  <c r="CP151" i="3"/>
  <c r="CO151" i="3"/>
  <c r="CN151" i="3"/>
  <c r="CM151" i="3"/>
  <c r="CJ151" i="3"/>
  <c r="CK151" i="3" s="1"/>
  <c r="CI151" i="3"/>
  <c r="CH151" i="3"/>
  <c r="CG151" i="3"/>
  <c r="CF151" i="3"/>
  <c r="CE151" i="3"/>
  <c r="CC151" i="3"/>
  <c r="DN150" i="3"/>
  <c r="DM150" i="3"/>
  <c r="DL150" i="3"/>
  <c r="DK150" i="3"/>
  <c r="DI150" i="3"/>
  <c r="DH150" i="3"/>
  <c r="DG150" i="3"/>
  <c r="DF150" i="3"/>
  <c r="DE150" i="3"/>
  <c r="DD150" i="3"/>
  <c r="DC150" i="3"/>
  <c r="DB150" i="3"/>
  <c r="DA150" i="3"/>
  <c r="CZ150" i="3"/>
  <c r="CY150" i="3"/>
  <c r="CX150" i="3"/>
  <c r="CW150" i="3"/>
  <c r="CV150" i="3"/>
  <c r="CU150" i="3"/>
  <c r="CT150" i="3"/>
  <c r="CS150" i="3"/>
  <c r="CR150" i="3"/>
  <c r="CQ150" i="3"/>
  <c r="CP150" i="3"/>
  <c r="CO150" i="3"/>
  <c r="CN150" i="3"/>
  <c r="CM150" i="3"/>
  <c r="CJ150" i="3"/>
  <c r="CK150" i="3" s="1"/>
  <c r="CI150" i="3"/>
  <c r="CH150" i="3"/>
  <c r="CG150" i="3"/>
  <c r="CF150" i="3"/>
  <c r="CE150" i="3"/>
  <c r="CC150" i="3"/>
  <c r="DN149" i="3"/>
  <c r="DM149" i="3"/>
  <c r="DL149" i="3"/>
  <c r="DK149" i="3"/>
  <c r="DI149" i="3"/>
  <c r="DH149" i="3"/>
  <c r="DG149" i="3"/>
  <c r="DF149" i="3"/>
  <c r="DE149" i="3"/>
  <c r="DD149" i="3"/>
  <c r="DC149" i="3"/>
  <c r="DB149" i="3"/>
  <c r="DA149" i="3"/>
  <c r="CZ149" i="3"/>
  <c r="CY149" i="3"/>
  <c r="CX149" i="3"/>
  <c r="CW149" i="3"/>
  <c r="CV149" i="3"/>
  <c r="CU149" i="3"/>
  <c r="CT149" i="3"/>
  <c r="CS149" i="3"/>
  <c r="CR149" i="3"/>
  <c r="CQ149" i="3"/>
  <c r="CP149" i="3"/>
  <c r="CO149" i="3"/>
  <c r="CN149" i="3"/>
  <c r="CM149" i="3"/>
  <c r="CJ149" i="3"/>
  <c r="CK149" i="3" s="1"/>
  <c r="CI149" i="3"/>
  <c r="CH149" i="3"/>
  <c r="CG149" i="3"/>
  <c r="CF149" i="3"/>
  <c r="CE149" i="3"/>
  <c r="CC149" i="3"/>
  <c r="DN148" i="3"/>
  <c r="DM148" i="3"/>
  <c r="DL148" i="3"/>
  <c r="DK148" i="3"/>
  <c r="DI148" i="3"/>
  <c r="DH148" i="3"/>
  <c r="DG148" i="3"/>
  <c r="DF148" i="3"/>
  <c r="DE148" i="3"/>
  <c r="DD148" i="3"/>
  <c r="DC148" i="3"/>
  <c r="DB148" i="3"/>
  <c r="DA148" i="3"/>
  <c r="CZ148" i="3"/>
  <c r="CY148" i="3"/>
  <c r="CX148" i="3"/>
  <c r="CW148" i="3"/>
  <c r="CV148" i="3"/>
  <c r="CU148" i="3"/>
  <c r="CT148" i="3"/>
  <c r="CS148" i="3"/>
  <c r="CR148" i="3"/>
  <c r="CQ148" i="3"/>
  <c r="CP148" i="3"/>
  <c r="CO148" i="3"/>
  <c r="CN148" i="3"/>
  <c r="CM148" i="3"/>
  <c r="CJ148" i="3"/>
  <c r="CK148" i="3" s="1"/>
  <c r="CI148" i="3"/>
  <c r="CH148" i="3"/>
  <c r="CG148" i="3"/>
  <c r="CF148" i="3"/>
  <c r="CE148" i="3"/>
  <c r="CC148" i="3"/>
  <c r="DN147" i="3"/>
  <c r="DM147" i="3"/>
  <c r="DL147" i="3"/>
  <c r="DK147" i="3"/>
  <c r="DI147" i="3"/>
  <c r="DH147" i="3"/>
  <c r="DG147" i="3"/>
  <c r="DF147" i="3"/>
  <c r="DE147" i="3"/>
  <c r="DD147" i="3"/>
  <c r="DC147" i="3"/>
  <c r="DB147" i="3"/>
  <c r="DA147" i="3"/>
  <c r="CZ147" i="3"/>
  <c r="CY147" i="3"/>
  <c r="CX147" i="3"/>
  <c r="CW147" i="3"/>
  <c r="CV147" i="3"/>
  <c r="CU147" i="3"/>
  <c r="CT147" i="3"/>
  <c r="CS147" i="3"/>
  <c r="CR147" i="3"/>
  <c r="CQ147" i="3"/>
  <c r="CP147" i="3"/>
  <c r="CO147" i="3"/>
  <c r="CN147" i="3"/>
  <c r="CM147" i="3"/>
  <c r="CJ147" i="3"/>
  <c r="CK147" i="3" s="1"/>
  <c r="CI147" i="3"/>
  <c r="CH147" i="3"/>
  <c r="CG147" i="3"/>
  <c r="CF147" i="3"/>
  <c r="CE147" i="3"/>
  <c r="CC147" i="3"/>
  <c r="DN146" i="3"/>
  <c r="DM146" i="3"/>
  <c r="DL146" i="3"/>
  <c r="DK146" i="3"/>
  <c r="DI146" i="3"/>
  <c r="DH146" i="3"/>
  <c r="DG146" i="3"/>
  <c r="DF146" i="3"/>
  <c r="DE146" i="3"/>
  <c r="DD146" i="3"/>
  <c r="DC146" i="3"/>
  <c r="DB146" i="3"/>
  <c r="DA146" i="3"/>
  <c r="CZ146" i="3"/>
  <c r="CY146" i="3"/>
  <c r="CX146" i="3"/>
  <c r="CW146" i="3"/>
  <c r="CV146" i="3"/>
  <c r="CU146" i="3"/>
  <c r="CT146" i="3"/>
  <c r="CS146" i="3"/>
  <c r="CR146" i="3"/>
  <c r="CQ146" i="3"/>
  <c r="CP146" i="3"/>
  <c r="CO146" i="3"/>
  <c r="CN146" i="3"/>
  <c r="CM146" i="3"/>
  <c r="CJ146" i="3"/>
  <c r="CK146" i="3" s="1"/>
  <c r="CI146" i="3"/>
  <c r="CH146" i="3"/>
  <c r="CG146" i="3"/>
  <c r="CF146" i="3"/>
  <c r="CE146" i="3"/>
  <c r="CC146" i="3"/>
  <c r="DN145" i="3"/>
  <c r="DM145" i="3"/>
  <c r="DL145" i="3"/>
  <c r="DK145" i="3"/>
  <c r="DI145" i="3"/>
  <c r="DH145" i="3"/>
  <c r="DG145" i="3"/>
  <c r="DF145" i="3"/>
  <c r="DE145" i="3"/>
  <c r="DD145" i="3"/>
  <c r="DC145" i="3"/>
  <c r="DB145" i="3"/>
  <c r="DA145" i="3"/>
  <c r="CZ145" i="3"/>
  <c r="CY145" i="3"/>
  <c r="CX145" i="3"/>
  <c r="CW145" i="3"/>
  <c r="CV145" i="3"/>
  <c r="CU145" i="3"/>
  <c r="CT145" i="3"/>
  <c r="CS145" i="3"/>
  <c r="CR145" i="3"/>
  <c r="CQ145" i="3"/>
  <c r="CP145" i="3"/>
  <c r="CO145" i="3"/>
  <c r="CN145" i="3"/>
  <c r="CM145" i="3"/>
  <c r="CJ145" i="3"/>
  <c r="CK145" i="3" s="1"/>
  <c r="CI145" i="3"/>
  <c r="CH145" i="3"/>
  <c r="CG145" i="3"/>
  <c r="CF145" i="3"/>
  <c r="CE145" i="3"/>
  <c r="CC145" i="3"/>
  <c r="DN144" i="3"/>
  <c r="DM144" i="3"/>
  <c r="DL144" i="3"/>
  <c r="DK144" i="3"/>
  <c r="DI144" i="3"/>
  <c r="DH144" i="3"/>
  <c r="DG144" i="3"/>
  <c r="DF144" i="3"/>
  <c r="DE144" i="3"/>
  <c r="DD144" i="3"/>
  <c r="DC144" i="3"/>
  <c r="DB144" i="3"/>
  <c r="DA144" i="3"/>
  <c r="CZ144" i="3"/>
  <c r="CY144" i="3"/>
  <c r="CX144" i="3"/>
  <c r="CW144" i="3"/>
  <c r="CV144" i="3"/>
  <c r="CU144" i="3"/>
  <c r="CT144" i="3"/>
  <c r="CS144" i="3"/>
  <c r="CR144" i="3"/>
  <c r="CQ144" i="3"/>
  <c r="CP144" i="3"/>
  <c r="CO144" i="3"/>
  <c r="CN144" i="3"/>
  <c r="CM144" i="3"/>
  <c r="CJ144" i="3"/>
  <c r="CK144" i="3" s="1"/>
  <c r="CI144" i="3"/>
  <c r="CH144" i="3"/>
  <c r="CG144" i="3"/>
  <c r="CF144" i="3"/>
  <c r="CE144" i="3"/>
  <c r="CC144" i="3"/>
  <c r="DN143" i="3"/>
  <c r="DM143" i="3"/>
  <c r="DL143" i="3"/>
  <c r="DK143" i="3"/>
  <c r="DI143" i="3"/>
  <c r="DH143" i="3"/>
  <c r="DG143" i="3"/>
  <c r="DF143" i="3"/>
  <c r="DE143" i="3"/>
  <c r="DD143" i="3"/>
  <c r="DC143" i="3"/>
  <c r="DB143" i="3"/>
  <c r="DA143" i="3"/>
  <c r="CZ143" i="3"/>
  <c r="CY143" i="3"/>
  <c r="CX143" i="3"/>
  <c r="CW143" i="3"/>
  <c r="CV143" i="3"/>
  <c r="CU143" i="3"/>
  <c r="CT143" i="3"/>
  <c r="CS143" i="3"/>
  <c r="CR143" i="3"/>
  <c r="CQ143" i="3"/>
  <c r="CP143" i="3"/>
  <c r="CO143" i="3"/>
  <c r="CN143" i="3"/>
  <c r="CM143" i="3"/>
  <c r="CJ143" i="3"/>
  <c r="CK143" i="3" s="1"/>
  <c r="CI143" i="3"/>
  <c r="CH143" i="3"/>
  <c r="CG143" i="3"/>
  <c r="CF143" i="3"/>
  <c r="CE143" i="3"/>
  <c r="CC143" i="3"/>
  <c r="DN142" i="3"/>
  <c r="DM142" i="3"/>
  <c r="DL142" i="3"/>
  <c r="DK142" i="3"/>
  <c r="DI142" i="3"/>
  <c r="DH142" i="3"/>
  <c r="DG142" i="3"/>
  <c r="DF142" i="3"/>
  <c r="DE142" i="3"/>
  <c r="DD142" i="3"/>
  <c r="DC142" i="3"/>
  <c r="DB142" i="3"/>
  <c r="DA142" i="3"/>
  <c r="CZ142" i="3"/>
  <c r="CY142" i="3"/>
  <c r="CX142" i="3"/>
  <c r="CW142" i="3"/>
  <c r="CV142" i="3"/>
  <c r="CU142" i="3"/>
  <c r="CT142" i="3"/>
  <c r="CS142" i="3"/>
  <c r="CR142" i="3"/>
  <c r="CQ142" i="3"/>
  <c r="CP142" i="3"/>
  <c r="CO142" i="3"/>
  <c r="CN142" i="3"/>
  <c r="CM142" i="3"/>
  <c r="CJ142" i="3"/>
  <c r="CK142" i="3" s="1"/>
  <c r="CI142" i="3"/>
  <c r="CH142" i="3"/>
  <c r="CG142" i="3"/>
  <c r="CF142" i="3"/>
  <c r="CE142" i="3"/>
  <c r="CC142" i="3"/>
  <c r="DN141" i="3"/>
  <c r="DM141" i="3"/>
  <c r="DL141" i="3"/>
  <c r="DK141" i="3"/>
  <c r="DI141" i="3"/>
  <c r="DH141" i="3"/>
  <c r="DG141" i="3"/>
  <c r="DF141" i="3"/>
  <c r="DE141" i="3"/>
  <c r="DD141" i="3"/>
  <c r="DC141" i="3"/>
  <c r="DB141" i="3"/>
  <c r="DA141" i="3"/>
  <c r="CZ141" i="3"/>
  <c r="CY141" i="3"/>
  <c r="CX141" i="3"/>
  <c r="CW141" i="3"/>
  <c r="CV141" i="3"/>
  <c r="CU141" i="3"/>
  <c r="CT141" i="3"/>
  <c r="CS141" i="3"/>
  <c r="CR141" i="3"/>
  <c r="CQ141" i="3"/>
  <c r="CP141" i="3"/>
  <c r="CO141" i="3"/>
  <c r="CN141" i="3"/>
  <c r="CM141" i="3"/>
  <c r="CJ141" i="3"/>
  <c r="CK141" i="3" s="1"/>
  <c r="CI141" i="3"/>
  <c r="CH141" i="3"/>
  <c r="CG141" i="3"/>
  <c r="CF141" i="3"/>
  <c r="CE141" i="3"/>
  <c r="CC141" i="3"/>
  <c r="DN140" i="3"/>
  <c r="DM140" i="3"/>
  <c r="DL140" i="3"/>
  <c r="DK140" i="3"/>
  <c r="DI140" i="3"/>
  <c r="DH140" i="3"/>
  <c r="DG140" i="3"/>
  <c r="DF140" i="3"/>
  <c r="DE140" i="3"/>
  <c r="DD140" i="3"/>
  <c r="DC140" i="3"/>
  <c r="DB140" i="3"/>
  <c r="DA140" i="3"/>
  <c r="CZ140" i="3"/>
  <c r="CY140" i="3"/>
  <c r="CX140" i="3"/>
  <c r="CW140" i="3"/>
  <c r="CV140" i="3"/>
  <c r="CU140" i="3"/>
  <c r="CT140" i="3"/>
  <c r="CS140" i="3"/>
  <c r="CR140" i="3"/>
  <c r="CQ140" i="3"/>
  <c r="CP140" i="3"/>
  <c r="CO140" i="3"/>
  <c r="CN140" i="3"/>
  <c r="CM140" i="3"/>
  <c r="CJ140" i="3"/>
  <c r="CK140" i="3" s="1"/>
  <c r="CI140" i="3"/>
  <c r="CH140" i="3"/>
  <c r="CG140" i="3"/>
  <c r="CF140" i="3"/>
  <c r="CE140" i="3"/>
  <c r="CC140" i="3"/>
  <c r="DN139" i="3"/>
  <c r="DM139" i="3"/>
  <c r="DL139" i="3"/>
  <c r="DK139" i="3"/>
  <c r="DI139" i="3"/>
  <c r="DH139" i="3"/>
  <c r="DG139" i="3"/>
  <c r="DF139" i="3"/>
  <c r="DE139" i="3"/>
  <c r="DD139" i="3"/>
  <c r="DC139" i="3"/>
  <c r="DB139" i="3"/>
  <c r="DA139" i="3"/>
  <c r="CZ139" i="3"/>
  <c r="CY139" i="3"/>
  <c r="CX139" i="3"/>
  <c r="CW139" i="3"/>
  <c r="CV139" i="3"/>
  <c r="CU139" i="3"/>
  <c r="CT139" i="3"/>
  <c r="CS139" i="3"/>
  <c r="CR139" i="3"/>
  <c r="CQ139" i="3"/>
  <c r="CP139" i="3"/>
  <c r="CO139" i="3"/>
  <c r="CN139" i="3"/>
  <c r="CM139" i="3"/>
  <c r="CJ139" i="3"/>
  <c r="CK139" i="3" s="1"/>
  <c r="CI139" i="3"/>
  <c r="CH139" i="3"/>
  <c r="CG139" i="3"/>
  <c r="CF139" i="3"/>
  <c r="CE139" i="3"/>
  <c r="CC139" i="3"/>
  <c r="DN138" i="3"/>
  <c r="DM138" i="3"/>
  <c r="DL138" i="3"/>
  <c r="DK138" i="3"/>
  <c r="DI138" i="3"/>
  <c r="DH138" i="3"/>
  <c r="DG138" i="3"/>
  <c r="DF138" i="3"/>
  <c r="DE138" i="3"/>
  <c r="DD138" i="3"/>
  <c r="DC138" i="3"/>
  <c r="DB138" i="3"/>
  <c r="DA138" i="3"/>
  <c r="CZ138" i="3"/>
  <c r="CY138" i="3"/>
  <c r="CX138" i="3"/>
  <c r="CW138" i="3"/>
  <c r="CV138" i="3"/>
  <c r="CU138" i="3"/>
  <c r="CT138" i="3"/>
  <c r="CS138" i="3"/>
  <c r="CR138" i="3"/>
  <c r="CQ138" i="3"/>
  <c r="CP138" i="3"/>
  <c r="CO138" i="3"/>
  <c r="CN138" i="3"/>
  <c r="CM138" i="3"/>
  <c r="CJ138" i="3"/>
  <c r="CK138" i="3" s="1"/>
  <c r="CI138" i="3"/>
  <c r="CH138" i="3"/>
  <c r="CG138" i="3"/>
  <c r="CF138" i="3"/>
  <c r="CE138" i="3"/>
  <c r="CC138" i="3"/>
  <c r="DN137" i="3"/>
  <c r="DM137" i="3"/>
  <c r="DL137" i="3"/>
  <c r="DK137" i="3"/>
  <c r="DI137" i="3"/>
  <c r="DH137" i="3"/>
  <c r="DG137" i="3"/>
  <c r="DF137" i="3"/>
  <c r="DE137" i="3"/>
  <c r="DD137" i="3"/>
  <c r="DC137" i="3"/>
  <c r="DB137" i="3"/>
  <c r="DA137" i="3"/>
  <c r="CZ137" i="3"/>
  <c r="CY137" i="3"/>
  <c r="CX137" i="3"/>
  <c r="CW137" i="3"/>
  <c r="CV137" i="3"/>
  <c r="CU137" i="3"/>
  <c r="CT137" i="3"/>
  <c r="CS137" i="3"/>
  <c r="CR137" i="3"/>
  <c r="CQ137" i="3"/>
  <c r="CP137" i="3"/>
  <c r="CO137" i="3"/>
  <c r="CN137" i="3"/>
  <c r="CM137" i="3"/>
  <c r="CJ137" i="3"/>
  <c r="CK137" i="3" s="1"/>
  <c r="CI137" i="3"/>
  <c r="CH137" i="3"/>
  <c r="CG137" i="3"/>
  <c r="CF137" i="3"/>
  <c r="CE137" i="3"/>
  <c r="CC137" i="3"/>
  <c r="DN136" i="3"/>
  <c r="DM136" i="3"/>
  <c r="DL136" i="3"/>
  <c r="DK136" i="3"/>
  <c r="DI136" i="3"/>
  <c r="DH136" i="3"/>
  <c r="DG136" i="3"/>
  <c r="DF136" i="3"/>
  <c r="DE136" i="3"/>
  <c r="DD136" i="3"/>
  <c r="DC136" i="3"/>
  <c r="DB136" i="3"/>
  <c r="DA136" i="3"/>
  <c r="CZ136" i="3"/>
  <c r="CY136" i="3"/>
  <c r="CX136" i="3"/>
  <c r="CW136" i="3"/>
  <c r="CV136" i="3"/>
  <c r="CU136" i="3"/>
  <c r="CT136" i="3"/>
  <c r="CS136" i="3"/>
  <c r="CR136" i="3"/>
  <c r="CQ136" i="3"/>
  <c r="CP136" i="3"/>
  <c r="CO136" i="3"/>
  <c r="CN136" i="3"/>
  <c r="CM136" i="3"/>
  <c r="CJ136" i="3"/>
  <c r="CK136" i="3" s="1"/>
  <c r="CI136" i="3"/>
  <c r="CH136" i="3"/>
  <c r="CG136" i="3"/>
  <c r="CF136" i="3"/>
  <c r="CE136" i="3"/>
  <c r="CC136" i="3"/>
  <c r="DN135" i="3"/>
  <c r="DM135" i="3"/>
  <c r="DL135" i="3"/>
  <c r="DK135" i="3"/>
  <c r="DI135" i="3"/>
  <c r="DH135" i="3"/>
  <c r="DG135" i="3"/>
  <c r="DF135" i="3"/>
  <c r="DE135" i="3"/>
  <c r="DD135" i="3"/>
  <c r="DC135" i="3"/>
  <c r="DB135" i="3"/>
  <c r="DA135" i="3"/>
  <c r="CZ135" i="3"/>
  <c r="CY135" i="3"/>
  <c r="CX135" i="3"/>
  <c r="CW135" i="3"/>
  <c r="CV135" i="3"/>
  <c r="CU135" i="3"/>
  <c r="CT135" i="3"/>
  <c r="CS135" i="3"/>
  <c r="CR135" i="3"/>
  <c r="CQ135" i="3"/>
  <c r="CP135" i="3"/>
  <c r="CO135" i="3"/>
  <c r="CN135" i="3"/>
  <c r="CM135" i="3"/>
  <c r="CJ135" i="3"/>
  <c r="CK135" i="3" s="1"/>
  <c r="CI135" i="3"/>
  <c r="CH135" i="3"/>
  <c r="CG135" i="3"/>
  <c r="CF135" i="3"/>
  <c r="CE135" i="3"/>
  <c r="CC135" i="3"/>
  <c r="DN134" i="3"/>
  <c r="DM134" i="3"/>
  <c r="DL134" i="3"/>
  <c r="DK134" i="3"/>
  <c r="DI134" i="3"/>
  <c r="DH134" i="3"/>
  <c r="DG134" i="3"/>
  <c r="DF134" i="3"/>
  <c r="DE134" i="3"/>
  <c r="DD134" i="3"/>
  <c r="DC134" i="3"/>
  <c r="DB134" i="3"/>
  <c r="DA134" i="3"/>
  <c r="CZ134" i="3"/>
  <c r="CY134" i="3"/>
  <c r="CX134" i="3"/>
  <c r="CW134" i="3"/>
  <c r="CV134" i="3"/>
  <c r="CU134" i="3"/>
  <c r="CT134" i="3"/>
  <c r="CS134" i="3"/>
  <c r="CR134" i="3"/>
  <c r="CQ134" i="3"/>
  <c r="CP134" i="3"/>
  <c r="CO134" i="3"/>
  <c r="CN134" i="3"/>
  <c r="CM134" i="3"/>
  <c r="CJ134" i="3"/>
  <c r="CK134" i="3" s="1"/>
  <c r="CI134" i="3"/>
  <c r="CH134" i="3"/>
  <c r="CG134" i="3"/>
  <c r="CF134" i="3"/>
  <c r="CE134" i="3"/>
  <c r="CC134" i="3"/>
  <c r="DN133" i="3"/>
  <c r="DM133" i="3"/>
  <c r="DL133" i="3"/>
  <c r="DK133" i="3"/>
  <c r="DI133" i="3"/>
  <c r="DH133" i="3"/>
  <c r="DG133" i="3"/>
  <c r="DF133" i="3"/>
  <c r="DE133" i="3"/>
  <c r="DD133" i="3"/>
  <c r="DC133" i="3"/>
  <c r="DB133" i="3"/>
  <c r="DA133" i="3"/>
  <c r="CZ133" i="3"/>
  <c r="CY133" i="3"/>
  <c r="CX133" i="3"/>
  <c r="CW133" i="3"/>
  <c r="CV133" i="3"/>
  <c r="CU133" i="3"/>
  <c r="CT133" i="3"/>
  <c r="CS133" i="3"/>
  <c r="CR133" i="3"/>
  <c r="CQ133" i="3"/>
  <c r="CP133" i="3"/>
  <c r="CO133" i="3"/>
  <c r="CN133" i="3"/>
  <c r="CM133" i="3"/>
  <c r="CJ133" i="3"/>
  <c r="CK133" i="3" s="1"/>
  <c r="CI133" i="3"/>
  <c r="CH133" i="3"/>
  <c r="CG133" i="3"/>
  <c r="CF133" i="3"/>
  <c r="CE133" i="3"/>
  <c r="CC133" i="3"/>
  <c r="DN132" i="3"/>
  <c r="DM132" i="3"/>
  <c r="DL132" i="3"/>
  <c r="DK132" i="3"/>
  <c r="DI132" i="3"/>
  <c r="DH132" i="3"/>
  <c r="DG132" i="3"/>
  <c r="DF132" i="3"/>
  <c r="DE132" i="3"/>
  <c r="DD132" i="3"/>
  <c r="DC132" i="3"/>
  <c r="DB132" i="3"/>
  <c r="DA132" i="3"/>
  <c r="CZ132" i="3"/>
  <c r="CY132" i="3"/>
  <c r="CX132" i="3"/>
  <c r="CW132" i="3"/>
  <c r="CV132" i="3"/>
  <c r="CU132" i="3"/>
  <c r="CT132" i="3"/>
  <c r="CS132" i="3"/>
  <c r="CR132" i="3"/>
  <c r="CQ132" i="3"/>
  <c r="CP132" i="3"/>
  <c r="CO132" i="3"/>
  <c r="CN132" i="3"/>
  <c r="CM132" i="3"/>
  <c r="CJ132" i="3"/>
  <c r="CK132" i="3" s="1"/>
  <c r="CI132" i="3"/>
  <c r="CH132" i="3"/>
  <c r="CG132" i="3"/>
  <c r="CF132" i="3"/>
  <c r="CE132" i="3"/>
  <c r="CC132" i="3"/>
  <c r="DN131" i="3"/>
  <c r="DM131" i="3"/>
  <c r="DL131" i="3"/>
  <c r="DK131" i="3"/>
  <c r="DI131" i="3"/>
  <c r="DH131" i="3"/>
  <c r="DG131" i="3"/>
  <c r="DF131" i="3"/>
  <c r="DE131" i="3"/>
  <c r="DD131" i="3"/>
  <c r="DC131" i="3"/>
  <c r="DB131" i="3"/>
  <c r="DA131" i="3"/>
  <c r="CZ131" i="3"/>
  <c r="CY131" i="3"/>
  <c r="CX131" i="3"/>
  <c r="CW131" i="3"/>
  <c r="CV131" i="3"/>
  <c r="CU131" i="3"/>
  <c r="CT131" i="3"/>
  <c r="CS131" i="3"/>
  <c r="CR131" i="3"/>
  <c r="CQ131" i="3"/>
  <c r="CP131" i="3"/>
  <c r="CO131" i="3"/>
  <c r="CN131" i="3"/>
  <c r="CM131" i="3"/>
  <c r="CJ131" i="3"/>
  <c r="CI131" i="3"/>
  <c r="CH131" i="3"/>
  <c r="CG131" i="3"/>
  <c r="CF131" i="3"/>
  <c r="CE131" i="3"/>
  <c r="CC131" i="3"/>
  <c r="DN130" i="3"/>
  <c r="DM130" i="3"/>
  <c r="DL130" i="3"/>
  <c r="DK130" i="3"/>
  <c r="DI130" i="3"/>
  <c r="DH130" i="3"/>
  <c r="DG130" i="3"/>
  <c r="DF130" i="3"/>
  <c r="DE130" i="3"/>
  <c r="DD130" i="3"/>
  <c r="DC130" i="3"/>
  <c r="DB130" i="3"/>
  <c r="DA130" i="3"/>
  <c r="CZ130" i="3"/>
  <c r="CY130" i="3"/>
  <c r="CX130" i="3"/>
  <c r="CW130" i="3"/>
  <c r="CV130" i="3"/>
  <c r="CU130" i="3"/>
  <c r="CT130" i="3"/>
  <c r="CS130" i="3"/>
  <c r="CR130" i="3"/>
  <c r="CQ130" i="3"/>
  <c r="CP130" i="3"/>
  <c r="CO130" i="3"/>
  <c r="CN130" i="3"/>
  <c r="CM130" i="3"/>
  <c r="CJ130" i="3"/>
  <c r="CI130" i="3"/>
  <c r="CH130" i="3"/>
  <c r="CG130" i="3"/>
  <c r="CF130" i="3"/>
  <c r="CE130" i="3"/>
  <c r="CC130" i="3"/>
  <c r="DN129" i="3"/>
  <c r="DM129" i="3"/>
  <c r="DL129" i="3"/>
  <c r="DK129" i="3"/>
  <c r="DI129" i="3"/>
  <c r="DH129" i="3"/>
  <c r="DG129" i="3"/>
  <c r="DF129" i="3"/>
  <c r="DE129" i="3"/>
  <c r="DD129" i="3"/>
  <c r="DC129" i="3"/>
  <c r="DB129" i="3"/>
  <c r="DA129" i="3"/>
  <c r="CZ129" i="3"/>
  <c r="CY129" i="3"/>
  <c r="CX129" i="3"/>
  <c r="CW129" i="3"/>
  <c r="CV129" i="3"/>
  <c r="CU129" i="3"/>
  <c r="CT129" i="3"/>
  <c r="CS129" i="3"/>
  <c r="CR129" i="3"/>
  <c r="CQ129" i="3"/>
  <c r="CP129" i="3"/>
  <c r="CO129" i="3"/>
  <c r="CN129" i="3"/>
  <c r="CM129" i="3"/>
  <c r="CJ129" i="3"/>
  <c r="CI129" i="3"/>
  <c r="CH129" i="3"/>
  <c r="CG129" i="3"/>
  <c r="CF129" i="3"/>
  <c r="CE129" i="3"/>
  <c r="CC129" i="3"/>
  <c r="DN128" i="3"/>
  <c r="DM128" i="3"/>
  <c r="DL128" i="3"/>
  <c r="DK128" i="3"/>
  <c r="DI128" i="3"/>
  <c r="DH128" i="3"/>
  <c r="DG128" i="3"/>
  <c r="DF128" i="3"/>
  <c r="DE128" i="3"/>
  <c r="DD128" i="3"/>
  <c r="DC128" i="3"/>
  <c r="DB128" i="3"/>
  <c r="DA128" i="3"/>
  <c r="CZ128" i="3"/>
  <c r="CY128" i="3"/>
  <c r="CX128" i="3"/>
  <c r="CW128" i="3"/>
  <c r="CV128" i="3"/>
  <c r="CU128" i="3"/>
  <c r="CT128" i="3"/>
  <c r="CS128" i="3"/>
  <c r="CR128" i="3"/>
  <c r="CQ128" i="3"/>
  <c r="CP128" i="3"/>
  <c r="CO128" i="3"/>
  <c r="CN128" i="3"/>
  <c r="CM128" i="3"/>
  <c r="CJ128" i="3"/>
  <c r="CI128" i="3"/>
  <c r="CH128" i="3"/>
  <c r="CG128" i="3"/>
  <c r="CF128" i="3"/>
  <c r="CE128" i="3"/>
  <c r="CC128" i="3"/>
  <c r="DN127" i="3"/>
  <c r="DM127" i="3"/>
  <c r="DL127" i="3"/>
  <c r="DK127" i="3"/>
  <c r="DI127" i="3"/>
  <c r="DH127" i="3"/>
  <c r="DG127" i="3"/>
  <c r="DF127" i="3"/>
  <c r="DE127" i="3"/>
  <c r="DD127" i="3"/>
  <c r="DC127" i="3"/>
  <c r="DB127" i="3"/>
  <c r="DA127" i="3"/>
  <c r="CZ127" i="3"/>
  <c r="CY127" i="3"/>
  <c r="CX127" i="3"/>
  <c r="CW127" i="3"/>
  <c r="CV127" i="3"/>
  <c r="CU127" i="3"/>
  <c r="CT127" i="3"/>
  <c r="CS127" i="3"/>
  <c r="CR127" i="3"/>
  <c r="CQ127" i="3"/>
  <c r="CP127" i="3"/>
  <c r="CO127" i="3"/>
  <c r="CN127" i="3"/>
  <c r="CM127" i="3"/>
  <c r="CJ127" i="3"/>
  <c r="CI127" i="3"/>
  <c r="CH127" i="3"/>
  <c r="CG127" i="3"/>
  <c r="CF127" i="3"/>
  <c r="CE127" i="3"/>
  <c r="CC127" i="3"/>
  <c r="DN126" i="3"/>
  <c r="DM126" i="3"/>
  <c r="DL126" i="3"/>
  <c r="DK126" i="3"/>
  <c r="DI126" i="3"/>
  <c r="DH126" i="3"/>
  <c r="DG126" i="3"/>
  <c r="DF126" i="3"/>
  <c r="DE126" i="3"/>
  <c r="DD126" i="3"/>
  <c r="DC126" i="3"/>
  <c r="DB126" i="3"/>
  <c r="DA126" i="3"/>
  <c r="CZ126" i="3"/>
  <c r="CY126" i="3"/>
  <c r="CX126" i="3"/>
  <c r="CW126" i="3"/>
  <c r="CV126" i="3"/>
  <c r="CU126" i="3"/>
  <c r="CT126" i="3"/>
  <c r="CS126" i="3"/>
  <c r="CR126" i="3"/>
  <c r="CQ126" i="3"/>
  <c r="CP126" i="3"/>
  <c r="CO126" i="3"/>
  <c r="CN126" i="3"/>
  <c r="CM126" i="3"/>
  <c r="CJ126" i="3"/>
  <c r="CI126" i="3"/>
  <c r="CH126" i="3"/>
  <c r="CG126" i="3"/>
  <c r="CF126" i="3"/>
  <c r="CE126" i="3"/>
  <c r="CC126" i="3"/>
  <c r="DN125" i="3"/>
  <c r="DM125" i="3"/>
  <c r="DL125" i="3"/>
  <c r="DK125" i="3"/>
  <c r="DI125" i="3"/>
  <c r="DH125" i="3"/>
  <c r="DG125" i="3"/>
  <c r="DF125" i="3"/>
  <c r="DE125" i="3"/>
  <c r="DD125" i="3"/>
  <c r="DC125" i="3"/>
  <c r="DB125" i="3"/>
  <c r="DA125" i="3"/>
  <c r="CZ125" i="3"/>
  <c r="CY125" i="3"/>
  <c r="CX125" i="3"/>
  <c r="CW125" i="3"/>
  <c r="CV125" i="3"/>
  <c r="CU125" i="3"/>
  <c r="CT125" i="3"/>
  <c r="CS125" i="3"/>
  <c r="CR125" i="3"/>
  <c r="CQ125" i="3"/>
  <c r="CP125" i="3"/>
  <c r="CO125" i="3"/>
  <c r="CN125" i="3"/>
  <c r="CM125" i="3"/>
  <c r="CJ125" i="3"/>
  <c r="CI125" i="3"/>
  <c r="CH125" i="3"/>
  <c r="CG125" i="3"/>
  <c r="CF125" i="3"/>
  <c r="CE125" i="3"/>
  <c r="CC125" i="3"/>
  <c r="DN124" i="3"/>
  <c r="DM124" i="3"/>
  <c r="DL124" i="3"/>
  <c r="DK124" i="3"/>
  <c r="DI124" i="3"/>
  <c r="DH124" i="3"/>
  <c r="DG124" i="3"/>
  <c r="DF124" i="3"/>
  <c r="DE124" i="3"/>
  <c r="DD124" i="3"/>
  <c r="DC124" i="3"/>
  <c r="DB124" i="3"/>
  <c r="DA124" i="3"/>
  <c r="CZ124" i="3"/>
  <c r="CY124" i="3"/>
  <c r="CX124" i="3"/>
  <c r="CW124" i="3"/>
  <c r="CV124" i="3"/>
  <c r="CU124" i="3"/>
  <c r="CT124" i="3"/>
  <c r="CS124" i="3"/>
  <c r="CR124" i="3"/>
  <c r="CQ124" i="3"/>
  <c r="CP124" i="3"/>
  <c r="CO124" i="3"/>
  <c r="CN124" i="3"/>
  <c r="CM124" i="3"/>
  <c r="CJ124" i="3"/>
  <c r="CI124" i="3"/>
  <c r="CH124" i="3"/>
  <c r="CG124" i="3"/>
  <c r="CF124" i="3"/>
  <c r="CE124" i="3"/>
  <c r="CC124" i="3"/>
  <c r="DN123" i="3"/>
  <c r="DM123" i="3"/>
  <c r="DL123" i="3"/>
  <c r="DK123" i="3"/>
  <c r="DI123" i="3"/>
  <c r="DH123" i="3"/>
  <c r="DG123" i="3"/>
  <c r="DF123" i="3"/>
  <c r="DE123" i="3"/>
  <c r="DD123" i="3"/>
  <c r="DC123" i="3"/>
  <c r="DB123" i="3"/>
  <c r="DA123" i="3"/>
  <c r="CZ123" i="3"/>
  <c r="CY123" i="3"/>
  <c r="CX123" i="3"/>
  <c r="CW123" i="3"/>
  <c r="CV123" i="3"/>
  <c r="CU123" i="3"/>
  <c r="CT123" i="3"/>
  <c r="CS123" i="3"/>
  <c r="CR123" i="3"/>
  <c r="CQ123" i="3"/>
  <c r="CP123" i="3"/>
  <c r="CO123" i="3"/>
  <c r="CN123" i="3"/>
  <c r="CM123" i="3"/>
  <c r="CJ123" i="3"/>
  <c r="CI123" i="3"/>
  <c r="CH123" i="3"/>
  <c r="CG123" i="3"/>
  <c r="CF123" i="3"/>
  <c r="CE123" i="3"/>
  <c r="CC123" i="3"/>
  <c r="DN122" i="3"/>
  <c r="DM122" i="3"/>
  <c r="DL122" i="3"/>
  <c r="DK122" i="3"/>
  <c r="DI122" i="3"/>
  <c r="DH122" i="3"/>
  <c r="DG122" i="3"/>
  <c r="DF122" i="3"/>
  <c r="DE122" i="3"/>
  <c r="DD122" i="3"/>
  <c r="DC122" i="3"/>
  <c r="DB122" i="3"/>
  <c r="DA122" i="3"/>
  <c r="CZ122" i="3"/>
  <c r="CY122" i="3"/>
  <c r="CX122" i="3"/>
  <c r="CW122" i="3"/>
  <c r="CV122" i="3"/>
  <c r="CU122" i="3"/>
  <c r="CT122" i="3"/>
  <c r="CS122" i="3"/>
  <c r="CR122" i="3"/>
  <c r="CQ122" i="3"/>
  <c r="CP122" i="3"/>
  <c r="CO122" i="3"/>
  <c r="CN122" i="3"/>
  <c r="CM122" i="3"/>
  <c r="CJ122" i="3"/>
  <c r="CI122" i="3"/>
  <c r="CH122" i="3"/>
  <c r="CG122" i="3"/>
  <c r="CF122" i="3"/>
  <c r="CE122" i="3"/>
  <c r="CC122" i="3"/>
  <c r="DN121" i="3"/>
  <c r="DM121" i="3"/>
  <c r="DL121" i="3"/>
  <c r="DK121" i="3"/>
  <c r="DI121" i="3"/>
  <c r="DH121" i="3"/>
  <c r="DG121" i="3"/>
  <c r="DF121" i="3"/>
  <c r="DE121" i="3"/>
  <c r="DD121" i="3"/>
  <c r="DC121" i="3"/>
  <c r="DB121" i="3"/>
  <c r="DA121" i="3"/>
  <c r="CZ121" i="3"/>
  <c r="CY121" i="3"/>
  <c r="CX121" i="3"/>
  <c r="CW121" i="3"/>
  <c r="CV121" i="3"/>
  <c r="CU121" i="3"/>
  <c r="CT121" i="3"/>
  <c r="CS121" i="3"/>
  <c r="CR121" i="3"/>
  <c r="CQ121" i="3"/>
  <c r="CP121" i="3"/>
  <c r="CO121" i="3"/>
  <c r="CN121" i="3"/>
  <c r="CM121" i="3"/>
  <c r="CJ121" i="3"/>
  <c r="CI121" i="3"/>
  <c r="CH121" i="3"/>
  <c r="CG121" i="3"/>
  <c r="CF121" i="3"/>
  <c r="CE121" i="3"/>
  <c r="CC121" i="3"/>
  <c r="DN120" i="3"/>
  <c r="DM120" i="3"/>
  <c r="DL120" i="3"/>
  <c r="DK120" i="3"/>
  <c r="DI120" i="3"/>
  <c r="DH120" i="3"/>
  <c r="DG120" i="3"/>
  <c r="DF120" i="3"/>
  <c r="DE120" i="3"/>
  <c r="DD120" i="3"/>
  <c r="DC120" i="3"/>
  <c r="DB120" i="3"/>
  <c r="DA120" i="3"/>
  <c r="CZ120" i="3"/>
  <c r="CY120" i="3"/>
  <c r="CX120" i="3"/>
  <c r="CW120" i="3"/>
  <c r="CV120" i="3"/>
  <c r="CU120" i="3"/>
  <c r="CT120" i="3"/>
  <c r="CS120" i="3"/>
  <c r="CR120" i="3"/>
  <c r="CQ120" i="3"/>
  <c r="CP120" i="3"/>
  <c r="CO120" i="3"/>
  <c r="CN120" i="3"/>
  <c r="CM120" i="3"/>
  <c r="CJ120" i="3"/>
  <c r="CI120" i="3"/>
  <c r="CH120" i="3"/>
  <c r="CG120" i="3"/>
  <c r="CF120" i="3"/>
  <c r="CE120" i="3"/>
  <c r="CC120" i="3"/>
  <c r="DN119" i="3"/>
  <c r="DM119" i="3"/>
  <c r="DL119" i="3"/>
  <c r="DK119" i="3"/>
  <c r="DI119" i="3"/>
  <c r="DH119" i="3"/>
  <c r="DG119" i="3"/>
  <c r="DF119" i="3"/>
  <c r="DE119" i="3"/>
  <c r="DD119" i="3"/>
  <c r="DC119" i="3"/>
  <c r="DB119" i="3"/>
  <c r="DA119" i="3"/>
  <c r="CZ119" i="3"/>
  <c r="CY119" i="3"/>
  <c r="CX119" i="3"/>
  <c r="CW119" i="3"/>
  <c r="CV119" i="3"/>
  <c r="CU119" i="3"/>
  <c r="CT119" i="3"/>
  <c r="CS119" i="3"/>
  <c r="CR119" i="3"/>
  <c r="CQ119" i="3"/>
  <c r="CP119" i="3"/>
  <c r="CO119" i="3"/>
  <c r="CN119" i="3"/>
  <c r="CM119" i="3"/>
  <c r="CJ119" i="3"/>
  <c r="CI119" i="3"/>
  <c r="CH119" i="3"/>
  <c r="CG119" i="3"/>
  <c r="CF119" i="3"/>
  <c r="CE119" i="3"/>
  <c r="CC119" i="3"/>
  <c r="DN118" i="3"/>
  <c r="DM118" i="3"/>
  <c r="DL118" i="3"/>
  <c r="DK118" i="3"/>
  <c r="DI118" i="3"/>
  <c r="DH118" i="3"/>
  <c r="DG118" i="3"/>
  <c r="DF118" i="3"/>
  <c r="DE118" i="3"/>
  <c r="DD118" i="3"/>
  <c r="DC118" i="3"/>
  <c r="DB118" i="3"/>
  <c r="DA118" i="3"/>
  <c r="CZ118" i="3"/>
  <c r="CY118" i="3"/>
  <c r="CX118" i="3"/>
  <c r="CW118" i="3"/>
  <c r="CV118" i="3"/>
  <c r="CU118" i="3"/>
  <c r="CT118" i="3"/>
  <c r="CS118" i="3"/>
  <c r="CR118" i="3"/>
  <c r="CQ118" i="3"/>
  <c r="CP118" i="3"/>
  <c r="CO118" i="3"/>
  <c r="CN118" i="3"/>
  <c r="CM118" i="3"/>
  <c r="CJ118" i="3"/>
  <c r="CI118" i="3"/>
  <c r="CH118" i="3"/>
  <c r="CG118" i="3"/>
  <c r="CF118" i="3"/>
  <c r="CE118" i="3"/>
  <c r="CC118" i="3"/>
  <c r="DN117" i="3"/>
  <c r="DM117" i="3"/>
  <c r="DL117" i="3"/>
  <c r="DK117" i="3"/>
  <c r="DI117" i="3"/>
  <c r="DH117" i="3"/>
  <c r="DG117" i="3"/>
  <c r="DF117" i="3"/>
  <c r="DE117" i="3"/>
  <c r="DD117" i="3"/>
  <c r="DC117" i="3"/>
  <c r="DB117" i="3"/>
  <c r="DA117" i="3"/>
  <c r="CZ117" i="3"/>
  <c r="CY117" i="3"/>
  <c r="CX117" i="3"/>
  <c r="CW117" i="3"/>
  <c r="CV117" i="3"/>
  <c r="CU117" i="3"/>
  <c r="CT117" i="3"/>
  <c r="CS117" i="3"/>
  <c r="CR117" i="3"/>
  <c r="CQ117" i="3"/>
  <c r="CP117" i="3"/>
  <c r="CO117" i="3"/>
  <c r="CN117" i="3"/>
  <c r="CM117" i="3"/>
  <c r="CJ117" i="3"/>
  <c r="CI117" i="3"/>
  <c r="CH117" i="3"/>
  <c r="CG117" i="3"/>
  <c r="CF117" i="3"/>
  <c r="CE117" i="3"/>
  <c r="CC117" i="3"/>
  <c r="DN116" i="3"/>
  <c r="DM116" i="3"/>
  <c r="DL116" i="3"/>
  <c r="DK116" i="3"/>
  <c r="DI116" i="3"/>
  <c r="DH116" i="3"/>
  <c r="DG116" i="3"/>
  <c r="DF116" i="3"/>
  <c r="DE116" i="3"/>
  <c r="DD116" i="3"/>
  <c r="DC116" i="3"/>
  <c r="DB116" i="3"/>
  <c r="DA116" i="3"/>
  <c r="CZ116" i="3"/>
  <c r="CY116" i="3"/>
  <c r="CX116" i="3"/>
  <c r="CW116" i="3"/>
  <c r="CV116" i="3"/>
  <c r="CU116" i="3"/>
  <c r="CT116" i="3"/>
  <c r="CS116" i="3"/>
  <c r="CR116" i="3"/>
  <c r="CQ116" i="3"/>
  <c r="CP116" i="3"/>
  <c r="CO116" i="3"/>
  <c r="CN116" i="3"/>
  <c r="CM116" i="3"/>
  <c r="CJ116" i="3"/>
  <c r="CI116" i="3"/>
  <c r="CH116" i="3"/>
  <c r="CG116" i="3"/>
  <c r="CF116" i="3"/>
  <c r="CE116" i="3"/>
  <c r="CC116" i="3"/>
  <c r="DN115" i="3"/>
  <c r="DM115" i="3"/>
  <c r="DL115" i="3"/>
  <c r="DK115" i="3"/>
  <c r="DI115" i="3"/>
  <c r="DH115" i="3"/>
  <c r="DG115" i="3"/>
  <c r="DF115" i="3"/>
  <c r="DE115" i="3"/>
  <c r="DD115" i="3"/>
  <c r="DC115" i="3"/>
  <c r="DB115" i="3"/>
  <c r="DA115" i="3"/>
  <c r="CZ115" i="3"/>
  <c r="CY115" i="3"/>
  <c r="CX115" i="3"/>
  <c r="CW115" i="3"/>
  <c r="CV115" i="3"/>
  <c r="CU115" i="3"/>
  <c r="CT115" i="3"/>
  <c r="CS115" i="3"/>
  <c r="CR115" i="3"/>
  <c r="CQ115" i="3"/>
  <c r="CP115" i="3"/>
  <c r="CO115" i="3"/>
  <c r="CN115" i="3"/>
  <c r="CM115" i="3"/>
  <c r="CJ115" i="3"/>
  <c r="CI115" i="3"/>
  <c r="CH115" i="3"/>
  <c r="CG115" i="3"/>
  <c r="CF115" i="3"/>
  <c r="CE115" i="3"/>
  <c r="CC115" i="3"/>
  <c r="DN114" i="3"/>
  <c r="DM114" i="3"/>
  <c r="DL114" i="3"/>
  <c r="DK114" i="3"/>
  <c r="DI114" i="3"/>
  <c r="DH114" i="3"/>
  <c r="DG114" i="3"/>
  <c r="DF114" i="3"/>
  <c r="DE114" i="3"/>
  <c r="DD114" i="3"/>
  <c r="DC114" i="3"/>
  <c r="DB114" i="3"/>
  <c r="DA114" i="3"/>
  <c r="CZ114" i="3"/>
  <c r="CY114" i="3"/>
  <c r="CX114" i="3"/>
  <c r="CW114" i="3"/>
  <c r="CV114" i="3"/>
  <c r="CU114" i="3"/>
  <c r="CT114" i="3"/>
  <c r="CS114" i="3"/>
  <c r="CR114" i="3"/>
  <c r="CQ114" i="3"/>
  <c r="CP114" i="3"/>
  <c r="CO114" i="3"/>
  <c r="CN114" i="3"/>
  <c r="CM114" i="3"/>
  <c r="CJ114" i="3"/>
  <c r="CI114" i="3"/>
  <c r="CH114" i="3"/>
  <c r="CG114" i="3"/>
  <c r="CF114" i="3"/>
  <c r="CE114" i="3"/>
  <c r="CC114" i="3"/>
  <c r="DN113" i="3"/>
  <c r="DM113" i="3"/>
  <c r="DL113" i="3"/>
  <c r="DK113" i="3"/>
  <c r="DI113" i="3"/>
  <c r="DH113" i="3"/>
  <c r="DG113" i="3"/>
  <c r="DF113" i="3"/>
  <c r="DE113" i="3"/>
  <c r="DD113" i="3"/>
  <c r="DC113" i="3"/>
  <c r="DB113" i="3"/>
  <c r="DA113" i="3"/>
  <c r="CZ113" i="3"/>
  <c r="CY113" i="3"/>
  <c r="CX113" i="3"/>
  <c r="CW113" i="3"/>
  <c r="CV113" i="3"/>
  <c r="CU113" i="3"/>
  <c r="CT113" i="3"/>
  <c r="CS113" i="3"/>
  <c r="CR113" i="3"/>
  <c r="CQ113" i="3"/>
  <c r="CP113" i="3"/>
  <c r="CO113" i="3"/>
  <c r="CN113" i="3"/>
  <c r="CM113" i="3"/>
  <c r="CJ113" i="3"/>
  <c r="CI113" i="3"/>
  <c r="CH113" i="3"/>
  <c r="CG113" i="3"/>
  <c r="CF113" i="3"/>
  <c r="CE113" i="3"/>
  <c r="CC113" i="3"/>
  <c r="DN112" i="3"/>
  <c r="DM112" i="3"/>
  <c r="DL112" i="3"/>
  <c r="DK112" i="3"/>
  <c r="DI112" i="3"/>
  <c r="DH112" i="3"/>
  <c r="DG112" i="3"/>
  <c r="DF112" i="3"/>
  <c r="DE112" i="3"/>
  <c r="DD112" i="3"/>
  <c r="DC112" i="3"/>
  <c r="DB112" i="3"/>
  <c r="DA112" i="3"/>
  <c r="CZ112" i="3"/>
  <c r="CY112" i="3"/>
  <c r="CX112" i="3"/>
  <c r="CW112" i="3"/>
  <c r="CV112" i="3"/>
  <c r="CU112" i="3"/>
  <c r="CT112" i="3"/>
  <c r="CS112" i="3"/>
  <c r="CR112" i="3"/>
  <c r="CQ112" i="3"/>
  <c r="CP112" i="3"/>
  <c r="CO112" i="3"/>
  <c r="CN112" i="3"/>
  <c r="CM112" i="3"/>
  <c r="CJ112" i="3"/>
  <c r="CI112" i="3"/>
  <c r="CH112" i="3"/>
  <c r="CG112" i="3"/>
  <c r="CF112" i="3"/>
  <c r="CE112" i="3"/>
  <c r="CC112" i="3"/>
  <c r="DN111" i="3"/>
  <c r="DM111" i="3"/>
  <c r="DL111" i="3"/>
  <c r="DK111" i="3"/>
  <c r="DI111" i="3"/>
  <c r="DH111" i="3"/>
  <c r="DG111" i="3"/>
  <c r="DF111" i="3"/>
  <c r="DE111" i="3"/>
  <c r="DD111" i="3"/>
  <c r="DC111" i="3"/>
  <c r="DB111" i="3"/>
  <c r="DA111" i="3"/>
  <c r="CZ111" i="3"/>
  <c r="CY111" i="3"/>
  <c r="CX111" i="3"/>
  <c r="CW111" i="3"/>
  <c r="CV111" i="3"/>
  <c r="CU111" i="3"/>
  <c r="CT111" i="3"/>
  <c r="CS111" i="3"/>
  <c r="CR111" i="3"/>
  <c r="CQ111" i="3"/>
  <c r="CP111" i="3"/>
  <c r="CO111" i="3"/>
  <c r="CN111" i="3"/>
  <c r="CM111" i="3"/>
  <c r="CJ111" i="3"/>
  <c r="CI111" i="3"/>
  <c r="CH111" i="3"/>
  <c r="CG111" i="3"/>
  <c r="CF111" i="3"/>
  <c r="CE111" i="3"/>
  <c r="CC111" i="3"/>
  <c r="DN110" i="3"/>
  <c r="DM110" i="3"/>
  <c r="DL110" i="3"/>
  <c r="DK110" i="3"/>
  <c r="DI110" i="3"/>
  <c r="DH110" i="3"/>
  <c r="DG110" i="3"/>
  <c r="DF110" i="3"/>
  <c r="DE110" i="3"/>
  <c r="DD110" i="3"/>
  <c r="DC110" i="3"/>
  <c r="DB110" i="3"/>
  <c r="DA110" i="3"/>
  <c r="CZ110" i="3"/>
  <c r="CY110" i="3"/>
  <c r="CX110" i="3"/>
  <c r="CW110" i="3"/>
  <c r="CV110" i="3"/>
  <c r="CU110" i="3"/>
  <c r="CT110" i="3"/>
  <c r="CS110" i="3"/>
  <c r="CR110" i="3"/>
  <c r="CQ110" i="3"/>
  <c r="CP110" i="3"/>
  <c r="CO110" i="3"/>
  <c r="CN110" i="3"/>
  <c r="CM110" i="3"/>
  <c r="CJ110" i="3"/>
  <c r="CI110" i="3"/>
  <c r="CH110" i="3"/>
  <c r="CG110" i="3"/>
  <c r="CF110" i="3"/>
  <c r="CE110" i="3"/>
  <c r="CC110" i="3"/>
  <c r="DN109" i="3"/>
  <c r="DM109" i="3"/>
  <c r="DL109" i="3"/>
  <c r="DK109" i="3"/>
  <c r="DI109" i="3"/>
  <c r="DH109" i="3"/>
  <c r="DG109" i="3"/>
  <c r="DF109" i="3"/>
  <c r="DE109" i="3"/>
  <c r="DD109" i="3"/>
  <c r="DC109" i="3"/>
  <c r="DB109" i="3"/>
  <c r="DA109" i="3"/>
  <c r="CZ109" i="3"/>
  <c r="CY109" i="3"/>
  <c r="CX109" i="3"/>
  <c r="CW109" i="3"/>
  <c r="CV109" i="3"/>
  <c r="CU109" i="3"/>
  <c r="CT109" i="3"/>
  <c r="CS109" i="3"/>
  <c r="CR109" i="3"/>
  <c r="CQ109" i="3"/>
  <c r="CP109" i="3"/>
  <c r="CO109" i="3"/>
  <c r="CN109" i="3"/>
  <c r="CM109" i="3"/>
  <c r="CJ109" i="3"/>
  <c r="CI109" i="3"/>
  <c r="CH109" i="3"/>
  <c r="CG109" i="3"/>
  <c r="CF109" i="3"/>
  <c r="CE109" i="3"/>
  <c r="CC109" i="3"/>
  <c r="DN108" i="3"/>
  <c r="DM108" i="3"/>
  <c r="DL108" i="3"/>
  <c r="DK108" i="3"/>
  <c r="DI108" i="3"/>
  <c r="DH108" i="3"/>
  <c r="DG108" i="3"/>
  <c r="DF108" i="3"/>
  <c r="DE108" i="3"/>
  <c r="DD108" i="3"/>
  <c r="DC108" i="3"/>
  <c r="DB108" i="3"/>
  <c r="DA108" i="3"/>
  <c r="CZ108" i="3"/>
  <c r="CY108" i="3"/>
  <c r="CX108" i="3"/>
  <c r="CW108" i="3"/>
  <c r="CV108" i="3"/>
  <c r="CU108" i="3"/>
  <c r="CT108" i="3"/>
  <c r="CS108" i="3"/>
  <c r="CR108" i="3"/>
  <c r="CQ108" i="3"/>
  <c r="CP108" i="3"/>
  <c r="CO108" i="3"/>
  <c r="CN108" i="3"/>
  <c r="CM108" i="3"/>
  <c r="CJ108" i="3"/>
  <c r="CI108" i="3"/>
  <c r="CH108" i="3"/>
  <c r="CG108" i="3"/>
  <c r="CF108" i="3"/>
  <c r="CE108" i="3"/>
  <c r="CC108" i="3"/>
  <c r="DN107" i="3"/>
  <c r="DM107" i="3"/>
  <c r="DL107" i="3"/>
  <c r="DK107" i="3"/>
  <c r="DI107" i="3"/>
  <c r="DH107" i="3"/>
  <c r="DG107" i="3"/>
  <c r="DF107" i="3"/>
  <c r="DE107" i="3"/>
  <c r="DD107" i="3"/>
  <c r="DC107" i="3"/>
  <c r="DB107" i="3"/>
  <c r="DA107" i="3"/>
  <c r="CZ107" i="3"/>
  <c r="CY107" i="3"/>
  <c r="CX107" i="3"/>
  <c r="CW107" i="3"/>
  <c r="CV107" i="3"/>
  <c r="CU107" i="3"/>
  <c r="CT107" i="3"/>
  <c r="CS107" i="3"/>
  <c r="CR107" i="3"/>
  <c r="CQ107" i="3"/>
  <c r="CP107" i="3"/>
  <c r="CO107" i="3"/>
  <c r="CN107" i="3"/>
  <c r="CM107" i="3"/>
  <c r="CJ107" i="3"/>
  <c r="CI107" i="3"/>
  <c r="CH107" i="3"/>
  <c r="CG107" i="3"/>
  <c r="CF107" i="3"/>
  <c r="CE107" i="3"/>
  <c r="CC107" i="3"/>
  <c r="DN106" i="3"/>
  <c r="DM106" i="3"/>
  <c r="DL106" i="3"/>
  <c r="DK106" i="3"/>
  <c r="DI106" i="3"/>
  <c r="DH106" i="3"/>
  <c r="DG106" i="3"/>
  <c r="DF106" i="3"/>
  <c r="DE106" i="3"/>
  <c r="DD106" i="3"/>
  <c r="DC106" i="3"/>
  <c r="DB106" i="3"/>
  <c r="DA106" i="3"/>
  <c r="CZ106" i="3"/>
  <c r="CY106" i="3"/>
  <c r="CX106" i="3"/>
  <c r="CW106" i="3"/>
  <c r="CV106" i="3"/>
  <c r="CU106" i="3"/>
  <c r="CT106" i="3"/>
  <c r="CS106" i="3"/>
  <c r="CR106" i="3"/>
  <c r="CQ106" i="3"/>
  <c r="CP106" i="3"/>
  <c r="CO106" i="3"/>
  <c r="CN106" i="3"/>
  <c r="CM106" i="3"/>
  <c r="CJ106" i="3"/>
  <c r="CI106" i="3"/>
  <c r="CH106" i="3"/>
  <c r="CG106" i="3"/>
  <c r="CF106" i="3"/>
  <c r="CE106" i="3"/>
  <c r="CC106" i="3"/>
  <c r="DN105" i="3"/>
  <c r="DM105" i="3"/>
  <c r="DL105" i="3"/>
  <c r="DK105" i="3"/>
  <c r="DI105" i="3"/>
  <c r="DH105" i="3"/>
  <c r="DG105" i="3"/>
  <c r="DF105" i="3"/>
  <c r="DE105" i="3"/>
  <c r="DD105" i="3"/>
  <c r="DC105" i="3"/>
  <c r="DB105" i="3"/>
  <c r="DA105" i="3"/>
  <c r="CZ105" i="3"/>
  <c r="CY105" i="3"/>
  <c r="CX105" i="3"/>
  <c r="CW105" i="3"/>
  <c r="CV105" i="3"/>
  <c r="CU105" i="3"/>
  <c r="CT105" i="3"/>
  <c r="CS105" i="3"/>
  <c r="CR105" i="3"/>
  <c r="CQ105" i="3"/>
  <c r="CP105" i="3"/>
  <c r="CO105" i="3"/>
  <c r="CN105" i="3"/>
  <c r="CM105" i="3"/>
  <c r="CJ105" i="3"/>
  <c r="CI105" i="3"/>
  <c r="CH105" i="3"/>
  <c r="CG105" i="3"/>
  <c r="CF105" i="3"/>
  <c r="CE105" i="3"/>
  <c r="CC105" i="3"/>
  <c r="DN104" i="3"/>
  <c r="DM104" i="3"/>
  <c r="DL104" i="3"/>
  <c r="DK104" i="3"/>
  <c r="DI104" i="3"/>
  <c r="DH104" i="3"/>
  <c r="DG104" i="3"/>
  <c r="DF104" i="3"/>
  <c r="DE104" i="3"/>
  <c r="DD104" i="3"/>
  <c r="DC104" i="3"/>
  <c r="DB104" i="3"/>
  <c r="DA104" i="3"/>
  <c r="CZ104" i="3"/>
  <c r="CY104" i="3"/>
  <c r="CX104" i="3"/>
  <c r="CW104" i="3"/>
  <c r="CV104" i="3"/>
  <c r="CU104" i="3"/>
  <c r="CT104" i="3"/>
  <c r="CS104" i="3"/>
  <c r="CR104" i="3"/>
  <c r="CQ104" i="3"/>
  <c r="CP104" i="3"/>
  <c r="CO104" i="3"/>
  <c r="CN104" i="3"/>
  <c r="CM104" i="3"/>
  <c r="CJ104" i="3"/>
  <c r="CI104" i="3"/>
  <c r="CH104" i="3"/>
  <c r="CG104" i="3"/>
  <c r="CF104" i="3"/>
  <c r="CE104" i="3"/>
  <c r="CC104" i="3"/>
  <c r="DN103" i="3"/>
  <c r="DM103" i="3"/>
  <c r="DL103" i="3"/>
  <c r="DK103" i="3"/>
  <c r="DI103" i="3"/>
  <c r="DH103" i="3"/>
  <c r="DG103" i="3"/>
  <c r="DF103" i="3"/>
  <c r="DE103" i="3"/>
  <c r="DD103" i="3"/>
  <c r="DC103" i="3"/>
  <c r="DB103" i="3"/>
  <c r="DA103" i="3"/>
  <c r="CZ103" i="3"/>
  <c r="CY103" i="3"/>
  <c r="CX103" i="3"/>
  <c r="CW103" i="3"/>
  <c r="CV103" i="3"/>
  <c r="CU103" i="3"/>
  <c r="CT103" i="3"/>
  <c r="CS103" i="3"/>
  <c r="CR103" i="3"/>
  <c r="CQ103" i="3"/>
  <c r="CP103" i="3"/>
  <c r="CO103" i="3"/>
  <c r="CN103" i="3"/>
  <c r="CM103" i="3"/>
  <c r="CJ103" i="3"/>
  <c r="CI103" i="3"/>
  <c r="CH103" i="3"/>
  <c r="CG103" i="3"/>
  <c r="CF103" i="3"/>
  <c r="CE103" i="3"/>
  <c r="CC103" i="3"/>
  <c r="DN102" i="3"/>
  <c r="DM102" i="3"/>
  <c r="DL102" i="3"/>
  <c r="DK102" i="3"/>
  <c r="DI102" i="3"/>
  <c r="DH102" i="3"/>
  <c r="DG102" i="3"/>
  <c r="DF102" i="3"/>
  <c r="DE102" i="3"/>
  <c r="DD102" i="3"/>
  <c r="DC102" i="3"/>
  <c r="DB102" i="3"/>
  <c r="DA102" i="3"/>
  <c r="CZ102" i="3"/>
  <c r="CY102" i="3"/>
  <c r="CX102" i="3"/>
  <c r="CW102" i="3"/>
  <c r="CV102" i="3"/>
  <c r="CU102" i="3"/>
  <c r="CT102" i="3"/>
  <c r="CS102" i="3"/>
  <c r="CR102" i="3"/>
  <c r="CQ102" i="3"/>
  <c r="CP102" i="3"/>
  <c r="CO102" i="3"/>
  <c r="CN102" i="3"/>
  <c r="CM102" i="3"/>
  <c r="CJ102" i="3"/>
  <c r="CI102" i="3"/>
  <c r="CH102" i="3"/>
  <c r="CG102" i="3"/>
  <c r="CF102" i="3"/>
  <c r="CE102" i="3"/>
  <c r="CC102" i="3"/>
  <c r="DN101" i="3"/>
  <c r="DM101" i="3"/>
  <c r="DL101" i="3"/>
  <c r="DK101" i="3"/>
  <c r="DI101" i="3"/>
  <c r="DH101" i="3"/>
  <c r="DG101" i="3"/>
  <c r="DF101" i="3"/>
  <c r="DE101" i="3"/>
  <c r="DD101" i="3"/>
  <c r="DC101" i="3"/>
  <c r="DB101" i="3"/>
  <c r="DA101" i="3"/>
  <c r="CZ101" i="3"/>
  <c r="CY101" i="3"/>
  <c r="CX101" i="3"/>
  <c r="CW101" i="3"/>
  <c r="CV101" i="3"/>
  <c r="CU101" i="3"/>
  <c r="CT101" i="3"/>
  <c r="CS101" i="3"/>
  <c r="CR101" i="3"/>
  <c r="CQ101" i="3"/>
  <c r="CP101" i="3"/>
  <c r="CO101" i="3"/>
  <c r="CN101" i="3"/>
  <c r="CM101" i="3"/>
  <c r="CJ101" i="3"/>
  <c r="CI101" i="3"/>
  <c r="CH101" i="3"/>
  <c r="CG101" i="3"/>
  <c r="CF101" i="3"/>
  <c r="CE101" i="3"/>
  <c r="CC101" i="3"/>
  <c r="DN100" i="3"/>
  <c r="DM100" i="3"/>
  <c r="DL100" i="3"/>
  <c r="DK100" i="3"/>
  <c r="DI100" i="3"/>
  <c r="DH100" i="3"/>
  <c r="DG100" i="3"/>
  <c r="DF100" i="3"/>
  <c r="DE100" i="3"/>
  <c r="DD100" i="3"/>
  <c r="DC100" i="3"/>
  <c r="DB100" i="3"/>
  <c r="DA100" i="3"/>
  <c r="CZ100" i="3"/>
  <c r="CY100" i="3"/>
  <c r="CX100" i="3"/>
  <c r="CW100" i="3"/>
  <c r="CV100" i="3"/>
  <c r="CU100" i="3"/>
  <c r="CT100" i="3"/>
  <c r="CS100" i="3"/>
  <c r="CR100" i="3"/>
  <c r="CQ100" i="3"/>
  <c r="CP100" i="3"/>
  <c r="CO100" i="3"/>
  <c r="CN100" i="3"/>
  <c r="CM100" i="3"/>
  <c r="CJ100" i="3"/>
  <c r="CI100" i="3"/>
  <c r="CH100" i="3"/>
  <c r="CG100" i="3"/>
  <c r="CF100" i="3"/>
  <c r="CE100" i="3"/>
  <c r="CC100" i="3"/>
  <c r="DN99" i="3"/>
  <c r="DM99" i="3"/>
  <c r="DL99" i="3"/>
  <c r="DK99" i="3"/>
  <c r="DI99" i="3"/>
  <c r="DH99" i="3"/>
  <c r="DG99" i="3"/>
  <c r="DF99" i="3"/>
  <c r="DE99" i="3"/>
  <c r="DD99" i="3"/>
  <c r="DC99" i="3"/>
  <c r="DB99" i="3"/>
  <c r="DA99" i="3"/>
  <c r="CZ99" i="3"/>
  <c r="CY99" i="3"/>
  <c r="CX99" i="3"/>
  <c r="CW99" i="3"/>
  <c r="CV99" i="3"/>
  <c r="CU99" i="3"/>
  <c r="CT99" i="3"/>
  <c r="CS99" i="3"/>
  <c r="CR99" i="3"/>
  <c r="CQ99" i="3"/>
  <c r="CP99" i="3"/>
  <c r="CO99" i="3"/>
  <c r="CN99" i="3"/>
  <c r="CM99" i="3"/>
  <c r="CJ99" i="3"/>
  <c r="CI99" i="3"/>
  <c r="CH99" i="3"/>
  <c r="CG99" i="3"/>
  <c r="CF99" i="3"/>
  <c r="CE99" i="3"/>
  <c r="CC99" i="3"/>
  <c r="DN98" i="3"/>
  <c r="DM98" i="3"/>
  <c r="DL98" i="3"/>
  <c r="DK98" i="3"/>
  <c r="DI98" i="3"/>
  <c r="DH98" i="3"/>
  <c r="DG98" i="3"/>
  <c r="DF98" i="3"/>
  <c r="DE98" i="3"/>
  <c r="DD98" i="3"/>
  <c r="DC98" i="3"/>
  <c r="DB98" i="3"/>
  <c r="DA98" i="3"/>
  <c r="CZ98" i="3"/>
  <c r="CY98" i="3"/>
  <c r="CX98" i="3"/>
  <c r="CW98" i="3"/>
  <c r="CV98" i="3"/>
  <c r="CU98" i="3"/>
  <c r="CT98" i="3"/>
  <c r="CS98" i="3"/>
  <c r="CR98" i="3"/>
  <c r="CQ98" i="3"/>
  <c r="CP98" i="3"/>
  <c r="CO98" i="3"/>
  <c r="CN98" i="3"/>
  <c r="CM98" i="3"/>
  <c r="CJ98" i="3"/>
  <c r="CK98" i="3" s="1"/>
  <c r="CI98" i="3"/>
  <c r="CH98" i="3"/>
  <c r="CG98" i="3"/>
  <c r="CF98" i="3"/>
  <c r="CE98" i="3"/>
  <c r="CC98" i="3"/>
  <c r="DN97" i="3"/>
  <c r="DM97" i="3"/>
  <c r="DL97" i="3"/>
  <c r="DK97" i="3"/>
  <c r="DI97" i="3"/>
  <c r="DH97" i="3"/>
  <c r="DG97" i="3"/>
  <c r="DF97" i="3"/>
  <c r="DE97" i="3"/>
  <c r="DD97" i="3"/>
  <c r="DC97" i="3"/>
  <c r="DB97" i="3"/>
  <c r="DA97" i="3"/>
  <c r="CZ97" i="3"/>
  <c r="CY97" i="3"/>
  <c r="CX97" i="3"/>
  <c r="CW97" i="3"/>
  <c r="CV97" i="3"/>
  <c r="CU97" i="3"/>
  <c r="CT97" i="3"/>
  <c r="CS97" i="3"/>
  <c r="CR97" i="3"/>
  <c r="CQ97" i="3"/>
  <c r="CP97" i="3"/>
  <c r="CO97" i="3"/>
  <c r="CN97" i="3"/>
  <c r="CM97" i="3"/>
  <c r="CJ97" i="3"/>
  <c r="CK97" i="3" s="1"/>
  <c r="CI97" i="3"/>
  <c r="CH97" i="3"/>
  <c r="CG97" i="3"/>
  <c r="CF97" i="3"/>
  <c r="CE97" i="3"/>
  <c r="CC97" i="3"/>
  <c r="DN96" i="3"/>
  <c r="DM96" i="3"/>
  <c r="DL96" i="3"/>
  <c r="DK96" i="3"/>
  <c r="DI96" i="3"/>
  <c r="DH96" i="3"/>
  <c r="DG96" i="3"/>
  <c r="DF96" i="3"/>
  <c r="DE96" i="3"/>
  <c r="DD96" i="3"/>
  <c r="DC96" i="3"/>
  <c r="DB96" i="3"/>
  <c r="DA96" i="3"/>
  <c r="CZ96" i="3"/>
  <c r="CY96" i="3"/>
  <c r="CX96" i="3"/>
  <c r="CW96" i="3"/>
  <c r="CV96" i="3"/>
  <c r="CU96" i="3"/>
  <c r="CT96" i="3"/>
  <c r="CS96" i="3"/>
  <c r="CR96" i="3"/>
  <c r="CQ96" i="3"/>
  <c r="CP96" i="3"/>
  <c r="CO96" i="3"/>
  <c r="CN96" i="3"/>
  <c r="CM96" i="3"/>
  <c r="CJ96" i="3"/>
  <c r="CK96" i="3" s="1"/>
  <c r="CI96" i="3"/>
  <c r="CH96" i="3"/>
  <c r="CG96" i="3"/>
  <c r="CF96" i="3"/>
  <c r="CE96" i="3"/>
  <c r="CC96" i="3"/>
  <c r="DN95" i="3"/>
  <c r="DM95" i="3"/>
  <c r="DL95" i="3"/>
  <c r="DK95" i="3"/>
  <c r="DI95" i="3"/>
  <c r="DH95" i="3"/>
  <c r="DG95" i="3"/>
  <c r="DF95" i="3"/>
  <c r="DE95" i="3"/>
  <c r="DD95" i="3"/>
  <c r="DC95" i="3"/>
  <c r="DB95" i="3"/>
  <c r="DA95" i="3"/>
  <c r="CZ95" i="3"/>
  <c r="CY95" i="3"/>
  <c r="CX95" i="3"/>
  <c r="CW95" i="3"/>
  <c r="CV95" i="3"/>
  <c r="CU95" i="3"/>
  <c r="CT95" i="3"/>
  <c r="CS95" i="3"/>
  <c r="CR95" i="3"/>
  <c r="CQ95" i="3"/>
  <c r="CP95" i="3"/>
  <c r="CO95" i="3"/>
  <c r="CN95" i="3"/>
  <c r="CM95" i="3"/>
  <c r="CL95" i="3"/>
  <c r="CJ95" i="3"/>
  <c r="CK95" i="3" s="1"/>
  <c r="CI95" i="3"/>
  <c r="CH95" i="3"/>
  <c r="CG95" i="3"/>
  <c r="CF95" i="3"/>
  <c r="CE95" i="3"/>
  <c r="CC95" i="3"/>
  <c r="DN94" i="3"/>
  <c r="DM94" i="3"/>
  <c r="DL94" i="3"/>
  <c r="DK94" i="3"/>
  <c r="DI94" i="3"/>
  <c r="DH94" i="3"/>
  <c r="DG94" i="3"/>
  <c r="DF94" i="3"/>
  <c r="DE94" i="3"/>
  <c r="DD94" i="3"/>
  <c r="DC94" i="3"/>
  <c r="DB94" i="3"/>
  <c r="DA94" i="3"/>
  <c r="CZ94" i="3"/>
  <c r="CY94" i="3"/>
  <c r="CX94" i="3"/>
  <c r="CW94" i="3"/>
  <c r="CV94" i="3"/>
  <c r="CU94" i="3"/>
  <c r="CT94" i="3"/>
  <c r="CS94" i="3"/>
  <c r="CR94" i="3"/>
  <c r="CQ94" i="3"/>
  <c r="CP94" i="3"/>
  <c r="CO94" i="3"/>
  <c r="CN94" i="3"/>
  <c r="CM94" i="3"/>
  <c r="CJ94" i="3"/>
  <c r="CK94" i="3" s="1"/>
  <c r="CI94" i="3"/>
  <c r="CH94" i="3"/>
  <c r="CG94" i="3"/>
  <c r="CF94" i="3"/>
  <c r="CE94" i="3"/>
  <c r="CC94" i="3"/>
  <c r="DN93" i="3"/>
  <c r="DM93" i="3"/>
  <c r="DL93" i="3"/>
  <c r="DK93" i="3"/>
  <c r="DI93" i="3"/>
  <c r="DH93" i="3"/>
  <c r="DG93" i="3"/>
  <c r="DF93" i="3"/>
  <c r="DE93" i="3"/>
  <c r="DD93" i="3"/>
  <c r="DC93" i="3"/>
  <c r="DB93" i="3"/>
  <c r="DA93" i="3"/>
  <c r="CZ93" i="3"/>
  <c r="CY93" i="3"/>
  <c r="CX93" i="3"/>
  <c r="CW93" i="3"/>
  <c r="CV93" i="3"/>
  <c r="CU93" i="3"/>
  <c r="CT93" i="3"/>
  <c r="CS93" i="3"/>
  <c r="CR93" i="3"/>
  <c r="CQ93" i="3"/>
  <c r="CP93" i="3"/>
  <c r="CO93" i="3"/>
  <c r="CN93" i="3"/>
  <c r="CM93" i="3"/>
  <c r="CJ93" i="3"/>
  <c r="CK93" i="3" s="1"/>
  <c r="CI93" i="3"/>
  <c r="CH93" i="3"/>
  <c r="CG93" i="3"/>
  <c r="CF93" i="3"/>
  <c r="CE93" i="3"/>
  <c r="CC93" i="3"/>
  <c r="DN92" i="3"/>
  <c r="DM92" i="3"/>
  <c r="DL92" i="3"/>
  <c r="DK92" i="3"/>
  <c r="DI92" i="3"/>
  <c r="DH92" i="3"/>
  <c r="DG92" i="3"/>
  <c r="DF92" i="3"/>
  <c r="DE92" i="3"/>
  <c r="DD92" i="3"/>
  <c r="DC92" i="3"/>
  <c r="DB92" i="3"/>
  <c r="DA92" i="3"/>
  <c r="CZ92" i="3"/>
  <c r="CY92" i="3"/>
  <c r="CX92" i="3"/>
  <c r="CW92" i="3"/>
  <c r="CV92" i="3"/>
  <c r="CU92" i="3"/>
  <c r="CT92" i="3"/>
  <c r="CS92" i="3"/>
  <c r="CR92" i="3"/>
  <c r="CQ92" i="3"/>
  <c r="CP92" i="3"/>
  <c r="CO92" i="3"/>
  <c r="CN92" i="3"/>
  <c r="CM92" i="3"/>
  <c r="CJ92" i="3"/>
  <c r="CK92" i="3" s="1"/>
  <c r="CI92" i="3"/>
  <c r="CH92" i="3"/>
  <c r="CG92" i="3"/>
  <c r="CF92" i="3"/>
  <c r="CE92" i="3"/>
  <c r="CC92" i="3"/>
  <c r="DN91" i="3"/>
  <c r="DM91" i="3"/>
  <c r="DL91" i="3"/>
  <c r="DK91" i="3"/>
  <c r="DI91" i="3"/>
  <c r="DH91" i="3"/>
  <c r="DG91" i="3"/>
  <c r="DF91" i="3"/>
  <c r="DE91" i="3"/>
  <c r="DD91" i="3"/>
  <c r="DC91" i="3"/>
  <c r="DB91" i="3"/>
  <c r="DA91" i="3"/>
  <c r="CZ91" i="3"/>
  <c r="CY91" i="3"/>
  <c r="CX91" i="3"/>
  <c r="CW91" i="3"/>
  <c r="CV91" i="3"/>
  <c r="CU91" i="3"/>
  <c r="CT91" i="3"/>
  <c r="CS91" i="3"/>
  <c r="CR91" i="3"/>
  <c r="CQ91" i="3"/>
  <c r="CP91" i="3"/>
  <c r="CO91" i="3"/>
  <c r="CN91" i="3"/>
  <c r="CM91" i="3"/>
  <c r="CL91" i="3"/>
  <c r="CJ91" i="3"/>
  <c r="CK91" i="3" s="1"/>
  <c r="CI91" i="3"/>
  <c r="CH91" i="3"/>
  <c r="CG91" i="3"/>
  <c r="CF91" i="3"/>
  <c r="CE91" i="3"/>
  <c r="CC91" i="3"/>
  <c r="DN90" i="3"/>
  <c r="DM90" i="3"/>
  <c r="DL90" i="3"/>
  <c r="DK90" i="3"/>
  <c r="DI90" i="3"/>
  <c r="DH90" i="3"/>
  <c r="DG90" i="3"/>
  <c r="DF90" i="3"/>
  <c r="DE90" i="3"/>
  <c r="DD90" i="3"/>
  <c r="DC90" i="3"/>
  <c r="DB90" i="3"/>
  <c r="DA90" i="3"/>
  <c r="CZ90" i="3"/>
  <c r="CY90" i="3"/>
  <c r="CX90" i="3"/>
  <c r="CW90" i="3"/>
  <c r="CV90" i="3"/>
  <c r="CU90" i="3"/>
  <c r="CT90" i="3"/>
  <c r="CS90" i="3"/>
  <c r="CR90" i="3"/>
  <c r="CQ90" i="3"/>
  <c r="CP90" i="3"/>
  <c r="CO90" i="3"/>
  <c r="CN90" i="3"/>
  <c r="CM90" i="3"/>
  <c r="CL90" i="3"/>
  <c r="CK90" i="3"/>
  <c r="CJ90" i="3"/>
  <c r="CI90" i="3"/>
  <c r="CH90" i="3"/>
  <c r="CG90" i="3"/>
  <c r="CF90" i="3"/>
  <c r="CE90" i="3"/>
  <c r="CC90" i="3"/>
  <c r="DN89" i="3"/>
  <c r="DM89" i="3"/>
  <c r="DL89" i="3"/>
  <c r="DK89" i="3"/>
  <c r="DI89" i="3"/>
  <c r="DH89" i="3"/>
  <c r="DG89" i="3"/>
  <c r="DF89" i="3"/>
  <c r="DE89" i="3"/>
  <c r="DD89" i="3"/>
  <c r="DC89" i="3"/>
  <c r="DB89" i="3"/>
  <c r="DA89" i="3"/>
  <c r="CZ89" i="3"/>
  <c r="CY89" i="3"/>
  <c r="CX89" i="3"/>
  <c r="CW89" i="3"/>
  <c r="CV89" i="3"/>
  <c r="CU89" i="3"/>
  <c r="CT89" i="3"/>
  <c r="CS89" i="3"/>
  <c r="CR89" i="3"/>
  <c r="CQ89" i="3"/>
  <c r="CP89" i="3"/>
  <c r="CO89" i="3"/>
  <c r="CN89" i="3"/>
  <c r="CM89" i="3"/>
  <c r="CJ89" i="3"/>
  <c r="CL89" i="3" s="1"/>
  <c r="CI89" i="3"/>
  <c r="CH89" i="3"/>
  <c r="CG89" i="3"/>
  <c r="CF89" i="3"/>
  <c r="CE89" i="3"/>
  <c r="CC89" i="3"/>
  <c r="DN88" i="3"/>
  <c r="DM88" i="3"/>
  <c r="DL88" i="3"/>
  <c r="DK88" i="3"/>
  <c r="DI88" i="3"/>
  <c r="DH88" i="3"/>
  <c r="DG88" i="3"/>
  <c r="DF88" i="3"/>
  <c r="DE88" i="3"/>
  <c r="DD88" i="3"/>
  <c r="DC88" i="3"/>
  <c r="DB88" i="3"/>
  <c r="DA88" i="3"/>
  <c r="CZ88" i="3"/>
  <c r="CY88" i="3"/>
  <c r="CX88" i="3"/>
  <c r="CW88" i="3"/>
  <c r="CV88" i="3"/>
  <c r="CU88" i="3"/>
  <c r="CT88" i="3"/>
  <c r="CS88" i="3"/>
  <c r="CR88" i="3"/>
  <c r="CQ88" i="3"/>
  <c r="CP88" i="3"/>
  <c r="CO88" i="3"/>
  <c r="CN88" i="3"/>
  <c r="CM88" i="3"/>
  <c r="CJ88" i="3"/>
  <c r="CL88" i="3" s="1"/>
  <c r="CI88" i="3"/>
  <c r="CH88" i="3"/>
  <c r="CG88" i="3"/>
  <c r="CF88" i="3"/>
  <c r="CE88" i="3"/>
  <c r="CC88" i="3"/>
  <c r="DN87" i="3"/>
  <c r="DM87" i="3"/>
  <c r="DL87" i="3"/>
  <c r="DK87" i="3"/>
  <c r="DI87" i="3"/>
  <c r="DH87" i="3"/>
  <c r="DG87" i="3"/>
  <c r="DF87" i="3"/>
  <c r="DE87" i="3"/>
  <c r="DD87" i="3"/>
  <c r="DC87" i="3"/>
  <c r="DB87" i="3"/>
  <c r="DA87" i="3"/>
  <c r="CZ87" i="3"/>
  <c r="CY87" i="3"/>
  <c r="CX87" i="3"/>
  <c r="CW87" i="3"/>
  <c r="CV87" i="3"/>
  <c r="CU87" i="3"/>
  <c r="CT87" i="3"/>
  <c r="CS87" i="3"/>
  <c r="CR87" i="3"/>
  <c r="CQ87" i="3"/>
  <c r="CP87" i="3"/>
  <c r="CO87" i="3"/>
  <c r="CN87" i="3"/>
  <c r="CM87" i="3"/>
  <c r="CL87" i="3"/>
  <c r="CJ87" i="3"/>
  <c r="CK87" i="3" s="1"/>
  <c r="CI87" i="3"/>
  <c r="CH87" i="3"/>
  <c r="CG87" i="3"/>
  <c r="CF87" i="3"/>
  <c r="CE87" i="3"/>
  <c r="CC87" i="3"/>
  <c r="DN86" i="3"/>
  <c r="DM86" i="3"/>
  <c r="DL86" i="3"/>
  <c r="DK86" i="3"/>
  <c r="DI86" i="3"/>
  <c r="DH86" i="3"/>
  <c r="DG86" i="3"/>
  <c r="DF86" i="3"/>
  <c r="DE86" i="3"/>
  <c r="DD86" i="3"/>
  <c r="DC86" i="3"/>
  <c r="DB86" i="3"/>
  <c r="DA86" i="3"/>
  <c r="CZ86" i="3"/>
  <c r="CY86" i="3"/>
  <c r="CX86" i="3"/>
  <c r="CW86" i="3"/>
  <c r="CV86" i="3"/>
  <c r="CU86" i="3"/>
  <c r="CT86" i="3"/>
  <c r="CS86" i="3"/>
  <c r="CR86" i="3"/>
  <c r="CQ86" i="3"/>
  <c r="CP86" i="3"/>
  <c r="CO86" i="3"/>
  <c r="CN86" i="3"/>
  <c r="CM86" i="3"/>
  <c r="CL86" i="3"/>
  <c r="CK86" i="3"/>
  <c r="CJ86" i="3"/>
  <c r="CI86" i="3"/>
  <c r="CH86" i="3"/>
  <c r="CG86" i="3"/>
  <c r="CF86" i="3"/>
  <c r="CE86" i="3"/>
  <c r="CC86" i="3"/>
  <c r="DN85" i="3"/>
  <c r="DM85" i="3"/>
  <c r="DL85" i="3"/>
  <c r="DK85" i="3"/>
  <c r="DI85" i="3"/>
  <c r="DH85" i="3"/>
  <c r="DG85" i="3"/>
  <c r="DF85" i="3"/>
  <c r="DE85" i="3"/>
  <c r="DD85" i="3"/>
  <c r="DC85" i="3"/>
  <c r="DB85" i="3"/>
  <c r="DA85" i="3"/>
  <c r="CZ85" i="3"/>
  <c r="CY85" i="3"/>
  <c r="CX85" i="3"/>
  <c r="CW85" i="3"/>
  <c r="CV85" i="3"/>
  <c r="CU85" i="3"/>
  <c r="CT85" i="3"/>
  <c r="CS85" i="3"/>
  <c r="CR85" i="3"/>
  <c r="CQ85" i="3"/>
  <c r="CP85" i="3"/>
  <c r="CO85" i="3"/>
  <c r="CN85" i="3"/>
  <c r="CM85" i="3"/>
  <c r="CJ85" i="3"/>
  <c r="CL85" i="3" s="1"/>
  <c r="CI85" i="3"/>
  <c r="CH85" i="3"/>
  <c r="CG85" i="3"/>
  <c r="CF85" i="3"/>
  <c r="CE85" i="3"/>
  <c r="CC85" i="3"/>
  <c r="DN84" i="3"/>
  <c r="DM84" i="3"/>
  <c r="DL84" i="3"/>
  <c r="DK84" i="3"/>
  <c r="DI84" i="3"/>
  <c r="DH84" i="3"/>
  <c r="DG84" i="3"/>
  <c r="DF84" i="3"/>
  <c r="DE84" i="3"/>
  <c r="DD84" i="3"/>
  <c r="DC84" i="3"/>
  <c r="DB84" i="3"/>
  <c r="DA84" i="3"/>
  <c r="CZ84" i="3"/>
  <c r="CY84" i="3"/>
  <c r="CX84" i="3"/>
  <c r="CW84" i="3"/>
  <c r="CV84" i="3"/>
  <c r="CU84" i="3"/>
  <c r="CT84" i="3"/>
  <c r="CS84" i="3"/>
  <c r="CR84" i="3"/>
  <c r="CQ84" i="3"/>
  <c r="CP84" i="3"/>
  <c r="CO84" i="3"/>
  <c r="CN84" i="3"/>
  <c r="CM84" i="3"/>
  <c r="CJ84" i="3"/>
  <c r="CK84" i="3" s="1"/>
  <c r="CI84" i="3"/>
  <c r="CH84" i="3"/>
  <c r="CG84" i="3"/>
  <c r="CF84" i="3"/>
  <c r="CE84" i="3"/>
  <c r="CC84" i="3"/>
  <c r="DN83" i="3"/>
  <c r="DM83" i="3"/>
  <c r="DL83" i="3"/>
  <c r="DK83" i="3"/>
  <c r="DI83" i="3"/>
  <c r="DH83" i="3"/>
  <c r="DG83" i="3"/>
  <c r="DF83" i="3"/>
  <c r="DE83" i="3"/>
  <c r="DD83" i="3"/>
  <c r="DC83" i="3"/>
  <c r="DB83" i="3"/>
  <c r="DA83" i="3"/>
  <c r="CZ83" i="3"/>
  <c r="CY83" i="3"/>
  <c r="CX83" i="3"/>
  <c r="CW83" i="3"/>
  <c r="CV83" i="3"/>
  <c r="CU83" i="3"/>
  <c r="CT83" i="3"/>
  <c r="CS83" i="3"/>
  <c r="CR83" i="3"/>
  <c r="CQ83" i="3"/>
  <c r="CP83" i="3"/>
  <c r="CO83" i="3"/>
  <c r="CN83" i="3"/>
  <c r="CM83" i="3"/>
  <c r="CL83" i="3"/>
  <c r="CJ83" i="3"/>
  <c r="CK83" i="3" s="1"/>
  <c r="CI83" i="3"/>
  <c r="CH83" i="3"/>
  <c r="CG83" i="3"/>
  <c r="CF83" i="3"/>
  <c r="CE83" i="3"/>
  <c r="CC83" i="3"/>
  <c r="DN82" i="3"/>
  <c r="DM82" i="3"/>
  <c r="DL82" i="3"/>
  <c r="DK82" i="3"/>
  <c r="DI82" i="3"/>
  <c r="DH82" i="3"/>
  <c r="DG82" i="3"/>
  <c r="DF82" i="3"/>
  <c r="DE82" i="3"/>
  <c r="DD82" i="3"/>
  <c r="DC82" i="3"/>
  <c r="DB82" i="3"/>
  <c r="DA82" i="3"/>
  <c r="CZ82" i="3"/>
  <c r="CY82" i="3"/>
  <c r="CX82" i="3"/>
  <c r="CW82" i="3"/>
  <c r="CV82" i="3"/>
  <c r="CU82" i="3"/>
  <c r="CT82" i="3"/>
  <c r="CS82" i="3"/>
  <c r="CR82" i="3"/>
  <c r="CQ82" i="3"/>
  <c r="CP82" i="3"/>
  <c r="CO82" i="3"/>
  <c r="CN82" i="3"/>
  <c r="CM82" i="3"/>
  <c r="CL82" i="3"/>
  <c r="CK82" i="3"/>
  <c r="CJ82" i="3"/>
  <c r="CI82" i="3"/>
  <c r="CH82" i="3"/>
  <c r="CG82" i="3"/>
  <c r="CF82" i="3"/>
  <c r="CE82" i="3"/>
  <c r="CC82" i="3"/>
  <c r="DN81" i="3"/>
  <c r="DM81" i="3"/>
  <c r="DL81" i="3"/>
  <c r="DK81" i="3"/>
  <c r="DI81" i="3"/>
  <c r="DH81" i="3"/>
  <c r="DG81" i="3"/>
  <c r="DF81" i="3"/>
  <c r="DE81" i="3"/>
  <c r="DD81" i="3"/>
  <c r="DC81" i="3"/>
  <c r="DB81" i="3"/>
  <c r="DA81" i="3"/>
  <c r="CZ81" i="3"/>
  <c r="CY81" i="3"/>
  <c r="CX81" i="3"/>
  <c r="CW81" i="3"/>
  <c r="CV81" i="3"/>
  <c r="CU81" i="3"/>
  <c r="CT81" i="3"/>
  <c r="CS81" i="3"/>
  <c r="CR81" i="3"/>
  <c r="CQ81" i="3"/>
  <c r="CP81" i="3"/>
  <c r="CO81" i="3"/>
  <c r="CN81" i="3"/>
  <c r="CM81" i="3"/>
  <c r="CJ81" i="3"/>
  <c r="CL81" i="3" s="1"/>
  <c r="CI81" i="3"/>
  <c r="CH81" i="3"/>
  <c r="CG81" i="3"/>
  <c r="CF81" i="3"/>
  <c r="CE81" i="3"/>
  <c r="CC81" i="3"/>
  <c r="DN80" i="3"/>
  <c r="DM80" i="3"/>
  <c r="DL80" i="3"/>
  <c r="DK80" i="3"/>
  <c r="DI80" i="3"/>
  <c r="DH80" i="3"/>
  <c r="DG80" i="3"/>
  <c r="DF80" i="3"/>
  <c r="DE80" i="3"/>
  <c r="DD80" i="3"/>
  <c r="DC80" i="3"/>
  <c r="DB80" i="3"/>
  <c r="DA80" i="3"/>
  <c r="CZ80" i="3"/>
  <c r="CY80" i="3"/>
  <c r="CX80" i="3"/>
  <c r="CW80" i="3"/>
  <c r="CV80" i="3"/>
  <c r="CU80" i="3"/>
  <c r="CT80" i="3"/>
  <c r="CS80" i="3"/>
  <c r="CR80" i="3"/>
  <c r="CQ80" i="3"/>
  <c r="CP80" i="3"/>
  <c r="CO80" i="3"/>
  <c r="CN80" i="3"/>
  <c r="CM80" i="3"/>
  <c r="CJ80" i="3"/>
  <c r="CL80" i="3" s="1"/>
  <c r="CI80" i="3"/>
  <c r="CH80" i="3"/>
  <c r="CG80" i="3"/>
  <c r="CF80" i="3"/>
  <c r="CE80" i="3"/>
  <c r="CC80" i="3"/>
  <c r="DN79" i="3"/>
  <c r="DM79" i="3"/>
  <c r="DL79" i="3"/>
  <c r="DK79" i="3"/>
  <c r="DI79" i="3"/>
  <c r="DH79" i="3"/>
  <c r="DG79" i="3"/>
  <c r="DF79" i="3"/>
  <c r="DE79" i="3"/>
  <c r="DD79" i="3"/>
  <c r="DC79" i="3"/>
  <c r="DB79" i="3"/>
  <c r="DA79" i="3"/>
  <c r="CZ79" i="3"/>
  <c r="CY79" i="3"/>
  <c r="CX79" i="3"/>
  <c r="CW79" i="3"/>
  <c r="CV79" i="3"/>
  <c r="CU79" i="3"/>
  <c r="CT79" i="3"/>
  <c r="CS79" i="3"/>
  <c r="CR79" i="3"/>
  <c r="CQ79" i="3"/>
  <c r="CP79" i="3"/>
  <c r="CO79" i="3"/>
  <c r="CN79" i="3"/>
  <c r="CM79" i="3"/>
  <c r="CL79" i="3"/>
  <c r="CJ79" i="3"/>
  <c r="CK79" i="3" s="1"/>
  <c r="CI79" i="3"/>
  <c r="CH79" i="3"/>
  <c r="CG79" i="3"/>
  <c r="CF79" i="3"/>
  <c r="CE79" i="3"/>
  <c r="CC79" i="3"/>
  <c r="DN78" i="3"/>
  <c r="DM78" i="3"/>
  <c r="DL78" i="3"/>
  <c r="DK78" i="3"/>
  <c r="DI78" i="3"/>
  <c r="DH78" i="3"/>
  <c r="DG78" i="3"/>
  <c r="DF78" i="3"/>
  <c r="DE78" i="3"/>
  <c r="DD78" i="3"/>
  <c r="DC78" i="3"/>
  <c r="DB78" i="3"/>
  <c r="DA78" i="3"/>
  <c r="CZ78" i="3"/>
  <c r="CY78" i="3"/>
  <c r="CX78" i="3"/>
  <c r="CW78" i="3"/>
  <c r="CV78" i="3"/>
  <c r="CU78" i="3"/>
  <c r="CT78" i="3"/>
  <c r="CS78" i="3"/>
  <c r="CR78" i="3"/>
  <c r="CQ78" i="3"/>
  <c r="CP78" i="3"/>
  <c r="CO78" i="3"/>
  <c r="CN78" i="3"/>
  <c r="CM78" i="3"/>
  <c r="CL78" i="3"/>
  <c r="CK78" i="3"/>
  <c r="CJ78" i="3"/>
  <c r="CI78" i="3"/>
  <c r="CH78" i="3"/>
  <c r="CG78" i="3"/>
  <c r="CF78" i="3"/>
  <c r="CE78" i="3"/>
  <c r="CC78" i="3"/>
  <c r="DN77" i="3"/>
  <c r="DM77" i="3"/>
  <c r="DL77" i="3"/>
  <c r="DK77" i="3"/>
  <c r="DI77" i="3"/>
  <c r="DH77" i="3"/>
  <c r="DG77" i="3"/>
  <c r="DF77" i="3"/>
  <c r="DE77" i="3"/>
  <c r="DD77" i="3"/>
  <c r="DC77" i="3"/>
  <c r="DB77" i="3"/>
  <c r="DA77" i="3"/>
  <c r="CZ77" i="3"/>
  <c r="CY77" i="3"/>
  <c r="CX77" i="3"/>
  <c r="CW77" i="3"/>
  <c r="CV77" i="3"/>
  <c r="CU77" i="3"/>
  <c r="CT77" i="3"/>
  <c r="CS77" i="3"/>
  <c r="CR77" i="3"/>
  <c r="CQ77" i="3"/>
  <c r="CP77" i="3"/>
  <c r="CO77" i="3"/>
  <c r="CN77" i="3"/>
  <c r="CM77" i="3"/>
  <c r="CJ77" i="3"/>
  <c r="CL77" i="3" s="1"/>
  <c r="CI77" i="3"/>
  <c r="CH77" i="3"/>
  <c r="CG77" i="3"/>
  <c r="CF77" i="3"/>
  <c r="CE77" i="3"/>
  <c r="CC77" i="3"/>
  <c r="DN76" i="3"/>
  <c r="DM76" i="3"/>
  <c r="DL76" i="3"/>
  <c r="DK76" i="3"/>
  <c r="DI76" i="3"/>
  <c r="DH76" i="3"/>
  <c r="DG76" i="3"/>
  <c r="DF76" i="3"/>
  <c r="DE76" i="3"/>
  <c r="DD76" i="3"/>
  <c r="DC76" i="3"/>
  <c r="DB76" i="3"/>
  <c r="DA76" i="3"/>
  <c r="CZ76" i="3"/>
  <c r="CY76" i="3"/>
  <c r="CX76" i="3"/>
  <c r="CW76" i="3"/>
  <c r="CV76" i="3"/>
  <c r="CU76" i="3"/>
  <c r="CT76" i="3"/>
  <c r="CS76" i="3"/>
  <c r="CR76" i="3"/>
  <c r="CQ76" i="3"/>
  <c r="CP76" i="3"/>
  <c r="CO76" i="3"/>
  <c r="CN76" i="3"/>
  <c r="CM76" i="3"/>
  <c r="CJ76" i="3"/>
  <c r="CK76" i="3" s="1"/>
  <c r="CI76" i="3"/>
  <c r="CH76" i="3"/>
  <c r="CG76" i="3"/>
  <c r="CF76" i="3"/>
  <c r="CE76" i="3"/>
  <c r="CC76" i="3"/>
  <c r="DN75" i="3"/>
  <c r="DM75" i="3"/>
  <c r="DL75" i="3"/>
  <c r="DK75" i="3"/>
  <c r="DI75" i="3"/>
  <c r="DH75" i="3"/>
  <c r="DG75" i="3"/>
  <c r="DF75" i="3"/>
  <c r="DE75" i="3"/>
  <c r="DD75" i="3"/>
  <c r="DC75" i="3"/>
  <c r="DB75" i="3"/>
  <c r="DA75" i="3"/>
  <c r="CZ75" i="3"/>
  <c r="CY75" i="3"/>
  <c r="CX75" i="3"/>
  <c r="CW75" i="3"/>
  <c r="CV75" i="3"/>
  <c r="CU75" i="3"/>
  <c r="CT75" i="3"/>
  <c r="CS75" i="3"/>
  <c r="CR75" i="3"/>
  <c r="CQ75" i="3"/>
  <c r="CP75" i="3"/>
  <c r="CO75" i="3"/>
  <c r="CN75" i="3"/>
  <c r="CM75" i="3"/>
  <c r="CL75" i="3"/>
  <c r="CJ75" i="3"/>
  <c r="CK75" i="3" s="1"/>
  <c r="CI75" i="3"/>
  <c r="CH75" i="3"/>
  <c r="CG75" i="3"/>
  <c r="CF75" i="3"/>
  <c r="CE75" i="3"/>
  <c r="CC75" i="3"/>
  <c r="DN74" i="3"/>
  <c r="DM74" i="3"/>
  <c r="DL74" i="3"/>
  <c r="DK74" i="3"/>
  <c r="DI74" i="3"/>
  <c r="DH74" i="3"/>
  <c r="DG74" i="3"/>
  <c r="DF74" i="3"/>
  <c r="DE74" i="3"/>
  <c r="DD74" i="3"/>
  <c r="DC74" i="3"/>
  <c r="DB74" i="3"/>
  <c r="DA74" i="3"/>
  <c r="CZ74" i="3"/>
  <c r="CY74" i="3"/>
  <c r="CX74" i="3"/>
  <c r="CW74" i="3"/>
  <c r="CV74" i="3"/>
  <c r="CU74" i="3"/>
  <c r="CT74" i="3"/>
  <c r="CS74" i="3"/>
  <c r="CR74" i="3"/>
  <c r="CQ74" i="3"/>
  <c r="CP74" i="3"/>
  <c r="CO74" i="3"/>
  <c r="CN74" i="3"/>
  <c r="CM74" i="3"/>
  <c r="CL74" i="3"/>
  <c r="CK74" i="3"/>
  <c r="CJ74" i="3"/>
  <c r="CI74" i="3"/>
  <c r="CH74" i="3"/>
  <c r="CG74" i="3"/>
  <c r="CF74" i="3"/>
  <c r="CE74" i="3"/>
  <c r="CC74" i="3"/>
  <c r="DN73" i="3"/>
  <c r="DM73" i="3"/>
  <c r="DL73" i="3"/>
  <c r="DK73" i="3"/>
  <c r="DI73" i="3"/>
  <c r="DH73" i="3"/>
  <c r="DG73" i="3"/>
  <c r="DF73" i="3"/>
  <c r="DE73" i="3"/>
  <c r="DD73" i="3"/>
  <c r="DC73" i="3"/>
  <c r="DB73" i="3"/>
  <c r="DA73" i="3"/>
  <c r="CZ73" i="3"/>
  <c r="CY73" i="3"/>
  <c r="CX73" i="3"/>
  <c r="CW73" i="3"/>
  <c r="CV73" i="3"/>
  <c r="CU73" i="3"/>
  <c r="CT73" i="3"/>
  <c r="CS73" i="3"/>
  <c r="CR73" i="3"/>
  <c r="CQ73" i="3"/>
  <c r="CP73" i="3"/>
  <c r="CO73" i="3"/>
  <c r="CN73" i="3"/>
  <c r="CM73" i="3"/>
  <c r="CJ73" i="3"/>
  <c r="CL73" i="3" s="1"/>
  <c r="CI73" i="3"/>
  <c r="CH73" i="3"/>
  <c r="CG73" i="3"/>
  <c r="CF73" i="3"/>
  <c r="CE73" i="3"/>
  <c r="CC73" i="3"/>
  <c r="DN72" i="3"/>
  <c r="DM72" i="3"/>
  <c r="DL72" i="3"/>
  <c r="DK72" i="3"/>
  <c r="DI72" i="3"/>
  <c r="DH72" i="3"/>
  <c r="DG72" i="3"/>
  <c r="DF72" i="3"/>
  <c r="DE72" i="3"/>
  <c r="DD72" i="3"/>
  <c r="DC72" i="3"/>
  <c r="DB72" i="3"/>
  <c r="DA72" i="3"/>
  <c r="CZ72" i="3"/>
  <c r="CY72" i="3"/>
  <c r="CX72" i="3"/>
  <c r="CW72" i="3"/>
  <c r="CV72" i="3"/>
  <c r="CU72" i="3"/>
  <c r="CT72" i="3"/>
  <c r="CS72" i="3"/>
  <c r="CR72" i="3"/>
  <c r="CQ72" i="3"/>
  <c r="CP72" i="3"/>
  <c r="CO72" i="3"/>
  <c r="CN72" i="3"/>
  <c r="CM72" i="3"/>
  <c r="CJ72" i="3"/>
  <c r="CL72" i="3" s="1"/>
  <c r="CI72" i="3"/>
  <c r="CH72" i="3"/>
  <c r="CG72" i="3"/>
  <c r="CF72" i="3"/>
  <c r="CE72" i="3"/>
  <c r="CC72" i="3"/>
  <c r="DN71" i="3"/>
  <c r="DM71" i="3"/>
  <c r="DL71" i="3"/>
  <c r="DK71" i="3"/>
  <c r="DI71" i="3"/>
  <c r="DH71" i="3"/>
  <c r="DG71" i="3"/>
  <c r="DF71" i="3"/>
  <c r="DE71" i="3"/>
  <c r="DD71" i="3"/>
  <c r="DC71" i="3"/>
  <c r="DB71" i="3"/>
  <c r="DA71" i="3"/>
  <c r="CZ71" i="3"/>
  <c r="CY71" i="3"/>
  <c r="CX71" i="3"/>
  <c r="CW71" i="3"/>
  <c r="CV71" i="3"/>
  <c r="CU71" i="3"/>
  <c r="CT71" i="3"/>
  <c r="CS71" i="3"/>
  <c r="CR71" i="3"/>
  <c r="CQ71" i="3"/>
  <c r="CP71" i="3"/>
  <c r="CO71" i="3"/>
  <c r="CN71" i="3"/>
  <c r="CM71" i="3"/>
  <c r="CL71" i="3"/>
  <c r="CJ71" i="3"/>
  <c r="CK71" i="3" s="1"/>
  <c r="CI71" i="3"/>
  <c r="CH71" i="3"/>
  <c r="CG71" i="3"/>
  <c r="CF71" i="3"/>
  <c r="CE71" i="3"/>
  <c r="CC71" i="3"/>
  <c r="DN70" i="3"/>
  <c r="DM70" i="3"/>
  <c r="DL70" i="3"/>
  <c r="DK70" i="3"/>
  <c r="DI70" i="3"/>
  <c r="DH70" i="3"/>
  <c r="DG70" i="3"/>
  <c r="DF70" i="3"/>
  <c r="DE70" i="3"/>
  <c r="DD70" i="3"/>
  <c r="DC70" i="3"/>
  <c r="DB70" i="3"/>
  <c r="DA70" i="3"/>
  <c r="CZ70" i="3"/>
  <c r="CY70" i="3"/>
  <c r="CX70" i="3"/>
  <c r="CW70" i="3"/>
  <c r="CV70" i="3"/>
  <c r="CU70" i="3"/>
  <c r="CT70" i="3"/>
  <c r="CS70" i="3"/>
  <c r="CR70" i="3"/>
  <c r="CQ70" i="3"/>
  <c r="CP70" i="3"/>
  <c r="CO70" i="3"/>
  <c r="CN70" i="3"/>
  <c r="CM70" i="3"/>
  <c r="CL70" i="3"/>
  <c r="CK70" i="3"/>
  <c r="CJ70" i="3"/>
  <c r="CI70" i="3"/>
  <c r="CH70" i="3"/>
  <c r="CG70" i="3"/>
  <c r="CF70" i="3"/>
  <c r="CE70" i="3"/>
  <c r="CC70" i="3"/>
  <c r="DN69" i="3"/>
  <c r="DM69" i="3"/>
  <c r="DL69" i="3"/>
  <c r="DK69" i="3"/>
  <c r="DI69" i="3"/>
  <c r="DH69" i="3"/>
  <c r="DG69" i="3"/>
  <c r="DF69" i="3"/>
  <c r="DE69" i="3"/>
  <c r="DD69" i="3"/>
  <c r="DC69" i="3"/>
  <c r="DB69" i="3"/>
  <c r="DA69" i="3"/>
  <c r="CZ69" i="3"/>
  <c r="CY69" i="3"/>
  <c r="CX69" i="3"/>
  <c r="CW69" i="3"/>
  <c r="CV69" i="3"/>
  <c r="CU69" i="3"/>
  <c r="CT69" i="3"/>
  <c r="CS69" i="3"/>
  <c r="CR69" i="3"/>
  <c r="CQ69" i="3"/>
  <c r="CP69" i="3"/>
  <c r="CO69" i="3"/>
  <c r="CN69" i="3"/>
  <c r="CM69" i="3"/>
  <c r="CJ69" i="3"/>
  <c r="CL69" i="3" s="1"/>
  <c r="CI69" i="3"/>
  <c r="CH69" i="3"/>
  <c r="CG69" i="3"/>
  <c r="CF69" i="3"/>
  <c r="CE69" i="3"/>
  <c r="CC69" i="3"/>
  <c r="DN68" i="3"/>
  <c r="DM68" i="3"/>
  <c r="DL68" i="3"/>
  <c r="DK68" i="3"/>
  <c r="DI68" i="3"/>
  <c r="DH68" i="3"/>
  <c r="DG68" i="3"/>
  <c r="DF68" i="3"/>
  <c r="DE68" i="3"/>
  <c r="DD68" i="3"/>
  <c r="DC68" i="3"/>
  <c r="DB68" i="3"/>
  <c r="DA68" i="3"/>
  <c r="CZ68" i="3"/>
  <c r="CY68" i="3"/>
  <c r="CX68" i="3"/>
  <c r="CW68" i="3"/>
  <c r="CV68" i="3"/>
  <c r="CU68" i="3"/>
  <c r="CT68" i="3"/>
  <c r="CS68" i="3"/>
  <c r="CR68" i="3"/>
  <c r="CQ68" i="3"/>
  <c r="CP68" i="3"/>
  <c r="CO68" i="3"/>
  <c r="CN68" i="3"/>
  <c r="CM68" i="3"/>
  <c r="CJ68" i="3"/>
  <c r="CK68" i="3" s="1"/>
  <c r="CI68" i="3"/>
  <c r="CH68" i="3"/>
  <c r="CG68" i="3"/>
  <c r="CF68" i="3"/>
  <c r="CE68" i="3"/>
  <c r="CC68" i="3"/>
  <c r="DN67" i="3"/>
  <c r="DM67" i="3"/>
  <c r="DL67" i="3"/>
  <c r="DK67" i="3"/>
  <c r="DI67" i="3"/>
  <c r="DH67" i="3"/>
  <c r="DG67" i="3"/>
  <c r="DF67" i="3"/>
  <c r="DE67" i="3"/>
  <c r="DD67" i="3"/>
  <c r="DC67" i="3"/>
  <c r="DB67" i="3"/>
  <c r="DA67" i="3"/>
  <c r="CZ67" i="3"/>
  <c r="CY67" i="3"/>
  <c r="CX67" i="3"/>
  <c r="CW67" i="3"/>
  <c r="CV67" i="3"/>
  <c r="CU67" i="3"/>
  <c r="CT67" i="3"/>
  <c r="CS67" i="3"/>
  <c r="CR67" i="3"/>
  <c r="CQ67" i="3"/>
  <c r="CP67" i="3"/>
  <c r="CO67" i="3"/>
  <c r="CN67" i="3"/>
  <c r="CM67" i="3"/>
  <c r="CL67" i="3"/>
  <c r="CJ67" i="3"/>
  <c r="CK67" i="3" s="1"/>
  <c r="CI67" i="3"/>
  <c r="CH67" i="3"/>
  <c r="CG67" i="3"/>
  <c r="CF67" i="3"/>
  <c r="CE67" i="3"/>
  <c r="CC67" i="3"/>
  <c r="DN66" i="3"/>
  <c r="DM66" i="3"/>
  <c r="DL66" i="3"/>
  <c r="DK66" i="3"/>
  <c r="DI66" i="3"/>
  <c r="DH66" i="3"/>
  <c r="DG66" i="3"/>
  <c r="DF66" i="3"/>
  <c r="DE66" i="3"/>
  <c r="DD66" i="3"/>
  <c r="DC66" i="3"/>
  <c r="DB66" i="3"/>
  <c r="DA66" i="3"/>
  <c r="CZ66" i="3"/>
  <c r="CY66" i="3"/>
  <c r="CX66" i="3"/>
  <c r="CW66" i="3"/>
  <c r="CV66" i="3"/>
  <c r="CU66" i="3"/>
  <c r="CT66" i="3"/>
  <c r="CS66" i="3"/>
  <c r="CR66" i="3"/>
  <c r="CQ66" i="3"/>
  <c r="CP66" i="3"/>
  <c r="CO66" i="3"/>
  <c r="CN66" i="3"/>
  <c r="CM66" i="3"/>
  <c r="CL66" i="3"/>
  <c r="CK66" i="3"/>
  <c r="CJ66" i="3"/>
  <c r="CI66" i="3"/>
  <c r="CH66" i="3"/>
  <c r="CG66" i="3"/>
  <c r="CF66" i="3"/>
  <c r="CE66" i="3"/>
  <c r="CC66" i="3"/>
  <c r="DN65" i="3"/>
  <c r="DM65" i="3"/>
  <c r="DL65" i="3"/>
  <c r="DK65" i="3"/>
  <c r="DI65" i="3"/>
  <c r="DH65" i="3"/>
  <c r="DG65" i="3"/>
  <c r="DF65" i="3"/>
  <c r="DE65" i="3"/>
  <c r="DD65" i="3"/>
  <c r="DC65" i="3"/>
  <c r="DB65" i="3"/>
  <c r="DA65" i="3"/>
  <c r="CZ65" i="3"/>
  <c r="CY65" i="3"/>
  <c r="CX65" i="3"/>
  <c r="CW65" i="3"/>
  <c r="CV65" i="3"/>
  <c r="CU65" i="3"/>
  <c r="CT65" i="3"/>
  <c r="CS65" i="3"/>
  <c r="CR65" i="3"/>
  <c r="CQ65" i="3"/>
  <c r="CP65" i="3"/>
  <c r="CO65" i="3"/>
  <c r="CN65" i="3"/>
  <c r="CM65" i="3"/>
  <c r="CJ65" i="3"/>
  <c r="CL65" i="3" s="1"/>
  <c r="CI65" i="3"/>
  <c r="CH65" i="3"/>
  <c r="CG65" i="3"/>
  <c r="CF65" i="3"/>
  <c r="CE65" i="3"/>
  <c r="CC65" i="3"/>
  <c r="DN64" i="3"/>
  <c r="DM64" i="3"/>
  <c r="DL64" i="3"/>
  <c r="DK64" i="3"/>
  <c r="DI64" i="3"/>
  <c r="DH64" i="3"/>
  <c r="DG64" i="3"/>
  <c r="DF64" i="3"/>
  <c r="DE64" i="3"/>
  <c r="DD64" i="3"/>
  <c r="DC64" i="3"/>
  <c r="DB64" i="3"/>
  <c r="DA64" i="3"/>
  <c r="CZ64" i="3"/>
  <c r="CY64" i="3"/>
  <c r="CX64" i="3"/>
  <c r="CW64" i="3"/>
  <c r="CV64" i="3"/>
  <c r="CU64" i="3"/>
  <c r="CT64" i="3"/>
  <c r="CS64" i="3"/>
  <c r="CR64" i="3"/>
  <c r="CQ64" i="3"/>
  <c r="CP64" i="3"/>
  <c r="CO64" i="3"/>
  <c r="CN64" i="3"/>
  <c r="CM64" i="3"/>
  <c r="CJ64" i="3"/>
  <c r="CL64" i="3" s="1"/>
  <c r="CI64" i="3"/>
  <c r="CH64" i="3"/>
  <c r="CG64" i="3"/>
  <c r="CF64" i="3"/>
  <c r="CE64" i="3"/>
  <c r="CC64" i="3"/>
  <c r="DN63" i="3"/>
  <c r="DM63" i="3"/>
  <c r="DL63" i="3"/>
  <c r="DK63" i="3"/>
  <c r="DI63" i="3"/>
  <c r="DH63" i="3"/>
  <c r="DG63" i="3"/>
  <c r="DF63" i="3"/>
  <c r="DE63" i="3"/>
  <c r="DD63" i="3"/>
  <c r="DC63" i="3"/>
  <c r="DB63" i="3"/>
  <c r="DA63" i="3"/>
  <c r="CZ63" i="3"/>
  <c r="CY63" i="3"/>
  <c r="CX63" i="3"/>
  <c r="CW63" i="3"/>
  <c r="CV63" i="3"/>
  <c r="CU63" i="3"/>
  <c r="CT63" i="3"/>
  <c r="CS63" i="3"/>
  <c r="CR63" i="3"/>
  <c r="CQ63" i="3"/>
  <c r="CP63" i="3"/>
  <c r="CO63" i="3"/>
  <c r="CN63" i="3"/>
  <c r="CM63" i="3"/>
  <c r="CL63" i="3"/>
  <c r="CJ63" i="3"/>
  <c r="CK63" i="3" s="1"/>
  <c r="CI63" i="3"/>
  <c r="CH63" i="3"/>
  <c r="CG63" i="3"/>
  <c r="CF63" i="3"/>
  <c r="CE63" i="3"/>
  <c r="CC63" i="3"/>
  <c r="DN62" i="3"/>
  <c r="DM62" i="3"/>
  <c r="DL62" i="3"/>
  <c r="DK62" i="3"/>
  <c r="DI62" i="3"/>
  <c r="DH62" i="3"/>
  <c r="DG62" i="3"/>
  <c r="DF62" i="3"/>
  <c r="DE62" i="3"/>
  <c r="DD62" i="3"/>
  <c r="DC62" i="3"/>
  <c r="DB62" i="3"/>
  <c r="DA62" i="3"/>
  <c r="CZ62" i="3"/>
  <c r="CY62" i="3"/>
  <c r="CX62" i="3"/>
  <c r="CW62" i="3"/>
  <c r="CV62" i="3"/>
  <c r="CU62" i="3"/>
  <c r="CT62" i="3"/>
  <c r="CS62" i="3"/>
  <c r="CR62" i="3"/>
  <c r="CQ62" i="3"/>
  <c r="CP62" i="3"/>
  <c r="CO62" i="3"/>
  <c r="CN62" i="3"/>
  <c r="CM62" i="3"/>
  <c r="CL62" i="3"/>
  <c r="CK62" i="3"/>
  <c r="CJ62" i="3"/>
  <c r="CI62" i="3"/>
  <c r="CH62" i="3"/>
  <c r="CG62" i="3"/>
  <c r="CF62" i="3"/>
  <c r="CE62" i="3"/>
  <c r="CC62" i="3"/>
  <c r="DN61" i="3"/>
  <c r="DM61" i="3"/>
  <c r="DL61" i="3"/>
  <c r="DK61" i="3"/>
  <c r="DI61" i="3"/>
  <c r="DH61" i="3"/>
  <c r="DG61" i="3"/>
  <c r="DF61" i="3"/>
  <c r="DE61" i="3"/>
  <c r="DD61" i="3"/>
  <c r="DC61" i="3"/>
  <c r="DB61" i="3"/>
  <c r="DA61" i="3"/>
  <c r="CZ61" i="3"/>
  <c r="CY61" i="3"/>
  <c r="CX61" i="3"/>
  <c r="CW61" i="3"/>
  <c r="CV61" i="3"/>
  <c r="CU61" i="3"/>
  <c r="CT61" i="3"/>
  <c r="CS61" i="3"/>
  <c r="CR61" i="3"/>
  <c r="CQ61" i="3"/>
  <c r="CP61" i="3"/>
  <c r="CO61" i="3"/>
  <c r="CN61" i="3"/>
  <c r="CM61" i="3"/>
  <c r="CJ61" i="3"/>
  <c r="CL61" i="3" s="1"/>
  <c r="CI61" i="3"/>
  <c r="CH61" i="3"/>
  <c r="CG61" i="3"/>
  <c r="CF61" i="3"/>
  <c r="CE61" i="3"/>
  <c r="CC61" i="3"/>
  <c r="DN60" i="3"/>
  <c r="DM60" i="3"/>
  <c r="DL60" i="3"/>
  <c r="DK60" i="3"/>
  <c r="DI60" i="3"/>
  <c r="DH60" i="3"/>
  <c r="DG60" i="3"/>
  <c r="DF60" i="3"/>
  <c r="DE60" i="3"/>
  <c r="DD60" i="3"/>
  <c r="DC60" i="3"/>
  <c r="DB60" i="3"/>
  <c r="DA60" i="3"/>
  <c r="CZ60" i="3"/>
  <c r="CY60" i="3"/>
  <c r="CX60" i="3"/>
  <c r="CW60" i="3"/>
  <c r="CV60" i="3"/>
  <c r="CU60" i="3"/>
  <c r="CT60" i="3"/>
  <c r="CS60" i="3"/>
  <c r="CR60" i="3"/>
  <c r="CQ60" i="3"/>
  <c r="CP60" i="3"/>
  <c r="CO60" i="3"/>
  <c r="CN60" i="3"/>
  <c r="CM60" i="3"/>
  <c r="CJ60" i="3"/>
  <c r="CK60" i="3" s="1"/>
  <c r="CI60" i="3"/>
  <c r="CH60" i="3"/>
  <c r="CG60" i="3"/>
  <c r="CF60" i="3"/>
  <c r="CE60" i="3"/>
  <c r="CC60" i="3"/>
  <c r="DN59" i="3"/>
  <c r="DM59" i="3"/>
  <c r="DL59" i="3"/>
  <c r="DK59" i="3"/>
  <c r="DI59" i="3"/>
  <c r="DH59" i="3"/>
  <c r="DG59" i="3"/>
  <c r="DF59" i="3"/>
  <c r="DE59" i="3"/>
  <c r="DD59" i="3"/>
  <c r="DC59" i="3"/>
  <c r="DB59" i="3"/>
  <c r="DA59" i="3"/>
  <c r="CZ59" i="3"/>
  <c r="CY59" i="3"/>
  <c r="CX59" i="3"/>
  <c r="CW59" i="3"/>
  <c r="CV59" i="3"/>
  <c r="CU59" i="3"/>
  <c r="CT59" i="3"/>
  <c r="CS59" i="3"/>
  <c r="CR59" i="3"/>
  <c r="CQ59" i="3"/>
  <c r="CP59" i="3"/>
  <c r="CO59" i="3"/>
  <c r="CN59" i="3"/>
  <c r="CM59" i="3"/>
  <c r="CL59" i="3"/>
  <c r="CJ59" i="3"/>
  <c r="CK59" i="3" s="1"/>
  <c r="CI59" i="3"/>
  <c r="CH59" i="3"/>
  <c r="CG59" i="3"/>
  <c r="CF59" i="3"/>
  <c r="CE59" i="3"/>
  <c r="CC59" i="3"/>
  <c r="DN58" i="3"/>
  <c r="DM58" i="3"/>
  <c r="DL58" i="3"/>
  <c r="DK58" i="3"/>
  <c r="DI58" i="3"/>
  <c r="DH58" i="3"/>
  <c r="DG58" i="3"/>
  <c r="DF58" i="3"/>
  <c r="DE58" i="3"/>
  <c r="DD58" i="3"/>
  <c r="DC58" i="3"/>
  <c r="DB58" i="3"/>
  <c r="DA58" i="3"/>
  <c r="CZ58" i="3"/>
  <c r="CY58" i="3"/>
  <c r="CX58" i="3"/>
  <c r="CW58" i="3"/>
  <c r="CV58" i="3"/>
  <c r="CU58" i="3"/>
  <c r="CT58" i="3"/>
  <c r="CS58" i="3"/>
  <c r="CR58" i="3"/>
  <c r="CQ58" i="3"/>
  <c r="CP58" i="3"/>
  <c r="CO58" i="3"/>
  <c r="CN58" i="3"/>
  <c r="CM58" i="3"/>
  <c r="CL58" i="3"/>
  <c r="CK58" i="3"/>
  <c r="CJ58" i="3"/>
  <c r="CI58" i="3"/>
  <c r="CH58" i="3"/>
  <c r="CG58" i="3"/>
  <c r="CF58" i="3"/>
  <c r="CE58" i="3"/>
  <c r="CC58" i="3"/>
  <c r="DN57" i="3"/>
  <c r="DM57" i="3"/>
  <c r="DL57" i="3"/>
  <c r="DK57" i="3"/>
  <c r="DI57" i="3"/>
  <c r="DH57" i="3"/>
  <c r="DG57" i="3"/>
  <c r="DF57" i="3"/>
  <c r="DE57" i="3"/>
  <c r="DD57" i="3"/>
  <c r="DC57" i="3"/>
  <c r="DB57" i="3"/>
  <c r="DA57" i="3"/>
  <c r="CZ57" i="3"/>
  <c r="CY57" i="3"/>
  <c r="CX57" i="3"/>
  <c r="CW57" i="3"/>
  <c r="CV57" i="3"/>
  <c r="CU57" i="3"/>
  <c r="CT57" i="3"/>
  <c r="CS57" i="3"/>
  <c r="CR57" i="3"/>
  <c r="CQ57" i="3"/>
  <c r="CP57" i="3"/>
  <c r="CO57" i="3"/>
  <c r="CN57" i="3"/>
  <c r="CM57" i="3"/>
  <c r="CJ57" i="3"/>
  <c r="CL57" i="3" s="1"/>
  <c r="CI57" i="3"/>
  <c r="CH57" i="3"/>
  <c r="CG57" i="3"/>
  <c r="CF57" i="3"/>
  <c r="CE57" i="3"/>
  <c r="CC57" i="3"/>
  <c r="DN56" i="3"/>
  <c r="DM56" i="3"/>
  <c r="DL56" i="3"/>
  <c r="DK56" i="3"/>
  <c r="DI56" i="3"/>
  <c r="DH56" i="3"/>
  <c r="DG56" i="3"/>
  <c r="DF56" i="3"/>
  <c r="DE56" i="3"/>
  <c r="DD56" i="3"/>
  <c r="DC56" i="3"/>
  <c r="DB56" i="3"/>
  <c r="DA56" i="3"/>
  <c r="CZ56" i="3"/>
  <c r="CY56" i="3"/>
  <c r="CX56" i="3"/>
  <c r="CW56" i="3"/>
  <c r="CV56" i="3"/>
  <c r="CU56" i="3"/>
  <c r="CT56" i="3"/>
  <c r="CS56" i="3"/>
  <c r="CR56" i="3"/>
  <c r="CQ56" i="3"/>
  <c r="CP56" i="3"/>
  <c r="CO56" i="3"/>
  <c r="CN56" i="3"/>
  <c r="CM56" i="3"/>
  <c r="CJ56" i="3"/>
  <c r="CL56" i="3" s="1"/>
  <c r="CI56" i="3"/>
  <c r="CH56" i="3"/>
  <c r="CG56" i="3"/>
  <c r="CF56" i="3"/>
  <c r="CE56" i="3"/>
  <c r="CC56" i="3"/>
  <c r="DN55" i="3"/>
  <c r="DM55" i="3"/>
  <c r="DL55" i="3"/>
  <c r="DK55" i="3"/>
  <c r="DI55" i="3"/>
  <c r="DH55" i="3"/>
  <c r="DG55" i="3"/>
  <c r="DF55" i="3"/>
  <c r="DE55" i="3"/>
  <c r="DD55" i="3"/>
  <c r="DC55" i="3"/>
  <c r="DB55" i="3"/>
  <c r="DA55" i="3"/>
  <c r="CZ55" i="3"/>
  <c r="CY55" i="3"/>
  <c r="CX55" i="3"/>
  <c r="CW55" i="3"/>
  <c r="CV55" i="3"/>
  <c r="CU55" i="3"/>
  <c r="CT55" i="3"/>
  <c r="CS55" i="3"/>
  <c r="CR55" i="3"/>
  <c r="CQ55" i="3"/>
  <c r="CP55" i="3"/>
  <c r="CO55" i="3"/>
  <c r="CN55" i="3"/>
  <c r="CM55" i="3"/>
  <c r="CL55" i="3"/>
  <c r="CJ55" i="3"/>
  <c r="CK55" i="3" s="1"/>
  <c r="CI55" i="3"/>
  <c r="CH55" i="3"/>
  <c r="CG55" i="3"/>
  <c r="CF55" i="3"/>
  <c r="CE55" i="3"/>
  <c r="CC55" i="3"/>
  <c r="DN54" i="3"/>
  <c r="DM54" i="3"/>
  <c r="DL54" i="3"/>
  <c r="DK54" i="3"/>
  <c r="DI54" i="3"/>
  <c r="DH54" i="3"/>
  <c r="DG54" i="3"/>
  <c r="DF54" i="3"/>
  <c r="DE54" i="3"/>
  <c r="DD54" i="3"/>
  <c r="DC54" i="3"/>
  <c r="DB54" i="3"/>
  <c r="DA54" i="3"/>
  <c r="CZ54" i="3"/>
  <c r="CY54" i="3"/>
  <c r="CX54" i="3"/>
  <c r="CW54" i="3"/>
  <c r="CV54" i="3"/>
  <c r="CU54" i="3"/>
  <c r="CT54" i="3"/>
  <c r="CS54" i="3"/>
  <c r="CR54" i="3"/>
  <c r="CQ54" i="3"/>
  <c r="CP54" i="3"/>
  <c r="CO54" i="3"/>
  <c r="CN54" i="3"/>
  <c r="CM54" i="3"/>
  <c r="CL54" i="3"/>
  <c r="CK54" i="3"/>
  <c r="CJ54" i="3"/>
  <c r="CI54" i="3"/>
  <c r="CH54" i="3"/>
  <c r="CG54" i="3"/>
  <c r="CF54" i="3"/>
  <c r="CE54" i="3"/>
  <c r="CC54" i="3"/>
  <c r="DN53" i="3"/>
  <c r="DM53" i="3"/>
  <c r="DL53" i="3"/>
  <c r="DK53" i="3"/>
  <c r="DI53" i="3"/>
  <c r="DH53" i="3"/>
  <c r="DG53" i="3"/>
  <c r="DF53" i="3"/>
  <c r="DE53" i="3"/>
  <c r="DD53" i="3"/>
  <c r="DC53" i="3"/>
  <c r="DB53" i="3"/>
  <c r="DA53" i="3"/>
  <c r="CZ53" i="3"/>
  <c r="CY53" i="3"/>
  <c r="CX53" i="3"/>
  <c r="CW53" i="3"/>
  <c r="CV53" i="3"/>
  <c r="CU53" i="3"/>
  <c r="CT53" i="3"/>
  <c r="CS53" i="3"/>
  <c r="CR53" i="3"/>
  <c r="CQ53" i="3"/>
  <c r="CP53" i="3"/>
  <c r="CO53" i="3"/>
  <c r="CN53" i="3"/>
  <c r="CM53" i="3"/>
  <c r="CJ53" i="3"/>
  <c r="CL53" i="3" s="1"/>
  <c r="CI53" i="3"/>
  <c r="CH53" i="3"/>
  <c r="CG53" i="3"/>
  <c r="CF53" i="3"/>
  <c r="CE53" i="3"/>
  <c r="CC53" i="3"/>
  <c r="DN52" i="3"/>
  <c r="DM52" i="3"/>
  <c r="DL52" i="3"/>
  <c r="DK52" i="3"/>
  <c r="DI52" i="3"/>
  <c r="DH52" i="3"/>
  <c r="DG52" i="3"/>
  <c r="DF52" i="3"/>
  <c r="DE52" i="3"/>
  <c r="DD52" i="3"/>
  <c r="DC52" i="3"/>
  <c r="DB52" i="3"/>
  <c r="DA52" i="3"/>
  <c r="CZ52" i="3"/>
  <c r="CY52" i="3"/>
  <c r="CX52" i="3"/>
  <c r="CW52" i="3"/>
  <c r="CV52" i="3"/>
  <c r="CU52" i="3"/>
  <c r="CT52" i="3"/>
  <c r="CS52" i="3"/>
  <c r="CR52" i="3"/>
  <c r="CQ52" i="3"/>
  <c r="CP52" i="3"/>
  <c r="CO52" i="3"/>
  <c r="CN52" i="3"/>
  <c r="CM52" i="3"/>
  <c r="CJ52" i="3"/>
  <c r="CK52" i="3" s="1"/>
  <c r="CI52" i="3"/>
  <c r="CH52" i="3"/>
  <c r="CG52" i="3"/>
  <c r="CF52" i="3"/>
  <c r="CE52" i="3"/>
  <c r="CC52" i="3"/>
  <c r="DN51" i="3"/>
  <c r="DM51" i="3"/>
  <c r="DL51" i="3"/>
  <c r="DK51" i="3"/>
  <c r="DI51" i="3"/>
  <c r="DH51" i="3"/>
  <c r="DG51" i="3"/>
  <c r="DF51" i="3"/>
  <c r="DE51" i="3"/>
  <c r="DD51" i="3"/>
  <c r="DC51" i="3"/>
  <c r="DB51" i="3"/>
  <c r="DA51" i="3"/>
  <c r="CZ51" i="3"/>
  <c r="CY51" i="3"/>
  <c r="CX51" i="3"/>
  <c r="CW51" i="3"/>
  <c r="CV51" i="3"/>
  <c r="CU51" i="3"/>
  <c r="CT51" i="3"/>
  <c r="CS51" i="3"/>
  <c r="CR51" i="3"/>
  <c r="CQ51" i="3"/>
  <c r="CP51" i="3"/>
  <c r="CO51" i="3"/>
  <c r="CN51" i="3"/>
  <c r="CM51" i="3"/>
  <c r="CL51" i="3"/>
  <c r="CJ51" i="3"/>
  <c r="CK51" i="3" s="1"/>
  <c r="CI51" i="3"/>
  <c r="CH51" i="3"/>
  <c r="CG51" i="3"/>
  <c r="CF51" i="3"/>
  <c r="CE51" i="3"/>
  <c r="CC51" i="3"/>
  <c r="DN50" i="3"/>
  <c r="DM50" i="3"/>
  <c r="DL50" i="3"/>
  <c r="DK50" i="3"/>
  <c r="DI50" i="3"/>
  <c r="DH50" i="3"/>
  <c r="DG50" i="3"/>
  <c r="DF50" i="3"/>
  <c r="DE50" i="3"/>
  <c r="DD50" i="3"/>
  <c r="DC50" i="3"/>
  <c r="DB50" i="3"/>
  <c r="DA50" i="3"/>
  <c r="CZ50" i="3"/>
  <c r="CY50" i="3"/>
  <c r="CX50" i="3"/>
  <c r="CW50" i="3"/>
  <c r="CV50" i="3"/>
  <c r="CU50" i="3"/>
  <c r="CT50" i="3"/>
  <c r="CS50" i="3"/>
  <c r="CR50" i="3"/>
  <c r="CQ50" i="3"/>
  <c r="CP50" i="3"/>
  <c r="CO50" i="3"/>
  <c r="CN50" i="3"/>
  <c r="CM50" i="3"/>
  <c r="CL50" i="3"/>
  <c r="CK50" i="3"/>
  <c r="CJ50" i="3"/>
  <c r="CI50" i="3"/>
  <c r="CH50" i="3"/>
  <c r="CG50" i="3"/>
  <c r="CF50" i="3"/>
  <c r="CE50" i="3"/>
  <c r="CC50" i="3"/>
  <c r="DN49" i="3"/>
  <c r="DM49" i="3"/>
  <c r="DL49" i="3"/>
  <c r="DK49" i="3"/>
  <c r="DI49" i="3"/>
  <c r="DH49" i="3"/>
  <c r="DG49" i="3"/>
  <c r="DF49" i="3"/>
  <c r="DE49" i="3"/>
  <c r="DD49" i="3"/>
  <c r="DC49" i="3"/>
  <c r="DB49" i="3"/>
  <c r="DA49" i="3"/>
  <c r="CZ49" i="3"/>
  <c r="CY49" i="3"/>
  <c r="CX49" i="3"/>
  <c r="CW49" i="3"/>
  <c r="CV49" i="3"/>
  <c r="CU49" i="3"/>
  <c r="CT49" i="3"/>
  <c r="CS49" i="3"/>
  <c r="CR49" i="3"/>
  <c r="CQ49" i="3"/>
  <c r="CP49" i="3"/>
  <c r="CO49" i="3"/>
  <c r="CN49" i="3"/>
  <c r="CM49" i="3"/>
  <c r="CJ49" i="3"/>
  <c r="CL49" i="3" s="1"/>
  <c r="CI49" i="3"/>
  <c r="CH49" i="3"/>
  <c r="CG49" i="3"/>
  <c r="CF49" i="3"/>
  <c r="CE49" i="3"/>
  <c r="CC49" i="3"/>
  <c r="DN48" i="3"/>
  <c r="DM48" i="3"/>
  <c r="DL48" i="3"/>
  <c r="DK48" i="3"/>
  <c r="DI48" i="3"/>
  <c r="DH48" i="3"/>
  <c r="DG48" i="3"/>
  <c r="DF48" i="3"/>
  <c r="DE48" i="3"/>
  <c r="DD48" i="3"/>
  <c r="DC48" i="3"/>
  <c r="DB48" i="3"/>
  <c r="DA48" i="3"/>
  <c r="CZ48" i="3"/>
  <c r="CY48" i="3"/>
  <c r="CX48" i="3"/>
  <c r="CW48" i="3"/>
  <c r="CV48" i="3"/>
  <c r="CU48" i="3"/>
  <c r="CT48" i="3"/>
  <c r="CS48" i="3"/>
  <c r="CR48" i="3"/>
  <c r="CQ48" i="3"/>
  <c r="CP48" i="3"/>
  <c r="CO48" i="3"/>
  <c r="CN48" i="3"/>
  <c r="CM48" i="3"/>
  <c r="CJ48" i="3"/>
  <c r="CL48" i="3" s="1"/>
  <c r="CI48" i="3"/>
  <c r="CH48" i="3"/>
  <c r="CG48" i="3"/>
  <c r="CF48" i="3"/>
  <c r="CE48" i="3"/>
  <c r="CC48" i="3"/>
  <c r="DN47" i="3"/>
  <c r="DM47" i="3"/>
  <c r="DL47" i="3"/>
  <c r="DK47" i="3"/>
  <c r="DI47" i="3"/>
  <c r="DH47" i="3"/>
  <c r="DG47" i="3"/>
  <c r="DF47" i="3"/>
  <c r="DE47" i="3"/>
  <c r="DD47" i="3"/>
  <c r="DC47" i="3"/>
  <c r="DB47" i="3"/>
  <c r="DA47" i="3"/>
  <c r="CZ47" i="3"/>
  <c r="CY47" i="3"/>
  <c r="CX47" i="3"/>
  <c r="CW47" i="3"/>
  <c r="CV47" i="3"/>
  <c r="CU47" i="3"/>
  <c r="CT47" i="3"/>
  <c r="CS47" i="3"/>
  <c r="CR47" i="3"/>
  <c r="CQ47" i="3"/>
  <c r="CP47" i="3"/>
  <c r="CO47" i="3"/>
  <c r="CN47" i="3"/>
  <c r="CM47" i="3"/>
  <c r="CL47" i="3"/>
  <c r="CJ47" i="3"/>
  <c r="CK47" i="3" s="1"/>
  <c r="CI47" i="3"/>
  <c r="CH47" i="3"/>
  <c r="CG47" i="3"/>
  <c r="CF47" i="3"/>
  <c r="CE47" i="3"/>
  <c r="CC47" i="3"/>
  <c r="DN46" i="3"/>
  <c r="DM46" i="3"/>
  <c r="DL46" i="3"/>
  <c r="DK46" i="3"/>
  <c r="DI46" i="3"/>
  <c r="DH46" i="3"/>
  <c r="DG46" i="3"/>
  <c r="DF46" i="3"/>
  <c r="DE46" i="3"/>
  <c r="DD46" i="3"/>
  <c r="DC46" i="3"/>
  <c r="DB46" i="3"/>
  <c r="DA46" i="3"/>
  <c r="CZ46" i="3"/>
  <c r="CY46" i="3"/>
  <c r="CX46" i="3"/>
  <c r="CW46" i="3"/>
  <c r="CV46" i="3"/>
  <c r="CU46" i="3"/>
  <c r="CT46" i="3"/>
  <c r="CS46" i="3"/>
  <c r="CR46" i="3"/>
  <c r="CQ46" i="3"/>
  <c r="CP46" i="3"/>
  <c r="CO46" i="3"/>
  <c r="CN46" i="3"/>
  <c r="CM46" i="3"/>
  <c r="CL46" i="3"/>
  <c r="CK46" i="3"/>
  <c r="CJ46" i="3"/>
  <c r="CI46" i="3"/>
  <c r="CH46" i="3"/>
  <c r="CG46" i="3"/>
  <c r="CF46" i="3"/>
  <c r="CE46" i="3"/>
  <c r="CC46" i="3"/>
  <c r="DN45" i="3"/>
  <c r="DM45" i="3"/>
  <c r="DL45" i="3"/>
  <c r="DK45" i="3"/>
  <c r="DI45" i="3"/>
  <c r="DH45" i="3"/>
  <c r="DG45" i="3"/>
  <c r="DF45" i="3"/>
  <c r="DE45" i="3"/>
  <c r="DD45" i="3"/>
  <c r="DC45" i="3"/>
  <c r="DB45" i="3"/>
  <c r="DA45" i="3"/>
  <c r="CZ45" i="3"/>
  <c r="CY45" i="3"/>
  <c r="CX45" i="3"/>
  <c r="CW45" i="3"/>
  <c r="CV45" i="3"/>
  <c r="CU45" i="3"/>
  <c r="CT45" i="3"/>
  <c r="CS45" i="3"/>
  <c r="CR45" i="3"/>
  <c r="CQ45" i="3"/>
  <c r="CP45" i="3"/>
  <c r="CO45" i="3"/>
  <c r="CN45" i="3"/>
  <c r="CM45" i="3"/>
  <c r="CJ45" i="3"/>
  <c r="CL45" i="3" s="1"/>
  <c r="CI45" i="3"/>
  <c r="CH45" i="3"/>
  <c r="CG45" i="3"/>
  <c r="CF45" i="3"/>
  <c r="CE45" i="3"/>
  <c r="CC45" i="3"/>
  <c r="DN44" i="3"/>
  <c r="DM44" i="3"/>
  <c r="DL44" i="3"/>
  <c r="DK44" i="3"/>
  <c r="DI44" i="3"/>
  <c r="DH44" i="3"/>
  <c r="DG44" i="3"/>
  <c r="DF44" i="3"/>
  <c r="DE44" i="3"/>
  <c r="DD44" i="3"/>
  <c r="DC44" i="3"/>
  <c r="DB44" i="3"/>
  <c r="DA44" i="3"/>
  <c r="CZ44" i="3"/>
  <c r="CY44" i="3"/>
  <c r="CX44" i="3"/>
  <c r="CW44" i="3"/>
  <c r="CV44" i="3"/>
  <c r="CU44" i="3"/>
  <c r="CT44" i="3"/>
  <c r="CS44" i="3"/>
  <c r="CR44" i="3"/>
  <c r="CQ44" i="3"/>
  <c r="CP44" i="3"/>
  <c r="CO44" i="3"/>
  <c r="CN44" i="3"/>
  <c r="CM44" i="3"/>
  <c r="CJ44" i="3"/>
  <c r="CK44" i="3" s="1"/>
  <c r="CI44" i="3"/>
  <c r="CH44" i="3"/>
  <c r="CG44" i="3"/>
  <c r="CF44" i="3"/>
  <c r="CE44" i="3"/>
  <c r="CC44" i="3"/>
  <c r="DN43" i="3"/>
  <c r="DM43" i="3"/>
  <c r="DL43" i="3"/>
  <c r="DK43" i="3"/>
  <c r="DI43" i="3"/>
  <c r="DH43" i="3"/>
  <c r="DG43" i="3"/>
  <c r="DF43" i="3"/>
  <c r="DE43" i="3"/>
  <c r="DD43" i="3"/>
  <c r="DC43" i="3"/>
  <c r="DB43" i="3"/>
  <c r="DA43" i="3"/>
  <c r="CZ43" i="3"/>
  <c r="CY43" i="3"/>
  <c r="CX43" i="3"/>
  <c r="CW43" i="3"/>
  <c r="CV43" i="3"/>
  <c r="CU43" i="3"/>
  <c r="CT43" i="3"/>
  <c r="CS43" i="3"/>
  <c r="CR43" i="3"/>
  <c r="CQ43" i="3"/>
  <c r="CP43" i="3"/>
  <c r="CO43" i="3"/>
  <c r="CN43" i="3"/>
  <c r="CM43" i="3"/>
  <c r="CJ43" i="3"/>
  <c r="CK43" i="3" s="1"/>
  <c r="CI43" i="3"/>
  <c r="CH43" i="3"/>
  <c r="CG43" i="3"/>
  <c r="CF43" i="3"/>
  <c r="CE43" i="3"/>
  <c r="CC43" i="3"/>
  <c r="DN42" i="3"/>
  <c r="DM42" i="3"/>
  <c r="DL42" i="3"/>
  <c r="DK42" i="3"/>
  <c r="DI42" i="3"/>
  <c r="DH42" i="3"/>
  <c r="DG42" i="3"/>
  <c r="DF42" i="3"/>
  <c r="DE42" i="3"/>
  <c r="DD42" i="3"/>
  <c r="DC42" i="3"/>
  <c r="DB42" i="3"/>
  <c r="DA42" i="3"/>
  <c r="CZ42" i="3"/>
  <c r="CY42" i="3"/>
  <c r="CX42" i="3"/>
  <c r="CW42" i="3"/>
  <c r="CV42" i="3"/>
  <c r="CU42" i="3"/>
  <c r="CT42" i="3"/>
  <c r="CS42" i="3"/>
  <c r="CR42" i="3"/>
  <c r="CQ42" i="3"/>
  <c r="CP42" i="3"/>
  <c r="CO42" i="3"/>
  <c r="CN42" i="3"/>
  <c r="CM42" i="3"/>
  <c r="CJ42" i="3"/>
  <c r="CK42" i="3" s="1"/>
  <c r="CI42" i="3"/>
  <c r="CH42" i="3"/>
  <c r="CG42" i="3"/>
  <c r="CF42" i="3"/>
  <c r="CE42" i="3"/>
  <c r="CC42" i="3"/>
  <c r="DN41" i="3"/>
  <c r="DM41" i="3"/>
  <c r="DL41" i="3"/>
  <c r="DK41" i="3"/>
  <c r="DI41" i="3"/>
  <c r="DH41" i="3"/>
  <c r="DG41" i="3"/>
  <c r="DF41" i="3"/>
  <c r="DE41" i="3"/>
  <c r="DD41" i="3"/>
  <c r="DC41" i="3"/>
  <c r="DB41" i="3"/>
  <c r="DA41" i="3"/>
  <c r="CZ41" i="3"/>
  <c r="CY41" i="3"/>
  <c r="CX41" i="3"/>
  <c r="CW41" i="3"/>
  <c r="CV41" i="3"/>
  <c r="CU41" i="3"/>
  <c r="CT41" i="3"/>
  <c r="CS41" i="3"/>
  <c r="CR41" i="3"/>
  <c r="CQ41" i="3"/>
  <c r="CP41" i="3"/>
  <c r="CO41" i="3"/>
  <c r="CN41" i="3"/>
  <c r="CM41" i="3"/>
  <c r="CJ41" i="3"/>
  <c r="CK41" i="3" s="1"/>
  <c r="CI41" i="3"/>
  <c r="CH41" i="3"/>
  <c r="CG41" i="3"/>
  <c r="CF41" i="3"/>
  <c r="CE41" i="3"/>
  <c r="CC41" i="3"/>
  <c r="DN40" i="3"/>
  <c r="DM40" i="3"/>
  <c r="DL40" i="3"/>
  <c r="DK40" i="3"/>
  <c r="DI40" i="3"/>
  <c r="DH40" i="3"/>
  <c r="DG40" i="3"/>
  <c r="DF40" i="3"/>
  <c r="DE40" i="3"/>
  <c r="DD40" i="3"/>
  <c r="DC40" i="3"/>
  <c r="DB40" i="3"/>
  <c r="DA40" i="3"/>
  <c r="CZ40" i="3"/>
  <c r="CY40" i="3"/>
  <c r="CX40" i="3"/>
  <c r="CW40" i="3"/>
  <c r="CV40" i="3"/>
  <c r="CU40" i="3"/>
  <c r="CT40" i="3"/>
  <c r="CS40" i="3"/>
  <c r="CR40" i="3"/>
  <c r="CQ40" i="3"/>
  <c r="CP40" i="3"/>
  <c r="CO40" i="3"/>
  <c r="CN40" i="3"/>
  <c r="CM40" i="3"/>
  <c r="CJ40" i="3"/>
  <c r="CK40" i="3" s="1"/>
  <c r="CI40" i="3"/>
  <c r="CH40" i="3"/>
  <c r="CG40" i="3"/>
  <c r="CF40" i="3"/>
  <c r="CE40" i="3"/>
  <c r="CC40" i="3"/>
  <c r="DN39" i="3"/>
  <c r="DM39" i="3"/>
  <c r="DL39" i="3"/>
  <c r="DK39" i="3"/>
  <c r="DI39" i="3"/>
  <c r="DH39" i="3"/>
  <c r="DG39" i="3"/>
  <c r="DF39" i="3"/>
  <c r="DE39" i="3"/>
  <c r="DD39" i="3"/>
  <c r="DC39" i="3"/>
  <c r="DB39" i="3"/>
  <c r="DA39" i="3"/>
  <c r="CZ39" i="3"/>
  <c r="CY39" i="3"/>
  <c r="CX39" i="3"/>
  <c r="CW39" i="3"/>
  <c r="CV39" i="3"/>
  <c r="CU39" i="3"/>
  <c r="CT39" i="3"/>
  <c r="CS39" i="3"/>
  <c r="CR39" i="3"/>
  <c r="CQ39" i="3"/>
  <c r="CP39" i="3"/>
  <c r="CO39" i="3"/>
  <c r="CN39" i="3"/>
  <c r="CM39" i="3"/>
  <c r="CJ39" i="3"/>
  <c r="CK39" i="3" s="1"/>
  <c r="CI39" i="3"/>
  <c r="CH39" i="3"/>
  <c r="CG39" i="3"/>
  <c r="CF39" i="3"/>
  <c r="CE39" i="3"/>
  <c r="CC39" i="3"/>
  <c r="DN38" i="3"/>
  <c r="DM38" i="3"/>
  <c r="DL38" i="3"/>
  <c r="DK38" i="3"/>
  <c r="DI38" i="3"/>
  <c r="DH38" i="3"/>
  <c r="DG38" i="3"/>
  <c r="DF38" i="3"/>
  <c r="DE38" i="3"/>
  <c r="DD38" i="3"/>
  <c r="DC38" i="3"/>
  <c r="DB38" i="3"/>
  <c r="DA38" i="3"/>
  <c r="CZ38" i="3"/>
  <c r="CY38" i="3"/>
  <c r="CX38" i="3"/>
  <c r="CW38" i="3"/>
  <c r="CV38" i="3"/>
  <c r="CU38" i="3"/>
  <c r="CT38" i="3"/>
  <c r="CS38" i="3"/>
  <c r="CR38" i="3"/>
  <c r="CQ38" i="3"/>
  <c r="CP38" i="3"/>
  <c r="CO38" i="3"/>
  <c r="CN38" i="3"/>
  <c r="CM38" i="3"/>
  <c r="CJ38" i="3"/>
  <c r="CK38" i="3" s="1"/>
  <c r="CI38" i="3"/>
  <c r="CH38" i="3"/>
  <c r="CG38" i="3"/>
  <c r="CF38" i="3"/>
  <c r="CE38" i="3"/>
  <c r="CC38" i="3"/>
  <c r="DN37" i="3"/>
  <c r="DM37" i="3"/>
  <c r="DL37" i="3"/>
  <c r="DK37" i="3"/>
  <c r="DI37" i="3"/>
  <c r="DH37" i="3"/>
  <c r="DG37" i="3"/>
  <c r="DF37" i="3"/>
  <c r="DE37" i="3"/>
  <c r="DD37" i="3"/>
  <c r="DC37" i="3"/>
  <c r="DB37" i="3"/>
  <c r="DA37" i="3"/>
  <c r="CZ37" i="3"/>
  <c r="CY37" i="3"/>
  <c r="CX37" i="3"/>
  <c r="CW37" i="3"/>
  <c r="CV37" i="3"/>
  <c r="CU37" i="3"/>
  <c r="CT37" i="3"/>
  <c r="CS37" i="3"/>
  <c r="CR37" i="3"/>
  <c r="CQ37" i="3"/>
  <c r="CP37" i="3"/>
  <c r="CO37" i="3"/>
  <c r="CN37" i="3"/>
  <c r="CM37" i="3"/>
  <c r="CJ37" i="3"/>
  <c r="CK37" i="3" s="1"/>
  <c r="CI37" i="3"/>
  <c r="CH37" i="3"/>
  <c r="CG37" i="3"/>
  <c r="CF37" i="3"/>
  <c r="CE37" i="3"/>
  <c r="CC37" i="3"/>
  <c r="DN36" i="3"/>
  <c r="DM36" i="3"/>
  <c r="DL36" i="3"/>
  <c r="DK36" i="3"/>
  <c r="DI36" i="3"/>
  <c r="DH36" i="3"/>
  <c r="DG36" i="3"/>
  <c r="DF36" i="3"/>
  <c r="DE36" i="3"/>
  <c r="DD36" i="3"/>
  <c r="DC36" i="3"/>
  <c r="DB36" i="3"/>
  <c r="DA36" i="3"/>
  <c r="CZ36" i="3"/>
  <c r="CY36" i="3"/>
  <c r="CX36" i="3"/>
  <c r="CW36" i="3"/>
  <c r="CV36" i="3"/>
  <c r="CU36" i="3"/>
  <c r="CT36" i="3"/>
  <c r="CS36" i="3"/>
  <c r="CR36" i="3"/>
  <c r="CQ36" i="3"/>
  <c r="CP36" i="3"/>
  <c r="CO36" i="3"/>
  <c r="CN36" i="3"/>
  <c r="CM36" i="3"/>
  <c r="CJ36" i="3"/>
  <c r="CK36" i="3" s="1"/>
  <c r="CI36" i="3"/>
  <c r="CH36" i="3"/>
  <c r="CG36" i="3"/>
  <c r="CF36" i="3"/>
  <c r="CE36" i="3"/>
  <c r="CC36" i="3"/>
  <c r="DN35" i="3"/>
  <c r="DM35" i="3"/>
  <c r="DL35" i="3"/>
  <c r="DK35" i="3"/>
  <c r="DI35" i="3"/>
  <c r="DH35" i="3"/>
  <c r="DG35" i="3"/>
  <c r="DF35" i="3"/>
  <c r="DE35" i="3"/>
  <c r="DD35" i="3"/>
  <c r="DC35" i="3"/>
  <c r="DB35" i="3"/>
  <c r="DA35" i="3"/>
  <c r="CZ35" i="3"/>
  <c r="CY35" i="3"/>
  <c r="CX35" i="3"/>
  <c r="CW35" i="3"/>
  <c r="CV35" i="3"/>
  <c r="CU35" i="3"/>
  <c r="CT35" i="3"/>
  <c r="CS35" i="3"/>
  <c r="CR35" i="3"/>
  <c r="CQ35" i="3"/>
  <c r="CP35" i="3"/>
  <c r="CO35" i="3"/>
  <c r="CN35" i="3"/>
  <c r="CM35" i="3"/>
  <c r="CJ35" i="3"/>
  <c r="CK35" i="3" s="1"/>
  <c r="CI35" i="3"/>
  <c r="CH35" i="3"/>
  <c r="CG35" i="3"/>
  <c r="CF35" i="3"/>
  <c r="CE35" i="3"/>
  <c r="CC35" i="3"/>
  <c r="DN34" i="3"/>
  <c r="DM34" i="3"/>
  <c r="DL34" i="3"/>
  <c r="DK34" i="3"/>
  <c r="DI34" i="3"/>
  <c r="DH34" i="3"/>
  <c r="DG34" i="3"/>
  <c r="DF34" i="3"/>
  <c r="DE34" i="3"/>
  <c r="DD34" i="3"/>
  <c r="DC34" i="3"/>
  <c r="DB34" i="3"/>
  <c r="DA34" i="3"/>
  <c r="CZ34" i="3"/>
  <c r="CY34" i="3"/>
  <c r="CX34" i="3"/>
  <c r="CW34" i="3"/>
  <c r="CV34" i="3"/>
  <c r="CU34" i="3"/>
  <c r="CT34" i="3"/>
  <c r="CS34" i="3"/>
  <c r="CR34" i="3"/>
  <c r="CQ34" i="3"/>
  <c r="CP34" i="3"/>
  <c r="CO34" i="3"/>
  <c r="CN34" i="3"/>
  <c r="CM34" i="3"/>
  <c r="CJ34" i="3"/>
  <c r="CK34" i="3" s="1"/>
  <c r="CI34" i="3"/>
  <c r="CH34" i="3"/>
  <c r="CG34" i="3"/>
  <c r="CF34" i="3"/>
  <c r="CE34" i="3"/>
  <c r="CC34" i="3"/>
  <c r="DN33" i="3"/>
  <c r="DM33" i="3"/>
  <c r="DL33" i="3"/>
  <c r="DK33" i="3"/>
  <c r="DI33" i="3"/>
  <c r="DH33" i="3"/>
  <c r="DG33" i="3"/>
  <c r="DF33" i="3"/>
  <c r="DE33" i="3"/>
  <c r="DD33" i="3"/>
  <c r="DC33" i="3"/>
  <c r="DB33" i="3"/>
  <c r="DA33" i="3"/>
  <c r="CZ33" i="3"/>
  <c r="CY33" i="3"/>
  <c r="CX33" i="3"/>
  <c r="CW33" i="3"/>
  <c r="CV33" i="3"/>
  <c r="CU33" i="3"/>
  <c r="CT33" i="3"/>
  <c r="CS33" i="3"/>
  <c r="CR33" i="3"/>
  <c r="CQ33" i="3"/>
  <c r="CP33" i="3"/>
  <c r="CO33" i="3"/>
  <c r="CN33" i="3"/>
  <c r="CM33" i="3"/>
  <c r="CJ33" i="3"/>
  <c r="CK33" i="3" s="1"/>
  <c r="CI33" i="3"/>
  <c r="CH33" i="3"/>
  <c r="CG33" i="3"/>
  <c r="CF33" i="3"/>
  <c r="CE33" i="3"/>
  <c r="CC33" i="3"/>
  <c r="DN32" i="3"/>
  <c r="DM32" i="3"/>
  <c r="DL32" i="3"/>
  <c r="DK32" i="3"/>
  <c r="DI32" i="3"/>
  <c r="DH32" i="3"/>
  <c r="DG32" i="3"/>
  <c r="DF32" i="3"/>
  <c r="DE32" i="3"/>
  <c r="DD32" i="3"/>
  <c r="DC32" i="3"/>
  <c r="DB32" i="3"/>
  <c r="DA32" i="3"/>
  <c r="CZ32" i="3"/>
  <c r="CY32" i="3"/>
  <c r="CX32" i="3"/>
  <c r="CW32" i="3"/>
  <c r="CV32" i="3"/>
  <c r="CU32" i="3"/>
  <c r="CT32" i="3"/>
  <c r="CS32" i="3"/>
  <c r="CR32" i="3"/>
  <c r="CQ32" i="3"/>
  <c r="CP32" i="3"/>
  <c r="CO32" i="3"/>
  <c r="CN32" i="3"/>
  <c r="CM32" i="3"/>
  <c r="CJ32" i="3"/>
  <c r="CK32" i="3" s="1"/>
  <c r="CI32" i="3"/>
  <c r="CH32" i="3"/>
  <c r="CG32" i="3"/>
  <c r="CF32" i="3"/>
  <c r="CE32" i="3"/>
  <c r="CC32" i="3"/>
  <c r="DN31" i="3"/>
  <c r="DM31" i="3"/>
  <c r="DL31" i="3"/>
  <c r="DK31" i="3"/>
  <c r="DI31" i="3"/>
  <c r="DH31" i="3"/>
  <c r="DG31" i="3"/>
  <c r="DF31" i="3"/>
  <c r="DE31" i="3"/>
  <c r="DD31" i="3"/>
  <c r="DC31" i="3"/>
  <c r="DB31" i="3"/>
  <c r="DA31" i="3"/>
  <c r="CZ31" i="3"/>
  <c r="CY31" i="3"/>
  <c r="CX31" i="3"/>
  <c r="CW31" i="3"/>
  <c r="CV31" i="3"/>
  <c r="CU31" i="3"/>
  <c r="CT31" i="3"/>
  <c r="CS31" i="3"/>
  <c r="CR31" i="3"/>
  <c r="CQ31" i="3"/>
  <c r="CP31" i="3"/>
  <c r="CO31" i="3"/>
  <c r="CN31" i="3"/>
  <c r="CM31" i="3"/>
  <c r="CJ31" i="3"/>
  <c r="CK31" i="3" s="1"/>
  <c r="CI31" i="3"/>
  <c r="CH31" i="3"/>
  <c r="CG31" i="3"/>
  <c r="CF31" i="3"/>
  <c r="CE31" i="3"/>
  <c r="CC31" i="3"/>
  <c r="DN30" i="3"/>
  <c r="DM30" i="3"/>
  <c r="DL30" i="3"/>
  <c r="DK30" i="3"/>
  <c r="DI30" i="3"/>
  <c r="DH30" i="3"/>
  <c r="DG30" i="3"/>
  <c r="DF30" i="3"/>
  <c r="DE30" i="3"/>
  <c r="DD30" i="3"/>
  <c r="DC30" i="3"/>
  <c r="DB30" i="3"/>
  <c r="DA30" i="3"/>
  <c r="CZ30" i="3"/>
  <c r="CY30" i="3"/>
  <c r="CX30" i="3"/>
  <c r="CW30" i="3"/>
  <c r="CV30" i="3"/>
  <c r="CU30" i="3"/>
  <c r="CT30" i="3"/>
  <c r="CS30" i="3"/>
  <c r="CR30" i="3"/>
  <c r="CQ30" i="3"/>
  <c r="CP30" i="3"/>
  <c r="CO30" i="3"/>
  <c r="CN30" i="3"/>
  <c r="CM30" i="3"/>
  <c r="CJ30" i="3"/>
  <c r="CK30" i="3" s="1"/>
  <c r="CI30" i="3"/>
  <c r="CH30" i="3"/>
  <c r="CG30" i="3"/>
  <c r="CF30" i="3"/>
  <c r="CE30" i="3"/>
  <c r="CC30" i="3"/>
  <c r="DN29" i="3"/>
  <c r="DM29" i="3"/>
  <c r="DL29" i="3"/>
  <c r="DK29" i="3"/>
  <c r="DI29" i="3"/>
  <c r="DH29" i="3"/>
  <c r="DG29" i="3"/>
  <c r="DF29" i="3"/>
  <c r="DE29" i="3"/>
  <c r="DD29" i="3"/>
  <c r="DC29" i="3"/>
  <c r="DB29" i="3"/>
  <c r="DA29" i="3"/>
  <c r="CZ29" i="3"/>
  <c r="CY29" i="3"/>
  <c r="CX29" i="3"/>
  <c r="CW29" i="3"/>
  <c r="CV29" i="3"/>
  <c r="CU29" i="3"/>
  <c r="CT29" i="3"/>
  <c r="CS29" i="3"/>
  <c r="CR29" i="3"/>
  <c r="CQ29" i="3"/>
  <c r="CP29" i="3"/>
  <c r="CO29" i="3"/>
  <c r="CN29" i="3"/>
  <c r="CM29" i="3"/>
  <c r="CJ29" i="3"/>
  <c r="CK29" i="3" s="1"/>
  <c r="CI29" i="3"/>
  <c r="CH29" i="3"/>
  <c r="CG29" i="3"/>
  <c r="CF29" i="3"/>
  <c r="CE29" i="3"/>
  <c r="CC29" i="3"/>
  <c r="DN28" i="3"/>
  <c r="DM28" i="3"/>
  <c r="DL28" i="3"/>
  <c r="DK28" i="3"/>
  <c r="DI28" i="3"/>
  <c r="DH28" i="3"/>
  <c r="DG28" i="3"/>
  <c r="DF28" i="3"/>
  <c r="DE28" i="3"/>
  <c r="DD28" i="3"/>
  <c r="DC28" i="3"/>
  <c r="DB28" i="3"/>
  <c r="DA28" i="3"/>
  <c r="CZ28" i="3"/>
  <c r="CY28" i="3"/>
  <c r="CX28" i="3"/>
  <c r="CW28" i="3"/>
  <c r="CV28" i="3"/>
  <c r="CU28" i="3"/>
  <c r="CT28" i="3"/>
  <c r="CS28" i="3"/>
  <c r="CR28" i="3"/>
  <c r="CQ28" i="3"/>
  <c r="CP28" i="3"/>
  <c r="CO28" i="3"/>
  <c r="CN28" i="3"/>
  <c r="CM28" i="3"/>
  <c r="CJ28" i="3"/>
  <c r="CK28" i="3" s="1"/>
  <c r="CI28" i="3"/>
  <c r="CH28" i="3"/>
  <c r="CG28" i="3"/>
  <c r="CF28" i="3"/>
  <c r="CE28" i="3"/>
  <c r="CC28" i="3"/>
  <c r="DN27" i="3"/>
  <c r="DM27" i="3"/>
  <c r="DL27" i="3"/>
  <c r="DK27" i="3"/>
  <c r="DI27" i="3"/>
  <c r="DH27" i="3"/>
  <c r="DG27" i="3"/>
  <c r="DF27" i="3"/>
  <c r="DE27" i="3"/>
  <c r="DD27" i="3"/>
  <c r="DC27" i="3"/>
  <c r="DB27" i="3"/>
  <c r="DA27" i="3"/>
  <c r="CZ27" i="3"/>
  <c r="CY27" i="3"/>
  <c r="CX27" i="3"/>
  <c r="CW27" i="3"/>
  <c r="CV27" i="3"/>
  <c r="CU27" i="3"/>
  <c r="CT27" i="3"/>
  <c r="CS27" i="3"/>
  <c r="CR27" i="3"/>
  <c r="CQ27" i="3"/>
  <c r="CP27" i="3"/>
  <c r="CO27" i="3"/>
  <c r="CN27" i="3"/>
  <c r="CM27" i="3"/>
  <c r="CJ27" i="3"/>
  <c r="CK27" i="3" s="1"/>
  <c r="CI27" i="3"/>
  <c r="CH27" i="3"/>
  <c r="CG27" i="3"/>
  <c r="CF27" i="3"/>
  <c r="CE27" i="3"/>
  <c r="CC27" i="3"/>
  <c r="DN26" i="3"/>
  <c r="DM26" i="3"/>
  <c r="DL26" i="3"/>
  <c r="DK26" i="3"/>
  <c r="DI26" i="3"/>
  <c r="DH26" i="3"/>
  <c r="DG26" i="3"/>
  <c r="DF26" i="3"/>
  <c r="DE26" i="3"/>
  <c r="DD26" i="3"/>
  <c r="DC26" i="3"/>
  <c r="DB26" i="3"/>
  <c r="DA26" i="3"/>
  <c r="CZ26" i="3"/>
  <c r="CY26" i="3"/>
  <c r="CX26" i="3"/>
  <c r="CW26" i="3"/>
  <c r="CV26" i="3"/>
  <c r="CU26" i="3"/>
  <c r="CT26" i="3"/>
  <c r="CS26" i="3"/>
  <c r="CR26" i="3"/>
  <c r="CQ26" i="3"/>
  <c r="CP26" i="3"/>
  <c r="CO26" i="3"/>
  <c r="CN26" i="3"/>
  <c r="CM26" i="3"/>
  <c r="CJ26" i="3"/>
  <c r="CK26" i="3" s="1"/>
  <c r="CI26" i="3"/>
  <c r="CH26" i="3"/>
  <c r="CG26" i="3"/>
  <c r="CF26" i="3"/>
  <c r="CE26" i="3"/>
  <c r="CC26" i="3"/>
  <c r="DN25" i="3"/>
  <c r="DM25" i="3"/>
  <c r="DL25" i="3"/>
  <c r="DK25" i="3"/>
  <c r="DI25" i="3"/>
  <c r="DH25" i="3"/>
  <c r="DG25" i="3"/>
  <c r="DF25" i="3"/>
  <c r="DE25" i="3"/>
  <c r="DD25" i="3"/>
  <c r="DC25" i="3"/>
  <c r="DB25" i="3"/>
  <c r="DA25" i="3"/>
  <c r="CZ25" i="3"/>
  <c r="CY25" i="3"/>
  <c r="CX25" i="3"/>
  <c r="CW25" i="3"/>
  <c r="CV25" i="3"/>
  <c r="CU25" i="3"/>
  <c r="CT25" i="3"/>
  <c r="CS25" i="3"/>
  <c r="CR25" i="3"/>
  <c r="CQ25" i="3"/>
  <c r="CP25" i="3"/>
  <c r="CO25" i="3"/>
  <c r="CN25" i="3"/>
  <c r="CM25" i="3"/>
  <c r="CJ25" i="3"/>
  <c r="CK25" i="3" s="1"/>
  <c r="CI25" i="3"/>
  <c r="CH25" i="3"/>
  <c r="CG25" i="3"/>
  <c r="CF25" i="3"/>
  <c r="CE25" i="3"/>
  <c r="CC25" i="3"/>
  <c r="DN24" i="3"/>
  <c r="DM24" i="3"/>
  <c r="DL24" i="3"/>
  <c r="DK24" i="3"/>
  <c r="DI24" i="3"/>
  <c r="DH24" i="3"/>
  <c r="DG24" i="3"/>
  <c r="DF24" i="3"/>
  <c r="DE24" i="3"/>
  <c r="DD24" i="3"/>
  <c r="DC24" i="3"/>
  <c r="DB24" i="3"/>
  <c r="DA24" i="3"/>
  <c r="CZ24" i="3"/>
  <c r="CY24" i="3"/>
  <c r="CX24" i="3"/>
  <c r="CW24" i="3"/>
  <c r="CV24" i="3"/>
  <c r="CU24" i="3"/>
  <c r="CT24" i="3"/>
  <c r="CS24" i="3"/>
  <c r="CR24" i="3"/>
  <c r="CQ24" i="3"/>
  <c r="CP24" i="3"/>
  <c r="CO24" i="3"/>
  <c r="CN24" i="3"/>
  <c r="CM24" i="3"/>
  <c r="CJ24" i="3"/>
  <c r="CK24" i="3" s="1"/>
  <c r="CI24" i="3"/>
  <c r="CH24" i="3"/>
  <c r="CG24" i="3"/>
  <c r="CF24" i="3"/>
  <c r="CE24" i="3"/>
  <c r="CC24" i="3"/>
  <c r="DN23" i="3"/>
  <c r="DM23" i="3"/>
  <c r="DL23" i="3"/>
  <c r="DK23" i="3"/>
  <c r="DI23" i="3"/>
  <c r="DH23" i="3"/>
  <c r="DG23" i="3"/>
  <c r="DF23" i="3"/>
  <c r="DE23" i="3"/>
  <c r="DD23" i="3"/>
  <c r="DC23" i="3"/>
  <c r="DB23" i="3"/>
  <c r="DA23" i="3"/>
  <c r="CZ23" i="3"/>
  <c r="CY23" i="3"/>
  <c r="CX23" i="3"/>
  <c r="CW23" i="3"/>
  <c r="CV23" i="3"/>
  <c r="CU23" i="3"/>
  <c r="CT23" i="3"/>
  <c r="CS23" i="3"/>
  <c r="CR23" i="3"/>
  <c r="CQ23" i="3"/>
  <c r="CP23" i="3"/>
  <c r="CO23" i="3"/>
  <c r="CN23" i="3"/>
  <c r="CM23" i="3"/>
  <c r="CJ23" i="3"/>
  <c r="CK23" i="3" s="1"/>
  <c r="CI23" i="3"/>
  <c r="CH23" i="3"/>
  <c r="CG23" i="3"/>
  <c r="CF23" i="3"/>
  <c r="CE23" i="3"/>
  <c r="CC23" i="3"/>
  <c r="DN22" i="3"/>
  <c r="DM22" i="3"/>
  <c r="DL22" i="3"/>
  <c r="DK22" i="3"/>
  <c r="DI22" i="3"/>
  <c r="DH22" i="3"/>
  <c r="DG22" i="3"/>
  <c r="DF22" i="3"/>
  <c r="DE22" i="3"/>
  <c r="DD22" i="3"/>
  <c r="DC22" i="3"/>
  <c r="DB22" i="3"/>
  <c r="DA22" i="3"/>
  <c r="CZ22" i="3"/>
  <c r="CY22" i="3"/>
  <c r="CX22" i="3"/>
  <c r="CW22" i="3"/>
  <c r="CV22" i="3"/>
  <c r="CU22" i="3"/>
  <c r="CT22" i="3"/>
  <c r="CS22" i="3"/>
  <c r="CR22" i="3"/>
  <c r="CQ22" i="3"/>
  <c r="CP22" i="3"/>
  <c r="CO22" i="3"/>
  <c r="CN22" i="3"/>
  <c r="CM22" i="3"/>
  <c r="CJ22" i="3"/>
  <c r="CK22" i="3" s="1"/>
  <c r="CI22" i="3"/>
  <c r="CH22" i="3"/>
  <c r="CG22" i="3"/>
  <c r="CF22" i="3"/>
  <c r="CE22" i="3"/>
  <c r="CC22" i="3"/>
  <c r="DN21" i="3"/>
  <c r="DM21" i="3"/>
  <c r="DL21" i="3"/>
  <c r="DK21" i="3"/>
  <c r="DI21" i="3"/>
  <c r="DH21" i="3"/>
  <c r="DG21" i="3"/>
  <c r="DF21" i="3"/>
  <c r="DE21" i="3"/>
  <c r="DD21" i="3"/>
  <c r="DC21" i="3"/>
  <c r="DB21" i="3"/>
  <c r="DA21" i="3"/>
  <c r="CZ21" i="3"/>
  <c r="CY21" i="3"/>
  <c r="CX21" i="3"/>
  <c r="CW21" i="3"/>
  <c r="CV21" i="3"/>
  <c r="CU21" i="3"/>
  <c r="CT21" i="3"/>
  <c r="CS21" i="3"/>
  <c r="CR21" i="3"/>
  <c r="CQ21" i="3"/>
  <c r="CP21" i="3"/>
  <c r="CO21" i="3"/>
  <c r="CN21" i="3"/>
  <c r="CM21" i="3"/>
  <c r="CJ21" i="3"/>
  <c r="CK21" i="3" s="1"/>
  <c r="CI21" i="3"/>
  <c r="CH21" i="3"/>
  <c r="CG21" i="3"/>
  <c r="CF21" i="3"/>
  <c r="CE21" i="3"/>
  <c r="CC21" i="3"/>
  <c r="DN20" i="3"/>
  <c r="DM20" i="3"/>
  <c r="DL20" i="3"/>
  <c r="DK20" i="3"/>
  <c r="DI20" i="3"/>
  <c r="DH20" i="3"/>
  <c r="DG20" i="3"/>
  <c r="DF20" i="3"/>
  <c r="DE20" i="3"/>
  <c r="DD20" i="3"/>
  <c r="DC20" i="3"/>
  <c r="DB20" i="3"/>
  <c r="DA20" i="3"/>
  <c r="CZ20" i="3"/>
  <c r="CY20" i="3"/>
  <c r="CX20" i="3"/>
  <c r="CW20" i="3"/>
  <c r="CV20" i="3"/>
  <c r="CU20" i="3"/>
  <c r="CT20" i="3"/>
  <c r="CS20" i="3"/>
  <c r="CR20" i="3"/>
  <c r="CQ20" i="3"/>
  <c r="CP20" i="3"/>
  <c r="CO20" i="3"/>
  <c r="CN20" i="3"/>
  <c r="CM20" i="3"/>
  <c r="CJ20" i="3"/>
  <c r="CK20" i="3" s="1"/>
  <c r="CI20" i="3"/>
  <c r="CH20" i="3"/>
  <c r="CG20" i="3"/>
  <c r="CF20" i="3"/>
  <c r="CE20" i="3"/>
  <c r="CC20" i="3"/>
  <c r="DN19" i="3"/>
  <c r="DM19" i="3"/>
  <c r="DL19" i="3"/>
  <c r="DK19" i="3"/>
  <c r="DI19" i="3"/>
  <c r="DH19" i="3"/>
  <c r="DG19" i="3"/>
  <c r="DF19" i="3"/>
  <c r="DE19" i="3"/>
  <c r="DD19" i="3"/>
  <c r="DC19" i="3"/>
  <c r="DB19" i="3"/>
  <c r="DA19" i="3"/>
  <c r="CZ19" i="3"/>
  <c r="CY19" i="3"/>
  <c r="CX19" i="3"/>
  <c r="CW19" i="3"/>
  <c r="CV19" i="3"/>
  <c r="CU19" i="3"/>
  <c r="CT19" i="3"/>
  <c r="CS19" i="3"/>
  <c r="CR19" i="3"/>
  <c r="CQ19" i="3"/>
  <c r="CP19" i="3"/>
  <c r="CO19" i="3"/>
  <c r="CN19" i="3"/>
  <c r="CM19" i="3"/>
  <c r="CJ19" i="3"/>
  <c r="CK19" i="3" s="1"/>
  <c r="CI19" i="3"/>
  <c r="CH19" i="3"/>
  <c r="CG19" i="3"/>
  <c r="CF19" i="3"/>
  <c r="CE19" i="3"/>
  <c r="CC19" i="3"/>
  <c r="DN18" i="3"/>
  <c r="DM18" i="3"/>
  <c r="DL18" i="3"/>
  <c r="DK18" i="3"/>
  <c r="DI18" i="3"/>
  <c r="DH18" i="3"/>
  <c r="DG18" i="3"/>
  <c r="DF18" i="3"/>
  <c r="DE18" i="3"/>
  <c r="DD18" i="3"/>
  <c r="DC18" i="3"/>
  <c r="DB18" i="3"/>
  <c r="DA18" i="3"/>
  <c r="CZ18" i="3"/>
  <c r="CY18" i="3"/>
  <c r="CX18" i="3"/>
  <c r="CW18" i="3"/>
  <c r="CV18" i="3"/>
  <c r="CU18" i="3"/>
  <c r="CT18" i="3"/>
  <c r="CS18" i="3"/>
  <c r="CR18" i="3"/>
  <c r="CQ18" i="3"/>
  <c r="CP18" i="3"/>
  <c r="CO18" i="3"/>
  <c r="CN18" i="3"/>
  <c r="CM18" i="3"/>
  <c r="CJ18" i="3"/>
  <c r="CK18" i="3" s="1"/>
  <c r="CI18" i="3"/>
  <c r="CH18" i="3"/>
  <c r="CG18" i="3"/>
  <c r="CF18" i="3"/>
  <c r="CE18" i="3"/>
  <c r="CC18" i="3"/>
  <c r="DN17" i="3"/>
  <c r="DM17" i="3"/>
  <c r="DL17" i="3"/>
  <c r="DK17" i="3"/>
  <c r="DI17" i="3"/>
  <c r="DH17" i="3"/>
  <c r="DG17" i="3"/>
  <c r="DF17" i="3"/>
  <c r="DE17" i="3"/>
  <c r="DD17" i="3"/>
  <c r="DC17" i="3"/>
  <c r="DB17" i="3"/>
  <c r="DA17" i="3"/>
  <c r="CZ17" i="3"/>
  <c r="CY17" i="3"/>
  <c r="CX17" i="3"/>
  <c r="CW17" i="3"/>
  <c r="CV17" i="3"/>
  <c r="CU17" i="3"/>
  <c r="CT17" i="3"/>
  <c r="CS17" i="3"/>
  <c r="CR17" i="3"/>
  <c r="CQ17" i="3"/>
  <c r="CP17" i="3"/>
  <c r="CO17" i="3"/>
  <c r="CN17" i="3"/>
  <c r="CM17" i="3"/>
  <c r="CJ17" i="3"/>
  <c r="CK17" i="3" s="1"/>
  <c r="CI17" i="3"/>
  <c r="CH17" i="3"/>
  <c r="CG17" i="3"/>
  <c r="CF17" i="3"/>
  <c r="CE17" i="3"/>
  <c r="CC17" i="3"/>
  <c r="DN16" i="3"/>
  <c r="DM16" i="3"/>
  <c r="DL16" i="3"/>
  <c r="DK16" i="3"/>
  <c r="DI16" i="3"/>
  <c r="DH16" i="3"/>
  <c r="DG16" i="3"/>
  <c r="DF16" i="3"/>
  <c r="DE16" i="3"/>
  <c r="DD16" i="3"/>
  <c r="DC16" i="3"/>
  <c r="DB16" i="3"/>
  <c r="DA16" i="3"/>
  <c r="CZ16" i="3"/>
  <c r="CY16" i="3"/>
  <c r="CX16" i="3"/>
  <c r="CW16" i="3"/>
  <c r="CV16" i="3"/>
  <c r="CU16" i="3"/>
  <c r="CT16" i="3"/>
  <c r="CS16" i="3"/>
  <c r="CR16" i="3"/>
  <c r="CQ16" i="3"/>
  <c r="CP16" i="3"/>
  <c r="CO16" i="3"/>
  <c r="CN16" i="3"/>
  <c r="CM16" i="3"/>
  <c r="CJ16" i="3"/>
  <c r="CK16" i="3" s="1"/>
  <c r="CI16" i="3"/>
  <c r="CH16" i="3"/>
  <c r="CG16" i="3"/>
  <c r="CF16" i="3"/>
  <c r="CE16" i="3"/>
  <c r="CC16" i="3"/>
  <c r="DN15" i="3"/>
  <c r="DM15" i="3"/>
  <c r="DL15" i="3"/>
  <c r="DK15" i="3"/>
  <c r="DI15" i="3"/>
  <c r="DH15" i="3"/>
  <c r="DG15" i="3"/>
  <c r="DF15" i="3"/>
  <c r="DE15" i="3"/>
  <c r="DD15" i="3"/>
  <c r="DC15" i="3"/>
  <c r="DB15" i="3"/>
  <c r="DA15" i="3"/>
  <c r="CZ15" i="3"/>
  <c r="CY15" i="3"/>
  <c r="CX15" i="3"/>
  <c r="CW15" i="3"/>
  <c r="CV15" i="3"/>
  <c r="CU15" i="3"/>
  <c r="CT15" i="3"/>
  <c r="CS15" i="3"/>
  <c r="CR15" i="3"/>
  <c r="CQ15" i="3"/>
  <c r="CP15" i="3"/>
  <c r="CO15" i="3"/>
  <c r="CN15" i="3"/>
  <c r="CM15" i="3"/>
  <c r="CJ15" i="3"/>
  <c r="CK15" i="3" s="1"/>
  <c r="CI15" i="3"/>
  <c r="CH15" i="3"/>
  <c r="CG15" i="3"/>
  <c r="CF15" i="3"/>
  <c r="CE15" i="3"/>
  <c r="CC15" i="3"/>
  <c r="DN14" i="3"/>
  <c r="DM14" i="3"/>
  <c r="DL14" i="3"/>
  <c r="DK14" i="3"/>
  <c r="DI14" i="3"/>
  <c r="DH14" i="3"/>
  <c r="DG14" i="3"/>
  <c r="DF14" i="3"/>
  <c r="DE14" i="3"/>
  <c r="DD14" i="3"/>
  <c r="DC14" i="3"/>
  <c r="DB14" i="3"/>
  <c r="DA14" i="3"/>
  <c r="CZ14" i="3"/>
  <c r="CY14" i="3"/>
  <c r="CX14" i="3"/>
  <c r="CW14" i="3"/>
  <c r="CV14" i="3"/>
  <c r="CU14" i="3"/>
  <c r="CT14" i="3"/>
  <c r="CS14" i="3"/>
  <c r="CR14" i="3"/>
  <c r="CQ14" i="3"/>
  <c r="CP14" i="3"/>
  <c r="CO14" i="3"/>
  <c r="CN14" i="3"/>
  <c r="CM14" i="3"/>
  <c r="CJ14" i="3"/>
  <c r="CK14" i="3" s="1"/>
  <c r="CI14" i="3"/>
  <c r="CH14" i="3"/>
  <c r="CG14" i="3"/>
  <c r="CF14" i="3"/>
  <c r="CE14" i="3"/>
  <c r="CC14" i="3"/>
  <c r="DN13" i="3"/>
  <c r="DM13" i="3"/>
  <c r="DL13" i="3"/>
  <c r="DK13" i="3"/>
  <c r="DI13" i="3"/>
  <c r="DH13" i="3"/>
  <c r="DG13" i="3"/>
  <c r="DF13" i="3"/>
  <c r="DE13" i="3"/>
  <c r="DD13" i="3"/>
  <c r="DC13" i="3"/>
  <c r="DB13" i="3"/>
  <c r="DA13" i="3"/>
  <c r="CZ13" i="3"/>
  <c r="CY13" i="3"/>
  <c r="CX13" i="3"/>
  <c r="CW13" i="3"/>
  <c r="CV13" i="3"/>
  <c r="CU13" i="3"/>
  <c r="CT13" i="3"/>
  <c r="CS13" i="3"/>
  <c r="CR13" i="3"/>
  <c r="CQ13" i="3"/>
  <c r="CP13" i="3"/>
  <c r="CO13" i="3"/>
  <c r="CN13" i="3"/>
  <c r="CM13" i="3"/>
  <c r="CJ13" i="3"/>
  <c r="CK13" i="3" s="1"/>
  <c r="CI13" i="3"/>
  <c r="CH13" i="3"/>
  <c r="CG13" i="3"/>
  <c r="CF13" i="3"/>
  <c r="CE13" i="3"/>
  <c r="CC13" i="3"/>
  <c r="DN12" i="3"/>
  <c r="DM12" i="3"/>
  <c r="DL12" i="3"/>
  <c r="DK12" i="3"/>
  <c r="DI12" i="3"/>
  <c r="DH12" i="3"/>
  <c r="DG12" i="3"/>
  <c r="DF12" i="3"/>
  <c r="DE12" i="3"/>
  <c r="DD12" i="3"/>
  <c r="DC12" i="3"/>
  <c r="DB12" i="3"/>
  <c r="DA12" i="3"/>
  <c r="CZ12" i="3"/>
  <c r="CY12" i="3"/>
  <c r="CX12" i="3"/>
  <c r="CW12" i="3"/>
  <c r="CV12" i="3"/>
  <c r="CU12" i="3"/>
  <c r="CT12" i="3"/>
  <c r="CS12" i="3"/>
  <c r="CR12" i="3"/>
  <c r="CQ12" i="3"/>
  <c r="CP12" i="3"/>
  <c r="CO12" i="3"/>
  <c r="CN12" i="3"/>
  <c r="CM12" i="3"/>
  <c r="CL12" i="3"/>
  <c r="CJ12" i="3"/>
  <c r="CK12" i="3" s="1"/>
  <c r="CI12" i="3"/>
  <c r="CH12" i="3"/>
  <c r="CG12" i="3"/>
  <c r="CF12" i="3"/>
  <c r="CE12" i="3"/>
  <c r="CC12" i="3"/>
  <c r="DO12" i="3" s="1"/>
  <c r="AU12" i="3" s="1"/>
  <c r="DP12" i="3" s="1"/>
  <c r="AW12" i="3" s="1"/>
  <c r="DN11" i="3"/>
  <c r="DM11" i="3"/>
  <c r="DL11" i="3"/>
  <c r="DK11" i="3"/>
  <c r="DI11" i="3"/>
  <c r="DH11" i="3"/>
  <c r="DG11" i="3"/>
  <c r="DF11" i="3"/>
  <c r="DE11" i="3"/>
  <c r="DD11" i="3"/>
  <c r="DC11" i="3"/>
  <c r="DB11" i="3"/>
  <c r="DA11" i="3"/>
  <c r="CZ11" i="3"/>
  <c r="CY11" i="3"/>
  <c r="CX11" i="3"/>
  <c r="CW11" i="3"/>
  <c r="CV11" i="3"/>
  <c r="CU11" i="3"/>
  <c r="CT11" i="3"/>
  <c r="CS11" i="3"/>
  <c r="CR11" i="3"/>
  <c r="CQ11" i="3"/>
  <c r="CP11" i="3"/>
  <c r="CO11" i="3"/>
  <c r="CN11" i="3"/>
  <c r="CM11" i="3"/>
  <c r="CL11" i="3"/>
  <c r="CJ11" i="3"/>
  <c r="CK11" i="3" s="1"/>
  <c r="CI11" i="3"/>
  <c r="CH11" i="3"/>
  <c r="CG11" i="3"/>
  <c r="CF11" i="3"/>
  <c r="CE11" i="3"/>
  <c r="CC11" i="3"/>
  <c r="DO11" i="3" s="1"/>
  <c r="AU11" i="3" s="1"/>
  <c r="DP11" i="3" s="1"/>
  <c r="AW11" i="3" s="1"/>
  <c r="DN10" i="3"/>
  <c r="DM10" i="3"/>
  <c r="DL10" i="3"/>
  <c r="DK10" i="3"/>
  <c r="DI10" i="3"/>
  <c r="DH10" i="3"/>
  <c r="DG10" i="3"/>
  <c r="DF10" i="3"/>
  <c r="DE10" i="3"/>
  <c r="DD10" i="3"/>
  <c r="DC10" i="3"/>
  <c r="DB10" i="3"/>
  <c r="DA10" i="3"/>
  <c r="CZ10" i="3"/>
  <c r="CY10" i="3"/>
  <c r="CX10" i="3"/>
  <c r="CW10" i="3"/>
  <c r="CV10" i="3"/>
  <c r="CU10" i="3"/>
  <c r="CT10" i="3"/>
  <c r="CS10" i="3"/>
  <c r="CR10" i="3"/>
  <c r="CQ10" i="3"/>
  <c r="CP10" i="3"/>
  <c r="CO10" i="3"/>
  <c r="CN10" i="3"/>
  <c r="CM10" i="3"/>
  <c r="CJ10" i="3"/>
  <c r="CK10" i="3" s="1"/>
  <c r="CI10" i="3"/>
  <c r="CH10" i="3"/>
  <c r="CG10" i="3"/>
  <c r="CF10" i="3"/>
  <c r="CE10" i="3"/>
  <c r="CC10" i="3"/>
  <c r="AX6" i="3"/>
  <c r="AT6" i="3"/>
  <c r="AX5" i="3"/>
  <c r="AT5" i="3"/>
  <c r="AX4" i="3"/>
  <c r="AT4" i="3"/>
  <c r="AX3" i="3"/>
  <c r="AT3" i="3"/>
  <c r="AX2" i="3"/>
  <c r="AX7" i="3" s="1"/>
  <c r="AT2" i="3"/>
  <c r="CL10" i="3" l="1"/>
  <c r="AT7" i="3"/>
  <c r="DO16" i="3"/>
  <c r="AU16" i="3" s="1"/>
  <c r="DP16" i="3" s="1"/>
  <c r="AW16" i="3" s="1"/>
  <c r="DO20" i="3"/>
  <c r="AU20" i="3" s="1"/>
  <c r="DP20" i="3" s="1"/>
  <c r="AW20" i="3" s="1"/>
  <c r="DO28" i="3"/>
  <c r="AU28" i="3" s="1"/>
  <c r="DP28" i="3" s="1"/>
  <c r="AW28" i="3" s="1"/>
  <c r="DO36" i="3"/>
  <c r="AU36" i="3" s="1"/>
  <c r="DP36" i="3" s="1"/>
  <c r="AW36" i="3" s="1"/>
  <c r="DO19" i="3"/>
  <c r="AU19" i="3" s="1"/>
  <c r="DP19" i="3" s="1"/>
  <c r="AW19" i="3" s="1"/>
  <c r="DO10" i="3"/>
  <c r="AU10" i="3" s="1"/>
  <c r="DP10" i="3" s="1"/>
  <c r="AW10" i="3" s="1"/>
  <c r="DO41" i="3"/>
  <c r="AU41" i="3" s="1"/>
  <c r="DP41" i="3" s="1"/>
  <c r="AW41" i="3" s="1"/>
  <c r="DO17" i="3"/>
  <c r="AU17" i="3" s="1"/>
  <c r="DP17" i="3" s="1"/>
  <c r="AW17" i="3" s="1"/>
  <c r="DO30" i="3"/>
  <c r="AU30" i="3" s="1"/>
  <c r="DP30" i="3" s="1"/>
  <c r="AW30" i="3" s="1"/>
  <c r="DO38" i="3"/>
  <c r="AU38" i="3" s="1"/>
  <c r="DP38" i="3" s="1"/>
  <c r="AW38" i="3" s="1"/>
  <c r="DO22" i="3"/>
  <c r="AU22" i="3" s="1"/>
  <c r="DP22" i="3" s="1"/>
  <c r="AW22" i="3" s="1"/>
  <c r="CL13" i="3"/>
  <c r="DO13" i="3" s="1"/>
  <c r="AU13" i="3" s="1"/>
  <c r="DP13" i="3" s="1"/>
  <c r="AW13" i="3" s="1"/>
  <c r="CL14" i="3"/>
  <c r="DO14" i="3" s="1"/>
  <c r="AU14" i="3" s="1"/>
  <c r="DP14" i="3" s="1"/>
  <c r="AW14" i="3" s="1"/>
  <c r="CL15" i="3"/>
  <c r="DO15" i="3" s="1"/>
  <c r="AU15" i="3" s="1"/>
  <c r="DP15" i="3" s="1"/>
  <c r="AW15" i="3" s="1"/>
  <c r="CL16" i="3"/>
  <c r="CL17" i="3"/>
  <c r="CL18" i="3"/>
  <c r="DO18" i="3" s="1"/>
  <c r="AU18" i="3" s="1"/>
  <c r="DP18" i="3" s="1"/>
  <c r="AW18" i="3" s="1"/>
  <c r="CL19" i="3"/>
  <c r="CL20" i="3"/>
  <c r="CL21" i="3"/>
  <c r="DO21" i="3" s="1"/>
  <c r="AU21" i="3" s="1"/>
  <c r="DP21" i="3" s="1"/>
  <c r="AW21" i="3" s="1"/>
  <c r="CL22" i="3"/>
  <c r="CL23" i="3"/>
  <c r="DO23" i="3" s="1"/>
  <c r="AU23" i="3" s="1"/>
  <c r="DP23" i="3" s="1"/>
  <c r="AW23" i="3" s="1"/>
  <c r="CL24" i="3"/>
  <c r="DO24" i="3" s="1"/>
  <c r="AU24" i="3" s="1"/>
  <c r="DP24" i="3" s="1"/>
  <c r="AW24" i="3" s="1"/>
  <c r="CL25" i="3"/>
  <c r="DO25" i="3" s="1"/>
  <c r="AU25" i="3" s="1"/>
  <c r="DP25" i="3" s="1"/>
  <c r="AW25" i="3" s="1"/>
  <c r="CL26" i="3"/>
  <c r="DO26" i="3" s="1"/>
  <c r="AU26" i="3" s="1"/>
  <c r="DP26" i="3" s="1"/>
  <c r="AW26" i="3" s="1"/>
  <c r="CL27" i="3"/>
  <c r="DO27" i="3" s="1"/>
  <c r="AU27" i="3" s="1"/>
  <c r="DP27" i="3" s="1"/>
  <c r="AW27" i="3" s="1"/>
  <c r="CL28" i="3"/>
  <c r="CL29" i="3"/>
  <c r="DO29" i="3" s="1"/>
  <c r="AU29" i="3" s="1"/>
  <c r="DP29" i="3" s="1"/>
  <c r="AW29" i="3" s="1"/>
  <c r="CL30" i="3"/>
  <c r="CL31" i="3"/>
  <c r="DO31" i="3" s="1"/>
  <c r="AU31" i="3" s="1"/>
  <c r="DP31" i="3" s="1"/>
  <c r="AW31" i="3" s="1"/>
  <c r="CL32" i="3"/>
  <c r="DO32" i="3" s="1"/>
  <c r="AU32" i="3" s="1"/>
  <c r="DP32" i="3" s="1"/>
  <c r="AW32" i="3" s="1"/>
  <c r="CL33" i="3"/>
  <c r="DO33" i="3" s="1"/>
  <c r="AU33" i="3" s="1"/>
  <c r="DP33" i="3" s="1"/>
  <c r="AW33" i="3" s="1"/>
  <c r="CL34" i="3"/>
  <c r="DO34" i="3" s="1"/>
  <c r="AU34" i="3" s="1"/>
  <c r="DP34" i="3" s="1"/>
  <c r="AW34" i="3" s="1"/>
  <c r="CL35" i="3"/>
  <c r="DO35" i="3" s="1"/>
  <c r="AU35" i="3" s="1"/>
  <c r="DP35" i="3" s="1"/>
  <c r="AW35" i="3" s="1"/>
  <c r="CL36" i="3"/>
  <c r="CL37" i="3"/>
  <c r="DO37" i="3" s="1"/>
  <c r="AU37" i="3" s="1"/>
  <c r="DP37" i="3" s="1"/>
  <c r="AW37" i="3" s="1"/>
  <c r="CL38" i="3"/>
  <c r="CL39" i="3"/>
  <c r="DO39" i="3" s="1"/>
  <c r="AU39" i="3" s="1"/>
  <c r="DP39" i="3" s="1"/>
  <c r="AW39" i="3" s="1"/>
  <c r="CL40" i="3"/>
  <c r="DO40" i="3" s="1"/>
  <c r="AU40" i="3" s="1"/>
  <c r="DP40" i="3" s="1"/>
  <c r="AW40" i="3" s="1"/>
  <c r="CL41" i="3"/>
  <c r="CL42" i="3"/>
  <c r="DO42" i="3" s="1"/>
  <c r="AU42" i="3" s="1"/>
  <c r="DP42" i="3" s="1"/>
  <c r="AW42" i="3" s="1"/>
  <c r="CL43" i="3"/>
  <c r="DO43" i="3" s="1"/>
  <c r="AU43" i="3" s="1"/>
  <c r="DP43" i="3" s="1"/>
  <c r="AW43" i="3" s="1"/>
  <c r="CL44" i="3"/>
  <c r="DO44" i="3" s="1"/>
  <c r="AU44" i="3" s="1"/>
  <c r="DP44" i="3" s="1"/>
  <c r="AW44" i="3" s="1"/>
  <c r="CL52" i="3"/>
  <c r="DO52" i="3" s="1"/>
  <c r="AU52" i="3" s="1"/>
  <c r="DP52" i="3" s="1"/>
  <c r="AW52" i="3" s="1"/>
  <c r="CL60" i="3"/>
  <c r="DO60" i="3" s="1"/>
  <c r="AU60" i="3" s="1"/>
  <c r="DP60" i="3" s="1"/>
  <c r="AW60" i="3" s="1"/>
  <c r="DO68" i="3"/>
  <c r="AU68" i="3" s="1"/>
  <c r="DP68" i="3" s="1"/>
  <c r="AW68" i="3" s="1"/>
  <c r="CL68" i="3"/>
  <c r="CL76" i="3"/>
  <c r="DO76" i="3" s="1"/>
  <c r="AU76" i="3" s="1"/>
  <c r="DP76" i="3" s="1"/>
  <c r="AW76" i="3" s="1"/>
  <c r="CL84" i="3"/>
  <c r="DO84" i="3" s="1"/>
  <c r="AU84" i="3" s="1"/>
  <c r="DP84" i="3" s="1"/>
  <c r="AW84" i="3" s="1"/>
  <c r="CL94" i="3"/>
  <c r="CK99" i="3"/>
  <c r="DO99" i="3" s="1"/>
  <c r="AU99" i="3" s="1"/>
  <c r="DP99" i="3" s="1"/>
  <c r="AW99" i="3" s="1"/>
  <c r="CL99" i="3"/>
  <c r="CK101" i="3"/>
  <c r="CL101" i="3"/>
  <c r="CK103" i="3"/>
  <c r="CL103" i="3"/>
  <c r="DO103" i="3" s="1"/>
  <c r="AU103" i="3" s="1"/>
  <c r="DP103" i="3" s="1"/>
  <c r="AW103" i="3" s="1"/>
  <c r="CK105" i="3"/>
  <c r="CL105" i="3"/>
  <c r="CK107" i="3"/>
  <c r="DO107" i="3" s="1"/>
  <c r="AU107" i="3" s="1"/>
  <c r="DP107" i="3" s="1"/>
  <c r="AW107" i="3" s="1"/>
  <c r="CL107" i="3"/>
  <c r="CK109" i="3"/>
  <c r="CL109" i="3"/>
  <c r="CK111" i="3"/>
  <c r="CL111" i="3"/>
  <c r="CK113" i="3"/>
  <c r="CL113" i="3"/>
  <c r="CK115" i="3"/>
  <c r="DO115" i="3" s="1"/>
  <c r="AU115" i="3" s="1"/>
  <c r="DP115" i="3" s="1"/>
  <c r="AW115" i="3" s="1"/>
  <c r="CL115" i="3"/>
  <c r="CK117" i="3"/>
  <c r="CL117" i="3"/>
  <c r="CK119" i="3"/>
  <c r="CL119" i="3"/>
  <c r="DO119" i="3" s="1"/>
  <c r="AU119" i="3" s="1"/>
  <c r="DP119" i="3" s="1"/>
  <c r="AW119" i="3" s="1"/>
  <c r="CK121" i="3"/>
  <c r="CL121" i="3"/>
  <c r="CK123" i="3"/>
  <c r="DO123" i="3" s="1"/>
  <c r="AU123" i="3" s="1"/>
  <c r="DP123" i="3" s="1"/>
  <c r="AW123" i="3" s="1"/>
  <c r="CL123" i="3"/>
  <c r="CK125" i="3"/>
  <c r="CL125" i="3"/>
  <c r="CK127" i="3"/>
  <c r="CL127" i="3"/>
  <c r="CK129" i="3"/>
  <c r="CL129" i="3"/>
  <c r="CK131" i="3"/>
  <c r="DO131" i="3" s="1"/>
  <c r="AU131" i="3" s="1"/>
  <c r="DP131" i="3" s="1"/>
  <c r="AW131" i="3" s="1"/>
  <c r="CL131" i="3"/>
  <c r="DO157" i="3"/>
  <c r="AU157" i="3" s="1"/>
  <c r="DP157" i="3" s="1"/>
  <c r="AW157" i="3" s="1"/>
  <c r="DO159" i="3"/>
  <c r="AU159" i="3" s="1"/>
  <c r="DP159" i="3" s="1"/>
  <c r="AW159" i="3" s="1"/>
  <c r="DO169" i="3"/>
  <c r="AU169" i="3" s="1"/>
  <c r="DP169" i="3" s="1"/>
  <c r="AW169" i="3" s="1"/>
  <c r="DO75" i="3"/>
  <c r="AU75" i="3" s="1"/>
  <c r="DP75" i="3" s="1"/>
  <c r="AW75" i="3" s="1"/>
  <c r="DO83" i="3"/>
  <c r="AU83" i="3" s="1"/>
  <c r="DP83" i="3" s="1"/>
  <c r="AW83" i="3" s="1"/>
  <c r="DO91" i="3"/>
  <c r="AU91" i="3" s="1"/>
  <c r="DP91" i="3" s="1"/>
  <c r="AW91" i="3" s="1"/>
  <c r="DO94" i="3"/>
  <c r="AU94" i="3" s="1"/>
  <c r="DP94" i="3" s="1"/>
  <c r="AW94" i="3" s="1"/>
  <c r="DO144" i="3"/>
  <c r="AU144" i="3" s="1"/>
  <c r="DP144" i="3" s="1"/>
  <c r="AW144" i="3" s="1"/>
  <c r="DO67" i="3"/>
  <c r="AU67" i="3" s="1"/>
  <c r="DP67" i="3" s="1"/>
  <c r="AW67" i="3" s="1"/>
  <c r="CK49" i="3"/>
  <c r="DO49" i="3" s="1"/>
  <c r="AU49" i="3" s="1"/>
  <c r="DP49" i="3" s="1"/>
  <c r="AW49" i="3" s="1"/>
  <c r="DO50" i="3"/>
  <c r="AU50" i="3" s="1"/>
  <c r="DP50" i="3" s="1"/>
  <c r="AW50" i="3" s="1"/>
  <c r="CK57" i="3"/>
  <c r="DO57" i="3" s="1"/>
  <c r="AU57" i="3" s="1"/>
  <c r="DP57" i="3" s="1"/>
  <c r="AW57" i="3" s="1"/>
  <c r="DO58" i="3"/>
  <c r="AU58" i="3" s="1"/>
  <c r="DP58" i="3" s="1"/>
  <c r="AW58" i="3" s="1"/>
  <c r="CK65" i="3"/>
  <c r="DO66" i="3"/>
  <c r="AU66" i="3" s="1"/>
  <c r="DP66" i="3" s="1"/>
  <c r="AW66" i="3" s="1"/>
  <c r="CK73" i="3"/>
  <c r="DO74" i="3"/>
  <c r="AU74" i="3" s="1"/>
  <c r="DP74" i="3" s="1"/>
  <c r="AW74" i="3" s="1"/>
  <c r="CK81" i="3"/>
  <c r="DO81" i="3" s="1"/>
  <c r="AU81" i="3" s="1"/>
  <c r="DP81" i="3" s="1"/>
  <c r="AW81" i="3" s="1"/>
  <c r="DO82" i="3"/>
  <c r="AU82" i="3" s="1"/>
  <c r="DP82" i="3" s="1"/>
  <c r="AW82" i="3" s="1"/>
  <c r="CK89" i="3"/>
  <c r="DO89" i="3" s="1"/>
  <c r="AU89" i="3" s="1"/>
  <c r="DP89" i="3" s="1"/>
  <c r="AW89" i="3" s="1"/>
  <c r="DO90" i="3"/>
  <c r="AU90" i="3" s="1"/>
  <c r="DP90" i="3" s="1"/>
  <c r="AW90" i="3" s="1"/>
  <c r="CL96" i="3"/>
  <c r="DO101" i="3"/>
  <c r="AU101" i="3" s="1"/>
  <c r="DP101" i="3" s="1"/>
  <c r="AW101" i="3" s="1"/>
  <c r="DO105" i="3"/>
  <c r="AU105" i="3" s="1"/>
  <c r="DP105" i="3" s="1"/>
  <c r="AW105" i="3" s="1"/>
  <c r="DO109" i="3"/>
  <c r="AU109" i="3" s="1"/>
  <c r="DP109" i="3" s="1"/>
  <c r="AW109" i="3" s="1"/>
  <c r="DO111" i="3"/>
  <c r="AU111" i="3" s="1"/>
  <c r="DP111" i="3" s="1"/>
  <c r="AW111" i="3" s="1"/>
  <c r="DO113" i="3"/>
  <c r="AU113" i="3" s="1"/>
  <c r="DP113" i="3" s="1"/>
  <c r="AW113" i="3" s="1"/>
  <c r="DO117" i="3"/>
  <c r="AU117" i="3" s="1"/>
  <c r="DP117" i="3" s="1"/>
  <c r="AW117" i="3" s="1"/>
  <c r="DO121" i="3"/>
  <c r="AU121" i="3" s="1"/>
  <c r="DP121" i="3" s="1"/>
  <c r="AW121" i="3" s="1"/>
  <c r="DO125" i="3"/>
  <c r="AU125" i="3" s="1"/>
  <c r="DP125" i="3" s="1"/>
  <c r="AW125" i="3" s="1"/>
  <c r="DO127" i="3"/>
  <c r="AU127" i="3" s="1"/>
  <c r="DP127" i="3" s="1"/>
  <c r="AW127" i="3" s="1"/>
  <c r="DO129" i="3"/>
  <c r="AU129" i="3" s="1"/>
  <c r="DP129" i="3" s="1"/>
  <c r="AW129" i="3" s="1"/>
  <c r="DO51" i="3"/>
  <c r="AU51" i="3" s="1"/>
  <c r="DP51" i="3" s="1"/>
  <c r="AW51" i="3" s="1"/>
  <c r="CK48" i="3"/>
  <c r="CK56" i="3"/>
  <c r="CK64" i="3"/>
  <c r="DO65" i="3"/>
  <c r="AU65" i="3" s="1"/>
  <c r="DP65" i="3" s="1"/>
  <c r="AW65" i="3" s="1"/>
  <c r="CK72" i="3"/>
  <c r="DO73" i="3"/>
  <c r="AU73" i="3" s="1"/>
  <c r="DP73" i="3" s="1"/>
  <c r="AW73" i="3" s="1"/>
  <c r="CK80" i="3"/>
  <c r="DO80" i="3" s="1"/>
  <c r="AU80" i="3" s="1"/>
  <c r="DP80" i="3" s="1"/>
  <c r="AW80" i="3" s="1"/>
  <c r="CK88" i="3"/>
  <c r="CL93" i="3"/>
  <c r="DO93" i="3" s="1"/>
  <c r="AU93" i="3" s="1"/>
  <c r="DP93" i="3" s="1"/>
  <c r="AW93" i="3" s="1"/>
  <c r="DO96" i="3"/>
  <c r="AU96" i="3" s="1"/>
  <c r="DP96" i="3" s="1"/>
  <c r="AW96" i="3" s="1"/>
  <c r="DO134" i="3"/>
  <c r="AU134" i="3" s="1"/>
  <c r="DP134" i="3" s="1"/>
  <c r="AW134" i="3" s="1"/>
  <c r="DO142" i="3"/>
  <c r="AU142" i="3" s="1"/>
  <c r="DP142" i="3" s="1"/>
  <c r="AW142" i="3" s="1"/>
  <c r="DO150" i="3"/>
  <c r="AU150" i="3" s="1"/>
  <c r="DP150" i="3" s="1"/>
  <c r="AW150" i="3" s="1"/>
  <c r="DO170" i="3"/>
  <c r="AU170" i="3" s="1"/>
  <c r="DP170" i="3" s="1"/>
  <c r="AW170" i="3" s="1"/>
  <c r="DO59" i="3"/>
  <c r="AU59" i="3" s="1"/>
  <c r="DP59" i="3" s="1"/>
  <c r="AW59" i="3" s="1"/>
  <c r="DO48" i="3"/>
  <c r="AU48" i="3" s="1"/>
  <c r="DP48" i="3" s="1"/>
  <c r="AW48" i="3" s="1"/>
  <c r="DO56" i="3"/>
  <c r="AU56" i="3" s="1"/>
  <c r="DP56" i="3" s="1"/>
  <c r="AW56" i="3" s="1"/>
  <c r="DO64" i="3"/>
  <c r="AU64" i="3" s="1"/>
  <c r="DP64" i="3" s="1"/>
  <c r="AW64" i="3" s="1"/>
  <c r="DO72" i="3"/>
  <c r="AU72" i="3" s="1"/>
  <c r="DP72" i="3" s="1"/>
  <c r="AW72" i="3" s="1"/>
  <c r="DO88" i="3"/>
  <c r="AU88" i="3" s="1"/>
  <c r="DP88" i="3" s="1"/>
  <c r="AW88" i="3" s="1"/>
  <c r="CL98" i="3"/>
  <c r="CK100" i="3"/>
  <c r="CL100" i="3"/>
  <c r="CK102" i="3"/>
  <c r="DO102" i="3" s="1"/>
  <c r="AU102" i="3" s="1"/>
  <c r="DP102" i="3" s="1"/>
  <c r="AW102" i="3" s="1"/>
  <c r="CL102" i="3"/>
  <c r="CK104" i="3"/>
  <c r="CL104" i="3"/>
  <c r="CK106" i="3"/>
  <c r="CL106" i="3"/>
  <c r="CK108" i="3"/>
  <c r="CL108" i="3"/>
  <c r="CK110" i="3"/>
  <c r="CL110" i="3"/>
  <c r="CK112" i="3"/>
  <c r="CL112" i="3"/>
  <c r="CK114" i="3"/>
  <c r="CL114" i="3"/>
  <c r="DO114" i="3" s="1"/>
  <c r="AU114" i="3" s="1"/>
  <c r="DP114" i="3" s="1"/>
  <c r="AW114" i="3" s="1"/>
  <c r="CK116" i="3"/>
  <c r="CL116" i="3"/>
  <c r="CK118" i="3"/>
  <c r="DO118" i="3" s="1"/>
  <c r="AU118" i="3" s="1"/>
  <c r="DP118" i="3" s="1"/>
  <c r="AW118" i="3" s="1"/>
  <c r="CL118" i="3"/>
  <c r="CK120" i="3"/>
  <c r="CL120" i="3"/>
  <c r="CK122" i="3"/>
  <c r="CL122" i="3"/>
  <c r="CK124" i="3"/>
  <c r="CL124" i="3"/>
  <c r="CK126" i="3"/>
  <c r="CL126" i="3"/>
  <c r="CK128" i="3"/>
  <c r="CL128" i="3"/>
  <c r="CK130" i="3"/>
  <c r="CL130" i="3"/>
  <c r="DO130" i="3" s="1"/>
  <c r="AU130" i="3" s="1"/>
  <c r="DP130" i="3" s="1"/>
  <c r="AW130" i="3" s="1"/>
  <c r="DO153" i="3"/>
  <c r="AU153" i="3" s="1"/>
  <c r="DP153" i="3" s="1"/>
  <c r="AW153" i="3" s="1"/>
  <c r="DO158" i="3"/>
  <c r="AU158" i="3" s="1"/>
  <c r="DP158" i="3" s="1"/>
  <c r="AW158" i="3" s="1"/>
  <c r="DO160" i="3"/>
  <c r="AU160" i="3" s="1"/>
  <c r="DP160" i="3" s="1"/>
  <c r="AW160" i="3" s="1"/>
  <c r="DO47" i="3"/>
  <c r="AU47" i="3" s="1"/>
  <c r="DP47" i="3" s="1"/>
  <c r="AW47" i="3" s="1"/>
  <c r="DO55" i="3"/>
  <c r="AU55" i="3" s="1"/>
  <c r="DP55" i="3" s="1"/>
  <c r="AW55" i="3" s="1"/>
  <c r="DO63" i="3"/>
  <c r="AU63" i="3" s="1"/>
  <c r="DP63" i="3" s="1"/>
  <c r="AW63" i="3" s="1"/>
  <c r="DO71" i="3"/>
  <c r="AU71" i="3" s="1"/>
  <c r="DP71" i="3" s="1"/>
  <c r="AW71" i="3" s="1"/>
  <c r="DO79" i="3"/>
  <c r="AU79" i="3" s="1"/>
  <c r="DP79" i="3" s="1"/>
  <c r="AW79" i="3" s="1"/>
  <c r="DO87" i="3"/>
  <c r="AU87" i="3" s="1"/>
  <c r="DP87" i="3" s="1"/>
  <c r="AW87" i="3" s="1"/>
  <c r="DO98" i="3"/>
  <c r="AU98" i="3" s="1"/>
  <c r="DP98" i="3" s="1"/>
  <c r="AW98" i="3" s="1"/>
  <c r="DO181" i="3"/>
  <c r="AU181" i="3" s="1"/>
  <c r="DP181" i="3" s="1"/>
  <c r="AW181" i="3" s="1"/>
  <c r="DO183" i="3"/>
  <c r="AU183" i="3" s="1"/>
  <c r="DP183" i="3" s="1"/>
  <c r="AW183" i="3" s="1"/>
  <c r="DO185" i="3"/>
  <c r="AU185" i="3" s="1"/>
  <c r="DP185" i="3" s="1"/>
  <c r="AW185" i="3" s="1"/>
  <c r="DO187" i="3"/>
  <c r="AU187" i="3" s="1"/>
  <c r="DP187" i="3" s="1"/>
  <c r="AW187" i="3" s="1"/>
  <c r="DO189" i="3"/>
  <c r="AU189" i="3" s="1"/>
  <c r="DP189" i="3" s="1"/>
  <c r="AW189" i="3" s="1"/>
  <c r="DO191" i="3"/>
  <c r="AU191" i="3" s="1"/>
  <c r="DP191" i="3" s="1"/>
  <c r="AW191" i="3" s="1"/>
  <c r="DO193" i="3"/>
  <c r="AU193" i="3" s="1"/>
  <c r="DP193" i="3" s="1"/>
  <c r="AW193" i="3" s="1"/>
  <c r="DO195" i="3"/>
  <c r="AU195" i="3" s="1"/>
  <c r="DP195" i="3" s="1"/>
  <c r="AW195" i="3" s="1"/>
  <c r="CK45" i="3"/>
  <c r="DO45" i="3" s="1"/>
  <c r="AU45" i="3" s="1"/>
  <c r="DP45" i="3" s="1"/>
  <c r="AW45" i="3" s="1"/>
  <c r="DO46" i="3"/>
  <c r="AU46" i="3" s="1"/>
  <c r="DP46" i="3" s="1"/>
  <c r="AW46" i="3" s="1"/>
  <c r="CK53" i="3"/>
  <c r="DO54" i="3"/>
  <c r="AU54" i="3" s="1"/>
  <c r="DP54" i="3" s="1"/>
  <c r="AW54" i="3" s="1"/>
  <c r="CK61" i="3"/>
  <c r="DO61" i="3" s="1"/>
  <c r="AU61" i="3" s="1"/>
  <c r="DP61" i="3" s="1"/>
  <c r="AW61" i="3" s="1"/>
  <c r="DO62" i="3"/>
  <c r="AU62" i="3" s="1"/>
  <c r="DP62" i="3" s="1"/>
  <c r="AW62" i="3" s="1"/>
  <c r="CK69" i="3"/>
  <c r="DO70" i="3"/>
  <c r="AU70" i="3" s="1"/>
  <c r="DP70" i="3" s="1"/>
  <c r="AW70" i="3" s="1"/>
  <c r="CK77" i="3"/>
  <c r="DO78" i="3"/>
  <c r="AU78" i="3" s="1"/>
  <c r="DP78" i="3" s="1"/>
  <c r="AW78" i="3" s="1"/>
  <c r="CK85" i="3"/>
  <c r="DO86" i="3"/>
  <c r="AU86" i="3" s="1"/>
  <c r="DP86" i="3" s="1"/>
  <c r="AW86" i="3" s="1"/>
  <c r="CL92" i="3"/>
  <c r="DO95" i="3"/>
  <c r="AU95" i="3" s="1"/>
  <c r="DP95" i="3" s="1"/>
  <c r="AW95" i="3" s="1"/>
  <c r="DO100" i="3"/>
  <c r="AU100" i="3" s="1"/>
  <c r="DP100" i="3" s="1"/>
  <c r="AW100" i="3" s="1"/>
  <c r="DO104" i="3"/>
  <c r="AU104" i="3" s="1"/>
  <c r="DP104" i="3" s="1"/>
  <c r="AW104" i="3" s="1"/>
  <c r="DO106" i="3"/>
  <c r="AU106" i="3" s="1"/>
  <c r="DP106" i="3" s="1"/>
  <c r="AW106" i="3" s="1"/>
  <c r="DO108" i="3"/>
  <c r="AU108" i="3" s="1"/>
  <c r="DP108" i="3" s="1"/>
  <c r="AW108" i="3" s="1"/>
  <c r="DO110" i="3"/>
  <c r="AU110" i="3" s="1"/>
  <c r="DP110" i="3" s="1"/>
  <c r="AW110" i="3" s="1"/>
  <c r="DO112" i="3"/>
  <c r="AU112" i="3" s="1"/>
  <c r="DP112" i="3" s="1"/>
  <c r="AW112" i="3" s="1"/>
  <c r="DO116" i="3"/>
  <c r="AU116" i="3" s="1"/>
  <c r="DP116" i="3" s="1"/>
  <c r="AW116" i="3" s="1"/>
  <c r="DO120" i="3"/>
  <c r="AU120" i="3" s="1"/>
  <c r="DP120" i="3" s="1"/>
  <c r="AW120" i="3" s="1"/>
  <c r="DO122" i="3"/>
  <c r="AU122" i="3" s="1"/>
  <c r="DP122" i="3" s="1"/>
  <c r="AW122" i="3" s="1"/>
  <c r="DO124" i="3"/>
  <c r="AU124" i="3" s="1"/>
  <c r="DP124" i="3" s="1"/>
  <c r="AW124" i="3" s="1"/>
  <c r="DO126" i="3"/>
  <c r="AU126" i="3" s="1"/>
  <c r="DP126" i="3" s="1"/>
  <c r="AW126" i="3" s="1"/>
  <c r="DO128" i="3"/>
  <c r="AU128" i="3" s="1"/>
  <c r="DP128" i="3" s="1"/>
  <c r="AW128" i="3" s="1"/>
  <c r="DO163" i="3"/>
  <c r="AU163" i="3" s="1"/>
  <c r="DP163" i="3" s="1"/>
  <c r="AW163" i="3" s="1"/>
  <c r="DO179" i="3"/>
  <c r="AU179" i="3" s="1"/>
  <c r="DP179" i="3" s="1"/>
  <c r="AW179" i="3" s="1"/>
  <c r="DO197" i="3"/>
  <c r="AU197" i="3" s="1"/>
  <c r="DP197" i="3" s="1"/>
  <c r="AW197" i="3" s="1"/>
  <c r="DO53" i="3"/>
  <c r="AU53" i="3" s="1"/>
  <c r="DP53" i="3" s="1"/>
  <c r="AW53" i="3" s="1"/>
  <c r="DO69" i="3"/>
  <c r="AU69" i="3" s="1"/>
  <c r="DP69" i="3" s="1"/>
  <c r="AW69" i="3" s="1"/>
  <c r="DO77" i="3"/>
  <c r="AU77" i="3" s="1"/>
  <c r="DP77" i="3" s="1"/>
  <c r="AW77" i="3" s="1"/>
  <c r="DO85" i="3"/>
  <c r="AU85" i="3" s="1"/>
  <c r="DP85" i="3" s="1"/>
  <c r="AW85" i="3" s="1"/>
  <c r="DO92" i="3"/>
  <c r="AU92" i="3" s="1"/>
  <c r="DP92" i="3" s="1"/>
  <c r="AW92" i="3" s="1"/>
  <c r="CL97" i="3"/>
  <c r="DO97" i="3" s="1"/>
  <c r="AU97" i="3" s="1"/>
  <c r="DP97" i="3" s="1"/>
  <c r="AW97" i="3" s="1"/>
  <c r="DO201" i="3"/>
  <c r="AU201" i="3" s="1"/>
  <c r="DP201" i="3" s="1"/>
  <c r="AW201" i="3" s="1"/>
  <c r="CL132" i="3"/>
  <c r="DO132" i="3" s="1"/>
  <c r="AU132" i="3" s="1"/>
  <c r="DP132" i="3" s="1"/>
  <c r="AW132" i="3" s="1"/>
  <c r="CL133" i="3"/>
  <c r="DO133" i="3" s="1"/>
  <c r="AU133" i="3" s="1"/>
  <c r="DP133" i="3" s="1"/>
  <c r="AW133" i="3" s="1"/>
  <c r="CL134" i="3"/>
  <c r="CL135" i="3"/>
  <c r="DO135" i="3" s="1"/>
  <c r="AU135" i="3" s="1"/>
  <c r="DP135" i="3" s="1"/>
  <c r="AW135" i="3" s="1"/>
  <c r="CL136" i="3"/>
  <c r="DO136" i="3" s="1"/>
  <c r="AU136" i="3" s="1"/>
  <c r="DP136" i="3" s="1"/>
  <c r="AW136" i="3" s="1"/>
  <c r="CL137" i="3"/>
  <c r="DO137" i="3" s="1"/>
  <c r="AU137" i="3" s="1"/>
  <c r="DP137" i="3" s="1"/>
  <c r="AW137" i="3" s="1"/>
  <c r="CL138" i="3"/>
  <c r="DO138" i="3" s="1"/>
  <c r="AU138" i="3" s="1"/>
  <c r="DP138" i="3" s="1"/>
  <c r="AW138" i="3" s="1"/>
  <c r="CL139" i="3"/>
  <c r="DO139" i="3" s="1"/>
  <c r="AU139" i="3" s="1"/>
  <c r="DP139" i="3" s="1"/>
  <c r="AW139" i="3" s="1"/>
  <c r="CL140" i="3"/>
  <c r="DO140" i="3" s="1"/>
  <c r="AU140" i="3" s="1"/>
  <c r="DP140" i="3" s="1"/>
  <c r="AW140" i="3" s="1"/>
  <c r="CL141" i="3"/>
  <c r="DO141" i="3" s="1"/>
  <c r="AU141" i="3" s="1"/>
  <c r="DP141" i="3" s="1"/>
  <c r="AW141" i="3" s="1"/>
  <c r="CL142" i="3"/>
  <c r="CL143" i="3"/>
  <c r="DO143" i="3" s="1"/>
  <c r="AU143" i="3" s="1"/>
  <c r="DP143" i="3" s="1"/>
  <c r="AW143" i="3" s="1"/>
  <c r="CL144" i="3"/>
  <c r="CL145" i="3"/>
  <c r="DO145" i="3" s="1"/>
  <c r="AU145" i="3" s="1"/>
  <c r="DP145" i="3" s="1"/>
  <c r="AW145" i="3" s="1"/>
  <c r="CL146" i="3"/>
  <c r="DO146" i="3" s="1"/>
  <c r="AU146" i="3" s="1"/>
  <c r="DP146" i="3" s="1"/>
  <c r="AW146" i="3" s="1"/>
  <c r="CL147" i="3"/>
  <c r="DO147" i="3" s="1"/>
  <c r="AU147" i="3" s="1"/>
  <c r="DP147" i="3" s="1"/>
  <c r="AW147" i="3" s="1"/>
  <c r="CL148" i="3"/>
  <c r="DO148" i="3" s="1"/>
  <c r="AU148" i="3" s="1"/>
  <c r="DP148" i="3" s="1"/>
  <c r="AW148" i="3" s="1"/>
  <c r="CL149" i="3"/>
  <c r="DO149" i="3" s="1"/>
  <c r="AU149" i="3" s="1"/>
  <c r="DP149" i="3" s="1"/>
  <c r="AW149" i="3" s="1"/>
  <c r="CL150" i="3"/>
  <c r="CL151" i="3"/>
  <c r="DO151" i="3" s="1"/>
  <c r="AU151" i="3" s="1"/>
  <c r="DP151" i="3" s="1"/>
  <c r="AW151" i="3" s="1"/>
  <c r="CL152" i="3"/>
  <c r="DO152" i="3" s="1"/>
  <c r="AU152" i="3" s="1"/>
  <c r="DP152" i="3" s="1"/>
  <c r="AW152" i="3" s="1"/>
  <c r="CL153" i="3"/>
  <c r="CL154" i="3"/>
  <c r="DO154" i="3" s="1"/>
  <c r="AU154" i="3" s="1"/>
  <c r="DP154" i="3" s="1"/>
  <c r="AW154" i="3" s="1"/>
  <c r="CL155" i="3"/>
  <c r="DO155" i="3" s="1"/>
  <c r="AU155" i="3" s="1"/>
  <c r="DP155" i="3" s="1"/>
  <c r="AW155" i="3" s="1"/>
  <c r="CL156" i="3"/>
  <c r="DO156" i="3" s="1"/>
  <c r="AU156" i="3" s="1"/>
  <c r="DP156" i="3" s="1"/>
  <c r="AW156" i="3" s="1"/>
  <c r="CL161" i="3"/>
  <c r="DO161" i="3" s="1"/>
  <c r="AU161" i="3" s="1"/>
  <c r="DP161" i="3" s="1"/>
  <c r="AW161" i="3" s="1"/>
  <c r="CL162" i="3"/>
  <c r="DO162" i="3" s="1"/>
  <c r="AU162" i="3" s="1"/>
  <c r="DP162" i="3" s="1"/>
  <c r="AW162" i="3" s="1"/>
  <c r="CL163" i="3"/>
  <c r="CL164" i="3"/>
  <c r="DO164" i="3" s="1"/>
  <c r="AU164" i="3" s="1"/>
  <c r="DP164" i="3" s="1"/>
  <c r="AW164" i="3" s="1"/>
  <c r="CL165" i="3"/>
  <c r="DO165" i="3" s="1"/>
  <c r="AU165" i="3" s="1"/>
  <c r="DP165" i="3" s="1"/>
  <c r="AW165" i="3" s="1"/>
  <c r="CL166" i="3"/>
  <c r="DO166" i="3" s="1"/>
  <c r="AU166" i="3" s="1"/>
  <c r="DP166" i="3" s="1"/>
  <c r="AW166" i="3" s="1"/>
  <c r="CL167" i="3"/>
  <c r="DO167" i="3" s="1"/>
  <c r="AU167" i="3" s="1"/>
  <c r="DP167" i="3" s="1"/>
  <c r="AW167" i="3" s="1"/>
  <c r="CL168" i="3"/>
  <c r="DO168" i="3" s="1"/>
  <c r="AU168" i="3" s="1"/>
  <c r="DP168" i="3" s="1"/>
  <c r="AW168" i="3" s="1"/>
  <c r="CL169" i="3"/>
  <c r="CL170" i="3"/>
  <c r="CL171" i="3"/>
  <c r="DO171" i="3" s="1"/>
  <c r="AU171" i="3" s="1"/>
  <c r="DP171" i="3" s="1"/>
  <c r="AW171" i="3" s="1"/>
  <c r="CL172" i="3"/>
  <c r="DO172" i="3" s="1"/>
  <c r="AU172" i="3" s="1"/>
  <c r="DP172" i="3" s="1"/>
  <c r="AW172" i="3" s="1"/>
  <c r="CL173" i="3"/>
  <c r="DO173" i="3" s="1"/>
  <c r="AU173" i="3" s="1"/>
  <c r="DP173" i="3" s="1"/>
  <c r="AW173" i="3" s="1"/>
  <c r="CL174" i="3"/>
  <c r="DO174" i="3" s="1"/>
  <c r="AU174" i="3" s="1"/>
  <c r="DP174" i="3" s="1"/>
  <c r="AW174" i="3" s="1"/>
  <c r="CL175" i="3"/>
  <c r="DO175" i="3" s="1"/>
  <c r="AU175" i="3" s="1"/>
  <c r="DP175" i="3" s="1"/>
  <c r="AW175" i="3" s="1"/>
  <c r="CL176" i="3"/>
  <c r="DO176" i="3" s="1"/>
  <c r="AU176" i="3" s="1"/>
  <c r="DP176" i="3" s="1"/>
  <c r="AW176" i="3" s="1"/>
  <c r="CL177" i="3"/>
  <c r="DO177" i="3" s="1"/>
  <c r="AU177" i="3" s="1"/>
  <c r="DP177" i="3" s="1"/>
  <c r="AW177" i="3" s="1"/>
  <c r="CL178" i="3"/>
  <c r="DO178" i="3" s="1"/>
  <c r="AU178" i="3" s="1"/>
  <c r="DP178" i="3" s="1"/>
  <c r="AW178" i="3" s="1"/>
  <c r="CL179" i="3"/>
  <c r="DO207" i="3"/>
  <c r="AU207" i="3" s="1"/>
  <c r="DP207" i="3" s="1"/>
  <c r="AW207" i="3" s="1"/>
  <c r="DO213" i="3"/>
  <c r="AU213" i="3" s="1"/>
  <c r="DP213" i="3" s="1"/>
  <c r="AW213" i="3" s="1"/>
  <c r="CL199" i="3"/>
  <c r="DO199" i="3" s="1"/>
  <c r="AU199" i="3" s="1"/>
  <c r="DP199" i="3" s="1"/>
  <c r="AW199" i="3" s="1"/>
  <c r="CL202" i="3"/>
  <c r="DO202" i="3" s="1"/>
  <c r="AU202" i="3" s="1"/>
  <c r="DP202" i="3" s="1"/>
  <c r="AW202" i="3" s="1"/>
  <c r="DO218" i="3"/>
  <c r="AU218" i="3" s="1"/>
  <c r="DP218" i="3" s="1"/>
  <c r="AW218" i="3" s="1"/>
  <c r="DO221" i="3"/>
  <c r="AU221" i="3" s="1"/>
  <c r="DP221" i="3" s="1"/>
  <c r="AW221" i="3" s="1"/>
  <c r="DO229" i="3"/>
  <c r="AU229" i="3" s="1"/>
  <c r="DP229" i="3" s="1"/>
  <c r="AW229" i="3" s="1"/>
  <c r="DO237" i="3"/>
  <c r="AU237" i="3" s="1"/>
  <c r="DP237" i="3" s="1"/>
  <c r="AW237" i="3" s="1"/>
  <c r="DO245" i="3"/>
  <c r="AU245" i="3" s="1"/>
  <c r="DP245" i="3" s="1"/>
  <c r="AW245" i="3" s="1"/>
  <c r="DO253" i="3"/>
  <c r="AU253" i="3" s="1"/>
  <c r="DP253" i="3" s="1"/>
  <c r="AW253" i="3" s="1"/>
  <c r="DO261" i="3"/>
  <c r="AU261" i="3" s="1"/>
  <c r="DP261" i="3" s="1"/>
  <c r="AW261" i="3" s="1"/>
  <c r="DO266" i="3"/>
  <c r="AU266" i="3" s="1"/>
  <c r="DP266" i="3" s="1"/>
  <c r="AW266" i="3" s="1"/>
  <c r="DO274" i="3"/>
  <c r="AU274" i="3" s="1"/>
  <c r="DP274" i="3" s="1"/>
  <c r="AW274" i="3" s="1"/>
  <c r="DO282" i="3"/>
  <c r="AU282" i="3" s="1"/>
  <c r="DP282" i="3" s="1"/>
  <c r="AW282" i="3" s="1"/>
  <c r="DO290" i="3"/>
  <c r="AU290" i="3" s="1"/>
  <c r="DP290" i="3" s="1"/>
  <c r="AW290" i="3" s="1"/>
  <c r="DO298" i="3"/>
  <c r="AU298" i="3" s="1"/>
  <c r="DP298" i="3" s="1"/>
  <c r="AW298" i="3" s="1"/>
  <c r="DO309" i="3"/>
  <c r="AU309" i="3" s="1"/>
  <c r="DP309" i="3" s="1"/>
  <c r="AW309" i="3" s="1"/>
  <c r="DO312" i="3"/>
  <c r="AU312" i="3" s="1"/>
  <c r="DP312" i="3" s="1"/>
  <c r="AW312" i="3" s="1"/>
  <c r="DO277" i="3"/>
  <c r="AU277" i="3" s="1"/>
  <c r="DP277" i="3" s="1"/>
  <c r="AW277" i="3" s="1"/>
  <c r="DO280" i="3"/>
  <c r="AU280" i="3" s="1"/>
  <c r="DP280" i="3" s="1"/>
  <c r="AW280" i="3" s="1"/>
  <c r="DO285" i="3"/>
  <c r="AU285" i="3" s="1"/>
  <c r="DP285" i="3" s="1"/>
  <c r="AW285" i="3" s="1"/>
  <c r="DO288" i="3"/>
  <c r="AU288" i="3" s="1"/>
  <c r="DP288" i="3" s="1"/>
  <c r="AW288" i="3" s="1"/>
  <c r="DO293" i="3"/>
  <c r="AU293" i="3" s="1"/>
  <c r="DP293" i="3" s="1"/>
  <c r="AW293" i="3" s="1"/>
  <c r="DO296" i="3"/>
  <c r="AU296" i="3" s="1"/>
  <c r="DP296" i="3" s="1"/>
  <c r="AW296" i="3" s="1"/>
  <c r="DO301" i="3"/>
  <c r="AU301" i="3" s="1"/>
  <c r="DP301" i="3" s="1"/>
  <c r="AW301" i="3" s="1"/>
  <c r="DO304" i="3"/>
  <c r="AU304" i="3" s="1"/>
  <c r="DP304" i="3" s="1"/>
  <c r="AW304" i="3" s="1"/>
  <c r="CL201" i="3"/>
  <c r="DO204" i="3"/>
  <c r="AU204" i="3" s="1"/>
  <c r="DP204" i="3" s="1"/>
  <c r="AW204" i="3" s="1"/>
  <c r="DO206" i="3"/>
  <c r="AU206" i="3" s="1"/>
  <c r="DP206" i="3" s="1"/>
  <c r="AW206" i="3" s="1"/>
  <c r="DO208" i="3"/>
  <c r="AU208" i="3" s="1"/>
  <c r="DP208" i="3" s="1"/>
  <c r="AW208" i="3" s="1"/>
  <c r="DO210" i="3"/>
  <c r="AU210" i="3" s="1"/>
  <c r="DP210" i="3" s="1"/>
  <c r="AW210" i="3" s="1"/>
  <c r="DO212" i="3"/>
  <c r="AU212" i="3" s="1"/>
  <c r="DP212" i="3" s="1"/>
  <c r="AW212" i="3" s="1"/>
  <c r="DO214" i="3"/>
  <c r="AU214" i="3" s="1"/>
  <c r="DP214" i="3" s="1"/>
  <c r="AW214" i="3" s="1"/>
  <c r="DO219" i="3"/>
  <c r="AU219" i="3" s="1"/>
  <c r="DP219" i="3" s="1"/>
  <c r="AW219" i="3" s="1"/>
  <c r="DO227" i="3"/>
  <c r="AU227" i="3" s="1"/>
  <c r="DP227" i="3" s="1"/>
  <c r="AW227" i="3" s="1"/>
  <c r="DO235" i="3"/>
  <c r="AU235" i="3" s="1"/>
  <c r="DP235" i="3" s="1"/>
  <c r="AW235" i="3" s="1"/>
  <c r="DO243" i="3"/>
  <c r="AU243" i="3" s="1"/>
  <c r="DP243" i="3" s="1"/>
  <c r="AW243" i="3" s="1"/>
  <c r="DO251" i="3"/>
  <c r="AU251" i="3" s="1"/>
  <c r="DP251" i="3" s="1"/>
  <c r="AW251" i="3" s="1"/>
  <c r="DO259" i="3"/>
  <c r="AU259" i="3" s="1"/>
  <c r="DP259" i="3" s="1"/>
  <c r="AW259" i="3" s="1"/>
  <c r="DO267" i="3"/>
  <c r="AU267" i="3" s="1"/>
  <c r="DP267" i="3" s="1"/>
  <c r="AW267" i="3" s="1"/>
  <c r="CL203" i="3"/>
  <c r="DO203" i="3" s="1"/>
  <c r="AU203" i="3" s="1"/>
  <c r="DP203" i="3" s="1"/>
  <c r="AW203" i="3" s="1"/>
  <c r="DO217" i="3"/>
  <c r="AU217" i="3" s="1"/>
  <c r="DP217" i="3" s="1"/>
  <c r="AW217" i="3" s="1"/>
  <c r="DO225" i="3"/>
  <c r="AU225" i="3" s="1"/>
  <c r="DP225" i="3" s="1"/>
  <c r="AW225" i="3" s="1"/>
  <c r="DO310" i="3"/>
  <c r="AU310" i="3" s="1"/>
  <c r="DP310" i="3" s="1"/>
  <c r="AW310" i="3" s="1"/>
  <c r="CL196" i="3"/>
  <c r="DO196" i="3" s="1"/>
  <c r="AU196" i="3" s="1"/>
  <c r="DP196" i="3" s="1"/>
  <c r="AW196" i="3" s="1"/>
  <c r="CL200" i="3"/>
  <c r="DO200" i="3" s="1"/>
  <c r="AU200" i="3" s="1"/>
  <c r="DP200" i="3" s="1"/>
  <c r="AW200" i="3" s="1"/>
  <c r="CL205" i="3"/>
  <c r="DO205" i="3" s="1"/>
  <c r="AU205" i="3" s="1"/>
  <c r="DP205" i="3" s="1"/>
  <c r="AW205" i="3" s="1"/>
  <c r="CL207" i="3"/>
  <c r="CL209" i="3"/>
  <c r="DO209" i="3" s="1"/>
  <c r="AU209" i="3" s="1"/>
  <c r="DP209" i="3" s="1"/>
  <c r="AW209" i="3" s="1"/>
  <c r="CL211" i="3"/>
  <c r="DO211" i="3" s="1"/>
  <c r="AU211" i="3" s="1"/>
  <c r="DP211" i="3" s="1"/>
  <c r="AW211" i="3" s="1"/>
  <c r="CL213" i="3"/>
  <c r="CL215" i="3"/>
  <c r="DO215" i="3" s="1"/>
  <c r="AU215" i="3" s="1"/>
  <c r="DP215" i="3" s="1"/>
  <c r="AW215" i="3" s="1"/>
  <c r="DO220" i="3"/>
  <c r="AU220" i="3" s="1"/>
  <c r="DP220" i="3" s="1"/>
  <c r="AW220" i="3" s="1"/>
  <c r="DO228" i="3"/>
  <c r="AU228" i="3" s="1"/>
  <c r="DP228" i="3" s="1"/>
  <c r="AW228" i="3" s="1"/>
  <c r="DO236" i="3"/>
  <c r="AU236" i="3" s="1"/>
  <c r="DP236" i="3" s="1"/>
  <c r="AW236" i="3" s="1"/>
  <c r="DO244" i="3"/>
  <c r="AU244" i="3" s="1"/>
  <c r="DP244" i="3" s="1"/>
  <c r="AW244" i="3" s="1"/>
  <c r="DO252" i="3"/>
  <c r="AU252" i="3" s="1"/>
  <c r="DP252" i="3" s="1"/>
  <c r="AW252" i="3" s="1"/>
  <c r="DO260" i="3"/>
  <c r="AU260" i="3" s="1"/>
  <c r="DP260" i="3" s="1"/>
  <c r="AW260" i="3" s="1"/>
  <c r="DO270" i="3"/>
  <c r="AU270" i="3" s="1"/>
  <c r="DP270" i="3" s="1"/>
  <c r="AW270" i="3" s="1"/>
  <c r="DO278" i="3"/>
  <c r="AU278" i="3" s="1"/>
  <c r="DP278" i="3" s="1"/>
  <c r="AW278" i="3" s="1"/>
  <c r="DO311" i="3"/>
  <c r="AU311" i="3" s="1"/>
  <c r="DP311" i="3" s="1"/>
  <c r="AW311" i="3" s="1"/>
  <c r="DO45" i="7"/>
  <c r="AU45" i="7" s="1"/>
  <c r="DP45" i="7" s="1"/>
  <c r="AW45" i="7" s="1"/>
  <c r="CK270" i="3"/>
  <c r="CK278" i="3"/>
  <c r="CK286" i="3"/>
  <c r="DO286" i="3" s="1"/>
  <c r="AU286" i="3" s="1"/>
  <c r="DP286" i="3" s="1"/>
  <c r="AW286" i="3" s="1"/>
  <c r="CK294" i="3"/>
  <c r="DO294" i="3" s="1"/>
  <c r="AU294" i="3" s="1"/>
  <c r="DP294" i="3" s="1"/>
  <c r="AW294" i="3" s="1"/>
  <c r="CK302" i="3"/>
  <c r="DO302" i="3" s="1"/>
  <c r="AU302" i="3" s="1"/>
  <c r="DP302" i="3" s="1"/>
  <c r="AW302" i="3" s="1"/>
  <c r="CK310" i="3"/>
  <c r="DO319" i="3"/>
  <c r="AU319" i="3" s="1"/>
  <c r="DP319" i="3" s="1"/>
  <c r="AW319" i="3" s="1"/>
  <c r="DO321" i="3"/>
  <c r="AU321" i="3" s="1"/>
  <c r="DP321" i="3" s="1"/>
  <c r="AW321" i="3" s="1"/>
  <c r="DO323" i="3"/>
  <c r="AU323" i="3" s="1"/>
  <c r="DP323" i="3" s="1"/>
  <c r="AW323" i="3" s="1"/>
  <c r="DO325" i="3"/>
  <c r="AU325" i="3" s="1"/>
  <c r="DP325" i="3" s="1"/>
  <c r="AW325" i="3" s="1"/>
  <c r="DO327" i="3"/>
  <c r="AU327" i="3" s="1"/>
  <c r="DP327" i="3" s="1"/>
  <c r="AW327" i="3" s="1"/>
  <c r="DO329" i="3"/>
  <c r="AU329" i="3" s="1"/>
  <c r="DP329" i="3" s="1"/>
  <c r="AW329" i="3" s="1"/>
  <c r="DO331" i="3"/>
  <c r="AU331" i="3" s="1"/>
  <c r="DP331" i="3" s="1"/>
  <c r="AW331" i="3" s="1"/>
  <c r="DO333" i="3"/>
  <c r="AU333" i="3" s="1"/>
  <c r="DP333" i="3" s="1"/>
  <c r="AW333" i="3" s="1"/>
  <c r="DO335" i="3"/>
  <c r="AU335" i="3" s="1"/>
  <c r="DP335" i="3" s="1"/>
  <c r="AW335" i="3" s="1"/>
  <c r="CL342" i="3"/>
  <c r="CK342" i="3"/>
  <c r="CK316" i="3"/>
  <c r="DO316" i="3" s="1"/>
  <c r="AU316" i="3" s="1"/>
  <c r="DP316" i="3" s="1"/>
  <c r="AW316" i="3" s="1"/>
  <c r="DO27" i="7"/>
  <c r="AU27" i="7" s="1"/>
  <c r="DP27" i="7" s="1"/>
  <c r="AW27" i="7" s="1"/>
  <c r="DO350" i="3"/>
  <c r="AU350" i="3" s="1"/>
  <c r="DP350" i="3" s="1"/>
  <c r="AW350" i="3" s="1"/>
  <c r="DO12" i="7"/>
  <c r="AU12" i="7" s="1"/>
  <c r="DP12" i="7" s="1"/>
  <c r="AW12" i="7" s="1"/>
  <c r="DO16" i="7"/>
  <c r="AU16" i="7" s="1"/>
  <c r="DP16" i="7" s="1"/>
  <c r="AW16" i="7" s="1"/>
  <c r="CK267" i="3"/>
  <c r="CK275" i="3"/>
  <c r="DO275" i="3" s="1"/>
  <c r="AU275" i="3" s="1"/>
  <c r="DP275" i="3" s="1"/>
  <c r="AW275" i="3" s="1"/>
  <c r="CK283" i="3"/>
  <c r="DO283" i="3" s="1"/>
  <c r="AU283" i="3" s="1"/>
  <c r="DP283" i="3" s="1"/>
  <c r="AW283" i="3" s="1"/>
  <c r="CK291" i="3"/>
  <c r="DO291" i="3" s="1"/>
  <c r="AU291" i="3" s="1"/>
  <c r="DP291" i="3" s="1"/>
  <c r="AW291" i="3" s="1"/>
  <c r="CK299" i="3"/>
  <c r="DO299" i="3" s="1"/>
  <c r="AU299" i="3" s="1"/>
  <c r="DP299" i="3" s="1"/>
  <c r="AW299" i="3" s="1"/>
  <c r="CK307" i="3"/>
  <c r="DO307" i="3" s="1"/>
  <c r="AU307" i="3" s="1"/>
  <c r="DP307" i="3" s="1"/>
  <c r="AW307" i="3" s="1"/>
  <c r="CK315" i="3"/>
  <c r="CK318" i="3"/>
  <c r="CL350" i="3"/>
  <c r="CK350" i="3"/>
  <c r="DO43" i="7"/>
  <c r="AU43" i="7" s="1"/>
  <c r="DP43" i="7" s="1"/>
  <c r="AW43" i="7" s="1"/>
  <c r="DO315" i="3"/>
  <c r="AU315" i="3" s="1"/>
  <c r="DP315" i="3" s="1"/>
  <c r="AW315" i="3" s="1"/>
  <c r="DO318" i="3"/>
  <c r="AU318" i="3" s="1"/>
  <c r="DP318" i="3" s="1"/>
  <c r="AW318" i="3" s="1"/>
  <c r="DO320" i="3"/>
  <c r="AU320" i="3" s="1"/>
  <c r="DP320" i="3" s="1"/>
  <c r="AW320" i="3" s="1"/>
  <c r="DO322" i="3"/>
  <c r="AU322" i="3" s="1"/>
  <c r="DP322" i="3" s="1"/>
  <c r="AW322" i="3" s="1"/>
  <c r="DO324" i="3"/>
  <c r="AU324" i="3" s="1"/>
  <c r="DP324" i="3" s="1"/>
  <c r="AW324" i="3" s="1"/>
  <c r="DO326" i="3"/>
  <c r="AU326" i="3" s="1"/>
  <c r="DP326" i="3" s="1"/>
  <c r="AW326" i="3" s="1"/>
  <c r="DO328" i="3"/>
  <c r="AU328" i="3" s="1"/>
  <c r="DP328" i="3" s="1"/>
  <c r="AW328" i="3" s="1"/>
  <c r="DO330" i="3"/>
  <c r="AU330" i="3" s="1"/>
  <c r="DP330" i="3" s="1"/>
  <c r="AW330" i="3" s="1"/>
  <c r="DO332" i="3"/>
  <c r="AU332" i="3" s="1"/>
  <c r="DP332" i="3" s="1"/>
  <c r="AW332" i="3" s="1"/>
  <c r="DO334" i="3"/>
  <c r="AU334" i="3" s="1"/>
  <c r="DP334" i="3" s="1"/>
  <c r="AW334" i="3" s="1"/>
  <c r="DO342" i="3"/>
  <c r="AU342" i="3" s="1"/>
  <c r="DP342" i="3" s="1"/>
  <c r="AW342" i="3" s="1"/>
  <c r="CK317" i="3"/>
  <c r="DO317" i="3" s="1"/>
  <c r="AU317" i="3" s="1"/>
  <c r="DP317" i="3" s="1"/>
  <c r="AW317" i="3" s="1"/>
  <c r="CL339" i="3"/>
  <c r="DO339" i="3" s="1"/>
  <c r="AU339" i="3" s="1"/>
  <c r="DP339" i="3" s="1"/>
  <c r="AW339" i="3" s="1"/>
  <c r="CK339" i="3"/>
  <c r="CL347" i="3"/>
  <c r="CK347" i="3"/>
  <c r="DO347" i="3" s="1"/>
  <c r="AU347" i="3" s="1"/>
  <c r="DP347" i="3" s="1"/>
  <c r="AW347" i="3" s="1"/>
  <c r="CL10" i="7"/>
  <c r="CK10" i="7"/>
  <c r="DO10" i="7" s="1"/>
  <c r="AU10" i="7" s="1"/>
  <c r="DP10" i="7" s="1"/>
  <c r="AW10" i="7" s="1"/>
  <c r="CL12" i="7"/>
  <c r="CK12" i="7"/>
  <c r="CL14" i="7"/>
  <c r="DO14" i="7" s="1"/>
  <c r="AU14" i="7" s="1"/>
  <c r="DP14" i="7" s="1"/>
  <c r="AW14" i="7" s="1"/>
  <c r="CK14" i="7"/>
  <c r="CL16" i="7"/>
  <c r="CK16" i="7"/>
  <c r="DO73" i="7"/>
  <c r="AU73" i="7" s="1"/>
  <c r="DP73" i="7" s="1"/>
  <c r="AW73" i="7" s="1"/>
  <c r="CL344" i="3"/>
  <c r="DO344" i="3" s="1"/>
  <c r="AU344" i="3" s="1"/>
  <c r="DP344" i="3" s="1"/>
  <c r="AW344" i="3" s="1"/>
  <c r="CK344" i="3"/>
  <c r="CL341" i="3"/>
  <c r="CK341" i="3"/>
  <c r="DO341" i="3" s="1"/>
  <c r="AU341" i="3" s="1"/>
  <c r="DP341" i="3" s="1"/>
  <c r="AW341" i="3" s="1"/>
  <c r="CL349" i="3"/>
  <c r="CK349" i="3"/>
  <c r="DO349" i="3" s="1"/>
  <c r="AU349" i="3" s="1"/>
  <c r="DP349" i="3" s="1"/>
  <c r="AW349" i="3" s="1"/>
  <c r="CL346" i="3"/>
  <c r="CK346" i="3"/>
  <c r="CL343" i="3"/>
  <c r="CK343" i="3"/>
  <c r="DO343" i="3" s="1"/>
  <c r="AU343" i="3" s="1"/>
  <c r="DP343" i="3" s="1"/>
  <c r="AW343" i="3" s="1"/>
  <c r="AT7" i="7"/>
  <c r="CL11" i="7"/>
  <c r="CK11" i="7"/>
  <c r="CL13" i="7"/>
  <c r="CK13" i="7"/>
  <c r="CL15" i="7"/>
  <c r="CK15" i="7"/>
  <c r="DO15" i="7" s="1"/>
  <c r="AU15" i="7" s="1"/>
  <c r="DP15" i="7" s="1"/>
  <c r="AW15" i="7" s="1"/>
  <c r="CL17" i="7"/>
  <c r="CK17" i="7"/>
  <c r="DO17" i="7" s="1"/>
  <c r="AU17" i="7" s="1"/>
  <c r="DP17" i="7" s="1"/>
  <c r="AW17" i="7" s="1"/>
  <c r="DO72" i="7"/>
  <c r="AU72" i="7" s="1"/>
  <c r="DP72" i="7" s="1"/>
  <c r="AW72" i="7" s="1"/>
  <c r="CK336" i="3"/>
  <c r="DO336" i="3" s="1"/>
  <c r="AU336" i="3" s="1"/>
  <c r="DP336" i="3" s="1"/>
  <c r="AW336" i="3" s="1"/>
  <c r="CL340" i="3"/>
  <c r="CK340" i="3"/>
  <c r="CL348" i="3"/>
  <c r="CK348" i="3"/>
  <c r="DO348" i="3" s="1"/>
  <c r="AU348" i="3" s="1"/>
  <c r="DP348" i="3" s="1"/>
  <c r="AW348" i="3" s="1"/>
  <c r="CL345" i="3"/>
  <c r="CK345" i="3"/>
  <c r="DO345" i="3" s="1"/>
  <c r="AU345" i="3" s="1"/>
  <c r="DP345" i="3" s="1"/>
  <c r="AW345" i="3" s="1"/>
  <c r="DO139" i="7"/>
  <c r="AU139" i="7" s="1"/>
  <c r="DP139" i="7" s="1"/>
  <c r="AW139" i="7" s="1"/>
  <c r="CK18" i="7"/>
  <c r="DO18" i="7" s="1"/>
  <c r="AU18" i="7" s="1"/>
  <c r="DP18" i="7" s="1"/>
  <c r="AW18" i="7" s="1"/>
  <c r="CK19" i="7"/>
  <c r="DO19" i="7" s="1"/>
  <c r="AU19" i="7" s="1"/>
  <c r="DP19" i="7" s="1"/>
  <c r="AW19" i="7" s="1"/>
  <c r="CK20" i="7"/>
  <c r="DO20" i="7" s="1"/>
  <c r="AU20" i="7" s="1"/>
  <c r="DP20" i="7" s="1"/>
  <c r="AW20" i="7" s="1"/>
  <c r="CK21" i="7"/>
  <c r="DO21" i="7" s="1"/>
  <c r="AU21" i="7" s="1"/>
  <c r="DP21" i="7" s="1"/>
  <c r="AW21" i="7" s="1"/>
  <c r="CK22" i="7"/>
  <c r="DO22" i="7" s="1"/>
  <c r="AU22" i="7" s="1"/>
  <c r="DP22" i="7" s="1"/>
  <c r="AW22" i="7" s="1"/>
  <c r="CK23" i="7"/>
  <c r="DO23" i="7" s="1"/>
  <c r="AU23" i="7" s="1"/>
  <c r="DP23" i="7" s="1"/>
  <c r="AW23" i="7" s="1"/>
  <c r="CK24" i="7"/>
  <c r="DO24" i="7" s="1"/>
  <c r="AU24" i="7" s="1"/>
  <c r="DP24" i="7" s="1"/>
  <c r="AW24" i="7" s="1"/>
  <c r="CK25" i="7"/>
  <c r="DO25" i="7" s="1"/>
  <c r="AU25" i="7" s="1"/>
  <c r="DP25" i="7" s="1"/>
  <c r="AW25" i="7" s="1"/>
  <c r="CK26" i="7"/>
  <c r="DO26" i="7" s="1"/>
  <c r="AU26" i="7" s="1"/>
  <c r="DP26" i="7" s="1"/>
  <c r="AW26" i="7" s="1"/>
  <c r="CK27" i="7"/>
  <c r="CK28" i="7"/>
  <c r="DO28" i="7" s="1"/>
  <c r="AU28" i="7" s="1"/>
  <c r="DP28" i="7" s="1"/>
  <c r="AW28" i="7" s="1"/>
  <c r="CK29" i="7"/>
  <c r="DO29" i="7" s="1"/>
  <c r="AU29" i="7" s="1"/>
  <c r="DP29" i="7" s="1"/>
  <c r="AW29" i="7" s="1"/>
  <c r="CK30" i="7"/>
  <c r="DO30" i="7" s="1"/>
  <c r="AU30" i="7" s="1"/>
  <c r="DP30" i="7" s="1"/>
  <c r="AW30" i="7" s="1"/>
  <c r="CK31" i="7"/>
  <c r="DO31" i="7" s="1"/>
  <c r="AU31" i="7" s="1"/>
  <c r="DP31" i="7" s="1"/>
  <c r="AW31" i="7" s="1"/>
  <c r="CK32" i="7"/>
  <c r="DO32" i="7" s="1"/>
  <c r="AU32" i="7" s="1"/>
  <c r="DP32" i="7" s="1"/>
  <c r="AW32" i="7" s="1"/>
  <c r="CK33" i="7"/>
  <c r="DO33" i="7" s="1"/>
  <c r="AU33" i="7" s="1"/>
  <c r="DP33" i="7" s="1"/>
  <c r="AW33" i="7" s="1"/>
  <c r="CK34" i="7"/>
  <c r="DO34" i="7" s="1"/>
  <c r="AU34" i="7" s="1"/>
  <c r="DP34" i="7" s="1"/>
  <c r="AW34" i="7" s="1"/>
  <c r="CK35" i="7"/>
  <c r="DO35" i="7" s="1"/>
  <c r="AU35" i="7" s="1"/>
  <c r="DP35" i="7" s="1"/>
  <c r="AW35" i="7" s="1"/>
  <c r="CK36" i="7"/>
  <c r="DO36" i="7" s="1"/>
  <c r="AU36" i="7" s="1"/>
  <c r="DP36" i="7" s="1"/>
  <c r="AW36" i="7" s="1"/>
  <c r="CK37" i="7"/>
  <c r="DO37" i="7" s="1"/>
  <c r="AU37" i="7" s="1"/>
  <c r="DP37" i="7" s="1"/>
  <c r="AW37" i="7" s="1"/>
  <c r="CK38" i="7"/>
  <c r="DO38" i="7" s="1"/>
  <c r="AU38" i="7" s="1"/>
  <c r="DP38" i="7" s="1"/>
  <c r="AW38" i="7" s="1"/>
  <c r="CK39" i="7"/>
  <c r="DO39" i="7" s="1"/>
  <c r="AU39" i="7" s="1"/>
  <c r="DP39" i="7" s="1"/>
  <c r="AW39" i="7" s="1"/>
  <c r="CK40" i="7"/>
  <c r="DO40" i="7" s="1"/>
  <c r="AU40" i="7" s="1"/>
  <c r="DP40" i="7" s="1"/>
  <c r="AW40" i="7" s="1"/>
  <c r="CK41" i="7"/>
  <c r="DO41" i="7" s="1"/>
  <c r="AU41" i="7" s="1"/>
  <c r="DP41" i="7" s="1"/>
  <c r="AW41" i="7" s="1"/>
  <c r="CK42" i="7"/>
  <c r="DO42" i="7" s="1"/>
  <c r="AU42" i="7" s="1"/>
  <c r="DP42" i="7" s="1"/>
  <c r="AW42" i="7" s="1"/>
  <c r="CK43" i="7"/>
  <c r="CK44" i="7"/>
  <c r="DO44" i="7" s="1"/>
  <c r="AU44" i="7" s="1"/>
  <c r="DP44" i="7" s="1"/>
  <c r="AW44" i="7" s="1"/>
  <c r="CK45" i="7"/>
  <c r="CK46" i="7"/>
  <c r="DO46" i="7" s="1"/>
  <c r="AU46" i="7" s="1"/>
  <c r="DP46" i="7" s="1"/>
  <c r="AW46" i="7" s="1"/>
  <c r="CK47" i="7"/>
  <c r="DO47" i="7" s="1"/>
  <c r="AU47" i="7" s="1"/>
  <c r="DP47" i="7" s="1"/>
  <c r="AW47" i="7" s="1"/>
  <c r="DO101" i="7"/>
  <c r="AU101" i="7" s="1"/>
  <c r="DP101" i="7" s="1"/>
  <c r="AW101" i="7" s="1"/>
  <c r="DO109" i="7"/>
  <c r="AU109" i="7" s="1"/>
  <c r="DP109" i="7" s="1"/>
  <c r="AW109" i="7" s="1"/>
  <c r="DO117" i="7"/>
  <c r="AU117" i="7" s="1"/>
  <c r="DP117" i="7" s="1"/>
  <c r="AW117" i="7" s="1"/>
  <c r="DO125" i="7"/>
  <c r="AU125" i="7" s="1"/>
  <c r="DP125" i="7" s="1"/>
  <c r="AW125" i="7" s="1"/>
  <c r="CL51" i="7"/>
  <c r="DO51" i="7" s="1"/>
  <c r="AU51" i="7" s="1"/>
  <c r="DP51" i="7" s="1"/>
  <c r="AW51" i="7" s="1"/>
  <c r="CL55" i="7"/>
  <c r="DO55" i="7" s="1"/>
  <c r="AU55" i="7" s="1"/>
  <c r="DP55" i="7" s="1"/>
  <c r="AW55" i="7" s="1"/>
  <c r="CL59" i="7"/>
  <c r="DO59" i="7" s="1"/>
  <c r="AU59" i="7" s="1"/>
  <c r="DP59" i="7" s="1"/>
  <c r="AW59" i="7" s="1"/>
  <c r="CL63" i="7"/>
  <c r="DO63" i="7" s="1"/>
  <c r="AU63" i="7" s="1"/>
  <c r="DP63" i="7" s="1"/>
  <c r="AW63" i="7" s="1"/>
  <c r="CL67" i="7"/>
  <c r="DO67" i="7" s="1"/>
  <c r="AU67" i="7" s="1"/>
  <c r="DP67" i="7" s="1"/>
  <c r="AW67" i="7" s="1"/>
  <c r="CL71" i="7"/>
  <c r="DO71" i="7" s="1"/>
  <c r="AU71" i="7" s="1"/>
  <c r="DP71" i="7" s="1"/>
  <c r="AW71" i="7" s="1"/>
  <c r="CL75" i="7"/>
  <c r="DO75" i="7" s="1"/>
  <c r="AU75" i="7" s="1"/>
  <c r="DP75" i="7" s="1"/>
  <c r="AW75" i="7" s="1"/>
  <c r="DO104" i="7"/>
  <c r="AU104" i="7" s="1"/>
  <c r="DP104" i="7" s="1"/>
  <c r="AW104" i="7" s="1"/>
  <c r="DO112" i="7"/>
  <c r="AU112" i="7" s="1"/>
  <c r="DP112" i="7" s="1"/>
  <c r="AW112" i="7" s="1"/>
  <c r="DO120" i="7"/>
  <c r="AU120" i="7" s="1"/>
  <c r="DP120" i="7" s="1"/>
  <c r="AW120" i="7" s="1"/>
  <c r="CL50" i="7"/>
  <c r="DO50" i="7" s="1"/>
  <c r="AU50" i="7" s="1"/>
  <c r="DP50" i="7" s="1"/>
  <c r="AW50" i="7" s="1"/>
  <c r="CL54" i="7"/>
  <c r="DO54" i="7" s="1"/>
  <c r="AU54" i="7" s="1"/>
  <c r="DP54" i="7" s="1"/>
  <c r="AW54" i="7" s="1"/>
  <c r="CL58" i="7"/>
  <c r="DO58" i="7" s="1"/>
  <c r="AU58" i="7" s="1"/>
  <c r="DP58" i="7" s="1"/>
  <c r="AW58" i="7" s="1"/>
  <c r="CL62" i="7"/>
  <c r="DO62" i="7" s="1"/>
  <c r="AU62" i="7" s="1"/>
  <c r="DP62" i="7" s="1"/>
  <c r="AW62" i="7" s="1"/>
  <c r="CL66" i="7"/>
  <c r="DO66" i="7" s="1"/>
  <c r="AU66" i="7" s="1"/>
  <c r="DP66" i="7" s="1"/>
  <c r="AW66" i="7" s="1"/>
  <c r="DO102" i="7"/>
  <c r="AU102" i="7" s="1"/>
  <c r="DP102" i="7" s="1"/>
  <c r="AW102" i="7" s="1"/>
  <c r="DO110" i="7"/>
  <c r="AU110" i="7" s="1"/>
  <c r="DP110" i="7" s="1"/>
  <c r="AW110" i="7" s="1"/>
  <c r="DO118" i="7"/>
  <c r="AU118" i="7" s="1"/>
  <c r="DP118" i="7" s="1"/>
  <c r="AW118" i="7" s="1"/>
  <c r="DO126" i="7"/>
  <c r="AU126" i="7" s="1"/>
  <c r="DP126" i="7" s="1"/>
  <c r="AW126" i="7" s="1"/>
  <c r="DO105" i="7"/>
  <c r="AU105" i="7" s="1"/>
  <c r="DP105" i="7" s="1"/>
  <c r="AW105" i="7" s="1"/>
  <c r="DO113" i="7"/>
  <c r="AU113" i="7" s="1"/>
  <c r="DP113" i="7" s="1"/>
  <c r="AW113" i="7" s="1"/>
  <c r="DO121" i="7"/>
  <c r="AU121" i="7" s="1"/>
  <c r="DP121" i="7" s="1"/>
  <c r="AW121" i="7" s="1"/>
  <c r="DO135" i="7"/>
  <c r="AU135" i="7" s="1"/>
  <c r="DP135" i="7" s="1"/>
  <c r="AW135" i="7" s="1"/>
  <c r="CL138" i="7"/>
  <c r="DO138" i="7" s="1"/>
  <c r="AU138" i="7" s="1"/>
  <c r="DP138" i="7" s="1"/>
  <c r="AW138" i="7" s="1"/>
  <c r="DO167" i="7"/>
  <c r="AU167" i="7" s="1"/>
  <c r="DP167" i="7" s="1"/>
  <c r="AW167" i="7" s="1"/>
  <c r="CL172" i="7"/>
  <c r="CK172" i="7"/>
  <c r="CK174" i="7"/>
  <c r="CL174" i="7"/>
  <c r="CL128" i="7"/>
  <c r="DO128" i="7" s="1"/>
  <c r="AU128" i="7" s="1"/>
  <c r="DP128" i="7" s="1"/>
  <c r="AW128" i="7" s="1"/>
  <c r="CL132" i="7"/>
  <c r="DO132" i="7" s="1"/>
  <c r="AU132" i="7" s="1"/>
  <c r="DP132" i="7" s="1"/>
  <c r="AW132" i="7" s="1"/>
  <c r="CL135" i="7"/>
  <c r="CL168" i="7"/>
  <c r="DO168" i="7" s="1"/>
  <c r="AU168" i="7" s="1"/>
  <c r="DP168" i="7" s="1"/>
  <c r="AW168" i="7" s="1"/>
  <c r="CK168" i="7"/>
  <c r="CK170" i="7"/>
  <c r="CL170" i="7"/>
  <c r="CL134" i="7"/>
  <c r="DO134" i="7" s="1"/>
  <c r="AU134" i="7" s="1"/>
  <c r="DP134" i="7" s="1"/>
  <c r="AW134" i="7" s="1"/>
  <c r="DO175" i="7"/>
  <c r="AU175" i="7" s="1"/>
  <c r="DP175" i="7" s="1"/>
  <c r="AW175" i="7" s="1"/>
  <c r="CL130" i="7"/>
  <c r="DO130" i="7" s="1"/>
  <c r="AU130" i="7" s="1"/>
  <c r="DP130" i="7" s="1"/>
  <c r="AW130" i="7" s="1"/>
  <c r="CL139" i="7"/>
  <c r="DO173" i="7"/>
  <c r="AU173" i="7" s="1"/>
  <c r="DP173" i="7" s="1"/>
  <c r="AW173" i="7" s="1"/>
  <c r="CL176" i="7"/>
  <c r="CK176" i="7"/>
  <c r="CL129" i="7"/>
  <c r="DO129" i="7" s="1"/>
  <c r="AU129" i="7" s="1"/>
  <c r="DP129" i="7" s="1"/>
  <c r="AW129" i="7" s="1"/>
  <c r="CL133" i="7"/>
  <c r="DO133" i="7" s="1"/>
  <c r="AU133" i="7" s="1"/>
  <c r="DP133" i="7" s="1"/>
  <c r="AW133" i="7" s="1"/>
  <c r="CL141" i="7"/>
  <c r="DO141" i="7" s="1"/>
  <c r="AU141" i="7" s="1"/>
  <c r="DP141" i="7" s="1"/>
  <c r="AW141" i="7" s="1"/>
  <c r="DO169" i="7"/>
  <c r="AU169" i="7" s="1"/>
  <c r="DP169" i="7" s="1"/>
  <c r="AW169" i="7" s="1"/>
  <c r="DO170" i="7"/>
  <c r="AU170" i="7" s="1"/>
  <c r="DP170" i="7" s="1"/>
  <c r="AW170" i="7" s="1"/>
  <c r="DO174" i="7"/>
  <c r="AU174" i="7" s="1"/>
  <c r="DP174" i="7" s="1"/>
  <c r="AW174" i="7" s="1"/>
  <c r="DO172" i="7"/>
  <c r="AU172" i="7" s="1"/>
  <c r="DP172" i="7" s="1"/>
  <c r="AW172" i="7" s="1"/>
  <c r="DO176" i="7"/>
  <c r="AU176" i="7" s="1"/>
  <c r="DP176" i="7" s="1"/>
  <c r="AW176" i="7" s="1"/>
  <c r="DO179" i="7"/>
  <c r="AU179" i="7" s="1"/>
  <c r="DP179" i="7" s="1"/>
  <c r="AW179" i="7" s="1"/>
  <c r="DO181" i="7"/>
  <c r="AU181" i="7" s="1"/>
  <c r="DP181" i="7" s="1"/>
  <c r="AW181" i="7" s="1"/>
  <c r="CK244" i="7"/>
  <c r="DO244" i="7" s="1"/>
  <c r="AU244" i="7" s="1"/>
  <c r="DP244" i="7" s="1"/>
  <c r="AW244" i="7" s="1"/>
  <c r="CK248" i="7"/>
  <c r="CK253" i="7"/>
  <c r="DO253" i="7" s="1"/>
  <c r="AU253" i="7" s="1"/>
  <c r="DP253" i="7" s="1"/>
  <c r="AW253" i="7" s="1"/>
  <c r="CL253" i="7"/>
  <c r="DO269" i="7"/>
  <c r="AU269" i="7" s="1"/>
  <c r="DP269" i="7" s="1"/>
  <c r="AW269" i="7" s="1"/>
  <c r="DO248" i="7"/>
  <c r="AU248" i="7" s="1"/>
  <c r="DP248" i="7" s="1"/>
  <c r="AW248" i="7" s="1"/>
  <c r="DO256" i="7"/>
  <c r="AU256" i="7" s="1"/>
  <c r="DP256" i="7" s="1"/>
  <c r="AW256" i="7" s="1"/>
  <c r="CK243" i="7"/>
  <c r="CK247" i="7"/>
  <c r="DO247" i="7" s="1"/>
  <c r="AU247" i="7" s="1"/>
  <c r="DP247" i="7" s="1"/>
  <c r="AW247" i="7" s="1"/>
  <c r="CK242" i="7"/>
  <c r="DO242" i="7" s="1"/>
  <c r="AU242" i="7" s="1"/>
  <c r="DP242" i="7" s="1"/>
  <c r="AW242" i="7" s="1"/>
  <c r="DO243" i="7"/>
  <c r="AU243" i="7" s="1"/>
  <c r="DP243" i="7" s="1"/>
  <c r="AW243" i="7" s="1"/>
  <c r="DO251" i="7"/>
  <c r="AU251" i="7" s="1"/>
  <c r="DP251" i="7" s="1"/>
  <c r="AW251" i="7" s="1"/>
  <c r="CK254" i="7"/>
  <c r="CL254" i="7"/>
  <c r="DO261" i="7"/>
  <c r="AU261" i="7" s="1"/>
  <c r="DP261" i="7" s="1"/>
  <c r="AW261" i="7" s="1"/>
  <c r="DO270" i="7"/>
  <c r="AU270" i="7" s="1"/>
  <c r="DP270" i="7" s="1"/>
  <c r="AW270" i="7" s="1"/>
  <c r="DO276" i="7"/>
  <c r="AU276" i="7" s="1"/>
  <c r="DP276" i="7" s="1"/>
  <c r="AW276" i="7" s="1"/>
  <c r="CK246" i="7"/>
  <c r="CK250" i="7"/>
  <c r="DO250" i="7" s="1"/>
  <c r="AU250" i="7" s="1"/>
  <c r="DP250" i="7" s="1"/>
  <c r="AW250" i="7" s="1"/>
  <c r="DO265" i="7"/>
  <c r="AU265" i="7" s="1"/>
  <c r="DP265" i="7" s="1"/>
  <c r="AW265" i="7" s="1"/>
  <c r="DO273" i="7"/>
  <c r="AU273" i="7" s="1"/>
  <c r="DP273" i="7" s="1"/>
  <c r="AW273" i="7" s="1"/>
  <c r="DO279" i="7"/>
  <c r="AU279" i="7" s="1"/>
  <c r="DP279" i="7" s="1"/>
  <c r="AW279" i="7" s="1"/>
  <c r="DO335" i="7"/>
  <c r="AU335" i="7" s="1"/>
  <c r="DP335" i="7" s="1"/>
  <c r="AW335" i="7" s="1"/>
  <c r="DO241" i="7"/>
  <c r="AU241" i="7" s="1"/>
  <c r="DP241" i="7" s="1"/>
  <c r="AW241" i="7" s="1"/>
  <c r="DO246" i="7"/>
  <c r="AU246" i="7" s="1"/>
  <c r="DP246" i="7" s="1"/>
  <c r="AW246" i="7" s="1"/>
  <c r="CK252" i="7"/>
  <c r="CL252" i="7"/>
  <c r="DO254" i="7"/>
  <c r="AU254" i="7" s="1"/>
  <c r="DP254" i="7" s="1"/>
  <c r="AW254" i="7" s="1"/>
  <c r="DO262" i="7"/>
  <c r="AU262" i="7" s="1"/>
  <c r="DP262" i="7" s="1"/>
  <c r="AW262" i="7" s="1"/>
  <c r="DO245" i="7"/>
  <c r="AU245" i="7" s="1"/>
  <c r="DP245" i="7" s="1"/>
  <c r="AW245" i="7" s="1"/>
  <c r="DO249" i="7"/>
  <c r="AU249" i="7" s="1"/>
  <c r="DP249" i="7" s="1"/>
  <c r="AW249" i="7" s="1"/>
  <c r="DO252" i="7"/>
  <c r="AU252" i="7" s="1"/>
  <c r="DP252" i="7" s="1"/>
  <c r="AW252" i="7" s="1"/>
  <c r="DO255" i="7"/>
  <c r="AU255" i="7" s="1"/>
  <c r="DP255" i="7" s="1"/>
  <c r="AW255" i="7" s="1"/>
  <c r="DO259" i="7"/>
  <c r="AU259" i="7" s="1"/>
  <c r="DP259" i="7" s="1"/>
  <c r="AW259" i="7" s="1"/>
  <c r="DO263" i="7"/>
  <c r="AU263" i="7" s="1"/>
  <c r="DP263" i="7" s="1"/>
  <c r="AW263" i="7" s="1"/>
  <c r="DO266" i="7"/>
  <c r="AU266" i="7" s="1"/>
  <c r="DP266" i="7" s="1"/>
  <c r="AW266" i="7" s="1"/>
  <c r="DO280" i="7"/>
  <c r="AU280" i="7" s="1"/>
  <c r="DP280" i="7" s="1"/>
  <c r="AW280" i="7" s="1"/>
  <c r="DO326" i="7"/>
  <c r="AU326" i="7" s="1"/>
  <c r="DP326" i="7" s="1"/>
  <c r="AW326" i="7" s="1"/>
  <c r="CL255" i="7"/>
  <c r="CL256" i="7"/>
  <c r="CL257" i="7"/>
  <c r="DO257" i="7" s="1"/>
  <c r="AU257" i="7" s="1"/>
  <c r="DP257" i="7" s="1"/>
  <c r="AW257" i="7" s="1"/>
  <c r="CL258" i="7"/>
  <c r="DO258" i="7" s="1"/>
  <c r="AU258" i="7" s="1"/>
  <c r="DP258" i="7" s="1"/>
  <c r="AW258" i="7" s="1"/>
  <c r="CL259" i="7"/>
  <c r="CL260" i="7"/>
  <c r="DO260" i="7" s="1"/>
  <c r="AU260" i="7" s="1"/>
  <c r="DP260" i="7" s="1"/>
  <c r="AW260" i="7" s="1"/>
  <c r="CL261" i="7"/>
  <c r="CL262" i="7"/>
  <c r="CL263" i="7"/>
  <c r="CL274" i="7"/>
  <c r="DO274" i="7" s="1"/>
  <c r="AU274" i="7" s="1"/>
  <c r="DP274" i="7" s="1"/>
  <c r="AW274" i="7" s="1"/>
  <c r="CL275" i="7"/>
  <c r="DO275" i="7" s="1"/>
  <c r="AU275" i="7" s="1"/>
  <c r="DP275" i="7" s="1"/>
  <c r="AW275" i="7" s="1"/>
  <c r="DO341" i="7"/>
  <c r="AU341" i="7" s="1"/>
  <c r="DP341" i="7" s="1"/>
  <c r="AW341" i="7" s="1"/>
  <c r="CL330" i="7"/>
  <c r="CK330" i="7"/>
  <c r="DO330" i="7" s="1"/>
  <c r="AU330" i="7" s="1"/>
  <c r="DP330" i="7" s="1"/>
  <c r="AW330" i="7" s="1"/>
  <c r="CL332" i="7"/>
  <c r="CK332" i="7"/>
  <c r="DO332" i="7" s="1"/>
  <c r="AU332" i="7" s="1"/>
  <c r="DP332" i="7" s="1"/>
  <c r="AW332" i="7" s="1"/>
  <c r="CL334" i="7"/>
  <c r="CK334" i="7"/>
  <c r="DO334" i="7" s="1"/>
  <c r="AU334" i="7" s="1"/>
  <c r="DP334" i="7" s="1"/>
  <c r="AW334" i="7" s="1"/>
  <c r="CL336" i="7"/>
  <c r="CK336" i="7"/>
  <c r="CL338" i="7"/>
  <c r="CK338" i="7"/>
  <c r="DO339" i="7"/>
  <c r="AU339" i="7" s="1"/>
  <c r="DP339" i="7" s="1"/>
  <c r="AW339" i="7" s="1"/>
  <c r="CL341" i="7"/>
  <c r="CK341" i="7"/>
  <c r="CL324" i="7"/>
  <c r="DO324" i="7" s="1"/>
  <c r="AU324" i="7" s="1"/>
  <c r="DP324" i="7" s="1"/>
  <c r="AW324" i="7" s="1"/>
  <c r="CL339" i="7"/>
  <c r="CK339" i="7"/>
  <c r="DO343" i="7"/>
  <c r="AU343" i="7" s="1"/>
  <c r="DP343" i="7" s="1"/>
  <c r="AW343" i="7" s="1"/>
  <c r="DO347" i="7"/>
  <c r="AU347" i="7" s="1"/>
  <c r="DP347" i="7" s="1"/>
  <c r="AW347" i="7" s="1"/>
  <c r="CL331" i="7"/>
  <c r="CK331" i="7"/>
  <c r="DO331" i="7" s="1"/>
  <c r="AU331" i="7" s="1"/>
  <c r="DP331" i="7" s="1"/>
  <c r="AW331" i="7" s="1"/>
  <c r="CL333" i="7"/>
  <c r="CK333" i="7"/>
  <c r="DO333" i="7" s="1"/>
  <c r="AU333" i="7" s="1"/>
  <c r="DP333" i="7" s="1"/>
  <c r="AW333" i="7" s="1"/>
  <c r="CL335" i="7"/>
  <c r="CK335" i="7"/>
  <c r="DO336" i="7"/>
  <c r="AU336" i="7" s="1"/>
  <c r="DP336" i="7" s="1"/>
  <c r="AW336" i="7" s="1"/>
  <c r="CL337" i="7"/>
  <c r="CK337" i="7"/>
  <c r="DO337" i="7" s="1"/>
  <c r="AU337" i="7" s="1"/>
  <c r="DP337" i="7" s="1"/>
  <c r="AW337" i="7" s="1"/>
  <c r="DO340" i="7"/>
  <c r="AU340" i="7" s="1"/>
  <c r="DP340" i="7" s="1"/>
  <c r="AW340" i="7" s="1"/>
  <c r="CL326" i="7"/>
  <c r="DO338" i="7"/>
  <c r="AU338" i="7" s="1"/>
  <c r="DP338" i="7" s="1"/>
  <c r="AW338" i="7" s="1"/>
  <c r="CL340" i="7"/>
  <c r="CK340" i="7"/>
  <c r="CK342" i="7"/>
  <c r="DO342" i="7" s="1"/>
  <c r="AU342" i="7" s="1"/>
  <c r="DP342" i="7" s="1"/>
  <c r="AW342" i="7" s="1"/>
  <c r="CK343" i="7"/>
  <c r="CK344" i="7"/>
  <c r="DO344" i="7" s="1"/>
  <c r="AU344" i="7" s="1"/>
  <c r="DP344" i="7" s="1"/>
  <c r="AW344" i="7" s="1"/>
  <c r="CK345" i="7"/>
  <c r="DO345" i="7" s="1"/>
  <c r="AU345" i="7" s="1"/>
  <c r="DP345" i="7" s="1"/>
  <c r="AW345" i="7" s="1"/>
  <c r="CK346" i="7"/>
  <c r="DO346" i="7" s="1"/>
  <c r="AU346" i="7" s="1"/>
  <c r="DP346" i="7" s="1"/>
  <c r="AW346" i="7" s="1"/>
  <c r="CK347" i="7"/>
  <c r="CK348" i="7"/>
  <c r="DO348" i="7" s="1"/>
  <c r="AU348" i="7" s="1"/>
  <c r="DP348" i="7" s="1"/>
  <c r="AW348" i="7" s="1"/>
  <c r="CK349" i="7"/>
  <c r="DO349" i="7" s="1"/>
  <c r="AU349" i="7" s="1"/>
  <c r="DP349" i="7" s="1"/>
  <c r="AW349" i="7" s="1"/>
  <c r="CK350" i="7"/>
  <c r="DO350" i="7" s="1"/>
  <c r="AU350" i="7" s="1"/>
  <c r="DP350" i="7" s="1"/>
  <c r="AW350" i="7" s="1"/>
  <c r="AV3" i="7" l="1"/>
  <c r="DO340" i="3"/>
  <c r="AU340" i="3" s="1"/>
  <c r="DP340" i="3" s="1"/>
  <c r="AW340" i="3" s="1"/>
  <c r="DO13" i="7"/>
  <c r="AU13" i="7" s="1"/>
  <c r="DP13" i="7" s="1"/>
  <c r="AW13" i="7" s="1"/>
  <c r="AV6" i="3"/>
  <c r="AV4" i="3"/>
  <c r="AV2" i="3"/>
  <c r="AV5" i="3"/>
  <c r="AV3" i="3"/>
  <c r="AV7" i="3"/>
  <c r="DO11" i="7"/>
  <c r="AU11" i="7" s="1"/>
  <c r="DP11" i="7" s="1"/>
  <c r="AW11" i="7" s="1"/>
  <c r="AV7" i="7" s="1"/>
  <c r="DO346" i="3"/>
  <c r="AU346" i="3" s="1"/>
  <c r="DP346" i="3" s="1"/>
  <c r="AW346" i="3" s="1"/>
  <c r="AW2" i="3" l="1"/>
  <c r="AW7" i="3"/>
  <c r="AV2" i="7"/>
  <c r="AW3" i="3"/>
  <c r="AV4" i="7"/>
  <c r="AW4" i="7" s="1"/>
  <c r="AW5" i="3"/>
  <c r="AV6" i="7"/>
  <c r="AW6" i="7" s="1"/>
  <c r="AW4" i="3"/>
  <c r="AV5" i="7"/>
  <c r="AW6" i="3"/>
  <c r="AW2" i="7" l="1"/>
  <c r="AW3" i="7"/>
  <c r="AW5" i="7"/>
  <c r="AW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Loughlin, Jack</author>
  </authors>
  <commentList>
    <comment ref="G7" authorId="0" shapeId="0" xr:uid="{00000000-0006-0000-0200-000001000000}">
      <text>
        <r>
          <rPr>
            <sz val="9"/>
            <color indexed="81"/>
            <rFont val="Tahoma"/>
            <family val="2"/>
          </rPr>
          <t>Included as an optional risk factor as users may wish to apply some level of gender rating. This should be low/proportionate to evidence of gender barriers.</t>
        </r>
      </text>
    </comment>
    <comment ref="G10" authorId="0" shapeId="0" xr:uid="{00000000-0006-0000-0200-000002000000}">
      <text>
        <r>
          <rPr>
            <sz val="9"/>
            <color indexed="81"/>
            <rFont val="Tahoma"/>
            <family val="2"/>
          </rPr>
          <t>IMD rating would need to be aggregated against the young person's postcode using the LSOA deciles (ranking LSOAs from 1-10 - most deprived to least deprived) Use should be evidenced against historical NEET rates for postcode/LSOA.</t>
        </r>
      </text>
    </comment>
    <comment ref="G19" authorId="0" shapeId="0" xr:uid="{00000000-0006-0000-0200-000003000000}">
      <text>
        <r>
          <rPr>
            <sz val="9"/>
            <color indexed="81"/>
            <rFont val="Tahoma"/>
            <family val="2"/>
          </rPr>
          <t>Optional risk rating that could be applied to whole year groups, especially those considered to be most effected by Covid-19</t>
        </r>
      </text>
    </comment>
    <comment ref="G20" authorId="0" shapeId="0" xr:uid="{00000000-0006-0000-0200-000004000000}">
      <text>
        <r>
          <rPr>
            <sz val="9"/>
            <color indexed="81"/>
            <rFont val="Tahoma"/>
            <family val="2"/>
          </rPr>
          <t>Optional as a RONI factor - may be applied if the educational establishment has an historically high NEET rate or other establishment factors are deemed to be important (e.g. poor Ofsted rating). Potential to use as a positive rating for schools with low NEET. Risk ratings for PRUs and APs can be captured via their specific dataset / risk category. EHCP risk factor should be used for young people at special schools, rather than applying a separate risk rating.</t>
        </r>
      </text>
    </comment>
    <comment ref="G21" authorId="0" shapeId="0" xr:uid="{00000000-0006-0000-0200-000005000000}">
      <text>
        <r>
          <rPr>
            <sz val="9"/>
            <color indexed="81"/>
            <rFont val="Tahoma"/>
            <family val="2"/>
          </rPr>
          <t>Mandatory where information can be obtained. Should be applied for PRUs and other AP being accessed by the young person, irrespective of they are still on a mainstream school roll. Option for schools to report based on B code.</t>
        </r>
      </text>
    </comment>
    <comment ref="G22" authorId="0" shapeId="0" xr:uid="{00000000-0006-0000-0200-000006000000}">
      <text>
        <r>
          <rPr>
            <sz val="9"/>
            <color indexed="81"/>
            <rFont val="Tahoma"/>
            <family val="2"/>
          </rPr>
          <t>Mandatory where information can be obtained. Assigned a medium risk rating to reflect positive EHE arrangements. Other risk factors should determine overarching risk rating for those who are most vulnerable.</t>
        </r>
      </text>
    </comment>
    <comment ref="G24" authorId="0" shapeId="0" xr:uid="{00000000-0006-0000-0200-000007000000}">
      <text>
        <r>
          <rPr>
            <sz val="9"/>
            <color indexed="81"/>
            <rFont val="Tahoma"/>
            <family val="2"/>
          </rPr>
          <t>Optional as a RONI factor - requires further evidence on NEET/participation rates, but can be applied locally where risk trends exist</t>
        </r>
      </text>
    </comment>
    <comment ref="G25" authorId="0" shapeId="0" xr:uid="{00000000-0006-0000-0200-000008000000}">
      <text>
        <r>
          <rPr>
            <sz val="9"/>
            <color indexed="81"/>
            <rFont val="Tahoma"/>
            <family val="2"/>
          </rPr>
          <t>Further evidence required to ascertain NEET rates, but can be applied as a risk factor where local evidence suggests EAL as a barrier to participation</t>
        </r>
      </text>
    </comment>
    <comment ref="G34" authorId="0" shapeId="0" xr:uid="{00000000-0006-0000-0200-000009000000}">
      <text>
        <r>
          <rPr>
            <sz val="9"/>
            <color indexed="81"/>
            <rFont val="Tahoma"/>
            <family val="2"/>
          </rPr>
          <t>85% has been recommended as the baseline for attendance. Users could choose to apply their own metric and/or risk rating depending on evidence and/or interpretation of risk.</t>
        </r>
      </text>
    </comment>
    <comment ref="G35" authorId="0" shapeId="0" xr:uid="{00000000-0006-0000-0200-00000A000000}">
      <text>
        <r>
          <rPr>
            <sz val="9"/>
            <color indexed="81"/>
            <rFont val="Tahoma"/>
            <family val="2"/>
          </rPr>
          <t>The suggested period for school moves should cover both primary and secondary. 3 or more is the recommended risk flag in order to alleviate normalised transitions.</t>
        </r>
      </text>
    </comment>
    <comment ref="G36" authorId="0" shapeId="0" xr:uid="{00000000-0006-0000-0200-00000B000000}">
      <text>
        <r>
          <rPr>
            <sz val="9"/>
            <color indexed="81"/>
            <rFont val="Tahoma"/>
            <family val="2"/>
          </rPr>
          <t>The ability to capture this information may depend on the availability of specialist pregnancy / parenting services and/or the appropriate data sharing arrangements being in place. Self-reporting by a young person could also be considered as a mechanism for recording.</t>
        </r>
      </text>
    </comment>
    <comment ref="G37" authorId="0" shapeId="0" xr:uid="{00000000-0006-0000-0200-00000C000000}">
      <text>
        <r>
          <rPr>
            <sz val="9"/>
            <color indexed="81"/>
            <rFont val="Tahoma"/>
            <family val="2"/>
          </rPr>
          <t>The ability to capture this information may depend on the availability of specialist pregnancy / parenting services and/or the appropriate data sharing arrangements being in place. Self-reporting by a young person could also be considered as a mechanism for recording.</t>
        </r>
      </text>
    </comment>
    <comment ref="G38" authorId="0" shapeId="0" xr:uid="{00000000-0006-0000-0200-00000D000000}">
      <text>
        <r>
          <rPr>
            <sz val="9"/>
            <color indexed="81"/>
            <rFont val="Tahoma"/>
            <family val="2"/>
          </rPr>
          <t>The ability to capture this information may depend on the availability of specialist services and/or the appropriate data sharing arrangements being in place. Self-reporting by a young person could also be considered as a mechanism for recording.</t>
        </r>
      </text>
    </comment>
    <comment ref="G39" authorId="0" shapeId="0" xr:uid="{00000000-0006-0000-0200-00000E000000}">
      <text>
        <r>
          <rPr>
            <sz val="9"/>
            <color indexed="81"/>
            <rFont val="Tahoma"/>
            <family val="2"/>
          </rPr>
          <t>Information concerning the involvement of CAMHS would not typically be shared by the service unless there are explicit data sharing arrangements in place with the LA for the purposes of NEET reduction or participation. However, where a school can verify service involvement then the risk rating should be applied. Where a condition is known, but either subjective or unverified, the school or practitioner completing the template should apply the relevant risk rating under Other Significant Information</t>
        </r>
      </text>
    </comment>
    <comment ref="G40" authorId="0" shapeId="0" xr:uid="{00000000-0006-0000-0200-00000F000000}">
      <text>
        <r>
          <rPr>
            <sz val="9"/>
            <color indexed="81"/>
            <rFont val="Tahoma"/>
            <family val="2"/>
          </rPr>
          <t xml:space="preserve">Where a medical service or school can verify a long-term medical condition then the risk rating should be applied. Where a condition is known, but is either subjective or unverified, then the school or practitioner completing the template should apply the relevant risk rating under Other Significant Information. </t>
        </r>
      </text>
    </comment>
    <comment ref="G41" authorId="0" shapeId="0" xr:uid="{00000000-0006-0000-0200-000010000000}">
      <text>
        <r>
          <rPr>
            <sz val="9"/>
            <color indexed="81"/>
            <rFont val="Tahoma"/>
            <family val="2"/>
          </rPr>
          <t xml:space="preserve">The risk rating should be applied if the involvement of a specialist substance misuse service is involved. Where a condition is known, but is either subjective or unverified, then the school or practitioner completing the template should apply the relevant risk rating under Other Significant Information. </t>
        </r>
      </text>
    </comment>
    <comment ref="G45" authorId="0" shapeId="0" xr:uid="{00000000-0006-0000-0200-000011000000}">
      <text>
        <r>
          <rPr>
            <sz val="9"/>
            <color indexed="81"/>
            <rFont val="Tahoma"/>
            <family val="2"/>
          </rPr>
          <t>Some destinations will be considered vulnerable because of the impact of Covid-19 e.g. apprenticeships, traineeships. These should be risk-flagged appropriately.</t>
        </r>
      </text>
    </comment>
    <comment ref="G48" authorId="0" shapeId="0" xr:uid="{00000000-0006-0000-0200-000012000000}">
      <text>
        <r>
          <rPr>
            <sz val="9"/>
            <color indexed="81"/>
            <rFont val="Tahoma"/>
            <family val="2"/>
          </rPr>
          <t>Some destinations will be considered vulnerable because of the impact of Covid-19 e.g. apprenticeships, traineeships. These should be risk-flagged appropriately.</t>
        </r>
      </text>
    </comment>
    <comment ref="G49" authorId="0" shapeId="0" xr:uid="{00000000-0006-0000-0200-000013000000}">
      <text>
        <r>
          <rPr>
            <sz val="9"/>
            <color indexed="81"/>
            <rFont val="Tahoma"/>
            <family val="2"/>
          </rPr>
          <t>Conditional risk rating as time factors need to be considered for data collection. Variable risk rating could also be applied depending on the time of year data has been collected (e.g. increasing to medium/high later in the academic year)</t>
        </r>
      </text>
    </comment>
    <comment ref="G50" authorId="0" shapeId="0" xr:uid="{00000000-0006-0000-0200-000014000000}">
      <text>
        <r>
          <rPr>
            <sz val="9"/>
            <color indexed="81"/>
            <rFont val="Tahoma"/>
            <family val="2"/>
          </rPr>
          <t>Conditional risk rating as time factors need to be considered for data collection. Variable risk rating could also be applied depending on the time of year data has been collected (e.g. increasing to medium/high later in the academic year)</t>
        </r>
      </text>
    </comment>
    <comment ref="G51" authorId="0" shapeId="0" xr:uid="{00000000-0006-0000-0200-000015000000}">
      <text>
        <r>
          <rPr>
            <sz val="9"/>
            <color indexed="81"/>
            <rFont val="Tahoma"/>
            <family val="2"/>
          </rPr>
          <t>Optional risk rating to be applied if there is any risk concerning the provider (e.g. out of area; poor retention rate; poor Ofsted)</t>
        </r>
      </text>
    </comment>
    <comment ref="G52" authorId="0" shapeId="0" xr:uid="{00000000-0006-0000-0200-000016000000}">
      <text>
        <r>
          <rPr>
            <sz val="9"/>
            <color indexed="81"/>
            <rFont val="Tahoma"/>
            <family val="2"/>
          </rPr>
          <t>Risk rating should be applied if offer type does not match intended destination or there are concerns about the suitability of offer due to personal / economic circumstances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tc={113D190B-9478-48E3-B188-2D0629B91EAA}</author>
  </authors>
  <commentList>
    <comment ref="M4" authorId="0" shapeId="0" xr:uid="{113D190B-9478-48E3-B188-2D0629B91EAA}">
      <text>
        <t>[Threaded comment]
Your version of Excel allows you to read this threaded comment; however, any edits to it will get removed if the file is opened in a newer version of Excel. Learn more: https://go.microsoft.com/fwlink/?linkid=870924
Comment:
    Added as on main Ethnicity codes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tc={29CE9AB9-9463-4AAB-BDB3-85EE349A8697}</author>
  </authors>
  <commentList>
    <comment ref="B6" authorId="0" shapeId="0" xr:uid="{29CE9AB9-9463-4AAB-BDB3-85EE349A8697}">
      <text>
        <t>[Threaded comment]
Your version of Excel allows you to read this threaded comment; however, any edits to it will get removed if the file is opened in a newer version of Excel. Learn more: https://go.microsoft.com/fwlink/?linkid=870924
Comment:
    Not in SIMS</t>
      </text>
    </comment>
  </commentList>
</comments>
</file>

<file path=xl/sharedStrings.xml><?xml version="1.0" encoding="utf-8"?>
<sst xmlns="http://schemas.openxmlformats.org/spreadsheetml/2006/main" count="1385" uniqueCount="607">
  <si>
    <t>Forename</t>
  </si>
  <si>
    <t>Surname</t>
  </si>
  <si>
    <t>Gender</t>
  </si>
  <si>
    <t>DOB</t>
  </si>
  <si>
    <t>UPN</t>
  </si>
  <si>
    <t>ULN</t>
  </si>
  <si>
    <t>CCIS</t>
  </si>
  <si>
    <t>School</t>
  </si>
  <si>
    <t>Ethnicity</t>
  </si>
  <si>
    <t>EHCP</t>
  </si>
  <si>
    <t>SEN Support</t>
  </si>
  <si>
    <t>Child Protection / Child In Need</t>
  </si>
  <si>
    <t>Young Carer</t>
  </si>
  <si>
    <t>CAMHS involvement</t>
  </si>
  <si>
    <t>Intended Post 16 Destination</t>
  </si>
  <si>
    <t>Category</t>
  </si>
  <si>
    <t>NCCIS Requirement</t>
  </si>
  <si>
    <t>YP02</t>
  </si>
  <si>
    <t>GivenName</t>
  </si>
  <si>
    <t>Dataset</t>
  </si>
  <si>
    <t>YoungPersonID</t>
  </si>
  <si>
    <t>Mandatory</t>
  </si>
  <si>
    <t>FamilyName</t>
  </si>
  <si>
    <t>YP03</t>
  </si>
  <si>
    <t>Middle Name</t>
  </si>
  <si>
    <t>Optional</t>
  </si>
  <si>
    <t>MiddleName</t>
  </si>
  <si>
    <t>YP04</t>
  </si>
  <si>
    <t>YP07</t>
  </si>
  <si>
    <t>Date of Birth</t>
  </si>
  <si>
    <t>YP08</t>
  </si>
  <si>
    <t>Address</t>
  </si>
  <si>
    <t>Postcode</t>
  </si>
  <si>
    <t>Contact Number</t>
  </si>
  <si>
    <t>Email address</t>
  </si>
  <si>
    <t>Parent/Carer name</t>
  </si>
  <si>
    <t>Parent/Carer contact number</t>
  </si>
  <si>
    <t>Parent/Carer email address</t>
  </si>
  <si>
    <t>Personal details</t>
  </si>
  <si>
    <t>Contact details</t>
  </si>
  <si>
    <t>Data Source</t>
  </si>
  <si>
    <t>Address1-4, Town, County</t>
  </si>
  <si>
    <t>YP18</t>
  </si>
  <si>
    <t>YP19</t>
  </si>
  <si>
    <t>YP27</t>
  </si>
  <si>
    <t>UniqueLearnerNo</t>
  </si>
  <si>
    <t>YP37</t>
  </si>
  <si>
    <t>YP01</t>
  </si>
  <si>
    <t>Conditional</t>
  </si>
  <si>
    <t>SENDFlag</t>
  </si>
  <si>
    <t>YP45</t>
  </si>
  <si>
    <t>SENSupportFlag</t>
  </si>
  <si>
    <t>YP63</t>
  </si>
  <si>
    <t>Year Group</t>
  </si>
  <si>
    <t>EP04</t>
  </si>
  <si>
    <t>UniquePupilNo</t>
  </si>
  <si>
    <t>EP06</t>
  </si>
  <si>
    <t>EstablishmentName</t>
  </si>
  <si>
    <t>ActivityCode</t>
  </si>
  <si>
    <t>CharacteristicCode</t>
  </si>
  <si>
    <t>IC01 - 110</t>
  </si>
  <si>
    <t>Youth Offending</t>
  </si>
  <si>
    <t>Supervised by YOT</t>
  </si>
  <si>
    <t>IC01 - 170</t>
  </si>
  <si>
    <t>Pregnancy</t>
  </si>
  <si>
    <t>Young Parent</t>
  </si>
  <si>
    <t>IC01 - 140</t>
  </si>
  <si>
    <t>IC01 - 150</t>
  </si>
  <si>
    <t>IC01 - 180</t>
  </si>
  <si>
    <t>IC01 - 200</t>
  </si>
  <si>
    <t>IntendedDestinationYr11</t>
  </si>
  <si>
    <t>ID01</t>
  </si>
  <si>
    <t>GuaranteeStatus</t>
  </si>
  <si>
    <t>SG02 / SG11</t>
  </si>
  <si>
    <t>IC01 - 120 / 190</t>
  </si>
  <si>
    <t>Health and Wellbeing</t>
  </si>
  <si>
    <t>Caring Responsibilities</t>
  </si>
  <si>
    <t>Child Missing Education (CME)</t>
  </si>
  <si>
    <t>In Custody</t>
  </si>
  <si>
    <t>CA01 - 130</t>
  </si>
  <si>
    <t>CA01 - 120</t>
  </si>
  <si>
    <t>SEND</t>
  </si>
  <si>
    <t>English as an additional language (EAL)</t>
  </si>
  <si>
    <t>NCCIS Scheme Ref.</t>
  </si>
  <si>
    <t>NCCIS Code</t>
  </si>
  <si>
    <t>Unique ID</t>
  </si>
  <si>
    <t>Current School / Educational Establishment</t>
  </si>
  <si>
    <t>Education Status</t>
  </si>
  <si>
    <t>High</t>
  </si>
  <si>
    <t>Medium</t>
  </si>
  <si>
    <t>Low</t>
  </si>
  <si>
    <t>Social Care</t>
  </si>
  <si>
    <t>Use in RONI</t>
  </si>
  <si>
    <t>Data Collection</t>
  </si>
  <si>
    <t>Other Significant information</t>
  </si>
  <si>
    <t>Greater Manchester Risk of NEET Indicator (Covid-19 Version)</t>
  </si>
  <si>
    <t>Attendance</t>
  </si>
  <si>
    <t>Multiple School Moves (3+)</t>
  </si>
  <si>
    <t>Disadvantage</t>
  </si>
  <si>
    <t>Attainment</t>
  </si>
  <si>
    <t>List</t>
  </si>
  <si>
    <t>Yes/No</t>
  </si>
  <si>
    <t>Application submitted</t>
  </si>
  <si>
    <t>Offer received</t>
  </si>
  <si>
    <t>School census</t>
  </si>
  <si>
    <t>September Guarantee (for Y11 and Y12)</t>
  </si>
  <si>
    <t>Value</t>
  </si>
  <si>
    <t>Elective Home Education (EHE)</t>
  </si>
  <si>
    <t>Advisory</t>
  </si>
  <si>
    <t>Pupil Referral Unit (PRU) / Alternative Provision (AP)</t>
  </si>
  <si>
    <t>Refugee / Asylum Seeker</t>
  </si>
  <si>
    <t>School / School census</t>
  </si>
  <si>
    <t>Youth Offending Team</t>
  </si>
  <si>
    <t>Medium*</t>
  </si>
  <si>
    <t>NCCIS Requirements</t>
  </si>
  <si>
    <t>Text</t>
  </si>
  <si>
    <t>Date</t>
  </si>
  <si>
    <t>Email</t>
  </si>
  <si>
    <t>Number</t>
  </si>
  <si>
    <t>Pupil Premium</t>
  </si>
  <si>
    <t>Early Help Referral</t>
  </si>
  <si>
    <t>School*</t>
  </si>
  <si>
    <t>Range</t>
  </si>
  <si>
    <t>Suitability of offer type</t>
  </si>
  <si>
    <t>Risk Rating</t>
  </si>
  <si>
    <t>Risk score</t>
  </si>
  <si>
    <t>Suggested RONI Rating</t>
  </si>
  <si>
    <t>Looked After Child / In Care / Care Leaver</t>
  </si>
  <si>
    <t>Substance Misuse (Professional involvement)</t>
  </si>
  <si>
    <t>Medical / long-term health condition (Professional involvement)</t>
  </si>
  <si>
    <t>Previously supervised by YOT</t>
  </si>
  <si>
    <t>Provider name (offer made)</t>
  </si>
  <si>
    <t>School / College/Provider / Young Person</t>
  </si>
  <si>
    <t>School / Practitioner / Young Person</t>
  </si>
  <si>
    <t>School / Young Person</t>
  </si>
  <si>
    <t>School / School census / AP Census</t>
  </si>
  <si>
    <t>LA CCIS</t>
  </si>
  <si>
    <t>AP census / Children's Services Data</t>
  </si>
  <si>
    <t>Children's Services Data</t>
  </si>
  <si>
    <t>School / Children's Services Data</t>
  </si>
  <si>
    <t>Children's Services Data / Public Health / School / Young Person</t>
  </si>
  <si>
    <t>School / Specialist Services</t>
  </si>
  <si>
    <t>School / School census / Children's Services Data</t>
  </si>
  <si>
    <t>Attendance / Absence (below 85%)</t>
  </si>
  <si>
    <t>School / Children's Services Data / Specialist Service(s)</t>
  </si>
  <si>
    <t>School / Practitioner (template user)</t>
  </si>
  <si>
    <t>Template User</t>
  </si>
  <si>
    <t>Very Low</t>
  </si>
  <si>
    <t>Very High</t>
  </si>
  <si>
    <t>Exclusion (Permanent and Fixed Term)</t>
  </si>
  <si>
    <t>Other known risk factors</t>
  </si>
  <si>
    <t>Low confidence</t>
  </si>
  <si>
    <t>Health concerns (no professional involvement)</t>
  </si>
  <si>
    <t>Substance misuse (no professional involvement)</t>
  </si>
  <si>
    <t>Involvement with gangs / county lines</t>
  </si>
  <si>
    <t>KS4 English and Maths Attainment - predicted (L4+)</t>
  </si>
  <si>
    <t>KS4 English and Maths Attainment - actual (L4+)</t>
  </si>
  <si>
    <t>KS2 English and Maths Attainment (below Level 4)</t>
  </si>
  <si>
    <t>School / Children's Services Data (FFT)</t>
  </si>
  <si>
    <t>School (K2S)</t>
  </si>
  <si>
    <t>Data Sharing</t>
  </si>
  <si>
    <t>On application</t>
  </si>
  <si>
    <t>Proposed</t>
  </si>
  <si>
    <t>On application / proposed</t>
  </si>
  <si>
    <t>.</t>
  </si>
  <si>
    <t>F</t>
  </si>
  <si>
    <t>M</t>
  </si>
  <si>
    <t>U</t>
  </si>
  <si>
    <t>W</t>
  </si>
  <si>
    <t>WROM</t>
  </si>
  <si>
    <t>WOTH</t>
  </si>
  <si>
    <t>Any other White background</t>
  </si>
  <si>
    <t>MWBC</t>
  </si>
  <si>
    <t>White and Black Caribbean</t>
  </si>
  <si>
    <t>MWBA</t>
  </si>
  <si>
    <t>White and Black African</t>
  </si>
  <si>
    <t>MWAS</t>
  </si>
  <si>
    <t>White and Asian</t>
  </si>
  <si>
    <t>MOTH</t>
  </si>
  <si>
    <t>Any other mixed/multiple ethnic background</t>
  </si>
  <si>
    <t>AIND</t>
  </si>
  <si>
    <t>Indian</t>
  </si>
  <si>
    <t>APKN</t>
  </si>
  <si>
    <t>Pakistani</t>
  </si>
  <si>
    <t>ABAN</t>
  </si>
  <si>
    <t>Bangladeshi</t>
  </si>
  <si>
    <t>CHNE</t>
  </si>
  <si>
    <t>Chinese</t>
  </si>
  <si>
    <t>AOTH</t>
  </si>
  <si>
    <t>Any other Asian background</t>
  </si>
  <si>
    <t>BCRB</t>
  </si>
  <si>
    <t>Caribbean</t>
  </si>
  <si>
    <t>BAFR</t>
  </si>
  <si>
    <t>African</t>
  </si>
  <si>
    <t>BBRI</t>
  </si>
  <si>
    <t>Black British</t>
  </si>
  <si>
    <t>BOTH</t>
  </si>
  <si>
    <t>Any other Black background</t>
  </si>
  <si>
    <t>OARA</t>
  </si>
  <si>
    <t>Arab</t>
  </si>
  <si>
    <t>OOTH</t>
  </si>
  <si>
    <t>Any other ethnic group</t>
  </si>
  <si>
    <t>REFU</t>
  </si>
  <si>
    <t>Refused to disclose</t>
  </si>
  <si>
    <t>NOBT</t>
  </si>
  <si>
    <t>Information not obtained</t>
  </si>
  <si>
    <t>WBRI</t>
  </si>
  <si>
    <t>WIRI</t>
  </si>
  <si>
    <t>White British</t>
  </si>
  <si>
    <t>White Irish</t>
  </si>
  <si>
    <t>Attending PRU / AP</t>
  </si>
  <si>
    <t>EHE</t>
  </si>
  <si>
    <t>CME</t>
  </si>
  <si>
    <t>EAL</t>
  </si>
  <si>
    <t>LAC / Care Leaver</t>
  </si>
  <si>
    <t>CP / CIN</t>
  </si>
  <si>
    <t>Exclusion</t>
  </si>
  <si>
    <t xml:space="preserve">Substance Misuse </t>
  </si>
  <si>
    <t>Health Condition</t>
  </si>
  <si>
    <t>CAMHS Involvement</t>
  </si>
  <si>
    <t>YOT supervision</t>
  </si>
  <si>
    <t>Previous YOT supervision</t>
  </si>
  <si>
    <t>Custody</t>
  </si>
  <si>
    <t>0-4</t>
  </si>
  <si>
    <t>5-9</t>
  </si>
  <si>
    <t>Education - same school (FT)</t>
  </si>
  <si>
    <t>Education / training - other institution (FT)</t>
  </si>
  <si>
    <t>Apprenticeship</t>
  </si>
  <si>
    <t>Supported internship</t>
  </si>
  <si>
    <t>Traineeship</t>
  </si>
  <si>
    <t>Employment with study</t>
  </si>
  <si>
    <t>Volunteering with study</t>
  </si>
  <si>
    <t xml:space="preserve">Employment without training </t>
  </si>
  <si>
    <t>Other destination</t>
  </si>
  <si>
    <t>Undecided</t>
  </si>
  <si>
    <t>Not obtained</t>
  </si>
  <si>
    <t>Not Used Currently</t>
  </si>
  <si>
    <t>KS2 English and Maths Attainment (Level 4)</t>
  </si>
  <si>
    <t>Other known risk factors (1)</t>
  </si>
  <si>
    <t>Other known risk factors (2)</t>
  </si>
  <si>
    <t>Greater Manchester Risk Of NEET Indicator template (draft version 0.7)</t>
  </si>
  <si>
    <t>WENG</t>
  </si>
  <si>
    <t>COCH</t>
  </si>
  <si>
    <t>MOTM</t>
  </si>
  <si>
    <t>MCOE</t>
  </si>
  <si>
    <t>OOEG</t>
  </si>
  <si>
    <t>Mirpuri Pakistani</t>
  </si>
  <si>
    <t>AMPK</t>
  </si>
  <si>
    <t>Other Pakistani</t>
  </si>
  <si>
    <t>AOPK</t>
  </si>
  <si>
    <t>Refused</t>
  </si>
  <si>
    <t>WIRT</t>
  </si>
  <si>
    <t>P</t>
  </si>
  <si>
    <t>M-L</t>
  </si>
  <si>
    <t>H-M</t>
  </si>
  <si>
    <t>White</t>
  </si>
  <si>
    <t>BNGN</t>
  </si>
  <si>
    <t>MBOE</t>
  </si>
  <si>
    <t>MWOE</t>
  </si>
  <si>
    <t>WEUR</t>
  </si>
  <si>
    <t>MWAO</t>
  </si>
  <si>
    <t>WOTW</t>
  </si>
  <si>
    <t>AOTA</t>
  </si>
  <si>
    <t>BCON</t>
  </si>
  <si>
    <t>WITA</t>
  </si>
  <si>
    <t>BAOF</t>
  </si>
  <si>
    <t>WSCO</t>
  </si>
  <si>
    <t>OKRD</t>
  </si>
  <si>
    <t>ASLT</t>
  </si>
  <si>
    <t>ANEP</t>
  </si>
  <si>
    <t>L-M</t>
  </si>
  <si>
    <t>School RONI</t>
  </si>
  <si>
    <t>Generated RONI</t>
  </si>
  <si>
    <t>Match</t>
  </si>
  <si>
    <t>White - British</t>
  </si>
  <si>
    <t>WCOR</t>
  </si>
  <si>
    <t>White - English *</t>
  </si>
  <si>
    <t>WWEL</t>
  </si>
  <si>
    <t>WOWB</t>
  </si>
  <si>
    <t>Other White British*</t>
  </si>
  <si>
    <t>White Other</t>
  </si>
  <si>
    <t>WALB</t>
  </si>
  <si>
    <t>Albanian</t>
  </si>
  <si>
    <t>WBOS</t>
  </si>
  <si>
    <t>Bosnian- Herzegovinian</t>
  </si>
  <si>
    <t>WCRO</t>
  </si>
  <si>
    <t>Croatian</t>
  </si>
  <si>
    <t>WGRE</t>
  </si>
  <si>
    <t>Greek/ Greek Cypriot</t>
  </si>
  <si>
    <t>WGRK</t>
  </si>
  <si>
    <t>Greek*</t>
  </si>
  <si>
    <t>WGRC</t>
  </si>
  <si>
    <t>Greek Cypriot*</t>
  </si>
  <si>
    <t>Italian*</t>
  </si>
  <si>
    <t>WKOS</t>
  </si>
  <si>
    <t>Kosovan</t>
  </si>
  <si>
    <t>WPOR</t>
  </si>
  <si>
    <t>Portuguese*</t>
  </si>
  <si>
    <t>WSER</t>
  </si>
  <si>
    <t>Serbian</t>
  </si>
  <si>
    <t>WTUR</t>
  </si>
  <si>
    <t>Turkish/ Turkish Cypriot</t>
  </si>
  <si>
    <t>WTUK</t>
  </si>
  <si>
    <t>Turkish*</t>
  </si>
  <si>
    <t>WTUC</t>
  </si>
  <si>
    <t>Turkish Cypriot*</t>
  </si>
  <si>
    <t>White European</t>
  </si>
  <si>
    <t>WWEU</t>
  </si>
  <si>
    <t>Traveller of Irish/Gypsy/Roma Heritage</t>
  </si>
  <si>
    <t>Gypsy / Roma</t>
  </si>
  <si>
    <t>Mixed / Dual Background</t>
  </si>
  <si>
    <t>White and Asian*</t>
  </si>
  <si>
    <t>MWAP</t>
  </si>
  <si>
    <t>White and Pakistani*</t>
  </si>
  <si>
    <t>MWAI</t>
  </si>
  <si>
    <t>White and Indian*</t>
  </si>
  <si>
    <t>Any Other mixed Background</t>
  </si>
  <si>
    <t>Mixed / Dual  Background</t>
  </si>
  <si>
    <t>MAOE</t>
  </si>
  <si>
    <t>MABL</t>
  </si>
  <si>
    <t>Asian and Black</t>
  </si>
  <si>
    <t>MACH</t>
  </si>
  <si>
    <t>Asian and Chinese</t>
  </si>
  <si>
    <t>MBCH</t>
  </si>
  <si>
    <t>Black and Chinese</t>
  </si>
  <si>
    <t>MWCH</t>
  </si>
  <si>
    <t>White and Chinese</t>
  </si>
  <si>
    <t>Asian / Asian British</t>
  </si>
  <si>
    <t>AKPA</t>
  </si>
  <si>
    <t>Kashmiri Pakistani*</t>
  </si>
  <si>
    <t>AAFR</t>
  </si>
  <si>
    <t>African Asian</t>
  </si>
  <si>
    <t>AKAO</t>
  </si>
  <si>
    <t>Kashmiri Other</t>
  </si>
  <si>
    <t>AKAS</t>
  </si>
  <si>
    <t>Kashmiri  (WA only)</t>
  </si>
  <si>
    <t>Nepali</t>
  </si>
  <si>
    <t>ASNL</t>
  </si>
  <si>
    <t>Sri Lankan Sinhalese*</t>
  </si>
  <si>
    <t>Sinhalese (WA only)</t>
  </si>
  <si>
    <t>Sri Lankan Tamil</t>
  </si>
  <si>
    <t>ASRO</t>
  </si>
  <si>
    <t>Sri Lankan Other*</t>
  </si>
  <si>
    <t>Other Asian</t>
  </si>
  <si>
    <t>Black / Black British</t>
  </si>
  <si>
    <t>Black Caribbean or
Caribbean</t>
  </si>
  <si>
    <t>BANN</t>
  </si>
  <si>
    <t>BGHA</t>
  </si>
  <si>
    <t>Black - Ghanaian</t>
  </si>
  <si>
    <t>Black - Nigerian</t>
  </si>
  <si>
    <t>BSLN</t>
  </si>
  <si>
    <t>Black - Sierra Leonean</t>
  </si>
  <si>
    <t>BSOM</t>
  </si>
  <si>
    <t>BSUD</t>
  </si>
  <si>
    <t>Black - Sudanese</t>
  </si>
  <si>
    <t>Other Black African</t>
  </si>
  <si>
    <t>BEUR</t>
  </si>
  <si>
    <t>Black European</t>
  </si>
  <si>
    <t>BNAM</t>
  </si>
  <si>
    <t>Black North American</t>
  </si>
  <si>
    <t>BOTB</t>
  </si>
  <si>
    <t>Other Black</t>
  </si>
  <si>
    <t>Chinese or Chinese British</t>
  </si>
  <si>
    <t>CHKC</t>
  </si>
  <si>
    <t>Hong Kong Chinese</t>
  </si>
  <si>
    <t>CMAL</t>
  </si>
  <si>
    <t>Malaysian Chinese</t>
  </si>
  <si>
    <t>CSNG</t>
  </si>
  <si>
    <t>Singaporean Chinese</t>
  </si>
  <si>
    <t>CTWN</t>
  </si>
  <si>
    <t>Taiwanese</t>
  </si>
  <si>
    <t>Other Chinese</t>
  </si>
  <si>
    <t>Other Ethnic Group</t>
  </si>
  <si>
    <t>Any Other Ethnic Group</t>
  </si>
  <si>
    <t>OAFG</t>
  </si>
  <si>
    <t>Afghan</t>
  </si>
  <si>
    <t>Arab Other</t>
  </si>
  <si>
    <t>OEGY</t>
  </si>
  <si>
    <t>Egyptian</t>
  </si>
  <si>
    <t>OFIL</t>
  </si>
  <si>
    <t>Filipino</t>
  </si>
  <si>
    <t>OIRN</t>
  </si>
  <si>
    <t>Iranian</t>
  </si>
  <si>
    <t>OIRQ</t>
  </si>
  <si>
    <t>Iraqi</t>
  </si>
  <si>
    <t>OJPN</t>
  </si>
  <si>
    <t>Japanese</t>
  </si>
  <si>
    <t>OKOR</t>
  </si>
  <si>
    <t>Korean</t>
  </si>
  <si>
    <t>Kurdish</t>
  </si>
  <si>
    <t>OLAM</t>
  </si>
  <si>
    <t>OLEB</t>
  </si>
  <si>
    <t>Lebanese</t>
  </si>
  <si>
    <t>OLIB</t>
  </si>
  <si>
    <t>Libyan*</t>
  </si>
  <si>
    <t>OMAL</t>
  </si>
  <si>
    <t>Malay</t>
  </si>
  <si>
    <t>OMRC</t>
  </si>
  <si>
    <t>Moroccan</t>
  </si>
  <si>
    <t>OPOL</t>
  </si>
  <si>
    <t>Polynesian</t>
  </si>
  <si>
    <t>OTHA</t>
  </si>
  <si>
    <t>Thai</t>
  </si>
  <si>
    <t>OVIE</t>
  </si>
  <si>
    <t>Vietnamese</t>
  </si>
  <si>
    <t>OYEM</t>
  </si>
  <si>
    <t>Yemeni</t>
  </si>
  <si>
    <t>Not Known</t>
  </si>
  <si>
    <t>Information Not Yet Obtained</t>
  </si>
  <si>
    <t>*Category not applicable to Welsh Assembly</t>
  </si>
  <si>
    <r>
      <rPr>
        <b/>
        <sz val="10.5"/>
        <color rgb="FF000000"/>
        <rFont val="Arial"/>
        <family val="2"/>
      </rPr>
      <t>A</t>
    </r>
    <r>
      <rPr>
        <b/>
        <sz val="10.5"/>
        <color rgb="FF000000"/>
        <rFont val="Arial"/>
        <family val="2"/>
      </rPr>
      <t xml:space="preserve"> </t>
    </r>
    <r>
      <rPr>
        <b/>
        <sz val="10.5"/>
        <color rgb="FF000000"/>
        <rFont val="Arial"/>
        <family val="2"/>
      </rPr>
      <t>C</t>
    </r>
    <r>
      <rPr>
        <b/>
        <sz val="10.5"/>
        <color rgb="FF000000"/>
        <rFont val="Arial"/>
        <family val="2"/>
      </rPr>
      <t>E</t>
    </r>
    <r>
      <rPr>
        <b/>
        <sz val="10.5"/>
        <color rgb="FF000000"/>
        <rFont val="Arial"/>
        <family val="2"/>
      </rPr>
      <t xml:space="preserve">S
</t>
    </r>
    <r>
      <rPr>
        <b/>
        <sz val="10.5"/>
        <color rgb="FF000000"/>
        <rFont val="Arial"/>
        <family val="2"/>
      </rPr>
      <t>M</t>
    </r>
    <r>
      <rPr>
        <b/>
        <sz val="10.5"/>
        <color rgb="FF000000"/>
        <rFont val="Arial"/>
        <family val="2"/>
      </rPr>
      <t>a</t>
    </r>
    <r>
      <rPr>
        <b/>
        <sz val="10.5"/>
        <color rgb="FF000000"/>
        <rFont val="Arial"/>
        <family val="2"/>
      </rPr>
      <t>i</t>
    </r>
    <r>
      <rPr>
        <b/>
        <sz val="10.5"/>
        <color rgb="FF000000"/>
        <rFont val="Arial"/>
        <family val="2"/>
      </rPr>
      <t>n</t>
    </r>
    <r>
      <rPr>
        <b/>
        <sz val="10.5"/>
        <color rgb="FF000000"/>
        <rFont val="Arial"/>
        <family val="2"/>
      </rPr>
      <t xml:space="preserve"> </t>
    </r>
    <r>
      <rPr>
        <b/>
        <sz val="10.5"/>
        <color rgb="FF000000"/>
        <rFont val="Arial"/>
        <family val="2"/>
      </rPr>
      <t>C</t>
    </r>
    <r>
      <rPr>
        <b/>
        <sz val="10.5"/>
        <color rgb="FF000000"/>
        <rFont val="Arial"/>
        <family val="2"/>
      </rPr>
      <t>a</t>
    </r>
    <r>
      <rPr>
        <b/>
        <sz val="10.5"/>
        <color rgb="FF000000"/>
        <rFont val="Arial"/>
        <family val="2"/>
      </rPr>
      <t>t</t>
    </r>
    <r>
      <rPr>
        <b/>
        <sz val="10.5"/>
        <color rgb="FF000000"/>
        <rFont val="Arial"/>
        <family val="2"/>
      </rPr>
      <t>e</t>
    </r>
    <r>
      <rPr>
        <b/>
        <sz val="10.5"/>
        <color rgb="FF000000"/>
        <rFont val="Arial"/>
        <family val="2"/>
      </rPr>
      <t>g</t>
    </r>
    <r>
      <rPr>
        <b/>
        <sz val="10.5"/>
        <color rgb="FF000000"/>
        <rFont val="Arial"/>
        <family val="2"/>
      </rPr>
      <t>o</t>
    </r>
    <r>
      <rPr>
        <b/>
        <sz val="10.5"/>
        <color rgb="FF000000"/>
        <rFont val="Arial"/>
        <family val="2"/>
      </rPr>
      <t>ry</t>
    </r>
  </si>
  <si>
    <r>
      <rPr>
        <b/>
        <sz val="10.5"/>
        <color rgb="FF000000"/>
        <rFont val="Arial"/>
        <family val="2"/>
      </rPr>
      <t>B</t>
    </r>
    <r>
      <rPr>
        <b/>
        <sz val="10.5"/>
        <color rgb="FF000000"/>
        <rFont val="Arial"/>
        <family val="2"/>
      </rPr>
      <t xml:space="preserve"> </t>
    </r>
    <r>
      <rPr>
        <b/>
        <sz val="10.5"/>
        <color rgb="FF000000"/>
        <rFont val="Arial"/>
        <family val="2"/>
      </rPr>
      <t>C</t>
    </r>
    <r>
      <rPr>
        <b/>
        <sz val="10.5"/>
        <color rgb="FF000000"/>
        <rFont val="Arial"/>
        <family val="2"/>
      </rPr>
      <t>E</t>
    </r>
    <r>
      <rPr>
        <b/>
        <sz val="10.5"/>
        <color rgb="FF000000"/>
        <rFont val="Arial"/>
        <family val="2"/>
      </rPr>
      <t xml:space="preserve">S
</t>
    </r>
    <r>
      <rPr>
        <b/>
        <sz val="10.5"/>
        <color rgb="FF000000"/>
        <rFont val="Arial"/>
        <family val="2"/>
      </rPr>
      <t>S</t>
    </r>
    <r>
      <rPr>
        <b/>
        <sz val="10.5"/>
        <color rgb="FF000000"/>
        <rFont val="Arial"/>
        <family val="2"/>
      </rPr>
      <t>u</t>
    </r>
    <r>
      <rPr>
        <b/>
        <sz val="10.5"/>
        <color rgb="FF000000"/>
        <rFont val="Arial"/>
        <family val="2"/>
      </rPr>
      <t>b</t>
    </r>
    <r>
      <rPr>
        <b/>
        <sz val="10.5"/>
        <color rgb="FF000000"/>
        <rFont val="Arial"/>
        <family val="2"/>
      </rPr>
      <t>-</t>
    </r>
    <r>
      <rPr>
        <b/>
        <sz val="10.5"/>
        <color rgb="FF000000"/>
        <rFont val="Arial"/>
        <family val="2"/>
      </rPr>
      <t>C</t>
    </r>
    <r>
      <rPr>
        <b/>
        <sz val="10.5"/>
        <color rgb="FF000000"/>
        <rFont val="Arial"/>
        <family val="2"/>
      </rPr>
      <t>a</t>
    </r>
    <r>
      <rPr>
        <b/>
        <sz val="10.5"/>
        <color rgb="FF000000"/>
        <rFont val="Arial"/>
        <family val="2"/>
      </rPr>
      <t>t</t>
    </r>
    <r>
      <rPr>
        <b/>
        <sz val="10.5"/>
        <color rgb="FF000000"/>
        <rFont val="Arial"/>
        <family val="2"/>
      </rPr>
      <t>e</t>
    </r>
    <r>
      <rPr>
        <b/>
        <sz val="10.5"/>
        <color rgb="FF000000"/>
        <rFont val="Arial"/>
        <family val="2"/>
      </rPr>
      <t>g</t>
    </r>
    <r>
      <rPr>
        <b/>
        <sz val="10.5"/>
        <color rgb="FF000000"/>
        <rFont val="Arial"/>
        <family val="2"/>
      </rPr>
      <t>ory</t>
    </r>
  </si>
  <si>
    <r>
      <rPr>
        <b/>
        <sz val="10.5"/>
        <color rgb="FF000000"/>
        <rFont val="Arial"/>
        <family val="2"/>
      </rPr>
      <t>C</t>
    </r>
    <r>
      <rPr>
        <b/>
        <sz val="10.5"/>
        <color rgb="FF000000"/>
        <rFont val="Arial"/>
        <family val="2"/>
      </rPr>
      <t xml:space="preserve"> </t>
    </r>
    <r>
      <rPr>
        <b/>
        <sz val="10.5"/>
        <color rgb="FF000000"/>
        <rFont val="Arial"/>
        <family val="2"/>
      </rPr>
      <t>D</t>
    </r>
    <r>
      <rPr>
        <b/>
        <sz val="10.5"/>
        <color rgb="FF000000"/>
        <rFont val="Arial"/>
        <family val="2"/>
      </rPr>
      <t>C</t>
    </r>
    <r>
      <rPr>
        <b/>
        <sz val="10.5"/>
        <color rgb="FF000000"/>
        <rFont val="Arial"/>
        <family val="2"/>
      </rPr>
      <t xml:space="preserve">FS
</t>
    </r>
    <r>
      <rPr>
        <b/>
        <sz val="10.5"/>
        <color rgb="FF000000"/>
        <rFont val="Arial"/>
        <family val="2"/>
      </rPr>
      <t>M</t>
    </r>
    <r>
      <rPr>
        <b/>
        <sz val="10.5"/>
        <color rgb="FF000000"/>
        <rFont val="Arial"/>
        <family val="2"/>
      </rPr>
      <t>a</t>
    </r>
    <r>
      <rPr>
        <b/>
        <sz val="10.5"/>
        <color rgb="FF000000"/>
        <rFont val="Arial"/>
        <family val="2"/>
      </rPr>
      <t>i</t>
    </r>
    <r>
      <rPr>
        <b/>
        <sz val="10.5"/>
        <color rgb="FF000000"/>
        <rFont val="Arial"/>
        <family val="2"/>
      </rPr>
      <t>n</t>
    </r>
    <r>
      <rPr>
        <b/>
        <sz val="10.5"/>
        <color rgb="FF000000"/>
        <rFont val="Arial"/>
        <family val="2"/>
      </rPr>
      <t xml:space="preserve"> </t>
    </r>
    <r>
      <rPr>
        <b/>
        <sz val="10.5"/>
        <color rgb="FF000000"/>
        <rFont val="Arial"/>
        <family val="2"/>
      </rPr>
      <t>C</t>
    </r>
    <r>
      <rPr>
        <b/>
        <sz val="10.5"/>
        <color rgb="FF000000"/>
        <rFont val="Arial"/>
        <family val="2"/>
      </rPr>
      <t>a</t>
    </r>
    <r>
      <rPr>
        <b/>
        <sz val="10.5"/>
        <color rgb="FF000000"/>
        <rFont val="Arial"/>
        <family val="2"/>
      </rPr>
      <t>t</t>
    </r>
    <r>
      <rPr>
        <b/>
        <sz val="10.5"/>
        <color rgb="FF000000"/>
        <rFont val="Arial"/>
        <family val="2"/>
      </rPr>
      <t>e</t>
    </r>
    <r>
      <rPr>
        <b/>
        <sz val="10.5"/>
        <color rgb="FF000000"/>
        <rFont val="Arial"/>
        <family val="2"/>
      </rPr>
      <t>g</t>
    </r>
    <r>
      <rPr>
        <b/>
        <sz val="10.5"/>
        <color rgb="FF000000"/>
        <rFont val="Arial"/>
        <family val="2"/>
      </rPr>
      <t>o</t>
    </r>
    <r>
      <rPr>
        <b/>
        <sz val="10.5"/>
        <color rgb="FF000000"/>
        <rFont val="Arial"/>
        <family val="2"/>
      </rPr>
      <t>ry</t>
    </r>
  </si>
  <si>
    <r>
      <rPr>
        <b/>
        <sz val="10.5"/>
        <color rgb="FF000000"/>
        <rFont val="Arial"/>
        <family val="2"/>
      </rPr>
      <t>D</t>
    </r>
    <r>
      <rPr>
        <b/>
        <sz val="10.5"/>
        <color rgb="FF000000"/>
        <rFont val="Arial"/>
        <family val="2"/>
      </rPr>
      <t xml:space="preserve"> </t>
    </r>
    <r>
      <rPr>
        <b/>
        <sz val="10.5"/>
        <color rgb="FF000000"/>
        <rFont val="Arial"/>
        <family val="2"/>
      </rPr>
      <t>DC</t>
    </r>
    <r>
      <rPr>
        <b/>
        <sz val="10.5"/>
        <color rgb="FF000000"/>
        <rFont val="Arial"/>
        <family val="2"/>
      </rPr>
      <t>S</t>
    </r>
    <r>
      <rPr>
        <b/>
        <sz val="10.5"/>
        <color rgb="FF000000"/>
        <rFont val="Arial"/>
        <family val="2"/>
      </rPr>
      <t xml:space="preserve">F
</t>
    </r>
    <r>
      <rPr>
        <b/>
        <sz val="10.5"/>
        <color rgb="FF000000"/>
        <rFont val="Arial"/>
        <family val="2"/>
      </rPr>
      <t>S</t>
    </r>
    <r>
      <rPr>
        <b/>
        <sz val="10.5"/>
        <color rgb="FF000000"/>
        <rFont val="Arial"/>
        <family val="2"/>
      </rPr>
      <t>u</t>
    </r>
    <r>
      <rPr>
        <b/>
        <sz val="10.5"/>
        <color rgb="FF000000"/>
        <rFont val="Arial"/>
        <family val="2"/>
      </rPr>
      <t>b</t>
    </r>
    <r>
      <rPr>
        <b/>
        <sz val="10.5"/>
        <color rgb="FF000000"/>
        <rFont val="Arial"/>
        <family val="2"/>
      </rPr>
      <t>-</t>
    </r>
    <r>
      <rPr>
        <b/>
        <sz val="10.5"/>
        <color rgb="FF000000"/>
        <rFont val="Arial"/>
        <family val="2"/>
      </rPr>
      <t xml:space="preserve"> </t>
    </r>
    <r>
      <rPr>
        <b/>
        <sz val="10.5"/>
        <color rgb="FF000000"/>
        <rFont val="Arial"/>
        <family val="2"/>
      </rPr>
      <t>C</t>
    </r>
    <r>
      <rPr>
        <b/>
        <sz val="10.5"/>
        <color rgb="FF000000"/>
        <rFont val="Arial"/>
        <family val="2"/>
      </rPr>
      <t>a</t>
    </r>
    <r>
      <rPr>
        <b/>
        <sz val="10.5"/>
        <color rgb="FF000000"/>
        <rFont val="Arial"/>
        <family val="2"/>
      </rPr>
      <t>t</t>
    </r>
    <r>
      <rPr>
        <b/>
        <sz val="10.5"/>
        <color rgb="FF000000"/>
        <rFont val="Arial"/>
        <family val="2"/>
      </rPr>
      <t>e</t>
    </r>
    <r>
      <rPr>
        <b/>
        <sz val="10.5"/>
        <color rgb="FF000000"/>
        <rFont val="Arial"/>
        <family val="2"/>
      </rPr>
      <t>g</t>
    </r>
    <r>
      <rPr>
        <b/>
        <sz val="10.5"/>
        <color rgb="FF000000"/>
        <rFont val="Arial"/>
        <family val="2"/>
      </rPr>
      <t>o</t>
    </r>
    <r>
      <rPr>
        <b/>
        <sz val="10.5"/>
        <color rgb="FF000000"/>
        <rFont val="Arial"/>
        <family val="2"/>
      </rPr>
      <t>ry</t>
    </r>
    <r>
      <rPr>
        <b/>
        <sz val="10.5"/>
        <color rgb="FF000000"/>
        <rFont val="Arial"/>
        <family val="2"/>
      </rPr>
      <t xml:space="preserve"> </t>
    </r>
    <r>
      <rPr>
        <b/>
        <sz val="10.5"/>
        <color rgb="FF000000"/>
        <rFont val="Arial"/>
        <family val="2"/>
      </rPr>
      <t xml:space="preserve">/
</t>
    </r>
    <r>
      <rPr>
        <b/>
        <sz val="10.5"/>
        <color rgb="FF000000"/>
        <rFont val="Arial"/>
        <family val="2"/>
      </rPr>
      <t>W</t>
    </r>
    <r>
      <rPr>
        <b/>
        <sz val="10.5"/>
        <color rgb="FF000000"/>
        <rFont val="Arial"/>
        <family val="2"/>
      </rPr>
      <t>A</t>
    </r>
    <r>
      <rPr>
        <b/>
        <sz val="10.5"/>
        <color rgb="FF000000"/>
        <rFont val="Arial"/>
        <family val="2"/>
      </rPr>
      <t xml:space="preserve"> </t>
    </r>
    <r>
      <rPr>
        <b/>
        <sz val="10.5"/>
        <color rgb="FF000000"/>
        <rFont val="Arial"/>
        <family val="2"/>
      </rPr>
      <t>M</t>
    </r>
    <r>
      <rPr>
        <b/>
        <sz val="10.5"/>
        <color rgb="FF000000"/>
        <rFont val="Arial"/>
        <family val="2"/>
      </rPr>
      <t>a</t>
    </r>
    <r>
      <rPr>
        <b/>
        <sz val="10.5"/>
        <color rgb="FF000000"/>
        <rFont val="Arial"/>
        <family val="2"/>
      </rPr>
      <t>i</t>
    </r>
    <r>
      <rPr>
        <b/>
        <sz val="10.5"/>
        <color rgb="FF000000"/>
        <rFont val="Arial"/>
        <family val="2"/>
      </rPr>
      <t xml:space="preserve">n
</t>
    </r>
    <r>
      <rPr>
        <b/>
        <sz val="10.5"/>
        <color rgb="FF000000"/>
        <rFont val="Arial"/>
        <family val="2"/>
      </rPr>
      <t>C</t>
    </r>
    <r>
      <rPr>
        <b/>
        <sz val="10.5"/>
        <color rgb="FF000000"/>
        <rFont val="Arial"/>
        <family val="2"/>
      </rPr>
      <t>a</t>
    </r>
    <r>
      <rPr>
        <b/>
        <sz val="10.5"/>
        <color rgb="FF000000"/>
        <rFont val="Arial"/>
        <family val="2"/>
      </rPr>
      <t>t</t>
    </r>
    <r>
      <rPr>
        <b/>
        <sz val="10.5"/>
        <color rgb="FF000000"/>
        <rFont val="Arial"/>
        <family val="2"/>
      </rPr>
      <t>e</t>
    </r>
    <r>
      <rPr>
        <b/>
        <sz val="10.5"/>
        <color rgb="FF000000"/>
        <rFont val="Arial"/>
        <family val="2"/>
      </rPr>
      <t>g</t>
    </r>
    <r>
      <rPr>
        <b/>
        <sz val="10.5"/>
        <color rgb="FF000000"/>
        <rFont val="Arial"/>
        <family val="2"/>
      </rPr>
      <t>o</t>
    </r>
    <r>
      <rPr>
        <b/>
        <sz val="10.5"/>
        <color rgb="FF000000"/>
        <rFont val="Arial"/>
        <family val="2"/>
      </rPr>
      <t>ry</t>
    </r>
  </si>
  <si>
    <r>
      <rPr>
        <b/>
        <sz val="10.5"/>
        <color rgb="FF000000"/>
        <rFont val="Arial"/>
        <family val="2"/>
      </rPr>
      <t>G</t>
    </r>
    <r>
      <rPr>
        <b/>
        <sz val="10.5"/>
        <color rgb="FF000000"/>
        <rFont val="Arial"/>
        <family val="2"/>
      </rPr>
      <t xml:space="preserve"> </t>
    </r>
    <r>
      <rPr>
        <b/>
        <sz val="10.5"/>
        <color rgb="FF000000"/>
        <rFont val="Arial"/>
        <family val="2"/>
      </rPr>
      <t>DC</t>
    </r>
    <r>
      <rPr>
        <b/>
        <sz val="10.5"/>
        <color rgb="FF000000"/>
        <rFont val="Arial"/>
        <family val="2"/>
      </rPr>
      <t>S</t>
    </r>
    <r>
      <rPr>
        <b/>
        <sz val="10.5"/>
        <color rgb="FF000000"/>
        <rFont val="Arial"/>
        <family val="2"/>
      </rPr>
      <t>F</t>
    </r>
    <r>
      <rPr>
        <b/>
        <sz val="10.5"/>
        <color rgb="FF000000"/>
        <rFont val="Arial"/>
        <family val="2"/>
      </rPr>
      <t>/</t>
    </r>
    <r>
      <rPr>
        <b/>
        <sz val="10.5"/>
        <color rgb="FF000000"/>
        <rFont val="Arial"/>
        <family val="2"/>
      </rPr>
      <t>W</t>
    </r>
    <r>
      <rPr>
        <b/>
        <sz val="10.5"/>
        <color rgb="FF000000"/>
        <rFont val="Arial"/>
        <family val="2"/>
      </rPr>
      <t>A</t>
    </r>
    <r>
      <rPr>
        <b/>
        <sz val="10.5"/>
        <color rgb="FF000000"/>
        <rFont val="Arial"/>
        <family val="2"/>
      </rPr>
      <t xml:space="preserve"> </t>
    </r>
    <r>
      <rPr>
        <b/>
        <sz val="10.5"/>
        <color rgb="FF000000"/>
        <rFont val="Arial"/>
        <family val="2"/>
      </rPr>
      <t>E</t>
    </r>
    <r>
      <rPr>
        <b/>
        <sz val="10.5"/>
        <color rgb="FF000000"/>
        <rFont val="Arial"/>
        <family val="2"/>
      </rPr>
      <t>x</t>
    </r>
    <r>
      <rPr>
        <b/>
        <sz val="10.5"/>
        <color rgb="FF000000"/>
        <rFont val="Arial"/>
        <family val="2"/>
      </rPr>
      <t>t</t>
    </r>
    <r>
      <rPr>
        <b/>
        <sz val="10.5"/>
        <color rgb="FF000000"/>
        <rFont val="Arial"/>
        <family val="2"/>
      </rPr>
      <t>e</t>
    </r>
    <r>
      <rPr>
        <b/>
        <sz val="10.5"/>
        <color rgb="FF000000"/>
        <rFont val="Arial"/>
        <family val="2"/>
      </rPr>
      <t>n</t>
    </r>
    <r>
      <rPr>
        <b/>
        <sz val="10.5"/>
        <color rgb="FF000000"/>
        <rFont val="Arial"/>
        <family val="2"/>
      </rPr>
      <t>d</t>
    </r>
    <r>
      <rPr>
        <b/>
        <sz val="10.5"/>
        <color rgb="FF000000"/>
        <rFont val="Arial"/>
        <family val="2"/>
      </rPr>
      <t>e</t>
    </r>
    <r>
      <rPr>
        <b/>
        <sz val="10.5"/>
        <color rgb="FF000000"/>
        <rFont val="Arial"/>
        <family val="2"/>
      </rPr>
      <t>d</t>
    </r>
    <r>
      <rPr>
        <b/>
        <sz val="10.5"/>
        <color rgb="FF000000"/>
        <rFont val="Arial"/>
        <family val="2"/>
      </rPr>
      <t xml:space="preserve"> </t>
    </r>
    <r>
      <rPr>
        <b/>
        <sz val="10.5"/>
        <color rgb="FF000000"/>
        <rFont val="Arial"/>
        <family val="2"/>
      </rPr>
      <t>C</t>
    </r>
    <r>
      <rPr>
        <b/>
        <sz val="10.5"/>
        <color rgb="FF000000"/>
        <rFont val="Arial"/>
        <family val="2"/>
      </rPr>
      <t>o</t>
    </r>
    <r>
      <rPr>
        <b/>
        <sz val="10.5"/>
        <color rgb="FF000000"/>
        <rFont val="Arial"/>
        <family val="2"/>
      </rPr>
      <t>d</t>
    </r>
    <r>
      <rPr>
        <b/>
        <sz val="10.5"/>
        <color rgb="FF000000"/>
        <rFont val="Arial"/>
        <family val="2"/>
      </rPr>
      <t>e</t>
    </r>
    <r>
      <rPr>
        <b/>
        <sz val="10.5"/>
        <color rgb="FF000000"/>
        <rFont val="Arial"/>
        <family val="2"/>
      </rPr>
      <t>s</t>
    </r>
  </si>
  <si>
    <r>
      <rPr>
        <b/>
        <sz val="10.5"/>
        <color rgb="FF000000"/>
        <rFont val="Arial"/>
        <family val="2"/>
      </rPr>
      <t>F</t>
    </r>
    <r>
      <rPr>
        <b/>
        <sz val="10.5"/>
        <color rgb="FF000000"/>
        <rFont val="Arial"/>
        <family val="2"/>
      </rPr>
      <t xml:space="preserve"> </t>
    </r>
    <r>
      <rPr>
        <b/>
        <sz val="10.5"/>
        <color rgb="FF000000"/>
        <rFont val="Arial"/>
        <family val="2"/>
      </rPr>
      <t>DC</t>
    </r>
    <r>
      <rPr>
        <b/>
        <sz val="10.5"/>
        <color rgb="FF000000"/>
        <rFont val="Arial"/>
        <family val="2"/>
      </rPr>
      <t>S</t>
    </r>
    <r>
      <rPr>
        <b/>
        <sz val="10.5"/>
        <color rgb="FF000000"/>
        <rFont val="Arial"/>
        <family val="2"/>
      </rPr>
      <t xml:space="preserve">F
</t>
    </r>
    <r>
      <rPr>
        <b/>
        <sz val="10.5"/>
        <color rgb="FF000000"/>
        <rFont val="Arial"/>
        <family val="2"/>
      </rPr>
      <t>A</t>
    </r>
    <r>
      <rPr>
        <b/>
        <sz val="10.5"/>
        <color rgb="FF000000"/>
        <rFont val="Arial"/>
        <family val="2"/>
      </rPr>
      <t>p</t>
    </r>
    <r>
      <rPr>
        <b/>
        <sz val="10.5"/>
        <color rgb="FF000000"/>
        <rFont val="Arial"/>
        <family val="2"/>
      </rPr>
      <t>p</t>
    </r>
    <r>
      <rPr>
        <b/>
        <sz val="10.5"/>
        <color rgb="FF000000"/>
        <rFont val="Arial"/>
        <family val="2"/>
      </rPr>
      <t>ro</t>
    </r>
    <r>
      <rPr>
        <b/>
        <sz val="10.5"/>
        <color rgb="FF000000"/>
        <rFont val="Arial"/>
        <family val="2"/>
      </rPr>
      <t>v</t>
    </r>
    <r>
      <rPr>
        <b/>
        <sz val="10.5"/>
        <color rgb="FF000000"/>
        <rFont val="Arial"/>
        <family val="2"/>
      </rPr>
      <t>e</t>
    </r>
    <r>
      <rPr>
        <b/>
        <sz val="10.5"/>
        <color rgb="FF000000"/>
        <rFont val="Arial"/>
        <family val="2"/>
      </rPr>
      <t>d</t>
    </r>
    <r>
      <rPr>
        <b/>
        <sz val="10.5"/>
        <color rgb="FF000000"/>
        <rFont val="Arial"/>
        <family val="2"/>
      </rPr>
      <t xml:space="preserve"> </t>
    </r>
    <r>
      <rPr>
        <b/>
        <sz val="10.5"/>
        <color rgb="FF000000"/>
        <rFont val="Arial"/>
        <family val="2"/>
      </rPr>
      <t>E</t>
    </r>
    <r>
      <rPr>
        <b/>
        <sz val="10.5"/>
        <color rgb="FF000000"/>
        <rFont val="Arial"/>
        <family val="2"/>
      </rPr>
      <t>x</t>
    </r>
    <r>
      <rPr>
        <b/>
        <sz val="10.5"/>
        <color rgb="FF000000"/>
        <rFont val="Arial"/>
        <family val="2"/>
      </rPr>
      <t>t</t>
    </r>
    <r>
      <rPr>
        <b/>
        <sz val="10.5"/>
        <color rgb="FF000000"/>
        <rFont val="Arial"/>
        <family val="2"/>
      </rPr>
      <t>e</t>
    </r>
    <r>
      <rPr>
        <b/>
        <sz val="10.5"/>
        <color rgb="FF000000"/>
        <rFont val="Arial"/>
        <family val="2"/>
      </rPr>
      <t>n</t>
    </r>
    <r>
      <rPr>
        <b/>
        <sz val="10.5"/>
        <color rgb="FF000000"/>
        <rFont val="Arial"/>
        <family val="2"/>
      </rPr>
      <t>d</t>
    </r>
    <r>
      <rPr>
        <b/>
        <sz val="10.5"/>
        <color rgb="FF000000"/>
        <rFont val="Arial"/>
        <family val="2"/>
      </rPr>
      <t>e</t>
    </r>
    <r>
      <rPr>
        <b/>
        <sz val="10.5"/>
        <color rgb="FF000000"/>
        <rFont val="Arial"/>
        <family val="2"/>
      </rPr>
      <t xml:space="preserve">d
</t>
    </r>
    <r>
      <rPr>
        <b/>
        <sz val="10.5"/>
        <color rgb="FF000000"/>
        <rFont val="Arial"/>
        <family val="2"/>
      </rPr>
      <t>C</t>
    </r>
    <r>
      <rPr>
        <b/>
        <sz val="10.5"/>
        <color rgb="FF000000"/>
        <rFont val="Arial"/>
        <family val="2"/>
      </rPr>
      <t>a</t>
    </r>
    <r>
      <rPr>
        <b/>
        <sz val="10.5"/>
        <color rgb="FF000000"/>
        <rFont val="Arial"/>
        <family val="2"/>
      </rPr>
      <t>t</t>
    </r>
    <r>
      <rPr>
        <b/>
        <sz val="10.5"/>
        <color rgb="FF000000"/>
        <rFont val="Arial"/>
        <family val="2"/>
      </rPr>
      <t>e</t>
    </r>
    <r>
      <rPr>
        <b/>
        <sz val="10.5"/>
        <color rgb="FF000000"/>
        <rFont val="Arial"/>
        <family val="2"/>
      </rPr>
      <t>g</t>
    </r>
    <r>
      <rPr>
        <b/>
        <sz val="10.5"/>
        <color rgb="FF000000"/>
        <rFont val="Arial"/>
        <family val="2"/>
      </rPr>
      <t>o</t>
    </r>
    <r>
      <rPr>
        <b/>
        <sz val="10.5"/>
        <color rgb="FF000000"/>
        <rFont val="Arial"/>
        <family val="2"/>
      </rPr>
      <t>r</t>
    </r>
    <r>
      <rPr>
        <b/>
        <sz val="10.5"/>
        <color rgb="FF000000"/>
        <rFont val="Arial"/>
        <family val="2"/>
      </rPr>
      <t>i</t>
    </r>
    <r>
      <rPr>
        <b/>
        <sz val="10.5"/>
        <color rgb="FF000000"/>
        <rFont val="Arial"/>
        <family val="2"/>
      </rPr>
      <t>e</t>
    </r>
    <r>
      <rPr>
        <b/>
        <sz val="10.5"/>
        <color rgb="FF000000"/>
        <rFont val="Arial"/>
        <family val="2"/>
      </rPr>
      <t>s</t>
    </r>
    <r>
      <rPr>
        <b/>
        <sz val="10.5"/>
        <color rgb="FF000000"/>
        <rFont val="Arial"/>
        <family val="2"/>
      </rPr>
      <t>/</t>
    </r>
    <r>
      <rPr>
        <b/>
        <sz val="10.5"/>
        <color rgb="FF000000"/>
        <rFont val="Arial"/>
        <family val="2"/>
      </rPr>
      <t>W</t>
    </r>
    <r>
      <rPr>
        <b/>
        <sz val="10.5"/>
        <color rgb="FF000000"/>
        <rFont val="Arial"/>
        <family val="2"/>
      </rPr>
      <t>A</t>
    </r>
    <r>
      <rPr>
        <b/>
        <sz val="10.5"/>
        <color rgb="FF000000"/>
        <rFont val="Arial"/>
        <family val="2"/>
      </rPr>
      <t xml:space="preserve"> </t>
    </r>
    <r>
      <rPr>
        <b/>
        <sz val="10.5"/>
        <color rgb="FF000000"/>
        <rFont val="Arial"/>
        <family val="2"/>
      </rPr>
      <t>S</t>
    </r>
    <r>
      <rPr>
        <b/>
        <sz val="10.5"/>
        <color rgb="FF000000"/>
        <rFont val="Arial"/>
        <family val="2"/>
      </rPr>
      <t>u</t>
    </r>
    <r>
      <rPr>
        <b/>
        <sz val="10.5"/>
        <color rgb="FF000000"/>
        <rFont val="Arial"/>
        <family val="2"/>
      </rPr>
      <t>b</t>
    </r>
    <r>
      <rPr>
        <b/>
        <sz val="10.5"/>
        <color rgb="FF000000"/>
        <rFont val="Arial"/>
        <family val="2"/>
      </rPr>
      <t xml:space="preserve">-
</t>
    </r>
    <r>
      <rPr>
        <b/>
        <sz val="10.5"/>
        <color rgb="FF000000"/>
        <rFont val="Arial"/>
        <family val="2"/>
      </rPr>
      <t>C</t>
    </r>
    <r>
      <rPr>
        <b/>
        <sz val="10.5"/>
        <color rgb="FF000000"/>
        <rFont val="Arial"/>
        <family val="2"/>
      </rPr>
      <t>a</t>
    </r>
    <r>
      <rPr>
        <b/>
        <sz val="10.5"/>
        <color rgb="FF000000"/>
        <rFont val="Arial"/>
        <family val="2"/>
      </rPr>
      <t>t</t>
    </r>
    <r>
      <rPr>
        <b/>
        <sz val="10.5"/>
        <color rgb="FF000000"/>
        <rFont val="Arial"/>
        <family val="2"/>
      </rPr>
      <t>e</t>
    </r>
    <r>
      <rPr>
        <b/>
        <sz val="10.5"/>
        <color rgb="FF000000"/>
        <rFont val="Arial"/>
        <family val="2"/>
      </rPr>
      <t>g</t>
    </r>
    <r>
      <rPr>
        <b/>
        <sz val="10.5"/>
        <color rgb="FF000000"/>
        <rFont val="Arial"/>
        <family val="2"/>
      </rPr>
      <t>o</t>
    </r>
    <r>
      <rPr>
        <b/>
        <sz val="10.5"/>
        <color rgb="FF000000"/>
        <rFont val="Arial"/>
        <family val="2"/>
      </rPr>
      <t>ry</t>
    </r>
  </si>
  <si>
    <r>
      <rPr>
        <b/>
        <sz val="10.5"/>
        <color rgb="FF000000"/>
        <rFont val="Arial"/>
        <family val="2"/>
      </rPr>
      <t>E</t>
    </r>
    <r>
      <rPr>
        <b/>
        <sz val="10.5"/>
        <color rgb="FF000000"/>
        <rFont val="Arial"/>
        <family val="2"/>
      </rPr>
      <t xml:space="preserve"> </t>
    </r>
    <r>
      <rPr>
        <b/>
        <sz val="10.5"/>
        <color rgb="FF000000"/>
        <rFont val="Arial"/>
        <family val="2"/>
      </rPr>
      <t>DC</t>
    </r>
    <r>
      <rPr>
        <b/>
        <sz val="10.5"/>
        <color rgb="FF000000"/>
        <rFont val="Arial"/>
        <family val="2"/>
      </rPr>
      <t>S</t>
    </r>
    <r>
      <rPr>
        <b/>
        <sz val="10.5"/>
        <color rgb="FF000000"/>
        <rFont val="Arial"/>
        <family val="2"/>
      </rPr>
      <t>F</t>
    </r>
    <r>
      <rPr>
        <b/>
        <sz val="10.5"/>
        <color rgb="FF000000"/>
        <rFont val="Arial"/>
        <family val="2"/>
      </rPr>
      <t xml:space="preserve"> </t>
    </r>
    <r>
      <rPr>
        <b/>
        <sz val="10.5"/>
        <color rgb="FF000000"/>
        <rFont val="Arial"/>
        <family val="2"/>
      </rPr>
      <t>M</t>
    </r>
    <r>
      <rPr>
        <b/>
        <sz val="10.5"/>
        <color rgb="FF000000"/>
        <rFont val="Arial"/>
        <family val="2"/>
      </rPr>
      <t>a</t>
    </r>
    <r>
      <rPr>
        <b/>
        <sz val="10.5"/>
        <color rgb="FF000000"/>
        <rFont val="Arial"/>
        <family val="2"/>
      </rPr>
      <t>i</t>
    </r>
    <r>
      <rPr>
        <b/>
        <sz val="10.5"/>
        <color rgb="FF000000"/>
        <rFont val="Arial"/>
        <family val="2"/>
      </rPr>
      <t>n</t>
    </r>
    <r>
      <rPr>
        <b/>
        <sz val="10.5"/>
        <color rgb="FF000000"/>
        <rFont val="Arial"/>
        <family val="2"/>
      </rPr>
      <t xml:space="preserve"> </t>
    </r>
    <r>
      <rPr>
        <b/>
        <sz val="10.5"/>
        <color rgb="FF000000"/>
        <rFont val="Arial"/>
        <family val="2"/>
      </rPr>
      <t>C</t>
    </r>
    <r>
      <rPr>
        <b/>
        <sz val="10.5"/>
        <color rgb="FF000000"/>
        <rFont val="Arial"/>
        <family val="2"/>
      </rPr>
      <t>o</t>
    </r>
    <r>
      <rPr>
        <b/>
        <sz val="10.5"/>
        <color rgb="FF000000"/>
        <rFont val="Arial"/>
        <family val="2"/>
      </rPr>
      <t>d</t>
    </r>
    <r>
      <rPr>
        <b/>
        <sz val="10.5"/>
        <color rgb="FF000000"/>
        <rFont val="Arial"/>
        <family val="2"/>
      </rPr>
      <t>e</t>
    </r>
  </si>
  <si>
    <r>
      <rPr>
        <b/>
        <sz val="10.5"/>
        <color rgb="FF000000"/>
        <rFont val="Arial"/>
        <family val="2"/>
      </rPr>
      <t>W</t>
    </r>
    <r>
      <rPr>
        <b/>
        <sz val="10.5"/>
        <color rgb="FF000000"/>
        <rFont val="Arial"/>
        <family val="2"/>
      </rPr>
      <t>hi</t>
    </r>
    <r>
      <rPr>
        <b/>
        <sz val="10.5"/>
        <color rgb="FF000000"/>
        <rFont val="Arial"/>
        <family val="2"/>
      </rPr>
      <t>t</t>
    </r>
    <r>
      <rPr>
        <b/>
        <sz val="10.5"/>
        <color rgb="FF000000"/>
        <rFont val="Arial"/>
        <family val="2"/>
      </rPr>
      <t>e</t>
    </r>
    <r>
      <rPr>
        <b/>
        <sz val="10.5"/>
        <color rgb="FF000000"/>
        <rFont val="Arial"/>
        <family val="2"/>
      </rPr>
      <t xml:space="preserve"> </t>
    </r>
    <r>
      <rPr>
        <b/>
        <sz val="10.5"/>
        <color rgb="FF000000"/>
        <rFont val="Arial"/>
        <family val="2"/>
      </rPr>
      <t>–</t>
    </r>
    <r>
      <rPr>
        <b/>
        <sz val="10.5"/>
        <color rgb="FF000000"/>
        <rFont val="Arial"/>
        <family val="2"/>
      </rPr>
      <t xml:space="preserve"> </t>
    </r>
    <r>
      <rPr>
        <b/>
        <sz val="10.5"/>
        <color rgb="FF000000"/>
        <rFont val="Arial"/>
        <family val="2"/>
      </rPr>
      <t>B</t>
    </r>
    <r>
      <rPr>
        <b/>
        <sz val="10.5"/>
        <color rgb="FF000000"/>
        <rFont val="Arial"/>
        <family val="2"/>
      </rPr>
      <t>r</t>
    </r>
    <r>
      <rPr>
        <b/>
        <sz val="10.5"/>
        <color rgb="FF000000"/>
        <rFont val="Arial"/>
        <family val="2"/>
      </rPr>
      <t>i</t>
    </r>
    <r>
      <rPr>
        <b/>
        <sz val="10.5"/>
        <color rgb="FF000000"/>
        <rFont val="Arial"/>
        <family val="2"/>
      </rPr>
      <t>t</t>
    </r>
    <r>
      <rPr>
        <b/>
        <sz val="10.5"/>
        <color rgb="FF000000"/>
        <rFont val="Arial"/>
        <family val="2"/>
      </rPr>
      <t>i</t>
    </r>
    <r>
      <rPr>
        <b/>
        <sz val="10.5"/>
        <color rgb="FF000000"/>
        <rFont val="Arial"/>
        <family val="2"/>
      </rPr>
      <t>s</t>
    </r>
    <r>
      <rPr>
        <b/>
        <sz val="10.5"/>
        <color rgb="FF000000"/>
        <rFont val="Arial"/>
        <family val="2"/>
      </rPr>
      <t>h</t>
    </r>
    <r>
      <rPr>
        <b/>
        <sz val="10.5"/>
        <color rgb="FF000000"/>
        <rFont val="Arial"/>
        <family val="2"/>
      </rPr>
      <t>*</t>
    </r>
  </si>
  <si>
    <r>
      <rPr>
        <sz val="10.5"/>
        <color rgb="FF000000"/>
        <rFont val="Arial"/>
        <family val="2"/>
      </rPr>
      <t>W</t>
    </r>
    <r>
      <rPr>
        <sz val="10.5"/>
        <color rgb="FF000000"/>
        <rFont val="Arial"/>
        <family val="2"/>
      </rPr>
      <t>h</t>
    </r>
    <r>
      <rPr>
        <sz val="10.5"/>
        <color rgb="FF000000"/>
        <rFont val="Arial"/>
        <family val="2"/>
      </rPr>
      <t>i</t>
    </r>
    <r>
      <rPr>
        <sz val="10.5"/>
        <color rgb="FF000000"/>
        <rFont val="Arial"/>
        <family val="2"/>
      </rPr>
      <t>t</t>
    </r>
    <r>
      <rPr>
        <sz val="10.5"/>
        <color rgb="FF000000"/>
        <rFont val="Arial"/>
        <family val="2"/>
      </rPr>
      <t>e</t>
    </r>
    <r>
      <rPr>
        <sz val="10.5"/>
        <color rgb="FF000000"/>
        <rFont val="Arial"/>
        <family val="2"/>
      </rPr>
      <t xml:space="preserve"> </t>
    </r>
    <r>
      <rPr>
        <sz val="10.5"/>
        <color rgb="FF000000"/>
        <rFont val="Arial"/>
        <family val="2"/>
      </rPr>
      <t>–</t>
    </r>
    <r>
      <rPr>
        <sz val="10.5"/>
        <color rgb="FF000000"/>
        <rFont val="Arial"/>
        <family val="2"/>
      </rPr>
      <t xml:space="preserve"> </t>
    </r>
    <r>
      <rPr>
        <sz val="10.5"/>
        <color rgb="FF000000"/>
        <rFont val="Arial"/>
        <family val="2"/>
      </rPr>
      <t>C</t>
    </r>
    <r>
      <rPr>
        <sz val="10.5"/>
        <color rgb="FF000000"/>
        <rFont val="Arial"/>
        <family val="2"/>
      </rPr>
      <t>o</t>
    </r>
    <r>
      <rPr>
        <sz val="10.5"/>
        <color rgb="FF000000"/>
        <rFont val="Arial"/>
        <family val="2"/>
      </rPr>
      <t>r</t>
    </r>
    <r>
      <rPr>
        <sz val="10.5"/>
        <color rgb="FF000000"/>
        <rFont val="Arial"/>
        <family val="2"/>
      </rPr>
      <t>n</t>
    </r>
    <r>
      <rPr>
        <sz val="10.5"/>
        <color rgb="FF000000"/>
        <rFont val="Arial"/>
        <family val="2"/>
      </rPr>
      <t>i</t>
    </r>
    <r>
      <rPr>
        <sz val="10.5"/>
        <color rgb="FF000000"/>
        <rFont val="Arial"/>
        <family val="2"/>
      </rPr>
      <t>s</t>
    </r>
    <r>
      <rPr>
        <sz val="10.5"/>
        <color rgb="FF000000"/>
        <rFont val="Arial"/>
        <family val="2"/>
      </rPr>
      <t>h</t>
    </r>
    <r>
      <rPr>
        <sz val="10.5"/>
        <color rgb="FF000000"/>
        <rFont val="Arial"/>
        <family val="2"/>
      </rPr>
      <t>*</t>
    </r>
  </si>
  <si>
    <r>
      <rPr>
        <sz val="10.5"/>
        <color rgb="FF000000"/>
        <rFont val="Arial"/>
        <family val="2"/>
      </rPr>
      <t>W</t>
    </r>
    <r>
      <rPr>
        <sz val="10.5"/>
        <color rgb="FF000000"/>
        <rFont val="Arial"/>
        <family val="2"/>
      </rPr>
      <t>h</t>
    </r>
    <r>
      <rPr>
        <sz val="10.5"/>
        <color rgb="FF000000"/>
        <rFont val="Arial"/>
        <family val="2"/>
      </rPr>
      <t>i</t>
    </r>
    <r>
      <rPr>
        <sz val="10.5"/>
        <color rgb="FF000000"/>
        <rFont val="Arial"/>
        <family val="2"/>
      </rPr>
      <t>t</t>
    </r>
    <r>
      <rPr>
        <sz val="10.5"/>
        <color rgb="FF000000"/>
        <rFont val="Arial"/>
        <family val="2"/>
      </rPr>
      <t>e</t>
    </r>
    <r>
      <rPr>
        <sz val="10.5"/>
        <color rgb="FF000000"/>
        <rFont val="Arial"/>
        <family val="2"/>
      </rPr>
      <t xml:space="preserve"> </t>
    </r>
    <r>
      <rPr>
        <sz val="10.5"/>
        <color rgb="FF000000"/>
        <rFont val="Arial"/>
        <family val="2"/>
      </rPr>
      <t>–</t>
    </r>
    <r>
      <rPr>
        <sz val="10.5"/>
        <color rgb="FF000000"/>
        <rFont val="Arial"/>
        <family val="2"/>
      </rPr>
      <t xml:space="preserve"> </t>
    </r>
    <r>
      <rPr>
        <sz val="10.5"/>
        <color rgb="FF000000"/>
        <rFont val="Arial"/>
        <family val="2"/>
      </rPr>
      <t>S</t>
    </r>
    <r>
      <rPr>
        <sz val="10.5"/>
        <color rgb="FF000000"/>
        <rFont val="Arial"/>
        <family val="2"/>
      </rPr>
      <t>c</t>
    </r>
    <r>
      <rPr>
        <sz val="10.5"/>
        <color rgb="FF000000"/>
        <rFont val="Arial"/>
        <family val="2"/>
      </rPr>
      <t>o</t>
    </r>
    <r>
      <rPr>
        <sz val="10.5"/>
        <color rgb="FF000000"/>
        <rFont val="Arial"/>
        <family val="2"/>
      </rPr>
      <t>t</t>
    </r>
    <r>
      <rPr>
        <sz val="10.5"/>
        <color rgb="FF000000"/>
        <rFont val="Arial"/>
        <family val="2"/>
      </rPr>
      <t>t</t>
    </r>
    <r>
      <rPr>
        <sz val="10.5"/>
        <color rgb="FF000000"/>
        <rFont val="Arial"/>
        <family val="2"/>
      </rPr>
      <t>i</t>
    </r>
    <r>
      <rPr>
        <sz val="10.5"/>
        <color rgb="FF000000"/>
        <rFont val="Arial"/>
        <family val="2"/>
      </rPr>
      <t>s</t>
    </r>
    <r>
      <rPr>
        <sz val="10.5"/>
        <color rgb="FF000000"/>
        <rFont val="Arial"/>
        <family val="2"/>
      </rPr>
      <t>h</t>
    </r>
    <r>
      <rPr>
        <sz val="10.5"/>
        <color rgb="FF000000"/>
        <rFont val="Arial"/>
        <family val="2"/>
      </rPr>
      <t>*</t>
    </r>
  </si>
  <si>
    <r>
      <rPr>
        <sz val="10.5"/>
        <color rgb="FF000000"/>
        <rFont val="Arial"/>
        <family val="2"/>
      </rPr>
      <t>W</t>
    </r>
    <r>
      <rPr>
        <sz val="10.5"/>
        <color rgb="FF000000"/>
        <rFont val="Arial"/>
        <family val="2"/>
      </rPr>
      <t>h</t>
    </r>
    <r>
      <rPr>
        <sz val="10.5"/>
        <color rgb="FF000000"/>
        <rFont val="Arial"/>
        <family val="2"/>
      </rPr>
      <t>i</t>
    </r>
    <r>
      <rPr>
        <sz val="10.5"/>
        <color rgb="FF000000"/>
        <rFont val="Arial"/>
        <family val="2"/>
      </rPr>
      <t>t</t>
    </r>
    <r>
      <rPr>
        <sz val="10.5"/>
        <color rgb="FF000000"/>
        <rFont val="Arial"/>
        <family val="2"/>
      </rPr>
      <t>e</t>
    </r>
    <r>
      <rPr>
        <sz val="10.5"/>
        <color rgb="FF000000"/>
        <rFont val="Arial"/>
        <family val="2"/>
      </rPr>
      <t xml:space="preserve"> </t>
    </r>
    <r>
      <rPr>
        <sz val="10.5"/>
        <color rgb="FF000000"/>
        <rFont val="Arial"/>
        <family val="2"/>
      </rPr>
      <t>–</t>
    </r>
    <r>
      <rPr>
        <sz val="10.5"/>
        <color rgb="FF000000"/>
        <rFont val="Arial"/>
        <family val="2"/>
      </rPr>
      <t xml:space="preserve"> </t>
    </r>
    <r>
      <rPr>
        <sz val="10.5"/>
        <color rgb="FF000000"/>
        <rFont val="Arial"/>
        <family val="2"/>
      </rPr>
      <t>W</t>
    </r>
    <r>
      <rPr>
        <sz val="10.5"/>
        <color rgb="FF000000"/>
        <rFont val="Arial"/>
        <family val="2"/>
      </rPr>
      <t>e</t>
    </r>
    <r>
      <rPr>
        <sz val="10.5"/>
        <color rgb="FF000000"/>
        <rFont val="Arial"/>
        <family val="2"/>
      </rPr>
      <t>l</t>
    </r>
    <r>
      <rPr>
        <sz val="10.5"/>
        <color rgb="FF000000"/>
        <rFont val="Arial"/>
        <family val="2"/>
      </rPr>
      <t>s</t>
    </r>
    <r>
      <rPr>
        <sz val="10.5"/>
        <color rgb="FF000000"/>
        <rFont val="Arial"/>
        <family val="2"/>
      </rPr>
      <t>h</t>
    </r>
    <r>
      <rPr>
        <sz val="10.5"/>
        <color rgb="FF000000"/>
        <rFont val="Arial"/>
        <family val="2"/>
      </rPr>
      <t>*</t>
    </r>
  </si>
  <si>
    <r>
      <rPr>
        <b/>
        <sz val="10.5"/>
        <color rgb="FF000000"/>
        <rFont val="Arial"/>
        <family val="2"/>
      </rPr>
      <t>W</t>
    </r>
    <r>
      <rPr>
        <b/>
        <sz val="10.5"/>
        <color rgb="FF000000"/>
        <rFont val="Arial"/>
        <family val="2"/>
      </rPr>
      <t>hi</t>
    </r>
    <r>
      <rPr>
        <b/>
        <sz val="10.5"/>
        <color rgb="FF000000"/>
        <rFont val="Arial"/>
        <family val="2"/>
      </rPr>
      <t>t</t>
    </r>
    <r>
      <rPr>
        <b/>
        <sz val="10.5"/>
        <color rgb="FF000000"/>
        <rFont val="Arial"/>
        <family val="2"/>
      </rPr>
      <t>e</t>
    </r>
    <r>
      <rPr>
        <b/>
        <sz val="10.5"/>
        <color rgb="FF000000"/>
        <rFont val="Arial"/>
        <family val="2"/>
      </rPr>
      <t xml:space="preserve"> </t>
    </r>
    <r>
      <rPr>
        <b/>
        <sz val="10.5"/>
        <color rgb="FF000000"/>
        <rFont val="Arial"/>
        <family val="2"/>
      </rPr>
      <t>–</t>
    </r>
    <r>
      <rPr>
        <b/>
        <sz val="10.5"/>
        <color rgb="FF000000"/>
        <rFont val="Arial"/>
        <family val="2"/>
      </rPr>
      <t xml:space="preserve"> </t>
    </r>
    <r>
      <rPr>
        <b/>
        <sz val="10.5"/>
        <color rgb="FF000000"/>
        <rFont val="Arial"/>
        <family val="2"/>
      </rPr>
      <t>I</t>
    </r>
    <r>
      <rPr>
        <b/>
        <sz val="10.5"/>
        <color rgb="FF000000"/>
        <rFont val="Arial"/>
        <family val="2"/>
      </rPr>
      <t>r</t>
    </r>
    <r>
      <rPr>
        <b/>
        <sz val="10.5"/>
        <color rgb="FF000000"/>
        <rFont val="Arial"/>
        <family val="2"/>
      </rPr>
      <t>i</t>
    </r>
    <r>
      <rPr>
        <b/>
        <sz val="10.5"/>
        <color rgb="FF000000"/>
        <rFont val="Arial"/>
        <family val="2"/>
      </rPr>
      <t>s</t>
    </r>
    <r>
      <rPr>
        <b/>
        <sz val="10.5"/>
        <color rgb="FF000000"/>
        <rFont val="Arial"/>
        <family val="2"/>
      </rPr>
      <t>h</t>
    </r>
    <r>
      <rPr>
        <b/>
        <sz val="10.5"/>
        <color rgb="FF000000"/>
        <rFont val="Arial"/>
        <family val="2"/>
      </rPr>
      <t>*</t>
    </r>
  </si>
  <si>
    <r>
      <rPr>
        <b/>
        <sz val="10.5"/>
        <color rgb="FF000000"/>
        <rFont val="Arial"/>
        <family val="2"/>
      </rPr>
      <t>W</t>
    </r>
    <r>
      <rPr>
        <b/>
        <sz val="10.5"/>
        <color rgb="FF000000"/>
        <rFont val="Arial"/>
        <family val="2"/>
      </rPr>
      <t>hi</t>
    </r>
    <r>
      <rPr>
        <b/>
        <sz val="10.5"/>
        <color rgb="FF000000"/>
        <rFont val="Arial"/>
        <family val="2"/>
      </rPr>
      <t>t</t>
    </r>
    <r>
      <rPr>
        <b/>
        <sz val="10.5"/>
        <color rgb="FF000000"/>
        <rFont val="Arial"/>
        <family val="2"/>
      </rPr>
      <t>e</t>
    </r>
    <r>
      <rPr>
        <b/>
        <sz val="10.5"/>
        <color rgb="FF000000"/>
        <rFont val="Arial"/>
        <family val="2"/>
      </rPr>
      <t xml:space="preserve"> </t>
    </r>
    <r>
      <rPr>
        <b/>
        <sz val="10.5"/>
        <color rgb="FF000000"/>
        <rFont val="Arial"/>
        <family val="2"/>
      </rPr>
      <t>–</t>
    </r>
    <r>
      <rPr>
        <b/>
        <sz val="10.5"/>
        <color rgb="FF000000"/>
        <rFont val="Arial"/>
        <family val="2"/>
      </rPr>
      <t xml:space="preserve"> </t>
    </r>
    <r>
      <rPr>
        <b/>
        <sz val="10.5"/>
        <color rgb="FF000000"/>
        <rFont val="Arial"/>
        <family val="2"/>
      </rPr>
      <t>I</t>
    </r>
    <r>
      <rPr>
        <b/>
        <sz val="10.5"/>
        <color rgb="FF000000"/>
        <rFont val="Arial"/>
        <family val="2"/>
      </rPr>
      <t>r</t>
    </r>
    <r>
      <rPr>
        <b/>
        <sz val="10.5"/>
        <color rgb="FF000000"/>
        <rFont val="Arial"/>
        <family val="2"/>
      </rPr>
      <t>i</t>
    </r>
    <r>
      <rPr>
        <b/>
        <sz val="10.5"/>
        <color rgb="FF000000"/>
        <rFont val="Arial"/>
        <family val="2"/>
      </rPr>
      <t>s</t>
    </r>
    <r>
      <rPr>
        <b/>
        <sz val="10.5"/>
        <color rgb="FF000000"/>
        <rFont val="Arial"/>
        <family val="2"/>
      </rPr>
      <t>h</t>
    </r>
  </si>
  <si>
    <r>
      <rPr>
        <b/>
        <sz val="10.5"/>
        <color rgb="FF000000"/>
        <rFont val="Arial"/>
        <family val="2"/>
      </rPr>
      <t>A</t>
    </r>
    <r>
      <rPr>
        <b/>
        <sz val="10.5"/>
        <color rgb="FF000000"/>
        <rFont val="Arial"/>
        <family val="2"/>
      </rPr>
      <t>ny</t>
    </r>
    <r>
      <rPr>
        <b/>
        <sz val="10.5"/>
        <color rgb="FF000000"/>
        <rFont val="Arial"/>
        <family val="2"/>
      </rPr>
      <t xml:space="preserve"> </t>
    </r>
    <r>
      <rPr>
        <b/>
        <sz val="10.5"/>
        <color rgb="FF000000"/>
        <rFont val="Arial"/>
        <family val="2"/>
      </rPr>
      <t>O</t>
    </r>
    <r>
      <rPr>
        <b/>
        <sz val="10.5"/>
        <color rgb="FF000000"/>
        <rFont val="Arial"/>
        <family val="2"/>
      </rPr>
      <t>t</t>
    </r>
    <r>
      <rPr>
        <b/>
        <sz val="10.5"/>
        <color rgb="FF000000"/>
        <rFont val="Arial"/>
        <family val="2"/>
      </rPr>
      <t>h</t>
    </r>
    <r>
      <rPr>
        <b/>
        <sz val="10.5"/>
        <color rgb="FF000000"/>
        <rFont val="Arial"/>
        <family val="2"/>
      </rPr>
      <t>e</t>
    </r>
    <r>
      <rPr>
        <b/>
        <sz val="10.5"/>
        <color rgb="FF000000"/>
        <rFont val="Arial"/>
        <family val="2"/>
      </rPr>
      <t>r</t>
    </r>
    <r>
      <rPr>
        <b/>
        <sz val="10.5"/>
        <color rgb="FF000000"/>
        <rFont val="Arial"/>
        <family val="2"/>
      </rPr>
      <t xml:space="preserve"> </t>
    </r>
    <r>
      <rPr>
        <b/>
        <sz val="10.5"/>
        <color rgb="FF000000"/>
        <rFont val="Arial"/>
        <family val="2"/>
      </rPr>
      <t>W</t>
    </r>
    <r>
      <rPr>
        <b/>
        <sz val="10.5"/>
        <color rgb="FF000000"/>
        <rFont val="Arial"/>
        <family val="2"/>
      </rPr>
      <t>h</t>
    </r>
    <r>
      <rPr>
        <b/>
        <sz val="10.5"/>
        <color rgb="FF000000"/>
        <rFont val="Arial"/>
        <family val="2"/>
      </rPr>
      <t>i</t>
    </r>
    <r>
      <rPr>
        <b/>
        <sz val="10.5"/>
        <color rgb="FF000000"/>
        <rFont val="Arial"/>
        <family val="2"/>
      </rPr>
      <t>t</t>
    </r>
    <r>
      <rPr>
        <b/>
        <sz val="10.5"/>
        <color rgb="FF000000"/>
        <rFont val="Arial"/>
        <family val="2"/>
      </rPr>
      <t xml:space="preserve">e
</t>
    </r>
    <r>
      <rPr>
        <b/>
        <sz val="10.5"/>
        <color rgb="FF000000"/>
        <rFont val="Arial"/>
        <family val="2"/>
      </rPr>
      <t>B</t>
    </r>
    <r>
      <rPr>
        <b/>
        <sz val="10.5"/>
        <color rgb="FF000000"/>
        <rFont val="Arial"/>
        <family val="2"/>
      </rPr>
      <t>a</t>
    </r>
    <r>
      <rPr>
        <b/>
        <sz val="10.5"/>
        <color rgb="FF000000"/>
        <rFont val="Arial"/>
        <family val="2"/>
      </rPr>
      <t>c</t>
    </r>
    <r>
      <rPr>
        <b/>
        <sz val="10.5"/>
        <color rgb="FF000000"/>
        <rFont val="Arial"/>
        <family val="2"/>
      </rPr>
      <t>k</t>
    </r>
    <r>
      <rPr>
        <b/>
        <sz val="10.5"/>
        <color rgb="FF000000"/>
        <rFont val="Arial"/>
        <family val="2"/>
      </rPr>
      <t>gro</t>
    </r>
    <r>
      <rPr>
        <b/>
        <sz val="10.5"/>
        <color rgb="FF000000"/>
        <rFont val="Arial"/>
        <family val="2"/>
      </rPr>
      <t>u</t>
    </r>
    <r>
      <rPr>
        <b/>
        <sz val="10.5"/>
        <color rgb="FF000000"/>
        <rFont val="Arial"/>
        <family val="2"/>
      </rPr>
      <t>nd</t>
    </r>
  </si>
  <si>
    <r>
      <rPr>
        <sz val="10.5"/>
        <color rgb="FF000000"/>
        <rFont val="Arial"/>
        <family val="2"/>
      </rPr>
      <t>W</t>
    </r>
    <r>
      <rPr>
        <sz val="10.5"/>
        <color rgb="FF000000"/>
        <rFont val="Arial"/>
        <family val="2"/>
      </rPr>
      <t>h</t>
    </r>
    <r>
      <rPr>
        <sz val="10.5"/>
        <color rgb="FF000000"/>
        <rFont val="Arial"/>
        <family val="2"/>
      </rPr>
      <t>i</t>
    </r>
    <r>
      <rPr>
        <sz val="10.5"/>
        <color rgb="FF000000"/>
        <rFont val="Arial"/>
        <family val="2"/>
      </rPr>
      <t>t</t>
    </r>
    <r>
      <rPr>
        <sz val="10.5"/>
        <color rgb="FF000000"/>
        <rFont val="Arial"/>
        <family val="2"/>
      </rPr>
      <t>e</t>
    </r>
    <r>
      <rPr>
        <sz val="10.5"/>
        <color rgb="FF000000"/>
        <rFont val="Arial"/>
        <family val="2"/>
      </rPr>
      <t xml:space="preserve"> </t>
    </r>
    <r>
      <rPr>
        <sz val="10.5"/>
        <color rgb="FF000000"/>
        <rFont val="Arial"/>
        <family val="2"/>
      </rPr>
      <t>W</t>
    </r>
    <r>
      <rPr>
        <sz val="10.5"/>
        <color rgb="FF000000"/>
        <rFont val="Arial"/>
        <family val="2"/>
      </rPr>
      <t>e</t>
    </r>
    <r>
      <rPr>
        <sz val="10.5"/>
        <color rgb="FF000000"/>
        <rFont val="Arial"/>
        <family val="2"/>
      </rPr>
      <t>s</t>
    </r>
    <r>
      <rPr>
        <sz val="10.5"/>
        <color rgb="FF000000"/>
        <rFont val="Arial"/>
        <family val="2"/>
      </rPr>
      <t>t</t>
    </r>
    <r>
      <rPr>
        <sz val="10.5"/>
        <color rgb="FF000000"/>
        <rFont val="Arial"/>
        <family val="2"/>
      </rPr>
      <t>e</t>
    </r>
    <r>
      <rPr>
        <sz val="10.5"/>
        <color rgb="FF000000"/>
        <rFont val="Arial"/>
        <family val="2"/>
      </rPr>
      <t>r</t>
    </r>
    <r>
      <rPr>
        <sz val="10.5"/>
        <color rgb="FF000000"/>
        <rFont val="Arial"/>
        <family val="2"/>
      </rPr>
      <t xml:space="preserve">n
</t>
    </r>
    <r>
      <rPr>
        <sz val="10.5"/>
        <color rgb="FF000000"/>
        <rFont val="Arial"/>
        <family val="2"/>
      </rPr>
      <t>E</t>
    </r>
    <r>
      <rPr>
        <sz val="10.5"/>
        <color rgb="FF000000"/>
        <rFont val="Arial"/>
        <family val="2"/>
      </rPr>
      <t>u</t>
    </r>
    <r>
      <rPr>
        <sz val="10.5"/>
        <color rgb="FF000000"/>
        <rFont val="Arial"/>
        <family val="2"/>
      </rPr>
      <t>r</t>
    </r>
    <r>
      <rPr>
        <sz val="10.5"/>
        <color rgb="FF000000"/>
        <rFont val="Arial"/>
        <family val="2"/>
      </rPr>
      <t>o</t>
    </r>
    <r>
      <rPr>
        <sz val="10.5"/>
        <color rgb="FF000000"/>
        <rFont val="Arial"/>
        <family val="2"/>
      </rPr>
      <t>p</t>
    </r>
    <r>
      <rPr>
        <sz val="10.5"/>
        <color rgb="FF000000"/>
        <rFont val="Arial"/>
        <family val="2"/>
      </rPr>
      <t>e</t>
    </r>
    <r>
      <rPr>
        <sz val="10.5"/>
        <color rgb="FF000000"/>
        <rFont val="Arial"/>
        <family val="2"/>
      </rPr>
      <t>a</t>
    </r>
    <r>
      <rPr>
        <sz val="10.5"/>
        <color rgb="FF000000"/>
        <rFont val="Arial"/>
        <family val="2"/>
      </rPr>
      <t>n</t>
    </r>
  </si>
  <si>
    <r>
      <rPr>
        <b/>
        <sz val="10.5"/>
        <color rgb="FF000000"/>
        <rFont val="Arial"/>
        <family val="2"/>
      </rPr>
      <t>Tr</t>
    </r>
    <r>
      <rPr>
        <b/>
        <sz val="10.5"/>
        <color rgb="FF000000"/>
        <rFont val="Arial"/>
        <family val="2"/>
      </rPr>
      <t>a</t>
    </r>
    <r>
      <rPr>
        <b/>
        <sz val="10.5"/>
        <color rgb="FF000000"/>
        <rFont val="Arial"/>
        <family val="2"/>
      </rPr>
      <t>v</t>
    </r>
    <r>
      <rPr>
        <b/>
        <sz val="10.5"/>
        <color rgb="FF000000"/>
        <rFont val="Arial"/>
        <family val="2"/>
      </rPr>
      <t>e</t>
    </r>
    <r>
      <rPr>
        <b/>
        <sz val="10.5"/>
        <color rgb="FF000000"/>
        <rFont val="Arial"/>
        <family val="2"/>
      </rPr>
      <t>l</t>
    </r>
    <r>
      <rPr>
        <b/>
        <sz val="10.5"/>
        <color rgb="FF000000"/>
        <rFont val="Arial"/>
        <family val="2"/>
      </rPr>
      <t>l</t>
    </r>
    <r>
      <rPr>
        <b/>
        <sz val="10.5"/>
        <color rgb="FF000000"/>
        <rFont val="Arial"/>
        <family val="2"/>
      </rPr>
      <t>e</t>
    </r>
    <r>
      <rPr>
        <b/>
        <sz val="10.5"/>
        <color rgb="FF000000"/>
        <rFont val="Arial"/>
        <family val="2"/>
      </rPr>
      <t>r</t>
    </r>
    <r>
      <rPr>
        <b/>
        <sz val="10.5"/>
        <color rgb="FF000000"/>
        <rFont val="Arial"/>
        <family val="2"/>
      </rPr>
      <t xml:space="preserve"> </t>
    </r>
    <r>
      <rPr>
        <b/>
        <sz val="10.5"/>
        <color rgb="FF000000"/>
        <rFont val="Arial"/>
        <family val="2"/>
      </rPr>
      <t>of</t>
    </r>
    <r>
      <rPr>
        <b/>
        <sz val="10.5"/>
        <color rgb="FF000000"/>
        <rFont val="Arial"/>
        <family val="2"/>
      </rPr>
      <t xml:space="preserve"> </t>
    </r>
    <r>
      <rPr>
        <b/>
        <sz val="10.5"/>
        <color rgb="FF000000"/>
        <rFont val="Arial"/>
        <family val="2"/>
      </rPr>
      <t>I</t>
    </r>
    <r>
      <rPr>
        <b/>
        <sz val="10.5"/>
        <color rgb="FF000000"/>
        <rFont val="Arial"/>
        <family val="2"/>
      </rPr>
      <t>r</t>
    </r>
    <r>
      <rPr>
        <b/>
        <sz val="10.5"/>
        <color rgb="FF000000"/>
        <rFont val="Arial"/>
        <family val="2"/>
      </rPr>
      <t>i</t>
    </r>
    <r>
      <rPr>
        <b/>
        <sz val="10.5"/>
        <color rgb="FF000000"/>
        <rFont val="Arial"/>
        <family val="2"/>
      </rPr>
      <t>s</t>
    </r>
    <r>
      <rPr>
        <b/>
        <sz val="10.5"/>
        <color rgb="FF000000"/>
        <rFont val="Arial"/>
        <family val="2"/>
      </rPr>
      <t xml:space="preserve">h
</t>
    </r>
    <r>
      <rPr>
        <b/>
        <sz val="10.5"/>
        <color rgb="FF000000"/>
        <rFont val="Arial"/>
        <family val="2"/>
      </rPr>
      <t>H</t>
    </r>
    <r>
      <rPr>
        <b/>
        <sz val="10.5"/>
        <color rgb="FF000000"/>
        <rFont val="Arial"/>
        <family val="2"/>
      </rPr>
      <t>e</t>
    </r>
    <r>
      <rPr>
        <b/>
        <sz val="10.5"/>
        <color rgb="FF000000"/>
        <rFont val="Arial"/>
        <family val="2"/>
      </rPr>
      <t>r</t>
    </r>
    <r>
      <rPr>
        <b/>
        <sz val="10.5"/>
        <color rgb="FF000000"/>
        <rFont val="Arial"/>
        <family val="2"/>
      </rPr>
      <t>i</t>
    </r>
    <r>
      <rPr>
        <b/>
        <sz val="10.5"/>
        <color rgb="FF000000"/>
        <rFont val="Arial"/>
        <family val="2"/>
      </rPr>
      <t>t</t>
    </r>
    <r>
      <rPr>
        <b/>
        <sz val="10.5"/>
        <color rgb="FF000000"/>
        <rFont val="Arial"/>
        <family val="2"/>
      </rPr>
      <t>a</t>
    </r>
    <r>
      <rPr>
        <b/>
        <sz val="10.5"/>
        <color rgb="FF000000"/>
        <rFont val="Arial"/>
        <family val="2"/>
      </rPr>
      <t>ge</t>
    </r>
  </si>
  <si>
    <r>
      <rPr>
        <b/>
        <sz val="10.5"/>
        <color rgb="FF000000"/>
        <rFont val="Arial"/>
        <family val="2"/>
      </rPr>
      <t>W</t>
    </r>
    <r>
      <rPr>
        <b/>
        <sz val="10.5"/>
        <color rgb="FF000000"/>
        <rFont val="Arial"/>
        <family val="2"/>
      </rPr>
      <t>hi</t>
    </r>
    <r>
      <rPr>
        <b/>
        <sz val="10.5"/>
        <color rgb="FF000000"/>
        <rFont val="Arial"/>
        <family val="2"/>
      </rPr>
      <t>t</t>
    </r>
    <r>
      <rPr>
        <b/>
        <sz val="10.5"/>
        <color rgb="FF000000"/>
        <rFont val="Arial"/>
        <family val="2"/>
      </rPr>
      <t>e</t>
    </r>
    <r>
      <rPr>
        <b/>
        <sz val="10.5"/>
        <color rgb="FF000000"/>
        <rFont val="Arial"/>
        <family val="2"/>
      </rPr>
      <t xml:space="preserve"> </t>
    </r>
    <r>
      <rPr>
        <b/>
        <sz val="10.5"/>
        <color rgb="FF000000"/>
        <rFont val="Arial"/>
        <family val="2"/>
      </rPr>
      <t>a</t>
    </r>
    <r>
      <rPr>
        <b/>
        <sz val="10.5"/>
        <color rgb="FF000000"/>
        <rFont val="Arial"/>
        <family val="2"/>
      </rPr>
      <t>nd</t>
    </r>
    <r>
      <rPr>
        <b/>
        <sz val="10.5"/>
        <color rgb="FF000000"/>
        <rFont val="Arial"/>
        <family val="2"/>
      </rPr>
      <t xml:space="preserve"> </t>
    </r>
    <r>
      <rPr>
        <b/>
        <sz val="10.5"/>
        <color rgb="FF000000"/>
        <rFont val="Arial"/>
        <family val="2"/>
      </rPr>
      <t>B</t>
    </r>
    <r>
      <rPr>
        <b/>
        <sz val="10.5"/>
        <color rgb="FF000000"/>
        <rFont val="Arial"/>
        <family val="2"/>
      </rPr>
      <t>l</t>
    </r>
    <r>
      <rPr>
        <b/>
        <sz val="10.5"/>
        <color rgb="FF000000"/>
        <rFont val="Arial"/>
        <family val="2"/>
      </rPr>
      <t>a</t>
    </r>
    <r>
      <rPr>
        <b/>
        <sz val="10.5"/>
        <color rgb="FF000000"/>
        <rFont val="Arial"/>
        <family val="2"/>
      </rPr>
      <t>c</t>
    </r>
    <r>
      <rPr>
        <b/>
        <sz val="10.5"/>
        <color rgb="FF000000"/>
        <rFont val="Arial"/>
        <family val="2"/>
      </rPr>
      <t xml:space="preserve">k
</t>
    </r>
    <r>
      <rPr>
        <b/>
        <sz val="10.5"/>
        <color rgb="FF000000"/>
        <rFont val="Arial"/>
        <family val="2"/>
      </rPr>
      <t>C</t>
    </r>
    <r>
      <rPr>
        <b/>
        <sz val="10.5"/>
        <color rgb="FF000000"/>
        <rFont val="Arial"/>
        <family val="2"/>
      </rPr>
      <t>a</t>
    </r>
    <r>
      <rPr>
        <b/>
        <sz val="10.5"/>
        <color rgb="FF000000"/>
        <rFont val="Arial"/>
        <family val="2"/>
      </rPr>
      <t>r</t>
    </r>
    <r>
      <rPr>
        <b/>
        <sz val="10.5"/>
        <color rgb="FF000000"/>
        <rFont val="Arial"/>
        <family val="2"/>
      </rPr>
      <t>i</t>
    </r>
    <r>
      <rPr>
        <b/>
        <sz val="10.5"/>
        <color rgb="FF000000"/>
        <rFont val="Arial"/>
        <family val="2"/>
      </rPr>
      <t>b</t>
    </r>
    <r>
      <rPr>
        <b/>
        <sz val="10.5"/>
        <color rgb="FF000000"/>
        <rFont val="Arial"/>
        <family val="2"/>
      </rPr>
      <t>b</t>
    </r>
    <r>
      <rPr>
        <b/>
        <sz val="10.5"/>
        <color rgb="FF000000"/>
        <rFont val="Arial"/>
        <family val="2"/>
      </rPr>
      <t>e</t>
    </r>
    <r>
      <rPr>
        <b/>
        <sz val="10.5"/>
        <color rgb="FF000000"/>
        <rFont val="Arial"/>
        <family val="2"/>
      </rPr>
      <t>a</t>
    </r>
    <r>
      <rPr>
        <b/>
        <sz val="10.5"/>
        <color rgb="FF000000"/>
        <rFont val="Arial"/>
        <family val="2"/>
      </rPr>
      <t>n</t>
    </r>
  </si>
  <si>
    <r>
      <rPr>
        <b/>
        <sz val="10.5"/>
        <color rgb="FF000000"/>
        <rFont val="Arial"/>
        <family val="2"/>
      </rPr>
      <t>W</t>
    </r>
    <r>
      <rPr>
        <b/>
        <sz val="10.5"/>
        <color rgb="FF000000"/>
        <rFont val="Arial"/>
        <family val="2"/>
      </rPr>
      <t>hi</t>
    </r>
    <r>
      <rPr>
        <b/>
        <sz val="10.5"/>
        <color rgb="FF000000"/>
        <rFont val="Arial"/>
        <family val="2"/>
      </rPr>
      <t>t</t>
    </r>
    <r>
      <rPr>
        <b/>
        <sz val="10.5"/>
        <color rgb="FF000000"/>
        <rFont val="Arial"/>
        <family val="2"/>
      </rPr>
      <t>e</t>
    </r>
    <r>
      <rPr>
        <b/>
        <sz val="10.5"/>
        <color rgb="FF000000"/>
        <rFont val="Arial"/>
        <family val="2"/>
      </rPr>
      <t xml:space="preserve"> </t>
    </r>
    <r>
      <rPr>
        <b/>
        <sz val="10.5"/>
        <color rgb="FF000000"/>
        <rFont val="Arial"/>
        <family val="2"/>
      </rPr>
      <t>a</t>
    </r>
    <r>
      <rPr>
        <b/>
        <sz val="10.5"/>
        <color rgb="FF000000"/>
        <rFont val="Arial"/>
        <family val="2"/>
      </rPr>
      <t>nd</t>
    </r>
    <r>
      <rPr>
        <b/>
        <sz val="10.5"/>
        <color rgb="FF000000"/>
        <rFont val="Arial"/>
        <family val="2"/>
      </rPr>
      <t xml:space="preserve"> </t>
    </r>
    <r>
      <rPr>
        <b/>
        <sz val="10.5"/>
        <color rgb="FF000000"/>
        <rFont val="Arial"/>
        <family val="2"/>
      </rPr>
      <t>B</t>
    </r>
    <r>
      <rPr>
        <b/>
        <sz val="10.5"/>
        <color rgb="FF000000"/>
        <rFont val="Arial"/>
        <family val="2"/>
      </rPr>
      <t>l</t>
    </r>
    <r>
      <rPr>
        <b/>
        <sz val="10.5"/>
        <color rgb="FF000000"/>
        <rFont val="Arial"/>
        <family val="2"/>
      </rPr>
      <t>a</t>
    </r>
    <r>
      <rPr>
        <b/>
        <sz val="10.5"/>
        <color rgb="FF000000"/>
        <rFont val="Arial"/>
        <family val="2"/>
      </rPr>
      <t>c</t>
    </r>
    <r>
      <rPr>
        <b/>
        <sz val="10.5"/>
        <color rgb="FF000000"/>
        <rFont val="Arial"/>
        <family val="2"/>
      </rPr>
      <t xml:space="preserve">k
</t>
    </r>
    <r>
      <rPr>
        <b/>
        <sz val="10.5"/>
        <color rgb="FF000000"/>
        <rFont val="Arial"/>
        <family val="2"/>
      </rPr>
      <t>A</t>
    </r>
    <r>
      <rPr>
        <b/>
        <sz val="10.5"/>
        <color rgb="FF000000"/>
        <rFont val="Arial"/>
        <family val="2"/>
      </rPr>
      <t>f</t>
    </r>
    <r>
      <rPr>
        <b/>
        <sz val="10.5"/>
        <color rgb="FF000000"/>
        <rFont val="Arial"/>
        <family val="2"/>
      </rPr>
      <t>r</t>
    </r>
    <r>
      <rPr>
        <b/>
        <sz val="10.5"/>
        <color rgb="FF000000"/>
        <rFont val="Arial"/>
        <family val="2"/>
      </rPr>
      <t>i</t>
    </r>
    <r>
      <rPr>
        <b/>
        <sz val="10.5"/>
        <color rgb="FF000000"/>
        <rFont val="Arial"/>
        <family val="2"/>
      </rPr>
      <t>c</t>
    </r>
    <r>
      <rPr>
        <b/>
        <sz val="10.5"/>
        <color rgb="FF000000"/>
        <rFont val="Arial"/>
        <family val="2"/>
      </rPr>
      <t>a</t>
    </r>
    <r>
      <rPr>
        <b/>
        <sz val="10.5"/>
        <color rgb="FF000000"/>
        <rFont val="Arial"/>
        <family val="2"/>
      </rPr>
      <t>n</t>
    </r>
  </si>
  <si>
    <r>
      <rPr>
        <sz val="10.5"/>
        <color rgb="FF000000"/>
        <rFont val="Arial"/>
        <family val="2"/>
      </rPr>
      <t>W</t>
    </r>
    <r>
      <rPr>
        <sz val="10.5"/>
        <color rgb="FF000000"/>
        <rFont val="Arial"/>
        <family val="2"/>
      </rPr>
      <t>h</t>
    </r>
    <r>
      <rPr>
        <sz val="10.5"/>
        <color rgb="FF000000"/>
        <rFont val="Arial"/>
        <family val="2"/>
      </rPr>
      <t>i</t>
    </r>
    <r>
      <rPr>
        <sz val="10.5"/>
        <color rgb="FF000000"/>
        <rFont val="Arial"/>
        <family val="2"/>
      </rPr>
      <t>t</t>
    </r>
    <r>
      <rPr>
        <sz val="10.5"/>
        <color rgb="FF000000"/>
        <rFont val="Arial"/>
        <family val="2"/>
      </rPr>
      <t>e</t>
    </r>
    <r>
      <rPr>
        <sz val="10.5"/>
        <color rgb="FF000000"/>
        <rFont val="Arial"/>
        <family val="2"/>
      </rPr>
      <t xml:space="preserve"> </t>
    </r>
    <r>
      <rPr>
        <sz val="10.5"/>
        <color rgb="FF000000"/>
        <rFont val="Arial"/>
        <family val="2"/>
      </rPr>
      <t>a</t>
    </r>
    <r>
      <rPr>
        <sz val="10.5"/>
        <color rgb="FF000000"/>
        <rFont val="Arial"/>
        <family val="2"/>
      </rPr>
      <t>n</t>
    </r>
    <r>
      <rPr>
        <sz val="10.5"/>
        <color rgb="FF000000"/>
        <rFont val="Arial"/>
        <family val="2"/>
      </rPr>
      <t>d</t>
    </r>
    <r>
      <rPr>
        <sz val="10.5"/>
        <color rgb="FF000000"/>
        <rFont val="Arial"/>
        <family val="2"/>
      </rPr>
      <t xml:space="preserve"> </t>
    </r>
    <r>
      <rPr>
        <sz val="10.5"/>
        <color rgb="FF000000"/>
        <rFont val="Arial"/>
        <family val="2"/>
      </rPr>
      <t>A</t>
    </r>
    <r>
      <rPr>
        <sz val="10.5"/>
        <color rgb="FF000000"/>
        <rFont val="Arial"/>
        <family val="2"/>
      </rPr>
      <t>n</t>
    </r>
    <r>
      <rPr>
        <sz val="10.5"/>
        <color rgb="FF000000"/>
        <rFont val="Arial"/>
        <family val="2"/>
      </rPr>
      <t>y</t>
    </r>
    <r>
      <rPr>
        <sz val="10.5"/>
        <color rgb="FF000000"/>
        <rFont val="Arial"/>
        <family val="2"/>
      </rPr>
      <t xml:space="preserve"> </t>
    </r>
    <r>
      <rPr>
        <sz val="10.5"/>
        <color rgb="FF000000"/>
        <rFont val="Arial"/>
        <family val="2"/>
      </rPr>
      <t>O</t>
    </r>
    <r>
      <rPr>
        <sz val="10.5"/>
        <color rgb="FF000000"/>
        <rFont val="Arial"/>
        <family val="2"/>
      </rPr>
      <t>t</t>
    </r>
    <r>
      <rPr>
        <sz val="10.5"/>
        <color rgb="FF000000"/>
        <rFont val="Arial"/>
        <family val="2"/>
      </rPr>
      <t>h</t>
    </r>
    <r>
      <rPr>
        <sz val="10.5"/>
        <color rgb="FF000000"/>
        <rFont val="Arial"/>
        <family val="2"/>
      </rPr>
      <t>e</t>
    </r>
    <r>
      <rPr>
        <sz val="10.5"/>
        <color rgb="FF000000"/>
        <rFont val="Arial"/>
        <family val="2"/>
      </rPr>
      <t xml:space="preserve">r
</t>
    </r>
    <r>
      <rPr>
        <sz val="10.5"/>
        <color rgb="FF000000"/>
        <rFont val="Arial"/>
        <family val="2"/>
      </rPr>
      <t>A</t>
    </r>
    <r>
      <rPr>
        <sz val="10.5"/>
        <color rgb="FF000000"/>
        <rFont val="Arial"/>
        <family val="2"/>
      </rPr>
      <t>s</t>
    </r>
    <r>
      <rPr>
        <sz val="10.5"/>
        <color rgb="FF000000"/>
        <rFont val="Arial"/>
        <family val="2"/>
      </rPr>
      <t>i</t>
    </r>
    <r>
      <rPr>
        <sz val="10.5"/>
        <color rgb="FF000000"/>
        <rFont val="Arial"/>
        <family val="2"/>
      </rPr>
      <t>a</t>
    </r>
    <r>
      <rPr>
        <sz val="10.5"/>
        <color rgb="FF000000"/>
        <rFont val="Arial"/>
        <family val="2"/>
      </rPr>
      <t>n</t>
    </r>
    <r>
      <rPr>
        <sz val="10.5"/>
        <color rgb="FF000000"/>
        <rFont val="Arial"/>
        <family val="2"/>
      </rPr>
      <t xml:space="preserve"> </t>
    </r>
    <r>
      <rPr>
        <sz val="10.5"/>
        <color rgb="FF000000"/>
        <rFont val="Arial"/>
        <family val="2"/>
      </rPr>
      <t>B</t>
    </r>
    <r>
      <rPr>
        <sz val="10.5"/>
        <color rgb="FF000000"/>
        <rFont val="Arial"/>
        <family val="2"/>
      </rPr>
      <t>a</t>
    </r>
    <r>
      <rPr>
        <sz val="10.5"/>
        <color rgb="FF000000"/>
        <rFont val="Arial"/>
        <family val="2"/>
      </rPr>
      <t>ck</t>
    </r>
    <r>
      <rPr>
        <sz val="10.5"/>
        <color rgb="FF000000"/>
        <rFont val="Arial"/>
        <family val="2"/>
      </rPr>
      <t>g</t>
    </r>
    <r>
      <rPr>
        <sz val="10.5"/>
        <color rgb="FF000000"/>
        <rFont val="Arial"/>
        <family val="2"/>
      </rPr>
      <t>r</t>
    </r>
    <r>
      <rPr>
        <sz val="10.5"/>
        <color rgb="FF000000"/>
        <rFont val="Arial"/>
        <family val="2"/>
      </rPr>
      <t>o</t>
    </r>
    <r>
      <rPr>
        <sz val="10.5"/>
        <color rgb="FF000000"/>
        <rFont val="Arial"/>
        <family val="2"/>
      </rPr>
      <t>u</t>
    </r>
    <r>
      <rPr>
        <sz val="10.5"/>
        <color rgb="FF000000"/>
        <rFont val="Arial"/>
        <family val="2"/>
      </rPr>
      <t>n</t>
    </r>
    <r>
      <rPr>
        <sz val="10.5"/>
        <color rgb="FF000000"/>
        <rFont val="Arial"/>
        <family val="2"/>
      </rPr>
      <t>d</t>
    </r>
    <r>
      <rPr>
        <sz val="10.5"/>
        <color rgb="FF000000"/>
        <rFont val="Arial"/>
        <family val="2"/>
      </rPr>
      <t>*</t>
    </r>
  </si>
  <si>
    <r>
      <rPr>
        <b/>
        <sz val="10.5"/>
        <color rgb="FF000000"/>
        <rFont val="Arial"/>
        <family val="2"/>
      </rPr>
      <t>A</t>
    </r>
    <r>
      <rPr>
        <b/>
        <sz val="10.5"/>
        <color rgb="FF000000"/>
        <rFont val="Arial"/>
        <family val="2"/>
      </rPr>
      <t>ny</t>
    </r>
    <r>
      <rPr>
        <b/>
        <sz val="10.5"/>
        <color rgb="FF000000"/>
        <rFont val="Arial"/>
        <family val="2"/>
      </rPr>
      <t xml:space="preserve"> </t>
    </r>
    <r>
      <rPr>
        <b/>
        <sz val="10.5"/>
        <color rgb="FF000000"/>
        <rFont val="Arial"/>
        <family val="2"/>
      </rPr>
      <t>O</t>
    </r>
    <r>
      <rPr>
        <b/>
        <sz val="10.5"/>
        <color rgb="FF000000"/>
        <rFont val="Arial"/>
        <family val="2"/>
      </rPr>
      <t>t</t>
    </r>
    <r>
      <rPr>
        <b/>
        <sz val="10.5"/>
        <color rgb="FF000000"/>
        <rFont val="Arial"/>
        <family val="2"/>
      </rPr>
      <t>h</t>
    </r>
    <r>
      <rPr>
        <b/>
        <sz val="10.5"/>
        <color rgb="FF000000"/>
        <rFont val="Arial"/>
        <family val="2"/>
      </rPr>
      <t>e</t>
    </r>
    <r>
      <rPr>
        <b/>
        <sz val="10.5"/>
        <color rgb="FF000000"/>
        <rFont val="Arial"/>
        <family val="2"/>
      </rPr>
      <t>r</t>
    </r>
    <r>
      <rPr>
        <b/>
        <sz val="10.5"/>
        <color rgb="FF000000"/>
        <rFont val="Arial"/>
        <family val="2"/>
      </rPr>
      <t xml:space="preserve"> </t>
    </r>
    <r>
      <rPr>
        <b/>
        <sz val="10.5"/>
        <color rgb="FF000000"/>
        <rFont val="Arial"/>
        <family val="2"/>
      </rPr>
      <t>M</t>
    </r>
    <r>
      <rPr>
        <b/>
        <sz val="10.5"/>
        <color rgb="FF000000"/>
        <rFont val="Arial"/>
        <family val="2"/>
      </rPr>
      <t>i</t>
    </r>
    <r>
      <rPr>
        <b/>
        <sz val="10.5"/>
        <color rgb="FF000000"/>
        <rFont val="Arial"/>
        <family val="2"/>
      </rPr>
      <t>x</t>
    </r>
    <r>
      <rPr>
        <b/>
        <sz val="10.5"/>
        <color rgb="FF000000"/>
        <rFont val="Arial"/>
        <family val="2"/>
      </rPr>
      <t>e</t>
    </r>
    <r>
      <rPr>
        <b/>
        <sz val="10.5"/>
        <color rgb="FF000000"/>
        <rFont val="Arial"/>
        <family val="2"/>
      </rPr>
      <t xml:space="preserve">d
</t>
    </r>
    <r>
      <rPr>
        <b/>
        <sz val="10.5"/>
        <color rgb="FF000000"/>
        <rFont val="Arial"/>
        <family val="2"/>
      </rPr>
      <t>B</t>
    </r>
    <r>
      <rPr>
        <b/>
        <sz val="10.5"/>
        <color rgb="FF000000"/>
        <rFont val="Arial"/>
        <family val="2"/>
      </rPr>
      <t>a</t>
    </r>
    <r>
      <rPr>
        <b/>
        <sz val="10.5"/>
        <color rgb="FF000000"/>
        <rFont val="Arial"/>
        <family val="2"/>
      </rPr>
      <t>c</t>
    </r>
    <r>
      <rPr>
        <b/>
        <sz val="10.5"/>
        <color rgb="FF000000"/>
        <rFont val="Arial"/>
        <family val="2"/>
      </rPr>
      <t>k</t>
    </r>
    <r>
      <rPr>
        <b/>
        <sz val="10.5"/>
        <color rgb="FF000000"/>
        <rFont val="Arial"/>
        <family val="2"/>
      </rPr>
      <t>gro</t>
    </r>
    <r>
      <rPr>
        <b/>
        <sz val="10.5"/>
        <color rgb="FF000000"/>
        <rFont val="Arial"/>
        <family val="2"/>
      </rPr>
      <t>u</t>
    </r>
    <r>
      <rPr>
        <b/>
        <sz val="10.5"/>
        <color rgb="FF000000"/>
        <rFont val="Arial"/>
        <family val="2"/>
      </rPr>
      <t>nd</t>
    </r>
  </si>
  <si>
    <r>
      <rPr>
        <sz val="10.5"/>
        <color rgb="FF000000"/>
        <rFont val="Arial"/>
        <family val="2"/>
      </rPr>
      <t>A</t>
    </r>
    <r>
      <rPr>
        <sz val="10.5"/>
        <color rgb="FF000000"/>
        <rFont val="Arial"/>
        <family val="2"/>
      </rPr>
      <t>s</t>
    </r>
    <r>
      <rPr>
        <sz val="10.5"/>
        <color rgb="FF000000"/>
        <rFont val="Arial"/>
        <family val="2"/>
      </rPr>
      <t>i</t>
    </r>
    <r>
      <rPr>
        <sz val="10.5"/>
        <color rgb="FF000000"/>
        <rFont val="Arial"/>
        <family val="2"/>
      </rPr>
      <t>a</t>
    </r>
    <r>
      <rPr>
        <sz val="10.5"/>
        <color rgb="FF000000"/>
        <rFont val="Arial"/>
        <family val="2"/>
      </rPr>
      <t>n</t>
    </r>
    <r>
      <rPr>
        <sz val="10.5"/>
        <color rgb="FF000000"/>
        <rFont val="Arial"/>
        <family val="2"/>
      </rPr>
      <t xml:space="preserve"> </t>
    </r>
    <r>
      <rPr>
        <sz val="10.5"/>
        <color rgb="FF000000"/>
        <rFont val="Arial"/>
        <family val="2"/>
      </rPr>
      <t>a</t>
    </r>
    <r>
      <rPr>
        <sz val="10.5"/>
        <color rgb="FF000000"/>
        <rFont val="Arial"/>
        <family val="2"/>
      </rPr>
      <t>n</t>
    </r>
    <r>
      <rPr>
        <sz val="10.5"/>
        <color rgb="FF000000"/>
        <rFont val="Arial"/>
        <family val="2"/>
      </rPr>
      <t>d</t>
    </r>
    <r>
      <rPr>
        <sz val="10.5"/>
        <color rgb="FF000000"/>
        <rFont val="Arial"/>
        <family val="2"/>
      </rPr>
      <t xml:space="preserve"> </t>
    </r>
    <r>
      <rPr>
        <sz val="10.5"/>
        <color rgb="FF000000"/>
        <rFont val="Arial"/>
        <family val="2"/>
      </rPr>
      <t>A</t>
    </r>
    <r>
      <rPr>
        <sz val="10.5"/>
        <color rgb="FF000000"/>
        <rFont val="Arial"/>
        <family val="2"/>
      </rPr>
      <t>n</t>
    </r>
    <r>
      <rPr>
        <sz val="10.5"/>
        <color rgb="FF000000"/>
        <rFont val="Arial"/>
        <family val="2"/>
      </rPr>
      <t>y</t>
    </r>
    <r>
      <rPr>
        <sz val="10.5"/>
        <color rgb="FF000000"/>
        <rFont val="Arial"/>
        <family val="2"/>
      </rPr>
      <t xml:space="preserve"> </t>
    </r>
    <r>
      <rPr>
        <sz val="10.5"/>
        <color rgb="FF000000"/>
        <rFont val="Arial"/>
        <family val="2"/>
      </rPr>
      <t>O</t>
    </r>
    <r>
      <rPr>
        <sz val="10.5"/>
        <color rgb="FF000000"/>
        <rFont val="Arial"/>
        <family val="2"/>
      </rPr>
      <t>t</t>
    </r>
    <r>
      <rPr>
        <sz val="10.5"/>
        <color rgb="FF000000"/>
        <rFont val="Arial"/>
        <family val="2"/>
      </rPr>
      <t>h</t>
    </r>
    <r>
      <rPr>
        <sz val="10.5"/>
        <color rgb="FF000000"/>
        <rFont val="Arial"/>
        <family val="2"/>
      </rPr>
      <t>e</t>
    </r>
    <r>
      <rPr>
        <sz val="10.5"/>
        <color rgb="FF000000"/>
        <rFont val="Arial"/>
        <family val="2"/>
      </rPr>
      <t xml:space="preserve">r
</t>
    </r>
    <r>
      <rPr>
        <sz val="10.5"/>
        <color rgb="FF000000"/>
        <rFont val="Arial"/>
        <family val="2"/>
      </rPr>
      <t>E</t>
    </r>
    <r>
      <rPr>
        <sz val="10.5"/>
        <color rgb="FF000000"/>
        <rFont val="Arial"/>
        <family val="2"/>
      </rPr>
      <t>t</t>
    </r>
    <r>
      <rPr>
        <sz val="10.5"/>
        <color rgb="FF000000"/>
        <rFont val="Arial"/>
        <family val="2"/>
      </rPr>
      <t>h</t>
    </r>
    <r>
      <rPr>
        <sz val="10.5"/>
        <color rgb="FF000000"/>
        <rFont val="Arial"/>
        <family val="2"/>
      </rPr>
      <t>n</t>
    </r>
    <r>
      <rPr>
        <sz val="10.5"/>
        <color rgb="FF000000"/>
        <rFont val="Arial"/>
        <family val="2"/>
      </rPr>
      <t>i</t>
    </r>
    <r>
      <rPr>
        <sz val="10.5"/>
        <color rgb="FF000000"/>
        <rFont val="Arial"/>
        <family val="2"/>
      </rPr>
      <t>c</t>
    </r>
    <r>
      <rPr>
        <sz val="10.5"/>
        <color rgb="FF000000"/>
        <rFont val="Arial"/>
        <family val="2"/>
      </rPr>
      <t xml:space="preserve"> </t>
    </r>
    <r>
      <rPr>
        <sz val="10.5"/>
        <color rgb="FF000000"/>
        <rFont val="Arial"/>
        <family val="2"/>
      </rPr>
      <t>G</t>
    </r>
    <r>
      <rPr>
        <sz val="10.5"/>
        <color rgb="FF000000"/>
        <rFont val="Arial"/>
        <family val="2"/>
      </rPr>
      <t>r</t>
    </r>
    <r>
      <rPr>
        <sz val="10.5"/>
        <color rgb="FF000000"/>
        <rFont val="Arial"/>
        <family val="2"/>
      </rPr>
      <t>o</t>
    </r>
    <r>
      <rPr>
        <sz val="10.5"/>
        <color rgb="FF000000"/>
        <rFont val="Arial"/>
        <family val="2"/>
      </rPr>
      <t>u</t>
    </r>
    <r>
      <rPr>
        <sz val="10.5"/>
        <color rgb="FF000000"/>
        <rFont val="Arial"/>
        <family val="2"/>
      </rPr>
      <t>p</t>
    </r>
    <r>
      <rPr>
        <sz val="10.5"/>
        <color rgb="FF000000"/>
        <rFont val="Arial"/>
        <family val="2"/>
      </rPr>
      <t>*</t>
    </r>
  </si>
  <si>
    <r>
      <rPr>
        <sz val="10.5"/>
        <color rgb="FF000000"/>
        <rFont val="Arial"/>
        <family val="2"/>
      </rPr>
      <t>B</t>
    </r>
    <r>
      <rPr>
        <sz val="10.5"/>
        <color rgb="FF000000"/>
        <rFont val="Arial"/>
        <family val="2"/>
      </rPr>
      <t>l</t>
    </r>
    <r>
      <rPr>
        <sz val="10.5"/>
        <color rgb="FF000000"/>
        <rFont val="Arial"/>
        <family val="2"/>
      </rPr>
      <t>a</t>
    </r>
    <r>
      <rPr>
        <sz val="10.5"/>
        <color rgb="FF000000"/>
        <rFont val="Arial"/>
        <family val="2"/>
      </rPr>
      <t>ck</t>
    </r>
    <r>
      <rPr>
        <sz val="10.5"/>
        <color rgb="FF000000"/>
        <rFont val="Arial"/>
        <family val="2"/>
      </rPr>
      <t xml:space="preserve"> </t>
    </r>
    <r>
      <rPr>
        <sz val="10.5"/>
        <color rgb="FF000000"/>
        <rFont val="Arial"/>
        <family val="2"/>
      </rPr>
      <t>a</t>
    </r>
    <r>
      <rPr>
        <sz val="10.5"/>
        <color rgb="FF000000"/>
        <rFont val="Arial"/>
        <family val="2"/>
      </rPr>
      <t>n</t>
    </r>
    <r>
      <rPr>
        <sz val="10.5"/>
        <color rgb="FF000000"/>
        <rFont val="Arial"/>
        <family val="2"/>
      </rPr>
      <t>d</t>
    </r>
    <r>
      <rPr>
        <sz val="10.5"/>
        <color rgb="FF000000"/>
        <rFont val="Arial"/>
        <family val="2"/>
      </rPr>
      <t xml:space="preserve"> </t>
    </r>
    <r>
      <rPr>
        <sz val="10.5"/>
        <color rgb="FF000000"/>
        <rFont val="Arial"/>
        <family val="2"/>
      </rPr>
      <t>A</t>
    </r>
    <r>
      <rPr>
        <sz val="10.5"/>
        <color rgb="FF000000"/>
        <rFont val="Arial"/>
        <family val="2"/>
      </rPr>
      <t>n</t>
    </r>
    <r>
      <rPr>
        <sz val="10.5"/>
        <color rgb="FF000000"/>
        <rFont val="Arial"/>
        <family val="2"/>
      </rPr>
      <t>y</t>
    </r>
    <r>
      <rPr>
        <sz val="10.5"/>
        <color rgb="FF000000"/>
        <rFont val="Arial"/>
        <family val="2"/>
      </rPr>
      <t xml:space="preserve"> </t>
    </r>
    <r>
      <rPr>
        <sz val="10.5"/>
        <color rgb="FF000000"/>
        <rFont val="Arial"/>
        <family val="2"/>
      </rPr>
      <t>O</t>
    </r>
    <r>
      <rPr>
        <sz val="10.5"/>
        <color rgb="FF000000"/>
        <rFont val="Arial"/>
        <family val="2"/>
      </rPr>
      <t>t</t>
    </r>
    <r>
      <rPr>
        <sz val="10.5"/>
        <color rgb="FF000000"/>
        <rFont val="Arial"/>
        <family val="2"/>
      </rPr>
      <t>h</t>
    </r>
    <r>
      <rPr>
        <sz val="10.5"/>
        <color rgb="FF000000"/>
        <rFont val="Arial"/>
        <family val="2"/>
      </rPr>
      <t>e</t>
    </r>
    <r>
      <rPr>
        <sz val="10.5"/>
        <color rgb="FF000000"/>
        <rFont val="Arial"/>
        <family val="2"/>
      </rPr>
      <t xml:space="preserve">r
</t>
    </r>
    <r>
      <rPr>
        <sz val="10.5"/>
        <color rgb="FF000000"/>
        <rFont val="Arial"/>
        <family val="2"/>
      </rPr>
      <t>E</t>
    </r>
    <r>
      <rPr>
        <sz val="10.5"/>
        <color rgb="FF000000"/>
        <rFont val="Arial"/>
        <family val="2"/>
      </rPr>
      <t>t</t>
    </r>
    <r>
      <rPr>
        <sz val="10.5"/>
        <color rgb="FF000000"/>
        <rFont val="Arial"/>
        <family val="2"/>
      </rPr>
      <t>h</t>
    </r>
    <r>
      <rPr>
        <sz val="10.5"/>
        <color rgb="FF000000"/>
        <rFont val="Arial"/>
        <family val="2"/>
      </rPr>
      <t>n</t>
    </r>
    <r>
      <rPr>
        <sz val="10.5"/>
        <color rgb="FF000000"/>
        <rFont val="Arial"/>
        <family val="2"/>
      </rPr>
      <t>i</t>
    </r>
    <r>
      <rPr>
        <sz val="10.5"/>
        <color rgb="FF000000"/>
        <rFont val="Arial"/>
        <family val="2"/>
      </rPr>
      <t>c</t>
    </r>
    <r>
      <rPr>
        <sz val="10.5"/>
        <color rgb="FF000000"/>
        <rFont val="Arial"/>
        <family val="2"/>
      </rPr>
      <t xml:space="preserve"> </t>
    </r>
    <r>
      <rPr>
        <sz val="10.5"/>
        <color rgb="FF000000"/>
        <rFont val="Arial"/>
        <family val="2"/>
      </rPr>
      <t>G</t>
    </r>
    <r>
      <rPr>
        <sz val="10.5"/>
        <color rgb="FF000000"/>
        <rFont val="Arial"/>
        <family val="2"/>
      </rPr>
      <t>r</t>
    </r>
    <r>
      <rPr>
        <sz val="10.5"/>
        <color rgb="FF000000"/>
        <rFont val="Arial"/>
        <family val="2"/>
      </rPr>
      <t>o</t>
    </r>
    <r>
      <rPr>
        <sz val="10.5"/>
        <color rgb="FF000000"/>
        <rFont val="Arial"/>
        <family val="2"/>
      </rPr>
      <t>u</t>
    </r>
    <r>
      <rPr>
        <sz val="10.5"/>
        <color rgb="FF000000"/>
        <rFont val="Arial"/>
        <family val="2"/>
      </rPr>
      <t>p</t>
    </r>
  </si>
  <si>
    <r>
      <rPr>
        <sz val="10.5"/>
        <color rgb="FF000000"/>
        <rFont val="Arial"/>
        <family val="2"/>
      </rPr>
      <t>C</t>
    </r>
    <r>
      <rPr>
        <sz val="10.5"/>
        <color rgb="FF000000"/>
        <rFont val="Arial"/>
        <family val="2"/>
      </rPr>
      <t>h</t>
    </r>
    <r>
      <rPr>
        <sz val="10.5"/>
        <color rgb="FF000000"/>
        <rFont val="Arial"/>
        <family val="2"/>
      </rPr>
      <t>i</t>
    </r>
    <r>
      <rPr>
        <sz val="10.5"/>
        <color rgb="FF000000"/>
        <rFont val="Arial"/>
        <family val="2"/>
      </rPr>
      <t>n</t>
    </r>
    <r>
      <rPr>
        <sz val="10.5"/>
        <color rgb="FF000000"/>
        <rFont val="Arial"/>
        <family val="2"/>
      </rPr>
      <t>e</t>
    </r>
    <r>
      <rPr>
        <sz val="10.5"/>
        <color rgb="FF000000"/>
        <rFont val="Arial"/>
        <family val="2"/>
      </rPr>
      <t>se</t>
    </r>
    <r>
      <rPr>
        <sz val="10.5"/>
        <color rgb="FF000000"/>
        <rFont val="Arial"/>
        <family val="2"/>
      </rPr>
      <t xml:space="preserve"> </t>
    </r>
    <r>
      <rPr>
        <sz val="10.5"/>
        <color rgb="FF000000"/>
        <rFont val="Arial"/>
        <family val="2"/>
      </rPr>
      <t>a</t>
    </r>
    <r>
      <rPr>
        <sz val="10.5"/>
        <color rgb="FF000000"/>
        <rFont val="Arial"/>
        <family val="2"/>
      </rPr>
      <t>n</t>
    </r>
    <r>
      <rPr>
        <sz val="10.5"/>
        <color rgb="FF000000"/>
        <rFont val="Arial"/>
        <family val="2"/>
      </rPr>
      <t>d</t>
    </r>
    <r>
      <rPr>
        <sz val="10.5"/>
        <color rgb="FF000000"/>
        <rFont val="Arial"/>
        <family val="2"/>
      </rPr>
      <t xml:space="preserve"> </t>
    </r>
    <r>
      <rPr>
        <sz val="10.5"/>
        <color rgb="FF000000"/>
        <rFont val="Arial"/>
        <family val="2"/>
      </rPr>
      <t>A</t>
    </r>
    <r>
      <rPr>
        <sz val="10.5"/>
        <color rgb="FF000000"/>
        <rFont val="Arial"/>
        <family val="2"/>
      </rPr>
      <t>n</t>
    </r>
    <r>
      <rPr>
        <sz val="10.5"/>
        <color rgb="FF000000"/>
        <rFont val="Arial"/>
        <family val="2"/>
      </rPr>
      <t>y</t>
    </r>
    <r>
      <rPr>
        <sz val="10.5"/>
        <color rgb="FF000000"/>
        <rFont val="Arial"/>
        <family val="2"/>
      </rPr>
      <t xml:space="preserve"> </t>
    </r>
    <r>
      <rPr>
        <sz val="10.5"/>
        <color rgb="FF000000"/>
        <rFont val="Arial"/>
        <family val="2"/>
      </rPr>
      <t>O</t>
    </r>
    <r>
      <rPr>
        <sz val="10.5"/>
        <color rgb="FF000000"/>
        <rFont val="Arial"/>
        <family val="2"/>
      </rPr>
      <t>t</t>
    </r>
    <r>
      <rPr>
        <sz val="10.5"/>
        <color rgb="FF000000"/>
        <rFont val="Arial"/>
        <family val="2"/>
      </rPr>
      <t>h</t>
    </r>
    <r>
      <rPr>
        <sz val="10.5"/>
        <color rgb="FF000000"/>
        <rFont val="Arial"/>
        <family val="2"/>
      </rPr>
      <t>e</t>
    </r>
    <r>
      <rPr>
        <sz val="10.5"/>
        <color rgb="FF000000"/>
        <rFont val="Arial"/>
        <family val="2"/>
      </rPr>
      <t xml:space="preserve">r
</t>
    </r>
    <r>
      <rPr>
        <sz val="10.5"/>
        <color rgb="FF000000"/>
        <rFont val="Arial"/>
        <family val="2"/>
      </rPr>
      <t>E</t>
    </r>
    <r>
      <rPr>
        <sz val="10.5"/>
        <color rgb="FF000000"/>
        <rFont val="Arial"/>
        <family val="2"/>
      </rPr>
      <t>t</t>
    </r>
    <r>
      <rPr>
        <sz val="10.5"/>
        <color rgb="FF000000"/>
        <rFont val="Arial"/>
        <family val="2"/>
      </rPr>
      <t>h</t>
    </r>
    <r>
      <rPr>
        <sz val="10.5"/>
        <color rgb="FF000000"/>
        <rFont val="Arial"/>
        <family val="2"/>
      </rPr>
      <t>n</t>
    </r>
    <r>
      <rPr>
        <sz val="10.5"/>
        <color rgb="FF000000"/>
        <rFont val="Arial"/>
        <family val="2"/>
      </rPr>
      <t>i</t>
    </r>
    <r>
      <rPr>
        <sz val="10.5"/>
        <color rgb="FF000000"/>
        <rFont val="Arial"/>
        <family val="2"/>
      </rPr>
      <t>c</t>
    </r>
    <r>
      <rPr>
        <sz val="10.5"/>
        <color rgb="FF000000"/>
        <rFont val="Arial"/>
        <family val="2"/>
      </rPr>
      <t xml:space="preserve"> </t>
    </r>
    <r>
      <rPr>
        <sz val="10.5"/>
        <color rgb="FF000000"/>
        <rFont val="Arial"/>
        <family val="2"/>
      </rPr>
      <t>G</t>
    </r>
    <r>
      <rPr>
        <sz val="10.5"/>
        <color rgb="FF000000"/>
        <rFont val="Arial"/>
        <family val="2"/>
      </rPr>
      <t>r</t>
    </r>
    <r>
      <rPr>
        <sz val="10.5"/>
        <color rgb="FF000000"/>
        <rFont val="Arial"/>
        <family val="2"/>
      </rPr>
      <t>o</t>
    </r>
    <r>
      <rPr>
        <sz val="10.5"/>
        <color rgb="FF000000"/>
        <rFont val="Arial"/>
        <family val="2"/>
      </rPr>
      <t>u</t>
    </r>
    <r>
      <rPr>
        <sz val="10.5"/>
        <color rgb="FF000000"/>
        <rFont val="Arial"/>
        <family val="2"/>
      </rPr>
      <t>p</t>
    </r>
  </si>
  <si>
    <r>
      <rPr>
        <sz val="10.5"/>
        <color rgb="FF000000"/>
        <rFont val="Arial"/>
        <family val="2"/>
      </rPr>
      <t>W</t>
    </r>
    <r>
      <rPr>
        <sz val="10.5"/>
        <color rgb="FF000000"/>
        <rFont val="Arial"/>
        <family val="2"/>
      </rPr>
      <t>h</t>
    </r>
    <r>
      <rPr>
        <sz val="10.5"/>
        <color rgb="FF000000"/>
        <rFont val="Arial"/>
        <family val="2"/>
      </rPr>
      <t>i</t>
    </r>
    <r>
      <rPr>
        <sz val="10.5"/>
        <color rgb="FF000000"/>
        <rFont val="Arial"/>
        <family val="2"/>
      </rPr>
      <t>t</t>
    </r>
    <r>
      <rPr>
        <sz val="10.5"/>
        <color rgb="FF000000"/>
        <rFont val="Arial"/>
        <family val="2"/>
      </rPr>
      <t>e</t>
    </r>
    <r>
      <rPr>
        <sz val="10.5"/>
        <color rgb="FF000000"/>
        <rFont val="Arial"/>
        <family val="2"/>
      </rPr>
      <t xml:space="preserve"> </t>
    </r>
    <r>
      <rPr>
        <sz val="10.5"/>
        <color rgb="FF000000"/>
        <rFont val="Arial"/>
        <family val="2"/>
      </rPr>
      <t>a</t>
    </r>
    <r>
      <rPr>
        <sz val="10.5"/>
        <color rgb="FF000000"/>
        <rFont val="Arial"/>
        <family val="2"/>
      </rPr>
      <t>n</t>
    </r>
    <r>
      <rPr>
        <sz val="10.5"/>
        <color rgb="FF000000"/>
        <rFont val="Arial"/>
        <family val="2"/>
      </rPr>
      <t>d</t>
    </r>
    <r>
      <rPr>
        <sz val="10.5"/>
        <color rgb="FF000000"/>
        <rFont val="Arial"/>
        <family val="2"/>
      </rPr>
      <t xml:space="preserve"> </t>
    </r>
    <r>
      <rPr>
        <sz val="10.5"/>
        <color rgb="FF000000"/>
        <rFont val="Arial"/>
        <family val="2"/>
      </rPr>
      <t>A</t>
    </r>
    <r>
      <rPr>
        <sz val="10.5"/>
        <color rgb="FF000000"/>
        <rFont val="Arial"/>
        <family val="2"/>
      </rPr>
      <t>n</t>
    </r>
    <r>
      <rPr>
        <sz val="10.5"/>
        <color rgb="FF000000"/>
        <rFont val="Arial"/>
        <family val="2"/>
      </rPr>
      <t>y</t>
    </r>
    <r>
      <rPr>
        <sz val="10.5"/>
        <color rgb="FF000000"/>
        <rFont val="Arial"/>
        <family val="2"/>
      </rPr>
      <t xml:space="preserve"> </t>
    </r>
    <r>
      <rPr>
        <sz val="10.5"/>
        <color rgb="FF000000"/>
        <rFont val="Arial"/>
        <family val="2"/>
      </rPr>
      <t>O</t>
    </r>
    <r>
      <rPr>
        <sz val="10.5"/>
        <color rgb="FF000000"/>
        <rFont val="Arial"/>
        <family val="2"/>
      </rPr>
      <t>t</t>
    </r>
    <r>
      <rPr>
        <sz val="10.5"/>
        <color rgb="FF000000"/>
        <rFont val="Arial"/>
        <family val="2"/>
      </rPr>
      <t>h</t>
    </r>
    <r>
      <rPr>
        <sz val="10.5"/>
        <color rgb="FF000000"/>
        <rFont val="Arial"/>
        <family val="2"/>
      </rPr>
      <t>e</t>
    </r>
    <r>
      <rPr>
        <sz val="10.5"/>
        <color rgb="FF000000"/>
        <rFont val="Arial"/>
        <family val="2"/>
      </rPr>
      <t xml:space="preserve">r
</t>
    </r>
    <r>
      <rPr>
        <sz val="10.5"/>
        <color rgb="FF000000"/>
        <rFont val="Arial"/>
        <family val="2"/>
      </rPr>
      <t>E</t>
    </r>
    <r>
      <rPr>
        <sz val="10.5"/>
        <color rgb="FF000000"/>
        <rFont val="Arial"/>
        <family val="2"/>
      </rPr>
      <t>t</t>
    </r>
    <r>
      <rPr>
        <sz val="10.5"/>
        <color rgb="FF000000"/>
        <rFont val="Arial"/>
        <family val="2"/>
      </rPr>
      <t>h</t>
    </r>
    <r>
      <rPr>
        <sz val="10.5"/>
        <color rgb="FF000000"/>
        <rFont val="Arial"/>
        <family val="2"/>
      </rPr>
      <t>n</t>
    </r>
    <r>
      <rPr>
        <sz val="10.5"/>
        <color rgb="FF000000"/>
        <rFont val="Arial"/>
        <family val="2"/>
      </rPr>
      <t>i</t>
    </r>
    <r>
      <rPr>
        <sz val="10.5"/>
        <color rgb="FF000000"/>
        <rFont val="Arial"/>
        <family val="2"/>
      </rPr>
      <t>c</t>
    </r>
    <r>
      <rPr>
        <sz val="10.5"/>
        <color rgb="FF000000"/>
        <rFont val="Arial"/>
        <family val="2"/>
      </rPr>
      <t xml:space="preserve"> </t>
    </r>
    <r>
      <rPr>
        <sz val="10.5"/>
        <color rgb="FF000000"/>
        <rFont val="Arial"/>
        <family val="2"/>
      </rPr>
      <t>G</t>
    </r>
    <r>
      <rPr>
        <sz val="10.5"/>
        <color rgb="FF000000"/>
        <rFont val="Arial"/>
        <family val="2"/>
      </rPr>
      <t>r</t>
    </r>
    <r>
      <rPr>
        <sz val="10.5"/>
        <color rgb="FF000000"/>
        <rFont val="Arial"/>
        <family val="2"/>
      </rPr>
      <t>o</t>
    </r>
    <r>
      <rPr>
        <sz val="10.5"/>
        <color rgb="FF000000"/>
        <rFont val="Arial"/>
        <family val="2"/>
      </rPr>
      <t>u</t>
    </r>
    <r>
      <rPr>
        <sz val="10.5"/>
        <color rgb="FF000000"/>
        <rFont val="Arial"/>
        <family val="2"/>
      </rPr>
      <t>p</t>
    </r>
  </si>
  <si>
    <r>
      <rPr>
        <sz val="10.5"/>
        <color rgb="FF000000"/>
        <rFont val="Arial"/>
        <family val="2"/>
      </rPr>
      <t>O</t>
    </r>
    <r>
      <rPr>
        <sz val="10.5"/>
        <color rgb="FF000000"/>
        <rFont val="Arial"/>
        <family val="2"/>
      </rPr>
      <t>t</t>
    </r>
    <r>
      <rPr>
        <sz val="10.5"/>
        <color rgb="FF000000"/>
        <rFont val="Arial"/>
        <family val="2"/>
      </rPr>
      <t>h</t>
    </r>
    <r>
      <rPr>
        <sz val="10.5"/>
        <color rgb="FF000000"/>
        <rFont val="Arial"/>
        <family val="2"/>
      </rPr>
      <t>e</t>
    </r>
    <r>
      <rPr>
        <sz val="10.5"/>
        <color rgb="FF000000"/>
        <rFont val="Arial"/>
        <family val="2"/>
      </rPr>
      <t>r</t>
    </r>
    <r>
      <rPr>
        <sz val="10.5"/>
        <color rgb="FF000000"/>
        <rFont val="Arial"/>
        <family val="2"/>
      </rPr>
      <t xml:space="preserve"> </t>
    </r>
    <r>
      <rPr>
        <sz val="10.5"/>
        <color rgb="FF000000"/>
        <rFont val="Arial"/>
        <family val="2"/>
      </rPr>
      <t>M</t>
    </r>
    <r>
      <rPr>
        <sz val="10.5"/>
        <color rgb="FF000000"/>
        <rFont val="Arial"/>
        <family val="2"/>
      </rPr>
      <t>i</t>
    </r>
    <r>
      <rPr>
        <sz val="10.5"/>
        <color rgb="FF000000"/>
        <rFont val="Arial"/>
        <family val="2"/>
      </rPr>
      <t>x</t>
    </r>
    <r>
      <rPr>
        <sz val="10.5"/>
        <color rgb="FF000000"/>
        <rFont val="Arial"/>
        <family val="2"/>
      </rPr>
      <t>e</t>
    </r>
    <r>
      <rPr>
        <sz val="10.5"/>
        <color rgb="FF000000"/>
        <rFont val="Arial"/>
        <family val="2"/>
      </rPr>
      <t xml:space="preserve">d
</t>
    </r>
    <r>
      <rPr>
        <sz val="10.5"/>
        <color rgb="FF000000"/>
        <rFont val="Arial"/>
        <family val="2"/>
      </rPr>
      <t>B</t>
    </r>
    <r>
      <rPr>
        <sz val="10.5"/>
        <color rgb="FF000000"/>
        <rFont val="Arial"/>
        <family val="2"/>
      </rPr>
      <t>a</t>
    </r>
    <r>
      <rPr>
        <sz val="10.5"/>
        <color rgb="FF000000"/>
        <rFont val="Arial"/>
        <family val="2"/>
      </rPr>
      <t>ck</t>
    </r>
    <r>
      <rPr>
        <sz val="10.5"/>
        <color rgb="FF000000"/>
        <rFont val="Arial"/>
        <family val="2"/>
      </rPr>
      <t>g</t>
    </r>
    <r>
      <rPr>
        <sz val="10.5"/>
        <color rgb="FF000000"/>
        <rFont val="Arial"/>
        <family val="2"/>
      </rPr>
      <t>r</t>
    </r>
    <r>
      <rPr>
        <sz val="10.5"/>
        <color rgb="FF000000"/>
        <rFont val="Arial"/>
        <family val="2"/>
      </rPr>
      <t>o</t>
    </r>
    <r>
      <rPr>
        <sz val="10.5"/>
        <color rgb="FF000000"/>
        <rFont val="Arial"/>
        <family val="2"/>
      </rPr>
      <t>u</t>
    </r>
    <r>
      <rPr>
        <sz val="10.5"/>
        <color rgb="FF000000"/>
        <rFont val="Arial"/>
        <family val="2"/>
      </rPr>
      <t>n</t>
    </r>
    <r>
      <rPr>
        <sz val="10.5"/>
        <color rgb="FF000000"/>
        <rFont val="Arial"/>
        <family val="2"/>
      </rPr>
      <t>d</t>
    </r>
  </si>
  <si>
    <r>
      <rPr>
        <b/>
        <sz val="10.5"/>
        <color rgb="FF000000"/>
        <rFont val="Arial"/>
        <family val="2"/>
      </rPr>
      <t>A</t>
    </r>
    <r>
      <rPr>
        <b/>
        <sz val="10.5"/>
        <color rgb="FF000000"/>
        <rFont val="Arial"/>
        <family val="2"/>
      </rPr>
      <t>s</t>
    </r>
    <r>
      <rPr>
        <b/>
        <sz val="10.5"/>
        <color rgb="FF000000"/>
        <rFont val="Arial"/>
        <family val="2"/>
      </rPr>
      <t>i</t>
    </r>
    <r>
      <rPr>
        <b/>
        <sz val="10.5"/>
        <color rgb="FF000000"/>
        <rFont val="Arial"/>
        <family val="2"/>
      </rPr>
      <t>a</t>
    </r>
    <r>
      <rPr>
        <b/>
        <sz val="10.5"/>
        <color rgb="FF000000"/>
        <rFont val="Arial"/>
        <family val="2"/>
      </rPr>
      <t>n</t>
    </r>
    <r>
      <rPr>
        <b/>
        <sz val="10.5"/>
        <color rgb="FF000000"/>
        <rFont val="Arial"/>
        <family val="2"/>
      </rPr>
      <t xml:space="preserve"> </t>
    </r>
    <r>
      <rPr>
        <b/>
        <sz val="10.5"/>
        <color rgb="FF000000"/>
        <rFont val="Arial"/>
        <family val="2"/>
      </rPr>
      <t>or</t>
    </r>
    <r>
      <rPr>
        <b/>
        <sz val="10.5"/>
        <color rgb="FF000000"/>
        <rFont val="Arial"/>
        <family val="2"/>
      </rPr>
      <t xml:space="preserve"> </t>
    </r>
    <r>
      <rPr>
        <b/>
        <sz val="10.5"/>
        <color rgb="FF000000"/>
        <rFont val="Arial"/>
        <family val="2"/>
      </rPr>
      <t>A</t>
    </r>
    <r>
      <rPr>
        <b/>
        <sz val="10.5"/>
        <color rgb="FF000000"/>
        <rFont val="Arial"/>
        <family val="2"/>
      </rPr>
      <t>s</t>
    </r>
    <r>
      <rPr>
        <b/>
        <sz val="10.5"/>
        <color rgb="FF000000"/>
        <rFont val="Arial"/>
        <family val="2"/>
      </rPr>
      <t>i</t>
    </r>
    <r>
      <rPr>
        <b/>
        <sz val="10.5"/>
        <color rgb="FF000000"/>
        <rFont val="Arial"/>
        <family val="2"/>
      </rPr>
      <t>a</t>
    </r>
    <r>
      <rPr>
        <b/>
        <sz val="10.5"/>
        <color rgb="FF000000"/>
        <rFont val="Arial"/>
        <family val="2"/>
      </rPr>
      <t xml:space="preserve">n
</t>
    </r>
    <r>
      <rPr>
        <b/>
        <sz val="10.5"/>
        <color rgb="FF000000"/>
        <rFont val="Arial"/>
        <family val="2"/>
      </rPr>
      <t>B</t>
    </r>
    <r>
      <rPr>
        <b/>
        <sz val="10.5"/>
        <color rgb="FF000000"/>
        <rFont val="Arial"/>
        <family val="2"/>
      </rPr>
      <t>r</t>
    </r>
    <r>
      <rPr>
        <b/>
        <sz val="10.5"/>
        <color rgb="FF000000"/>
        <rFont val="Arial"/>
        <family val="2"/>
      </rPr>
      <t>i</t>
    </r>
    <r>
      <rPr>
        <b/>
        <sz val="10.5"/>
        <color rgb="FF000000"/>
        <rFont val="Arial"/>
        <family val="2"/>
      </rPr>
      <t>t</t>
    </r>
    <r>
      <rPr>
        <b/>
        <sz val="10.5"/>
        <color rgb="FF000000"/>
        <rFont val="Arial"/>
        <family val="2"/>
      </rPr>
      <t>i</t>
    </r>
    <r>
      <rPr>
        <b/>
        <sz val="10.5"/>
        <color rgb="FF000000"/>
        <rFont val="Arial"/>
        <family val="2"/>
      </rPr>
      <t>s</t>
    </r>
    <r>
      <rPr>
        <b/>
        <sz val="10.5"/>
        <color rgb="FF000000"/>
        <rFont val="Arial"/>
        <family val="2"/>
      </rPr>
      <t>h</t>
    </r>
  </si>
  <si>
    <r>
      <rPr>
        <b/>
        <sz val="10.5"/>
        <color rgb="FF000000"/>
        <rFont val="Arial"/>
        <family val="2"/>
      </rPr>
      <t>A</t>
    </r>
    <r>
      <rPr>
        <b/>
        <sz val="10.5"/>
        <color rgb="FF000000"/>
        <rFont val="Arial"/>
        <family val="2"/>
      </rPr>
      <t>n</t>
    </r>
    <r>
      <rPr>
        <b/>
        <sz val="10.5"/>
        <color rgb="FF000000"/>
        <rFont val="Arial"/>
        <family val="2"/>
      </rPr>
      <t>y</t>
    </r>
    <r>
      <rPr>
        <b/>
        <sz val="10.5"/>
        <color rgb="FF000000"/>
        <rFont val="Arial"/>
        <family val="2"/>
      </rPr>
      <t xml:space="preserve"> </t>
    </r>
    <r>
      <rPr>
        <b/>
        <sz val="10.5"/>
        <color rgb="FF000000"/>
        <rFont val="Arial"/>
        <family val="2"/>
      </rPr>
      <t>O</t>
    </r>
    <r>
      <rPr>
        <b/>
        <sz val="10.5"/>
        <color rgb="FF000000"/>
        <rFont val="Arial"/>
        <family val="2"/>
      </rPr>
      <t>t</t>
    </r>
    <r>
      <rPr>
        <b/>
        <sz val="10.5"/>
        <color rgb="FF000000"/>
        <rFont val="Arial"/>
        <family val="2"/>
      </rPr>
      <t>h</t>
    </r>
    <r>
      <rPr>
        <b/>
        <sz val="10.5"/>
        <color rgb="FF000000"/>
        <rFont val="Arial"/>
        <family val="2"/>
      </rPr>
      <t>e</t>
    </r>
    <r>
      <rPr>
        <b/>
        <sz val="10.5"/>
        <color rgb="FF000000"/>
        <rFont val="Arial"/>
        <family val="2"/>
      </rPr>
      <t>r</t>
    </r>
    <r>
      <rPr>
        <b/>
        <sz val="10.5"/>
        <color rgb="FF000000"/>
        <rFont val="Arial"/>
        <family val="2"/>
      </rPr>
      <t xml:space="preserve"> </t>
    </r>
    <r>
      <rPr>
        <b/>
        <sz val="10.5"/>
        <color rgb="FF000000"/>
        <rFont val="Arial"/>
        <family val="2"/>
      </rPr>
      <t>A</t>
    </r>
    <r>
      <rPr>
        <b/>
        <sz val="10.5"/>
        <color rgb="FF000000"/>
        <rFont val="Arial"/>
        <family val="2"/>
      </rPr>
      <t>s</t>
    </r>
    <r>
      <rPr>
        <b/>
        <sz val="10.5"/>
        <color rgb="FF000000"/>
        <rFont val="Arial"/>
        <family val="2"/>
      </rPr>
      <t>i</t>
    </r>
    <r>
      <rPr>
        <b/>
        <sz val="10.5"/>
        <color rgb="FF000000"/>
        <rFont val="Arial"/>
        <family val="2"/>
      </rPr>
      <t>a</t>
    </r>
    <r>
      <rPr>
        <b/>
        <sz val="10.5"/>
        <color rgb="FF000000"/>
        <rFont val="Arial"/>
        <family val="2"/>
      </rPr>
      <t xml:space="preserve">n
</t>
    </r>
    <r>
      <rPr>
        <b/>
        <sz val="10.5"/>
        <color rgb="FF000000"/>
        <rFont val="Arial"/>
        <family val="2"/>
      </rPr>
      <t>B</t>
    </r>
    <r>
      <rPr>
        <b/>
        <sz val="10.5"/>
        <color rgb="FF000000"/>
        <rFont val="Arial"/>
        <family val="2"/>
      </rPr>
      <t>a</t>
    </r>
    <r>
      <rPr>
        <b/>
        <sz val="10.5"/>
        <color rgb="FF000000"/>
        <rFont val="Arial"/>
        <family val="2"/>
      </rPr>
      <t>c</t>
    </r>
    <r>
      <rPr>
        <b/>
        <sz val="10.5"/>
        <color rgb="FF000000"/>
        <rFont val="Arial"/>
        <family val="2"/>
      </rPr>
      <t>k</t>
    </r>
    <r>
      <rPr>
        <b/>
        <sz val="10.5"/>
        <color rgb="FF000000"/>
        <rFont val="Arial"/>
        <family val="2"/>
      </rPr>
      <t>gro</t>
    </r>
    <r>
      <rPr>
        <b/>
        <sz val="10.5"/>
        <color rgb="FF000000"/>
        <rFont val="Arial"/>
        <family val="2"/>
      </rPr>
      <t>u</t>
    </r>
    <r>
      <rPr>
        <b/>
        <sz val="10.5"/>
        <color rgb="FF000000"/>
        <rFont val="Arial"/>
        <family val="2"/>
      </rPr>
      <t>nd</t>
    </r>
  </si>
  <si>
    <r>
      <rPr>
        <b/>
        <sz val="10.5"/>
        <color rgb="FF000000"/>
        <rFont val="Arial"/>
        <family val="2"/>
      </rPr>
      <t>A</t>
    </r>
    <r>
      <rPr>
        <b/>
        <sz val="10.5"/>
        <color rgb="FF000000"/>
        <rFont val="Arial"/>
        <family val="2"/>
      </rPr>
      <t>ny</t>
    </r>
    <r>
      <rPr>
        <b/>
        <sz val="10.5"/>
        <color rgb="FF000000"/>
        <rFont val="Arial"/>
        <family val="2"/>
      </rPr>
      <t xml:space="preserve"> </t>
    </r>
    <r>
      <rPr>
        <b/>
        <sz val="10.5"/>
        <color rgb="FF000000"/>
        <rFont val="Arial"/>
        <family val="2"/>
      </rPr>
      <t>O</t>
    </r>
    <r>
      <rPr>
        <b/>
        <sz val="10.5"/>
        <color rgb="FF000000"/>
        <rFont val="Arial"/>
        <family val="2"/>
      </rPr>
      <t>t</t>
    </r>
    <r>
      <rPr>
        <b/>
        <sz val="10.5"/>
        <color rgb="FF000000"/>
        <rFont val="Arial"/>
        <family val="2"/>
      </rPr>
      <t>h</t>
    </r>
    <r>
      <rPr>
        <b/>
        <sz val="10.5"/>
        <color rgb="FF000000"/>
        <rFont val="Arial"/>
        <family val="2"/>
      </rPr>
      <t>e</t>
    </r>
    <r>
      <rPr>
        <b/>
        <sz val="10.5"/>
        <color rgb="FF000000"/>
        <rFont val="Arial"/>
        <family val="2"/>
      </rPr>
      <t>r</t>
    </r>
    <r>
      <rPr>
        <b/>
        <sz val="10.5"/>
        <color rgb="FF000000"/>
        <rFont val="Arial"/>
        <family val="2"/>
      </rPr>
      <t xml:space="preserve"> </t>
    </r>
    <r>
      <rPr>
        <b/>
        <sz val="10.5"/>
        <color rgb="FF000000"/>
        <rFont val="Arial"/>
        <family val="2"/>
      </rPr>
      <t>A</t>
    </r>
    <r>
      <rPr>
        <b/>
        <sz val="10.5"/>
        <color rgb="FF000000"/>
        <rFont val="Arial"/>
        <family val="2"/>
      </rPr>
      <t>s</t>
    </r>
    <r>
      <rPr>
        <b/>
        <sz val="10.5"/>
        <color rgb="FF000000"/>
        <rFont val="Arial"/>
        <family val="2"/>
      </rPr>
      <t>i</t>
    </r>
    <r>
      <rPr>
        <b/>
        <sz val="10.5"/>
        <color rgb="FF000000"/>
        <rFont val="Arial"/>
        <family val="2"/>
      </rPr>
      <t>a</t>
    </r>
    <r>
      <rPr>
        <b/>
        <sz val="10.5"/>
        <color rgb="FF000000"/>
        <rFont val="Arial"/>
        <family val="2"/>
      </rPr>
      <t xml:space="preserve">n
</t>
    </r>
    <r>
      <rPr>
        <b/>
        <sz val="10.5"/>
        <color rgb="FF000000"/>
        <rFont val="Arial"/>
        <family val="2"/>
      </rPr>
      <t>B</t>
    </r>
    <r>
      <rPr>
        <b/>
        <sz val="10.5"/>
        <color rgb="FF000000"/>
        <rFont val="Arial"/>
        <family val="2"/>
      </rPr>
      <t>a</t>
    </r>
    <r>
      <rPr>
        <b/>
        <sz val="10.5"/>
        <color rgb="FF000000"/>
        <rFont val="Arial"/>
        <family val="2"/>
      </rPr>
      <t>c</t>
    </r>
    <r>
      <rPr>
        <b/>
        <sz val="10.5"/>
        <color rgb="FF000000"/>
        <rFont val="Arial"/>
        <family val="2"/>
      </rPr>
      <t>k</t>
    </r>
    <r>
      <rPr>
        <b/>
        <sz val="10.5"/>
        <color rgb="FF000000"/>
        <rFont val="Arial"/>
        <family val="2"/>
      </rPr>
      <t>gro</t>
    </r>
    <r>
      <rPr>
        <b/>
        <sz val="10.5"/>
        <color rgb="FF000000"/>
        <rFont val="Arial"/>
        <family val="2"/>
      </rPr>
      <t>u</t>
    </r>
    <r>
      <rPr>
        <b/>
        <sz val="10.5"/>
        <color rgb="FF000000"/>
        <rFont val="Arial"/>
        <family val="2"/>
      </rPr>
      <t>nd</t>
    </r>
  </si>
  <si>
    <r>
      <rPr>
        <b/>
        <sz val="10.5"/>
        <color rgb="FF000000"/>
        <rFont val="Arial"/>
        <family val="2"/>
      </rPr>
      <t>B</t>
    </r>
    <r>
      <rPr>
        <b/>
        <sz val="10.5"/>
        <color rgb="FF000000"/>
        <rFont val="Arial"/>
        <family val="2"/>
      </rPr>
      <t>l</t>
    </r>
    <r>
      <rPr>
        <b/>
        <sz val="10.5"/>
        <color rgb="FF000000"/>
        <rFont val="Arial"/>
        <family val="2"/>
      </rPr>
      <t>a</t>
    </r>
    <r>
      <rPr>
        <b/>
        <sz val="10.5"/>
        <color rgb="FF000000"/>
        <rFont val="Arial"/>
        <family val="2"/>
      </rPr>
      <t>c</t>
    </r>
    <r>
      <rPr>
        <b/>
        <sz val="10.5"/>
        <color rgb="FF000000"/>
        <rFont val="Arial"/>
        <family val="2"/>
      </rPr>
      <t>k</t>
    </r>
    <r>
      <rPr>
        <b/>
        <sz val="10.5"/>
        <color rgb="FF000000"/>
        <rFont val="Arial"/>
        <family val="2"/>
      </rPr>
      <t xml:space="preserve"> </t>
    </r>
    <r>
      <rPr>
        <b/>
        <sz val="10.5"/>
        <color rgb="FF000000"/>
        <rFont val="Arial"/>
        <family val="2"/>
      </rPr>
      <t>or</t>
    </r>
    <r>
      <rPr>
        <b/>
        <sz val="10.5"/>
        <color rgb="FF000000"/>
        <rFont val="Arial"/>
        <family val="2"/>
      </rPr>
      <t xml:space="preserve"> </t>
    </r>
    <r>
      <rPr>
        <b/>
        <sz val="10.5"/>
        <color rgb="FF000000"/>
        <rFont val="Arial"/>
        <family val="2"/>
      </rPr>
      <t>B</t>
    </r>
    <r>
      <rPr>
        <b/>
        <sz val="10.5"/>
        <color rgb="FF000000"/>
        <rFont val="Arial"/>
        <family val="2"/>
      </rPr>
      <t>l</t>
    </r>
    <r>
      <rPr>
        <b/>
        <sz val="10.5"/>
        <color rgb="FF000000"/>
        <rFont val="Arial"/>
        <family val="2"/>
      </rPr>
      <t>a</t>
    </r>
    <r>
      <rPr>
        <b/>
        <sz val="10.5"/>
        <color rgb="FF000000"/>
        <rFont val="Arial"/>
        <family val="2"/>
      </rPr>
      <t>c</t>
    </r>
    <r>
      <rPr>
        <b/>
        <sz val="10.5"/>
        <color rgb="FF000000"/>
        <rFont val="Arial"/>
        <family val="2"/>
      </rPr>
      <t xml:space="preserve">k
</t>
    </r>
    <r>
      <rPr>
        <b/>
        <sz val="10.5"/>
        <color rgb="FF000000"/>
        <rFont val="Arial"/>
        <family val="2"/>
      </rPr>
      <t>B</t>
    </r>
    <r>
      <rPr>
        <b/>
        <sz val="10.5"/>
        <color rgb="FF000000"/>
        <rFont val="Arial"/>
        <family val="2"/>
      </rPr>
      <t>r</t>
    </r>
    <r>
      <rPr>
        <b/>
        <sz val="10.5"/>
        <color rgb="FF000000"/>
        <rFont val="Arial"/>
        <family val="2"/>
      </rPr>
      <t>i</t>
    </r>
    <r>
      <rPr>
        <b/>
        <sz val="10.5"/>
        <color rgb="FF000000"/>
        <rFont val="Arial"/>
        <family val="2"/>
      </rPr>
      <t>t</t>
    </r>
    <r>
      <rPr>
        <b/>
        <sz val="10.5"/>
        <color rgb="FF000000"/>
        <rFont val="Arial"/>
        <family val="2"/>
      </rPr>
      <t>i</t>
    </r>
    <r>
      <rPr>
        <b/>
        <sz val="10.5"/>
        <color rgb="FF000000"/>
        <rFont val="Arial"/>
        <family val="2"/>
      </rPr>
      <t>s</t>
    </r>
    <r>
      <rPr>
        <b/>
        <sz val="10.5"/>
        <color rgb="FF000000"/>
        <rFont val="Arial"/>
        <family val="2"/>
      </rPr>
      <t>h</t>
    </r>
  </si>
  <si>
    <r>
      <rPr>
        <b/>
        <sz val="10.5"/>
        <color rgb="FF000000"/>
        <rFont val="Arial"/>
        <family val="2"/>
      </rPr>
      <t>B</t>
    </r>
    <r>
      <rPr>
        <b/>
        <sz val="10.5"/>
        <color rgb="FF000000"/>
        <rFont val="Arial"/>
        <family val="2"/>
      </rPr>
      <t>l</t>
    </r>
    <r>
      <rPr>
        <b/>
        <sz val="10.5"/>
        <color rgb="FF000000"/>
        <rFont val="Arial"/>
        <family val="2"/>
      </rPr>
      <t>a</t>
    </r>
    <r>
      <rPr>
        <b/>
        <sz val="10.5"/>
        <color rgb="FF000000"/>
        <rFont val="Arial"/>
        <family val="2"/>
      </rPr>
      <t>c</t>
    </r>
    <r>
      <rPr>
        <b/>
        <sz val="10.5"/>
        <color rgb="FF000000"/>
        <rFont val="Arial"/>
        <family val="2"/>
      </rPr>
      <t>k</t>
    </r>
    <r>
      <rPr>
        <b/>
        <sz val="10.5"/>
        <color rgb="FF000000"/>
        <rFont val="Arial"/>
        <family val="2"/>
      </rPr>
      <t xml:space="preserve"> </t>
    </r>
    <r>
      <rPr>
        <b/>
        <sz val="10.5"/>
        <color rgb="FF000000"/>
        <rFont val="Arial"/>
        <family val="2"/>
      </rPr>
      <t>C</t>
    </r>
    <r>
      <rPr>
        <b/>
        <sz val="10.5"/>
        <color rgb="FF000000"/>
        <rFont val="Arial"/>
        <family val="2"/>
      </rPr>
      <t>a</t>
    </r>
    <r>
      <rPr>
        <b/>
        <sz val="10.5"/>
        <color rgb="FF000000"/>
        <rFont val="Arial"/>
        <family val="2"/>
      </rPr>
      <t>r</t>
    </r>
    <r>
      <rPr>
        <b/>
        <sz val="10.5"/>
        <color rgb="FF000000"/>
        <rFont val="Arial"/>
        <family val="2"/>
      </rPr>
      <t>i</t>
    </r>
    <r>
      <rPr>
        <b/>
        <sz val="10.5"/>
        <color rgb="FF000000"/>
        <rFont val="Arial"/>
        <family val="2"/>
      </rPr>
      <t>b</t>
    </r>
    <r>
      <rPr>
        <b/>
        <sz val="10.5"/>
        <color rgb="FF000000"/>
        <rFont val="Arial"/>
        <family val="2"/>
      </rPr>
      <t>b</t>
    </r>
    <r>
      <rPr>
        <b/>
        <sz val="10.5"/>
        <color rgb="FF000000"/>
        <rFont val="Arial"/>
        <family val="2"/>
      </rPr>
      <t>e</t>
    </r>
    <r>
      <rPr>
        <b/>
        <sz val="10.5"/>
        <color rgb="FF000000"/>
        <rFont val="Arial"/>
        <family val="2"/>
      </rPr>
      <t>a</t>
    </r>
    <r>
      <rPr>
        <b/>
        <sz val="10.5"/>
        <color rgb="FF000000"/>
        <rFont val="Arial"/>
        <family val="2"/>
      </rPr>
      <t xml:space="preserve">n
</t>
    </r>
    <r>
      <rPr>
        <b/>
        <sz val="10.5"/>
        <color rgb="FF000000"/>
        <rFont val="Arial"/>
        <family val="2"/>
      </rPr>
      <t>or</t>
    </r>
    <r>
      <rPr>
        <b/>
        <sz val="10.5"/>
        <color rgb="FF000000"/>
        <rFont val="Arial"/>
        <family val="2"/>
      </rPr>
      <t xml:space="preserve"> </t>
    </r>
    <r>
      <rPr>
        <b/>
        <sz val="10.5"/>
        <color rgb="FF000000"/>
        <rFont val="Arial"/>
        <family val="2"/>
      </rPr>
      <t>C</t>
    </r>
    <r>
      <rPr>
        <b/>
        <sz val="10.5"/>
        <color rgb="FF000000"/>
        <rFont val="Arial"/>
        <family val="2"/>
      </rPr>
      <t>a</t>
    </r>
    <r>
      <rPr>
        <b/>
        <sz val="10.5"/>
        <color rgb="FF000000"/>
        <rFont val="Arial"/>
        <family val="2"/>
      </rPr>
      <t>r</t>
    </r>
    <r>
      <rPr>
        <b/>
        <sz val="10.5"/>
        <color rgb="FF000000"/>
        <rFont val="Arial"/>
        <family val="2"/>
      </rPr>
      <t>i</t>
    </r>
    <r>
      <rPr>
        <b/>
        <sz val="10.5"/>
        <color rgb="FF000000"/>
        <rFont val="Arial"/>
        <family val="2"/>
      </rPr>
      <t>b</t>
    </r>
    <r>
      <rPr>
        <b/>
        <sz val="10.5"/>
        <color rgb="FF000000"/>
        <rFont val="Arial"/>
        <family val="2"/>
      </rPr>
      <t>b</t>
    </r>
    <r>
      <rPr>
        <b/>
        <sz val="10.5"/>
        <color rgb="FF000000"/>
        <rFont val="Arial"/>
        <family val="2"/>
      </rPr>
      <t>e</t>
    </r>
    <r>
      <rPr>
        <b/>
        <sz val="10.5"/>
        <color rgb="FF000000"/>
        <rFont val="Arial"/>
        <family val="2"/>
      </rPr>
      <t>a</t>
    </r>
    <r>
      <rPr>
        <b/>
        <sz val="10.5"/>
        <color rgb="FF000000"/>
        <rFont val="Arial"/>
        <family val="2"/>
      </rPr>
      <t>n</t>
    </r>
  </si>
  <si>
    <r>
      <rPr>
        <b/>
        <sz val="10.5"/>
        <color rgb="FF000000"/>
        <rFont val="Arial"/>
        <family val="2"/>
      </rPr>
      <t>B</t>
    </r>
    <r>
      <rPr>
        <b/>
        <sz val="10.5"/>
        <color rgb="FF000000"/>
        <rFont val="Arial"/>
        <family val="2"/>
      </rPr>
      <t>l</t>
    </r>
    <r>
      <rPr>
        <b/>
        <sz val="10.5"/>
        <color rgb="FF000000"/>
        <rFont val="Arial"/>
        <family val="2"/>
      </rPr>
      <t>a</t>
    </r>
    <r>
      <rPr>
        <b/>
        <sz val="10.5"/>
        <color rgb="FF000000"/>
        <rFont val="Arial"/>
        <family val="2"/>
      </rPr>
      <t>c</t>
    </r>
    <r>
      <rPr>
        <b/>
        <sz val="10.5"/>
        <color rgb="FF000000"/>
        <rFont val="Arial"/>
        <family val="2"/>
      </rPr>
      <t>k</t>
    </r>
    <r>
      <rPr>
        <b/>
        <sz val="10.5"/>
        <color rgb="FF000000"/>
        <rFont val="Arial"/>
        <family val="2"/>
      </rPr>
      <t xml:space="preserve"> </t>
    </r>
    <r>
      <rPr>
        <b/>
        <sz val="10.5"/>
        <color rgb="FF000000"/>
        <rFont val="Arial"/>
        <family val="2"/>
      </rPr>
      <t>–</t>
    </r>
    <r>
      <rPr>
        <b/>
        <sz val="10.5"/>
        <color rgb="FF000000"/>
        <rFont val="Arial"/>
        <family val="2"/>
      </rPr>
      <t xml:space="preserve"> </t>
    </r>
    <r>
      <rPr>
        <b/>
        <sz val="10.5"/>
        <color rgb="FF000000"/>
        <rFont val="Arial"/>
        <family val="2"/>
      </rPr>
      <t>A</t>
    </r>
    <r>
      <rPr>
        <b/>
        <sz val="10.5"/>
        <color rgb="FF000000"/>
        <rFont val="Arial"/>
        <family val="2"/>
      </rPr>
      <t>f</t>
    </r>
    <r>
      <rPr>
        <b/>
        <sz val="10.5"/>
        <color rgb="FF000000"/>
        <rFont val="Arial"/>
        <family val="2"/>
      </rPr>
      <t>r</t>
    </r>
    <r>
      <rPr>
        <b/>
        <sz val="10.5"/>
        <color rgb="FF000000"/>
        <rFont val="Arial"/>
        <family val="2"/>
      </rPr>
      <t>i</t>
    </r>
    <r>
      <rPr>
        <b/>
        <sz val="10.5"/>
        <color rgb="FF000000"/>
        <rFont val="Arial"/>
        <family val="2"/>
      </rPr>
      <t>c</t>
    </r>
    <r>
      <rPr>
        <b/>
        <sz val="10.5"/>
        <color rgb="FF000000"/>
        <rFont val="Arial"/>
        <family val="2"/>
      </rPr>
      <t>a</t>
    </r>
    <r>
      <rPr>
        <b/>
        <sz val="10.5"/>
        <color rgb="FF000000"/>
        <rFont val="Arial"/>
        <family val="2"/>
      </rPr>
      <t xml:space="preserve">n
</t>
    </r>
    <r>
      <rPr>
        <b/>
        <sz val="10.5"/>
        <color rgb="FF000000"/>
        <rFont val="Arial"/>
        <family val="2"/>
      </rPr>
      <t>or</t>
    </r>
    <r>
      <rPr>
        <b/>
        <sz val="10.5"/>
        <color rgb="FF000000"/>
        <rFont val="Arial"/>
        <family val="2"/>
      </rPr>
      <t xml:space="preserve"> </t>
    </r>
    <r>
      <rPr>
        <b/>
        <sz val="10.5"/>
        <color rgb="FF000000"/>
        <rFont val="Arial"/>
        <family val="2"/>
      </rPr>
      <t>A</t>
    </r>
    <r>
      <rPr>
        <b/>
        <sz val="10.5"/>
        <color rgb="FF000000"/>
        <rFont val="Arial"/>
        <family val="2"/>
      </rPr>
      <t>f</t>
    </r>
    <r>
      <rPr>
        <b/>
        <sz val="10.5"/>
        <color rgb="FF000000"/>
        <rFont val="Arial"/>
        <family val="2"/>
      </rPr>
      <t>r</t>
    </r>
    <r>
      <rPr>
        <b/>
        <sz val="10.5"/>
        <color rgb="FF000000"/>
        <rFont val="Arial"/>
        <family val="2"/>
      </rPr>
      <t>i</t>
    </r>
    <r>
      <rPr>
        <b/>
        <sz val="10.5"/>
        <color rgb="FF000000"/>
        <rFont val="Arial"/>
        <family val="2"/>
      </rPr>
      <t>c</t>
    </r>
    <r>
      <rPr>
        <b/>
        <sz val="10.5"/>
        <color rgb="FF000000"/>
        <rFont val="Arial"/>
        <family val="2"/>
      </rPr>
      <t>a</t>
    </r>
    <r>
      <rPr>
        <b/>
        <sz val="10.5"/>
        <color rgb="FF000000"/>
        <rFont val="Arial"/>
        <family val="2"/>
      </rPr>
      <t>n</t>
    </r>
  </si>
  <si>
    <r>
      <rPr>
        <b/>
        <sz val="10.5"/>
        <color rgb="FF000000"/>
        <rFont val="Arial"/>
        <family val="2"/>
      </rPr>
      <t>B</t>
    </r>
    <r>
      <rPr>
        <b/>
        <sz val="10.5"/>
        <color rgb="FF000000"/>
        <rFont val="Arial"/>
        <family val="2"/>
      </rPr>
      <t>l</t>
    </r>
    <r>
      <rPr>
        <b/>
        <sz val="10.5"/>
        <color rgb="FF000000"/>
        <rFont val="Arial"/>
        <family val="2"/>
      </rPr>
      <t>a</t>
    </r>
    <r>
      <rPr>
        <b/>
        <sz val="10.5"/>
        <color rgb="FF000000"/>
        <rFont val="Arial"/>
        <family val="2"/>
      </rPr>
      <t>c</t>
    </r>
    <r>
      <rPr>
        <b/>
        <sz val="10.5"/>
        <color rgb="FF000000"/>
        <rFont val="Arial"/>
        <family val="2"/>
      </rPr>
      <t>k</t>
    </r>
    <r>
      <rPr>
        <b/>
        <sz val="10.5"/>
        <color rgb="FF000000"/>
        <rFont val="Arial"/>
        <family val="2"/>
      </rPr>
      <t xml:space="preserve"> </t>
    </r>
    <r>
      <rPr>
        <b/>
        <sz val="10.5"/>
        <color rgb="FF000000"/>
        <rFont val="Arial"/>
        <family val="2"/>
      </rPr>
      <t>–</t>
    </r>
    <r>
      <rPr>
        <b/>
        <sz val="10.5"/>
        <color rgb="FF000000"/>
        <rFont val="Arial"/>
        <family val="2"/>
      </rPr>
      <t xml:space="preserve"> </t>
    </r>
    <r>
      <rPr>
        <b/>
        <sz val="10.5"/>
        <color rgb="FF000000"/>
        <rFont val="Arial"/>
        <family val="2"/>
      </rPr>
      <t>A</t>
    </r>
    <r>
      <rPr>
        <b/>
        <sz val="10.5"/>
        <color rgb="FF000000"/>
        <rFont val="Arial"/>
        <family val="2"/>
      </rPr>
      <t>f</t>
    </r>
    <r>
      <rPr>
        <b/>
        <sz val="10.5"/>
        <color rgb="FF000000"/>
        <rFont val="Arial"/>
        <family val="2"/>
      </rPr>
      <t>r</t>
    </r>
    <r>
      <rPr>
        <b/>
        <sz val="10.5"/>
        <color rgb="FF000000"/>
        <rFont val="Arial"/>
        <family val="2"/>
      </rPr>
      <t>i</t>
    </r>
    <r>
      <rPr>
        <b/>
        <sz val="10.5"/>
        <color rgb="FF000000"/>
        <rFont val="Arial"/>
        <family val="2"/>
      </rPr>
      <t>c</t>
    </r>
    <r>
      <rPr>
        <b/>
        <sz val="10.5"/>
        <color rgb="FF000000"/>
        <rFont val="Arial"/>
        <family val="2"/>
      </rPr>
      <t>a</t>
    </r>
    <r>
      <rPr>
        <b/>
        <sz val="10.5"/>
        <color rgb="FF000000"/>
        <rFont val="Arial"/>
        <family val="2"/>
      </rPr>
      <t>n</t>
    </r>
    <r>
      <rPr>
        <b/>
        <sz val="10.5"/>
        <color rgb="FF000000"/>
        <rFont val="Arial"/>
        <family val="2"/>
      </rPr>
      <t xml:space="preserve"> </t>
    </r>
    <r>
      <rPr>
        <b/>
        <sz val="10.5"/>
        <color rgb="FF000000"/>
        <rFont val="Arial"/>
        <family val="2"/>
      </rPr>
      <t xml:space="preserve">or
</t>
    </r>
    <r>
      <rPr>
        <b/>
        <sz val="10.5"/>
        <color rgb="FF000000"/>
        <rFont val="Arial"/>
        <family val="2"/>
      </rPr>
      <t>A</t>
    </r>
    <r>
      <rPr>
        <b/>
        <sz val="10.5"/>
        <color rgb="FF000000"/>
        <rFont val="Arial"/>
        <family val="2"/>
      </rPr>
      <t>f</t>
    </r>
    <r>
      <rPr>
        <b/>
        <sz val="10.5"/>
        <color rgb="FF000000"/>
        <rFont val="Arial"/>
        <family val="2"/>
      </rPr>
      <t>r</t>
    </r>
    <r>
      <rPr>
        <b/>
        <sz val="10.5"/>
        <color rgb="FF000000"/>
        <rFont val="Arial"/>
        <family val="2"/>
      </rPr>
      <t>i</t>
    </r>
    <r>
      <rPr>
        <b/>
        <sz val="10.5"/>
        <color rgb="FF000000"/>
        <rFont val="Arial"/>
        <family val="2"/>
      </rPr>
      <t>c</t>
    </r>
    <r>
      <rPr>
        <b/>
        <sz val="10.5"/>
        <color rgb="FF000000"/>
        <rFont val="Arial"/>
        <family val="2"/>
      </rPr>
      <t>a</t>
    </r>
    <r>
      <rPr>
        <b/>
        <sz val="10.5"/>
        <color rgb="FF000000"/>
        <rFont val="Arial"/>
        <family val="2"/>
      </rPr>
      <t>n</t>
    </r>
  </si>
  <si>
    <r>
      <rPr>
        <sz val="10.5"/>
        <color rgb="FF000000"/>
        <rFont val="Arial"/>
        <family val="2"/>
      </rPr>
      <t>B</t>
    </r>
    <r>
      <rPr>
        <sz val="10.5"/>
        <color rgb="FF000000"/>
        <rFont val="Arial"/>
        <family val="2"/>
      </rPr>
      <t>l</t>
    </r>
    <r>
      <rPr>
        <sz val="10.5"/>
        <color rgb="FF000000"/>
        <rFont val="Arial"/>
        <family val="2"/>
      </rPr>
      <t>a</t>
    </r>
    <r>
      <rPr>
        <sz val="10.5"/>
        <color rgb="FF000000"/>
        <rFont val="Arial"/>
        <family val="2"/>
      </rPr>
      <t>ck</t>
    </r>
    <r>
      <rPr>
        <sz val="10.5"/>
        <color rgb="FF000000"/>
        <rFont val="Arial"/>
        <family val="2"/>
      </rPr>
      <t xml:space="preserve"> </t>
    </r>
    <r>
      <rPr>
        <sz val="10.5"/>
        <color rgb="FF000000"/>
        <rFont val="Arial"/>
        <family val="2"/>
      </rPr>
      <t>–</t>
    </r>
    <r>
      <rPr>
        <sz val="10.5"/>
        <color rgb="FF000000"/>
        <rFont val="Arial"/>
        <family val="2"/>
      </rPr>
      <t xml:space="preserve"> </t>
    </r>
    <r>
      <rPr>
        <sz val="10.5"/>
        <color rgb="FF000000"/>
        <rFont val="Arial"/>
        <family val="2"/>
      </rPr>
      <t>A</t>
    </r>
    <r>
      <rPr>
        <sz val="10.5"/>
        <color rgb="FF000000"/>
        <rFont val="Arial"/>
        <family val="2"/>
      </rPr>
      <t>n</t>
    </r>
    <r>
      <rPr>
        <sz val="10.5"/>
        <color rgb="FF000000"/>
        <rFont val="Arial"/>
        <family val="2"/>
      </rPr>
      <t>g</t>
    </r>
    <r>
      <rPr>
        <sz val="10.5"/>
        <color rgb="FF000000"/>
        <rFont val="Arial"/>
        <family val="2"/>
      </rPr>
      <t>o</t>
    </r>
    <r>
      <rPr>
        <sz val="10.5"/>
        <color rgb="FF000000"/>
        <rFont val="Arial"/>
        <family val="2"/>
      </rPr>
      <t>l</t>
    </r>
    <r>
      <rPr>
        <sz val="10.5"/>
        <color rgb="FF000000"/>
        <rFont val="Arial"/>
        <family val="2"/>
      </rPr>
      <t>a</t>
    </r>
    <r>
      <rPr>
        <sz val="10.5"/>
        <color rgb="FF000000"/>
        <rFont val="Arial"/>
        <family val="2"/>
      </rPr>
      <t>n</t>
    </r>
    <r>
      <rPr>
        <sz val="10.5"/>
        <color rgb="FF000000"/>
        <rFont val="Arial"/>
        <family val="2"/>
      </rPr>
      <t>*</t>
    </r>
  </si>
  <si>
    <r>
      <rPr>
        <sz val="10.5"/>
        <color rgb="FF000000"/>
        <rFont val="Arial"/>
        <family val="2"/>
      </rPr>
      <t>B</t>
    </r>
    <r>
      <rPr>
        <sz val="10.5"/>
        <color rgb="FF000000"/>
        <rFont val="Arial"/>
        <family val="2"/>
      </rPr>
      <t>l</t>
    </r>
    <r>
      <rPr>
        <sz val="10.5"/>
        <color rgb="FF000000"/>
        <rFont val="Arial"/>
        <family val="2"/>
      </rPr>
      <t>a</t>
    </r>
    <r>
      <rPr>
        <sz val="10.5"/>
        <color rgb="FF000000"/>
        <rFont val="Arial"/>
        <family val="2"/>
      </rPr>
      <t>ck</t>
    </r>
    <r>
      <rPr>
        <sz val="10.5"/>
        <color rgb="FF000000"/>
        <rFont val="Arial"/>
        <family val="2"/>
      </rPr>
      <t xml:space="preserve"> </t>
    </r>
    <r>
      <rPr>
        <sz val="10.5"/>
        <color rgb="FF000000"/>
        <rFont val="Arial"/>
        <family val="2"/>
      </rPr>
      <t>–</t>
    </r>
    <r>
      <rPr>
        <sz val="10.5"/>
        <color rgb="FF000000"/>
        <rFont val="Arial"/>
        <family val="2"/>
      </rPr>
      <t xml:space="preserve"> </t>
    </r>
    <r>
      <rPr>
        <sz val="10.5"/>
        <color rgb="FF000000"/>
        <rFont val="Arial"/>
        <family val="2"/>
      </rPr>
      <t>C</t>
    </r>
    <r>
      <rPr>
        <sz val="10.5"/>
        <color rgb="FF000000"/>
        <rFont val="Arial"/>
        <family val="2"/>
      </rPr>
      <t>o</t>
    </r>
    <r>
      <rPr>
        <sz val="10.5"/>
        <color rgb="FF000000"/>
        <rFont val="Arial"/>
        <family val="2"/>
      </rPr>
      <t>n</t>
    </r>
    <r>
      <rPr>
        <sz val="10.5"/>
        <color rgb="FF000000"/>
        <rFont val="Arial"/>
        <family val="2"/>
      </rPr>
      <t>g</t>
    </r>
    <r>
      <rPr>
        <sz val="10.5"/>
        <color rgb="FF000000"/>
        <rFont val="Arial"/>
        <family val="2"/>
      </rPr>
      <t>o</t>
    </r>
    <r>
      <rPr>
        <sz val="10.5"/>
        <color rgb="FF000000"/>
        <rFont val="Arial"/>
        <family val="2"/>
      </rPr>
      <t>l</t>
    </r>
    <r>
      <rPr>
        <sz val="10.5"/>
        <color rgb="FF000000"/>
        <rFont val="Arial"/>
        <family val="2"/>
      </rPr>
      <t>e</t>
    </r>
    <r>
      <rPr>
        <sz val="10.5"/>
        <color rgb="FF000000"/>
        <rFont val="Arial"/>
        <family val="2"/>
      </rPr>
      <t>s</t>
    </r>
    <r>
      <rPr>
        <sz val="10.5"/>
        <color rgb="FF000000"/>
        <rFont val="Arial"/>
        <family val="2"/>
      </rPr>
      <t>e</t>
    </r>
    <r>
      <rPr>
        <sz val="10.5"/>
        <color rgb="FF000000"/>
        <rFont val="Arial"/>
        <family val="2"/>
      </rPr>
      <t>*</t>
    </r>
  </si>
  <si>
    <r>
      <rPr>
        <sz val="10.5"/>
        <color rgb="FF000000"/>
        <rFont val="Arial"/>
        <family val="2"/>
      </rPr>
      <t>B</t>
    </r>
    <r>
      <rPr>
        <sz val="10.5"/>
        <color rgb="FF000000"/>
        <rFont val="Arial"/>
        <family val="2"/>
      </rPr>
      <t>l</t>
    </r>
    <r>
      <rPr>
        <sz val="10.5"/>
        <color rgb="FF000000"/>
        <rFont val="Arial"/>
        <family val="2"/>
      </rPr>
      <t>a</t>
    </r>
    <r>
      <rPr>
        <sz val="10.5"/>
        <color rgb="FF000000"/>
        <rFont val="Arial"/>
        <family val="2"/>
      </rPr>
      <t>ck</t>
    </r>
    <r>
      <rPr>
        <sz val="10.5"/>
        <color rgb="FF000000"/>
        <rFont val="Arial"/>
        <family val="2"/>
      </rPr>
      <t xml:space="preserve"> </t>
    </r>
    <r>
      <rPr>
        <sz val="10.5"/>
        <color rgb="FF000000"/>
        <rFont val="Arial"/>
        <family val="2"/>
      </rPr>
      <t>–</t>
    </r>
    <r>
      <rPr>
        <sz val="10.5"/>
        <color rgb="FF000000"/>
        <rFont val="Arial"/>
        <family val="2"/>
      </rPr>
      <t xml:space="preserve"> </t>
    </r>
    <r>
      <rPr>
        <sz val="10.5"/>
        <color rgb="FF000000"/>
        <rFont val="Arial"/>
        <family val="2"/>
      </rPr>
      <t>S</t>
    </r>
    <r>
      <rPr>
        <sz val="10.5"/>
        <color rgb="FF000000"/>
        <rFont val="Arial"/>
        <family val="2"/>
      </rPr>
      <t>o</t>
    </r>
    <r>
      <rPr>
        <sz val="10.5"/>
        <color rgb="FF000000"/>
        <rFont val="Arial"/>
        <family val="2"/>
      </rPr>
      <t>m</t>
    </r>
    <r>
      <rPr>
        <sz val="10.5"/>
        <color rgb="FF000000"/>
        <rFont val="Arial"/>
        <family val="2"/>
      </rPr>
      <t>a</t>
    </r>
    <r>
      <rPr>
        <sz val="10.5"/>
        <color rgb="FF000000"/>
        <rFont val="Arial"/>
        <family val="2"/>
      </rPr>
      <t>l</t>
    </r>
    <r>
      <rPr>
        <sz val="10.5"/>
        <color rgb="FF000000"/>
        <rFont val="Arial"/>
        <family val="2"/>
      </rPr>
      <t>i</t>
    </r>
  </si>
  <si>
    <r>
      <rPr>
        <b/>
        <sz val="10.5"/>
        <color rgb="FF000000"/>
        <rFont val="Arial"/>
        <family val="2"/>
      </rPr>
      <t>A</t>
    </r>
    <r>
      <rPr>
        <b/>
        <sz val="10.5"/>
        <color rgb="FF000000"/>
        <rFont val="Arial"/>
        <family val="2"/>
      </rPr>
      <t>ny</t>
    </r>
    <r>
      <rPr>
        <b/>
        <sz val="10.5"/>
        <color rgb="FF000000"/>
        <rFont val="Arial"/>
        <family val="2"/>
      </rPr>
      <t xml:space="preserve"> </t>
    </r>
    <r>
      <rPr>
        <b/>
        <sz val="10.5"/>
        <color rgb="FF000000"/>
        <rFont val="Arial"/>
        <family val="2"/>
      </rPr>
      <t>O</t>
    </r>
    <r>
      <rPr>
        <b/>
        <sz val="10.5"/>
        <color rgb="FF000000"/>
        <rFont val="Arial"/>
        <family val="2"/>
      </rPr>
      <t>t</t>
    </r>
    <r>
      <rPr>
        <b/>
        <sz val="10.5"/>
        <color rgb="FF000000"/>
        <rFont val="Arial"/>
        <family val="2"/>
      </rPr>
      <t>h</t>
    </r>
    <r>
      <rPr>
        <b/>
        <sz val="10.5"/>
        <color rgb="FF000000"/>
        <rFont val="Arial"/>
        <family val="2"/>
      </rPr>
      <t>e</t>
    </r>
    <r>
      <rPr>
        <b/>
        <sz val="10.5"/>
        <color rgb="FF000000"/>
        <rFont val="Arial"/>
        <family val="2"/>
      </rPr>
      <t>r</t>
    </r>
    <r>
      <rPr>
        <b/>
        <sz val="10.5"/>
        <color rgb="FF000000"/>
        <rFont val="Arial"/>
        <family val="2"/>
      </rPr>
      <t xml:space="preserve"> </t>
    </r>
    <r>
      <rPr>
        <b/>
        <sz val="10.5"/>
        <color rgb="FF000000"/>
        <rFont val="Arial"/>
        <family val="2"/>
      </rPr>
      <t>B</t>
    </r>
    <r>
      <rPr>
        <b/>
        <sz val="10.5"/>
        <color rgb="FF000000"/>
        <rFont val="Arial"/>
        <family val="2"/>
      </rPr>
      <t>l</t>
    </r>
    <r>
      <rPr>
        <b/>
        <sz val="10.5"/>
        <color rgb="FF000000"/>
        <rFont val="Arial"/>
        <family val="2"/>
      </rPr>
      <t>a</t>
    </r>
    <r>
      <rPr>
        <b/>
        <sz val="10.5"/>
        <color rgb="FF000000"/>
        <rFont val="Arial"/>
        <family val="2"/>
      </rPr>
      <t>c</t>
    </r>
    <r>
      <rPr>
        <b/>
        <sz val="10.5"/>
        <color rgb="FF000000"/>
        <rFont val="Arial"/>
        <family val="2"/>
      </rPr>
      <t xml:space="preserve">k
</t>
    </r>
    <r>
      <rPr>
        <b/>
        <sz val="10.5"/>
        <color rgb="FF000000"/>
        <rFont val="Arial"/>
        <family val="2"/>
      </rPr>
      <t>B</t>
    </r>
    <r>
      <rPr>
        <b/>
        <sz val="10.5"/>
        <color rgb="FF000000"/>
        <rFont val="Arial"/>
        <family val="2"/>
      </rPr>
      <t>a</t>
    </r>
    <r>
      <rPr>
        <b/>
        <sz val="10.5"/>
        <color rgb="FF000000"/>
        <rFont val="Arial"/>
        <family val="2"/>
      </rPr>
      <t>c</t>
    </r>
    <r>
      <rPr>
        <b/>
        <sz val="10.5"/>
        <color rgb="FF000000"/>
        <rFont val="Arial"/>
        <family val="2"/>
      </rPr>
      <t>k</t>
    </r>
    <r>
      <rPr>
        <b/>
        <sz val="10.5"/>
        <color rgb="FF000000"/>
        <rFont val="Arial"/>
        <family val="2"/>
      </rPr>
      <t>gro</t>
    </r>
    <r>
      <rPr>
        <b/>
        <sz val="10.5"/>
        <color rgb="FF000000"/>
        <rFont val="Arial"/>
        <family val="2"/>
      </rPr>
      <t>u</t>
    </r>
    <r>
      <rPr>
        <b/>
        <sz val="10.5"/>
        <color rgb="FF000000"/>
        <rFont val="Arial"/>
        <family val="2"/>
      </rPr>
      <t>nd</t>
    </r>
  </si>
  <si>
    <r>
      <rPr>
        <b/>
        <sz val="10.5"/>
        <color rgb="FF000000"/>
        <rFont val="Arial"/>
        <family val="2"/>
      </rPr>
      <t>C</t>
    </r>
    <r>
      <rPr>
        <b/>
        <sz val="10.5"/>
        <color rgb="FF000000"/>
        <rFont val="Arial"/>
        <family val="2"/>
      </rPr>
      <t>hin</t>
    </r>
    <r>
      <rPr>
        <b/>
        <sz val="10.5"/>
        <color rgb="FF000000"/>
        <rFont val="Arial"/>
        <family val="2"/>
      </rPr>
      <t>e</t>
    </r>
    <r>
      <rPr>
        <b/>
        <sz val="10.5"/>
        <color rgb="FF000000"/>
        <rFont val="Arial"/>
        <family val="2"/>
      </rPr>
      <t>s</t>
    </r>
    <r>
      <rPr>
        <b/>
        <sz val="10.5"/>
        <color rgb="FF000000"/>
        <rFont val="Arial"/>
        <family val="2"/>
      </rPr>
      <t>e</t>
    </r>
    <r>
      <rPr>
        <b/>
        <sz val="10.5"/>
        <color rgb="FF000000"/>
        <rFont val="Arial"/>
        <family val="2"/>
      </rPr>
      <t xml:space="preserve"> </t>
    </r>
    <r>
      <rPr>
        <b/>
        <sz val="10.5"/>
        <color rgb="FF000000"/>
        <rFont val="Arial"/>
        <family val="2"/>
      </rPr>
      <t>or</t>
    </r>
    <r>
      <rPr>
        <b/>
        <sz val="10.5"/>
        <color rgb="FF000000"/>
        <rFont val="Arial"/>
        <family val="2"/>
      </rPr>
      <t xml:space="preserve"> </t>
    </r>
    <r>
      <rPr>
        <b/>
        <sz val="10.5"/>
        <color rgb="FF000000"/>
        <rFont val="Arial"/>
        <family val="2"/>
      </rPr>
      <t>C</t>
    </r>
    <r>
      <rPr>
        <b/>
        <sz val="10.5"/>
        <color rgb="FF000000"/>
        <rFont val="Arial"/>
        <family val="2"/>
      </rPr>
      <t>hin</t>
    </r>
    <r>
      <rPr>
        <b/>
        <sz val="10.5"/>
        <color rgb="FF000000"/>
        <rFont val="Arial"/>
        <family val="2"/>
      </rPr>
      <t>e</t>
    </r>
    <r>
      <rPr>
        <b/>
        <sz val="10.5"/>
        <color rgb="FF000000"/>
        <rFont val="Arial"/>
        <family val="2"/>
      </rPr>
      <t>s</t>
    </r>
    <r>
      <rPr>
        <b/>
        <sz val="10.5"/>
        <color rgb="FF000000"/>
        <rFont val="Arial"/>
        <family val="2"/>
      </rPr>
      <t xml:space="preserve">e
</t>
    </r>
    <r>
      <rPr>
        <b/>
        <sz val="10.5"/>
        <color rgb="FF000000"/>
        <rFont val="Arial"/>
        <family val="2"/>
      </rPr>
      <t>B</t>
    </r>
    <r>
      <rPr>
        <b/>
        <sz val="10.5"/>
        <color rgb="FF000000"/>
        <rFont val="Arial"/>
        <family val="2"/>
      </rPr>
      <t>r</t>
    </r>
    <r>
      <rPr>
        <b/>
        <sz val="10.5"/>
        <color rgb="FF000000"/>
        <rFont val="Arial"/>
        <family val="2"/>
      </rPr>
      <t>i</t>
    </r>
    <r>
      <rPr>
        <b/>
        <sz val="10.5"/>
        <color rgb="FF000000"/>
        <rFont val="Arial"/>
        <family val="2"/>
      </rPr>
      <t>t</t>
    </r>
    <r>
      <rPr>
        <b/>
        <sz val="10.5"/>
        <color rgb="FF000000"/>
        <rFont val="Arial"/>
        <family val="2"/>
      </rPr>
      <t>i</t>
    </r>
    <r>
      <rPr>
        <b/>
        <sz val="10.5"/>
        <color rgb="FF000000"/>
        <rFont val="Arial"/>
        <family val="2"/>
      </rPr>
      <t>s</t>
    </r>
    <r>
      <rPr>
        <b/>
        <sz val="10.5"/>
        <color rgb="FF000000"/>
        <rFont val="Arial"/>
        <family val="2"/>
      </rPr>
      <t>h</t>
    </r>
  </si>
  <si>
    <r>
      <rPr>
        <b/>
        <sz val="10.5"/>
        <color rgb="FF000000"/>
        <rFont val="Arial"/>
        <family val="2"/>
      </rPr>
      <t>A</t>
    </r>
    <r>
      <rPr>
        <b/>
        <sz val="10.5"/>
        <color rgb="FF000000"/>
        <rFont val="Arial"/>
        <family val="2"/>
      </rPr>
      <t>ny</t>
    </r>
    <r>
      <rPr>
        <b/>
        <sz val="10.5"/>
        <color rgb="FF000000"/>
        <rFont val="Arial"/>
        <family val="2"/>
      </rPr>
      <t xml:space="preserve"> </t>
    </r>
    <r>
      <rPr>
        <b/>
        <sz val="10.5"/>
        <color rgb="FF000000"/>
        <rFont val="Arial"/>
        <family val="2"/>
      </rPr>
      <t>O</t>
    </r>
    <r>
      <rPr>
        <b/>
        <sz val="10.5"/>
        <color rgb="FF000000"/>
        <rFont val="Arial"/>
        <family val="2"/>
      </rPr>
      <t>t</t>
    </r>
    <r>
      <rPr>
        <b/>
        <sz val="10.5"/>
        <color rgb="FF000000"/>
        <rFont val="Arial"/>
        <family val="2"/>
      </rPr>
      <t>h</t>
    </r>
    <r>
      <rPr>
        <b/>
        <sz val="10.5"/>
        <color rgb="FF000000"/>
        <rFont val="Arial"/>
        <family val="2"/>
      </rPr>
      <t>e</t>
    </r>
    <r>
      <rPr>
        <b/>
        <sz val="10.5"/>
        <color rgb="FF000000"/>
        <rFont val="Arial"/>
        <family val="2"/>
      </rPr>
      <t>r</t>
    </r>
    <r>
      <rPr>
        <b/>
        <sz val="10.5"/>
        <color rgb="FF000000"/>
        <rFont val="Arial"/>
        <family val="2"/>
      </rPr>
      <t xml:space="preserve"> </t>
    </r>
    <r>
      <rPr>
        <b/>
        <sz val="10.5"/>
        <color rgb="FF000000"/>
        <rFont val="Arial"/>
        <family val="2"/>
      </rPr>
      <t>E</t>
    </r>
    <r>
      <rPr>
        <b/>
        <sz val="10.5"/>
        <color rgb="FF000000"/>
        <rFont val="Arial"/>
        <family val="2"/>
      </rPr>
      <t>t</t>
    </r>
    <r>
      <rPr>
        <b/>
        <sz val="10.5"/>
        <color rgb="FF000000"/>
        <rFont val="Arial"/>
        <family val="2"/>
      </rPr>
      <t>h</t>
    </r>
    <r>
      <rPr>
        <b/>
        <sz val="10.5"/>
        <color rgb="FF000000"/>
        <rFont val="Arial"/>
        <family val="2"/>
      </rPr>
      <t>n</t>
    </r>
    <r>
      <rPr>
        <b/>
        <sz val="10.5"/>
        <color rgb="FF000000"/>
        <rFont val="Arial"/>
        <family val="2"/>
      </rPr>
      <t>i</t>
    </r>
    <r>
      <rPr>
        <b/>
        <sz val="10.5"/>
        <color rgb="FF000000"/>
        <rFont val="Arial"/>
        <family val="2"/>
      </rPr>
      <t xml:space="preserve">c
</t>
    </r>
    <r>
      <rPr>
        <b/>
        <sz val="10.5"/>
        <color rgb="FF000000"/>
        <rFont val="Arial"/>
        <family val="2"/>
      </rPr>
      <t>G</t>
    </r>
    <r>
      <rPr>
        <b/>
        <sz val="10.5"/>
        <color rgb="FF000000"/>
        <rFont val="Arial"/>
        <family val="2"/>
      </rPr>
      <t>roup</t>
    </r>
  </si>
  <si>
    <r>
      <rPr>
        <sz val="10.5"/>
        <color rgb="FF000000"/>
        <rFont val="Arial"/>
        <family val="2"/>
      </rPr>
      <t>L</t>
    </r>
    <r>
      <rPr>
        <sz val="10.5"/>
        <color rgb="FF000000"/>
        <rFont val="Arial"/>
        <family val="2"/>
      </rPr>
      <t>a</t>
    </r>
    <r>
      <rPr>
        <sz val="10.5"/>
        <color rgb="FF000000"/>
        <rFont val="Arial"/>
        <family val="2"/>
      </rPr>
      <t>t</t>
    </r>
    <r>
      <rPr>
        <sz val="10.5"/>
        <color rgb="FF000000"/>
        <rFont val="Arial"/>
        <family val="2"/>
      </rPr>
      <t>i</t>
    </r>
    <r>
      <rPr>
        <sz val="10.5"/>
        <color rgb="FF000000"/>
        <rFont val="Arial"/>
        <family val="2"/>
      </rPr>
      <t>n</t>
    </r>
    <r>
      <rPr>
        <sz val="10.5"/>
        <color rgb="FF000000"/>
        <rFont val="Arial"/>
        <family val="2"/>
      </rPr>
      <t>/</t>
    </r>
    <r>
      <rPr>
        <sz val="10.5"/>
        <color rgb="FF000000"/>
        <rFont val="Arial"/>
        <family val="2"/>
      </rPr>
      <t xml:space="preserve"> </t>
    </r>
    <r>
      <rPr>
        <sz val="10.5"/>
        <color rgb="FF000000"/>
        <rFont val="Arial"/>
        <family val="2"/>
      </rPr>
      <t>S</t>
    </r>
    <r>
      <rPr>
        <sz val="10.5"/>
        <color rgb="FF000000"/>
        <rFont val="Arial"/>
        <family val="2"/>
      </rPr>
      <t>o</t>
    </r>
    <r>
      <rPr>
        <sz val="10.5"/>
        <color rgb="FF000000"/>
        <rFont val="Arial"/>
        <family val="2"/>
      </rPr>
      <t>u</t>
    </r>
    <r>
      <rPr>
        <sz val="10.5"/>
        <color rgb="FF000000"/>
        <rFont val="Arial"/>
        <family val="2"/>
      </rPr>
      <t>t</t>
    </r>
    <r>
      <rPr>
        <sz val="10.5"/>
        <color rgb="FF000000"/>
        <rFont val="Arial"/>
        <family val="2"/>
      </rPr>
      <t>h</t>
    </r>
    <r>
      <rPr>
        <sz val="10.5"/>
        <color rgb="FF000000"/>
        <rFont val="Arial"/>
        <family val="2"/>
      </rPr>
      <t>/</t>
    </r>
    <r>
      <rPr>
        <sz val="10.5"/>
        <color rgb="FF000000"/>
        <rFont val="Arial"/>
        <family val="2"/>
      </rPr>
      <t xml:space="preserve"> </t>
    </r>
    <r>
      <rPr>
        <sz val="10.5"/>
        <color rgb="FF000000"/>
        <rFont val="Arial"/>
        <family val="2"/>
      </rPr>
      <t>C</t>
    </r>
    <r>
      <rPr>
        <sz val="10.5"/>
        <color rgb="FF000000"/>
        <rFont val="Arial"/>
        <family val="2"/>
      </rPr>
      <t>e</t>
    </r>
    <r>
      <rPr>
        <sz val="10.5"/>
        <color rgb="FF000000"/>
        <rFont val="Arial"/>
        <family val="2"/>
      </rPr>
      <t>n</t>
    </r>
    <r>
      <rPr>
        <sz val="10.5"/>
        <color rgb="FF000000"/>
        <rFont val="Arial"/>
        <family val="2"/>
      </rPr>
      <t>t</t>
    </r>
    <r>
      <rPr>
        <sz val="10.5"/>
        <color rgb="FF000000"/>
        <rFont val="Arial"/>
        <family val="2"/>
      </rPr>
      <t>r</t>
    </r>
    <r>
      <rPr>
        <sz val="10.5"/>
        <color rgb="FF000000"/>
        <rFont val="Arial"/>
        <family val="2"/>
      </rPr>
      <t>a</t>
    </r>
    <r>
      <rPr>
        <sz val="10.5"/>
        <color rgb="FF000000"/>
        <rFont val="Arial"/>
        <family val="2"/>
      </rPr>
      <t xml:space="preserve">l
</t>
    </r>
    <r>
      <rPr>
        <sz val="10.5"/>
        <color rgb="FF000000"/>
        <rFont val="Arial"/>
        <family val="2"/>
      </rPr>
      <t>A</t>
    </r>
    <r>
      <rPr>
        <sz val="10.5"/>
        <color rgb="FF000000"/>
        <rFont val="Arial"/>
        <family val="2"/>
      </rPr>
      <t>m</t>
    </r>
    <r>
      <rPr>
        <sz val="10.5"/>
        <color rgb="FF000000"/>
        <rFont val="Arial"/>
        <family val="2"/>
      </rPr>
      <t>e</t>
    </r>
    <r>
      <rPr>
        <sz val="10.5"/>
        <color rgb="FF000000"/>
        <rFont val="Arial"/>
        <family val="2"/>
      </rPr>
      <t>r</t>
    </r>
    <r>
      <rPr>
        <sz val="10.5"/>
        <color rgb="FF000000"/>
        <rFont val="Arial"/>
        <family val="2"/>
      </rPr>
      <t>i</t>
    </r>
    <r>
      <rPr>
        <sz val="10.5"/>
        <color rgb="FF000000"/>
        <rFont val="Arial"/>
        <family val="2"/>
      </rPr>
      <t>c</t>
    </r>
    <r>
      <rPr>
        <sz val="10.5"/>
        <color rgb="FF000000"/>
        <rFont val="Arial"/>
        <family val="2"/>
      </rPr>
      <t>a</t>
    </r>
    <r>
      <rPr>
        <sz val="10.5"/>
        <color rgb="FF000000"/>
        <rFont val="Arial"/>
        <family val="2"/>
      </rPr>
      <t>n</t>
    </r>
  </si>
  <si>
    <r>
      <rPr>
        <b/>
        <sz val="10.5"/>
        <color rgb="FF000000"/>
        <rFont val="Arial"/>
        <family val="2"/>
      </rPr>
      <t>I</t>
    </r>
    <r>
      <rPr>
        <b/>
        <sz val="10.5"/>
        <color rgb="FF000000"/>
        <rFont val="Arial"/>
        <family val="2"/>
      </rPr>
      <t>n</t>
    </r>
    <r>
      <rPr>
        <b/>
        <sz val="10.5"/>
        <color rgb="FF000000"/>
        <rFont val="Arial"/>
        <family val="2"/>
      </rPr>
      <t>f</t>
    </r>
    <r>
      <rPr>
        <b/>
        <sz val="10.5"/>
        <color rgb="FF000000"/>
        <rFont val="Arial"/>
        <family val="2"/>
      </rPr>
      <t>o</t>
    </r>
    <r>
      <rPr>
        <b/>
        <sz val="10.5"/>
        <color rgb="FF000000"/>
        <rFont val="Arial"/>
        <family val="2"/>
      </rPr>
      <t>r</t>
    </r>
    <r>
      <rPr>
        <b/>
        <sz val="10.5"/>
        <color rgb="FF000000"/>
        <rFont val="Arial"/>
        <family val="2"/>
      </rPr>
      <t>m</t>
    </r>
    <r>
      <rPr>
        <b/>
        <sz val="10.5"/>
        <color rgb="FF000000"/>
        <rFont val="Arial"/>
        <family val="2"/>
      </rPr>
      <t>a</t>
    </r>
    <r>
      <rPr>
        <b/>
        <sz val="10.5"/>
        <color rgb="FF000000"/>
        <rFont val="Arial"/>
        <family val="2"/>
      </rPr>
      <t>t</t>
    </r>
    <r>
      <rPr>
        <b/>
        <sz val="10.5"/>
        <color rgb="FF000000"/>
        <rFont val="Arial"/>
        <family val="2"/>
      </rPr>
      <t>i</t>
    </r>
    <r>
      <rPr>
        <b/>
        <sz val="10.5"/>
        <color rgb="FF000000"/>
        <rFont val="Arial"/>
        <family val="2"/>
      </rPr>
      <t>on</t>
    </r>
    <r>
      <rPr>
        <b/>
        <sz val="10.5"/>
        <color rgb="FF000000"/>
        <rFont val="Arial"/>
        <family val="2"/>
      </rPr>
      <t xml:space="preserve"> </t>
    </r>
    <r>
      <rPr>
        <b/>
        <sz val="10.5"/>
        <color rgb="FF000000"/>
        <rFont val="Arial"/>
        <family val="2"/>
      </rPr>
      <t>N</t>
    </r>
    <r>
      <rPr>
        <b/>
        <sz val="10.5"/>
        <color rgb="FF000000"/>
        <rFont val="Arial"/>
        <family val="2"/>
      </rPr>
      <t>ot</t>
    </r>
    <r>
      <rPr>
        <b/>
        <sz val="10.5"/>
        <color rgb="FF000000"/>
        <rFont val="Arial"/>
        <family val="2"/>
      </rPr>
      <t xml:space="preserve"> </t>
    </r>
    <r>
      <rPr>
        <b/>
        <sz val="10.5"/>
        <color rgb="FF000000"/>
        <rFont val="Arial"/>
        <family val="2"/>
      </rPr>
      <t>Y</t>
    </r>
    <r>
      <rPr>
        <b/>
        <sz val="10.5"/>
        <color rgb="FF000000"/>
        <rFont val="Arial"/>
        <family val="2"/>
      </rPr>
      <t>e</t>
    </r>
    <r>
      <rPr>
        <b/>
        <sz val="10.5"/>
        <color rgb="FF000000"/>
        <rFont val="Arial"/>
        <family val="2"/>
      </rPr>
      <t xml:space="preserve">t
</t>
    </r>
    <r>
      <rPr>
        <b/>
        <sz val="10.5"/>
        <color rgb="FF000000"/>
        <rFont val="Arial"/>
        <family val="2"/>
      </rPr>
      <t>O</t>
    </r>
    <r>
      <rPr>
        <b/>
        <sz val="10.5"/>
        <color rgb="FF000000"/>
        <rFont val="Arial"/>
        <family val="2"/>
      </rPr>
      <t>b</t>
    </r>
    <r>
      <rPr>
        <b/>
        <sz val="10.5"/>
        <color rgb="FF000000"/>
        <rFont val="Arial"/>
        <family val="2"/>
      </rPr>
      <t>t</t>
    </r>
    <r>
      <rPr>
        <b/>
        <sz val="10.5"/>
        <color rgb="FF000000"/>
        <rFont val="Arial"/>
        <family val="2"/>
      </rPr>
      <t>a</t>
    </r>
    <r>
      <rPr>
        <b/>
        <sz val="10.5"/>
        <color rgb="FF000000"/>
        <rFont val="Arial"/>
        <family val="2"/>
      </rPr>
      <t>i</t>
    </r>
    <r>
      <rPr>
        <b/>
        <sz val="10.5"/>
        <color rgb="FF000000"/>
        <rFont val="Arial"/>
        <family val="2"/>
      </rPr>
      <t>n</t>
    </r>
    <r>
      <rPr>
        <b/>
        <sz val="10.5"/>
        <color rgb="FF000000"/>
        <rFont val="Arial"/>
        <family val="2"/>
      </rPr>
      <t>e</t>
    </r>
    <r>
      <rPr>
        <b/>
        <sz val="10.5"/>
        <color rgb="FF000000"/>
        <rFont val="Arial"/>
        <family val="2"/>
      </rPr>
      <t>d</t>
    </r>
  </si>
  <si>
    <t>Ethnicity2</t>
  </si>
  <si>
    <t>Any Other White Background</t>
  </si>
  <si>
    <t>Traveller of Irish Heritage</t>
  </si>
  <si>
    <t>Reason</t>
  </si>
  <si>
    <t>Legal Surname</t>
  </si>
  <si>
    <t>Legal Forename</t>
  </si>
  <si>
    <t>Preferred Surname</t>
  </si>
  <si>
    <t>Preferred Forename</t>
  </si>
  <si>
    <t>Enrolement Status</t>
  </si>
  <si>
    <t>Name of Provision</t>
  </si>
  <si>
    <t>Single Registration</t>
  </si>
  <si>
    <t>Subsidiary - Dual Registration</t>
  </si>
  <si>
    <t>Main - Dual Registration</t>
  </si>
  <si>
    <t>N</t>
  </si>
  <si>
    <t>K</t>
  </si>
  <si>
    <t>C</t>
  </si>
  <si>
    <t>E</t>
  </si>
  <si>
    <t>Y</t>
  </si>
  <si>
    <t>EHCP / SEN Support</t>
  </si>
  <si>
    <t>A</t>
  </si>
  <si>
    <t>All Hallows</t>
  </si>
  <si>
    <t>If no longer on roll state destination.
If dual Sub please state other school</t>
  </si>
  <si>
    <t>Albion Academy</t>
  </si>
  <si>
    <t>Ambrose Barlow</t>
  </si>
  <si>
    <t>The Canterbury Centre</t>
  </si>
  <si>
    <t>The Clifton Centre</t>
  </si>
  <si>
    <t>Other - state reason</t>
  </si>
  <si>
    <t>Poor Behaviour / Attitude / Motivation</t>
  </si>
  <si>
    <t>B</t>
  </si>
  <si>
    <t>RONI</t>
  </si>
  <si>
    <t>No Longer on Roll</t>
  </si>
  <si>
    <t>Gender Score</t>
  </si>
  <si>
    <t>Postcode Score</t>
  </si>
  <si>
    <t>Year Group Score</t>
  </si>
  <si>
    <t>School Score</t>
  </si>
  <si>
    <t>Attending PRU / AP Score</t>
  </si>
  <si>
    <t>EHE Score</t>
  </si>
  <si>
    <t>CME Score</t>
  </si>
  <si>
    <t>Ethnicity2 Score</t>
  </si>
  <si>
    <t>Refugee / Asylum Seeker Score</t>
  </si>
  <si>
    <t>EAL Score</t>
  </si>
  <si>
    <t>EHCP / SEN Support Score</t>
  </si>
  <si>
    <t>Pupil Premium Score</t>
  </si>
  <si>
    <t>LAC / Care Leaver Score</t>
  </si>
  <si>
    <t>CP / CIN Score</t>
  </si>
  <si>
    <t>Early Help Referral Score</t>
  </si>
  <si>
    <t>Exclusion Score</t>
  </si>
  <si>
    <t>Attendance / Absence Score</t>
  </si>
  <si>
    <t>Multiple School Moves  Score</t>
  </si>
  <si>
    <t>Pregnancy Score</t>
  </si>
  <si>
    <t>Young Parent Score</t>
  </si>
  <si>
    <t>Young Carer Score</t>
  </si>
  <si>
    <t>CAMHS Involvement Score</t>
  </si>
  <si>
    <t>Health Condition Score</t>
  </si>
  <si>
    <t>Substance Misuse Score</t>
  </si>
  <si>
    <t>YOT supervision Score</t>
  </si>
  <si>
    <t>Previous YOT supervision Score</t>
  </si>
  <si>
    <t>Custody Score</t>
  </si>
  <si>
    <t>KS2 English and Maths Score</t>
  </si>
  <si>
    <t>Intended Post 16 Destination Score</t>
  </si>
  <si>
    <t>Application submitted Score</t>
  </si>
  <si>
    <t>Offer received Score</t>
  </si>
  <si>
    <t>Provider name (offer made) Score</t>
  </si>
  <si>
    <t>Suitability of offer type Score</t>
  </si>
  <si>
    <t>Poor Behaviour / Attitude / Motivation Score</t>
  </si>
  <si>
    <t>Other known risk factors (1) Score</t>
  </si>
  <si>
    <t>Other known risk factors (2) Score</t>
  </si>
  <si>
    <t>Risk Rating Score</t>
  </si>
  <si>
    <t>√</t>
  </si>
  <si>
    <t>x</t>
  </si>
  <si>
    <t>M-H</t>
  </si>
  <si>
    <t>RONI Match</t>
  </si>
  <si>
    <t>LAP</t>
  </si>
  <si>
    <t>HAP</t>
  </si>
  <si>
    <t>MAP</t>
  </si>
  <si>
    <t>Registration Status</t>
  </si>
  <si>
    <t>Contact number</t>
  </si>
  <si>
    <t>Personal Details</t>
  </si>
  <si>
    <t>Perm</t>
  </si>
  <si>
    <t>Fixd</t>
  </si>
  <si>
    <t>Very LowVery Low</t>
  </si>
  <si>
    <t>Very LowLow</t>
  </si>
  <si>
    <t>Very LowMedium</t>
  </si>
  <si>
    <t>Very LowHigh</t>
  </si>
  <si>
    <t>Very LowVery High</t>
  </si>
  <si>
    <t>LowVery Low</t>
  </si>
  <si>
    <t>LowLow</t>
  </si>
  <si>
    <t>LowMedium</t>
  </si>
  <si>
    <t>LowHigh</t>
  </si>
  <si>
    <t>LowVery High</t>
  </si>
  <si>
    <t>MediumVery Low</t>
  </si>
  <si>
    <t>MediumLow</t>
  </si>
  <si>
    <t>MediumMedium</t>
  </si>
  <si>
    <t>MediumHigh</t>
  </si>
  <si>
    <t>MediumVery High</t>
  </si>
  <si>
    <t>HighVery Low</t>
  </si>
  <si>
    <t>HighLow</t>
  </si>
  <si>
    <t>HighMedium</t>
  </si>
  <si>
    <t>HighHigh</t>
  </si>
  <si>
    <t>HighVery High</t>
  </si>
  <si>
    <t>Very HighVery Low</t>
  </si>
  <si>
    <t>Very HighLow</t>
  </si>
  <si>
    <t>Very HighMedium</t>
  </si>
  <si>
    <t>Very HighHigh</t>
  </si>
  <si>
    <t>Very HighVery High</t>
  </si>
  <si>
    <t>10-14</t>
  </si>
  <si>
    <t>15-24</t>
  </si>
  <si>
    <t>25+</t>
  </si>
  <si>
    <t>CP</t>
  </si>
  <si>
    <t>CIN</t>
  </si>
  <si>
    <t>Total</t>
  </si>
  <si>
    <t xml:space="preserve">Family Circumstances/Housing </t>
  </si>
  <si>
    <t>Offer received (Y/N)</t>
  </si>
  <si>
    <t>Level (Entry/L1/L2/L3)</t>
  </si>
  <si>
    <t>Course/Programme of interest</t>
  </si>
  <si>
    <t>A-Level subject 1</t>
  </si>
  <si>
    <t>A-Level subject 2</t>
  </si>
  <si>
    <t>A-Level subject 3</t>
  </si>
  <si>
    <t>Current 1st choice provider Post-16 (Add backup if option not secured)</t>
  </si>
  <si>
    <t>September Guarantee</t>
  </si>
  <si>
    <t>Future Career Aspirations / Information</t>
  </si>
  <si>
    <t>Application submitted (Y/N or number of applications)</t>
  </si>
  <si>
    <t>Provider Name</t>
  </si>
  <si>
    <t>Name of provider (Offer Made)</t>
  </si>
  <si>
    <t>Information / Key reason for RON</t>
  </si>
  <si>
    <t>Intended Destinations</t>
  </si>
  <si>
    <t>KS2 Eng &amp; Maths Ability Profile HAP/MAP/LAP</t>
  </si>
  <si>
    <t>Other</t>
  </si>
  <si>
    <t>IYSS ID - Connexions</t>
  </si>
  <si>
    <t>Ever had a Social  Worker</t>
  </si>
  <si>
    <t>Family history of unemployment</t>
  </si>
  <si>
    <t>Lowry Academy</t>
  </si>
  <si>
    <t>Salford City Academy</t>
  </si>
  <si>
    <t>At risk of CSE / CCE</t>
  </si>
  <si>
    <t>Bereavement</t>
  </si>
  <si>
    <t>Social Worker</t>
  </si>
  <si>
    <t>Access Arrangements</t>
  </si>
  <si>
    <t>Buile Hill Academy</t>
  </si>
  <si>
    <t>Ellesmere Park High School</t>
  </si>
  <si>
    <t>Irlam and Cadishead Academy</t>
  </si>
  <si>
    <t>Moorside High School</t>
  </si>
  <si>
    <t>Oasis Academy</t>
  </si>
  <si>
    <t>St Patricks RC High School</t>
  </si>
  <si>
    <t>UTC@MediaCityUK</t>
  </si>
  <si>
    <t>Chatsworth High School</t>
  </si>
  <si>
    <t>New Park Academy</t>
  </si>
  <si>
    <t>Oakwood Academy</t>
  </si>
  <si>
    <t>Moorside High Social &amp; Emotional resource</t>
  </si>
  <si>
    <t>Swinton Co-op Academy</t>
  </si>
  <si>
    <t>Elective Home Education</t>
  </si>
  <si>
    <t>Walkden Co-op Academy</t>
  </si>
  <si>
    <t>Susp</t>
  </si>
  <si>
    <t>Attendance / Absence (&lt;90% PA / &lt;50% SA)</t>
  </si>
  <si>
    <t>SA</t>
  </si>
  <si>
    <t>PA</t>
  </si>
  <si>
    <t>Additional Support (Name of person supporting - Green if currently woring with, Red if no longer working with)</t>
  </si>
  <si>
    <t>Additional Support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</si>
</sst>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2" x14ac:knownFonts="1">
    <font>
      <sz val="11"/>
      <color theme="1"/>
      <name val="Calibri"/>
      <family val="2"/>
      <scheme val="minor"/>
    </font>
    <font>
      <b/>
      <u/>
      <sz val="10"/>
      <color theme="1"/>
      <name val="Arial"/>
      <family val="2"/>
    </font>
    <font>
      <sz val="10"/>
      <color theme="1"/>
      <name val="Arial"/>
      <family val="2"/>
    </font>
    <font>
      <b/>
      <sz val="10"/>
      <color theme="1"/>
      <name val="Arial"/>
      <family val="2"/>
    </font>
    <font>
      <sz val="9"/>
      <color indexed="81"/>
      <name val="Tahoma"/>
      <family val="2"/>
    </font>
    <font>
      <b/>
      <u/>
      <sz val="10"/>
      <color theme="1"/>
      <name val="Calibri"/>
      <family val="2"/>
      <scheme val="minor"/>
    </font>
    <font>
      <b/>
      <u/>
      <sz val="12"/>
      <color theme="1"/>
      <name val="Calibri"/>
      <family val="2"/>
      <scheme val="minor"/>
    </font>
    <font>
      <sz val="10"/>
      <color theme="1"/>
      <name val="Calibri"/>
      <family val="2"/>
      <scheme val="minor"/>
    </font>
    <font>
      <b/>
      <sz val="10"/>
      <color theme="1"/>
      <name val="Calibri"/>
      <family val="2"/>
      <scheme val="minor"/>
    </font>
    <font>
      <b/>
      <sz val="10"/>
      <name val="Arial"/>
      <family val="2"/>
    </font>
    <font>
      <sz val="10"/>
      <name val="Arial"/>
      <family val="2"/>
    </font>
    <font>
      <sz val="8"/>
      <name val="Calibri"/>
      <family val="2"/>
      <scheme val="minor"/>
    </font>
    <font>
      <sz val="10"/>
      <name val="Wingdings 2"/>
      <family val="1"/>
      <charset val="2"/>
    </font>
    <font>
      <b/>
      <sz val="10.5"/>
      <color rgb="FF000000"/>
      <name val="Arial"/>
      <family val="2"/>
    </font>
    <font>
      <sz val="10.5"/>
      <color rgb="FF000000"/>
      <name val="Arial"/>
      <family val="2"/>
    </font>
    <font>
      <b/>
      <sz val="10.5"/>
      <color rgb="FFFFFFFF"/>
      <name val="Arial"/>
      <family val="2"/>
    </font>
    <font>
      <sz val="11"/>
      <color rgb="FF000000"/>
      <name val="Arial"/>
      <family val="2"/>
    </font>
    <font>
      <sz val="11"/>
      <color theme="1"/>
      <name val="Calibri"/>
      <family val="2"/>
      <scheme val="minor"/>
    </font>
    <font>
      <b/>
      <sz val="10"/>
      <color rgb="FFEE008C"/>
      <name val="Arial"/>
      <family val="2"/>
    </font>
    <font>
      <sz val="11"/>
      <color rgb="FFFF0000"/>
      <name val="Calibri"/>
      <family val="2"/>
      <scheme val="minor"/>
    </font>
    <font>
      <sz val="10"/>
      <color rgb="FFFF0000"/>
      <name val="Calibri"/>
      <family val="2"/>
      <scheme val="minor"/>
    </font>
    <font>
      <sz val="10"/>
      <color theme="0"/>
      <name val="Calibri"/>
      <family val="2"/>
      <scheme val="minor"/>
    </font>
  </fonts>
  <fills count="38">
    <fill>
      <patternFill patternType="none"/>
    </fill>
    <fill>
      <patternFill patternType="gray125"/>
    </fill>
    <fill>
      <patternFill patternType="solid">
        <fgColor theme="0" tint="-4.9989318521683403E-2"/>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1" tint="0.499984740745262"/>
        <bgColor indexed="64"/>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00B050"/>
        <bgColor indexed="64"/>
      </patternFill>
    </fill>
    <fill>
      <patternFill patternType="solid">
        <fgColor rgb="FF92D050"/>
        <bgColor indexed="64"/>
      </patternFill>
    </fill>
    <fill>
      <patternFill patternType="solid">
        <fgColor rgb="FFFFFF00"/>
      </patternFill>
    </fill>
    <fill>
      <patternFill patternType="solid">
        <fgColor rgb="FFFFFF99"/>
      </patternFill>
    </fill>
    <fill>
      <patternFill patternType="solid">
        <fgColor rgb="FF00CCFF"/>
      </patternFill>
    </fill>
    <fill>
      <patternFill patternType="solid">
        <fgColor rgb="FFCCFFFF"/>
      </patternFill>
    </fill>
    <fill>
      <patternFill patternType="solid">
        <fgColor rgb="FFFF00FF"/>
      </patternFill>
    </fill>
    <fill>
      <patternFill patternType="solid">
        <fgColor rgb="FFFF99CC"/>
      </patternFill>
    </fill>
    <fill>
      <patternFill patternType="solid">
        <fgColor rgb="FF339966"/>
      </patternFill>
    </fill>
    <fill>
      <patternFill patternType="solid">
        <fgColor rgb="FF99FF66"/>
      </patternFill>
    </fill>
    <fill>
      <patternFill patternType="solid">
        <fgColor rgb="FF00FFFF"/>
      </patternFill>
    </fill>
    <fill>
      <patternFill patternType="solid">
        <fgColor rgb="FF99CCFF"/>
      </patternFill>
    </fill>
    <fill>
      <patternFill patternType="solid">
        <fgColor rgb="FF993366"/>
      </patternFill>
    </fill>
    <fill>
      <patternFill patternType="solid">
        <fgColor rgb="FFCC99FF"/>
      </patternFill>
    </fill>
    <fill>
      <patternFill patternType="solid">
        <fgColor rgb="FF959595"/>
      </patternFill>
    </fill>
    <fill>
      <patternFill patternType="solid">
        <fgColor rgb="FFE2E2E2"/>
      </patternFill>
    </fill>
    <fill>
      <patternFill patternType="solid">
        <fgColor rgb="FFEE008C"/>
        <bgColor indexed="64"/>
      </patternFill>
    </fill>
    <fill>
      <patternFill patternType="solid">
        <fgColor theme="0" tint="-0.34998626667073579"/>
        <bgColor indexed="64"/>
      </patternFill>
    </fill>
    <fill>
      <patternFill patternType="solid">
        <fgColor theme="9"/>
        <bgColor indexed="64"/>
      </patternFill>
    </fill>
    <fill>
      <patternFill patternType="solid">
        <fgColor theme="9"/>
        <bgColor theme="4" tint="0.79998168889431442"/>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s>
  <cellStyleXfs count="2">
    <xf numFmtId="0" fontId="0" fillId="0" borderId="0"/>
    <xf numFmtId="9" fontId="17" fillId="0" borderId="0" applyFont="0" applyFill="0" applyBorder="0" applyAlignment="0" applyProtection="0"/>
  </cellStyleXfs>
  <cellXfs count="278">
    <xf numFmtId="0" fontId="0" fillId="0" borderId="0" xfId="0"/>
    <xf numFmtId="0" fontId="3" fillId="8" borderId="1" xfId="0" applyFont="1" applyFill="1" applyBorder="1" applyAlignment="1">
      <alignment vertical="center" wrapText="1"/>
    </xf>
    <xf numFmtId="0" fontId="3" fillId="6" borderId="1" xfId="0" applyFont="1" applyFill="1" applyBorder="1" applyAlignment="1">
      <alignment horizontal="left" vertical="center" wrapText="1"/>
    </xf>
    <xf numFmtId="0" fontId="3" fillId="6" borderId="2" xfId="0" applyFont="1" applyFill="1" applyBorder="1" applyAlignment="1">
      <alignment horizontal="left" vertical="center"/>
    </xf>
    <xf numFmtId="0" fontId="3" fillId="8" borderId="1" xfId="0" applyFont="1" applyFill="1" applyBorder="1" applyAlignment="1">
      <alignment horizontal="left" vertical="center" wrapText="1"/>
    </xf>
    <xf numFmtId="0" fontId="2" fillId="0" borderId="0" xfId="0" applyFont="1" applyAlignment="1">
      <alignment horizontal="left" vertical="center" wrapText="1"/>
    </xf>
    <xf numFmtId="0" fontId="2" fillId="0" borderId="1" xfId="0" applyFont="1" applyBorder="1" applyAlignment="1">
      <alignment horizontal="left" vertical="center" wrapText="1"/>
    </xf>
    <xf numFmtId="0" fontId="2" fillId="0" borderId="0" xfId="0" applyFont="1" applyAlignment="1">
      <alignment vertical="center" wrapText="1"/>
    </xf>
    <xf numFmtId="0" fontId="2" fillId="0" borderId="1" xfId="0" applyFont="1" applyBorder="1" applyAlignment="1">
      <alignment vertical="center" wrapText="1"/>
    </xf>
    <xf numFmtId="0" fontId="2" fillId="0" borderId="0" xfId="0" applyFont="1" applyAlignment="1">
      <alignment horizontal="left" vertical="center"/>
    </xf>
    <xf numFmtId="0" fontId="2" fillId="0" borderId="0" xfId="0" applyFont="1" applyAlignment="1">
      <alignment vertical="center"/>
    </xf>
    <xf numFmtId="0" fontId="2" fillId="0" borderId="1" xfId="0" applyFont="1" applyBorder="1" applyAlignment="1">
      <alignment vertical="center"/>
    </xf>
    <xf numFmtId="0" fontId="2" fillId="10" borderId="1" xfId="0" applyFont="1" applyFill="1" applyBorder="1" applyAlignment="1">
      <alignment horizontal="left" vertical="center"/>
    </xf>
    <xf numFmtId="0" fontId="2" fillId="0" borderId="1" xfId="0" applyFont="1" applyBorder="1" applyAlignment="1">
      <alignment horizontal="left" vertical="center"/>
    </xf>
    <xf numFmtId="0" fontId="2" fillId="7" borderId="1" xfId="0" applyFont="1" applyFill="1" applyBorder="1" applyAlignment="1">
      <alignment horizontal="left" vertical="center"/>
    </xf>
    <xf numFmtId="0" fontId="2" fillId="9" borderId="1" xfId="0" applyFont="1" applyFill="1" applyBorder="1" applyAlignment="1">
      <alignment horizontal="left" vertical="center"/>
    </xf>
    <xf numFmtId="0" fontId="2" fillId="5" borderId="1" xfId="0" applyFont="1" applyFill="1" applyBorder="1" applyAlignment="1">
      <alignment horizontal="left" vertical="center"/>
    </xf>
    <xf numFmtId="0" fontId="2" fillId="4" borderId="1" xfId="0" applyFont="1" applyFill="1" applyBorder="1" applyAlignment="1">
      <alignment horizontal="left" vertical="center"/>
    </xf>
    <xf numFmtId="0" fontId="2" fillId="3" borderId="1" xfId="0" applyFont="1" applyFill="1" applyBorder="1" applyAlignment="1">
      <alignment horizontal="left" vertical="center"/>
    </xf>
    <xf numFmtId="0" fontId="3" fillId="0" borderId="0" xfId="0" applyFont="1" applyAlignment="1">
      <alignment vertical="center" wrapText="1"/>
    </xf>
    <xf numFmtId="0" fontId="2" fillId="13" borderId="1" xfId="0" applyFont="1" applyFill="1" applyBorder="1" applyAlignment="1">
      <alignment horizontal="left" vertical="center"/>
    </xf>
    <xf numFmtId="0" fontId="2" fillId="14" borderId="1" xfId="0" applyFont="1" applyFill="1" applyBorder="1" applyAlignment="1">
      <alignment horizontal="left" vertical="center"/>
    </xf>
    <xf numFmtId="0" fontId="0" fillId="0" borderId="1" xfId="0" applyBorder="1"/>
    <xf numFmtId="0" fontId="2" fillId="0" borderId="1" xfId="0" applyFont="1" applyBorder="1"/>
    <xf numFmtId="0" fontId="2" fillId="8" borderId="1" xfId="0" applyFont="1" applyFill="1" applyBorder="1" applyAlignment="1">
      <alignment horizontal="left" vertical="center"/>
    </xf>
    <xf numFmtId="0" fontId="2" fillId="5" borderId="1" xfId="0" applyFont="1" applyFill="1" applyBorder="1"/>
    <xf numFmtId="0" fontId="0" fillId="8" borderId="5" xfId="0" applyFill="1" applyBorder="1" applyAlignment="1">
      <alignment horizontal="center" textRotation="90" wrapText="1"/>
    </xf>
    <xf numFmtId="0" fontId="0" fillId="8" borderId="6" xfId="0" applyFill="1" applyBorder="1" applyAlignment="1">
      <alignment horizontal="center" textRotation="90" wrapText="1"/>
    </xf>
    <xf numFmtId="0" fontId="2" fillId="8" borderId="5" xfId="0" applyFont="1" applyFill="1" applyBorder="1" applyAlignment="1">
      <alignment horizontal="center" textRotation="90" wrapText="1"/>
    </xf>
    <xf numFmtId="0" fontId="2" fillId="8" borderId="6" xfId="0" applyFont="1" applyFill="1" applyBorder="1" applyAlignment="1">
      <alignment horizontal="center" textRotation="90" wrapText="1"/>
    </xf>
    <xf numFmtId="0" fontId="2" fillId="8" borderId="7" xfId="0" applyFont="1" applyFill="1" applyBorder="1" applyAlignment="1">
      <alignment horizontal="center" textRotation="90" wrapText="1"/>
    </xf>
    <xf numFmtId="0" fontId="0" fillId="0" borderId="0" xfId="0" applyAlignment="1">
      <alignment horizontal="center" textRotation="90" wrapText="1"/>
    </xf>
    <xf numFmtId="0" fontId="13" fillId="0" borderId="2" xfId="0" applyFont="1" applyBorder="1" applyAlignment="1">
      <alignment horizontal="left" vertical="center" wrapText="1"/>
    </xf>
    <xf numFmtId="0" fontId="13" fillId="0" borderId="1" xfId="0" applyFont="1" applyBorder="1" applyAlignment="1">
      <alignment vertical="center" wrapText="1"/>
    </xf>
    <xf numFmtId="0" fontId="13" fillId="0" borderId="2" xfId="0" applyFont="1" applyBorder="1" applyAlignment="1">
      <alignment vertical="center" wrapText="1"/>
    </xf>
    <xf numFmtId="0" fontId="13" fillId="21" borderId="1" xfId="0" applyFont="1" applyFill="1" applyBorder="1" applyAlignment="1">
      <alignment vertical="center"/>
    </xf>
    <xf numFmtId="0" fontId="14" fillId="21" borderId="1" xfId="0" applyFont="1" applyFill="1" applyBorder="1" applyAlignment="1">
      <alignment vertical="center"/>
    </xf>
    <xf numFmtId="0" fontId="14" fillId="21" borderId="1" xfId="0" applyFont="1" applyFill="1" applyBorder="1" applyAlignment="1">
      <alignment horizontal="left" vertical="center"/>
    </xf>
    <xf numFmtId="0" fontId="13" fillId="20" borderId="1" xfId="0" applyFont="1" applyFill="1" applyBorder="1" applyAlignment="1">
      <alignment horizontal="left" vertical="center"/>
    </xf>
    <xf numFmtId="0" fontId="13" fillId="21" borderId="1" xfId="0" applyFont="1" applyFill="1" applyBorder="1" applyAlignment="1">
      <alignment horizontal="left" vertical="center"/>
    </xf>
    <xf numFmtId="0" fontId="13" fillId="21" borderId="1" xfId="0" applyFont="1" applyFill="1" applyBorder="1" applyAlignment="1">
      <alignment horizontal="left" vertical="center" wrapText="1"/>
    </xf>
    <xf numFmtId="0" fontId="13" fillId="21" borderId="1" xfId="0" applyFont="1" applyFill="1" applyBorder="1" applyAlignment="1">
      <alignment vertical="center" wrapText="1"/>
    </xf>
    <xf numFmtId="0" fontId="14" fillId="21" borderId="1" xfId="0" applyFont="1" applyFill="1" applyBorder="1" applyAlignment="1">
      <alignment horizontal="left" vertical="center" wrapText="1"/>
    </xf>
    <xf numFmtId="0" fontId="13" fillId="22" borderId="1" xfId="0" applyFont="1" applyFill="1" applyBorder="1" applyAlignment="1">
      <alignment horizontal="left" vertical="center" wrapText="1"/>
    </xf>
    <xf numFmtId="0" fontId="13" fillId="23" borderId="1" xfId="0" applyFont="1" applyFill="1" applyBorder="1" applyAlignment="1">
      <alignment horizontal="left" vertical="center" wrapText="1"/>
    </xf>
    <xf numFmtId="0" fontId="13" fillId="23" borderId="1" xfId="0" applyFont="1" applyFill="1" applyBorder="1" applyAlignment="1">
      <alignment vertical="center" wrapText="1"/>
    </xf>
    <xf numFmtId="0" fontId="13" fillId="23" borderId="1" xfId="0" applyFont="1" applyFill="1" applyBorder="1" applyAlignment="1">
      <alignment vertical="center"/>
    </xf>
    <xf numFmtId="0" fontId="14" fillId="23" borderId="1" xfId="0" applyFont="1" applyFill="1" applyBorder="1" applyAlignment="1">
      <alignment vertical="center"/>
    </xf>
    <xf numFmtId="0" fontId="14" fillId="23" borderId="1" xfId="0" applyFont="1" applyFill="1" applyBorder="1" applyAlignment="1">
      <alignment vertical="center" wrapText="1"/>
    </xf>
    <xf numFmtId="0" fontId="13" fillId="25" borderId="1" xfId="0" applyFont="1" applyFill="1" applyBorder="1" applyAlignment="1">
      <alignment horizontal="left" vertical="center" wrapText="1"/>
    </xf>
    <xf numFmtId="0" fontId="13" fillId="25" borderId="1" xfId="0" applyFont="1" applyFill="1" applyBorder="1" applyAlignment="1">
      <alignment vertical="center"/>
    </xf>
    <xf numFmtId="0" fontId="14" fillId="25" borderId="1" xfId="0" applyFont="1" applyFill="1" applyBorder="1" applyAlignment="1">
      <alignment vertical="center"/>
    </xf>
    <xf numFmtId="0" fontId="13" fillId="25" borderId="1" xfId="0" applyFont="1" applyFill="1" applyBorder="1" applyAlignment="1">
      <alignment vertical="center" wrapText="1"/>
    </xf>
    <xf numFmtId="0" fontId="13" fillId="27" borderId="1" xfId="0" applyFont="1" applyFill="1" applyBorder="1" applyAlignment="1">
      <alignment horizontal="left" vertical="center" wrapText="1"/>
    </xf>
    <xf numFmtId="0" fontId="13" fillId="27" borderId="1" xfId="0" applyFont="1" applyFill="1" applyBorder="1" applyAlignment="1">
      <alignment vertical="center"/>
    </xf>
    <xf numFmtId="0" fontId="13" fillId="27" borderId="1" xfId="0" applyFont="1" applyFill="1" applyBorder="1" applyAlignment="1">
      <alignment vertical="center" wrapText="1"/>
    </xf>
    <xf numFmtId="0" fontId="14" fillId="27" borderId="1" xfId="0" applyFont="1" applyFill="1" applyBorder="1" applyAlignment="1">
      <alignment horizontal="left" vertical="center"/>
    </xf>
    <xf numFmtId="0" fontId="13" fillId="27" borderId="1" xfId="0" applyFont="1" applyFill="1" applyBorder="1" applyAlignment="1">
      <alignment horizontal="left" vertical="center"/>
    </xf>
    <xf numFmtId="0" fontId="13" fillId="29" borderId="1" xfId="0" applyFont="1" applyFill="1" applyBorder="1" applyAlignment="1">
      <alignment vertical="center"/>
    </xf>
    <xf numFmtId="0" fontId="13" fillId="29" borderId="1" xfId="0" applyFont="1" applyFill="1" applyBorder="1" applyAlignment="1">
      <alignment vertical="center" wrapText="1"/>
    </xf>
    <xf numFmtId="0" fontId="14" fillId="29" borderId="1" xfId="0" applyFont="1" applyFill="1" applyBorder="1" applyAlignment="1">
      <alignment horizontal="left" vertical="center"/>
    </xf>
    <xf numFmtId="0" fontId="13" fillId="31" borderId="1" xfId="0" applyFont="1" applyFill="1" applyBorder="1" applyAlignment="1">
      <alignment vertical="center"/>
    </xf>
    <xf numFmtId="0" fontId="13" fillId="31" borderId="1" xfId="0" applyFont="1" applyFill="1" applyBorder="1" applyAlignment="1">
      <alignment vertical="center" wrapText="1"/>
    </xf>
    <xf numFmtId="0" fontId="14" fillId="31" borderId="1" xfId="0" applyFont="1" applyFill="1" applyBorder="1" applyAlignment="1">
      <alignment horizontal="left" vertical="center"/>
    </xf>
    <xf numFmtId="0" fontId="14" fillId="31" borderId="1" xfId="0" applyFont="1" applyFill="1" applyBorder="1" applyAlignment="1">
      <alignment horizontal="left" vertical="center" wrapText="1"/>
    </xf>
    <xf numFmtId="0" fontId="14" fillId="31" borderId="1" xfId="0" applyFont="1" applyFill="1" applyBorder="1" applyAlignment="1">
      <alignment vertical="center"/>
    </xf>
    <xf numFmtId="0" fontId="13" fillId="33" borderId="1" xfId="0" applyFont="1" applyFill="1" applyBorder="1" applyAlignment="1">
      <alignment horizontal="left" vertical="center"/>
    </xf>
    <xf numFmtId="0" fontId="13" fillId="33" borderId="1" xfId="0" applyFont="1" applyFill="1" applyBorder="1" applyAlignment="1">
      <alignment horizontal="left" vertical="center" wrapText="1"/>
    </xf>
    <xf numFmtId="0" fontId="13" fillId="33" borderId="1" xfId="0" applyFont="1" applyFill="1" applyBorder="1" applyAlignment="1">
      <alignment vertical="center"/>
    </xf>
    <xf numFmtId="0" fontId="13" fillId="33" borderId="1" xfId="0" applyFont="1" applyFill="1" applyBorder="1" applyAlignment="1">
      <alignment vertical="center" wrapText="1"/>
    </xf>
    <xf numFmtId="0" fontId="16" fillId="0" borderId="0" xfId="0" applyFont="1" applyAlignment="1">
      <alignment horizontal="left" vertical="center"/>
    </xf>
    <xf numFmtId="0" fontId="16" fillId="0" borderId="0" xfId="0" applyFont="1" applyAlignment="1">
      <alignment horizontal="left" vertical="center" wrapText="1"/>
    </xf>
    <xf numFmtId="0" fontId="16" fillId="0" borderId="0" xfId="0" applyFont="1" applyAlignment="1">
      <alignment vertical="center"/>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vertical="center"/>
    </xf>
    <xf numFmtId="0" fontId="0" fillId="5" borderId="1" xfId="0" applyFill="1" applyBorder="1"/>
    <xf numFmtId="0" fontId="2" fillId="18" borderId="5" xfId="0" applyFont="1" applyFill="1" applyBorder="1" applyAlignment="1">
      <alignment horizontal="center" textRotation="90" wrapText="1"/>
    </xf>
    <xf numFmtId="0" fontId="0" fillId="0" borderId="0" xfId="0" applyAlignment="1">
      <alignment horizontal="center"/>
    </xf>
    <xf numFmtId="0" fontId="2" fillId="0" borderId="1" xfId="0" applyFont="1" applyBorder="1" applyAlignment="1">
      <alignment horizontal="center"/>
    </xf>
    <xf numFmtId="0" fontId="0" fillId="0" borderId="1" xfId="0" applyBorder="1" applyAlignment="1">
      <alignment horizontal="left" vertical="center"/>
    </xf>
    <xf numFmtId="0" fontId="0" fillId="0" borderId="1" xfId="0" applyBorder="1" applyAlignment="1">
      <alignment horizontal="center"/>
    </xf>
    <xf numFmtId="0" fontId="0" fillId="0" borderId="4" xfId="0" applyBorder="1" applyAlignment="1">
      <alignment horizontal="center"/>
    </xf>
    <xf numFmtId="0" fontId="2" fillId="0" borderId="4" xfId="0" applyFont="1" applyBorder="1" applyAlignment="1">
      <alignment horizontal="center"/>
    </xf>
    <xf numFmtId="0" fontId="0" fillId="0" borderId="6" xfId="0" applyBorder="1" applyAlignment="1">
      <alignment horizontal="center"/>
    </xf>
    <xf numFmtId="0" fontId="2" fillId="0" borderId="5" xfId="0" applyFont="1" applyBorder="1" applyAlignment="1">
      <alignment horizontal="center" vertical="top"/>
    </xf>
    <xf numFmtId="0" fontId="2" fillId="0" borderId="1" xfId="0" applyFont="1" applyBorder="1" applyAlignment="1">
      <alignment horizontal="center" vertical="top"/>
    </xf>
    <xf numFmtId="0" fontId="0" fillId="5" borderId="1" xfId="0" applyFill="1" applyBorder="1" applyAlignment="1">
      <alignment horizontal="center"/>
    </xf>
    <xf numFmtId="0" fontId="0" fillId="0" borderId="10" xfId="0" applyBorder="1"/>
    <xf numFmtId="0" fontId="0" fillId="0" borderId="14" xfId="0" applyBorder="1"/>
    <xf numFmtId="0" fontId="7" fillId="18" borderId="4" xfId="0" applyFont="1" applyFill="1" applyBorder="1" applyAlignment="1">
      <alignment horizontal="center"/>
    </xf>
    <xf numFmtId="0" fontId="7" fillId="18" borderId="1" xfId="0" applyFont="1" applyFill="1" applyBorder="1" applyAlignment="1">
      <alignment horizontal="center"/>
    </xf>
    <xf numFmtId="0" fontId="7" fillId="19" borderId="1" xfId="0" applyFont="1" applyFill="1" applyBorder="1" applyAlignment="1">
      <alignment horizontal="center"/>
    </xf>
    <xf numFmtId="0" fontId="7" fillId="5" borderId="1" xfId="0" applyFont="1" applyFill="1" applyBorder="1" applyAlignment="1">
      <alignment horizontal="center"/>
    </xf>
    <xf numFmtId="0" fontId="7" fillId="3" borderId="1" xfId="0" applyFont="1" applyFill="1" applyBorder="1" applyAlignment="1">
      <alignment horizontal="center"/>
    </xf>
    <xf numFmtId="0" fontId="7" fillId="4" borderId="1" xfId="0" applyFont="1" applyFill="1" applyBorder="1" applyAlignment="1">
      <alignment horizontal="center"/>
    </xf>
    <xf numFmtId="0" fontId="0" fillId="0" borderId="9" xfId="0" applyBorder="1"/>
    <xf numFmtId="0" fontId="0" fillId="0" borderId="10" xfId="0" applyBorder="1" applyAlignment="1">
      <alignment horizontal="center"/>
    </xf>
    <xf numFmtId="0" fontId="0" fillId="0" borderId="14" xfId="0" applyBorder="1" applyAlignment="1">
      <alignment horizontal="center"/>
    </xf>
    <xf numFmtId="0" fontId="0" fillId="0" borderId="9" xfId="0" applyBorder="1" applyAlignment="1">
      <alignment horizontal="center"/>
    </xf>
    <xf numFmtId="0" fontId="0" fillId="0" borderId="1" xfId="0" applyBorder="1" applyAlignment="1">
      <alignment horizontal="center" textRotation="90" wrapText="1"/>
    </xf>
    <xf numFmtId="0" fontId="10" fillId="0" borderId="1" xfId="0" applyFont="1" applyBorder="1" applyAlignment="1" applyProtection="1">
      <alignment horizontal="center"/>
      <protection locked="0"/>
    </xf>
    <xf numFmtId="0" fontId="6" fillId="4" borderId="0" xfId="0" applyFont="1" applyFill="1" applyProtection="1">
      <protection locked="0"/>
    </xf>
    <xf numFmtId="0" fontId="7" fillId="4" borderId="0" xfId="0" applyFont="1" applyFill="1" applyAlignment="1" applyProtection="1">
      <alignment horizontal="center"/>
      <protection locked="0"/>
    </xf>
    <xf numFmtId="0" fontId="7" fillId="0" borderId="0" xfId="0" applyFont="1" applyAlignment="1" applyProtection="1">
      <alignment horizontal="center"/>
      <protection locked="0"/>
    </xf>
    <xf numFmtId="0" fontId="7" fillId="0" borderId="0" xfId="0" applyFont="1" applyAlignment="1" applyProtection="1">
      <alignment horizontal="left"/>
      <protection locked="0"/>
    </xf>
    <xf numFmtId="0" fontId="7" fillId="0" borderId="0" xfId="0" applyFont="1" applyProtection="1">
      <protection locked="0"/>
    </xf>
    <xf numFmtId="0" fontId="2" fillId="0" borderId="0" xfId="0" applyFont="1" applyAlignment="1" applyProtection="1">
      <alignment horizontal="left" vertical="center"/>
      <protection locked="0"/>
    </xf>
    <xf numFmtId="0" fontId="9" fillId="17" borderId="4" xfId="0" applyFont="1" applyFill="1" applyBorder="1" applyAlignment="1" applyProtection="1">
      <alignment horizontal="center" textRotation="90" wrapText="1"/>
      <protection locked="0"/>
    </xf>
    <xf numFmtId="0" fontId="9" fillId="16" borderId="3" xfId="0" applyFont="1" applyFill="1" applyBorder="1" applyAlignment="1" applyProtection="1">
      <alignment horizontal="center" textRotation="90" wrapText="1"/>
      <protection locked="0"/>
    </xf>
    <xf numFmtId="0" fontId="9" fillId="17" borderId="8" xfId="0" applyFont="1" applyFill="1" applyBorder="1" applyAlignment="1" applyProtection="1">
      <alignment horizontal="center" textRotation="90" wrapText="1"/>
      <protection locked="0"/>
    </xf>
    <xf numFmtId="0" fontId="9" fillId="17" borderId="3" xfId="0" applyFont="1" applyFill="1" applyBorder="1" applyAlignment="1" applyProtection="1">
      <alignment horizontal="center" textRotation="90" wrapText="1"/>
      <protection locked="0"/>
    </xf>
    <xf numFmtId="0" fontId="10" fillId="0" borderId="3" xfId="0" applyFont="1" applyBorder="1" applyAlignment="1" applyProtection="1">
      <alignment horizontal="center"/>
      <protection locked="0"/>
    </xf>
    <xf numFmtId="0" fontId="0" fillId="0" borderId="0" xfId="0" applyProtection="1">
      <protection locked="0"/>
    </xf>
    <xf numFmtId="0" fontId="6" fillId="0" borderId="0" xfId="0" applyFont="1" applyProtection="1">
      <protection locked="0"/>
    </xf>
    <xf numFmtId="14" fontId="7" fillId="0" borderId="0" xfId="0" applyNumberFormat="1" applyFont="1" applyProtection="1">
      <protection locked="0"/>
    </xf>
    <xf numFmtId="0" fontId="2" fillId="0" borderId="0" xfId="0" applyFont="1" applyAlignment="1" applyProtection="1">
      <alignment horizontal="center" vertical="center"/>
      <protection locked="0"/>
    </xf>
    <xf numFmtId="0" fontId="8" fillId="0" borderId="0" xfId="0" applyFont="1" applyAlignment="1" applyProtection="1">
      <alignment horizontal="center" textRotation="90"/>
      <protection locked="0"/>
    </xf>
    <xf numFmtId="0" fontId="10" fillId="0" borderId="6" xfId="0" applyFont="1" applyBorder="1" applyProtection="1">
      <protection locked="0"/>
    </xf>
    <xf numFmtId="0" fontId="10" fillId="0" borderId="1" xfId="0" applyFont="1" applyBorder="1" applyProtection="1">
      <protection locked="0"/>
    </xf>
    <xf numFmtId="14" fontId="10" fillId="0" borderId="1" xfId="0" applyNumberFormat="1" applyFont="1" applyBorder="1" applyProtection="1">
      <protection locked="0"/>
    </xf>
    <xf numFmtId="0" fontId="10" fillId="0" borderId="1" xfId="0" applyFont="1" applyBorder="1" applyAlignment="1" applyProtection="1">
      <alignment horizontal="left"/>
      <protection locked="0"/>
    </xf>
    <xf numFmtId="0" fontId="10" fillId="0" borderId="1" xfId="0" applyFont="1" applyBorder="1" applyAlignment="1" applyProtection="1">
      <alignment horizontal="center" vertical="center"/>
      <protection locked="0"/>
    </xf>
    <xf numFmtId="0" fontId="10" fillId="0" borderId="1" xfId="0" applyFont="1" applyBorder="1" applyAlignment="1" applyProtection="1">
      <alignment horizontal="left" vertical="center"/>
      <protection locked="0"/>
    </xf>
    <xf numFmtId="0" fontId="10" fillId="0" borderId="5" xfId="0" applyFont="1" applyBorder="1" applyProtection="1">
      <protection locked="0"/>
    </xf>
    <xf numFmtId="0" fontId="7" fillId="0" borderId="1" xfId="0" applyFont="1" applyBorder="1" applyProtection="1">
      <protection locked="0"/>
    </xf>
    <xf numFmtId="1" fontId="10" fillId="0" borderId="1" xfId="0" applyNumberFormat="1" applyFont="1" applyBorder="1" applyProtection="1">
      <protection locked="0"/>
    </xf>
    <xf numFmtId="0" fontId="10" fillId="0" borderId="3" xfId="0" applyFont="1" applyBorder="1" applyAlignment="1">
      <alignment horizontal="center"/>
    </xf>
    <xf numFmtId="0" fontId="10" fillId="0" borderId="13" xfId="0" applyFont="1" applyBorder="1" applyAlignment="1">
      <alignment horizontal="center"/>
    </xf>
    <xf numFmtId="0" fontId="10" fillId="0" borderId="3" xfId="0" applyFont="1" applyBorder="1" applyAlignment="1">
      <alignment horizontal="center" vertical="center"/>
    </xf>
    <xf numFmtId="0" fontId="10" fillId="0" borderId="14" xfId="0" applyFont="1" applyBorder="1" applyAlignment="1">
      <alignment horizontal="center"/>
    </xf>
    <xf numFmtId="0" fontId="10" fillId="0" borderId="3" xfId="0" applyFont="1" applyBorder="1" applyAlignment="1">
      <alignment horizontal="left"/>
    </xf>
    <xf numFmtId="0" fontId="3" fillId="16" borderId="2" xfId="0" applyFont="1" applyFill="1" applyBorder="1" applyAlignment="1" applyProtection="1">
      <alignment horizontal="center" vertical="center" wrapText="1"/>
      <protection locked="0"/>
    </xf>
    <xf numFmtId="0" fontId="3" fillId="16" borderId="2" xfId="0" applyFont="1" applyFill="1" applyBorder="1" applyAlignment="1" applyProtection="1">
      <alignment horizontal="left" vertical="center"/>
      <protection locked="0"/>
    </xf>
    <xf numFmtId="0" fontId="0" fillId="0" borderId="4" xfId="0" applyBorder="1"/>
    <xf numFmtId="0" fontId="19" fillId="0" borderId="1" xfId="0" applyFont="1" applyBorder="1" applyAlignment="1">
      <alignment horizontal="center"/>
    </xf>
    <xf numFmtId="0" fontId="19" fillId="0" borderId="0" xfId="0" applyFont="1" applyAlignment="1">
      <alignment horizontal="center"/>
    </xf>
    <xf numFmtId="0" fontId="20" fillId="3" borderId="1" xfId="0" applyFont="1" applyFill="1" applyBorder="1" applyAlignment="1">
      <alignment horizontal="center"/>
    </xf>
    <xf numFmtId="0" fontId="9" fillId="17" borderId="1" xfId="0" applyFont="1" applyFill="1" applyBorder="1" applyAlignment="1" applyProtection="1">
      <alignment horizontal="center" textRotation="90" wrapText="1"/>
      <protection locked="0"/>
    </xf>
    <xf numFmtId="0" fontId="10" fillId="0" borderId="1" xfId="0" applyFont="1" applyBorder="1" applyAlignment="1">
      <alignment horizontal="center"/>
    </xf>
    <xf numFmtId="14" fontId="10" fillId="0" borderId="1" xfId="0" applyNumberFormat="1" applyFont="1" applyBorder="1" applyAlignment="1" applyProtection="1">
      <alignment horizontal="center" vertical="center"/>
      <protection locked="0"/>
    </xf>
    <xf numFmtId="0" fontId="10" fillId="0" borderId="5" xfId="0" applyFont="1" applyBorder="1" applyAlignment="1" applyProtection="1">
      <alignment horizontal="left"/>
      <protection locked="0"/>
    </xf>
    <xf numFmtId="0" fontId="3" fillId="16" borderId="11" xfId="0" applyFont="1" applyFill="1" applyBorder="1" applyAlignment="1" applyProtection="1">
      <alignment horizontal="center" vertical="center" wrapText="1"/>
      <protection locked="0"/>
    </xf>
    <xf numFmtId="0" fontId="6" fillId="0" borderId="0" xfId="0" applyFont="1" applyAlignment="1" applyProtection="1">
      <alignment horizontal="left"/>
      <protection locked="0"/>
    </xf>
    <xf numFmtId="0" fontId="0" fillId="0" borderId="0" xfId="0" applyAlignment="1" applyProtection="1">
      <alignment horizontal="left"/>
      <protection locked="0"/>
    </xf>
    <xf numFmtId="0" fontId="9" fillId="34" borderId="4" xfId="0" applyFont="1" applyFill="1" applyBorder="1" applyAlignment="1" applyProtection="1">
      <alignment horizontal="center" textRotation="90" wrapText="1"/>
      <protection locked="0"/>
    </xf>
    <xf numFmtId="0" fontId="9" fillId="35" borderId="4" xfId="0" applyFont="1" applyFill="1" applyBorder="1" applyAlignment="1" applyProtection="1">
      <alignment horizontal="center" textRotation="90" wrapText="1"/>
      <protection locked="0"/>
    </xf>
    <xf numFmtId="0" fontId="18" fillId="15" borderId="4" xfId="0" applyFont="1" applyFill="1" applyBorder="1" applyAlignment="1" applyProtection="1">
      <alignment horizontal="center" textRotation="90" wrapText="1"/>
      <protection locked="0"/>
    </xf>
    <xf numFmtId="14" fontId="18" fillId="15" borderId="4" xfId="0" applyNumberFormat="1" applyFont="1" applyFill="1" applyBorder="1" applyAlignment="1" applyProtection="1">
      <alignment horizontal="center" textRotation="90" wrapText="1"/>
      <protection locked="0"/>
    </xf>
    <xf numFmtId="14" fontId="9" fillId="15" borderId="4" xfId="0" applyNumberFormat="1" applyFont="1" applyFill="1" applyBorder="1" applyAlignment="1" applyProtection="1">
      <alignment horizontal="center" textRotation="90" wrapText="1"/>
      <protection locked="0"/>
    </xf>
    <xf numFmtId="0" fontId="9" fillId="15" borderId="4" xfId="0" applyFont="1" applyFill="1" applyBorder="1" applyAlignment="1" applyProtection="1">
      <alignment horizontal="center" textRotation="90" wrapText="1"/>
      <protection locked="0"/>
    </xf>
    <xf numFmtId="0" fontId="9" fillId="15" borderId="8" xfId="0" applyFont="1" applyFill="1" applyBorder="1" applyAlignment="1" applyProtection="1">
      <alignment horizontal="center" textRotation="90" wrapText="1"/>
      <protection locked="0"/>
    </xf>
    <xf numFmtId="0" fontId="9" fillId="15" borderId="1" xfId="0" applyFont="1" applyFill="1" applyBorder="1" applyAlignment="1">
      <alignment horizontal="center" textRotation="90" wrapText="1"/>
    </xf>
    <xf numFmtId="0" fontId="0" fillId="36" borderId="0" xfId="0" applyFill="1" applyProtection="1">
      <protection locked="0"/>
    </xf>
    <xf numFmtId="0" fontId="7" fillId="36" borderId="0" xfId="0" applyFont="1" applyFill="1" applyProtection="1">
      <protection locked="0"/>
    </xf>
    <xf numFmtId="14" fontId="7" fillId="36" borderId="0" xfId="0" applyNumberFormat="1" applyFont="1" applyFill="1" applyProtection="1">
      <protection locked="0"/>
    </xf>
    <xf numFmtId="0" fontId="7" fillId="36" borderId="0" xfId="0" applyFont="1" applyFill="1" applyAlignment="1" applyProtection="1">
      <alignment horizontal="center"/>
      <protection locked="0"/>
    </xf>
    <xf numFmtId="0" fontId="7" fillId="36" borderId="0" xfId="0" applyFont="1" applyFill="1" applyAlignment="1" applyProtection="1">
      <alignment horizontal="left"/>
      <protection locked="0"/>
    </xf>
    <xf numFmtId="0" fontId="21" fillId="36" borderId="0" xfId="0" applyFont="1" applyFill="1" applyAlignment="1" applyProtection="1">
      <alignment horizontal="right"/>
      <protection locked="0"/>
    </xf>
    <xf numFmtId="0" fontId="21" fillId="36" borderId="0" xfId="0" applyFont="1" applyFill="1" applyAlignment="1" applyProtection="1">
      <alignment horizontal="center"/>
      <protection locked="0"/>
    </xf>
    <xf numFmtId="0" fontId="12" fillId="36" borderId="1" xfId="0" applyFont="1" applyFill="1" applyBorder="1" applyAlignment="1" applyProtection="1">
      <alignment horizontal="center"/>
      <protection locked="0"/>
    </xf>
    <xf numFmtId="0" fontId="7" fillId="36" borderId="1" xfId="0" applyFont="1" applyFill="1" applyBorder="1" applyAlignment="1">
      <alignment horizontal="center"/>
    </xf>
    <xf numFmtId="9" fontId="7" fillId="36" borderId="1" xfId="1" applyFont="1" applyFill="1" applyBorder="1" applyAlignment="1" applyProtection="1">
      <alignment horizontal="center"/>
    </xf>
    <xf numFmtId="0" fontId="5" fillId="36" borderId="0" xfId="0" applyFont="1" applyFill="1" applyProtection="1">
      <protection locked="0"/>
    </xf>
    <xf numFmtId="0" fontId="7" fillId="36" borderId="1" xfId="0" applyFont="1" applyFill="1" applyBorder="1" applyAlignment="1" applyProtection="1">
      <alignment horizontal="center"/>
      <protection locked="0"/>
    </xf>
    <xf numFmtId="49" fontId="7" fillId="36" borderId="1" xfId="0" applyNumberFormat="1" applyFont="1" applyFill="1" applyBorder="1" applyProtection="1">
      <protection locked="0"/>
    </xf>
    <xf numFmtId="0" fontId="10" fillId="37" borderId="1" xfId="0" applyFont="1" applyFill="1" applyBorder="1" applyAlignment="1" applyProtection="1">
      <alignment horizontal="center"/>
      <protection locked="0"/>
    </xf>
    <xf numFmtId="0" fontId="10" fillId="36" borderId="1" xfId="0" applyFont="1" applyFill="1" applyBorder="1" applyAlignment="1" applyProtection="1">
      <alignment horizontal="center"/>
      <protection locked="0"/>
    </xf>
    <xf numFmtId="0" fontId="10" fillId="7" borderId="6" xfId="0" applyFont="1" applyFill="1" applyBorder="1" applyProtection="1">
      <protection locked="0"/>
    </xf>
    <xf numFmtId="1" fontId="10" fillId="7" borderId="1" xfId="0" applyNumberFormat="1" applyFont="1" applyFill="1" applyBorder="1" applyProtection="1">
      <protection locked="0"/>
    </xf>
    <xf numFmtId="0" fontId="10" fillId="7" borderId="1" xfId="0" applyFont="1" applyFill="1" applyBorder="1" applyProtection="1">
      <protection locked="0"/>
    </xf>
    <xf numFmtId="14" fontId="10" fillId="7" borderId="1" xfId="0" applyNumberFormat="1" applyFont="1" applyFill="1" applyBorder="1" applyProtection="1">
      <protection locked="0"/>
    </xf>
    <xf numFmtId="0" fontId="10" fillId="7" borderId="1" xfId="0" applyFont="1" applyFill="1" applyBorder="1" applyAlignment="1" applyProtection="1">
      <alignment horizontal="center"/>
      <protection locked="0"/>
    </xf>
    <xf numFmtId="0" fontId="10" fillId="7" borderId="1" xfId="0" applyFont="1" applyFill="1" applyBorder="1" applyAlignment="1" applyProtection="1">
      <alignment horizontal="left"/>
      <protection locked="0"/>
    </xf>
    <xf numFmtId="14" fontId="10" fillId="7" borderId="1" xfId="0" applyNumberFormat="1" applyFont="1" applyFill="1" applyBorder="1" applyAlignment="1" applyProtection="1">
      <alignment horizontal="center" vertical="center"/>
      <protection locked="0"/>
    </xf>
    <xf numFmtId="0" fontId="10" fillId="7" borderId="1" xfId="0" applyFont="1" applyFill="1" applyBorder="1" applyAlignment="1" applyProtection="1">
      <alignment horizontal="center" vertical="center"/>
      <protection locked="0"/>
    </xf>
    <xf numFmtId="0" fontId="10" fillId="7" borderId="1" xfId="0" applyFont="1" applyFill="1" applyBorder="1" applyAlignment="1" applyProtection="1">
      <alignment horizontal="left" vertical="center"/>
      <protection locked="0"/>
    </xf>
    <xf numFmtId="0" fontId="10" fillId="7" borderId="1" xfId="0" applyFont="1" applyFill="1" applyBorder="1" applyAlignment="1">
      <alignment horizontal="center"/>
    </xf>
    <xf numFmtId="0" fontId="10" fillId="7" borderId="5" xfId="0" applyFont="1" applyFill="1" applyBorder="1" applyAlignment="1" applyProtection="1">
      <alignment horizontal="left"/>
      <protection locked="0"/>
    </xf>
    <xf numFmtId="0" fontId="7" fillId="7" borderId="0" xfId="0" applyFont="1" applyFill="1" applyProtection="1">
      <protection locked="0"/>
    </xf>
    <xf numFmtId="0" fontId="10" fillId="7" borderId="3" xfId="0" applyFont="1" applyFill="1" applyBorder="1" applyAlignment="1">
      <alignment horizontal="center"/>
    </xf>
    <xf numFmtId="0" fontId="10" fillId="7" borderId="3" xfId="0" applyFont="1" applyFill="1" applyBorder="1" applyAlignment="1" applyProtection="1">
      <alignment horizontal="center"/>
      <protection locked="0"/>
    </xf>
    <xf numFmtId="0" fontId="10" fillId="7" borderId="13" xfId="0" applyFont="1" applyFill="1" applyBorder="1" applyAlignment="1">
      <alignment horizontal="center"/>
    </xf>
    <xf numFmtId="0" fontId="10" fillId="7" borderId="3" xfId="0" applyFont="1" applyFill="1" applyBorder="1" applyAlignment="1">
      <alignment horizontal="center" vertical="center"/>
    </xf>
    <xf numFmtId="0" fontId="10" fillId="7" borderId="14" xfId="0" applyFont="1" applyFill="1" applyBorder="1" applyAlignment="1">
      <alignment horizontal="center"/>
    </xf>
    <xf numFmtId="0" fontId="10" fillId="7" borderId="3" xfId="0" applyFont="1" applyFill="1" applyBorder="1" applyAlignment="1">
      <alignment horizontal="left"/>
    </xf>
    <xf numFmtId="0" fontId="10" fillId="7" borderId="5" xfId="0" applyFont="1" applyFill="1" applyBorder="1" applyProtection="1">
      <protection locked="0"/>
    </xf>
    <xf numFmtId="0" fontId="7" fillId="7" borderId="1" xfId="0" applyFont="1" applyFill="1" applyBorder="1" applyProtection="1">
      <protection locked="0"/>
    </xf>
    <xf numFmtId="0" fontId="9" fillId="15" borderId="9" xfId="0" applyFont="1" applyFill="1" applyBorder="1" applyAlignment="1" applyProtection="1">
      <alignment horizontal="center" textRotation="90" wrapText="1"/>
      <protection locked="0"/>
    </xf>
    <xf numFmtId="0" fontId="9" fillId="8" borderId="4" xfId="0" applyFont="1" applyFill="1" applyBorder="1" applyAlignment="1" applyProtection="1">
      <alignment horizontal="center" textRotation="90" wrapText="1"/>
      <protection locked="0"/>
    </xf>
    <xf numFmtId="0" fontId="3" fillId="16" borderId="5" xfId="0" applyFont="1" applyFill="1" applyBorder="1" applyAlignment="1" applyProtection="1">
      <alignment horizontal="center" vertical="center" wrapText="1"/>
      <protection locked="0"/>
    </xf>
    <xf numFmtId="0" fontId="3" fillId="16" borderId="7" xfId="0" applyFont="1" applyFill="1" applyBorder="1" applyAlignment="1" applyProtection="1">
      <alignment horizontal="center" vertical="center" wrapText="1"/>
      <protection locked="0"/>
    </xf>
    <xf numFmtId="0" fontId="3" fillId="16" borderId="6" xfId="0" applyFont="1" applyFill="1" applyBorder="1" applyAlignment="1" applyProtection="1">
      <alignment horizontal="center" vertical="center" wrapText="1"/>
      <protection locked="0"/>
    </xf>
    <xf numFmtId="0" fontId="3" fillId="16" borderId="2" xfId="0" applyFont="1" applyFill="1" applyBorder="1" applyAlignment="1" applyProtection="1">
      <alignment horizontal="center" vertical="center" wrapText="1"/>
      <protection locked="0"/>
    </xf>
    <xf numFmtId="0" fontId="3" fillId="16" borderId="11" xfId="0" applyFont="1" applyFill="1" applyBorder="1" applyAlignment="1" applyProtection="1">
      <alignment horizontal="center" vertical="center"/>
      <protection locked="0"/>
    </xf>
    <xf numFmtId="0" fontId="3" fillId="16" borderId="12" xfId="0" applyFont="1" applyFill="1" applyBorder="1" applyAlignment="1" applyProtection="1">
      <alignment horizontal="center" vertical="center"/>
      <protection locked="0"/>
    </xf>
    <xf numFmtId="0" fontId="3" fillId="16" borderId="10" xfId="0" applyFont="1" applyFill="1" applyBorder="1" applyAlignment="1" applyProtection="1">
      <alignment horizontal="center" vertical="center"/>
      <protection locked="0"/>
    </xf>
    <xf numFmtId="0" fontId="3" fillId="16" borderId="2" xfId="0" applyFont="1" applyFill="1" applyBorder="1" applyAlignment="1" applyProtection="1">
      <alignment horizontal="center" vertical="center"/>
      <protection locked="0"/>
    </xf>
    <xf numFmtId="0" fontId="3" fillId="11" borderId="2" xfId="0" applyFont="1" applyFill="1" applyBorder="1" applyAlignment="1">
      <alignment horizontal="left" vertical="center" wrapText="1"/>
    </xf>
    <xf numFmtId="0" fontId="3" fillId="11" borderId="1" xfId="0" applyFont="1" applyFill="1" applyBorder="1" applyAlignment="1">
      <alignment horizontal="left" vertical="center" wrapText="1"/>
    </xf>
    <xf numFmtId="0" fontId="2" fillId="2" borderId="5"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6" xfId="0" applyFont="1" applyFill="1" applyBorder="1" applyAlignment="1">
      <alignment horizontal="center" vertical="center"/>
    </xf>
    <xf numFmtId="0" fontId="3" fillId="6" borderId="2" xfId="0" applyFont="1" applyFill="1" applyBorder="1" applyAlignment="1">
      <alignment horizontal="left" vertical="center" wrapText="1"/>
    </xf>
    <xf numFmtId="0" fontId="3" fillId="6" borderId="3" xfId="0" applyFont="1" applyFill="1" applyBorder="1" applyAlignment="1">
      <alignment horizontal="left" vertical="center" wrapText="1"/>
    </xf>
    <xf numFmtId="0" fontId="3" fillId="6" borderId="4" xfId="0" applyFont="1" applyFill="1" applyBorder="1" applyAlignment="1">
      <alignment horizontal="left" vertical="center" wrapText="1"/>
    </xf>
    <xf numFmtId="0" fontId="3" fillId="11" borderId="3" xfId="0" applyFont="1" applyFill="1" applyBorder="1" applyAlignment="1">
      <alignment horizontal="left" vertical="center" wrapText="1"/>
    </xf>
    <xf numFmtId="0" fontId="3" fillId="11" borderId="4" xfId="0" applyFont="1" applyFill="1" applyBorder="1" applyAlignment="1">
      <alignment horizontal="left" vertical="center" wrapText="1"/>
    </xf>
    <xf numFmtId="0" fontId="3" fillId="12" borderId="1" xfId="0" applyFont="1" applyFill="1" applyBorder="1" applyAlignment="1">
      <alignment horizontal="center" vertical="center" wrapText="1"/>
    </xf>
    <xf numFmtId="0" fontId="3" fillId="15" borderId="1" xfId="0" applyFont="1" applyFill="1" applyBorder="1" applyAlignment="1">
      <alignment horizontal="center" vertical="center"/>
    </xf>
    <xf numFmtId="0" fontId="1" fillId="0" borderId="0" xfId="0" applyFont="1" applyAlignment="1">
      <alignment horizontal="left" vertical="center"/>
    </xf>
    <xf numFmtId="0" fontId="3" fillId="6" borderId="1" xfId="0" applyFont="1" applyFill="1" applyBorder="1" applyAlignment="1">
      <alignment horizontal="left" vertical="center"/>
    </xf>
    <xf numFmtId="0" fontId="3" fillId="6" borderId="3" xfId="0" applyFont="1" applyFill="1" applyBorder="1" applyAlignment="1">
      <alignment horizontal="left" vertical="center"/>
    </xf>
    <xf numFmtId="0" fontId="3" fillId="6" borderId="1" xfId="0" applyFont="1" applyFill="1" applyBorder="1" applyAlignment="1">
      <alignment horizontal="left" vertical="center" wrapText="1"/>
    </xf>
    <xf numFmtId="0" fontId="3" fillId="6" borderId="2" xfId="0" applyFont="1" applyFill="1" applyBorder="1" applyAlignment="1">
      <alignment horizontal="left" vertical="center"/>
    </xf>
    <xf numFmtId="0" fontId="3" fillId="6" borderId="4" xfId="0" applyFont="1" applyFill="1" applyBorder="1" applyAlignment="1">
      <alignment horizontal="left" vertical="center"/>
    </xf>
    <xf numFmtId="0" fontId="0" fillId="8" borderId="1" xfId="0" applyFill="1" applyBorder="1" applyAlignment="1">
      <alignment horizontal="center" textRotation="90" wrapText="1"/>
    </xf>
    <xf numFmtId="0" fontId="0" fillId="0" borderId="1" xfId="0" applyBorder="1" applyAlignment="1">
      <alignment horizontal="center" textRotation="90" wrapText="1"/>
    </xf>
    <xf numFmtId="0" fontId="13" fillId="32" borderId="2" xfId="0" applyFont="1" applyFill="1" applyBorder="1" applyAlignment="1">
      <alignment horizontal="left" vertical="center"/>
    </xf>
    <xf numFmtId="0" fontId="13" fillId="32" borderId="3" xfId="0" applyFont="1" applyFill="1" applyBorder="1" applyAlignment="1">
      <alignment horizontal="left" vertical="center"/>
    </xf>
    <xf numFmtId="0" fontId="13" fillId="28" borderId="2" xfId="0" applyFont="1" applyFill="1" applyBorder="1" applyAlignment="1">
      <alignment horizontal="left" vertical="center"/>
    </xf>
    <xf numFmtId="0" fontId="13" fillId="28" borderId="3" xfId="0" applyFont="1" applyFill="1" applyBorder="1" applyAlignment="1">
      <alignment horizontal="left" vertical="center"/>
    </xf>
    <xf numFmtId="0" fontId="13" fillId="28" borderId="4" xfId="0" applyFont="1" applyFill="1" applyBorder="1" applyAlignment="1">
      <alignment horizontal="left" vertical="center"/>
    </xf>
    <xf numFmtId="0" fontId="0" fillId="28" borderId="2" xfId="0" applyFill="1" applyBorder="1" applyAlignment="1">
      <alignment horizontal="left" vertical="center"/>
    </xf>
    <xf numFmtId="0" fontId="0" fillId="28" borderId="3" xfId="0" applyFill="1" applyBorder="1" applyAlignment="1">
      <alignment horizontal="left" vertical="center"/>
    </xf>
    <xf numFmtId="0" fontId="0" fillId="28" borderId="4" xfId="0" applyFill="1" applyBorder="1" applyAlignment="1">
      <alignment horizontal="left" vertical="center"/>
    </xf>
    <xf numFmtId="0" fontId="13" fillId="29" borderId="2" xfId="0" applyFont="1" applyFill="1" applyBorder="1" applyAlignment="1">
      <alignment horizontal="left" vertical="center"/>
    </xf>
    <xf numFmtId="0" fontId="13" fillId="29" borderId="3" xfId="0" applyFont="1" applyFill="1" applyBorder="1" applyAlignment="1">
      <alignment horizontal="left" vertical="center"/>
    </xf>
    <xf numFmtId="0" fontId="13" fillId="29" borderId="4" xfId="0" applyFont="1" applyFill="1" applyBorder="1" applyAlignment="1">
      <alignment horizontal="left" vertical="center"/>
    </xf>
    <xf numFmtId="0" fontId="13" fillId="29" borderId="2" xfId="0" applyFont="1" applyFill="1" applyBorder="1" applyAlignment="1">
      <alignment horizontal="left" vertical="center" wrapText="1"/>
    </xf>
    <xf numFmtId="0" fontId="13" fillId="29" borderId="3" xfId="0" applyFont="1" applyFill="1" applyBorder="1" applyAlignment="1">
      <alignment horizontal="left" vertical="center" wrapText="1"/>
    </xf>
    <xf numFmtId="0" fontId="13" fillId="29" borderId="4" xfId="0" applyFont="1" applyFill="1" applyBorder="1" applyAlignment="1">
      <alignment horizontal="left" vertical="center" wrapText="1"/>
    </xf>
    <xf numFmtId="0" fontId="15" fillId="30" borderId="2" xfId="0" applyFont="1" applyFill="1" applyBorder="1" applyAlignment="1">
      <alignment horizontal="left" vertical="center"/>
    </xf>
    <xf numFmtId="0" fontId="15" fillId="30" borderId="3" xfId="0" applyFont="1" applyFill="1" applyBorder="1" applyAlignment="1">
      <alignment horizontal="left" vertical="center"/>
    </xf>
    <xf numFmtId="0" fontId="15" fillId="30" borderId="4" xfId="0" applyFont="1" applyFill="1" applyBorder="1" applyAlignment="1">
      <alignment horizontal="left" vertical="center"/>
    </xf>
    <xf numFmtId="0" fontId="13" fillId="31" borderId="2" xfId="0" applyFont="1" applyFill="1" applyBorder="1" applyAlignment="1">
      <alignment horizontal="left" vertical="center" wrapText="1"/>
    </xf>
    <xf numFmtId="0" fontId="13" fillId="31" borderId="3" xfId="0" applyFont="1" applyFill="1" applyBorder="1" applyAlignment="1">
      <alignment horizontal="left" vertical="center" wrapText="1"/>
    </xf>
    <xf numFmtId="0" fontId="13" fillId="31" borderId="4" xfId="0" applyFont="1" applyFill="1" applyBorder="1" applyAlignment="1">
      <alignment horizontal="left" vertical="center" wrapText="1"/>
    </xf>
    <xf numFmtId="0" fontId="13" fillId="26" borderId="2" xfId="0" applyFont="1" applyFill="1" applyBorder="1" applyAlignment="1">
      <alignment horizontal="left" vertical="center"/>
    </xf>
    <xf numFmtId="0" fontId="13" fillId="26" borderId="3" xfId="0" applyFont="1" applyFill="1" applyBorder="1" applyAlignment="1">
      <alignment horizontal="left" vertical="center"/>
    </xf>
    <xf numFmtId="0" fontId="13" fillId="26" borderId="4" xfId="0" applyFont="1" applyFill="1" applyBorder="1" applyAlignment="1">
      <alignment horizontal="left" vertical="center"/>
    </xf>
    <xf numFmtId="0" fontId="0" fillId="26" borderId="2" xfId="0" applyFill="1" applyBorder="1" applyAlignment="1">
      <alignment horizontal="left" vertical="center"/>
    </xf>
    <xf numFmtId="0" fontId="0" fillId="26" borderId="3" xfId="0" applyFill="1" applyBorder="1" applyAlignment="1">
      <alignment horizontal="left" vertical="center"/>
    </xf>
    <xf numFmtId="0" fontId="0" fillId="26" borderId="4" xfId="0" applyFill="1" applyBorder="1" applyAlignment="1">
      <alignment horizontal="left" vertical="center"/>
    </xf>
    <xf numFmtId="0" fontId="13" fillId="27" borderId="2" xfId="0" applyFont="1" applyFill="1" applyBorder="1" applyAlignment="1">
      <alignment horizontal="left" vertical="center" wrapText="1"/>
    </xf>
    <xf numFmtId="0" fontId="13" fillId="27" borderId="3" xfId="0" applyFont="1" applyFill="1" applyBorder="1" applyAlignment="1">
      <alignment horizontal="left" vertical="center" wrapText="1"/>
    </xf>
    <xf numFmtId="0" fontId="13" fillId="27" borderId="4" xfId="0" applyFont="1" applyFill="1" applyBorder="1" applyAlignment="1">
      <alignment horizontal="left" vertical="center" wrapText="1"/>
    </xf>
    <xf numFmtId="0" fontId="13" fillId="23" borderId="2" xfId="0" applyFont="1" applyFill="1" applyBorder="1" applyAlignment="1">
      <alignment horizontal="left" vertical="center" wrapText="1"/>
    </xf>
    <xf numFmtId="0" fontId="13" fillId="23" borderId="3" xfId="0" applyFont="1" applyFill="1" applyBorder="1" applyAlignment="1">
      <alignment horizontal="left" vertical="center" wrapText="1"/>
    </xf>
    <xf numFmtId="0" fontId="13" fillId="23" borderId="4" xfId="0" applyFont="1" applyFill="1" applyBorder="1" applyAlignment="1">
      <alignment horizontal="left" vertical="center" wrapText="1"/>
    </xf>
    <xf numFmtId="0" fontId="13" fillId="22" borderId="2" xfId="0" applyFont="1" applyFill="1" applyBorder="1" applyAlignment="1">
      <alignment horizontal="left" vertical="center" wrapText="1"/>
    </xf>
    <xf numFmtId="0" fontId="13" fillId="22" borderId="3" xfId="0" applyFont="1" applyFill="1" applyBorder="1" applyAlignment="1">
      <alignment horizontal="left" vertical="center" wrapText="1"/>
    </xf>
    <xf numFmtId="0" fontId="13" fillId="22" borderId="4" xfId="0" applyFont="1" applyFill="1" applyBorder="1" applyAlignment="1">
      <alignment horizontal="left" vertical="center" wrapText="1"/>
    </xf>
    <xf numFmtId="0" fontId="13" fillId="24" borderId="2" xfId="0" applyFont="1" applyFill="1" applyBorder="1" applyAlignment="1">
      <alignment horizontal="left" vertical="center"/>
    </xf>
    <xf numFmtId="0" fontId="13" fillId="24" borderId="3" xfId="0" applyFont="1" applyFill="1" applyBorder="1" applyAlignment="1">
      <alignment horizontal="left" vertical="center"/>
    </xf>
    <xf numFmtId="0" fontId="13" fillId="24" borderId="4" xfId="0" applyFont="1" applyFill="1" applyBorder="1" applyAlignment="1">
      <alignment horizontal="left" vertical="center"/>
    </xf>
    <xf numFmtId="0" fontId="0" fillId="24" borderId="2" xfId="0" applyFill="1" applyBorder="1" applyAlignment="1">
      <alignment horizontal="left" vertical="center"/>
    </xf>
    <xf numFmtId="0" fontId="0" fillId="24" borderId="3" xfId="0" applyFill="1" applyBorder="1" applyAlignment="1">
      <alignment horizontal="left" vertical="center"/>
    </xf>
    <xf numFmtId="0" fontId="0" fillId="24" borderId="4" xfId="0" applyFill="1" applyBorder="1" applyAlignment="1">
      <alignment horizontal="left" vertical="center"/>
    </xf>
    <xf numFmtId="0" fontId="13" fillId="25" borderId="2" xfId="0" applyFont="1" applyFill="1" applyBorder="1" applyAlignment="1">
      <alignment horizontal="left" vertical="center" wrapText="1"/>
    </xf>
    <xf numFmtId="0" fontId="13" fillId="25" borderId="3" xfId="0" applyFont="1" applyFill="1" applyBorder="1" applyAlignment="1">
      <alignment horizontal="left" vertical="center" wrapText="1"/>
    </xf>
    <xf numFmtId="0" fontId="13" fillId="25" borderId="4" xfId="0" applyFont="1" applyFill="1" applyBorder="1" applyAlignment="1">
      <alignment horizontal="left" vertical="center" wrapText="1"/>
    </xf>
    <xf numFmtId="0" fontId="13" fillId="20" borderId="2" xfId="0" applyFont="1" applyFill="1" applyBorder="1" applyAlignment="1">
      <alignment horizontal="left" vertical="center" wrapText="1"/>
    </xf>
    <xf numFmtId="0" fontId="13" fillId="20" borderId="4" xfId="0" applyFont="1" applyFill="1" applyBorder="1" applyAlignment="1">
      <alignment horizontal="left" vertical="center" wrapText="1"/>
    </xf>
    <xf numFmtId="0" fontId="0" fillId="20" borderId="2" xfId="0" applyFill="1" applyBorder="1" applyAlignment="1">
      <alignment horizontal="left" vertical="center"/>
    </xf>
    <xf numFmtId="0" fontId="0" fillId="20" borderId="4" xfId="0" applyFill="1" applyBorder="1" applyAlignment="1">
      <alignment horizontal="left" vertical="center"/>
    </xf>
    <xf numFmtId="0" fontId="13" fillId="21" borderId="2" xfId="0" applyFont="1" applyFill="1" applyBorder="1" applyAlignment="1">
      <alignment horizontal="left" vertical="center"/>
    </xf>
    <xf numFmtId="0" fontId="13" fillId="21" borderId="4" xfId="0" applyFont="1" applyFill="1" applyBorder="1" applyAlignment="1">
      <alignment horizontal="left" vertical="center"/>
    </xf>
    <xf numFmtId="0" fontId="13" fillId="22" borderId="2" xfId="0" applyFont="1" applyFill="1" applyBorder="1" applyAlignment="1">
      <alignment horizontal="left" vertical="center"/>
    </xf>
    <xf numFmtId="0" fontId="13" fillId="22" borderId="3" xfId="0" applyFont="1" applyFill="1" applyBorder="1" applyAlignment="1">
      <alignment horizontal="left" vertical="center"/>
    </xf>
    <xf numFmtId="0" fontId="13" fillId="22" borderId="4" xfId="0" applyFont="1" applyFill="1" applyBorder="1" applyAlignment="1">
      <alignment horizontal="left" vertical="center"/>
    </xf>
    <xf numFmtId="0" fontId="13" fillId="20" borderId="2" xfId="0" applyFont="1" applyFill="1" applyBorder="1" applyAlignment="1">
      <alignment horizontal="left" vertical="center"/>
    </xf>
    <xf numFmtId="0" fontId="13" fillId="20" borderId="3" xfId="0" applyFont="1" applyFill="1" applyBorder="1" applyAlignment="1">
      <alignment horizontal="left" vertical="center"/>
    </xf>
    <xf numFmtId="0" fontId="13" fillId="20" borderId="4" xfId="0" applyFont="1" applyFill="1" applyBorder="1" applyAlignment="1">
      <alignment horizontal="left" vertical="center"/>
    </xf>
    <xf numFmtId="0" fontId="13" fillId="21" borderId="3" xfId="0" applyFont="1" applyFill="1" applyBorder="1" applyAlignment="1">
      <alignment horizontal="left" vertical="center"/>
    </xf>
    <xf numFmtId="0" fontId="13" fillId="21" borderId="2" xfId="0" applyFont="1" applyFill="1" applyBorder="1" applyAlignment="1">
      <alignment horizontal="left" vertical="center" wrapText="1"/>
    </xf>
    <xf numFmtId="0" fontId="13" fillId="21" borderId="3" xfId="0" applyFont="1" applyFill="1" applyBorder="1" applyAlignment="1">
      <alignment horizontal="left" vertical="center" wrapText="1"/>
    </xf>
    <xf numFmtId="0" fontId="13" fillId="21" borderId="4" xfId="0" applyFont="1" applyFill="1" applyBorder="1" applyAlignment="1">
      <alignment horizontal="left" vertical="center" wrapText="1"/>
    </xf>
  </cellXfs>
  <cellStyles count="2">
    <cellStyle name="Normal" xfId="0" builtinId="0"/>
    <cellStyle name="Per cent" xfId="1" builtinId="5"/>
  </cellStyles>
  <dxfs count="258">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val="0"/>
        <i val="0"/>
        <strike val="0"/>
        <condense val="0"/>
        <extend val="0"/>
        <outline val="0"/>
        <shadow val="0"/>
        <u val="none"/>
        <vertAlign val="baseline"/>
        <sz val="10"/>
        <color auto="1"/>
        <name val="Arial"/>
        <family val="2"/>
        <scheme val="none"/>
      </font>
      <numFmt numFmtId="0" formatCode="General"/>
      <alignment horizontal="left" vertical="bottom" textRotation="0" wrapText="0"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0"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0"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right style="thin">
          <color indexed="64"/>
        </right>
        <top/>
        <bottom/>
        <vertical/>
        <horizontal/>
      </border>
      <protection locked="1" hidden="0"/>
    </dxf>
    <dxf>
      <border outline="0">
        <left style="thin">
          <color rgb="FF000000"/>
        </left>
        <right style="thin">
          <color rgb="FF000000"/>
        </right>
        <top style="thin">
          <color rgb="FF000000"/>
        </top>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protection locked="0" hidden="0"/>
    </dxf>
    <dxf>
      <font>
        <b/>
        <i val="0"/>
        <strike val="0"/>
        <condense val="0"/>
        <extend val="0"/>
        <outline val="0"/>
        <shadow val="0"/>
        <u val="none"/>
        <vertAlign val="baseline"/>
        <sz val="10"/>
        <color auto="1"/>
        <name val="Arial"/>
        <family val="2"/>
        <scheme val="none"/>
      </font>
      <fill>
        <patternFill patternType="solid">
          <fgColor indexed="64"/>
          <bgColor theme="7" tint="0.79998168889431442"/>
        </patternFill>
      </fill>
      <alignment horizontal="center" vertical="bottom" textRotation="9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bottom"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0"/>
        <color auto="1"/>
        <name val="Arial"/>
        <family val="2"/>
        <scheme val="none"/>
      </font>
      <alignment horizontal="center" vertical="bottom"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numFmt numFmtId="0" formatCode="Genera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19" formatCode="dd/mm/yyyy"/>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alignment horizontal="left" vertical="bottom"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numFmt numFmtId="0" formatCode="General"/>
      <alignment horizontal="center"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family val="2"/>
        <scheme val="none"/>
      </font>
      <alignment horizontal="center"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numFmt numFmtId="19" formatCode="dd/mm/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protection locked="0"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0"/>
        <color auto="1"/>
        <name val="Arial"/>
        <family val="2"/>
        <scheme val="none"/>
      </font>
      <protection locked="0" hidden="0"/>
    </dxf>
    <dxf>
      <border>
        <bottom style="thin">
          <color rgb="FF000000"/>
        </bottom>
      </border>
    </dxf>
    <dxf>
      <font>
        <b/>
        <i val="0"/>
        <strike val="0"/>
        <condense val="0"/>
        <extend val="0"/>
        <outline val="0"/>
        <shadow val="0"/>
        <u val="none"/>
        <vertAlign val="baseline"/>
        <sz val="10"/>
        <color auto="1"/>
        <name val="Arial"/>
        <family val="2"/>
        <scheme val="none"/>
      </font>
      <fill>
        <patternFill patternType="solid">
          <fgColor indexed="64"/>
          <bgColor theme="6" tint="0.79998168889431442"/>
        </patternFill>
      </fill>
      <alignment horizontal="center" vertical="bottom" textRotation="9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numFmt numFmtId="0" formatCode="General"/>
      <alignment horizontal="left" vertical="bottom" textRotation="0" wrapText="0"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0"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0" hidden="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border diagonalUp="0" diagonalDown="0">
        <left/>
        <right style="thin">
          <color indexed="64"/>
        </right>
        <top/>
        <bottom/>
        <vertical/>
        <horizontal/>
      </border>
      <protection locked="1" hidden="0"/>
    </dxf>
    <dxf>
      <border outline="0">
        <left style="thin">
          <color indexed="64"/>
        </left>
        <right style="thin">
          <color indexed="64"/>
        </right>
        <top style="thin">
          <color indexed="64"/>
        </top>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protection locked="0" hidden="0"/>
    </dxf>
    <dxf>
      <font>
        <b/>
        <i val="0"/>
        <strike val="0"/>
        <condense val="0"/>
        <extend val="0"/>
        <outline val="0"/>
        <shadow val="0"/>
        <u val="none"/>
        <vertAlign val="baseline"/>
        <sz val="10"/>
        <color auto="1"/>
        <name val="Arial"/>
        <family val="2"/>
        <scheme val="none"/>
      </font>
      <fill>
        <patternFill patternType="solid">
          <fgColor indexed="64"/>
          <bgColor theme="7" tint="0.79998168889431442"/>
        </patternFill>
      </fill>
      <alignment horizontal="center" vertical="bottom" textRotation="9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auto="1"/>
        <name val="Arial"/>
        <family val="2"/>
        <scheme val="none"/>
      </font>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bottom"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0"/>
        <color auto="1"/>
        <name val="Arial"/>
        <family val="2"/>
        <scheme val="none"/>
      </font>
      <alignment horizontal="center" vertical="bottom"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numFmt numFmtId="0" formatCode="Genera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19" formatCode="dd/mm/yyyy"/>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alignment horizontal="left" vertical="bottom"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center"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numFmt numFmtId="0" formatCode="General"/>
      <alignment horizontal="center"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family val="2"/>
        <scheme val="none"/>
      </font>
      <alignment horizontal="center"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numFmt numFmtId="19" formatCode="dd/mm/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Arial"/>
        <family val="2"/>
        <scheme val="none"/>
      </font>
      <protection locked="0" hidden="0"/>
    </dxf>
    <dxf>
      <border>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6" tint="0.79998168889431442"/>
        </patternFill>
      </fill>
      <alignment horizontal="center" vertical="bottom" textRotation="9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0" hidden="0"/>
    </dxf>
    <dxf>
      <fill>
        <patternFill>
          <bgColor rgb="FFFFCCFF"/>
        </patternFill>
      </fill>
    </dxf>
    <dxf>
      <font>
        <color theme="0"/>
      </font>
      <fill>
        <patternFill>
          <bgColor rgb="FFEE008C"/>
        </patternFill>
      </fill>
    </dxf>
  </dxfs>
  <tableStyles count="1" defaultTableStyle="TableStyleMedium2" defaultPivotStyle="PivotStyleLight16">
    <tableStyle name="Table Style 1" pivot="0" count="2" xr9:uid="{C00F3CD3-1525-4A8B-BA72-EDDEE2615943}">
      <tableStyleElement type="headerRow" dxfId="257"/>
      <tableStyleElement type="secondRowStripe" dxfId="256"/>
    </tableStyle>
  </tableStyles>
  <colors>
    <mruColors>
      <color rgb="FFEE008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Jones, Adele" id="{3D76B013-C063-498E-9F20-0190DF835C1A}" userId="S::adele.jones@salford.gov.uk::17f757b4-e517-4756-becf-2cc01c203c9f"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A3C865C-223D-4B47-86FE-2E15D300BDE1}" name="Table2" displayName="Table2" ref="A9:BM350" totalsRowShown="0" headerRowDxfId="255" dataDxfId="253" headerRowBorderDxfId="254" tableBorderDxfId="252" totalsRowBorderDxfId="251">
  <autoFilter ref="A9:BM350" xr:uid="{937FA306-3589-4871-8776-C51332C46501}"/>
  <sortState xmlns:xlrd2="http://schemas.microsoft.com/office/spreadsheetml/2017/richdata2" ref="A10:BM2500">
    <sortCondition ref="M10:M2500"/>
    <sortCondition ref="D10:D2500"/>
    <sortCondition ref="E10:E2500"/>
  </sortState>
  <tableColumns count="65">
    <tableColumn id="3" xr3:uid="{8B80E7FC-3214-43C9-9C37-F5335DEF38A4}" name="UPN" dataDxfId="250"/>
    <tableColumn id="4" xr3:uid="{F345F632-EA57-473A-9A5E-20337F2C0A45}" name="ULN" dataDxfId="249"/>
    <tableColumn id="5" xr3:uid="{978D375A-0C81-45F9-8B29-36F61D294BEA}" name="IYSS ID - Connexions" dataDxfId="248"/>
    <tableColumn id="1" xr3:uid="{BBF938B5-CD83-474F-B438-03DD054E8D75}" name="Legal Surname" dataDxfId="247"/>
    <tableColumn id="2" xr3:uid="{8F6673C5-AE97-40E7-A54F-57C1A4AF0464}" name="Legal Forename" dataDxfId="246"/>
    <tableColumn id="51" xr3:uid="{6B16857A-EF2D-4172-9E4E-EB82AFB26D1B}" name="Preferred Surname" dataDxfId="245"/>
    <tableColumn id="52" xr3:uid="{D960C681-B66F-4548-965A-911A06C625B3}" name="Preferred Forename" dataDxfId="244"/>
    <tableColumn id="50" xr3:uid="{992D53E9-E17A-4827-A083-C0785C7BD575}" name="Date of Birth" dataDxfId="243"/>
    <tableColumn id="7" xr3:uid="{64712265-EB76-46F7-A9D5-31A9D3C52E31}" name="Gender" dataDxfId="242"/>
    <tableColumn id="6" xr3:uid="{8864AC93-14D3-44C6-AC20-9C1157F8D7D7}" name="Address" dataDxfId="241"/>
    <tableColumn id="8" xr3:uid="{A5360879-55D3-4CEE-B26D-D6877883C147}" name="Postcode" dataDxfId="240"/>
    <tableColumn id="9" xr3:uid="{1E7A129A-D9BD-459F-9E34-5A278B2373BB}" name="Year Group" dataDxfId="239"/>
    <tableColumn id="10" xr3:uid="{55C69854-51A8-41E9-84F4-8F55FE28B82C}" name="School" dataDxfId="238"/>
    <tableColumn id="53" xr3:uid="{D0FA5254-05E5-4FE8-A4CC-0C108E694A16}" name="Enrolement Status" dataDxfId="237"/>
    <tableColumn id="55" xr3:uid="{A8A6F91D-D023-4646-9378-BF2C019103E8}" name="If no longer on roll state destination._x000a__x000a_If dual Sub please state other school" dataDxfId="236"/>
    <tableColumn id="11" xr3:uid="{DE9A3258-841B-4C21-820F-0CEA3AF037E5}" name="Attending PRU / AP" dataDxfId="235"/>
    <tableColumn id="54" xr3:uid="{5F85112E-317F-43C7-AE9B-6CF1F974BF52}" name="Name of Provision" dataDxfId="234"/>
    <tableColumn id="12" xr3:uid="{AD0A9E41-5618-4B20-BE9C-1CFBF2920F90}" name="EHE" dataDxfId="233"/>
    <tableColumn id="13" xr3:uid="{273594CF-9797-4711-AD37-616EC30606D3}" name="CME" dataDxfId="232"/>
    <tableColumn id="14" xr3:uid="{75739289-7B9F-4067-847F-8F1564E45E04}" name="Ethnicity" dataDxfId="231"/>
    <tableColumn id="15" xr3:uid="{6B058479-941D-43BD-8BC6-4F119E42C866}" name="Refugee / Asylum Seeker" dataDxfId="230"/>
    <tableColumn id="16" xr3:uid="{DC4A9697-709E-4288-B56D-9B688B47F6C5}" name="EAL" dataDxfId="229"/>
    <tableColumn id="17" xr3:uid="{2934302C-4CA6-4526-A728-AFEE8EC840A7}" name="SEND" dataDxfId="228"/>
    <tableColumn id="19" xr3:uid="{AB098CE0-F7C6-45FE-97A4-79443B909DFD}" name="Pupil Premium" dataDxfId="227"/>
    <tableColumn id="20" xr3:uid="{A18BA40F-17C7-4A70-BB8A-7BA42F4EEF73}" name="LAC / Care Leaver" dataDxfId="226"/>
    <tableColumn id="21" xr3:uid="{A7A50D50-F673-486D-BA45-D63998964C88}" name="CP / CIN" dataDxfId="225"/>
    <tableColumn id="22" xr3:uid="{BC3929A1-903B-4E25-BB95-06E4C25B92E1}" name="Early Help Referral" dataDxfId="224"/>
    <tableColumn id="37" xr3:uid="{C572B401-172A-42A6-89E3-4B6B10287DF2}" name="Social Worker" dataDxfId="223"/>
    <tableColumn id="23" xr3:uid="{55D7C63F-DF43-440E-9F81-3CA5CF1907ED}" name="Exclusion" dataDxfId="222"/>
    <tableColumn id="24" xr3:uid="{12CA4921-9722-40DF-AC3E-A30DD381BEB5}" name="Attendance / Absence (&lt;90% PA / &lt;50% SA)" dataDxfId="221"/>
    <tableColumn id="25" xr3:uid="{BF19D4DC-0EB7-4AFD-99CB-2C1B76A9F744}" name="Multiple School Moves (3+)" dataDxfId="220"/>
    <tableColumn id="26" xr3:uid="{2A2DA479-B2C1-409B-BD66-C51CA376520E}" name="Pregnancy" dataDxfId="219"/>
    <tableColumn id="27" xr3:uid="{687329D4-6D9E-4C7C-AEA5-0CABD2CF76B7}" name="Young Parent" dataDxfId="218"/>
    <tableColumn id="28" xr3:uid="{647A2ECA-0C41-4F1B-88EC-C4F4F14849BB}" name="Young Carer" dataDxfId="217"/>
    <tableColumn id="29" xr3:uid="{01354DB2-C3F9-418B-82D2-F849B4EADD08}" name="CAMHS Involvement" dataDxfId="216"/>
    <tableColumn id="30" xr3:uid="{6797FD29-CEF1-403D-923B-6F1D9CFF73E0}" name="Health Condition" dataDxfId="215"/>
    <tableColumn id="31" xr3:uid="{97CB07BE-78E2-4FB5-9F50-C66B75A0264B}" name="Substance Misuse " dataDxfId="214"/>
    <tableColumn id="32" xr3:uid="{515EDAAC-EF82-420C-B8DA-396715E3220C}" name="YOT supervision" dataDxfId="213"/>
    <tableColumn id="33" xr3:uid="{E03B8866-CB05-45D7-9E1E-B78ADFBFC180}" name="Previous YOT supervision" dataDxfId="212"/>
    <tableColumn id="34" xr3:uid="{96231A9C-72BA-4B34-8D50-1A1FED89942A}" name="Custody" dataDxfId="211"/>
    <tableColumn id="35" xr3:uid="{5567A0FA-BED8-4687-9E1F-6F161638C622}" name="KS2 Eng &amp; Maths Ability Profile HAP/MAP/LAP" dataDxfId="210"/>
    <tableColumn id="36" xr3:uid="{A2F9B86C-2927-4BCC-9FEC-12E6C4EDB266}" name="Access Arrangements" dataDxfId="209"/>
    <tableColumn id="57" xr3:uid="{3E7CF56F-2D1B-42EC-BB0F-9E8317192276}" name="Poor Behaviour / Attitude / Motivation" dataDxfId="208"/>
    <tableColumn id="43" xr3:uid="{D82A8BDC-AA00-4162-B5E9-11DC50B32D01}" name="Other known risk factors (1)" dataDxfId="207"/>
    <tableColumn id="44" xr3:uid="{35E9942C-F72E-4B00-A605-9E5A8172EB11}" name="Other known risk factors (2)" dataDxfId="206"/>
    <tableColumn id="56" xr3:uid="{86CE5997-9FDD-4134-920E-BBB0C47C9300}" name="Reason" dataDxfId="205"/>
    <tableColumn id="47" xr3:uid="{202FA705-78CB-4DF7-8A86-9B1CA5E9D117}" name="Generated RONI" dataDxfId="204">
      <calculatedColumnFormula>VLOOKUP(Table3[[#This Row],[Risk Rating Score]],'Lookup Values'!$BS$1:$BT$34,2)</calculatedColumnFormula>
    </tableColumn>
    <tableColumn id="45" xr3:uid="{A61D0407-2A6A-4EA0-A0B5-B5051B14A53F}" name="School RONI" dataDxfId="203"/>
    <tableColumn id="46" xr3:uid="{B989AF08-C5F4-44F6-B473-1F556738674C}" name="Match" dataDxfId="202">
      <calculatedColumnFormula>IFERROR(VLOOKUP(Table3[[#This Row],[RONI Match]],'Lookup Values'!$BU$2:$BV$26,2,FALSE),"")</calculatedColumnFormula>
    </tableColumn>
    <tableColumn id="48" xr3:uid="{87580835-DC30-4EC6-9BAC-12C8E5D9ADC1}" name="Information / Key reason for RON" dataDxfId="201"/>
    <tableColumn id="69" xr3:uid="{56B0E7C5-B8A3-48DB-865F-E142E020288D}" name="Future Career Aspirations / Information" dataDxfId="200"/>
    <tableColumn id="38" xr3:uid="{46E955FC-7D95-440B-9CE4-BBA4EFFB56F8}" name="Intended Post 16 Destination" dataDxfId="199"/>
    <tableColumn id="39" xr3:uid="{0940BC7D-E265-4E78-BD90-2C150302A78F}" name="Application submitted (Y/N or number of applications)" dataDxfId="198"/>
    <tableColumn id="40" xr3:uid="{50DE20FE-8E06-4D3E-9BCA-CFD1D9640B07}" name="Provider Name" dataDxfId="197"/>
    <tableColumn id="62" xr3:uid="{29B3638D-D7CA-4CF9-87E6-628DECCCFC1A}" name="Level (Entry/L1/L2/L3)" dataDxfId="196"/>
    <tableColumn id="63" xr3:uid="{C998696B-2468-46E9-84F9-D9A376389C87}" name="Course/Programme of interest" dataDxfId="195"/>
    <tableColumn id="64" xr3:uid="{0D3E2570-E3CE-44AB-B2D0-9855083D7086}" name="A-Level subject 1" dataDxfId="194"/>
    <tableColumn id="65" xr3:uid="{DB2AC69A-3423-415C-BDD9-3C92221714F4}" name="A-Level subject 2" dataDxfId="193"/>
    <tableColumn id="66" xr3:uid="{611416EC-682A-4399-9B5B-522ED2A7E1FB}" name="A-Level subject 3" dataDxfId="192"/>
    <tableColumn id="67" xr3:uid="{1A5872BB-4DD2-4F49-BC97-2A3228B9202B}" name="Current 1st choice provider Post-16 (Add backup if option not secured)" dataDxfId="191"/>
    <tableColumn id="42" xr3:uid="{F473F35A-F308-4503-886B-2102231D81EA}" name="Offer received (Y/N)" dataDxfId="190"/>
    <tableColumn id="58" xr3:uid="{69E84260-2201-48A8-8F7F-41665972DD8B}" name="Name of provider (Offer Made)" dataDxfId="189"/>
    <tableColumn id="41" xr3:uid="{D4CBF506-7164-4241-A50D-D0A585AE1666}" name="Additional Support (Name of person supporting - Green if currently woring with, Red if no longer working with)" dataDxfId="188"/>
    <tableColumn id="49" xr3:uid="{A19977CC-F245-4966-9255-769C1B18BFB8}" name="Email address" dataDxfId="187"/>
    <tableColumn id="18" xr3:uid="{4DACBC3F-74CA-45C8-9FCA-A4DA23E386E2}" name="Contact number" dataDxfId="186"/>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3017820-BFBB-4F26-B326-4F1DD5847C9F}" name="Table3" displayName="Table3" ref="CC9:DP350" totalsRowShown="0" headerRowDxfId="185" dataDxfId="184" tableBorderDxfId="183">
  <autoFilter ref="CC9:DP350" xr:uid="{4951D66E-5BED-4B88-9E7C-1A739F457EC0}"/>
  <tableColumns count="40">
    <tableColumn id="1" xr3:uid="{AF2BD6CD-E66E-46EA-BF0E-FA161DC7BE3E}" name="Gender Score" dataDxfId="182">
      <calculatedColumnFormula>IFERROR(VLOOKUP(Table2[[#This Row],[Gender]],'Lookup Values'!$A$1:$B$5,2,FALSE),"0")</calculatedColumnFormula>
    </tableColumn>
    <tableColumn id="2" xr3:uid="{EA45F6DA-2E0A-463C-BA00-2BB04552E6F6}" name="Postcode Score" dataDxfId="181"/>
    <tableColumn id="3" xr3:uid="{14E6AB86-6FF0-42BF-A1A7-52B169B6D2AE}" name="Year Group Score" dataDxfId="180">
      <calculatedColumnFormula>IFERROR(VLOOKUP(Table2[[#This Row],[Year Group]],'Lookup Values'!$C$1:$D$9,2,FALSE),"0")</calculatedColumnFormula>
    </tableColumn>
    <tableColumn id="4" xr3:uid="{A9806E93-F1BE-4BB3-A1BE-9DBF265C0E65}" name="School Score" dataDxfId="179">
      <calculatedColumnFormula>IFERROR(VLOOKUP(Table2[[#This Row],[School]],'Lookup Values'!$E$1:$E$22,2,FALSE),"0")</calculatedColumnFormula>
    </tableColumn>
    <tableColumn id="5" xr3:uid="{BA82EA8F-CAE7-42E9-A242-CF983A6A2A96}" name="Attending PRU / AP Score" dataDxfId="178">
      <calculatedColumnFormula>IFERROR(VLOOKUP(Table2[[#This Row],[Attending PRU / AP]],'Lookup Values'!$G$1:$H$3,2,FALSE),"0")</calculatedColumnFormula>
    </tableColumn>
    <tableColumn id="6" xr3:uid="{846D3CAB-39E6-4655-8A50-406B076EA8FA}" name="EHE Score" dataDxfId="177">
      <calculatedColumnFormula>IFERROR(VLOOKUP(Table2[[#This Row],[EHE]],'Lookup Values'!$I$1:$J$3,2,FALSE),"0")</calculatedColumnFormula>
    </tableColumn>
    <tableColumn id="7" xr3:uid="{814EB9D5-9778-4B7D-93C4-748A2971D396}" name="CME Score" dataDxfId="176">
      <calculatedColumnFormula>IFERROR(VLOOKUP(Table2[[#This Row],[CME]],'Lookup Values'!$K$1:$L$3,2,FALSE),"0")</calculatedColumnFormula>
    </tableColumn>
    <tableColumn id="8" xr3:uid="{F0FD77EF-6AB7-4640-B4CF-FDD162792E57}" name="Ethnicity2" dataDxfId="175">
      <calculatedColumnFormula>IFERROR(VLOOKUP(Table2[[#This Row],[Ethnicity]],'Ethnicity codes'!$H$1:$J$101,3,FALSE),"")</calculatedColumnFormula>
    </tableColumn>
    <tableColumn id="9" xr3:uid="{83622BF9-8428-41DA-8868-B521FA233EEE}" name="Ethnicity2 Score" dataDxfId="174">
      <calculatedColumnFormula>IFERROR(VLOOKUP(Table3[[#This Row],[Ethnicity2]],'Lookup Values'!$M$1:$N$23,2,FALSE),"0")</calculatedColumnFormula>
    </tableColumn>
    <tableColumn id="10" xr3:uid="{E17359BC-9D05-46C4-B374-B4BAF0E68D6E}" name="Refugee / Asylum Seeker Score" dataDxfId="173">
      <calculatedColumnFormula>IFERROR(VLOOKUP(Table3[[#This Row],[Ethnicity2]],'Lookup Values'!$O$1:$P$3,2,FALSE),"0")</calculatedColumnFormula>
    </tableColumn>
    <tableColumn id="11" xr3:uid="{CD48BDCC-D5EC-4829-B50C-9A264075690D}" name="EAL Score" dataDxfId="172">
      <calculatedColumnFormula>IFERROR(VLOOKUP(Table2[[#This Row],[EAL]],'Lookup Values'!$Q$1:$R$3,2,FALSE),"0")</calculatedColumnFormula>
    </tableColumn>
    <tableColumn id="12" xr3:uid="{9680F174-307F-427D-A941-9F0B3638AB75}" name="EHCP / SEN Support Score" dataDxfId="171">
      <calculatedColumnFormula>IFERROR(VLOOKUP(Table2[[#This Row],[SEND]],'Lookup Values'!$S$1:$T$6,2,FALSE),"0")</calculatedColumnFormula>
    </tableColumn>
    <tableColumn id="13" xr3:uid="{88D77E63-C777-4468-AFF2-3F7B87360B98}" name="Pupil Premium Score" dataDxfId="170">
      <calculatedColumnFormula>IFERROR(VLOOKUP(Table2[[#This Row],[Pupil Premium]],'Lookup Values'!$U$1:$V$3,2,FALSE),"0")</calculatedColumnFormula>
    </tableColumn>
    <tableColumn id="14" xr3:uid="{B190BC4C-60DE-4F06-8308-5B7A7DC4EE0D}" name="LAC / Care Leaver Score" dataDxfId="169">
      <calculatedColumnFormula>IFERROR(VLOOKUP(Table2[[#This Row],[LAC / Care Leaver]],'Lookup Values'!$W$1:$X$3,2,FALSE),"0")</calculatedColumnFormula>
    </tableColumn>
    <tableColumn id="15" xr3:uid="{C8055A3F-BA9B-40D1-A010-0230C25C1723}" name="CP / CIN Score" dataDxfId="168">
      <calculatedColumnFormula>IFERROR(VLOOKUP(Table2[[#This Row],[CP / CIN]],'Lookup Values'!$Y$1:$Z$3,2,FALSE),"0")</calculatedColumnFormula>
    </tableColumn>
    <tableColumn id="16" xr3:uid="{EFB812B0-6798-486F-81C7-109CE47F693A}" name="Early Help Referral Score" dataDxfId="167">
      <calculatedColumnFormula>IFERROR(VLOOKUP(Table2[[#This Row],[Early Help Referral]],'Lookup Values'!$Y$1:$Z$3,2,FALSE),"0")</calculatedColumnFormula>
    </tableColumn>
    <tableColumn id="30" xr3:uid="{60F7F3BB-A2CE-455A-8EA4-8FD80346F3EF}" name="Ever had a Social  Worker" dataDxfId="166">
      <calculatedColumnFormula>IFERROR(VLOOKUP(Table2[[#This Row],[Social Worker]],'Lookup Values'!$Y$1:$Z$3,2,FALSE),"0")</calculatedColumnFormula>
    </tableColumn>
    <tableColumn id="17" xr3:uid="{9BDA217F-2F74-46B1-848C-D58814E3C7A9}" name="Exclusion Score" dataDxfId="165">
      <calculatedColumnFormula>IFERROR(VLOOKUP(Table2[[#This Row],[Exclusion]],'Lookup Values'!$AE$1:$AF$5,2,FALSE),"0")</calculatedColumnFormula>
    </tableColumn>
    <tableColumn id="18" xr3:uid="{8F14575E-B184-42A6-9EB3-BECDF014A631}" name="Attendance / Absence Score" dataDxfId="164">
      <calculatedColumnFormula>IFERROR(VLOOKUP(Table2[[#This Row],[Attendance / Absence (&lt;90% PA / &lt;50% SA)]],'Lookup Values'!$AG$1:$AH$4,2,FALSE),"0")</calculatedColumnFormula>
    </tableColumn>
    <tableColumn id="19" xr3:uid="{9AC58DB1-9273-4FB5-ACBB-948E60300690}" name="Multiple School Moves  Score" dataDxfId="163">
      <calculatedColumnFormula>IFERROR(VLOOKUP(Table2[[#This Row],[Multiple School Moves (3+)]],'Lookup Values'!$AI$1:$AJ$3,2,FALSE),"0")</calculatedColumnFormula>
    </tableColumn>
    <tableColumn id="20" xr3:uid="{3B70FB8A-0149-47E2-B2B3-CACAC05D94F7}" name="Pregnancy Score" dataDxfId="162">
      <calculatedColumnFormula>IFERROR(VLOOKUP(Table2[[#This Row],[Pregnancy]],'Lookup Values'!$AK$1:$AL$3,2,FALSE),"0")</calculatedColumnFormula>
    </tableColumn>
    <tableColumn id="21" xr3:uid="{3079936E-6D46-49EE-BD2C-79B3A07E7DE9}" name="Young Parent Score" dataDxfId="161">
      <calculatedColumnFormula>IFERROR(VLOOKUP(Table2[[#This Row],[Young Parent]],'Lookup Values'!$AM$1:$AN$3,2,FALSE),"0")</calculatedColumnFormula>
    </tableColumn>
    <tableColumn id="22" xr3:uid="{5D2A00F0-C623-4D78-9738-154F0659BE16}" name="Young Carer Score" dataDxfId="160">
      <calculatedColumnFormula>IFERROR(VLOOKUP(Table2[[#This Row],[Young Carer]],'Lookup Values'!$AO$1:$AP$3,2,FALSE),"0")</calculatedColumnFormula>
    </tableColumn>
    <tableColumn id="23" xr3:uid="{A4901C93-5FE0-445E-B623-4A70E32EECCE}" name="CAMHS Involvement Score" dataDxfId="159">
      <calculatedColumnFormula>IFERROR(VLOOKUP(Table2[[#This Row],[CAMHS Involvement]],'Lookup Values'!$AQ$1:$AR$3,2,FALSE),"0")</calculatedColumnFormula>
    </tableColumn>
    <tableColumn id="24" xr3:uid="{D586F0DE-BA6B-477B-8594-BE8048FAFD1A}" name="Health Condition Score" dataDxfId="158">
      <calculatedColumnFormula>IFERROR(VLOOKUP(Table2[[#This Row],[Health Condition]],'Lookup Values'!$AS$1:$AT$3,2,FALSE),"0")</calculatedColumnFormula>
    </tableColumn>
    <tableColumn id="25" xr3:uid="{EDD52E9F-5676-4D2A-9BDA-3D9178C77197}" name="Substance Misuse Score" dataDxfId="157">
      <calculatedColumnFormula>IFERROR(VLOOKUP(Table2[[#This Row],[Substance Misuse ]],'Lookup Values'!$AU$1:$AV$3,2,FALSE),"0")</calculatedColumnFormula>
    </tableColumn>
    <tableColumn id="26" xr3:uid="{1FF3713F-0CEA-4C0B-A407-E6EAB79C5B48}" name="YOT supervision Score" dataDxfId="156">
      <calculatedColumnFormula>IFERROR(VLOOKUP(Table2[[#This Row],[YOT supervision]],'Lookup Values'!$AW$1:$AX$3,2,FALSE),"0")</calculatedColumnFormula>
    </tableColumn>
    <tableColumn id="27" xr3:uid="{30DC46E1-7925-42C2-A094-336B8CD59C31}" name="Previous YOT supervision Score" dataDxfId="155">
      <calculatedColumnFormula>IFERROR(VLOOKUP(Table2[[#This Row],[Previous YOT supervision]],'Lookup Values'!$AY$1:$AZ$3,2,FALSE),"0")</calculatedColumnFormula>
    </tableColumn>
    <tableColumn id="28" xr3:uid="{AEAD6832-988F-4207-AD90-5D5C2D5B859B}" name="Custody Score" dataDxfId="154">
      <calculatedColumnFormula>IFERROR(VLOOKUP(Table2[[#This Row],[Custody]],'Lookup Values'!$BA$1:$BB$3,2,FALSE),"0")</calculatedColumnFormula>
    </tableColumn>
    <tableColumn id="29" xr3:uid="{B40AA12B-7E22-4EB2-A98C-1501C97A708F}" name="KS2 English and Maths Score" dataDxfId="153">
      <calculatedColumnFormula>IFERROR(VLOOKUP(Table2[[#This Row],[KS2 Eng &amp; Maths Ability Profile HAP/MAP/LAP]],'Lookup Values'!$BC$1:$BD$4,2,FALSE),"0")</calculatedColumnFormula>
    </tableColumn>
    <tableColumn id="32" xr3:uid="{CCED395A-870A-4A49-B3A6-6834D08D3CD7}" name="Intended Post 16 Destination Score" dataDxfId="152">
      <calculatedColumnFormula>IFERROR(VLOOKUP(Table2[[#This Row],[Intended Post 16 Destination]],'Lookup Values'!$BG$1:$BH$12,2,FALSE),"0")</calculatedColumnFormula>
    </tableColumn>
    <tableColumn id="33" xr3:uid="{D35B8188-6981-46CB-ADC8-E97D0EED36A1}" name="Application submitted Score" dataDxfId="151">
      <calculatedColumnFormula>IFERROR(VLOOKUP(Table2[[#This Row],[Application submitted (Y/N or number of applications)]],'Lookup Values'!$BI$1:$BJ$3,2,FALSE),"0")</calculatedColumnFormula>
    </tableColumn>
    <tableColumn id="34" xr3:uid="{577CF957-3D0B-4DB2-8D30-1BC10F88DB33}" name="Offer received Score" dataDxfId="150">
      <calculatedColumnFormula>IFERROR(VLOOKUP(Table2[[#This Row],[Provider Name]],'Lookup Values'!$BK$1:$BL$3,2,FALSE),"0")</calculatedColumnFormula>
    </tableColumn>
    <tableColumn id="35" xr3:uid="{9267F39E-014F-4D65-AB58-C2E1C002B251}" name="Provider name (offer made) Score" dataDxfId="149"/>
    <tableColumn id="36" xr3:uid="{4EBDD279-D137-42FA-9FEC-198F0B2D474E}" name="Suitability of offer type Score" dataDxfId="148">
      <calculatedColumnFormula>IFERROR(VLOOKUP(Table2[[#This Row],[Offer received (Y/N)]],'Lookup Values'!$BM$1:$BN$3,2,FALSE),"0")</calculatedColumnFormula>
    </tableColumn>
    <tableColumn id="37" xr3:uid="{202D0A81-8803-4262-B909-EF940C3ECA2F}" name="Poor Behaviour / Attitude / Motivation Score" dataDxfId="147">
      <calculatedColumnFormula>IFERROR(VLOOKUP(Table2[[#This Row],[Poor Behaviour / Attitude / Motivation]],'Lookup Values'!$BO$1:$BP$4,2,FALSE),"0")</calculatedColumnFormula>
    </tableColumn>
    <tableColumn id="38" xr3:uid="{6BBBDDB0-E87E-42ED-808C-2508BE8BEA52}" name="Other known risk factors (1) Score" dataDxfId="146">
      <calculatedColumnFormula>IFERROR(VLOOKUP(Table2[[#This Row],[Other known risk factors (1)]],'Lookup Values'!$BQ$1:$BR$10,2,FALSE),"0")</calculatedColumnFormula>
    </tableColumn>
    <tableColumn id="39" xr3:uid="{B598CF30-14C0-4E58-B452-24EFDE897CC8}" name="Other known risk factors (2) Score" dataDxfId="145">
      <calculatedColumnFormula>IFERROR(VLOOKUP(Table2[[#This Row],[Other known risk factors (2)]],'Lookup Values'!$BQ$1:$BR$10,2,FALSE),"0")</calculatedColumnFormula>
    </tableColumn>
    <tableColumn id="40" xr3:uid="{A5153A08-A354-4C45-8C60-64210BDB4829}" name="Risk Rating Score" dataDxfId="144">
      <calculatedColumnFormula>SUM(Table3[[#This Row],[Gender Score]:[Other known risk factors (2) Score]])</calculatedColumnFormula>
    </tableColumn>
    <tableColumn id="42" xr3:uid="{4D229719-D427-4ECD-BA90-FDA807EA7E38}" name="RONI Match" dataDxfId="143">
      <calculatedColumnFormula>CONCATENATE(Table2[[#This Row],[Generated RONI]],Table2[[#This Row],[School RONI]])</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8C483C8-232F-4D4D-B7BE-E19A6EA22A25}" name="Table22" displayName="Table22" ref="A9:BM350" totalsRowShown="0" headerRowDxfId="142" dataDxfId="140" headerRowBorderDxfId="141" tableBorderDxfId="139" totalsRowBorderDxfId="138">
  <autoFilter ref="A9:BM350" xr:uid="{937FA306-3589-4871-8776-C51332C46501}"/>
  <sortState xmlns:xlrd2="http://schemas.microsoft.com/office/spreadsheetml/2017/richdata2" ref="A10:BM2500">
    <sortCondition ref="M10:M2500"/>
    <sortCondition ref="D10:D2500"/>
    <sortCondition ref="E10:E2500"/>
  </sortState>
  <tableColumns count="65">
    <tableColumn id="3" xr3:uid="{B850A828-7CE1-401C-8A63-33544FEA4C8D}" name="UPN" dataDxfId="137"/>
    <tableColumn id="4" xr3:uid="{BE73413B-D849-47B0-918A-D98C0FCC4C3C}" name="ULN" dataDxfId="136"/>
    <tableColumn id="5" xr3:uid="{AB6DBD62-2C9D-4591-84D4-9A5254E7DE77}" name="IYSS ID - Connexions" dataDxfId="135"/>
    <tableColumn id="1" xr3:uid="{679D704A-CD8E-41E3-8420-4EDC6B8F4456}" name="Legal Surname" dataDxfId="134"/>
    <tableColumn id="2" xr3:uid="{E12C4531-D7C3-4289-9B70-793FF2970227}" name="Legal Forename" dataDxfId="133"/>
    <tableColumn id="51" xr3:uid="{DD659B64-0EEF-4685-92F0-16C2F64C6C58}" name="Preferred Surname" dataDxfId="132"/>
    <tableColumn id="52" xr3:uid="{28D5C38E-FEBF-4FFD-8910-23C9259388C4}" name="Preferred Forename" dataDxfId="131"/>
    <tableColumn id="50" xr3:uid="{F47C0DE5-C4B5-4230-82E6-54889270DF17}" name="Date of Birth" dataDxfId="130"/>
    <tableColumn id="7" xr3:uid="{F8890D5A-1977-4297-B407-AD1A5213E811}" name="Gender" dataDxfId="129"/>
    <tableColumn id="6" xr3:uid="{E402BD59-A28C-4A6A-AE62-37485C2D1AAE}" name="Address" dataDxfId="128"/>
    <tableColumn id="8" xr3:uid="{28DC2D6F-4C78-44B3-96B5-BB645E5A57BF}" name="Postcode" dataDxfId="127"/>
    <tableColumn id="9" xr3:uid="{8AD44191-86B1-4679-889D-F6057E017CEE}" name="Year Group" dataDxfId="126"/>
    <tableColumn id="10" xr3:uid="{4A1275C1-FF9D-4806-8599-A43CDB01F96A}" name="School" dataDxfId="125"/>
    <tableColumn id="53" xr3:uid="{02189541-5B12-4176-A7DF-D084BD1CC0CF}" name="Enrolement Status" dataDxfId="124"/>
    <tableColumn id="55" xr3:uid="{9CFD5429-6230-4555-8419-5E4CC35C225C}" name="If no longer on roll state destination._x000a__x000a_If dual Sub please state other school" dataDxfId="123"/>
    <tableColumn id="11" xr3:uid="{1A333B3E-9C3A-4108-B602-F5CB94C2D5EC}" name="Attending PRU / AP" dataDxfId="122"/>
    <tableColumn id="54" xr3:uid="{9E43B964-6D9C-47FC-BE02-0391FCA30445}" name="Name of Provision" dataDxfId="121"/>
    <tableColumn id="12" xr3:uid="{805880B1-61C3-4364-87AB-86B1068323A4}" name="EHE" dataDxfId="120"/>
    <tableColumn id="13" xr3:uid="{D223BBFD-AB31-4B86-ACC5-D6795E62E054}" name="CME" dataDxfId="119"/>
    <tableColumn id="14" xr3:uid="{D612EF98-E980-42BA-90BB-1E62BE67D84C}" name="Ethnicity" dataDxfId="118"/>
    <tableColumn id="15" xr3:uid="{9F37A108-C6CA-437B-8122-B2A77BF0F60F}" name="Refugee / Asylum Seeker" dataDxfId="117"/>
    <tableColumn id="16" xr3:uid="{219FCC29-2B08-4267-9CBA-864BF1137DF2}" name="EAL" dataDxfId="116"/>
    <tableColumn id="17" xr3:uid="{63F266C6-4383-4615-8E39-0C487CFFFED1}" name="SEND" dataDxfId="115"/>
    <tableColumn id="19" xr3:uid="{E21D0B77-68C7-4E4B-82BE-4C39E0360BEB}" name="Pupil Premium" dataDxfId="114"/>
    <tableColumn id="20" xr3:uid="{FFD1957E-044E-4B99-8AB7-00C1CCF9AC7F}" name="LAC / Care Leaver" dataDxfId="113"/>
    <tableColumn id="21" xr3:uid="{30CC0E09-70B6-4CFD-BD33-2D8BBC7A9AF9}" name="CP / CIN" dataDxfId="112"/>
    <tableColumn id="22" xr3:uid="{46429DE1-2AFE-42DB-81B4-1F76405A4489}" name="Early Help Referral" dataDxfId="111"/>
    <tableColumn id="37" xr3:uid="{4C8565AF-D462-4142-BBDA-6EE9CB17BA12}" name="Social Worker" dataDxfId="110"/>
    <tableColumn id="23" xr3:uid="{14600E58-3C65-4E7E-8915-FC7B52936BFA}" name="Exclusion" dataDxfId="109"/>
    <tableColumn id="24" xr3:uid="{A8AC6B40-C65F-4FCD-A097-14726F555303}" name="Attendance / Absence (&lt;90% PA / &lt;50% SA)" dataDxfId="108"/>
    <tableColumn id="25" xr3:uid="{6786416E-902F-418D-BBD4-C61D64885B1A}" name="Multiple School Moves (3+)" dataDxfId="107"/>
    <tableColumn id="26" xr3:uid="{F6B5B381-5D4A-4C7D-9B2D-06943953C3AD}" name="Pregnancy" dataDxfId="106"/>
    <tableColumn id="27" xr3:uid="{671B0B30-8382-4501-AD87-4C228947B067}" name="Young Parent" dataDxfId="105"/>
    <tableColumn id="28" xr3:uid="{D66039E3-EA27-4014-9427-1C9E7F6D7A7C}" name="Young Carer" dataDxfId="104"/>
    <tableColumn id="29" xr3:uid="{DE9A9700-CE1D-447E-AA25-5A3587833273}" name="CAMHS Involvement" dataDxfId="103"/>
    <tableColumn id="30" xr3:uid="{825F87A8-42EC-49EF-B99A-0146422903AC}" name="Health Condition" dataDxfId="102"/>
    <tableColumn id="31" xr3:uid="{E3DA1AE8-F1E0-4C72-806D-E1FE15EC319F}" name="Substance Misuse " dataDxfId="101"/>
    <tableColumn id="32" xr3:uid="{C1902FB3-28C4-4556-93D0-53BBD34B6B3D}" name="YOT supervision" dataDxfId="100"/>
    <tableColumn id="33" xr3:uid="{133D8C72-A620-4110-8459-827851335680}" name="Previous YOT supervision" dataDxfId="99"/>
    <tableColumn id="34" xr3:uid="{D9C68BAD-3E13-40BB-928B-A403366C44AD}" name="Custody" dataDxfId="98"/>
    <tableColumn id="35" xr3:uid="{108C6EE1-2108-4BD5-BA94-0B06AEFE2CE2}" name="KS2 Eng &amp; Maths Ability Profile HAP/MAP/LAP" dataDxfId="97"/>
    <tableColumn id="36" xr3:uid="{847F4853-0671-4694-8166-851F8CAD830F}" name="Access Arrangements" dataDxfId="96"/>
    <tableColumn id="57" xr3:uid="{B61CDE82-790D-4148-978C-2A9B099E2EFC}" name="Poor Behaviour / Attitude / Motivation" dataDxfId="95"/>
    <tableColumn id="43" xr3:uid="{AA9E4180-7B53-4F0B-973E-27903BD0F095}" name="Other known risk factors (1)" dataDxfId="94"/>
    <tableColumn id="44" xr3:uid="{D6927CF9-6127-4C3C-ACEE-203040055BEB}" name="Other known risk factors (2)" dataDxfId="93"/>
    <tableColumn id="56" xr3:uid="{7F184531-8CCA-4A4A-9FC6-4CD201242E48}" name="Reason" dataDxfId="92"/>
    <tableColumn id="47" xr3:uid="{5B9B68E7-BF4A-4B01-A802-4D90083FC963}" name="Generated RONI" dataDxfId="91">
      <calculatedColumnFormula>VLOOKUP(Table35[[#This Row],[Risk Rating Score]],'Lookup Values'!$BS$1:$BT$34,2)</calculatedColumnFormula>
    </tableColumn>
    <tableColumn id="45" xr3:uid="{13C9234B-FF3C-48F7-96B7-4CE020C91947}" name="School RONI" dataDxfId="90"/>
    <tableColumn id="46" xr3:uid="{B7179AB4-09BD-40C4-A08D-D174D00CB5C4}" name="Match" dataDxfId="89">
      <calculatedColumnFormula>IFERROR(VLOOKUP(Table35[[#This Row],[RONI Match]],'Lookup Values'!$BU$2:$BV$26,2,FALSE),"")</calculatedColumnFormula>
    </tableColumn>
    <tableColumn id="48" xr3:uid="{D7B5DC6D-1F44-4356-A7DF-B8BD1012903A}" name="Information / Key reason for RON" dataDxfId="88"/>
    <tableColumn id="69" xr3:uid="{8710F76D-DB5A-4B6F-AD8A-734BFF13CB99}" name="Future Career Aspirations / Information" dataDxfId="87"/>
    <tableColumn id="38" xr3:uid="{BCFE7703-D13C-4A1C-847F-C6B0A952059D}" name="Intended Post 16 Destination" dataDxfId="86"/>
    <tableColumn id="39" xr3:uid="{D012BB5C-2C26-457E-97FB-63A9D59173A1}" name="Application submitted (Y/N or number of applications)" dataDxfId="85"/>
    <tableColumn id="40" xr3:uid="{E04666B1-68DB-43C8-9F02-59A9108A9E80}" name="Provider Name" dataDxfId="84"/>
    <tableColumn id="62" xr3:uid="{4D5D8655-6E1F-40AF-968B-E35E4AA5A2B0}" name="Level (Entry/L1/L2/L3)" dataDxfId="83"/>
    <tableColumn id="63" xr3:uid="{BF9E0A8A-CF7D-43EE-9B2E-0B75BA29AB8B}" name="Course/Programme of interest" dataDxfId="82"/>
    <tableColumn id="64" xr3:uid="{4745A603-C537-4AD0-A153-599105B73D76}" name="A-Level subject 1" dataDxfId="81"/>
    <tableColumn id="65" xr3:uid="{21ABB7BE-083F-4D36-806A-5968A85BD99D}" name="A-Level subject 2" dataDxfId="80"/>
    <tableColumn id="66" xr3:uid="{E8824F6E-C878-4418-9BE6-52B99CC310C2}" name="A-Level subject 3" dataDxfId="79"/>
    <tableColumn id="67" xr3:uid="{EFA7AA14-81AF-4E08-B21B-69DC29FBC96B}" name="Current 1st choice provider Post-16 (Add backup if option not secured)" dataDxfId="78"/>
    <tableColumn id="42" xr3:uid="{92C0BA24-2CD5-4573-A665-A81CFE2FB22E}" name="Offer received (Y/N)" dataDxfId="77"/>
    <tableColumn id="58" xr3:uid="{5D9BEFFD-B3E0-48F7-822A-7286951D502C}" name="Name of provider (Offer Made)" dataDxfId="76"/>
    <tableColumn id="41" xr3:uid="{E545D3B8-DDFA-47ED-B4B8-F9AA2FC24FA1}" name="Additional Support" dataDxfId="75"/>
    <tableColumn id="49" xr3:uid="{6E1FFDFA-0963-48FF-878B-33F2F2E5AA7B}" name="Email address" dataDxfId="74"/>
    <tableColumn id="18" xr3:uid="{5F4CD5CD-4858-4CC1-A3B3-491D15001D1D}" name="Contact number" dataDxfId="73"/>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3E97479-FF81-46C3-9BF7-3F9C166CDC1F}" name="Table35" displayName="Table35" ref="CC9:DP350" totalsRowShown="0" headerRowDxfId="72" dataDxfId="71" tableBorderDxfId="70">
  <autoFilter ref="CC9:DP350" xr:uid="{4951D66E-5BED-4B88-9E7C-1A739F457EC0}"/>
  <tableColumns count="40">
    <tableColumn id="1" xr3:uid="{150AAC53-7542-4CC8-9CE4-611B73349265}" name="Gender Score" dataDxfId="69">
      <calculatedColumnFormula>IFERROR(VLOOKUP(Table22[[#This Row],[Gender]],'Lookup Values'!$A$1:$B$5,2,FALSE),"0")</calculatedColumnFormula>
    </tableColumn>
    <tableColumn id="2" xr3:uid="{4B60C7DD-755B-4740-86FA-D0998AD1CE66}" name="Postcode Score" dataDxfId="68"/>
    <tableColumn id="3" xr3:uid="{5A8330C0-A831-4770-B9EE-F439C1B554D6}" name="Year Group Score" dataDxfId="67">
      <calculatedColumnFormula>IFERROR(VLOOKUP(Table22[[#This Row],[Year Group]],'Lookup Values'!$C$1:$D$9,2,FALSE),"0")</calculatedColumnFormula>
    </tableColumn>
    <tableColumn id="4" xr3:uid="{7C9D2B30-6557-4F60-8DE4-D08096614E47}" name="School Score" dataDxfId="66">
      <calculatedColumnFormula>IFERROR(VLOOKUP(Table22[[#This Row],[School]],'Lookup Values'!$E$1:$E$22,2,FALSE),"0")</calculatedColumnFormula>
    </tableColumn>
    <tableColumn id="5" xr3:uid="{7303FDF1-3A6B-4430-9D53-FDE0D32E7FD3}" name="Attending PRU / AP Score" dataDxfId="65">
      <calculatedColumnFormula>IFERROR(VLOOKUP(Table22[[#This Row],[Attending PRU / AP]],'Lookup Values'!$G$1:$H$3,2,FALSE),"0")</calculatedColumnFormula>
    </tableColumn>
    <tableColumn id="6" xr3:uid="{A2B37E1F-B731-4D2A-AE93-F8B1D35BA66A}" name="EHE Score" dataDxfId="64">
      <calculatedColumnFormula>IFERROR(VLOOKUP(Table22[[#This Row],[EHE]],'Lookup Values'!$I$1:$J$3,2,FALSE),"0")</calculatedColumnFormula>
    </tableColumn>
    <tableColumn id="7" xr3:uid="{E14DE6FC-FBAD-417D-BB31-A348CB46A9B6}" name="CME Score" dataDxfId="63">
      <calculatedColumnFormula>IFERROR(VLOOKUP(Table22[[#This Row],[CME]],'Lookup Values'!$K$1:$L$3,2,FALSE),"0")</calculatedColumnFormula>
    </tableColumn>
    <tableColumn id="8" xr3:uid="{45221487-C8D2-419B-9B1D-132C941091B6}" name="Ethnicity2" dataDxfId="62">
      <calculatedColumnFormula>IFERROR(VLOOKUP(Table22[[#This Row],[Ethnicity]],'Ethnicity codes'!$H$1:$J$101,3,FALSE),"")</calculatedColumnFormula>
    </tableColumn>
    <tableColumn id="9" xr3:uid="{A0FAA7CC-E548-49D1-8082-A7067EB65115}" name="Ethnicity2 Score" dataDxfId="61">
      <calculatedColumnFormula>IFERROR(VLOOKUP(Table35[[#This Row],[Ethnicity2]],'Lookup Values'!$M$1:$N$23,2,FALSE),"0")</calculatedColumnFormula>
    </tableColumn>
    <tableColumn id="10" xr3:uid="{1B0A379F-CECB-4959-A053-09CF44802D16}" name="Refugee / Asylum Seeker Score" dataDxfId="60">
      <calculatedColumnFormula>IFERROR(VLOOKUP(Table35[[#This Row],[Ethnicity2]],'Lookup Values'!$O$1:$P$3,2,FALSE),"0")</calculatedColumnFormula>
    </tableColumn>
    <tableColumn id="11" xr3:uid="{BFFBAEC9-D239-4BD1-BD48-3861FDF9EF66}" name="EAL Score" dataDxfId="59">
      <calculatedColumnFormula>IFERROR(VLOOKUP(Table22[[#This Row],[EAL]],'Lookup Values'!$Q$1:$R$3,2,FALSE),"0")</calculatedColumnFormula>
    </tableColumn>
    <tableColumn id="12" xr3:uid="{FC5229C1-7D5D-491A-BBCF-72F241E3D546}" name="EHCP / SEN Support Score" dataDxfId="58">
      <calculatedColumnFormula>IFERROR(VLOOKUP(Table22[[#This Row],[SEND]],'Lookup Values'!$S$1:$T$6,2,FALSE),"0")</calculatedColumnFormula>
    </tableColumn>
    <tableColumn id="13" xr3:uid="{9ABE2EA7-24F8-4D29-A28B-D4167AE3210E}" name="Pupil Premium Score" dataDxfId="57">
      <calculatedColumnFormula>IFERROR(VLOOKUP(Table22[[#This Row],[Pupil Premium]],'Lookup Values'!$U$1:$V$3,2,FALSE),"0")</calculatedColumnFormula>
    </tableColumn>
    <tableColumn id="14" xr3:uid="{07F0990F-189D-4F2D-84BB-3C9912CAE486}" name="LAC / Care Leaver Score" dataDxfId="56">
      <calculatedColumnFormula>IFERROR(VLOOKUP(Table22[[#This Row],[LAC / Care Leaver]],'Lookup Values'!$W$1:$X$3,2,FALSE),"0")</calculatedColumnFormula>
    </tableColumn>
    <tableColumn id="15" xr3:uid="{EB8F9A96-639C-4FB8-A208-80FFACCAE3F6}" name="CP / CIN Score" dataDxfId="55">
      <calculatedColumnFormula>IFERROR(VLOOKUP(Table22[[#This Row],[CP / CIN]],'Lookup Values'!$Y$1:$Z$3,2,FALSE),"0")</calculatedColumnFormula>
    </tableColumn>
    <tableColumn id="16" xr3:uid="{594A6A4C-2343-463C-95EE-988532660208}" name="Early Help Referral Score" dataDxfId="54">
      <calculatedColumnFormula>IFERROR(VLOOKUP(Table22[[#This Row],[Early Help Referral]],'Lookup Values'!$Y$1:$Z$3,2,FALSE),"0")</calculatedColumnFormula>
    </tableColumn>
    <tableColumn id="30" xr3:uid="{D0F4D7E0-3BF3-4F42-BC80-F40A3E44A2D1}" name="Ever had a Social  Worker" dataDxfId="53">
      <calculatedColumnFormula>IFERROR(VLOOKUP(Table22[[#This Row],[Social Worker]],'Lookup Values'!$Y$1:$Z$3,2,FALSE),"0")</calculatedColumnFormula>
    </tableColumn>
    <tableColumn id="17" xr3:uid="{1EB25020-EF2E-4BAF-82F0-13F234D6338A}" name="Exclusion Score" dataDxfId="52">
      <calculatedColumnFormula>IFERROR(VLOOKUP(Table22[[#This Row],[Exclusion]],'Lookup Values'!$AE$1:$AF$5,2,FALSE),"0")</calculatedColumnFormula>
    </tableColumn>
    <tableColumn id="18" xr3:uid="{13B983B8-0F3E-4924-8C3A-23E85250D3D4}" name="Attendance / Absence Score" dataDxfId="51">
      <calculatedColumnFormula>IFERROR(VLOOKUP(Table22[[#This Row],[Attendance / Absence (&lt;90% PA / &lt;50% SA)]],'Lookup Values'!$AG$1:$AH$4,2,FALSE),"0")</calculatedColumnFormula>
    </tableColumn>
    <tableColumn id="19" xr3:uid="{0E26F8B5-FF77-4892-BED0-D44055638EE6}" name="Multiple School Moves  Score" dataDxfId="50">
      <calculatedColumnFormula>IFERROR(VLOOKUP(Table22[[#This Row],[Multiple School Moves (3+)]],'Lookup Values'!$AI$1:$AJ$3,2,FALSE),"0")</calculatedColumnFormula>
    </tableColumn>
    <tableColumn id="20" xr3:uid="{C2FD6826-A5A7-496D-ADA5-42FDA78AA0F8}" name="Pregnancy Score" dataDxfId="49">
      <calculatedColumnFormula>IFERROR(VLOOKUP(Table22[[#This Row],[Pregnancy]],'Lookup Values'!$AK$1:$AL$3,2,FALSE),"0")</calculatedColumnFormula>
    </tableColumn>
    <tableColumn id="21" xr3:uid="{D7193F81-0551-4355-9A0E-F5102FAA61ED}" name="Young Parent Score" dataDxfId="48">
      <calculatedColumnFormula>IFERROR(VLOOKUP(Table22[[#This Row],[Young Parent]],'Lookup Values'!$AM$1:$AN$3,2,FALSE),"0")</calculatedColumnFormula>
    </tableColumn>
    <tableColumn id="22" xr3:uid="{4367A8FB-945C-4E39-A2D4-E68EB4A94F51}" name="Young Carer Score" dataDxfId="47">
      <calculatedColumnFormula>IFERROR(VLOOKUP(Table22[[#This Row],[Young Carer]],'Lookup Values'!$AO$1:$AP$3,2,FALSE),"0")</calculatedColumnFormula>
    </tableColumn>
    <tableColumn id="23" xr3:uid="{49565EED-BC21-4B95-BC32-C7D4BE66EE39}" name="CAMHS Involvement Score" dataDxfId="46">
      <calculatedColumnFormula>IFERROR(VLOOKUP(Table22[[#This Row],[CAMHS Involvement]],'Lookup Values'!$AQ$1:$AR$3,2,FALSE),"0")</calculatedColumnFormula>
    </tableColumn>
    <tableColumn id="24" xr3:uid="{C7133549-EF73-483D-A9E7-568D6628255F}" name="Health Condition Score" dataDxfId="45">
      <calculatedColumnFormula>IFERROR(VLOOKUP(Table22[[#This Row],[Health Condition]],'Lookup Values'!$AS$1:$AT$3,2,FALSE),"0")</calculatedColumnFormula>
    </tableColumn>
    <tableColumn id="25" xr3:uid="{5B986642-91E1-4941-860E-B0D4528288CC}" name="Substance Misuse Score" dataDxfId="44">
      <calculatedColumnFormula>IFERROR(VLOOKUP(Table22[[#This Row],[Substance Misuse ]],'Lookup Values'!$AU$1:$AV$3,2,FALSE),"0")</calculatedColumnFormula>
    </tableColumn>
    <tableColumn id="26" xr3:uid="{4B43F9BF-84ED-45CF-9456-E5D41540C35A}" name="YOT supervision Score" dataDxfId="43">
      <calculatedColumnFormula>IFERROR(VLOOKUP(Table22[[#This Row],[YOT supervision]],'Lookup Values'!$AW$1:$AX$3,2,FALSE),"0")</calculatedColumnFormula>
    </tableColumn>
    <tableColumn id="27" xr3:uid="{E42DFBC6-19EF-4770-A728-D676EDE37AD5}" name="Previous YOT supervision Score" dataDxfId="42">
      <calculatedColumnFormula>IFERROR(VLOOKUP(Table22[[#This Row],[Previous YOT supervision]],'Lookup Values'!$AY$1:$AZ$3,2,FALSE),"0")</calculatedColumnFormula>
    </tableColumn>
    <tableColumn id="28" xr3:uid="{8DBBBE6F-03D3-477B-8654-AAE4CCA19E56}" name="Custody Score" dataDxfId="41">
      <calculatedColumnFormula>IFERROR(VLOOKUP(Table22[[#This Row],[Custody]],'Lookup Values'!$BA$1:$BB$3,2,FALSE),"0")</calculatedColumnFormula>
    </tableColumn>
    <tableColumn id="29" xr3:uid="{62012C2B-660E-4FE0-93E3-EAF060A16AC2}" name="KS2 English and Maths Score" dataDxfId="40">
      <calculatedColumnFormula>IFERROR(VLOOKUP(Table22[[#This Row],[KS2 Eng &amp; Maths Ability Profile HAP/MAP/LAP]],'Lookup Values'!$BC$1:$BD$4,2,FALSE),"0")</calculatedColumnFormula>
    </tableColumn>
    <tableColumn id="32" xr3:uid="{359E204C-A027-425E-82DD-80D92A8A4B1B}" name="Intended Post 16 Destination Score" dataDxfId="39">
      <calculatedColumnFormula>IFERROR(VLOOKUP(Table22[[#This Row],[Intended Post 16 Destination]],'Lookup Values'!$BG$1:$BH$12,2,FALSE),"0")</calculatedColumnFormula>
    </tableColumn>
    <tableColumn id="33" xr3:uid="{3FCA49FA-B3E7-4F0E-A787-A2D318D58252}" name="Application submitted Score" dataDxfId="38">
      <calculatedColumnFormula>IFERROR(VLOOKUP(Table22[[#This Row],[Application submitted (Y/N or number of applications)]],'Lookup Values'!$BI$1:$BJ$3,2,FALSE),"0")</calculatedColumnFormula>
    </tableColumn>
    <tableColumn id="34" xr3:uid="{E52A4B0B-25E7-430A-A9C3-185A91495CC8}" name="Offer received Score" dataDxfId="37">
      <calculatedColumnFormula>IFERROR(VLOOKUP(Table22[[#This Row],[Provider Name]],'Lookup Values'!$BK$1:$BL$3,2,FALSE),"0")</calculatedColumnFormula>
    </tableColumn>
    <tableColumn id="35" xr3:uid="{BDA5301C-AC49-43DA-8BC0-C667F0A945DF}" name="Provider name (offer made) Score" dataDxfId="36"/>
    <tableColumn id="36" xr3:uid="{7B332236-6192-4DAC-A40A-DEC440E6B0C9}" name="Suitability of offer type Score" dataDxfId="35">
      <calculatedColumnFormula>IFERROR(VLOOKUP(Table22[[#This Row],[Offer received (Y/N)]],'Lookup Values'!$BM$1:$BN$3,2,FALSE),"0")</calculatedColumnFormula>
    </tableColumn>
    <tableColumn id="37" xr3:uid="{C61C1730-6985-4EB0-AB66-D07F42EBB8DB}" name="Poor Behaviour / Attitude / Motivation Score" dataDxfId="34">
      <calculatedColumnFormula>IFERROR(VLOOKUP(Table22[[#This Row],[Poor Behaviour / Attitude / Motivation]],'Lookup Values'!$BO$1:$BP$4,2,FALSE),"0")</calculatedColumnFormula>
    </tableColumn>
    <tableColumn id="38" xr3:uid="{B4655944-5E46-4339-A3E1-D3360306E40E}" name="Other known risk factors (1) Score" dataDxfId="33">
      <calculatedColumnFormula>IFERROR(VLOOKUP(Table22[[#This Row],[Other known risk factors (1)]],'Lookup Values'!$BQ$1:$BR$10,2,FALSE),"0")</calculatedColumnFormula>
    </tableColumn>
    <tableColumn id="39" xr3:uid="{C9294902-4ED9-4999-ACBD-84903946FEFA}" name="Other known risk factors (2) Score" dataDxfId="32">
      <calculatedColumnFormula>IFERROR(VLOOKUP(Table22[[#This Row],[Other known risk factors (2)]],'Lookup Values'!$BQ$1:$BR$10,2,FALSE),"0")</calculatedColumnFormula>
    </tableColumn>
    <tableColumn id="40" xr3:uid="{905DE67D-2DD8-4676-9B50-F4304629230B}" name="Risk Rating Score" dataDxfId="31">
      <calculatedColumnFormula>SUM(Table35[[#This Row],[Gender Score]:[Other known risk factors (2) Score]])</calculatedColumnFormula>
    </tableColumn>
    <tableColumn id="42" xr3:uid="{1DB3AD68-5AD7-464B-9682-8ED48D7CC916}" name="RONI Match" dataDxfId="30">
      <calculatedColumnFormula>CONCATENATE(Table22[[#This Row],[Generated RONI]],Table22[[#This Row],[School RONI]])</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4" dT="2020-05-27T10:24:23.21" personId="{3D76B013-C063-498E-9F20-0190DF835C1A}" id="{113D190B-9478-48E3-B188-2D0629B91EAA}">
    <text>Added as on main Ethnicity codes</text>
  </threadedComment>
</ThreadedComments>
</file>

<file path=xl/threadedComments/threadedComment2.xml><?xml version="1.0" encoding="utf-8"?>
<ThreadedComments xmlns="http://schemas.microsoft.com/office/spreadsheetml/2018/threadedcomments" xmlns:x="http://schemas.openxmlformats.org/spreadsheetml/2006/main">
  <threadedComment ref="B6" dT="2020-05-26T19:39:32.46" personId="{3D76B013-C063-498E-9F20-0190DF835C1A}" id="{29CE9AB9-9463-4AAB-BDB3-85EE349A8697}">
    <text>Not in SIMS</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G2500"/>
  <sheetViews>
    <sheetView tabSelected="1" topLeftCell="A2" zoomScaleNormal="100" workbookViewId="0">
      <pane xSplit="5" ySplit="8" topLeftCell="O57" activePane="bottomRight" state="frozen"/>
      <selection activeCell="A2" sqref="A2"/>
      <selection pane="topRight" activeCell="G2" sqref="G2"/>
      <selection pane="bottomLeft" activeCell="A10" sqref="A10"/>
      <selection pane="bottomRight" activeCell="Z60" sqref="Z60"/>
    </sheetView>
  </sheetViews>
  <sheetFormatPr defaultColWidth="7.1796875" defaultRowHeight="14.5" x14ac:dyDescent="0.35"/>
  <cols>
    <col min="1" max="1" width="15.453125" style="113" customWidth="1"/>
    <col min="2" max="2" width="14.26953125" style="113" customWidth="1"/>
    <col min="3" max="3" width="8.1796875" style="106" customWidth="1"/>
    <col min="4" max="4" width="19.81640625" style="106" bestFit="1" customWidth="1"/>
    <col min="5" max="5" width="14.1796875" style="106" bestFit="1" customWidth="1"/>
    <col min="6" max="7" width="12.453125" style="106" customWidth="1"/>
    <col min="8" max="8" width="10.1796875" style="115" customWidth="1"/>
    <col min="9" max="9" width="7.81640625" style="113" customWidth="1"/>
    <col min="10" max="10" width="17.81640625" style="144" customWidth="1"/>
    <col min="11" max="11" width="9.26953125" style="113" customWidth="1"/>
    <col min="12" max="12" width="5.7265625" style="113" customWidth="1"/>
    <col min="13" max="13" width="15.81640625" style="106" customWidth="1"/>
    <col min="14" max="14" width="15.81640625" style="104" customWidth="1"/>
    <col min="15" max="15" width="22.7265625" style="104" customWidth="1"/>
    <col min="16" max="17" width="5.7265625" style="115" customWidth="1"/>
    <col min="18" max="19" width="5.7265625" style="104" customWidth="1"/>
    <col min="20" max="20" width="7.81640625" style="104" customWidth="1"/>
    <col min="21" max="21" width="5.7265625" style="105" customWidth="1"/>
    <col min="22" max="40" width="5.7265625" style="104" customWidth="1"/>
    <col min="41" max="41" width="10.453125" style="104" customWidth="1"/>
    <col min="42" max="42" width="7.26953125" style="104" customWidth="1"/>
    <col min="43" max="43" width="7.26953125" customWidth="1"/>
    <col min="44" max="45" width="22.453125" customWidth="1"/>
    <col min="46" max="46" width="21.36328125" customWidth="1"/>
    <col min="47" max="47" width="8.453125" bestFit="1" customWidth="1"/>
    <col min="50" max="50" width="21.36328125" style="105" customWidth="1"/>
    <col min="51" max="51" width="10.26953125" customWidth="1"/>
    <col min="52" max="59" width="10.26953125" style="104" customWidth="1"/>
    <col min="60" max="60" width="10.26953125" style="105" customWidth="1"/>
    <col min="61" max="61" width="10.26953125" style="104" customWidth="1"/>
    <col min="62" max="62" width="10.26953125" customWidth="1"/>
    <col min="63" max="63" width="19.453125" bestFit="1" customWidth="1"/>
    <col min="65" max="65" width="24.7265625" bestFit="1" customWidth="1"/>
    <col min="67" max="68" width="7.1796875" customWidth="1"/>
    <col min="69" max="72" width="7.1796875" style="105" customWidth="1"/>
    <col min="73" max="73" width="7.81640625" style="104" customWidth="1"/>
    <col min="74" max="79" width="7.1796875" style="105" customWidth="1"/>
    <col min="80" max="85" width="7.1796875" style="105" hidden="1" customWidth="1"/>
    <col min="86" max="87" width="7.1796875" style="104" hidden="1" customWidth="1"/>
    <col min="88" max="88" width="7.1796875" style="113" hidden="1" customWidth="1"/>
    <col min="89" max="89" width="7.1796875" style="104" hidden="1" customWidth="1"/>
    <col min="90" max="94" width="7.1796875" style="106" hidden="1" customWidth="1"/>
    <col min="95" max="95" width="7.1796875" hidden="1" customWidth="1"/>
    <col min="96" max="98" width="7.1796875" style="106" hidden="1" customWidth="1"/>
    <col min="99" max="99" width="7.81640625" style="113" hidden="1" customWidth="1"/>
    <col min="100" max="119" width="7.81640625" style="104" hidden="1" customWidth="1"/>
    <col min="120" max="120" width="8.54296875" style="104" hidden="1" customWidth="1"/>
    <col min="121" max="135" width="7.81640625" style="104" customWidth="1"/>
    <col min="136" max="136" width="8.54296875" style="104" customWidth="1"/>
    <col min="137" max="137" width="15.453125" style="105" customWidth="1"/>
    <col min="138" max="16384" width="7.1796875" style="106"/>
  </cols>
  <sheetData>
    <row r="1" spans="1:137" ht="15.5" x14ac:dyDescent="0.35">
      <c r="A1" s="114" t="s">
        <v>240</v>
      </c>
      <c r="B1" s="114"/>
      <c r="C1" s="114"/>
      <c r="I1" s="114"/>
      <c r="J1" s="143"/>
      <c r="K1" s="114"/>
      <c r="L1" s="114"/>
      <c r="M1" s="114"/>
      <c r="N1" s="115"/>
      <c r="O1" s="115"/>
      <c r="P1" s="104"/>
      <c r="Q1" s="104"/>
      <c r="U1" s="104"/>
      <c r="AQ1" s="104"/>
      <c r="AR1" s="105"/>
      <c r="AS1" s="105"/>
      <c r="AT1" s="105"/>
      <c r="AU1" s="104"/>
      <c r="AV1" s="104"/>
      <c r="AW1" s="104"/>
      <c r="AX1" s="106"/>
      <c r="AY1" s="106"/>
      <c r="AZ1" s="105"/>
      <c r="BC1" s="106"/>
      <c r="BD1" s="106"/>
      <c r="BE1" s="106"/>
      <c r="BF1" s="106"/>
      <c r="BG1" s="106"/>
      <c r="BH1" s="106"/>
      <c r="BJ1" s="106"/>
      <c r="BK1" s="106"/>
      <c r="BL1" s="104"/>
      <c r="BM1" s="104"/>
      <c r="BN1" s="106"/>
      <c r="BO1" s="106"/>
      <c r="BP1" s="106"/>
      <c r="BQ1" s="106"/>
      <c r="BR1" s="106"/>
      <c r="BS1" s="106"/>
      <c r="BT1" s="106"/>
      <c r="BU1" s="106"/>
      <c r="BV1" s="106"/>
      <c r="BW1" s="106"/>
      <c r="BX1" s="106"/>
      <c r="BY1" s="106"/>
      <c r="BZ1" s="106"/>
      <c r="CA1" s="106"/>
      <c r="CB1" s="106"/>
      <c r="CC1" s="102"/>
      <c r="CD1" s="102"/>
      <c r="CE1" s="102"/>
      <c r="CF1" s="102"/>
      <c r="CG1" s="102"/>
      <c r="CH1" s="102"/>
      <c r="CI1" s="102"/>
      <c r="CJ1" s="103"/>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P1" s="105"/>
      <c r="DQ1" s="106"/>
      <c r="DR1" s="106"/>
      <c r="DS1" s="106"/>
      <c r="DT1" s="106"/>
      <c r="DU1" s="106"/>
      <c r="DV1" s="106"/>
      <c r="DW1" s="106"/>
      <c r="DX1" s="106"/>
      <c r="DY1" s="106"/>
      <c r="DZ1" s="106"/>
      <c r="EA1" s="106"/>
      <c r="EB1" s="106"/>
      <c r="EC1" s="106"/>
      <c r="ED1" s="106"/>
      <c r="EE1" s="106"/>
      <c r="EF1" s="106"/>
      <c r="EG1" s="106"/>
    </row>
    <row r="2" spans="1:137" s="154" customFormat="1" x14ac:dyDescent="0.35">
      <c r="A2" s="153"/>
      <c r="B2" s="153"/>
      <c r="H2" s="155"/>
      <c r="I2" s="156"/>
      <c r="J2" s="157"/>
      <c r="K2" s="156"/>
      <c r="L2" s="156"/>
      <c r="M2" s="157"/>
      <c r="N2" s="155"/>
      <c r="O2" s="155"/>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7"/>
      <c r="AS2" s="158" t="s">
        <v>148</v>
      </c>
      <c r="AT2" s="159">
        <f>COUNTIFS(Table2[Legal Surname],"&lt;&gt;0",Table2[Legal Surname],"&lt;&gt;",Table2[Generated RONI],"Very High")</f>
        <v>0</v>
      </c>
      <c r="AU2" s="160" t="s">
        <v>252</v>
      </c>
      <c r="AV2" s="161">
        <f>COUNTIF(Table2[Match],"√")</f>
        <v>0</v>
      </c>
      <c r="AW2" s="162" t="e">
        <f>AV2/(SUM($AV$2:$AV$7))</f>
        <v>#DIV/0!</v>
      </c>
      <c r="AX2" s="159">
        <f>COUNTIFS(Table2[Legal Surname],"&lt;&gt;0",Table2[Legal Surname],"&lt;&gt;",Table2[School RONI],"Very High")</f>
        <v>0</v>
      </c>
      <c r="AY2" s="156"/>
      <c r="AZ2" s="157"/>
      <c r="BA2" s="156"/>
      <c r="BB2" s="156"/>
      <c r="BC2" s="156"/>
      <c r="BD2" s="156"/>
      <c r="BE2" s="156"/>
      <c r="BF2" s="156"/>
      <c r="BG2" s="156"/>
      <c r="BH2" s="156"/>
      <c r="BI2" s="156"/>
      <c r="BJ2" s="156"/>
      <c r="BK2" s="156"/>
      <c r="BL2" s="156"/>
      <c r="BM2" s="156"/>
      <c r="BP2" s="156"/>
      <c r="BQ2" s="156"/>
      <c r="BR2" s="156"/>
      <c r="BS2" s="156"/>
      <c r="BT2" s="156"/>
      <c r="BU2" s="156"/>
      <c r="BV2" s="156"/>
      <c r="BW2" s="156"/>
      <c r="BX2" s="156"/>
      <c r="BY2" s="156"/>
      <c r="BZ2" s="156"/>
      <c r="CA2" s="156"/>
      <c r="CB2" s="156"/>
      <c r="CC2" s="156"/>
      <c r="CD2" s="156"/>
      <c r="CE2" s="156"/>
      <c r="CF2" s="156"/>
      <c r="CG2" s="156"/>
      <c r="CH2" s="156"/>
      <c r="CI2" s="156"/>
      <c r="CJ2" s="156"/>
      <c r="CK2" s="156"/>
      <c r="CL2" s="156"/>
      <c r="CM2" s="156"/>
      <c r="CN2" s="156"/>
      <c r="CO2" s="156"/>
      <c r="CP2" s="156"/>
      <c r="CQ2" s="156"/>
      <c r="CR2" s="156"/>
      <c r="CS2" s="156"/>
      <c r="CT2" s="156"/>
      <c r="CU2" s="156"/>
      <c r="CV2" s="156"/>
      <c r="CW2" s="156"/>
      <c r="CX2" s="156"/>
      <c r="CY2" s="156"/>
      <c r="CZ2" s="156"/>
      <c r="DA2" s="156"/>
      <c r="DB2" s="156"/>
      <c r="DC2" s="156"/>
      <c r="DD2" s="156"/>
      <c r="DE2" s="156"/>
      <c r="DF2" s="156"/>
      <c r="DG2" s="156"/>
      <c r="DH2" s="156"/>
      <c r="DI2" s="156"/>
      <c r="DJ2" s="156"/>
      <c r="DK2" s="156"/>
      <c r="DL2" s="156"/>
      <c r="DM2" s="156"/>
      <c r="DN2" s="156"/>
      <c r="DO2" s="163"/>
    </row>
    <row r="3" spans="1:137" s="154" customFormat="1" ht="13" x14ac:dyDescent="0.3">
      <c r="H3" s="155"/>
      <c r="I3" s="156"/>
      <c r="J3" s="157"/>
      <c r="K3" s="156"/>
      <c r="L3" s="156"/>
      <c r="M3" s="157"/>
      <c r="N3" s="155"/>
      <c r="O3" s="155"/>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7"/>
      <c r="AS3" s="158" t="s">
        <v>88</v>
      </c>
      <c r="AT3" s="159">
        <f>COUNTIFS(Table2[Legal Surname],"&lt;&gt;0",Table2[Legal Surname],"&lt;&gt;",Table2[Generated RONI],"High")</f>
        <v>0</v>
      </c>
      <c r="AU3" s="164" t="s">
        <v>254</v>
      </c>
      <c r="AV3" s="161">
        <f>COUNTIF(Table2[Match],AU3)</f>
        <v>0</v>
      </c>
      <c r="AW3" s="162" t="e">
        <f t="shared" ref="AW3:AW7" si="0">AV3/(SUM($AV$2:$AV$7))</f>
        <v>#DIV/0!</v>
      </c>
      <c r="AX3" s="159">
        <f>COUNTIFS(Table2[Legal Surname],"&lt;&gt;0",Table2[Legal Surname],"&lt;&gt;",Table2[School RONI],"High")</f>
        <v>0</v>
      </c>
      <c r="AY3" s="156"/>
      <c r="AZ3" s="157"/>
      <c r="BA3" s="156"/>
      <c r="BB3" s="156"/>
      <c r="BC3" s="156"/>
      <c r="BD3" s="156"/>
      <c r="BE3" s="156"/>
      <c r="BF3" s="156"/>
      <c r="BG3" s="156"/>
      <c r="BH3" s="156"/>
      <c r="BI3" s="156"/>
      <c r="BJ3" s="156"/>
      <c r="BK3" s="156"/>
      <c r="BL3" s="156"/>
      <c r="BM3" s="156"/>
      <c r="CC3" s="156"/>
      <c r="CD3" s="156"/>
      <c r="CE3" s="156"/>
      <c r="CF3" s="156"/>
      <c r="CG3" s="156"/>
      <c r="CH3" s="156"/>
      <c r="CI3" s="156"/>
      <c r="CJ3" s="156"/>
      <c r="CK3" s="156"/>
      <c r="CL3" s="156"/>
      <c r="CM3" s="156"/>
      <c r="CN3" s="156"/>
      <c r="CO3" s="156"/>
      <c r="CP3" s="156"/>
      <c r="CQ3" s="156"/>
      <c r="CR3" s="156"/>
      <c r="CS3" s="156"/>
      <c r="CT3" s="156"/>
      <c r="CU3" s="156"/>
      <c r="CV3" s="156"/>
      <c r="CW3" s="156"/>
      <c r="CX3" s="156"/>
      <c r="CY3" s="156"/>
      <c r="CZ3" s="156"/>
      <c r="DA3" s="156"/>
      <c r="DB3" s="156"/>
      <c r="DC3" s="156"/>
      <c r="DD3" s="156"/>
      <c r="DE3" s="156"/>
      <c r="DF3" s="156"/>
      <c r="DG3" s="156"/>
      <c r="DH3" s="156"/>
      <c r="DI3" s="156"/>
      <c r="DJ3" s="156"/>
      <c r="DK3" s="156"/>
      <c r="DL3" s="156"/>
      <c r="DM3" s="156"/>
      <c r="DN3" s="156"/>
      <c r="DO3" s="165" t="s">
        <v>557</v>
      </c>
      <c r="DP3" s="166" t="s">
        <v>148</v>
      </c>
    </row>
    <row r="4" spans="1:137" s="154" customFormat="1" ht="13" x14ac:dyDescent="0.3">
      <c r="H4" s="155"/>
      <c r="I4" s="156"/>
      <c r="J4" s="157"/>
      <c r="K4" s="156"/>
      <c r="L4" s="156"/>
      <c r="M4" s="157"/>
      <c r="N4" s="155"/>
      <c r="O4" s="155"/>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7"/>
      <c r="AS4" s="158" t="s">
        <v>89</v>
      </c>
      <c r="AT4" s="159">
        <f>COUNTIFS(Table2[Legal Surname],"&lt;&gt;0",Table2[Legal Surname],"&lt;&gt;",Table2[Generated RONI],"Medium")</f>
        <v>0</v>
      </c>
      <c r="AU4" s="164" t="s">
        <v>253</v>
      </c>
      <c r="AV4" s="161">
        <f>COUNTIF(Table2[Match],AU4)</f>
        <v>0</v>
      </c>
      <c r="AW4" s="162" t="e">
        <f t="shared" si="0"/>
        <v>#DIV/0!</v>
      </c>
      <c r="AX4" s="159">
        <f>COUNTIFS(Table2[Legal Surname],"&lt;&gt;0",Table2[Legal Surname],"&lt;&gt;",Table2[School RONI],"Medium")</f>
        <v>0</v>
      </c>
      <c r="AY4" s="156"/>
      <c r="AZ4" s="157"/>
      <c r="BA4" s="156"/>
      <c r="BB4" s="156"/>
      <c r="BC4" s="156"/>
      <c r="BD4" s="156"/>
      <c r="BE4" s="156"/>
      <c r="BF4" s="156"/>
      <c r="BG4" s="156"/>
      <c r="BH4" s="156"/>
      <c r="BI4" s="156"/>
      <c r="BJ4" s="156"/>
      <c r="BK4" s="156"/>
      <c r="BL4" s="156"/>
      <c r="BM4" s="156"/>
      <c r="CC4" s="156"/>
      <c r="CD4" s="156"/>
      <c r="CE4" s="156"/>
      <c r="CF4" s="156"/>
      <c r="CG4" s="156"/>
      <c r="CH4" s="156"/>
      <c r="CI4" s="156"/>
      <c r="CJ4" s="156"/>
      <c r="CK4" s="156"/>
      <c r="CL4" s="156"/>
      <c r="CM4" s="156"/>
      <c r="CN4" s="156"/>
      <c r="CO4" s="156"/>
      <c r="CP4" s="156"/>
      <c r="CQ4" s="156"/>
      <c r="CR4" s="156"/>
      <c r="CS4" s="156"/>
      <c r="CT4" s="156"/>
      <c r="CU4" s="156"/>
      <c r="CV4" s="156"/>
      <c r="CW4" s="156"/>
      <c r="CX4" s="156"/>
      <c r="CY4" s="156"/>
      <c r="CZ4" s="156"/>
      <c r="DA4" s="156"/>
      <c r="DB4" s="156"/>
      <c r="DC4" s="156"/>
      <c r="DD4" s="156"/>
      <c r="DE4" s="156"/>
      <c r="DF4" s="156"/>
      <c r="DG4" s="156"/>
      <c r="DH4" s="156"/>
      <c r="DI4" s="156"/>
      <c r="DJ4" s="156"/>
      <c r="DK4" s="156"/>
      <c r="DL4" s="156"/>
      <c r="DM4" s="156"/>
      <c r="DN4" s="156"/>
      <c r="DO4" s="165" t="s">
        <v>556</v>
      </c>
      <c r="DP4" s="167" t="s">
        <v>88</v>
      </c>
    </row>
    <row r="5" spans="1:137" s="154" customFormat="1" ht="13" x14ac:dyDescent="0.3">
      <c r="H5" s="155"/>
      <c r="I5" s="156"/>
      <c r="J5" s="157"/>
      <c r="K5" s="156"/>
      <c r="L5" s="156"/>
      <c r="M5" s="157"/>
      <c r="N5" s="155"/>
      <c r="O5" s="155"/>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7"/>
      <c r="AS5" s="158" t="s">
        <v>90</v>
      </c>
      <c r="AT5" s="159">
        <f>COUNTIFS(Table2[Legal Surname],"&lt;&gt;0",Table2[Legal Surname],"&lt;&gt;",Table2[Generated RONI],"Low")</f>
        <v>0</v>
      </c>
      <c r="AU5" s="164" t="s">
        <v>270</v>
      </c>
      <c r="AV5" s="161">
        <f>COUNTIF(Table2[Match],AU5)</f>
        <v>0</v>
      </c>
      <c r="AW5" s="162" t="e">
        <f t="shared" si="0"/>
        <v>#DIV/0!</v>
      </c>
      <c r="AX5" s="159">
        <f>COUNTIFS(Table2[Legal Surname],"&lt;&gt;0",Table2[Legal Surname],"&lt;&gt;",Table2[School RONI],"Low")</f>
        <v>0</v>
      </c>
      <c r="AY5" s="156"/>
      <c r="AZ5" s="157"/>
      <c r="BA5" s="156"/>
      <c r="BB5" s="156"/>
      <c r="BC5" s="156"/>
      <c r="BD5" s="156"/>
      <c r="BE5" s="156"/>
      <c r="BF5" s="156"/>
      <c r="BG5" s="156"/>
      <c r="BH5" s="156"/>
      <c r="BI5" s="156"/>
      <c r="BJ5" s="156"/>
      <c r="BK5" s="156"/>
      <c r="BL5" s="156"/>
      <c r="BM5" s="156"/>
      <c r="CC5" s="156"/>
      <c r="CD5" s="156"/>
      <c r="CE5" s="156"/>
      <c r="CF5" s="156"/>
      <c r="CG5" s="156"/>
      <c r="CH5" s="156"/>
      <c r="CI5" s="156"/>
      <c r="CJ5" s="156"/>
      <c r="CK5" s="156"/>
      <c r="CL5" s="156"/>
      <c r="CM5" s="156"/>
      <c r="CN5" s="156"/>
      <c r="CO5" s="156"/>
      <c r="CP5" s="156"/>
      <c r="CQ5" s="156"/>
      <c r="CR5" s="156"/>
      <c r="CS5" s="156"/>
      <c r="CT5" s="156"/>
      <c r="CU5" s="156"/>
      <c r="CV5" s="156"/>
      <c r="CW5" s="156"/>
      <c r="CX5" s="156"/>
      <c r="CY5" s="156"/>
      <c r="CZ5" s="156"/>
      <c r="DA5" s="156"/>
      <c r="DB5" s="156"/>
      <c r="DC5" s="156"/>
      <c r="DD5" s="156"/>
      <c r="DE5" s="156"/>
      <c r="DF5" s="156"/>
      <c r="DG5" s="156"/>
      <c r="DH5" s="156"/>
      <c r="DI5" s="156"/>
      <c r="DJ5" s="156"/>
      <c r="DK5" s="156"/>
      <c r="DL5" s="156"/>
      <c r="DM5" s="156"/>
      <c r="DN5" s="156"/>
      <c r="DO5" s="165" t="s">
        <v>555</v>
      </c>
      <c r="DP5" s="166" t="s">
        <v>89</v>
      </c>
    </row>
    <row r="6" spans="1:137" s="154" customFormat="1" ht="13" x14ac:dyDescent="0.3">
      <c r="H6" s="155"/>
      <c r="I6" s="156"/>
      <c r="J6" s="157"/>
      <c r="K6" s="156"/>
      <c r="L6" s="156"/>
      <c r="M6" s="157"/>
      <c r="N6" s="155"/>
      <c r="O6" s="155"/>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7"/>
      <c r="AS6" s="158" t="s">
        <v>147</v>
      </c>
      <c r="AT6" s="159">
        <f>COUNTIFS(Table2[Legal Surname],"&lt;&gt;0",Table2[Legal Surname],"&lt;&gt;",Table2[Generated RONI],"Very Low")</f>
        <v>0</v>
      </c>
      <c r="AU6" s="164" t="s">
        <v>520</v>
      </c>
      <c r="AV6" s="161">
        <f>COUNTIF(Table2[Match],"M-H")</f>
        <v>0</v>
      </c>
      <c r="AW6" s="162" t="e">
        <f t="shared" si="0"/>
        <v>#DIV/0!</v>
      </c>
      <c r="AX6" s="159">
        <f>COUNTIFS(Table2[Legal Surname],"&lt;&gt;0",Table2[Legal Surname],"&lt;&gt;",Table2[School RONI],"Very Low")</f>
        <v>0</v>
      </c>
      <c r="AY6" s="156"/>
      <c r="AZ6" s="157"/>
      <c r="BA6" s="156"/>
      <c r="BB6" s="156"/>
      <c r="BC6" s="156"/>
      <c r="BD6" s="156"/>
      <c r="BE6" s="156"/>
      <c r="BF6" s="156"/>
      <c r="BG6" s="156"/>
      <c r="BH6" s="156"/>
      <c r="BI6" s="156"/>
      <c r="BJ6" s="156"/>
      <c r="BK6" s="156"/>
      <c r="BL6" s="156"/>
      <c r="BM6" s="156"/>
      <c r="CC6" s="156"/>
      <c r="CD6" s="156"/>
      <c r="CE6" s="156"/>
      <c r="CF6" s="156"/>
      <c r="CG6" s="156"/>
      <c r="CH6" s="156"/>
      <c r="CI6" s="156"/>
      <c r="CJ6" s="156"/>
      <c r="CK6" s="156"/>
      <c r="CL6" s="156"/>
      <c r="CM6" s="156"/>
      <c r="CN6" s="156"/>
      <c r="CO6" s="156"/>
      <c r="CP6" s="156"/>
      <c r="CQ6" s="156"/>
      <c r="CR6" s="156"/>
      <c r="CS6" s="156"/>
      <c r="CT6" s="156"/>
      <c r="CU6" s="156"/>
      <c r="CV6" s="156"/>
      <c r="CW6" s="156"/>
      <c r="CX6" s="156"/>
      <c r="CY6" s="156"/>
      <c r="CZ6" s="156"/>
      <c r="DA6" s="156"/>
      <c r="DB6" s="156"/>
      <c r="DC6" s="156"/>
      <c r="DD6" s="156"/>
      <c r="DE6" s="156"/>
      <c r="DF6" s="156"/>
      <c r="DG6" s="156"/>
      <c r="DH6" s="156"/>
      <c r="DI6" s="156"/>
      <c r="DJ6" s="156"/>
      <c r="DK6" s="156"/>
      <c r="DL6" s="156"/>
      <c r="DM6" s="156"/>
      <c r="DN6" s="156"/>
      <c r="DO6" s="165" t="s">
        <v>224</v>
      </c>
      <c r="DP6" s="167" t="s">
        <v>90</v>
      </c>
    </row>
    <row r="7" spans="1:137" s="154" customFormat="1" ht="13" x14ac:dyDescent="0.3">
      <c r="H7" s="155"/>
      <c r="I7" s="156"/>
      <c r="J7" s="157"/>
      <c r="K7" s="156"/>
      <c r="L7" s="156"/>
      <c r="M7" s="157"/>
      <c r="N7" s="155"/>
      <c r="O7" s="155"/>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7"/>
      <c r="AS7" s="158" t="s">
        <v>560</v>
      </c>
      <c r="AT7" s="159">
        <f>SUM(AT2:AT6)</f>
        <v>0</v>
      </c>
      <c r="AU7" s="164" t="s">
        <v>519</v>
      </c>
      <c r="AV7" s="161">
        <f>COUNTIF(Table2[Match],"x")</f>
        <v>0</v>
      </c>
      <c r="AW7" s="162" t="e">
        <f t="shared" si="0"/>
        <v>#DIV/0!</v>
      </c>
      <c r="AX7" s="159">
        <f>SUM(AX2:AX6)</f>
        <v>0</v>
      </c>
      <c r="AY7" s="156"/>
      <c r="AZ7" s="157"/>
      <c r="BA7" s="156"/>
      <c r="BB7" s="156"/>
      <c r="BC7" s="156"/>
      <c r="BD7" s="156"/>
      <c r="BE7" s="156"/>
      <c r="BF7" s="156"/>
      <c r="BG7" s="156"/>
      <c r="BH7" s="156"/>
      <c r="BI7" s="156"/>
      <c r="BJ7" s="156"/>
      <c r="BK7" s="156"/>
      <c r="BL7" s="156"/>
      <c r="BM7" s="156"/>
      <c r="CC7" s="156"/>
      <c r="CD7" s="156"/>
      <c r="CE7" s="156"/>
      <c r="CF7" s="156"/>
      <c r="CG7" s="156"/>
      <c r="CH7" s="156"/>
      <c r="CI7" s="156"/>
      <c r="CJ7" s="156"/>
      <c r="CK7" s="156"/>
      <c r="CL7" s="156"/>
      <c r="CM7" s="156"/>
      <c r="CN7" s="156"/>
      <c r="CO7" s="156"/>
      <c r="CP7" s="156"/>
      <c r="CQ7" s="156"/>
      <c r="CR7" s="156"/>
      <c r="CS7" s="156"/>
      <c r="CT7" s="156"/>
      <c r="CU7" s="156"/>
      <c r="CV7" s="156"/>
      <c r="CW7" s="156"/>
      <c r="CX7" s="156"/>
      <c r="CY7" s="156"/>
      <c r="CZ7" s="156"/>
      <c r="DA7" s="156"/>
      <c r="DB7" s="156"/>
      <c r="DC7" s="156"/>
      <c r="DD7" s="156"/>
      <c r="DE7" s="156"/>
      <c r="DF7" s="156"/>
      <c r="DG7" s="156"/>
      <c r="DH7" s="156"/>
      <c r="DI7" s="156"/>
      <c r="DJ7" s="156"/>
      <c r="DK7" s="156"/>
      <c r="DL7" s="156"/>
      <c r="DM7" s="156"/>
      <c r="DN7" s="156"/>
      <c r="DO7" s="165" t="s">
        <v>223</v>
      </c>
      <c r="DP7" s="166" t="s">
        <v>147</v>
      </c>
    </row>
    <row r="8" spans="1:137" s="116" customFormat="1" ht="28.5" customHeight="1" x14ac:dyDescent="0.3">
      <c r="A8" s="194" t="s">
        <v>527</v>
      </c>
      <c r="B8" s="195"/>
      <c r="C8" s="195"/>
      <c r="D8" s="195"/>
      <c r="E8" s="195"/>
      <c r="F8" s="195"/>
      <c r="G8" s="195"/>
      <c r="H8" s="195"/>
      <c r="I8" s="195"/>
      <c r="J8" s="195"/>
      <c r="K8" s="196"/>
      <c r="L8" s="194" t="s">
        <v>87</v>
      </c>
      <c r="M8" s="195"/>
      <c r="N8" s="195"/>
      <c r="O8" s="195"/>
      <c r="P8" s="195"/>
      <c r="Q8" s="195"/>
      <c r="R8" s="195"/>
      <c r="S8" s="196"/>
      <c r="T8" s="197" t="s">
        <v>8</v>
      </c>
      <c r="U8" s="197"/>
      <c r="V8" s="197"/>
      <c r="W8" s="132" t="s">
        <v>81</v>
      </c>
      <c r="X8" s="133" t="s">
        <v>98</v>
      </c>
      <c r="Y8" s="194" t="s">
        <v>91</v>
      </c>
      <c r="Z8" s="195"/>
      <c r="AA8" s="195"/>
      <c r="AB8" s="196"/>
      <c r="AC8" s="197" t="s">
        <v>96</v>
      </c>
      <c r="AD8" s="197"/>
      <c r="AE8" s="197"/>
      <c r="AF8" s="193" t="s">
        <v>76</v>
      </c>
      <c r="AG8" s="193"/>
      <c r="AH8" s="193"/>
      <c r="AI8" s="193" t="s">
        <v>75</v>
      </c>
      <c r="AJ8" s="193"/>
      <c r="AK8" s="193"/>
      <c r="AL8" s="193" t="s">
        <v>61</v>
      </c>
      <c r="AM8" s="193"/>
      <c r="AN8" s="193"/>
      <c r="AO8" s="142" t="s">
        <v>99</v>
      </c>
      <c r="AP8" s="142"/>
      <c r="AQ8" s="190" t="s">
        <v>94</v>
      </c>
      <c r="AR8" s="191"/>
      <c r="AS8" s="191"/>
      <c r="AT8" s="192"/>
      <c r="AU8" s="190" t="s">
        <v>479</v>
      </c>
      <c r="AV8" s="191"/>
      <c r="AW8" s="191"/>
      <c r="AX8" s="192"/>
      <c r="AY8" s="190" t="s">
        <v>575</v>
      </c>
      <c r="AZ8" s="191"/>
      <c r="BA8" s="191"/>
      <c r="BB8" s="191"/>
      <c r="BC8" s="191"/>
      <c r="BD8" s="191"/>
      <c r="BE8" s="191"/>
      <c r="BF8" s="191"/>
      <c r="BG8" s="191"/>
      <c r="BH8" s="192"/>
      <c r="BI8" s="190" t="s">
        <v>569</v>
      </c>
      <c r="BJ8" s="192"/>
      <c r="BK8" s="190" t="s">
        <v>577</v>
      </c>
      <c r="BL8" s="191"/>
      <c r="BM8" s="192"/>
      <c r="CC8" s="104"/>
      <c r="CD8" s="104"/>
      <c r="CE8" s="104"/>
      <c r="CF8" s="104"/>
      <c r="CG8" s="104"/>
      <c r="CH8" s="104"/>
      <c r="CI8" s="104"/>
      <c r="CJ8" s="104"/>
      <c r="CK8" s="104"/>
      <c r="CL8" s="104"/>
      <c r="CM8" s="104"/>
      <c r="CN8" s="104"/>
      <c r="CO8" s="104"/>
      <c r="CP8" s="104"/>
      <c r="CQ8" s="104"/>
      <c r="CR8" s="104"/>
      <c r="CS8" s="104"/>
      <c r="CT8" s="104"/>
      <c r="CU8" s="104"/>
      <c r="CV8" s="104"/>
      <c r="CW8" s="104"/>
      <c r="CX8" s="104"/>
      <c r="CY8" s="104"/>
      <c r="CZ8" s="104"/>
      <c r="DA8" s="104"/>
      <c r="DB8" s="104"/>
      <c r="DC8" s="104"/>
      <c r="DD8" s="104"/>
      <c r="DE8" s="104"/>
      <c r="DF8" s="104"/>
      <c r="DG8" s="104"/>
      <c r="DH8" s="104"/>
      <c r="DI8" s="104"/>
      <c r="DJ8" s="104"/>
      <c r="DK8" s="104"/>
      <c r="DL8" s="104"/>
      <c r="DM8" s="104"/>
      <c r="DN8" s="104"/>
      <c r="DO8" s="104"/>
      <c r="DP8" s="107"/>
    </row>
    <row r="9" spans="1:137" s="117" customFormat="1" ht="113.25" customHeight="1" x14ac:dyDescent="0.35">
      <c r="A9" s="188" t="s">
        <v>4</v>
      </c>
      <c r="B9" s="150" t="s">
        <v>5</v>
      </c>
      <c r="C9" s="150" t="s">
        <v>578</v>
      </c>
      <c r="D9" s="150" t="s">
        <v>454</v>
      </c>
      <c r="E9" s="150" t="s">
        <v>455</v>
      </c>
      <c r="F9" s="150" t="s">
        <v>456</v>
      </c>
      <c r="G9" s="150" t="s">
        <v>457</v>
      </c>
      <c r="H9" s="149" t="s">
        <v>29</v>
      </c>
      <c r="I9" s="150" t="s">
        <v>2</v>
      </c>
      <c r="J9" s="150" t="s">
        <v>31</v>
      </c>
      <c r="K9" s="150" t="s">
        <v>32</v>
      </c>
      <c r="L9" s="150" t="s">
        <v>53</v>
      </c>
      <c r="M9" s="150" t="s">
        <v>7</v>
      </c>
      <c r="N9" s="149" t="s">
        <v>458</v>
      </c>
      <c r="O9" s="149" t="s">
        <v>471</v>
      </c>
      <c r="P9" s="150" t="s">
        <v>210</v>
      </c>
      <c r="Q9" s="150" t="s">
        <v>459</v>
      </c>
      <c r="R9" s="150" t="s">
        <v>211</v>
      </c>
      <c r="S9" s="150" t="s">
        <v>212</v>
      </c>
      <c r="T9" s="150" t="s">
        <v>8</v>
      </c>
      <c r="U9" s="150" t="s">
        <v>110</v>
      </c>
      <c r="V9" s="150" t="s">
        <v>213</v>
      </c>
      <c r="W9" s="150" t="s">
        <v>81</v>
      </c>
      <c r="X9" s="150" t="s">
        <v>119</v>
      </c>
      <c r="Y9" s="150" t="s">
        <v>214</v>
      </c>
      <c r="Z9" s="150" t="s">
        <v>215</v>
      </c>
      <c r="AA9" s="150" t="s">
        <v>120</v>
      </c>
      <c r="AB9" s="150" t="s">
        <v>585</v>
      </c>
      <c r="AC9" s="150" t="s">
        <v>216</v>
      </c>
      <c r="AD9" s="150" t="s">
        <v>602</v>
      </c>
      <c r="AE9" s="150" t="s">
        <v>97</v>
      </c>
      <c r="AF9" s="150" t="s">
        <v>64</v>
      </c>
      <c r="AG9" s="150" t="s">
        <v>65</v>
      </c>
      <c r="AH9" s="150" t="s">
        <v>12</v>
      </c>
      <c r="AI9" s="150" t="s">
        <v>219</v>
      </c>
      <c r="AJ9" s="150" t="s">
        <v>218</v>
      </c>
      <c r="AK9" s="150" t="s">
        <v>217</v>
      </c>
      <c r="AL9" s="150" t="s">
        <v>220</v>
      </c>
      <c r="AM9" s="150" t="s">
        <v>221</v>
      </c>
      <c r="AN9" s="150" t="s">
        <v>222</v>
      </c>
      <c r="AO9" s="150" t="s">
        <v>576</v>
      </c>
      <c r="AP9" s="150" t="s">
        <v>586</v>
      </c>
      <c r="AQ9" s="150" t="s">
        <v>477</v>
      </c>
      <c r="AR9" s="150" t="s">
        <v>238</v>
      </c>
      <c r="AS9" s="150" t="s">
        <v>239</v>
      </c>
      <c r="AT9" s="150" t="s">
        <v>453</v>
      </c>
      <c r="AU9" s="150" t="s">
        <v>272</v>
      </c>
      <c r="AV9" s="150" t="s">
        <v>271</v>
      </c>
      <c r="AW9" s="150" t="s">
        <v>273</v>
      </c>
      <c r="AX9" s="151" t="s">
        <v>574</v>
      </c>
      <c r="AY9" s="146" t="s">
        <v>570</v>
      </c>
      <c r="AZ9" s="189" t="s">
        <v>14</v>
      </c>
      <c r="BA9" s="189" t="s">
        <v>571</v>
      </c>
      <c r="BB9" s="146" t="s">
        <v>572</v>
      </c>
      <c r="BC9" s="146" t="s">
        <v>563</v>
      </c>
      <c r="BD9" s="146" t="s">
        <v>564</v>
      </c>
      <c r="BE9" s="146" t="s">
        <v>565</v>
      </c>
      <c r="BF9" s="146" t="s">
        <v>566</v>
      </c>
      <c r="BG9" s="146" t="s">
        <v>567</v>
      </c>
      <c r="BH9" s="146" t="s">
        <v>568</v>
      </c>
      <c r="BI9" s="189" t="s">
        <v>562</v>
      </c>
      <c r="BJ9" s="189" t="s">
        <v>573</v>
      </c>
      <c r="BK9" s="189" t="s">
        <v>605</v>
      </c>
      <c r="BL9" s="189" t="s">
        <v>34</v>
      </c>
      <c r="BM9" s="189" t="s">
        <v>526</v>
      </c>
      <c r="CC9" s="138" t="s">
        <v>481</v>
      </c>
      <c r="CD9" s="108" t="s">
        <v>482</v>
      </c>
      <c r="CE9" s="108" t="s">
        <v>483</v>
      </c>
      <c r="CF9" s="108" t="s">
        <v>484</v>
      </c>
      <c r="CG9" s="108" t="s">
        <v>485</v>
      </c>
      <c r="CH9" s="108" t="s">
        <v>486</v>
      </c>
      <c r="CI9" s="108" t="s">
        <v>487</v>
      </c>
      <c r="CJ9" s="109" t="s">
        <v>450</v>
      </c>
      <c r="CK9" s="108" t="s">
        <v>488</v>
      </c>
      <c r="CL9" s="108" t="s">
        <v>489</v>
      </c>
      <c r="CM9" s="108" t="s">
        <v>490</v>
      </c>
      <c r="CN9" s="108" t="s">
        <v>491</v>
      </c>
      <c r="CO9" s="108" t="s">
        <v>492</v>
      </c>
      <c r="CP9" s="108" t="s">
        <v>493</v>
      </c>
      <c r="CQ9" s="108" t="s">
        <v>494</v>
      </c>
      <c r="CR9" s="108" t="s">
        <v>495</v>
      </c>
      <c r="CS9" s="108" t="s">
        <v>579</v>
      </c>
      <c r="CT9" s="108" t="s">
        <v>496</v>
      </c>
      <c r="CU9" s="108" t="s">
        <v>497</v>
      </c>
      <c r="CV9" s="108" t="s">
        <v>498</v>
      </c>
      <c r="CW9" s="108" t="s">
        <v>499</v>
      </c>
      <c r="CX9" s="108" t="s">
        <v>500</v>
      </c>
      <c r="CY9" s="108" t="s">
        <v>501</v>
      </c>
      <c r="CZ9" s="108" t="s">
        <v>502</v>
      </c>
      <c r="DA9" s="108" t="s">
        <v>503</v>
      </c>
      <c r="DB9" s="108" t="s">
        <v>504</v>
      </c>
      <c r="DC9" s="108" t="s">
        <v>505</v>
      </c>
      <c r="DD9" s="108" t="s">
        <v>506</v>
      </c>
      <c r="DE9" s="108" t="s">
        <v>507</v>
      </c>
      <c r="DF9" s="108" t="s">
        <v>508</v>
      </c>
      <c r="DG9" s="108" t="s">
        <v>509</v>
      </c>
      <c r="DH9" s="108" t="s">
        <v>510</v>
      </c>
      <c r="DI9" s="108" t="s">
        <v>511</v>
      </c>
      <c r="DJ9" s="108" t="s">
        <v>512</v>
      </c>
      <c r="DK9" s="108" t="s">
        <v>513</v>
      </c>
      <c r="DL9" s="108" t="s">
        <v>514</v>
      </c>
      <c r="DM9" s="108" t="s">
        <v>515</v>
      </c>
      <c r="DN9" s="110" t="s">
        <v>516</v>
      </c>
      <c r="DO9" s="111" t="s">
        <v>517</v>
      </c>
      <c r="DP9" s="111" t="s">
        <v>521</v>
      </c>
    </row>
    <row r="10" spans="1:137" s="179" customFormat="1" ht="13" x14ac:dyDescent="0.3">
      <c r="A10" s="168"/>
      <c r="B10" s="169"/>
      <c r="C10" s="170"/>
      <c r="D10" s="170"/>
      <c r="E10" s="170"/>
      <c r="F10" s="170"/>
      <c r="G10" s="170"/>
      <c r="H10" s="171"/>
      <c r="I10" s="172"/>
      <c r="J10" s="173"/>
      <c r="K10" s="172"/>
      <c r="L10" s="172"/>
      <c r="M10" s="173"/>
      <c r="N10" s="171"/>
      <c r="O10" s="173"/>
      <c r="P10" s="174" t="s">
        <v>467</v>
      </c>
      <c r="Q10" s="174" t="s">
        <v>467</v>
      </c>
      <c r="R10" s="175" t="s">
        <v>467</v>
      </c>
      <c r="S10" s="175"/>
      <c r="T10" s="175" t="s">
        <v>206</v>
      </c>
      <c r="U10" s="175"/>
      <c r="V10" s="175" t="s">
        <v>467</v>
      </c>
      <c r="W10" s="175" t="s">
        <v>469</v>
      </c>
      <c r="X10" s="175"/>
      <c r="Y10" s="175"/>
      <c r="Z10" s="175"/>
      <c r="AA10" s="175"/>
      <c r="AB10" s="175"/>
      <c r="AC10" s="175"/>
      <c r="AD10" s="175"/>
      <c r="AE10" s="175"/>
      <c r="AF10" s="175"/>
      <c r="AG10" s="175"/>
      <c r="AH10" s="175"/>
      <c r="AI10" s="175"/>
      <c r="AJ10" s="175"/>
      <c r="AK10" s="175"/>
      <c r="AL10" s="175"/>
      <c r="AM10" s="175"/>
      <c r="AN10" s="175"/>
      <c r="AO10" s="175"/>
      <c r="AP10" s="175"/>
      <c r="AQ10" s="175"/>
      <c r="AR10" s="176"/>
      <c r="AS10" s="176"/>
      <c r="AT10" s="176"/>
      <c r="AU10" s="177" t="str">
        <f>VLOOKUP(Table3[[#This Row],[Risk Rating Score]],'Lookup Values'!$BS$1:$BT$34,2)</f>
        <v>Medium</v>
      </c>
      <c r="AV10" s="172"/>
      <c r="AW10" s="177" t="str">
        <f>IFERROR(VLOOKUP(Table3[[#This Row],[RONI Match]],'Lookup Values'!$BU$2:$BV$26,2,FALSE),"")</f>
        <v/>
      </c>
      <c r="AX10" s="178"/>
      <c r="AY10" s="172"/>
      <c r="AZ10" s="176"/>
      <c r="BA10" s="170"/>
      <c r="BB10" s="170"/>
      <c r="BC10" s="170"/>
      <c r="BD10" s="170"/>
      <c r="BE10" s="170"/>
      <c r="BF10" s="170"/>
      <c r="BG10" s="170"/>
      <c r="BH10" s="170"/>
      <c r="BI10" s="175"/>
      <c r="BJ10" s="173"/>
      <c r="BK10" s="173"/>
      <c r="BL10" s="175"/>
      <c r="BM10" s="176"/>
      <c r="CC10" s="180" t="str">
        <f>IFERROR(VLOOKUP(Table2[[#This Row],[Gender]],'Lookup Values'!$A$1:$B$5,2,FALSE),"0")</f>
        <v>0</v>
      </c>
      <c r="CD10" s="181"/>
      <c r="CE10" s="180" t="str">
        <f>IFERROR(VLOOKUP(Table2[[#This Row],[Year Group]],'Lookup Values'!$C$1:$D$9,2,FALSE),"0")</f>
        <v>0</v>
      </c>
      <c r="CF10" s="180" t="str">
        <f>IFERROR(VLOOKUP(Table2[[#This Row],[School]],'Lookup Values'!$E$1:$E$22,2,FALSE),"0")</f>
        <v>0</v>
      </c>
      <c r="CG10" s="180">
        <f>IFERROR(VLOOKUP(Table2[[#This Row],[Attending PRU / AP]],'Lookup Values'!$G$1:$H$3,2,FALSE),"0")</f>
        <v>5</v>
      </c>
      <c r="CH10" s="180">
        <f>IFERROR(VLOOKUP(Table2[[#This Row],[EHE]],'Lookup Values'!$I$1:$J$3,2,FALSE),"0")</f>
        <v>4</v>
      </c>
      <c r="CI10" s="182" t="str">
        <f>IFERROR(VLOOKUP(Table2[[#This Row],[CME]],'Lookup Values'!$K$1:$L$3,2,FALSE),"0")</f>
        <v>0</v>
      </c>
      <c r="CJ10" s="183" t="str">
        <f>IFERROR(VLOOKUP(Table2[[#This Row],[Ethnicity]],'Ethnicity codes'!$H$1:$J$101,3,FALSE),"")</f>
        <v>WBRI</v>
      </c>
      <c r="CK10" s="184">
        <f>IFERROR(VLOOKUP(Table3[[#This Row],[Ethnicity2]],'Lookup Values'!$M$1:$N$23,2,FALSE),"0")</f>
        <v>0</v>
      </c>
      <c r="CL10" s="180" t="str">
        <f>IFERROR(VLOOKUP(Table3[[#This Row],[Ethnicity2]],'Lookup Values'!$O$1:$P$3,2,FALSE),"0")</f>
        <v>0</v>
      </c>
      <c r="CM10" s="180">
        <f>IFERROR(VLOOKUP(Table2[[#This Row],[EAL]],'Lookup Values'!$Q$1:$R$3,2,FALSE),"0")</f>
        <v>1</v>
      </c>
      <c r="CN10" s="180">
        <f>IFERROR(VLOOKUP(Table2[[#This Row],[SEND]],'Lookup Values'!$S$1:$T$6,2,FALSE),"0")</f>
        <v>1</v>
      </c>
      <c r="CO10" s="180" t="str">
        <f>IFERROR(VLOOKUP(Table2[[#This Row],[Pupil Premium]],'Lookup Values'!$U$1:$V$3,2,FALSE),"0")</f>
        <v>0</v>
      </c>
      <c r="CP10" s="180" t="str">
        <f>IFERROR(VLOOKUP(Table2[[#This Row],[LAC / Care Leaver]],'Lookup Values'!$W$1:$X$3,2,FALSE),"0")</f>
        <v>0</v>
      </c>
      <c r="CQ10" s="180" t="str">
        <f>IFERROR(VLOOKUP(Table2[[#This Row],[CP / CIN]],'Lookup Values'!$Y$1:$Z$3,2,FALSE),"0")</f>
        <v>0</v>
      </c>
      <c r="CR10" s="180" t="str">
        <f>IFERROR(VLOOKUP(Table2[[#This Row],[Early Help Referral]],'Lookup Values'!$Y$1:$Z$3,2,FALSE),"0")</f>
        <v>0</v>
      </c>
      <c r="CS10" s="180" t="str">
        <f>IFERROR(VLOOKUP(Table2[[#This Row],[Social Worker]],'Lookup Values'!$Y$1:$Z$3,2,FALSE),"0")</f>
        <v>0</v>
      </c>
      <c r="CT10" s="180" t="str">
        <f>IFERROR(VLOOKUP(Table2[[#This Row],[Exclusion]],'Lookup Values'!$AE$1:$AF$5,2,FALSE),"0")</f>
        <v>0</v>
      </c>
      <c r="CU10" s="180" t="str">
        <f>IFERROR(VLOOKUP(Table2[[#This Row],[Attendance / Absence (&lt;90% PA / &lt;50% SA)]],'Lookup Values'!$AG$1:$AH$4,2,FALSE),"0")</f>
        <v>0</v>
      </c>
      <c r="CV10" s="180" t="str">
        <f>IFERROR(VLOOKUP(Table2[[#This Row],[Multiple School Moves (3+)]],'Lookup Values'!$AI$1:$AJ$3,2,FALSE),"0")</f>
        <v>0</v>
      </c>
      <c r="CW10" s="180" t="str">
        <f>IFERROR(VLOOKUP(Table2[[#This Row],[Pregnancy]],'Lookup Values'!$AK$1:$AL$3,2,FALSE),"0")</f>
        <v>0</v>
      </c>
      <c r="CX10" s="180" t="str">
        <f>IFERROR(VLOOKUP(Table2[[#This Row],[Young Parent]],'Lookup Values'!$AM$1:$AN$3,2,FALSE),"0")</f>
        <v>0</v>
      </c>
      <c r="CY10" s="180" t="str">
        <f>IFERROR(VLOOKUP(Table2[[#This Row],[Young Carer]],'Lookup Values'!$AO$1:$AP$3,2,FALSE),"0")</f>
        <v>0</v>
      </c>
      <c r="CZ10" s="180" t="str">
        <f>IFERROR(VLOOKUP(Table2[[#This Row],[CAMHS Involvement]],'Lookup Values'!$AQ$1:$AR$3,2,FALSE),"0")</f>
        <v>0</v>
      </c>
      <c r="DA10" s="180" t="str">
        <f>IFERROR(VLOOKUP(Table2[[#This Row],[Health Condition]],'Lookup Values'!$AS$1:$AT$3,2,FALSE),"0")</f>
        <v>0</v>
      </c>
      <c r="DB10" s="180" t="str">
        <f>IFERROR(VLOOKUP(Table2[[#This Row],[Substance Misuse ]],'Lookup Values'!$AU$1:$AV$3,2,FALSE),"0")</f>
        <v>0</v>
      </c>
      <c r="DC10" s="180" t="str">
        <f>IFERROR(VLOOKUP(Table2[[#This Row],[YOT supervision]],'Lookup Values'!$AW$1:$AX$3,2,FALSE),"0")</f>
        <v>0</v>
      </c>
      <c r="DD10" s="180" t="str">
        <f>IFERROR(VLOOKUP(Table2[[#This Row],[Previous YOT supervision]],'Lookup Values'!$AY$1:$AZ$3,2,FALSE),"0")</f>
        <v>0</v>
      </c>
      <c r="DE10" s="180" t="str">
        <f>IFERROR(VLOOKUP(Table2[[#This Row],[Custody]],'Lookup Values'!$BA$1:$BB$3,2,FALSE),"0")</f>
        <v>0</v>
      </c>
      <c r="DF10" s="180" t="str">
        <f>IFERROR(VLOOKUP(Table2[[#This Row],[KS2 Eng &amp; Maths Ability Profile HAP/MAP/LAP]],'Lookup Values'!$BC$1:$BD$4,2,FALSE),"0")</f>
        <v>0</v>
      </c>
      <c r="DG10" s="180" t="str">
        <f>IFERROR(VLOOKUP(Table2[[#This Row],[Intended Post 16 Destination]],'Lookup Values'!$BG$1:$BH$12,2,FALSE),"0")</f>
        <v>0</v>
      </c>
      <c r="DH10" s="180" t="str">
        <f>IFERROR(VLOOKUP(Table2[[#This Row],[Application submitted (Y/N or number of applications)]],'Lookup Values'!$BI$1:$BJ$3,2,FALSE),"0")</f>
        <v>0</v>
      </c>
      <c r="DI10" s="180" t="str">
        <f>IFERROR(VLOOKUP(Table2[[#This Row],[Provider Name]],'Lookup Values'!$BK$1:$BL$3,2,FALSE),"0")</f>
        <v>0</v>
      </c>
      <c r="DJ10" s="181"/>
      <c r="DK10" s="180" t="str">
        <f>IFERROR(VLOOKUP(Table2[[#This Row],[Offer received (Y/N)]],'Lookup Values'!$BM$1:$BN$3,2,FALSE),"0")</f>
        <v>0</v>
      </c>
      <c r="DL10" s="180" t="str">
        <f>IFERROR(VLOOKUP(Table2[[#This Row],[Poor Behaviour / Attitude / Motivation]],'Lookup Values'!$BO$1:$BP$4,2,FALSE),"0")</f>
        <v>0</v>
      </c>
      <c r="DM10" s="180" t="str">
        <f>IFERROR(VLOOKUP(Table2[[#This Row],[Other known risk factors (1)]],'Lookup Values'!$BQ$1:$BR$10,2,FALSE),"0")</f>
        <v>0</v>
      </c>
      <c r="DN10" s="180" t="str">
        <f>IFERROR(VLOOKUP(Table2[[#This Row],[Other known risk factors (2)]],'Lookup Values'!$BQ$1:$BR$10,2,FALSE),"0")</f>
        <v>0</v>
      </c>
      <c r="DO10" s="180">
        <f>SUM(Table3[[#This Row],[Gender Score]:[Other known risk factors (2) Score]])</f>
        <v>11</v>
      </c>
      <c r="DP10" s="185" t="str">
        <f>CONCATENATE(Table2[[#This Row],[Generated RONI]],Table2[[#This Row],[School RONI]])</f>
        <v>Medium</v>
      </c>
    </row>
    <row r="11" spans="1:137" s="179" customFormat="1" ht="13" x14ac:dyDescent="0.3">
      <c r="A11" s="168"/>
      <c r="B11" s="169"/>
      <c r="C11" s="170"/>
      <c r="D11" s="170"/>
      <c r="E11" s="170"/>
      <c r="F11" s="170"/>
      <c r="G11" s="170"/>
      <c r="H11" s="171"/>
      <c r="I11" s="172"/>
      <c r="J11" s="173"/>
      <c r="K11" s="172"/>
      <c r="L11" s="172"/>
      <c r="M11" s="173"/>
      <c r="N11" s="171"/>
      <c r="O11" s="173"/>
      <c r="P11" s="174"/>
      <c r="Q11" s="174"/>
      <c r="R11" s="175"/>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6"/>
      <c r="AS11" s="176"/>
      <c r="AT11" s="176"/>
      <c r="AU11" s="177" t="str">
        <f>VLOOKUP(Table3[[#This Row],[Risk Rating Score]],'Lookup Values'!$BS$1:$BT$34,2)</f>
        <v>Very Low</v>
      </c>
      <c r="AV11" s="172"/>
      <c r="AW11" s="177" t="str">
        <f>IFERROR(VLOOKUP(Table3[[#This Row],[RONI Match]],'Lookup Values'!$BU$2:$BV$26,2,FALSE),"")</f>
        <v/>
      </c>
      <c r="AX11" s="178"/>
      <c r="AY11" s="172"/>
      <c r="AZ11" s="176"/>
      <c r="BA11" s="170"/>
      <c r="BB11" s="170"/>
      <c r="BC11" s="170"/>
      <c r="BD11" s="170"/>
      <c r="BE11" s="170"/>
      <c r="BF11" s="170"/>
      <c r="BG11" s="170"/>
      <c r="BH11" s="170"/>
      <c r="BI11" s="175"/>
      <c r="BJ11" s="173"/>
      <c r="BK11" s="173"/>
      <c r="BL11" s="175"/>
      <c r="BM11" s="176"/>
      <c r="CC11" s="180" t="str">
        <f>IFERROR(VLOOKUP(Table2[[#This Row],[Gender]],'Lookup Values'!$A$1:$B$5,2,FALSE),"0")</f>
        <v>0</v>
      </c>
      <c r="CD11" s="181"/>
      <c r="CE11" s="180" t="str">
        <f>IFERROR(VLOOKUP(Table2[[#This Row],[Year Group]],'Lookup Values'!$C$1:$D$9,2,FALSE),"0")</f>
        <v>0</v>
      </c>
      <c r="CF11" s="180" t="str">
        <f>IFERROR(VLOOKUP(Table2[[#This Row],[School]],'Lookup Values'!$E$1:$E$22,2,FALSE),"0")</f>
        <v>0</v>
      </c>
      <c r="CG11" s="180" t="str">
        <f>IFERROR(VLOOKUP(Table2[[#This Row],[Attending PRU / AP]],'Lookup Values'!$G$1:$H$3,2,FALSE),"0")</f>
        <v>0</v>
      </c>
      <c r="CH11" s="180" t="str">
        <f>IFERROR(VLOOKUP(Table2[[#This Row],[EHE]],'Lookup Values'!$I$1:$J$3,2,FALSE),"0")</f>
        <v>0</v>
      </c>
      <c r="CI11" s="180" t="str">
        <f>IFERROR(VLOOKUP(Table2[[#This Row],[CME]],'Lookup Values'!$K$1:$L$3,2,FALSE),"0")</f>
        <v>0</v>
      </c>
      <c r="CJ11" s="183" t="str">
        <f>IFERROR(VLOOKUP(Table2[[#This Row],[Ethnicity]],'Ethnicity codes'!$H$1:$J$101,3,FALSE),"")</f>
        <v/>
      </c>
      <c r="CK11" s="180" t="str">
        <f>IFERROR(VLOOKUP(Table3[[#This Row],[Ethnicity2]],'Lookup Values'!$M$1:$N$23,2,FALSE),"0")</f>
        <v>0</v>
      </c>
      <c r="CL11" s="180" t="str">
        <f>IFERROR(VLOOKUP(Table3[[#This Row],[Ethnicity2]],'Lookup Values'!$O$1:$P$3,2,FALSE),"0")</f>
        <v>0</v>
      </c>
      <c r="CM11" s="180" t="str">
        <f>IFERROR(VLOOKUP(Table2[[#This Row],[EAL]],'Lookup Values'!$Q$1:$R$3,2,FALSE),"0")</f>
        <v>0</v>
      </c>
      <c r="CN11" s="180" t="str">
        <f>IFERROR(VLOOKUP(Table2[[#This Row],[SEND]],'Lookup Values'!$S$1:$T$6,2,FALSE),"0")</f>
        <v>0</v>
      </c>
      <c r="CO11" s="180" t="str">
        <f>IFERROR(VLOOKUP(Table2[[#This Row],[Pupil Premium]],'Lookup Values'!$U$1:$V$3,2,FALSE),"0")</f>
        <v>0</v>
      </c>
      <c r="CP11" s="180" t="str">
        <f>IFERROR(VLOOKUP(Table2[[#This Row],[LAC / Care Leaver]],'Lookup Values'!$W$1:$X$3,2,FALSE),"0")</f>
        <v>0</v>
      </c>
      <c r="CQ11" s="180" t="str">
        <f>IFERROR(VLOOKUP(Table2[[#This Row],[CP / CIN]],'Lookup Values'!$Y$1:$Z$3,2,FALSE),"0")</f>
        <v>0</v>
      </c>
      <c r="CR11" s="180" t="str">
        <f>IFERROR(VLOOKUP(Table2[[#This Row],[Early Help Referral]],'Lookup Values'!$Y$1:$Z$3,2,FALSE),"0")</f>
        <v>0</v>
      </c>
      <c r="CS11" s="180" t="str">
        <f>IFERROR(VLOOKUP(Table2[[#This Row],[Social Worker]],'Lookup Values'!$Y$1:$Z$3,2,FALSE),"0")</f>
        <v>0</v>
      </c>
      <c r="CT11" s="180" t="str">
        <f>IFERROR(VLOOKUP(Table2[[#This Row],[Exclusion]],'Lookup Values'!$AE$1:$AF$5,2,FALSE),"0")</f>
        <v>0</v>
      </c>
      <c r="CU11" s="180" t="str">
        <f>IFERROR(VLOOKUP(Table2[[#This Row],[Attendance / Absence (&lt;90% PA / &lt;50% SA)]],'Lookup Values'!$AG$1:$AH$4,2,FALSE),"0")</f>
        <v>0</v>
      </c>
      <c r="CV11" s="180" t="str">
        <f>IFERROR(VLOOKUP(Table2[[#This Row],[Multiple School Moves (3+)]],'Lookup Values'!$AI$1:$AJ$3,2,FALSE),"0")</f>
        <v>0</v>
      </c>
      <c r="CW11" s="180" t="str">
        <f>IFERROR(VLOOKUP(Table2[[#This Row],[Pregnancy]],'Lookup Values'!$AK$1:$AL$3,2,FALSE),"0")</f>
        <v>0</v>
      </c>
      <c r="CX11" s="180" t="str">
        <f>IFERROR(VLOOKUP(Table2[[#This Row],[Young Parent]],'Lookup Values'!$AM$1:$AN$3,2,FALSE),"0")</f>
        <v>0</v>
      </c>
      <c r="CY11" s="180" t="str">
        <f>IFERROR(VLOOKUP(Table2[[#This Row],[Young Carer]],'Lookup Values'!$AO$1:$AP$3,2,FALSE),"0")</f>
        <v>0</v>
      </c>
      <c r="CZ11" s="180" t="str">
        <f>IFERROR(VLOOKUP(Table2[[#This Row],[CAMHS Involvement]],'Lookup Values'!$AQ$1:$AR$3,2,FALSE),"0")</f>
        <v>0</v>
      </c>
      <c r="DA11" s="180" t="str">
        <f>IFERROR(VLOOKUP(Table2[[#This Row],[Health Condition]],'Lookup Values'!$AS$1:$AT$3,2,FALSE),"0")</f>
        <v>0</v>
      </c>
      <c r="DB11" s="180" t="str">
        <f>IFERROR(VLOOKUP(Table2[[#This Row],[Substance Misuse ]],'Lookup Values'!$AU$1:$AV$3,2,FALSE),"0")</f>
        <v>0</v>
      </c>
      <c r="DC11" s="180" t="str">
        <f>IFERROR(VLOOKUP(Table2[[#This Row],[YOT supervision]],'Lookup Values'!$AW$1:$AX$3,2,FALSE),"0")</f>
        <v>0</v>
      </c>
      <c r="DD11" s="180" t="str">
        <f>IFERROR(VLOOKUP(Table2[[#This Row],[Previous YOT supervision]],'Lookup Values'!$AY$1:$AZ$3,2,FALSE),"0")</f>
        <v>0</v>
      </c>
      <c r="DE11" s="180" t="str">
        <f>IFERROR(VLOOKUP(Table2[[#This Row],[Custody]],'Lookup Values'!$BA$1:$BB$3,2,FALSE),"0")</f>
        <v>0</v>
      </c>
      <c r="DF11" s="180" t="str">
        <f>IFERROR(VLOOKUP(Table2[[#This Row],[KS2 Eng &amp; Maths Ability Profile HAP/MAP/LAP]],'Lookup Values'!$BC$1:$BD$4,2,FALSE),"0")</f>
        <v>0</v>
      </c>
      <c r="DG11" s="180" t="str">
        <f>IFERROR(VLOOKUP(Table2[[#This Row],[Intended Post 16 Destination]],'Lookup Values'!$BG$1:$BH$12,2,FALSE),"0")</f>
        <v>0</v>
      </c>
      <c r="DH11" s="180" t="str">
        <f>IFERROR(VLOOKUP(Table2[[#This Row],[Application submitted (Y/N or number of applications)]],'Lookup Values'!$BI$1:$BJ$3,2,FALSE),"0")</f>
        <v>0</v>
      </c>
      <c r="DI11" s="180" t="str">
        <f>IFERROR(VLOOKUP(Table2[[#This Row],[Provider Name]],'Lookup Values'!$BK$1:$BL$3,2,FALSE),"0")</f>
        <v>0</v>
      </c>
      <c r="DJ11" s="181"/>
      <c r="DK11" s="180" t="str">
        <f>IFERROR(VLOOKUP(Table2[[#This Row],[Offer received (Y/N)]],'Lookup Values'!$BM$1:$BN$3,2,FALSE),"0")</f>
        <v>0</v>
      </c>
      <c r="DL11" s="180" t="str">
        <f>IFERROR(VLOOKUP(Table2[[#This Row],[Poor Behaviour / Attitude / Motivation]],'Lookup Values'!$BO$1:$BP$4,2,FALSE),"0")</f>
        <v>0</v>
      </c>
      <c r="DM11" s="180" t="str">
        <f>IFERROR(VLOOKUP(Table2[[#This Row],[Other known risk factors (1)]],'Lookup Values'!$BQ$1:$BR$10,2,FALSE),"0")</f>
        <v>0</v>
      </c>
      <c r="DN11" s="182" t="str">
        <f>IFERROR(VLOOKUP(Table2[[#This Row],[Other known risk factors (2)]],'Lookup Values'!$BQ$1:$BR$10,2,FALSE),"0")</f>
        <v>0</v>
      </c>
      <c r="DO11" s="180">
        <f>SUM(Table3[[#This Row],[Gender Score]:[Other known risk factors (2) Score]])</f>
        <v>0</v>
      </c>
      <c r="DP11" s="185" t="str">
        <f>CONCATENATE(Table2[[#This Row],[Generated RONI]],Table2[[#This Row],[School RONI]])</f>
        <v>Very Low</v>
      </c>
    </row>
    <row r="12" spans="1:137" s="179" customFormat="1" ht="13" x14ac:dyDescent="0.3">
      <c r="A12" s="168"/>
      <c r="B12" s="169"/>
      <c r="C12" s="170"/>
      <c r="D12" s="170"/>
      <c r="E12" s="170"/>
      <c r="F12" s="170"/>
      <c r="G12" s="170"/>
      <c r="H12" s="171"/>
      <c r="I12" s="172"/>
      <c r="J12" s="173"/>
      <c r="K12" s="172"/>
      <c r="L12" s="172"/>
      <c r="M12" s="173"/>
      <c r="N12" s="171"/>
      <c r="O12" s="173"/>
      <c r="P12" s="174"/>
      <c r="Q12" s="174"/>
      <c r="R12" s="175"/>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6"/>
      <c r="AS12" s="176"/>
      <c r="AT12" s="176"/>
      <c r="AU12" s="177" t="str">
        <f>VLOOKUP(Table3[[#This Row],[Risk Rating Score]],'Lookup Values'!$BS$1:$BT$34,2)</f>
        <v>Very Low</v>
      </c>
      <c r="AV12" s="172"/>
      <c r="AW12" s="177" t="str">
        <f>IFERROR(VLOOKUP(Table3[[#This Row],[RONI Match]],'Lookup Values'!$BU$2:$BV$26,2,FALSE),"")</f>
        <v/>
      </c>
      <c r="AX12" s="178"/>
      <c r="AY12" s="172"/>
      <c r="AZ12" s="176"/>
      <c r="BA12" s="170"/>
      <c r="BB12" s="170"/>
      <c r="BC12" s="170"/>
      <c r="BD12" s="170"/>
      <c r="BE12" s="170"/>
      <c r="BF12" s="170"/>
      <c r="BG12" s="170"/>
      <c r="BH12" s="170"/>
      <c r="BI12" s="175"/>
      <c r="BJ12" s="173"/>
      <c r="BK12" s="173"/>
      <c r="BL12" s="175"/>
      <c r="BM12" s="176"/>
      <c r="CC12" s="180" t="str">
        <f>IFERROR(VLOOKUP(Table2[[#This Row],[Gender]],'Lookup Values'!$A$1:$B$5,2,FALSE),"0")</f>
        <v>0</v>
      </c>
      <c r="CD12" s="181"/>
      <c r="CE12" s="180" t="str">
        <f>IFERROR(VLOOKUP(Table2[[#This Row],[Year Group]],'Lookup Values'!$C$1:$D$9,2,FALSE),"0")</f>
        <v>0</v>
      </c>
      <c r="CF12" s="180" t="str">
        <f>IFERROR(VLOOKUP(Table2[[#This Row],[School]],'Lookup Values'!$E$1:$E$22,2,FALSE),"0")</f>
        <v>0</v>
      </c>
      <c r="CG12" s="180" t="str">
        <f>IFERROR(VLOOKUP(Table2[[#This Row],[Attending PRU / AP]],'Lookup Values'!$G$1:$H$3,2,FALSE),"0")</f>
        <v>0</v>
      </c>
      <c r="CH12" s="180" t="str">
        <f>IFERROR(VLOOKUP(Table2[[#This Row],[EHE]],'Lookup Values'!$I$1:$J$3,2,FALSE),"0")</f>
        <v>0</v>
      </c>
      <c r="CI12" s="180" t="str">
        <f>IFERROR(VLOOKUP(Table2[[#This Row],[CME]],'Lookup Values'!$K$1:$L$3,2,FALSE),"0")</f>
        <v>0</v>
      </c>
      <c r="CJ12" s="183" t="str">
        <f>IFERROR(VLOOKUP(Table2[[#This Row],[Ethnicity]],'Ethnicity codes'!$H$1:$J$101,3,FALSE),"")</f>
        <v/>
      </c>
      <c r="CK12" s="180" t="str">
        <f>IFERROR(VLOOKUP(Table3[[#This Row],[Ethnicity2]],'Lookup Values'!$M$1:$N$23,2,FALSE),"0")</f>
        <v>0</v>
      </c>
      <c r="CL12" s="180" t="str">
        <f>IFERROR(VLOOKUP(Table3[[#This Row],[Ethnicity2]],'Lookup Values'!$O$1:$P$3,2,FALSE),"0")</f>
        <v>0</v>
      </c>
      <c r="CM12" s="180" t="str">
        <f>IFERROR(VLOOKUP(Table2[[#This Row],[EAL]],'Lookup Values'!$Q$1:$R$3,2,FALSE),"0")</f>
        <v>0</v>
      </c>
      <c r="CN12" s="180" t="str">
        <f>IFERROR(VLOOKUP(Table2[[#This Row],[SEND]],'Lookup Values'!$S$1:$T$6,2,FALSE),"0")</f>
        <v>0</v>
      </c>
      <c r="CO12" s="180" t="str">
        <f>IFERROR(VLOOKUP(Table2[[#This Row],[Pupil Premium]],'Lookup Values'!$U$1:$V$3,2,FALSE),"0")</f>
        <v>0</v>
      </c>
      <c r="CP12" s="180" t="str">
        <f>IFERROR(VLOOKUP(Table2[[#This Row],[LAC / Care Leaver]],'Lookup Values'!$W$1:$X$3,2,FALSE),"0")</f>
        <v>0</v>
      </c>
      <c r="CQ12" s="180" t="str">
        <f>IFERROR(VLOOKUP(Table2[[#This Row],[CP / CIN]],'Lookup Values'!$Y$1:$Z$3,2,FALSE),"0")</f>
        <v>0</v>
      </c>
      <c r="CR12" s="180" t="str">
        <f>IFERROR(VLOOKUP(Table2[[#This Row],[Early Help Referral]],'Lookup Values'!$Y$1:$Z$3,2,FALSE),"0")</f>
        <v>0</v>
      </c>
      <c r="CS12" s="180" t="str">
        <f>IFERROR(VLOOKUP(Table2[[#This Row],[Social Worker]],'Lookup Values'!$Y$1:$Z$3,2,FALSE),"0")</f>
        <v>0</v>
      </c>
      <c r="CT12" s="180" t="str">
        <f>IFERROR(VLOOKUP(Table2[[#This Row],[Exclusion]],'Lookup Values'!$AE$1:$AF$5,2,FALSE),"0")</f>
        <v>0</v>
      </c>
      <c r="CU12" s="180" t="str">
        <f>IFERROR(VLOOKUP(Table2[[#This Row],[Attendance / Absence (&lt;90% PA / &lt;50% SA)]],'Lookup Values'!$AG$1:$AH$4,2,FALSE),"0")</f>
        <v>0</v>
      </c>
      <c r="CV12" s="180" t="str">
        <f>IFERROR(VLOOKUP(Table2[[#This Row],[Multiple School Moves (3+)]],'Lookup Values'!$AI$1:$AJ$3,2,FALSE),"0")</f>
        <v>0</v>
      </c>
      <c r="CW12" s="180" t="str">
        <f>IFERROR(VLOOKUP(Table2[[#This Row],[Pregnancy]],'Lookup Values'!$AK$1:$AL$3,2,FALSE),"0")</f>
        <v>0</v>
      </c>
      <c r="CX12" s="180" t="str">
        <f>IFERROR(VLOOKUP(Table2[[#This Row],[Young Parent]],'Lookup Values'!$AM$1:$AN$3,2,FALSE),"0")</f>
        <v>0</v>
      </c>
      <c r="CY12" s="180" t="str">
        <f>IFERROR(VLOOKUP(Table2[[#This Row],[Young Carer]],'Lookup Values'!$AO$1:$AP$3,2,FALSE),"0")</f>
        <v>0</v>
      </c>
      <c r="CZ12" s="180" t="str">
        <f>IFERROR(VLOOKUP(Table2[[#This Row],[CAMHS Involvement]],'Lookup Values'!$AQ$1:$AR$3,2,FALSE),"0")</f>
        <v>0</v>
      </c>
      <c r="DA12" s="180" t="str">
        <f>IFERROR(VLOOKUP(Table2[[#This Row],[Health Condition]],'Lookup Values'!$AS$1:$AT$3,2,FALSE),"0")</f>
        <v>0</v>
      </c>
      <c r="DB12" s="180" t="str">
        <f>IFERROR(VLOOKUP(Table2[[#This Row],[Substance Misuse ]],'Lookup Values'!$AU$1:$AV$3,2,FALSE),"0")</f>
        <v>0</v>
      </c>
      <c r="DC12" s="180" t="str">
        <f>IFERROR(VLOOKUP(Table2[[#This Row],[YOT supervision]],'Lookup Values'!$AW$1:$AX$3,2,FALSE),"0")</f>
        <v>0</v>
      </c>
      <c r="DD12" s="180" t="str">
        <f>IFERROR(VLOOKUP(Table2[[#This Row],[Previous YOT supervision]],'Lookup Values'!$AY$1:$AZ$3,2,FALSE),"0")</f>
        <v>0</v>
      </c>
      <c r="DE12" s="180" t="str">
        <f>IFERROR(VLOOKUP(Table2[[#This Row],[Custody]],'Lookup Values'!$BA$1:$BB$3,2,FALSE),"0")</f>
        <v>0</v>
      </c>
      <c r="DF12" s="180" t="str">
        <f>IFERROR(VLOOKUP(Table2[[#This Row],[KS2 Eng &amp; Maths Ability Profile HAP/MAP/LAP]],'Lookup Values'!$BC$1:$BD$4,2,FALSE),"0")</f>
        <v>0</v>
      </c>
      <c r="DG12" s="180" t="str">
        <f>IFERROR(VLOOKUP(Table2[[#This Row],[Intended Post 16 Destination]],'Lookup Values'!$BG$1:$BH$12,2,FALSE),"0")</f>
        <v>0</v>
      </c>
      <c r="DH12" s="180" t="str">
        <f>IFERROR(VLOOKUP(Table2[[#This Row],[Application submitted (Y/N or number of applications)]],'Lookup Values'!$BI$1:$BJ$3,2,FALSE),"0")</f>
        <v>0</v>
      </c>
      <c r="DI12" s="180" t="str">
        <f>IFERROR(VLOOKUP(Table2[[#This Row],[Provider Name]],'Lookup Values'!$BK$1:$BL$3,2,FALSE),"0")</f>
        <v>0</v>
      </c>
      <c r="DJ12" s="181"/>
      <c r="DK12" s="180" t="str">
        <f>IFERROR(VLOOKUP(Table2[[#This Row],[Offer received (Y/N)]],'Lookup Values'!$BM$1:$BN$3,2,FALSE),"0")</f>
        <v>0</v>
      </c>
      <c r="DL12" s="180" t="str">
        <f>IFERROR(VLOOKUP(Table2[[#This Row],[Poor Behaviour / Attitude / Motivation]],'Lookup Values'!$BO$1:$BP$4,2,FALSE),"0")</f>
        <v>0</v>
      </c>
      <c r="DM12" s="180" t="str">
        <f>IFERROR(VLOOKUP(Table2[[#This Row],[Other known risk factors (1)]],'Lookup Values'!$BQ$1:$BR$10,2,FALSE),"0")</f>
        <v>0</v>
      </c>
      <c r="DN12" s="182" t="str">
        <f>IFERROR(VLOOKUP(Table2[[#This Row],[Other known risk factors (2)]],'Lookup Values'!$BQ$1:$BR$10,2,FALSE),"0")</f>
        <v>0</v>
      </c>
      <c r="DO12" s="180">
        <f>SUM(Table3[[#This Row],[Gender Score]:[Other known risk factors (2) Score]])</f>
        <v>0</v>
      </c>
      <c r="DP12" s="185" t="str">
        <f>CONCATENATE(Table2[[#This Row],[Generated RONI]],Table2[[#This Row],[School RONI]])</f>
        <v>Very Low</v>
      </c>
    </row>
    <row r="13" spans="1:137" s="179" customFormat="1" ht="13" x14ac:dyDescent="0.3">
      <c r="A13" s="168"/>
      <c r="B13" s="169"/>
      <c r="C13" s="170"/>
      <c r="D13" s="170"/>
      <c r="E13" s="170"/>
      <c r="F13" s="170"/>
      <c r="G13" s="170"/>
      <c r="H13" s="171"/>
      <c r="I13" s="172"/>
      <c r="J13" s="173"/>
      <c r="K13" s="172"/>
      <c r="L13" s="172"/>
      <c r="M13" s="173"/>
      <c r="N13" s="171"/>
      <c r="O13" s="173"/>
      <c r="P13" s="174"/>
      <c r="Q13" s="174"/>
      <c r="R13" s="17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6"/>
      <c r="AS13" s="176"/>
      <c r="AT13" s="176"/>
      <c r="AU13" s="177" t="str">
        <f>VLOOKUP(Table3[[#This Row],[Risk Rating Score]],'Lookup Values'!$BS$1:$BT$34,2)</f>
        <v>Very Low</v>
      </c>
      <c r="AV13" s="172"/>
      <c r="AW13" s="177" t="str">
        <f>IFERROR(VLOOKUP(Table3[[#This Row],[RONI Match]],'Lookup Values'!$BU$2:$BV$26,2,FALSE),"")</f>
        <v/>
      </c>
      <c r="AX13" s="178"/>
      <c r="AY13" s="172"/>
      <c r="AZ13" s="176"/>
      <c r="BA13" s="170"/>
      <c r="BB13" s="170"/>
      <c r="BC13" s="170"/>
      <c r="BD13" s="170"/>
      <c r="BE13" s="170"/>
      <c r="BF13" s="170"/>
      <c r="BG13" s="170"/>
      <c r="BH13" s="170"/>
      <c r="BI13" s="175"/>
      <c r="BJ13" s="173"/>
      <c r="BK13" s="173"/>
      <c r="BL13" s="175"/>
      <c r="BM13" s="176"/>
      <c r="CC13" s="180" t="str">
        <f>IFERROR(VLOOKUP(Table2[[#This Row],[Gender]],'Lookup Values'!$A$1:$B$5,2,FALSE),"0")</f>
        <v>0</v>
      </c>
      <c r="CD13" s="181"/>
      <c r="CE13" s="180" t="str">
        <f>IFERROR(VLOOKUP(Table2[[#This Row],[Year Group]],'Lookup Values'!$C$1:$D$9,2,FALSE),"0")</f>
        <v>0</v>
      </c>
      <c r="CF13" s="180" t="str">
        <f>IFERROR(VLOOKUP(Table2[[#This Row],[School]],'Lookup Values'!$E$1:$E$22,2,FALSE),"0")</f>
        <v>0</v>
      </c>
      <c r="CG13" s="180" t="str">
        <f>IFERROR(VLOOKUP(Table2[[#This Row],[Attending PRU / AP]],'Lookup Values'!$G$1:$H$3,2,FALSE),"0")</f>
        <v>0</v>
      </c>
      <c r="CH13" s="180" t="str">
        <f>IFERROR(VLOOKUP(Table2[[#This Row],[EHE]],'Lookup Values'!$I$1:$J$3,2,FALSE),"0")</f>
        <v>0</v>
      </c>
      <c r="CI13" s="180" t="str">
        <f>IFERROR(VLOOKUP(Table2[[#This Row],[CME]],'Lookup Values'!$K$1:$L$3,2,FALSE),"0")</f>
        <v>0</v>
      </c>
      <c r="CJ13" s="183" t="str">
        <f>IFERROR(VLOOKUP(Table2[[#This Row],[Ethnicity]],'Ethnicity codes'!$H$1:$J$101,3,FALSE),"")</f>
        <v/>
      </c>
      <c r="CK13" s="180" t="str">
        <f>IFERROR(VLOOKUP(Table3[[#This Row],[Ethnicity2]],'Lookup Values'!$M$1:$N$23,2,FALSE),"0")</f>
        <v>0</v>
      </c>
      <c r="CL13" s="180" t="str">
        <f>IFERROR(VLOOKUP(Table3[[#This Row],[Ethnicity2]],'Lookup Values'!$O$1:$P$3,2,FALSE),"0")</f>
        <v>0</v>
      </c>
      <c r="CM13" s="180" t="str">
        <f>IFERROR(VLOOKUP(Table2[[#This Row],[EAL]],'Lookup Values'!$Q$1:$R$3,2,FALSE),"0")</f>
        <v>0</v>
      </c>
      <c r="CN13" s="180" t="str">
        <f>IFERROR(VLOOKUP(Table2[[#This Row],[SEND]],'Lookup Values'!$S$1:$T$6,2,FALSE),"0")</f>
        <v>0</v>
      </c>
      <c r="CO13" s="180" t="str">
        <f>IFERROR(VLOOKUP(Table2[[#This Row],[Pupil Premium]],'Lookup Values'!$U$1:$V$3,2,FALSE),"0")</f>
        <v>0</v>
      </c>
      <c r="CP13" s="180" t="str">
        <f>IFERROR(VLOOKUP(Table2[[#This Row],[LAC / Care Leaver]],'Lookup Values'!$W$1:$X$3,2,FALSE),"0")</f>
        <v>0</v>
      </c>
      <c r="CQ13" s="180" t="str">
        <f>IFERROR(VLOOKUP(Table2[[#This Row],[CP / CIN]],'Lookup Values'!$Y$1:$Z$3,2,FALSE),"0")</f>
        <v>0</v>
      </c>
      <c r="CR13" s="180" t="str">
        <f>IFERROR(VLOOKUP(Table2[[#This Row],[Early Help Referral]],'Lookup Values'!$Y$1:$Z$3,2,FALSE),"0")</f>
        <v>0</v>
      </c>
      <c r="CS13" s="180" t="str">
        <f>IFERROR(VLOOKUP(Table2[[#This Row],[Social Worker]],'Lookup Values'!$Y$1:$Z$3,2,FALSE),"0")</f>
        <v>0</v>
      </c>
      <c r="CT13" s="180" t="str">
        <f>IFERROR(VLOOKUP(Table2[[#This Row],[Exclusion]],'Lookup Values'!$AE$1:$AF$5,2,FALSE),"0")</f>
        <v>0</v>
      </c>
      <c r="CU13" s="180" t="str">
        <f>IFERROR(VLOOKUP(Table2[[#This Row],[Attendance / Absence (&lt;90% PA / &lt;50% SA)]],'Lookup Values'!$AG$1:$AH$4,2,FALSE),"0")</f>
        <v>0</v>
      </c>
      <c r="CV13" s="180" t="str">
        <f>IFERROR(VLOOKUP(Table2[[#This Row],[Multiple School Moves (3+)]],'Lookup Values'!$AI$1:$AJ$3,2,FALSE),"0")</f>
        <v>0</v>
      </c>
      <c r="CW13" s="180" t="str">
        <f>IFERROR(VLOOKUP(Table2[[#This Row],[Pregnancy]],'Lookup Values'!$AK$1:$AL$3,2,FALSE),"0")</f>
        <v>0</v>
      </c>
      <c r="CX13" s="180" t="str">
        <f>IFERROR(VLOOKUP(Table2[[#This Row],[Young Parent]],'Lookup Values'!$AM$1:$AN$3,2,FALSE),"0")</f>
        <v>0</v>
      </c>
      <c r="CY13" s="180" t="str">
        <f>IFERROR(VLOOKUP(Table2[[#This Row],[Young Carer]],'Lookup Values'!$AO$1:$AP$3,2,FALSE),"0")</f>
        <v>0</v>
      </c>
      <c r="CZ13" s="180" t="str">
        <f>IFERROR(VLOOKUP(Table2[[#This Row],[CAMHS Involvement]],'Lookup Values'!$AQ$1:$AR$3,2,FALSE),"0")</f>
        <v>0</v>
      </c>
      <c r="DA13" s="180" t="str">
        <f>IFERROR(VLOOKUP(Table2[[#This Row],[Health Condition]],'Lookup Values'!$AS$1:$AT$3,2,FALSE),"0")</f>
        <v>0</v>
      </c>
      <c r="DB13" s="180" t="str">
        <f>IFERROR(VLOOKUP(Table2[[#This Row],[Substance Misuse ]],'Lookup Values'!$AU$1:$AV$3,2,FALSE),"0")</f>
        <v>0</v>
      </c>
      <c r="DC13" s="180" t="str">
        <f>IFERROR(VLOOKUP(Table2[[#This Row],[YOT supervision]],'Lookup Values'!$AW$1:$AX$3,2,FALSE),"0")</f>
        <v>0</v>
      </c>
      <c r="DD13" s="180" t="str">
        <f>IFERROR(VLOOKUP(Table2[[#This Row],[Previous YOT supervision]],'Lookup Values'!$AY$1:$AZ$3,2,FALSE),"0")</f>
        <v>0</v>
      </c>
      <c r="DE13" s="180" t="str">
        <f>IFERROR(VLOOKUP(Table2[[#This Row],[Custody]],'Lookup Values'!$BA$1:$BB$3,2,FALSE),"0")</f>
        <v>0</v>
      </c>
      <c r="DF13" s="180" t="str">
        <f>IFERROR(VLOOKUP(Table2[[#This Row],[KS2 Eng &amp; Maths Ability Profile HAP/MAP/LAP]],'Lookup Values'!$BC$1:$BD$4,2,FALSE),"0")</f>
        <v>0</v>
      </c>
      <c r="DG13" s="180" t="str">
        <f>IFERROR(VLOOKUP(Table2[[#This Row],[Intended Post 16 Destination]],'Lookup Values'!$BG$1:$BH$12,2,FALSE),"0")</f>
        <v>0</v>
      </c>
      <c r="DH13" s="180" t="str">
        <f>IFERROR(VLOOKUP(Table2[[#This Row],[Application submitted (Y/N or number of applications)]],'Lookup Values'!$BI$1:$BJ$3,2,FALSE),"0")</f>
        <v>0</v>
      </c>
      <c r="DI13" s="180" t="str">
        <f>IFERROR(VLOOKUP(Table2[[#This Row],[Provider Name]],'Lookup Values'!$BK$1:$BL$3,2,FALSE),"0")</f>
        <v>0</v>
      </c>
      <c r="DJ13" s="181"/>
      <c r="DK13" s="180" t="str">
        <f>IFERROR(VLOOKUP(Table2[[#This Row],[Offer received (Y/N)]],'Lookup Values'!$BM$1:$BN$3,2,FALSE),"0")</f>
        <v>0</v>
      </c>
      <c r="DL13" s="180" t="str">
        <f>IFERROR(VLOOKUP(Table2[[#This Row],[Poor Behaviour / Attitude / Motivation]],'Lookup Values'!$BO$1:$BP$4,2,FALSE),"0")</f>
        <v>0</v>
      </c>
      <c r="DM13" s="180" t="str">
        <f>IFERROR(VLOOKUP(Table2[[#This Row],[Other known risk factors (1)]],'Lookup Values'!$BQ$1:$BR$10,2,FALSE),"0")</f>
        <v>0</v>
      </c>
      <c r="DN13" s="182" t="str">
        <f>IFERROR(VLOOKUP(Table2[[#This Row],[Other known risk factors (2)]],'Lookup Values'!$BQ$1:$BR$10,2,FALSE),"0")</f>
        <v>0</v>
      </c>
      <c r="DO13" s="180">
        <f>SUM(Table3[[#This Row],[Gender Score]:[Other known risk factors (2) Score]])</f>
        <v>0</v>
      </c>
      <c r="DP13" s="185" t="str">
        <f>CONCATENATE(Table2[[#This Row],[Generated RONI]],Table2[[#This Row],[School RONI]])</f>
        <v>Very Low</v>
      </c>
    </row>
    <row r="14" spans="1:137" s="179" customFormat="1" ht="13" x14ac:dyDescent="0.3">
      <c r="A14" s="168"/>
      <c r="B14" s="169"/>
      <c r="C14" s="170"/>
      <c r="D14" s="170"/>
      <c r="E14" s="170"/>
      <c r="F14" s="170"/>
      <c r="G14" s="170"/>
      <c r="H14" s="171"/>
      <c r="I14" s="172"/>
      <c r="J14" s="173"/>
      <c r="K14" s="172"/>
      <c r="L14" s="172"/>
      <c r="M14" s="173"/>
      <c r="N14" s="171"/>
      <c r="O14" s="173"/>
      <c r="P14" s="174"/>
      <c r="Q14" s="174"/>
      <c r="R14" s="17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6"/>
      <c r="AS14" s="176"/>
      <c r="AT14" s="176"/>
      <c r="AU14" s="177" t="str">
        <f>VLOOKUP(Table3[[#This Row],[Risk Rating Score]],'Lookup Values'!$BS$1:$BT$34,2)</f>
        <v>Very Low</v>
      </c>
      <c r="AV14" s="172"/>
      <c r="AW14" s="177" t="str">
        <f>IFERROR(VLOOKUP(Table3[[#This Row],[RONI Match]],'Lookup Values'!$BU$2:$BV$26,2,FALSE),"")</f>
        <v/>
      </c>
      <c r="AX14" s="178"/>
      <c r="AY14" s="172"/>
      <c r="AZ14" s="176"/>
      <c r="BA14" s="170"/>
      <c r="BB14" s="170"/>
      <c r="BC14" s="170"/>
      <c r="BD14" s="170"/>
      <c r="BE14" s="170"/>
      <c r="BF14" s="170"/>
      <c r="BG14" s="170"/>
      <c r="BH14" s="170"/>
      <c r="BI14" s="175"/>
      <c r="BJ14" s="173"/>
      <c r="BK14" s="173"/>
      <c r="BL14" s="175"/>
      <c r="BM14" s="176"/>
      <c r="CC14" s="180" t="str">
        <f>IFERROR(VLOOKUP(Table2[[#This Row],[Gender]],'Lookup Values'!$A$1:$B$5,2,FALSE),"0")</f>
        <v>0</v>
      </c>
      <c r="CD14" s="181"/>
      <c r="CE14" s="180" t="str">
        <f>IFERROR(VLOOKUP(Table2[[#This Row],[Year Group]],'Lookup Values'!$C$1:$D$9,2,FALSE),"0")</f>
        <v>0</v>
      </c>
      <c r="CF14" s="180" t="str">
        <f>IFERROR(VLOOKUP(Table2[[#This Row],[School]],'Lookup Values'!$E$1:$E$22,2,FALSE),"0")</f>
        <v>0</v>
      </c>
      <c r="CG14" s="180" t="str">
        <f>IFERROR(VLOOKUP(Table2[[#This Row],[Attending PRU / AP]],'Lookup Values'!$G$1:$H$3,2,FALSE),"0")</f>
        <v>0</v>
      </c>
      <c r="CH14" s="180" t="str">
        <f>IFERROR(VLOOKUP(Table2[[#This Row],[EHE]],'Lookup Values'!$I$1:$J$3,2,FALSE),"0")</f>
        <v>0</v>
      </c>
      <c r="CI14" s="180" t="str">
        <f>IFERROR(VLOOKUP(Table2[[#This Row],[CME]],'Lookup Values'!$K$1:$L$3,2,FALSE),"0")</f>
        <v>0</v>
      </c>
      <c r="CJ14" s="183" t="str">
        <f>IFERROR(VLOOKUP(Table2[[#This Row],[Ethnicity]],'Ethnicity codes'!$H$1:$J$101,3,FALSE),"")</f>
        <v/>
      </c>
      <c r="CK14" s="180" t="str">
        <f>IFERROR(VLOOKUP(Table3[[#This Row],[Ethnicity2]],'Lookup Values'!$M$1:$N$23,2,FALSE),"0")</f>
        <v>0</v>
      </c>
      <c r="CL14" s="180" t="str">
        <f>IFERROR(VLOOKUP(Table3[[#This Row],[Ethnicity2]],'Lookup Values'!$O$1:$P$3,2,FALSE),"0")</f>
        <v>0</v>
      </c>
      <c r="CM14" s="180" t="str">
        <f>IFERROR(VLOOKUP(Table2[[#This Row],[EAL]],'Lookup Values'!$Q$1:$R$3,2,FALSE),"0")</f>
        <v>0</v>
      </c>
      <c r="CN14" s="180" t="str">
        <f>IFERROR(VLOOKUP(Table2[[#This Row],[SEND]],'Lookup Values'!$S$1:$T$6,2,FALSE),"0")</f>
        <v>0</v>
      </c>
      <c r="CO14" s="180" t="str">
        <f>IFERROR(VLOOKUP(Table2[[#This Row],[Pupil Premium]],'Lookup Values'!$U$1:$V$3,2,FALSE),"0")</f>
        <v>0</v>
      </c>
      <c r="CP14" s="180" t="str">
        <f>IFERROR(VLOOKUP(Table2[[#This Row],[LAC / Care Leaver]],'Lookup Values'!$W$1:$X$3,2,FALSE),"0")</f>
        <v>0</v>
      </c>
      <c r="CQ14" s="180" t="str">
        <f>IFERROR(VLOOKUP(Table2[[#This Row],[CP / CIN]],'Lookup Values'!$Y$1:$Z$3,2,FALSE),"0")</f>
        <v>0</v>
      </c>
      <c r="CR14" s="180" t="str">
        <f>IFERROR(VLOOKUP(Table2[[#This Row],[Early Help Referral]],'Lookup Values'!$Y$1:$Z$3,2,FALSE),"0")</f>
        <v>0</v>
      </c>
      <c r="CS14" s="180" t="str">
        <f>IFERROR(VLOOKUP(Table2[[#This Row],[Social Worker]],'Lookup Values'!$Y$1:$Z$3,2,FALSE),"0")</f>
        <v>0</v>
      </c>
      <c r="CT14" s="180" t="str">
        <f>IFERROR(VLOOKUP(Table2[[#This Row],[Exclusion]],'Lookup Values'!$AE$1:$AF$5,2,FALSE),"0")</f>
        <v>0</v>
      </c>
      <c r="CU14" s="180" t="str">
        <f>IFERROR(VLOOKUP(Table2[[#This Row],[Attendance / Absence (&lt;90% PA / &lt;50% SA)]],'Lookup Values'!$AG$1:$AH$4,2,FALSE),"0")</f>
        <v>0</v>
      </c>
      <c r="CV14" s="180" t="str">
        <f>IFERROR(VLOOKUP(Table2[[#This Row],[Multiple School Moves (3+)]],'Lookup Values'!$AI$1:$AJ$3,2,FALSE),"0")</f>
        <v>0</v>
      </c>
      <c r="CW14" s="180" t="str">
        <f>IFERROR(VLOOKUP(Table2[[#This Row],[Pregnancy]],'Lookup Values'!$AK$1:$AL$3,2,FALSE),"0")</f>
        <v>0</v>
      </c>
      <c r="CX14" s="180" t="str">
        <f>IFERROR(VLOOKUP(Table2[[#This Row],[Young Parent]],'Lookup Values'!$AM$1:$AN$3,2,FALSE),"0")</f>
        <v>0</v>
      </c>
      <c r="CY14" s="180" t="str">
        <f>IFERROR(VLOOKUP(Table2[[#This Row],[Young Carer]],'Lookup Values'!$AO$1:$AP$3,2,FALSE),"0")</f>
        <v>0</v>
      </c>
      <c r="CZ14" s="180" t="str">
        <f>IFERROR(VLOOKUP(Table2[[#This Row],[CAMHS Involvement]],'Lookup Values'!$AQ$1:$AR$3,2,FALSE),"0")</f>
        <v>0</v>
      </c>
      <c r="DA14" s="180" t="str">
        <f>IFERROR(VLOOKUP(Table2[[#This Row],[Health Condition]],'Lookup Values'!$AS$1:$AT$3,2,FALSE),"0")</f>
        <v>0</v>
      </c>
      <c r="DB14" s="180" t="str">
        <f>IFERROR(VLOOKUP(Table2[[#This Row],[Substance Misuse ]],'Lookup Values'!$AU$1:$AV$3,2,FALSE),"0")</f>
        <v>0</v>
      </c>
      <c r="DC14" s="180" t="str">
        <f>IFERROR(VLOOKUP(Table2[[#This Row],[YOT supervision]],'Lookup Values'!$AW$1:$AX$3,2,FALSE),"0")</f>
        <v>0</v>
      </c>
      <c r="DD14" s="180" t="str">
        <f>IFERROR(VLOOKUP(Table2[[#This Row],[Previous YOT supervision]],'Lookup Values'!$AY$1:$AZ$3,2,FALSE),"0")</f>
        <v>0</v>
      </c>
      <c r="DE14" s="180" t="str">
        <f>IFERROR(VLOOKUP(Table2[[#This Row],[Custody]],'Lookup Values'!$BA$1:$BB$3,2,FALSE),"0")</f>
        <v>0</v>
      </c>
      <c r="DF14" s="180" t="str">
        <f>IFERROR(VLOOKUP(Table2[[#This Row],[KS2 Eng &amp; Maths Ability Profile HAP/MAP/LAP]],'Lookup Values'!$BC$1:$BD$4,2,FALSE),"0")</f>
        <v>0</v>
      </c>
      <c r="DG14" s="180" t="str">
        <f>IFERROR(VLOOKUP(Table2[[#This Row],[Intended Post 16 Destination]],'Lookup Values'!$BG$1:$BH$12,2,FALSE),"0")</f>
        <v>0</v>
      </c>
      <c r="DH14" s="180" t="str">
        <f>IFERROR(VLOOKUP(Table2[[#This Row],[Application submitted (Y/N or number of applications)]],'Lookup Values'!$BI$1:$BJ$3,2,FALSE),"0")</f>
        <v>0</v>
      </c>
      <c r="DI14" s="180" t="str">
        <f>IFERROR(VLOOKUP(Table2[[#This Row],[Provider Name]],'Lookup Values'!$BK$1:$BL$3,2,FALSE),"0")</f>
        <v>0</v>
      </c>
      <c r="DJ14" s="181"/>
      <c r="DK14" s="180" t="str">
        <f>IFERROR(VLOOKUP(Table2[[#This Row],[Offer received (Y/N)]],'Lookup Values'!$BM$1:$BN$3,2,FALSE),"0")</f>
        <v>0</v>
      </c>
      <c r="DL14" s="180" t="str">
        <f>IFERROR(VLOOKUP(Table2[[#This Row],[Poor Behaviour / Attitude / Motivation]],'Lookup Values'!$BO$1:$BP$4,2,FALSE),"0")</f>
        <v>0</v>
      </c>
      <c r="DM14" s="180" t="str">
        <f>IFERROR(VLOOKUP(Table2[[#This Row],[Other known risk factors (1)]],'Lookup Values'!$BQ$1:$BR$10,2,FALSE),"0")</f>
        <v>0</v>
      </c>
      <c r="DN14" s="182" t="str">
        <f>IFERROR(VLOOKUP(Table2[[#This Row],[Other known risk factors (2)]],'Lookup Values'!$BQ$1:$BR$10,2,FALSE),"0")</f>
        <v>0</v>
      </c>
      <c r="DO14" s="180">
        <f>SUM(Table3[[#This Row],[Gender Score]:[Other known risk factors (2) Score]])</f>
        <v>0</v>
      </c>
      <c r="DP14" s="185" t="str">
        <f>CONCATENATE(Table2[[#This Row],[Generated RONI]],Table2[[#This Row],[School RONI]])</f>
        <v>Very Low</v>
      </c>
    </row>
    <row r="15" spans="1:137" s="179" customFormat="1" ht="13" x14ac:dyDescent="0.3">
      <c r="A15" s="168"/>
      <c r="B15" s="169"/>
      <c r="C15" s="170"/>
      <c r="D15" s="170"/>
      <c r="E15" s="170"/>
      <c r="F15" s="170"/>
      <c r="G15" s="170"/>
      <c r="H15" s="171"/>
      <c r="I15" s="172"/>
      <c r="J15" s="173"/>
      <c r="K15" s="172"/>
      <c r="L15" s="172"/>
      <c r="M15" s="173"/>
      <c r="N15" s="171"/>
      <c r="O15" s="173"/>
      <c r="P15" s="174"/>
      <c r="Q15" s="174"/>
      <c r="R15" s="17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6"/>
      <c r="AS15" s="176"/>
      <c r="AT15" s="176"/>
      <c r="AU15" s="177" t="str">
        <f>VLOOKUP(Table3[[#This Row],[Risk Rating Score]],'Lookup Values'!$BS$1:$BT$34,2)</f>
        <v>Very Low</v>
      </c>
      <c r="AV15" s="172"/>
      <c r="AW15" s="177" t="str">
        <f>IFERROR(VLOOKUP(Table3[[#This Row],[RONI Match]],'Lookup Values'!$BU$2:$BV$26,2,FALSE),"")</f>
        <v/>
      </c>
      <c r="AX15" s="178"/>
      <c r="AY15" s="172"/>
      <c r="AZ15" s="176"/>
      <c r="BA15" s="170"/>
      <c r="BB15" s="170"/>
      <c r="BC15" s="170"/>
      <c r="BD15" s="170"/>
      <c r="BE15" s="170"/>
      <c r="BF15" s="170"/>
      <c r="BG15" s="170"/>
      <c r="BH15" s="170"/>
      <c r="BI15" s="175"/>
      <c r="BJ15" s="173"/>
      <c r="BK15" s="173"/>
      <c r="BL15" s="175"/>
      <c r="BM15" s="176"/>
      <c r="CC15" s="180" t="str">
        <f>IFERROR(VLOOKUP(Table2[[#This Row],[Gender]],'Lookup Values'!$A$1:$B$5,2,FALSE),"0")</f>
        <v>0</v>
      </c>
      <c r="CD15" s="181"/>
      <c r="CE15" s="180" t="str">
        <f>IFERROR(VLOOKUP(Table2[[#This Row],[Year Group]],'Lookup Values'!$C$1:$D$9,2,FALSE),"0")</f>
        <v>0</v>
      </c>
      <c r="CF15" s="180" t="str">
        <f>IFERROR(VLOOKUP(Table2[[#This Row],[School]],'Lookup Values'!$E$1:$E$22,2,FALSE),"0")</f>
        <v>0</v>
      </c>
      <c r="CG15" s="180" t="str">
        <f>IFERROR(VLOOKUP(Table2[[#This Row],[Attending PRU / AP]],'Lookup Values'!$G$1:$H$3,2,FALSE),"0")</f>
        <v>0</v>
      </c>
      <c r="CH15" s="180" t="str">
        <f>IFERROR(VLOOKUP(Table2[[#This Row],[EHE]],'Lookup Values'!$I$1:$J$3,2,FALSE),"0")</f>
        <v>0</v>
      </c>
      <c r="CI15" s="180" t="str">
        <f>IFERROR(VLOOKUP(Table2[[#This Row],[CME]],'Lookup Values'!$K$1:$L$3,2,FALSE),"0")</f>
        <v>0</v>
      </c>
      <c r="CJ15" s="183" t="str">
        <f>IFERROR(VLOOKUP(Table2[[#This Row],[Ethnicity]],'Ethnicity codes'!$H$1:$J$101,3,FALSE),"")</f>
        <v/>
      </c>
      <c r="CK15" s="180" t="str">
        <f>IFERROR(VLOOKUP(Table3[[#This Row],[Ethnicity2]],'Lookup Values'!$M$1:$N$23,2,FALSE),"0")</f>
        <v>0</v>
      </c>
      <c r="CL15" s="180" t="str">
        <f>IFERROR(VLOOKUP(Table3[[#This Row],[Ethnicity2]],'Lookup Values'!$O$1:$P$3,2,FALSE),"0")</f>
        <v>0</v>
      </c>
      <c r="CM15" s="180" t="str">
        <f>IFERROR(VLOOKUP(Table2[[#This Row],[EAL]],'Lookup Values'!$Q$1:$R$3,2,FALSE),"0")</f>
        <v>0</v>
      </c>
      <c r="CN15" s="180" t="str">
        <f>IFERROR(VLOOKUP(Table2[[#This Row],[SEND]],'Lookup Values'!$S$1:$T$6,2,FALSE),"0")</f>
        <v>0</v>
      </c>
      <c r="CO15" s="180" t="str">
        <f>IFERROR(VLOOKUP(Table2[[#This Row],[Pupil Premium]],'Lookup Values'!$U$1:$V$3,2,FALSE),"0")</f>
        <v>0</v>
      </c>
      <c r="CP15" s="180" t="str">
        <f>IFERROR(VLOOKUP(Table2[[#This Row],[LAC / Care Leaver]],'Lookup Values'!$W$1:$X$3,2,FALSE),"0")</f>
        <v>0</v>
      </c>
      <c r="CQ15" s="180" t="str">
        <f>IFERROR(VLOOKUP(Table2[[#This Row],[CP / CIN]],'Lookup Values'!$Y$1:$Z$3,2,FALSE),"0")</f>
        <v>0</v>
      </c>
      <c r="CR15" s="180" t="str">
        <f>IFERROR(VLOOKUP(Table2[[#This Row],[Early Help Referral]],'Lookup Values'!$Y$1:$Z$3,2,FALSE),"0")</f>
        <v>0</v>
      </c>
      <c r="CS15" s="180" t="str">
        <f>IFERROR(VLOOKUP(Table2[[#This Row],[Social Worker]],'Lookup Values'!$Y$1:$Z$3,2,FALSE),"0")</f>
        <v>0</v>
      </c>
      <c r="CT15" s="180" t="str">
        <f>IFERROR(VLOOKUP(Table2[[#This Row],[Exclusion]],'Lookup Values'!$AE$1:$AF$5,2,FALSE),"0")</f>
        <v>0</v>
      </c>
      <c r="CU15" s="180" t="str">
        <f>IFERROR(VLOOKUP(Table2[[#This Row],[Attendance / Absence (&lt;90% PA / &lt;50% SA)]],'Lookup Values'!$AG$1:$AH$4,2,FALSE),"0")</f>
        <v>0</v>
      </c>
      <c r="CV15" s="180" t="str">
        <f>IFERROR(VLOOKUP(Table2[[#This Row],[Multiple School Moves (3+)]],'Lookup Values'!$AI$1:$AJ$3,2,FALSE),"0")</f>
        <v>0</v>
      </c>
      <c r="CW15" s="180" t="str">
        <f>IFERROR(VLOOKUP(Table2[[#This Row],[Pregnancy]],'Lookup Values'!$AK$1:$AL$3,2,FALSE),"0")</f>
        <v>0</v>
      </c>
      <c r="CX15" s="180" t="str">
        <f>IFERROR(VLOOKUP(Table2[[#This Row],[Young Parent]],'Lookup Values'!$AM$1:$AN$3,2,FALSE),"0")</f>
        <v>0</v>
      </c>
      <c r="CY15" s="180" t="str">
        <f>IFERROR(VLOOKUP(Table2[[#This Row],[Young Carer]],'Lookup Values'!$AO$1:$AP$3,2,FALSE),"0")</f>
        <v>0</v>
      </c>
      <c r="CZ15" s="180" t="str">
        <f>IFERROR(VLOOKUP(Table2[[#This Row],[CAMHS Involvement]],'Lookup Values'!$AQ$1:$AR$3,2,FALSE),"0")</f>
        <v>0</v>
      </c>
      <c r="DA15" s="180" t="str">
        <f>IFERROR(VLOOKUP(Table2[[#This Row],[Health Condition]],'Lookup Values'!$AS$1:$AT$3,2,FALSE),"0")</f>
        <v>0</v>
      </c>
      <c r="DB15" s="180" t="str">
        <f>IFERROR(VLOOKUP(Table2[[#This Row],[Substance Misuse ]],'Lookup Values'!$AU$1:$AV$3,2,FALSE),"0")</f>
        <v>0</v>
      </c>
      <c r="DC15" s="180" t="str">
        <f>IFERROR(VLOOKUP(Table2[[#This Row],[YOT supervision]],'Lookup Values'!$AW$1:$AX$3,2,FALSE),"0")</f>
        <v>0</v>
      </c>
      <c r="DD15" s="180" t="str">
        <f>IFERROR(VLOOKUP(Table2[[#This Row],[Previous YOT supervision]],'Lookup Values'!$AY$1:$AZ$3,2,FALSE),"0")</f>
        <v>0</v>
      </c>
      <c r="DE15" s="180" t="str">
        <f>IFERROR(VLOOKUP(Table2[[#This Row],[Custody]],'Lookup Values'!$BA$1:$BB$3,2,FALSE),"0")</f>
        <v>0</v>
      </c>
      <c r="DF15" s="180" t="str">
        <f>IFERROR(VLOOKUP(Table2[[#This Row],[KS2 Eng &amp; Maths Ability Profile HAP/MAP/LAP]],'Lookup Values'!$BC$1:$BD$4,2,FALSE),"0")</f>
        <v>0</v>
      </c>
      <c r="DG15" s="180" t="str">
        <f>IFERROR(VLOOKUP(Table2[[#This Row],[Intended Post 16 Destination]],'Lookup Values'!$BG$1:$BH$12,2,FALSE),"0")</f>
        <v>0</v>
      </c>
      <c r="DH15" s="180" t="str">
        <f>IFERROR(VLOOKUP(Table2[[#This Row],[Application submitted (Y/N or number of applications)]],'Lookup Values'!$BI$1:$BJ$3,2,FALSE),"0")</f>
        <v>0</v>
      </c>
      <c r="DI15" s="180" t="str">
        <f>IFERROR(VLOOKUP(Table2[[#This Row],[Provider Name]],'Lookup Values'!$BK$1:$BL$3,2,FALSE),"0")</f>
        <v>0</v>
      </c>
      <c r="DJ15" s="181"/>
      <c r="DK15" s="180" t="str">
        <f>IFERROR(VLOOKUP(Table2[[#This Row],[Offer received (Y/N)]],'Lookup Values'!$BM$1:$BN$3,2,FALSE),"0")</f>
        <v>0</v>
      </c>
      <c r="DL15" s="180" t="str">
        <f>IFERROR(VLOOKUP(Table2[[#This Row],[Poor Behaviour / Attitude / Motivation]],'Lookup Values'!$BO$1:$BP$4,2,FALSE),"0")</f>
        <v>0</v>
      </c>
      <c r="DM15" s="180" t="str">
        <f>IFERROR(VLOOKUP(Table2[[#This Row],[Other known risk factors (1)]],'Lookup Values'!$BQ$1:$BR$10,2,FALSE),"0")</f>
        <v>0</v>
      </c>
      <c r="DN15" s="182" t="str">
        <f>IFERROR(VLOOKUP(Table2[[#This Row],[Other known risk factors (2)]],'Lookup Values'!$BQ$1:$BR$10,2,FALSE),"0")</f>
        <v>0</v>
      </c>
      <c r="DO15" s="180">
        <f>SUM(Table3[[#This Row],[Gender Score]:[Other known risk factors (2) Score]])</f>
        <v>0</v>
      </c>
      <c r="DP15" s="185" t="str">
        <f>CONCATENATE(Table2[[#This Row],[Generated RONI]],Table2[[#This Row],[School RONI]])</f>
        <v>Very Low</v>
      </c>
    </row>
    <row r="16" spans="1:137" s="179" customFormat="1" ht="13" x14ac:dyDescent="0.3">
      <c r="A16" s="168"/>
      <c r="B16" s="169"/>
      <c r="C16" s="170"/>
      <c r="D16" s="170"/>
      <c r="E16" s="170"/>
      <c r="F16" s="170"/>
      <c r="G16" s="170"/>
      <c r="H16" s="171"/>
      <c r="I16" s="172"/>
      <c r="J16" s="173"/>
      <c r="K16" s="172"/>
      <c r="L16" s="172"/>
      <c r="M16" s="173"/>
      <c r="N16" s="171"/>
      <c r="O16" s="173"/>
      <c r="P16" s="174"/>
      <c r="Q16" s="174"/>
      <c r="R16" s="17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6"/>
      <c r="AS16" s="176"/>
      <c r="AT16" s="176"/>
      <c r="AU16" s="177" t="str">
        <f>VLOOKUP(Table3[[#This Row],[Risk Rating Score]],'Lookup Values'!$BS$1:$BT$34,2)</f>
        <v>Very Low</v>
      </c>
      <c r="AV16" s="172"/>
      <c r="AW16" s="177" t="str">
        <f>IFERROR(VLOOKUP(Table3[[#This Row],[RONI Match]],'Lookup Values'!$BU$2:$BV$26,2,FALSE),"")</f>
        <v/>
      </c>
      <c r="AX16" s="178"/>
      <c r="AY16" s="172"/>
      <c r="AZ16" s="176"/>
      <c r="BA16" s="170"/>
      <c r="BB16" s="170"/>
      <c r="BC16" s="170"/>
      <c r="BD16" s="170"/>
      <c r="BE16" s="170"/>
      <c r="BF16" s="170"/>
      <c r="BG16" s="170"/>
      <c r="BH16" s="170"/>
      <c r="BI16" s="175"/>
      <c r="BJ16" s="173"/>
      <c r="BK16" s="173"/>
      <c r="BL16" s="175"/>
      <c r="BM16" s="176"/>
      <c r="CC16" s="180" t="str">
        <f>IFERROR(VLOOKUP(Table2[[#This Row],[Gender]],'Lookup Values'!$A$1:$B$5,2,FALSE),"0")</f>
        <v>0</v>
      </c>
      <c r="CD16" s="181"/>
      <c r="CE16" s="180" t="str">
        <f>IFERROR(VLOOKUP(Table2[[#This Row],[Year Group]],'Lookup Values'!$C$1:$D$9,2,FALSE),"0")</f>
        <v>0</v>
      </c>
      <c r="CF16" s="180" t="str">
        <f>IFERROR(VLOOKUP(Table2[[#This Row],[School]],'Lookup Values'!$E$1:$E$22,2,FALSE),"0")</f>
        <v>0</v>
      </c>
      <c r="CG16" s="180" t="str">
        <f>IFERROR(VLOOKUP(Table2[[#This Row],[Attending PRU / AP]],'Lookup Values'!$G$1:$H$3,2,FALSE),"0")</f>
        <v>0</v>
      </c>
      <c r="CH16" s="180" t="str">
        <f>IFERROR(VLOOKUP(Table2[[#This Row],[EHE]],'Lookup Values'!$I$1:$J$3,2,FALSE),"0")</f>
        <v>0</v>
      </c>
      <c r="CI16" s="180" t="str">
        <f>IFERROR(VLOOKUP(Table2[[#This Row],[CME]],'Lookup Values'!$K$1:$L$3,2,FALSE),"0")</f>
        <v>0</v>
      </c>
      <c r="CJ16" s="183" t="str">
        <f>IFERROR(VLOOKUP(Table2[[#This Row],[Ethnicity]],'Ethnicity codes'!$H$1:$J$101,3,FALSE),"")</f>
        <v/>
      </c>
      <c r="CK16" s="180" t="str">
        <f>IFERROR(VLOOKUP(Table3[[#This Row],[Ethnicity2]],'Lookup Values'!$M$1:$N$23,2,FALSE),"0")</f>
        <v>0</v>
      </c>
      <c r="CL16" s="180" t="str">
        <f>IFERROR(VLOOKUP(Table3[[#This Row],[Ethnicity2]],'Lookup Values'!$O$1:$P$3,2,FALSE),"0")</f>
        <v>0</v>
      </c>
      <c r="CM16" s="180" t="str">
        <f>IFERROR(VLOOKUP(Table2[[#This Row],[EAL]],'Lookup Values'!$Q$1:$R$3,2,FALSE),"0")</f>
        <v>0</v>
      </c>
      <c r="CN16" s="180" t="str">
        <f>IFERROR(VLOOKUP(Table2[[#This Row],[SEND]],'Lookup Values'!$S$1:$T$6,2,FALSE),"0")</f>
        <v>0</v>
      </c>
      <c r="CO16" s="180" t="str">
        <f>IFERROR(VLOOKUP(Table2[[#This Row],[Pupil Premium]],'Lookup Values'!$U$1:$V$3,2,FALSE),"0")</f>
        <v>0</v>
      </c>
      <c r="CP16" s="180" t="str">
        <f>IFERROR(VLOOKUP(Table2[[#This Row],[LAC / Care Leaver]],'Lookup Values'!$W$1:$X$3,2,FALSE),"0")</f>
        <v>0</v>
      </c>
      <c r="CQ16" s="180" t="str">
        <f>IFERROR(VLOOKUP(Table2[[#This Row],[CP / CIN]],'Lookup Values'!$Y$1:$Z$3,2,FALSE),"0")</f>
        <v>0</v>
      </c>
      <c r="CR16" s="180" t="str">
        <f>IFERROR(VLOOKUP(Table2[[#This Row],[Early Help Referral]],'Lookup Values'!$Y$1:$Z$3,2,FALSE),"0")</f>
        <v>0</v>
      </c>
      <c r="CS16" s="180" t="str">
        <f>IFERROR(VLOOKUP(Table2[[#This Row],[Social Worker]],'Lookup Values'!$Y$1:$Z$3,2,FALSE),"0")</f>
        <v>0</v>
      </c>
      <c r="CT16" s="180" t="str">
        <f>IFERROR(VLOOKUP(Table2[[#This Row],[Exclusion]],'Lookup Values'!$AE$1:$AF$5,2,FALSE),"0")</f>
        <v>0</v>
      </c>
      <c r="CU16" s="180" t="str">
        <f>IFERROR(VLOOKUP(Table2[[#This Row],[Attendance / Absence (&lt;90% PA / &lt;50% SA)]],'Lookup Values'!$AG$1:$AH$4,2,FALSE),"0")</f>
        <v>0</v>
      </c>
      <c r="CV16" s="180" t="str">
        <f>IFERROR(VLOOKUP(Table2[[#This Row],[Multiple School Moves (3+)]],'Lookup Values'!$AI$1:$AJ$3,2,FALSE),"0")</f>
        <v>0</v>
      </c>
      <c r="CW16" s="180" t="str">
        <f>IFERROR(VLOOKUP(Table2[[#This Row],[Pregnancy]],'Lookup Values'!$AK$1:$AL$3,2,FALSE),"0")</f>
        <v>0</v>
      </c>
      <c r="CX16" s="180" t="str">
        <f>IFERROR(VLOOKUP(Table2[[#This Row],[Young Parent]],'Lookup Values'!$AM$1:$AN$3,2,FALSE),"0")</f>
        <v>0</v>
      </c>
      <c r="CY16" s="180" t="str">
        <f>IFERROR(VLOOKUP(Table2[[#This Row],[Young Carer]],'Lookup Values'!$AO$1:$AP$3,2,FALSE),"0")</f>
        <v>0</v>
      </c>
      <c r="CZ16" s="180" t="str">
        <f>IFERROR(VLOOKUP(Table2[[#This Row],[CAMHS Involvement]],'Lookup Values'!$AQ$1:$AR$3,2,FALSE),"0")</f>
        <v>0</v>
      </c>
      <c r="DA16" s="180" t="str">
        <f>IFERROR(VLOOKUP(Table2[[#This Row],[Health Condition]],'Lookup Values'!$AS$1:$AT$3,2,FALSE),"0")</f>
        <v>0</v>
      </c>
      <c r="DB16" s="180" t="str">
        <f>IFERROR(VLOOKUP(Table2[[#This Row],[Substance Misuse ]],'Lookup Values'!$AU$1:$AV$3,2,FALSE),"0")</f>
        <v>0</v>
      </c>
      <c r="DC16" s="180" t="str">
        <f>IFERROR(VLOOKUP(Table2[[#This Row],[YOT supervision]],'Lookup Values'!$AW$1:$AX$3,2,FALSE),"0")</f>
        <v>0</v>
      </c>
      <c r="DD16" s="180" t="str">
        <f>IFERROR(VLOOKUP(Table2[[#This Row],[Previous YOT supervision]],'Lookup Values'!$AY$1:$AZ$3,2,FALSE),"0")</f>
        <v>0</v>
      </c>
      <c r="DE16" s="180" t="str">
        <f>IFERROR(VLOOKUP(Table2[[#This Row],[Custody]],'Lookup Values'!$BA$1:$BB$3,2,FALSE),"0")</f>
        <v>0</v>
      </c>
      <c r="DF16" s="180" t="str">
        <f>IFERROR(VLOOKUP(Table2[[#This Row],[KS2 Eng &amp; Maths Ability Profile HAP/MAP/LAP]],'Lookup Values'!$BC$1:$BD$4,2,FALSE),"0")</f>
        <v>0</v>
      </c>
      <c r="DG16" s="180" t="str">
        <f>IFERROR(VLOOKUP(Table2[[#This Row],[Intended Post 16 Destination]],'Lookup Values'!$BG$1:$BH$12,2,FALSE),"0")</f>
        <v>0</v>
      </c>
      <c r="DH16" s="180" t="str">
        <f>IFERROR(VLOOKUP(Table2[[#This Row],[Application submitted (Y/N or number of applications)]],'Lookup Values'!$BI$1:$BJ$3,2,FALSE),"0")</f>
        <v>0</v>
      </c>
      <c r="DI16" s="180" t="str">
        <f>IFERROR(VLOOKUP(Table2[[#This Row],[Provider Name]],'Lookup Values'!$BK$1:$BL$3,2,FALSE),"0")</f>
        <v>0</v>
      </c>
      <c r="DJ16" s="181"/>
      <c r="DK16" s="180" t="str">
        <f>IFERROR(VLOOKUP(Table2[[#This Row],[Offer received (Y/N)]],'Lookup Values'!$BM$1:$BN$3,2,FALSE),"0")</f>
        <v>0</v>
      </c>
      <c r="DL16" s="180" t="str">
        <f>IFERROR(VLOOKUP(Table2[[#This Row],[Poor Behaviour / Attitude / Motivation]],'Lookup Values'!$BO$1:$BP$4,2,FALSE),"0")</f>
        <v>0</v>
      </c>
      <c r="DM16" s="180" t="str">
        <f>IFERROR(VLOOKUP(Table2[[#This Row],[Other known risk factors (1)]],'Lookup Values'!$BQ$1:$BR$10,2,FALSE),"0")</f>
        <v>0</v>
      </c>
      <c r="DN16" s="182" t="str">
        <f>IFERROR(VLOOKUP(Table2[[#This Row],[Other known risk factors (2)]],'Lookup Values'!$BQ$1:$BR$10,2,FALSE),"0")</f>
        <v>0</v>
      </c>
      <c r="DO16" s="180">
        <f>SUM(Table3[[#This Row],[Gender Score]:[Other known risk factors (2) Score]])</f>
        <v>0</v>
      </c>
      <c r="DP16" s="185" t="str">
        <f>CONCATENATE(Table2[[#This Row],[Generated RONI]],Table2[[#This Row],[School RONI]])</f>
        <v>Very Low</v>
      </c>
    </row>
    <row r="17" spans="1:120" s="179" customFormat="1" ht="13" x14ac:dyDescent="0.3">
      <c r="A17" s="168"/>
      <c r="B17" s="169"/>
      <c r="C17" s="170"/>
      <c r="D17" s="170"/>
      <c r="E17" s="170"/>
      <c r="F17" s="170"/>
      <c r="G17" s="170"/>
      <c r="H17" s="171"/>
      <c r="I17" s="172"/>
      <c r="J17" s="173"/>
      <c r="K17" s="172"/>
      <c r="L17" s="172"/>
      <c r="M17" s="173"/>
      <c r="N17" s="171"/>
      <c r="O17" s="173"/>
      <c r="P17" s="174"/>
      <c r="Q17" s="174"/>
      <c r="R17" s="17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6"/>
      <c r="AS17" s="176"/>
      <c r="AT17" s="176"/>
      <c r="AU17" s="177" t="str">
        <f>VLOOKUP(Table3[[#This Row],[Risk Rating Score]],'Lookup Values'!$BS$1:$BT$34,2)</f>
        <v>Very Low</v>
      </c>
      <c r="AV17" s="172"/>
      <c r="AW17" s="177" t="str">
        <f>IFERROR(VLOOKUP(Table3[[#This Row],[RONI Match]],'Lookup Values'!$BU$2:$BV$26,2,FALSE),"")</f>
        <v/>
      </c>
      <c r="AX17" s="178"/>
      <c r="AY17" s="172"/>
      <c r="AZ17" s="176"/>
      <c r="BA17" s="170"/>
      <c r="BB17" s="170"/>
      <c r="BC17" s="170"/>
      <c r="BD17" s="170"/>
      <c r="BE17" s="170"/>
      <c r="BF17" s="170"/>
      <c r="BG17" s="170"/>
      <c r="BH17" s="170"/>
      <c r="BI17" s="175"/>
      <c r="BJ17" s="173"/>
      <c r="BK17" s="173"/>
      <c r="BL17" s="175"/>
      <c r="BM17" s="176"/>
      <c r="CC17" s="180" t="str">
        <f>IFERROR(VLOOKUP(Table2[[#This Row],[Gender]],'Lookup Values'!$A$1:$B$5,2,FALSE),"0")</f>
        <v>0</v>
      </c>
      <c r="CD17" s="181"/>
      <c r="CE17" s="180" t="str">
        <f>IFERROR(VLOOKUP(Table2[[#This Row],[Year Group]],'Lookup Values'!$C$1:$D$9,2,FALSE),"0")</f>
        <v>0</v>
      </c>
      <c r="CF17" s="180" t="str">
        <f>IFERROR(VLOOKUP(Table2[[#This Row],[School]],'Lookup Values'!$E$1:$E$22,2,FALSE),"0")</f>
        <v>0</v>
      </c>
      <c r="CG17" s="180" t="str">
        <f>IFERROR(VLOOKUP(Table2[[#This Row],[Attending PRU / AP]],'Lookup Values'!$G$1:$H$3,2,FALSE),"0")</f>
        <v>0</v>
      </c>
      <c r="CH17" s="180" t="str">
        <f>IFERROR(VLOOKUP(Table2[[#This Row],[EHE]],'Lookup Values'!$I$1:$J$3,2,FALSE),"0")</f>
        <v>0</v>
      </c>
      <c r="CI17" s="180" t="str">
        <f>IFERROR(VLOOKUP(Table2[[#This Row],[CME]],'Lookup Values'!$K$1:$L$3,2,FALSE),"0")</f>
        <v>0</v>
      </c>
      <c r="CJ17" s="183" t="str">
        <f>IFERROR(VLOOKUP(Table2[[#This Row],[Ethnicity]],'Ethnicity codes'!$H$1:$J$101,3,FALSE),"")</f>
        <v/>
      </c>
      <c r="CK17" s="180" t="str">
        <f>IFERROR(VLOOKUP(Table3[[#This Row],[Ethnicity2]],'Lookup Values'!$M$1:$N$23,2,FALSE),"0")</f>
        <v>0</v>
      </c>
      <c r="CL17" s="180" t="str">
        <f>IFERROR(VLOOKUP(Table3[[#This Row],[Ethnicity2]],'Lookup Values'!$O$1:$P$3,2,FALSE),"0")</f>
        <v>0</v>
      </c>
      <c r="CM17" s="180" t="str">
        <f>IFERROR(VLOOKUP(Table2[[#This Row],[EAL]],'Lookup Values'!$Q$1:$R$3,2,FALSE),"0")</f>
        <v>0</v>
      </c>
      <c r="CN17" s="180" t="str">
        <f>IFERROR(VLOOKUP(Table2[[#This Row],[SEND]],'Lookup Values'!$S$1:$T$6,2,FALSE),"0")</f>
        <v>0</v>
      </c>
      <c r="CO17" s="180" t="str">
        <f>IFERROR(VLOOKUP(Table2[[#This Row],[Pupil Premium]],'Lookup Values'!$U$1:$V$3,2,FALSE),"0")</f>
        <v>0</v>
      </c>
      <c r="CP17" s="180" t="str">
        <f>IFERROR(VLOOKUP(Table2[[#This Row],[LAC / Care Leaver]],'Lookup Values'!$W$1:$X$3,2,FALSE),"0")</f>
        <v>0</v>
      </c>
      <c r="CQ17" s="180" t="str">
        <f>IFERROR(VLOOKUP(Table2[[#This Row],[CP / CIN]],'Lookup Values'!$Y$1:$Z$3,2,FALSE),"0")</f>
        <v>0</v>
      </c>
      <c r="CR17" s="180" t="str">
        <f>IFERROR(VLOOKUP(Table2[[#This Row],[Early Help Referral]],'Lookup Values'!$Y$1:$Z$3,2,FALSE),"0")</f>
        <v>0</v>
      </c>
      <c r="CS17" s="180" t="str">
        <f>IFERROR(VLOOKUP(Table2[[#This Row],[Social Worker]],'Lookup Values'!$Y$1:$Z$3,2,FALSE),"0")</f>
        <v>0</v>
      </c>
      <c r="CT17" s="180" t="str">
        <f>IFERROR(VLOOKUP(Table2[[#This Row],[Exclusion]],'Lookup Values'!$AE$1:$AF$5,2,FALSE),"0")</f>
        <v>0</v>
      </c>
      <c r="CU17" s="180" t="str">
        <f>IFERROR(VLOOKUP(Table2[[#This Row],[Attendance / Absence (&lt;90% PA / &lt;50% SA)]],'Lookup Values'!$AG$1:$AH$4,2,FALSE),"0")</f>
        <v>0</v>
      </c>
      <c r="CV17" s="180" t="str">
        <f>IFERROR(VLOOKUP(Table2[[#This Row],[Multiple School Moves (3+)]],'Lookup Values'!$AI$1:$AJ$3,2,FALSE),"0")</f>
        <v>0</v>
      </c>
      <c r="CW17" s="180" t="str">
        <f>IFERROR(VLOOKUP(Table2[[#This Row],[Pregnancy]],'Lookup Values'!$AK$1:$AL$3,2,FALSE),"0")</f>
        <v>0</v>
      </c>
      <c r="CX17" s="180" t="str">
        <f>IFERROR(VLOOKUP(Table2[[#This Row],[Young Parent]],'Lookup Values'!$AM$1:$AN$3,2,FALSE),"0")</f>
        <v>0</v>
      </c>
      <c r="CY17" s="180" t="str">
        <f>IFERROR(VLOOKUP(Table2[[#This Row],[Young Carer]],'Lookup Values'!$AO$1:$AP$3,2,FALSE),"0")</f>
        <v>0</v>
      </c>
      <c r="CZ17" s="180" t="str">
        <f>IFERROR(VLOOKUP(Table2[[#This Row],[CAMHS Involvement]],'Lookup Values'!$AQ$1:$AR$3,2,FALSE),"0")</f>
        <v>0</v>
      </c>
      <c r="DA17" s="180" t="str">
        <f>IFERROR(VLOOKUP(Table2[[#This Row],[Health Condition]],'Lookup Values'!$AS$1:$AT$3,2,FALSE),"0")</f>
        <v>0</v>
      </c>
      <c r="DB17" s="180" t="str">
        <f>IFERROR(VLOOKUP(Table2[[#This Row],[Substance Misuse ]],'Lookup Values'!$AU$1:$AV$3,2,FALSE),"0")</f>
        <v>0</v>
      </c>
      <c r="DC17" s="180" t="str">
        <f>IFERROR(VLOOKUP(Table2[[#This Row],[YOT supervision]],'Lookup Values'!$AW$1:$AX$3,2,FALSE),"0")</f>
        <v>0</v>
      </c>
      <c r="DD17" s="180" t="str">
        <f>IFERROR(VLOOKUP(Table2[[#This Row],[Previous YOT supervision]],'Lookup Values'!$AY$1:$AZ$3,2,FALSE),"0")</f>
        <v>0</v>
      </c>
      <c r="DE17" s="180" t="str">
        <f>IFERROR(VLOOKUP(Table2[[#This Row],[Custody]],'Lookup Values'!$BA$1:$BB$3,2,FALSE),"0")</f>
        <v>0</v>
      </c>
      <c r="DF17" s="180" t="str">
        <f>IFERROR(VLOOKUP(Table2[[#This Row],[KS2 Eng &amp; Maths Ability Profile HAP/MAP/LAP]],'Lookup Values'!$BC$1:$BD$4,2,FALSE),"0")</f>
        <v>0</v>
      </c>
      <c r="DG17" s="180" t="str">
        <f>IFERROR(VLOOKUP(Table2[[#This Row],[Intended Post 16 Destination]],'Lookup Values'!$BG$1:$BH$12,2,FALSE),"0")</f>
        <v>0</v>
      </c>
      <c r="DH17" s="180" t="str">
        <f>IFERROR(VLOOKUP(Table2[[#This Row],[Application submitted (Y/N or number of applications)]],'Lookup Values'!$BI$1:$BJ$3,2,FALSE),"0")</f>
        <v>0</v>
      </c>
      <c r="DI17" s="180" t="str">
        <f>IFERROR(VLOOKUP(Table2[[#This Row],[Provider Name]],'Lookup Values'!$BK$1:$BL$3,2,FALSE),"0")</f>
        <v>0</v>
      </c>
      <c r="DJ17" s="181"/>
      <c r="DK17" s="180" t="str">
        <f>IFERROR(VLOOKUP(Table2[[#This Row],[Offer received (Y/N)]],'Lookup Values'!$BM$1:$BN$3,2,FALSE),"0")</f>
        <v>0</v>
      </c>
      <c r="DL17" s="180" t="str">
        <f>IFERROR(VLOOKUP(Table2[[#This Row],[Poor Behaviour / Attitude / Motivation]],'Lookup Values'!$BO$1:$BP$4,2,FALSE),"0")</f>
        <v>0</v>
      </c>
      <c r="DM17" s="180" t="str">
        <f>IFERROR(VLOOKUP(Table2[[#This Row],[Other known risk factors (1)]],'Lookup Values'!$BQ$1:$BR$10,2,FALSE),"0")</f>
        <v>0</v>
      </c>
      <c r="DN17" s="182" t="str">
        <f>IFERROR(VLOOKUP(Table2[[#This Row],[Other known risk factors (2)]],'Lookup Values'!$BQ$1:$BR$10,2,FALSE),"0")</f>
        <v>0</v>
      </c>
      <c r="DO17" s="180">
        <f>SUM(Table3[[#This Row],[Gender Score]:[Other known risk factors (2) Score]])</f>
        <v>0</v>
      </c>
      <c r="DP17" s="185" t="str">
        <f>CONCATENATE(Table2[[#This Row],[Generated RONI]],Table2[[#This Row],[School RONI]])</f>
        <v>Very Low</v>
      </c>
    </row>
    <row r="18" spans="1:120" s="179" customFormat="1" ht="13" x14ac:dyDescent="0.3">
      <c r="A18" s="168"/>
      <c r="B18" s="169"/>
      <c r="C18" s="170"/>
      <c r="D18" s="170"/>
      <c r="E18" s="170"/>
      <c r="F18" s="170"/>
      <c r="G18" s="170"/>
      <c r="H18" s="171"/>
      <c r="I18" s="172"/>
      <c r="J18" s="173"/>
      <c r="K18" s="172"/>
      <c r="L18" s="172"/>
      <c r="M18" s="173"/>
      <c r="N18" s="171"/>
      <c r="O18" s="173"/>
      <c r="P18" s="174"/>
      <c r="Q18" s="174"/>
      <c r="R18" s="17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6"/>
      <c r="AS18" s="176"/>
      <c r="AT18" s="176"/>
      <c r="AU18" s="177" t="str">
        <f>VLOOKUP(Table3[[#This Row],[Risk Rating Score]],'Lookup Values'!$BS$1:$BT$34,2)</f>
        <v>Very Low</v>
      </c>
      <c r="AV18" s="172"/>
      <c r="AW18" s="177" t="str">
        <f>IFERROR(VLOOKUP(Table3[[#This Row],[RONI Match]],'Lookup Values'!$BU$2:$BV$26,2,FALSE),"")</f>
        <v/>
      </c>
      <c r="AX18" s="178"/>
      <c r="AY18" s="172"/>
      <c r="AZ18" s="176"/>
      <c r="BA18" s="170"/>
      <c r="BB18" s="170"/>
      <c r="BC18" s="170"/>
      <c r="BD18" s="170"/>
      <c r="BE18" s="170"/>
      <c r="BF18" s="170"/>
      <c r="BG18" s="170"/>
      <c r="BH18" s="170"/>
      <c r="BI18" s="175"/>
      <c r="BJ18" s="173"/>
      <c r="BK18" s="173"/>
      <c r="BL18" s="175"/>
      <c r="BM18" s="176"/>
      <c r="CC18" s="180" t="str">
        <f>IFERROR(VLOOKUP(Table2[[#This Row],[Gender]],'Lookup Values'!$A$1:$B$5,2,FALSE),"0")</f>
        <v>0</v>
      </c>
      <c r="CD18" s="181"/>
      <c r="CE18" s="180" t="str">
        <f>IFERROR(VLOOKUP(Table2[[#This Row],[Year Group]],'Lookup Values'!$C$1:$D$9,2,FALSE),"0")</f>
        <v>0</v>
      </c>
      <c r="CF18" s="180" t="str">
        <f>IFERROR(VLOOKUP(Table2[[#This Row],[School]],'Lookup Values'!$E$1:$E$22,2,FALSE),"0")</f>
        <v>0</v>
      </c>
      <c r="CG18" s="180" t="str">
        <f>IFERROR(VLOOKUP(Table2[[#This Row],[Attending PRU / AP]],'Lookup Values'!$G$1:$H$3,2,FALSE),"0")</f>
        <v>0</v>
      </c>
      <c r="CH18" s="180" t="str">
        <f>IFERROR(VLOOKUP(Table2[[#This Row],[EHE]],'Lookup Values'!$I$1:$J$3,2,FALSE),"0")</f>
        <v>0</v>
      </c>
      <c r="CI18" s="180" t="str">
        <f>IFERROR(VLOOKUP(Table2[[#This Row],[CME]],'Lookup Values'!$K$1:$L$3,2,FALSE),"0")</f>
        <v>0</v>
      </c>
      <c r="CJ18" s="183" t="str">
        <f>IFERROR(VLOOKUP(Table2[[#This Row],[Ethnicity]],'Ethnicity codes'!$H$1:$J$101,3,FALSE),"")</f>
        <v/>
      </c>
      <c r="CK18" s="180" t="str">
        <f>IFERROR(VLOOKUP(Table3[[#This Row],[Ethnicity2]],'Lookup Values'!$M$1:$N$23,2,FALSE),"0")</f>
        <v>0</v>
      </c>
      <c r="CL18" s="180" t="str">
        <f>IFERROR(VLOOKUP(Table3[[#This Row],[Ethnicity2]],'Lookup Values'!$O$1:$P$3,2,FALSE),"0")</f>
        <v>0</v>
      </c>
      <c r="CM18" s="180" t="str">
        <f>IFERROR(VLOOKUP(Table2[[#This Row],[EAL]],'Lookup Values'!$Q$1:$R$3,2,FALSE),"0")</f>
        <v>0</v>
      </c>
      <c r="CN18" s="180" t="str">
        <f>IFERROR(VLOOKUP(Table2[[#This Row],[SEND]],'Lookup Values'!$S$1:$T$6,2,FALSE),"0")</f>
        <v>0</v>
      </c>
      <c r="CO18" s="180" t="str">
        <f>IFERROR(VLOOKUP(Table2[[#This Row],[Pupil Premium]],'Lookup Values'!$U$1:$V$3,2,FALSE),"0")</f>
        <v>0</v>
      </c>
      <c r="CP18" s="180" t="str">
        <f>IFERROR(VLOOKUP(Table2[[#This Row],[LAC / Care Leaver]],'Lookup Values'!$W$1:$X$3,2,FALSE),"0")</f>
        <v>0</v>
      </c>
      <c r="CQ18" s="180" t="str">
        <f>IFERROR(VLOOKUP(Table2[[#This Row],[CP / CIN]],'Lookup Values'!$Y$1:$Z$3,2,FALSE),"0")</f>
        <v>0</v>
      </c>
      <c r="CR18" s="180" t="str">
        <f>IFERROR(VLOOKUP(Table2[[#This Row],[Early Help Referral]],'Lookup Values'!$Y$1:$Z$3,2,FALSE),"0")</f>
        <v>0</v>
      </c>
      <c r="CS18" s="180" t="str">
        <f>IFERROR(VLOOKUP(Table2[[#This Row],[Social Worker]],'Lookup Values'!$Y$1:$Z$3,2,FALSE),"0")</f>
        <v>0</v>
      </c>
      <c r="CT18" s="180" t="str">
        <f>IFERROR(VLOOKUP(Table2[[#This Row],[Exclusion]],'Lookup Values'!$AE$1:$AF$5,2,FALSE),"0")</f>
        <v>0</v>
      </c>
      <c r="CU18" s="180" t="str">
        <f>IFERROR(VLOOKUP(Table2[[#This Row],[Attendance / Absence (&lt;90% PA / &lt;50% SA)]],'Lookup Values'!$AG$1:$AH$4,2,FALSE),"0")</f>
        <v>0</v>
      </c>
      <c r="CV18" s="180" t="str">
        <f>IFERROR(VLOOKUP(Table2[[#This Row],[Multiple School Moves (3+)]],'Lookup Values'!$AI$1:$AJ$3,2,FALSE),"0")</f>
        <v>0</v>
      </c>
      <c r="CW18" s="180" t="str">
        <f>IFERROR(VLOOKUP(Table2[[#This Row],[Pregnancy]],'Lookup Values'!$AK$1:$AL$3,2,FALSE),"0")</f>
        <v>0</v>
      </c>
      <c r="CX18" s="180" t="str">
        <f>IFERROR(VLOOKUP(Table2[[#This Row],[Young Parent]],'Lookup Values'!$AM$1:$AN$3,2,FALSE),"0")</f>
        <v>0</v>
      </c>
      <c r="CY18" s="180" t="str">
        <f>IFERROR(VLOOKUP(Table2[[#This Row],[Young Carer]],'Lookup Values'!$AO$1:$AP$3,2,FALSE),"0")</f>
        <v>0</v>
      </c>
      <c r="CZ18" s="180" t="str">
        <f>IFERROR(VLOOKUP(Table2[[#This Row],[CAMHS Involvement]],'Lookup Values'!$AQ$1:$AR$3,2,FALSE),"0")</f>
        <v>0</v>
      </c>
      <c r="DA18" s="180" t="str">
        <f>IFERROR(VLOOKUP(Table2[[#This Row],[Health Condition]],'Lookup Values'!$AS$1:$AT$3,2,FALSE),"0")</f>
        <v>0</v>
      </c>
      <c r="DB18" s="180" t="str">
        <f>IFERROR(VLOOKUP(Table2[[#This Row],[Substance Misuse ]],'Lookup Values'!$AU$1:$AV$3,2,FALSE),"0")</f>
        <v>0</v>
      </c>
      <c r="DC18" s="180" t="str">
        <f>IFERROR(VLOOKUP(Table2[[#This Row],[YOT supervision]],'Lookup Values'!$AW$1:$AX$3,2,FALSE),"0")</f>
        <v>0</v>
      </c>
      <c r="DD18" s="180" t="str">
        <f>IFERROR(VLOOKUP(Table2[[#This Row],[Previous YOT supervision]],'Lookup Values'!$AY$1:$AZ$3,2,FALSE),"0")</f>
        <v>0</v>
      </c>
      <c r="DE18" s="180" t="str">
        <f>IFERROR(VLOOKUP(Table2[[#This Row],[Custody]],'Lookup Values'!$BA$1:$BB$3,2,FALSE),"0")</f>
        <v>0</v>
      </c>
      <c r="DF18" s="180" t="str">
        <f>IFERROR(VLOOKUP(Table2[[#This Row],[KS2 Eng &amp; Maths Ability Profile HAP/MAP/LAP]],'Lookup Values'!$BC$1:$BD$4,2,FALSE),"0")</f>
        <v>0</v>
      </c>
      <c r="DG18" s="180" t="str">
        <f>IFERROR(VLOOKUP(Table2[[#This Row],[Intended Post 16 Destination]],'Lookup Values'!$BG$1:$BH$12,2,FALSE),"0")</f>
        <v>0</v>
      </c>
      <c r="DH18" s="180" t="str">
        <f>IFERROR(VLOOKUP(Table2[[#This Row],[Application submitted (Y/N or number of applications)]],'Lookup Values'!$BI$1:$BJ$3,2,FALSE),"0")</f>
        <v>0</v>
      </c>
      <c r="DI18" s="180" t="str">
        <f>IFERROR(VLOOKUP(Table2[[#This Row],[Provider Name]],'Lookup Values'!$BK$1:$BL$3,2,FALSE),"0")</f>
        <v>0</v>
      </c>
      <c r="DJ18" s="181"/>
      <c r="DK18" s="180" t="str">
        <f>IFERROR(VLOOKUP(Table2[[#This Row],[Offer received (Y/N)]],'Lookup Values'!$BM$1:$BN$3,2,FALSE),"0")</f>
        <v>0</v>
      </c>
      <c r="DL18" s="180" t="str">
        <f>IFERROR(VLOOKUP(Table2[[#This Row],[Poor Behaviour / Attitude / Motivation]],'Lookup Values'!$BO$1:$BP$4,2,FALSE),"0")</f>
        <v>0</v>
      </c>
      <c r="DM18" s="180" t="str">
        <f>IFERROR(VLOOKUP(Table2[[#This Row],[Other known risk factors (1)]],'Lookup Values'!$BQ$1:$BR$10,2,FALSE),"0")</f>
        <v>0</v>
      </c>
      <c r="DN18" s="182" t="str">
        <f>IFERROR(VLOOKUP(Table2[[#This Row],[Other known risk factors (2)]],'Lookup Values'!$BQ$1:$BR$10,2,FALSE),"0")</f>
        <v>0</v>
      </c>
      <c r="DO18" s="180">
        <f>SUM(Table3[[#This Row],[Gender Score]:[Other known risk factors (2) Score]])</f>
        <v>0</v>
      </c>
      <c r="DP18" s="185" t="str">
        <f>CONCATENATE(Table2[[#This Row],[Generated RONI]],Table2[[#This Row],[School RONI]])</f>
        <v>Very Low</v>
      </c>
    </row>
    <row r="19" spans="1:120" s="179" customFormat="1" ht="13" x14ac:dyDescent="0.3">
      <c r="A19" s="168"/>
      <c r="B19" s="169"/>
      <c r="C19" s="170"/>
      <c r="D19" s="170"/>
      <c r="E19" s="170"/>
      <c r="F19" s="170"/>
      <c r="G19" s="170"/>
      <c r="H19" s="171"/>
      <c r="I19" s="172"/>
      <c r="J19" s="173"/>
      <c r="K19" s="172"/>
      <c r="L19" s="172"/>
      <c r="M19" s="173"/>
      <c r="N19" s="171"/>
      <c r="O19" s="173"/>
      <c r="P19" s="174"/>
      <c r="Q19" s="174"/>
      <c r="R19" s="17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6"/>
      <c r="AS19" s="176"/>
      <c r="AT19" s="176"/>
      <c r="AU19" s="177" t="str">
        <f>VLOOKUP(Table3[[#This Row],[Risk Rating Score]],'Lookup Values'!$BS$1:$BT$34,2)</f>
        <v>Very Low</v>
      </c>
      <c r="AV19" s="172"/>
      <c r="AW19" s="177" t="str">
        <f>IFERROR(VLOOKUP(Table3[[#This Row],[RONI Match]],'Lookup Values'!$BU$2:$BV$26,2,FALSE),"")</f>
        <v/>
      </c>
      <c r="AX19" s="178"/>
      <c r="AY19" s="172"/>
      <c r="AZ19" s="176"/>
      <c r="BA19" s="170"/>
      <c r="BB19" s="170"/>
      <c r="BC19" s="170"/>
      <c r="BD19" s="170"/>
      <c r="BE19" s="170"/>
      <c r="BF19" s="170"/>
      <c r="BG19" s="170"/>
      <c r="BH19" s="170"/>
      <c r="BI19" s="175"/>
      <c r="BJ19" s="173"/>
      <c r="BK19" s="173"/>
      <c r="BL19" s="175"/>
      <c r="BM19" s="176"/>
      <c r="CC19" s="180" t="str">
        <f>IFERROR(VLOOKUP(Table2[[#This Row],[Gender]],'Lookup Values'!$A$1:$B$5,2,FALSE),"0")</f>
        <v>0</v>
      </c>
      <c r="CD19" s="181"/>
      <c r="CE19" s="180" t="str">
        <f>IFERROR(VLOOKUP(Table2[[#This Row],[Year Group]],'Lookup Values'!$C$1:$D$9,2,FALSE),"0")</f>
        <v>0</v>
      </c>
      <c r="CF19" s="180" t="str">
        <f>IFERROR(VLOOKUP(Table2[[#This Row],[School]],'Lookup Values'!$E$1:$E$22,2,FALSE),"0")</f>
        <v>0</v>
      </c>
      <c r="CG19" s="180" t="str">
        <f>IFERROR(VLOOKUP(Table2[[#This Row],[Attending PRU / AP]],'Lookup Values'!$G$1:$H$3,2,FALSE),"0")</f>
        <v>0</v>
      </c>
      <c r="CH19" s="180" t="str">
        <f>IFERROR(VLOOKUP(Table2[[#This Row],[EHE]],'Lookup Values'!$I$1:$J$3,2,FALSE),"0")</f>
        <v>0</v>
      </c>
      <c r="CI19" s="180" t="str">
        <f>IFERROR(VLOOKUP(Table2[[#This Row],[CME]],'Lookup Values'!$K$1:$L$3,2,FALSE),"0")</f>
        <v>0</v>
      </c>
      <c r="CJ19" s="183" t="str">
        <f>IFERROR(VLOOKUP(Table2[[#This Row],[Ethnicity]],'Ethnicity codes'!$H$1:$J$101,3,FALSE),"")</f>
        <v/>
      </c>
      <c r="CK19" s="180" t="str">
        <f>IFERROR(VLOOKUP(Table3[[#This Row],[Ethnicity2]],'Lookup Values'!$M$1:$N$23,2,FALSE),"0")</f>
        <v>0</v>
      </c>
      <c r="CL19" s="180" t="str">
        <f>IFERROR(VLOOKUP(Table3[[#This Row],[Ethnicity2]],'Lookup Values'!$O$1:$P$3,2,FALSE),"0")</f>
        <v>0</v>
      </c>
      <c r="CM19" s="180" t="str">
        <f>IFERROR(VLOOKUP(Table2[[#This Row],[EAL]],'Lookup Values'!$Q$1:$R$3,2,FALSE),"0")</f>
        <v>0</v>
      </c>
      <c r="CN19" s="180" t="str">
        <f>IFERROR(VLOOKUP(Table2[[#This Row],[SEND]],'Lookup Values'!$S$1:$T$6,2,FALSE),"0")</f>
        <v>0</v>
      </c>
      <c r="CO19" s="180" t="str">
        <f>IFERROR(VLOOKUP(Table2[[#This Row],[Pupil Premium]],'Lookup Values'!$U$1:$V$3,2,FALSE),"0")</f>
        <v>0</v>
      </c>
      <c r="CP19" s="180" t="str">
        <f>IFERROR(VLOOKUP(Table2[[#This Row],[LAC / Care Leaver]],'Lookup Values'!$W$1:$X$3,2,FALSE),"0")</f>
        <v>0</v>
      </c>
      <c r="CQ19" s="180" t="str">
        <f>IFERROR(VLOOKUP(Table2[[#This Row],[CP / CIN]],'Lookup Values'!$Y$1:$Z$3,2,FALSE),"0")</f>
        <v>0</v>
      </c>
      <c r="CR19" s="180" t="str">
        <f>IFERROR(VLOOKUP(Table2[[#This Row],[Early Help Referral]],'Lookup Values'!$Y$1:$Z$3,2,FALSE),"0")</f>
        <v>0</v>
      </c>
      <c r="CS19" s="180" t="str">
        <f>IFERROR(VLOOKUP(Table2[[#This Row],[Social Worker]],'Lookup Values'!$Y$1:$Z$3,2,FALSE),"0")</f>
        <v>0</v>
      </c>
      <c r="CT19" s="180" t="str">
        <f>IFERROR(VLOOKUP(Table2[[#This Row],[Exclusion]],'Lookup Values'!$AE$1:$AF$5,2,FALSE),"0")</f>
        <v>0</v>
      </c>
      <c r="CU19" s="180" t="str">
        <f>IFERROR(VLOOKUP(Table2[[#This Row],[Attendance / Absence (&lt;90% PA / &lt;50% SA)]],'Lookup Values'!$AG$1:$AH$4,2,FALSE),"0")</f>
        <v>0</v>
      </c>
      <c r="CV19" s="180" t="str">
        <f>IFERROR(VLOOKUP(Table2[[#This Row],[Multiple School Moves (3+)]],'Lookup Values'!$AI$1:$AJ$3,2,FALSE),"0")</f>
        <v>0</v>
      </c>
      <c r="CW19" s="180" t="str">
        <f>IFERROR(VLOOKUP(Table2[[#This Row],[Pregnancy]],'Lookup Values'!$AK$1:$AL$3,2,FALSE),"0")</f>
        <v>0</v>
      </c>
      <c r="CX19" s="180" t="str">
        <f>IFERROR(VLOOKUP(Table2[[#This Row],[Young Parent]],'Lookup Values'!$AM$1:$AN$3,2,FALSE),"0")</f>
        <v>0</v>
      </c>
      <c r="CY19" s="180" t="str">
        <f>IFERROR(VLOOKUP(Table2[[#This Row],[Young Carer]],'Lookup Values'!$AO$1:$AP$3,2,FALSE),"0")</f>
        <v>0</v>
      </c>
      <c r="CZ19" s="180" t="str">
        <f>IFERROR(VLOOKUP(Table2[[#This Row],[CAMHS Involvement]],'Lookup Values'!$AQ$1:$AR$3,2,FALSE),"0")</f>
        <v>0</v>
      </c>
      <c r="DA19" s="180" t="str">
        <f>IFERROR(VLOOKUP(Table2[[#This Row],[Health Condition]],'Lookup Values'!$AS$1:$AT$3,2,FALSE),"0")</f>
        <v>0</v>
      </c>
      <c r="DB19" s="180" t="str">
        <f>IFERROR(VLOOKUP(Table2[[#This Row],[Substance Misuse ]],'Lookup Values'!$AU$1:$AV$3,2,FALSE),"0")</f>
        <v>0</v>
      </c>
      <c r="DC19" s="180" t="str">
        <f>IFERROR(VLOOKUP(Table2[[#This Row],[YOT supervision]],'Lookup Values'!$AW$1:$AX$3,2,FALSE),"0")</f>
        <v>0</v>
      </c>
      <c r="DD19" s="180" t="str">
        <f>IFERROR(VLOOKUP(Table2[[#This Row],[Previous YOT supervision]],'Lookup Values'!$AY$1:$AZ$3,2,FALSE),"0")</f>
        <v>0</v>
      </c>
      <c r="DE19" s="180" t="str">
        <f>IFERROR(VLOOKUP(Table2[[#This Row],[Custody]],'Lookup Values'!$BA$1:$BB$3,2,FALSE),"0")</f>
        <v>0</v>
      </c>
      <c r="DF19" s="180" t="str">
        <f>IFERROR(VLOOKUP(Table2[[#This Row],[KS2 Eng &amp; Maths Ability Profile HAP/MAP/LAP]],'Lookup Values'!$BC$1:$BD$4,2,FALSE),"0")</f>
        <v>0</v>
      </c>
      <c r="DG19" s="180" t="str">
        <f>IFERROR(VLOOKUP(Table2[[#This Row],[Intended Post 16 Destination]],'Lookup Values'!$BG$1:$BH$12,2,FALSE),"0")</f>
        <v>0</v>
      </c>
      <c r="DH19" s="180" t="str">
        <f>IFERROR(VLOOKUP(Table2[[#This Row],[Application submitted (Y/N or number of applications)]],'Lookup Values'!$BI$1:$BJ$3,2,FALSE),"0")</f>
        <v>0</v>
      </c>
      <c r="DI19" s="180" t="str">
        <f>IFERROR(VLOOKUP(Table2[[#This Row],[Provider Name]],'Lookup Values'!$BK$1:$BL$3,2,FALSE),"0")</f>
        <v>0</v>
      </c>
      <c r="DJ19" s="181"/>
      <c r="DK19" s="180" t="str">
        <f>IFERROR(VLOOKUP(Table2[[#This Row],[Offer received (Y/N)]],'Lookup Values'!$BM$1:$BN$3,2,FALSE),"0")</f>
        <v>0</v>
      </c>
      <c r="DL19" s="180" t="str">
        <f>IFERROR(VLOOKUP(Table2[[#This Row],[Poor Behaviour / Attitude / Motivation]],'Lookup Values'!$BO$1:$BP$4,2,FALSE),"0")</f>
        <v>0</v>
      </c>
      <c r="DM19" s="180" t="str">
        <f>IFERROR(VLOOKUP(Table2[[#This Row],[Other known risk factors (1)]],'Lookup Values'!$BQ$1:$BR$10,2,FALSE),"0")</f>
        <v>0</v>
      </c>
      <c r="DN19" s="182" t="str">
        <f>IFERROR(VLOOKUP(Table2[[#This Row],[Other known risk factors (2)]],'Lookup Values'!$BQ$1:$BR$10,2,FALSE),"0")</f>
        <v>0</v>
      </c>
      <c r="DO19" s="180">
        <f>SUM(Table3[[#This Row],[Gender Score]:[Other known risk factors (2) Score]])</f>
        <v>0</v>
      </c>
      <c r="DP19" s="185" t="str">
        <f>CONCATENATE(Table2[[#This Row],[Generated RONI]],Table2[[#This Row],[School RONI]])</f>
        <v>Very Low</v>
      </c>
    </row>
    <row r="20" spans="1:120" s="179" customFormat="1" ht="13" x14ac:dyDescent="0.3">
      <c r="A20" s="168"/>
      <c r="B20" s="169"/>
      <c r="C20" s="170"/>
      <c r="D20" s="170"/>
      <c r="E20" s="170"/>
      <c r="F20" s="170"/>
      <c r="G20" s="170"/>
      <c r="H20" s="171"/>
      <c r="I20" s="172"/>
      <c r="J20" s="173"/>
      <c r="K20" s="172"/>
      <c r="L20" s="172"/>
      <c r="M20" s="173"/>
      <c r="N20" s="171"/>
      <c r="O20" s="173"/>
      <c r="P20" s="174"/>
      <c r="Q20" s="174"/>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6"/>
      <c r="AS20" s="176"/>
      <c r="AT20" s="176"/>
      <c r="AU20" s="177" t="str">
        <f>VLOOKUP(Table3[[#This Row],[Risk Rating Score]],'Lookup Values'!$BS$1:$BT$34,2)</f>
        <v>Very Low</v>
      </c>
      <c r="AV20" s="172"/>
      <c r="AW20" s="177" t="str">
        <f>IFERROR(VLOOKUP(Table3[[#This Row],[RONI Match]],'Lookup Values'!$BU$2:$BV$26,2,FALSE),"")</f>
        <v/>
      </c>
      <c r="AX20" s="178"/>
      <c r="AY20" s="172"/>
      <c r="AZ20" s="176"/>
      <c r="BA20" s="170"/>
      <c r="BB20" s="170"/>
      <c r="BC20" s="170"/>
      <c r="BD20" s="170"/>
      <c r="BE20" s="170"/>
      <c r="BF20" s="170"/>
      <c r="BG20" s="170"/>
      <c r="BH20" s="170"/>
      <c r="BI20" s="175"/>
      <c r="BJ20" s="173"/>
      <c r="BK20" s="173"/>
      <c r="BL20" s="175"/>
      <c r="BM20" s="176"/>
      <c r="CC20" s="180" t="str">
        <f>IFERROR(VLOOKUP(Table2[[#This Row],[Gender]],'Lookup Values'!$A$1:$B$5,2,FALSE),"0")</f>
        <v>0</v>
      </c>
      <c r="CD20" s="181"/>
      <c r="CE20" s="180" t="str">
        <f>IFERROR(VLOOKUP(Table2[[#This Row],[Year Group]],'Lookup Values'!$C$1:$D$9,2,FALSE),"0")</f>
        <v>0</v>
      </c>
      <c r="CF20" s="180" t="str">
        <f>IFERROR(VLOOKUP(Table2[[#This Row],[School]],'Lookup Values'!$E$1:$E$22,2,FALSE),"0")</f>
        <v>0</v>
      </c>
      <c r="CG20" s="180" t="str">
        <f>IFERROR(VLOOKUP(Table2[[#This Row],[Attending PRU / AP]],'Lookup Values'!$G$1:$H$3,2,FALSE),"0")</f>
        <v>0</v>
      </c>
      <c r="CH20" s="180" t="str">
        <f>IFERROR(VLOOKUP(Table2[[#This Row],[EHE]],'Lookup Values'!$I$1:$J$3,2,FALSE),"0")</f>
        <v>0</v>
      </c>
      <c r="CI20" s="180" t="str">
        <f>IFERROR(VLOOKUP(Table2[[#This Row],[CME]],'Lookup Values'!$K$1:$L$3,2,FALSE),"0")</f>
        <v>0</v>
      </c>
      <c r="CJ20" s="183" t="str">
        <f>IFERROR(VLOOKUP(Table2[[#This Row],[Ethnicity]],'Ethnicity codes'!$H$1:$J$101,3,FALSE),"")</f>
        <v/>
      </c>
      <c r="CK20" s="180" t="str">
        <f>IFERROR(VLOOKUP(Table3[[#This Row],[Ethnicity2]],'Lookup Values'!$M$1:$N$23,2,FALSE),"0")</f>
        <v>0</v>
      </c>
      <c r="CL20" s="180" t="str">
        <f>IFERROR(VLOOKUP(Table3[[#This Row],[Ethnicity2]],'Lookup Values'!$O$1:$P$3,2,FALSE),"0")</f>
        <v>0</v>
      </c>
      <c r="CM20" s="180" t="str">
        <f>IFERROR(VLOOKUP(Table2[[#This Row],[EAL]],'Lookup Values'!$Q$1:$R$3,2,FALSE),"0")</f>
        <v>0</v>
      </c>
      <c r="CN20" s="180" t="str">
        <f>IFERROR(VLOOKUP(Table2[[#This Row],[SEND]],'Lookup Values'!$S$1:$T$6,2,FALSE),"0")</f>
        <v>0</v>
      </c>
      <c r="CO20" s="180" t="str">
        <f>IFERROR(VLOOKUP(Table2[[#This Row],[Pupil Premium]],'Lookup Values'!$U$1:$V$3,2,FALSE),"0")</f>
        <v>0</v>
      </c>
      <c r="CP20" s="180" t="str">
        <f>IFERROR(VLOOKUP(Table2[[#This Row],[LAC / Care Leaver]],'Lookup Values'!$W$1:$X$3,2,FALSE),"0")</f>
        <v>0</v>
      </c>
      <c r="CQ20" s="180" t="str">
        <f>IFERROR(VLOOKUP(Table2[[#This Row],[CP / CIN]],'Lookup Values'!$Y$1:$Z$3,2,FALSE),"0")</f>
        <v>0</v>
      </c>
      <c r="CR20" s="180" t="str">
        <f>IFERROR(VLOOKUP(Table2[[#This Row],[Early Help Referral]],'Lookup Values'!$Y$1:$Z$3,2,FALSE),"0")</f>
        <v>0</v>
      </c>
      <c r="CS20" s="180" t="str">
        <f>IFERROR(VLOOKUP(Table2[[#This Row],[Social Worker]],'Lookup Values'!$Y$1:$Z$3,2,FALSE),"0")</f>
        <v>0</v>
      </c>
      <c r="CT20" s="180" t="str">
        <f>IFERROR(VLOOKUP(Table2[[#This Row],[Exclusion]],'Lookup Values'!$AE$1:$AF$5,2,FALSE),"0")</f>
        <v>0</v>
      </c>
      <c r="CU20" s="180" t="str">
        <f>IFERROR(VLOOKUP(Table2[[#This Row],[Attendance / Absence (&lt;90% PA / &lt;50% SA)]],'Lookup Values'!$AG$1:$AH$4,2,FALSE),"0")</f>
        <v>0</v>
      </c>
      <c r="CV20" s="180" t="str">
        <f>IFERROR(VLOOKUP(Table2[[#This Row],[Multiple School Moves (3+)]],'Lookup Values'!$AI$1:$AJ$3,2,FALSE),"0")</f>
        <v>0</v>
      </c>
      <c r="CW20" s="180" t="str">
        <f>IFERROR(VLOOKUP(Table2[[#This Row],[Pregnancy]],'Lookup Values'!$AK$1:$AL$3,2,FALSE),"0")</f>
        <v>0</v>
      </c>
      <c r="CX20" s="180" t="str">
        <f>IFERROR(VLOOKUP(Table2[[#This Row],[Young Parent]],'Lookup Values'!$AM$1:$AN$3,2,FALSE),"0")</f>
        <v>0</v>
      </c>
      <c r="CY20" s="180" t="str">
        <f>IFERROR(VLOOKUP(Table2[[#This Row],[Young Carer]],'Lookup Values'!$AO$1:$AP$3,2,FALSE),"0")</f>
        <v>0</v>
      </c>
      <c r="CZ20" s="180" t="str">
        <f>IFERROR(VLOOKUP(Table2[[#This Row],[CAMHS Involvement]],'Lookup Values'!$AQ$1:$AR$3,2,FALSE),"0")</f>
        <v>0</v>
      </c>
      <c r="DA20" s="180" t="str">
        <f>IFERROR(VLOOKUP(Table2[[#This Row],[Health Condition]],'Lookup Values'!$AS$1:$AT$3,2,FALSE),"0")</f>
        <v>0</v>
      </c>
      <c r="DB20" s="180" t="str">
        <f>IFERROR(VLOOKUP(Table2[[#This Row],[Substance Misuse ]],'Lookup Values'!$AU$1:$AV$3,2,FALSE),"0")</f>
        <v>0</v>
      </c>
      <c r="DC20" s="180" t="str">
        <f>IFERROR(VLOOKUP(Table2[[#This Row],[YOT supervision]],'Lookup Values'!$AW$1:$AX$3,2,FALSE),"0")</f>
        <v>0</v>
      </c>
      <c r="DD20" s="180" t="str">
        <f>IFERROR(VLOOKUP(Table2[[#This Row],[Previous YOT supervision]],'Lookup Values'!$AY$1:$AZ$3,2,FALSE),"0")</f>
        <v>0</v>
      </c>
      <c r="DE20" s="180" t="str">
        <f>IFERROR(VLOOKUP(Table2[[#This Row],[Custody]],'Lookup Values'!$BA$1:$BB$3,2,FALSE),"0")</f>
        <v>0</v>
      </c>
      <c r="DF20" s="180" t="str">
        <f>IFERROR(VLOOKUP(Table2[[#This Row],[KS2 Eng &amp; Maths Ability Profile HAP/MAP/LAP]],'Lookup Values'!$BC$1:$BD$4,2,FALSE),"0")</f>
        <v>0</v>
      </c>
      <c r="DG20" s="180" t="str">
        <f>IFERROR(VLOOKUP(Table2[[#This Row],[Intended Post 16 Destination]],'Lookup Values'!$BG$1:$BH$12,2,FALSE),"0")</f>
        <v>0</v>
      </c>
      <c r="DH20" s="180" t="str">
        <f>IFERROR(VLOOKUP(Table2[[#This Row],[Application submitted (Y/N or number of applications)]],'Lookup Values'!$BI$1:$BJ$3,2,FALSE),"0")</f>
        <v>0</v>
      </c>
      <c r="DI20" s="180" t="str">
        <f>IFERROR(VLOOKUP(Table2[[#This Row],[Provider Name]],'Lookup Values'!$BK$1:$BL$3,2,FALSE),"0")</f>
        <v>0</v>
      </c>
      <c r="DJ20" s="181"/>
      <c r="DK20" s="180" t="str">
        <f>IFERROR(VLOOKUP(Table2[[#This Row],[Offer received (Y/N)]],'Lookup Values'!$BM$1:$BN$3,2,FALSE),"0")</f>
        <v>0</v>
      </c>
      <c r="DL20" s="180" t="str">
        <f>IFERROR(VLOOKUP(Table2[[#This Row],[Poor Behaviour / Attitude / Motivation]],'Lookup Values'!$BO$1:$BP$4,2,FALSE),"0")</f>
        <v>0</v>
      </c>
      <c r="DM20" s="180" t="str">
        <f>IFERROR(VLOOKUP(Table2[[#This Row],[Other known risk factors (1)]],'Lookup Values'!$BQ$1:$BR$10,2,FALSE),"0")</f>
        <v>0</v>
      </c>
      <c r="DN20" s="182" t="str">
        <f>IFERROR(VLOOKUP(Table2[[#This Row],[Other known risk factors (2)]],'Lookup Values'!$BQ$1:$BR$10,2,FALSE),"0")</f>
        <v>0</v>
      </c>
      <c r="DO20" s="180">
        <f>SUM(Table3[[#This Row],[Gender Score]:[Other known risk factors (2) Score]])</f>
        <v>0</v>
      </c>
      <c r="DP20" s="185" t="str">
        <f>CONCATENATE(Table2[[#This Row],[Generated RONI]],Table2[[#This Row],[School RONI]])</f>
        <v>Very Low</v>
      </c>
    </row>
    <row r="21" spans="1:120" s="179" customFormat="1" ht="13" x14ac:dyDescent="0.3">
      <c r="A21" s="168"/>
      <c r="B21" s="169"/>
      <c r="C21" s="170"/>
      <c r="D21" s="170"/>
      <c r="E21" s="170"/>
      <c r="F21" s="170"/>
      <c r="G21" s="170"/>
      <c r="H21" s="171"/>
      <c r="I21" s="172"/>
      <c r="J21" s="173"/>
      <c r="K21" s="172"/>
      <c r="L21" s="172"/>
      <c r="M21" s="173"/>
      <c r="N21" s="171"/>
      <c r="O21" s="173"/>
      <c r="P21" s="174"/>
      <c r="Q21" s="174"/>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6"/>
      <c r="AS21" s="176"/>
      <c r="AT21" s="176"/>
      <c r="AU21" s="177" t="str">
        <f>VLOOKUP(Table3[[#This Row],[Risk Rating Score]],'Lookup Values'!$BS$1:$BT$34,2)</f>
        <v>Very Low</v>
      </c>
      <c r="AV21" s="172"/>
      <c r="AW21" s="177" t="str">
        <f>IFERROR(VLOOKUP(Table3[[#This Row],[RONI Match]],'Lookup Values'!$BU$2:$BV$26,2,FALSE),"")</f>
        <v/>
      </c>
      <c r="AX21" s="178"/>
      <c r="AY21" s="172"/>
      <c r="AZ21" s="176"/>
      <c r="BA21" s="170"/>
      <c r="BB21" s="170"/>
      <c r="BC21" s="170"/>
      <c r="BD21" s="170"/>
      <c r="BE21" s="170"/>
      <c r="BF21" s="170"/>
      <c r="BG21" s="170"/>
      <c r="BH21" s="170"/>
      <c r="BI21" s="175"/>
      <c r="BJ21" s="173"/>
      <c r="BK21" s="173"/>
      <c r="BL21" s="175"/>
      <c r="BM21" s="176"/>
      <c r="CC21" s="180" t="str">
        <f>IFERROR(VLOOKUP(Table2[[#This Row],[Gender]],'Lookup Values'!$A$1:$B$5,2,FALSE),"0")</f>
        <v>0</v>
      </c>
      <c r="CD21" s="181"/>
      <c r="CE21" s="180" t="str">
        <f>IFERROR(VLOOKUP(Table2[[#This Row],[Year Group]],'Lookup Values'!$C$1:$D$9,2,FALSE),"0")</f>
        <v>0</v>
      </c>
      <c r="CF21" s="180" t="str">
        <f>IFERROR(VLOOKUP(Table2[[#This Row],[School]],'Lookup Values'!$E$1:$E$22,2,FALSE),"0")</f>
        <v>0</v>
      </c>
      <c r="CG21" s="180" t="str">
        <f>IFERROR(VLOOKUP(Table2[[#This Row],[Attending PRU / AP]],'Lookup Values'!$G$1:$H$3,2,FALSE),"0")</f>
        <v>0</v>
      </c>
      <c r="CH21" s="180" t="str">
        <f>IFERROR(VLOOKUP(Table2[[#This Row],[EHE]],'Lookup Values'!$I$1:$J$3,2,FALSE),"0")</f>
        <v>0</v>
      </c>
      <c r="CI21" s="180" t="str">
        <f>IFERROR(VLOOKUP(Table2[[#This Row],[CME]],'Lookup Values'!$K$1:$L$3,2,FALSE),"0")</f>
        <v>0</v>
      </c>
      <c r="CJ21" s="183" t="str">
        <f>IFERROR(VLOOKUP(Table2[[#This Row],[Ethnicity]],'Ethnicity codes'!$H$1:$J$101,3,FALSE),"")</f>
        <v/>
      </c>
      <c r="CK21" s="180" t="str">
        <f>IFERROR(VLOOKUP(Table3[[#This Row],[Ethnicity2]],'Lookup Values'!$M$1:$N$23,2,FALSE),"0")</f>
        <v>0</v>
      </c>
      <c r="CL21" s="180" t="str">
        <f>IFERROR(VLOOKUP(Table3[[#This Row],[Ethnicity2]],'Lookup Values'!$O$1:$P$3,2,FALSE),"0")</f>
        <v>0</v>
      </c>
      <c r="CM21" s="180" t="str">
        <f>IFERROR(VLOOKUP(Table2[[#This Row],[EAL]],'Lookup Values'!$Q$1:$R$3,2,FALSE),"0")</f>
        <v>0</v>
      </c>
      <c r="CN21" s="180" t="str">
        <f>IFERROR(VLOOKUP(Table2[[#This Row],[SEND]],'Lookup Values'!$S$1:$T$6,2,FALSE),"0")</f>
        <v>0</v>
      </c>
      <c r="CO21" s="180" t="str">
        <f>IFERROR(VLOOKUP(Table2[[#This Row],[Pupil Premium]],'Lookup Values'!$U$1:$V$3,2,FALSE),"0")</f>
        <v>0</v>
      </c>
      <c r="CP21" s="180" t="str">
        <f>IFERROR(VLOOKUP(Table2[[#This Row],[LAC / Care Leaver]],'Lookup Values'!$W$1:$X$3,2,FALSE),"0")</f>
        <v>0</v>
      </c>
      <c r="CQ21" s="180" t="str">
        <f>IFERROR(VLOOKUP(Table2[[#This Row],[CP / CIN]],'Lookup Values'!$Y$1:$Z$3,2,FALSE),"0")</f>
        <v>0</v>
      </c>
      <c r="CR21" s="180" t="str">
        <f>IFERROR(VLOOKUP(Table2[[#This Row],[Early Help Referral]],'Lookup Values'!$Y$1:$Z$3,2,FALSE),"0")</f>
        <v>0</v>
      </c>
      <c r="CS21" s="180" t="str">
        <f>IFERROR(VLOOKUP(Table2[[#This Row],[Social Worker]],'Lookup Values'!$Y$1:$Z$3,2,FALSE),"0")</f>
        <v>0</v>
      </c>
      <c r="CT21" s="180" t="str">
        <f>IFERROR(VLOOKUP(Table2[[#This Row],[Exclusion]],'Lookup Values'!$AE$1:$AF$5,2,FALSE),"0")</f>
        <v>0</v>
      </c>
      <c r="CU21" s="180" t="str">
        <f>IFERROR(VLOOKUP(Table2[[#This Row],[Attendance / Absence (&lt;90% PA / &lt;50% SA)]],'Lookup Values'!$AG$1:$AH$4,2,FALSE),"0")</f>
        <v>0</v>
      </c>
      <c r="CV21" s="180" t="str">
        <f>IFERROR(VLOOKUP(Table2[[#This Row],[Multiple School Moves (3+)]],'Lookup Values'!$AI$1:$AJ$3,2,FALSE),"0")</f>
        <v>0</v>
      </c>
      <c r="CW21" s="180" t="str">
        <f>IFERROR(VLOOKUP(Table2[[#This Row],[Pregnancy]],'Lookup Values'!$AK$1:$AL$3,2,FALSE),"0")</f>
        <v>0</v>
      </c>
      <c r="CX21" s="180" t="str">
        <f>IFERROR(VLOOKUP(Table2[[#This Row],[Young Parent]],'Lookup Values'!$AM$1:$AN$3,2,FALSE),"0")</f>
        <v>0</v>
      </c>
      <c r="CY21" s="180" t="str">
        <f>IFERROR(VLOOKUP(Table2[[#This Row],[Young Carer]],'Lookup Values'!$AO$1:$AP$3,2,FALSE),"0")</f>
        <v>0</v>
      </c>
      <c r="CZ21" s="180" t="str">
        <f>IFERROR(VLOOKUP(Table2[[#This Row],[CAMHS Involvement]],'Lookup Values'!$AQ$1:$AR$3,2,FALSE),"0")</f>
        <v>0</v>
      </c>
      <c r="DA21" s="180" t="str">
        <f>IFERROR(VLOOKUP(Table2[[#This Row],[Health Condition]],'Lookup Values'!$AS$1:$AT$3,2,FALSE),"0")</f>
        <v>0</v>
      </c>
      <c r="DB21" s="180" t="str">
        <f>IFERROR(VLOOKUP(Table2[[#This Row],[Substance Misuse ]],'Lookup Values'!$AU$1:$AV$3,2,FALSE),"0")</f>
        <v>0</v>
      </c>
      <c r="DC21" s="180" t="str">
        <f>IFERROR(VLOOKUP(Table2[[#This Row],[YOT supervision]],'Lookup Values'!$AW$1:$AX$3,2,FALSE),"0")</f>
        <v>0</v>
      </c>
      <c r="DD21" s="180" t="str">
        <f>IFERROR(VLOOKUP(Table2[[#This Row],[Previous YOT supervision]],'Lookup Values'!$AY$1:$AZ$3,2,FALSE),"0")</f>
        <v>0</v>
      </c>
      <c r="DE21" s="180" t="str">
        <f>IFERROR(VLOOKUP(Table2[[#This Row],[Custody]],'Lookup Values'!$BA$1:$BB$3,2,FALSE),"0")</f>
        <v>0</v>
      </c>
      <c r="DF21" s="180" t="str">
        <f>IFERROR(VLOOKUP(Table2[[#This Row],[KS2 Eng &amp; Maths Ability Profile HAP/MAP/LAP]],'Lookup Values'!$BC$1:$BD$4,2,FALSE),"0")</f>
        <v>0</v>
      </c>
      <c r="DG21" s="180" t="str">
        <f>IFERROR(VLOOKUP(Table2[[#This Row],[Intended Post 16 Destination]],'Lookup Values'!$BG$1:$BH$12,2,FALSE),"0")</f>
        <v>0</v>
      </c>
      <c r="DH21" s="180" t="str">
        <f>IFERROR(VLOOKUP(Table2[[#This Row],[Application submitted (Y/N or number of applications)]],'Lookup Values'!$BI$1:$BJ$3,2,FALSE),"0")</f>
        <v>0</v>
      </c>
      <c r="DI21" s="180" t="str">
        <f>IFERROR(VLOOKUP(Table2[[#This Row],[Provider Name]],'Lookup Values'!$BK$1:$BL$3,2,FALSE),"0")</f>
        <v>0</v>
      </c>
      <c r="DJ21" s="181"/>
      <c r="DK21" s="180" t="str">
        <f>IFERROR(VLOOKUP(Table2[[#This Row],[Offer received (Y/N)]],'Lookup Values'!$BM$1:$BN$3,2,FALSE),"0")</f>
        <v>0</v>
      </c>
      <c r="DL21" s="180" t="str">
        <f>IFERROR(VLOOKUP(Table2[[#This Row],[Poor Behaviour / Attitude / Motivation]],'Lookup Values'!$BO$1:$BP$4,2,FALSE),"0")</f>
        <v>0</v>
      </c>
      <c r="DM21" s="180" t="str">
        <f>IFERROR(VLOOKUP(Table2[[#This Row],[Other known risk factors (1)]],'Lookup Values'!$BQ$1:$BR$10,2,FALSE),"0")</f>
        <v>0</v>
      </c>
      <c r="DN21" s="182" t="str">
        <f>IFERROR(VLOOKUP(Table2[[#This Row],[Other known risk factors (2)]],'Lookup Values'!$BQ$1:$BR$10,2,FALSE),"0")</f>
        <v>0</v>
      </c>
      <c r="DO21" s="180">
        <f>SUM(Table3[[#This Row],[Gender Score]:[Other known risk factors (2) Score]])</f>
        <v>0</v>
      </c>
      <c r="DP21" s="185" t="str">
        <f>CONCATENATE(Table2[[#This Row],[Generated RONI]],Table2[[#This Row],[School RONI]])</f>
        <v>Very Low</v>
      </c>
    </row>
    <row r="22" spans="1:120" s="179" customFormat="1" ht="13" x14ac:dyDescent="0.3">
      <c r="A22" s="168"/>
      <c r="B22" s="169"/>
      <c r="C22" s="170"/>
      <c r="D22" s="170"/>
      <c r="E22" s="170"/>
      <c r="F22" s="170"/>
      <c r="G22" s="170"/>
      <c r="H22" s="171"/>
      <c r="I22" s="172"/>
      <c r="J22" s="173"/>
      <c r="K22" s="172"/>
      <c r="L22" s="172"/>
      <c r="M22" s="173"/>
      <c r="N22" s="171"/>
      <c r="O22" s="173"/>
      <c r="P22" s="174"/>
      <c r="Q22" s="174"/>
      <c r="R22" s="17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6"/>
      <c r="AS22" s="176"/>
      <c r="AT22" s="176"/>
      <c r="AU22" s="177" t="str">
        <f>VLOOKUP(Table3[[#This Row],[Risk Rating Score]],'Lookup Values'!$BS$1:$BT$34,2)</f>
        <v>Very Low</v>
      </c>
      <c r="AV22" s="172"/>
      <c r="AW22" s="177" t="str">
        <f>IFERROR(VLOOKUP(Table3[[#This Row],[RONI Match]],'Lookup Values'!$BU$2:$BV$26,2,FALSE),"")</f>
        <v/>
      </c>
      <c r="AX22" s="178"/>
      <c r="AY22" s="172"/>
      <c r="AZ22" s="176"/>
      <c r="BA22" s="170"/>
      <c r="BB22" s="170"/>
      <c r="BC22" s="170"/>
      <c r="BD22" s="170"/>
      <c r="BE22" s="170"/>
      <c r="BF22" s="170"/>
      <c r="BG22" s="170"/>
      <c r="BH22" s="170"/>
      <c r="BI22" s="175"/>
      <c r="BJ22" s="173"/>
      <c r="BK22" s="173"/>
      <c r="BL22" s="175"/>
      <c r="BM22" s="176"/>
      <c r="CC22" s="180" t="str">
        <f>IFERROR(VLOOKUP(Table2[[#This Row],[Gender]],'Lookup Values'!$A$1:$B$5,2,FALSE),"0")</f>
        <v>0</v>
      </c>
      <c r="CD22" s="181"/>
      <c r="CE22" s="180" t="str">
        <f>IFERROR(VLOOKUP(Table2[[#This Row],[Year Group]],'Lookup Values'!$C$1:$D$9,2,FALSE),"0")</f>
        <v>0</v>
      </c>
      <c r="CF22" s="180" t="str">
        <f>IFERROR(VLOOKUP(Table2[[#This Row],[School]],'Lookup Values'!$E$1:$E$22,2,FALSE),"0")</f>
        <v>0</v>
      </c>
      <c r="CG22" s="180" t="str">
        <f>IFERROR(VLOOKUP(Table2[[#This Row],[Attending PRU / AP]],'Lookup Values'!$G$1:$H$3,2,FALSE),"0")</f>
        <v>0</v>
      </c>
      <c r="CH22" s="180" t="str">
        <f>IFERROR(VLOOKUP(Table2[[#This Row],[EHE]],'Lookup Values'!$I$1:$J$3,2,FALSE),"0")</f>
        <v>0</v>
      </c>
      <c r="CI22" s="180" t="str">
        <f>IFERROR(VLOOKUP(Table2[[#This Row],[CME]],'Lookup Values'!$K$1:$L$3,2,FALSE),"0")</f>
        <v>0</v>
      </c>
      <c r="CJ22" s="183" t="str">
        <f>IFERROR(VLOOKUP(Table2[[#This Row],[Ethnicity]],'Ethnicity codes'!$H$1:$J$101,3,FALSE),"")</f>
        <v/>
      </c>
      <c r="CK22" s="180" t="str">
        <f>IFERROR(VLOOKUP(Table3[[#This Row],[Ethnicity2]],'Lookup Values'!$M$1:$N$23,2,FALSE),"0")</f>
        <v>0</v>
      </c>
      <c r="CL22" s="180" t="str">
        <f>IFERROR(VLOOKUP(Table3[[#This Row],[Ethnicity2]],'Lookup Values'!$O$1:$P$3,2,FALSE),"0")</f>
        <v>0</v>
      </c>
      <c r="CM22" s="180" t="str">
        <f>IFERROR(VLOOKUP(Table2[[#This Row],[EAL]],'Lookup Values'!$Q$1:$R$3,2,FALSE),"0")</f>
        <v>0</v>
      </c>
      <c r="CN22" s="180" t="str">
        <f>IFERROR(VLOOKUP(Table2[[#This Row],[SEND]],'Lookup Values'!$S$1:$T$6,2,FALSE),"0")</f>
        <v>0</v>
      </c>
      <c r="CO22" s="180" t="str">
        <f>IFERROR(VLOOKUP(Table2[[#This Row],[Pupil Premium]],'Lookup Values'!$U$1:$V$3,2,FALSE),"0")</f>
        <v>0</v>
      </c>
      <c r="CP22" s="180" t="str">
        <f>IFERROR(VLOOKUP(Table2[[#This Row],[LAC / Care Leaver]],'Lookup Values'!$W$1:$X$3,2,FALSE),"0")</f>
        <v>0</v>
      </c>
      <c r="CQ22" s="180" t="str">
        <f>IFERROR(VLOOKUP(Table2[[#This Row],[CP / CIN]],'Lookup Values'!$Y$1:$Z$3,2,FALSE),"0")</f>
        <v>0</v>
      </c>
      <c r="CR22" s="180" t="str">
        <f>IFERROR(VLOOKUP(Table2[[#This Row],[Early Help Referral]],'Lookup Values'!$Y$1:$Z$3,2,FALSE),"0")</f>
        <v>0</v>
      </c>
      <c r="CS22" s="180" t="str">
        <f>IFERROR(VLOOKUP(Table2[[#This Row],[Social Worker]],'Lookup Values'!$Y$1:$Z$3,2,FALSE),"0")</f>
        <v>0</v>
      </c>
      <c r="CT22" s="180" t="str">
        <f>IFERROR(VLOOKUP(Table2[[#This Row],[Exclusion]],'Lookup Values'!$AE$1:$AF$5,2,FALSE),"0")</f>
        <v>0</v>
      </c>
      <c r="CU22" s="180" t="str">
        <f>IFERROR(VLOOKUP(Table2[[#This Row],[Attendance / Absence (&lt;90% PA / &lt;50% SA)]],'Lookup Values'!$AG$1:$AH$4,2,FALSE),"0")</f>
        <v>0</v>
      </c>
      <c r="CV22" s="180" t="str">
        <f>IFERROR(VLOOKUP(Table2[[#This Row],[Multiple School Moves (3+)]],'Lookup Values'!$AI$1:$AJ$3,2,FALSE),"0")</f>
        <v>0</v>
      </c>
      <c r="CW22" s="180" t="str">
        <f>IFERROR(VLOOKUP(Table2[[#This Row],[Pregnancy]],'Lookup Values'!$AK$1:$AL$3,2,FALSE),"0")</f>
        <v>0</v>
      </c>
      <c r="CX22" s="180" t="str">
        <f>IFERROR(VLOOKUP(Table2[[#This Row],[Young Parent]],'Lookup Values'!$AM$1:$AN$3,2,FALSE),"0")</f>
        <v>0</v>
      </c>
      <c r="CY22" s="180" t="str">
        <f>IFERROR(VLOOKUP(Table2[[#This Row],[Young Carer]],'Lookup Values'!$AO$1:$AP$3,2,FALSE),"0")</f>
        <v>0</v>
      </c>
      <c r="CZ22" s="180" t="str">
        <f>IFERROR(VLOOKUP(Table2[[#This Row],[CAMHS Involvement]],'Lookup Values'!$AQ$1:$AR$3,2,FALSE),"0")</f>
        <v>0</v>
      </c>
      <c r="DA22" s="180" t="str">
        <f>IFERROR(VLOOKUP(Table2[[#This Row],[Health Condition]],'Lookup Values'!$AS$1:$AT$3,2,FALSE),"0")</f>
        <v>0</v>
      </c>
      <c r="DB22" s="180" t="str">
        <f>IFERROR(VLOOKUP(Table2[[#This Row],[Substance Misuse ]],'Lookup Values'!$AU$1:$AV$3,2,FALSE),"0")</f>
        <v>0</v>
      </c>
      <c r="DC22" s="180" t="str">
        <f>IFERROR(VLOOKUP(Table2[[#This Row],[YOT supervision]],'Lookup Values'!$AW$1:$AX$3,2,FALSE),"0")</f>
        <v>0</v>
      </c>
      <c r="DD22" s="180" t="str">
        <f>IFERROR(VLOOKUP(Table2[[#This Row],[Previous YOT supervision]],'Lookup Values'!$AY$1:$AZ$3,2,FALSE),"0")</f>
        <v>0</v>
      </c>
      <c r="DE22" s="180" t="str">
        <f>IFERROR(VLOOKUP(Table2[[#This Row],[Custody]],'Lookup Values'!$BA$1:$BB$3,2,FALSE),"0")</f>
        <v>0</v>
      </c>
      <c r="DF22" s="180" t="str">
        <f>IFERROR(VLOOKUP(Table2[[#This Row],[KS2 Eng &amp; Maths Ability Profile HAP/MAP/LAP]],'Lookup Values'!$BC$1:$BD$4,2,FALSE),"0")</f>
        <v>0</v>
      </c>
      <c r="DG22" s="180" t="str">
        <f>IFERROR(VLOOKUP(Table2[[#This Row],[Intended Post 16 Destination]],'Lookup Values'!$BG$1:$BH$12,2,FALSE),"0")</f>
        <v>0</v>
      </c>
      <c r="DH22" s="180" t="str">
        <f>IFERROR(VLOOKUP(Table2[[#This Row],[Application submitted (Y/N or number of applications)]],'Lookup Values'!$BI$1:$BJ$3,2,FALSE),"0")</f>
        <v>0</v>
      </c>
      <c r="DI22" s="180" t="str">
        <f>IFERROR(VLOOKUP(Table2[[#This Row],[Provider Name]],'Lookup Values'!$BK$1:$BL$3,2,FALSE),"0")</f>
        <v>0</v>
      </c>
      <c r="DJ22" s="181"/>
      <c r="DK22" s="180" t="str">
        <f>IFERROR(VLOOKUP(Table2[[#This Row],[Offer received (Y/N)]],'Lookup Values'!$BM$1:$BN$3,2,FALSE),"0")</f>
        <v>0</v>
      </c>
      <c r="DL22" s="180" t="str">
        <f>IFERROR(VLOOKUP(Table2[[#This Row],[Poor Behaviour / Attitude / Motivation]],'Lookup Values'!$BO$1:$BP$4,2,FALSE),"0")</f>
        <v>0</v>
      </c>
      <c r="DM22" s="180" t="str">
        <f>IFERROR(VLOOKUP(Table2[[#This Row],[Other known risk factors (1)]],'Lookup Values'!$BQ$1:$BR$10,2,FALSE),"0")</f>
        <v>0</v>
      </c>
      <c r="DN22" s="182" t="str">
        <f>IFERROR(VLOOKUP(Table2[[#This Row],[Other known risk factors (2)]],'Lookup Values'!$BQ$1:$BR$10,2,FALSE),"0")</f>
        <v>0</v>
      </c>
      <c r="DO22" s="180">
        <f>SUM(Table3[[#This Row],[Gender Score]:[Other known risk factors (2) Score]])</f>
        <v>0</v>
      </c>
      <c r="DP22" s="185" t="str">
        <f>CONCATENATE(Table2[[#This Row],[Generated RONI]],Table2[[#This Row],[School RONI]])</f>
        <v>Very Low</v>
      </c>
    </row>
    <row r="23" spans="1:120" s="179" customFormat="1" ht="13" x14ac:dyDescent="0.3">
      <c r="A23" s="168"/>
      <c r="B23" s="169"/>
      <c r="C23" s="170"/>
      <c r="D23" s="170"/>
      <c r="E23" s="170"/>
      <c r="F23" s="170"/>
      <c r="G23" s="170"/>
      <c r="H23" s="171"/>
      <c r="I23" s="172"/>
      <c r="J23" s="173"/>
      <c r="K23" s="172"/>
      <c r="L23" s="172"/>
      <c r="M23" s="173"/>
      <c r="N23" s="171"/>
      <c r="O23" s="173"/>
      <c r="P23" s="174"/>
      <c r="Q23" s="174"/>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6"/>
      <c r="AS23" s="176"/>
      <c r="AT23" s="176"/>
      <c r="AU23" s="177" t="str">
        <f>VLOOKUP(Table3[[#This Row],[Risk Rating Score]],'Lookup Values'!$BS$1:$BT$34,2)</f>
        <v>Very Low</v>
      </c>
      <c r="AV23" s="172"/>
      <c r="AW23" s="177" t="str">
        <f>IFERROR(VLOOKUP(Table3[[#This Row],[RONI Match]],'Lookup Values'!$BU$2:$BV$26,2,FALSE),"")</f>
        <v/>
      </c>
      <c r="AX23" s="178"/>
      <c r="AY23" s="172"/>
      <c r="AZ23" s="176"/>
      <c r="BA23" s="170"/>
      <c r="BB23" s="170"/>
      <c r="BC23" s="170"/>
      <c r="BD23" s="170"/>
      <c r="BE23" s="170"/>
      <c r="BF23" s="170"/>
      <c r="BG23" s="170"/>
      <c r="BH23" s="170"/>
      <c r="BI23" s="175"/>
      <c r="BJ23" s="173"/>
      <c r="BK23" s="173"/>
      <c r="BL23" s="175"/>
      <c r="BM23" s="176"/>
      <c r="CC23" s="180" t="str">
        <f>IFERROR(VLOOKUP(Table2[[#This Row],[Gender]],'Lookup Values'!$A$1:$B$5,2,FALSE),"0")</f>
        <v>0</v>
      </c>
      <c r="CD23" s="181"/>
      <c r="CE23" s="180" t="str">
        <f>IFERROR(VLOOKUP(Table2[[#This Row],[Year Group]],'Lookup Values'!$C$1:$D$9,2,FALSE),"0")</f>
        <v>0</v>
      </c>
      <c r="CF23" s="180" t="str">
        <f>IFERROR(VLOOKUP(Table2[[#This Row],[School]],'Lookup Values'!$E$1:$E$22,2,FALSE),"0")</f>
        <v>0</v>
      </c>
      <c r="CG23" s="180" t="str">
        <f>IFERROR(VLOOKUP(Table2[[#This Row],[Attending PRU / AP]],'Lookup Values'!$G$1:$H$3,2,FALSE),"0")</f>
        <v>0</v>
      </c>
      <c r="CH23" s="180" t="str">
        <f>IFERROR(VLOOKUP(Table2[[#This Row],[EHE]],'Lookup Values'!$I$1:$J$3,2,FALSE),"0")</f>
        <v>0</v>
      </c>
      <c r="CI23" s="180" t="str">
        <f>IFERROR(VLOOKUP(Table2[[#This Row],[CME]],'Lookup Values'!$K$1:$L$3,2,FALSE),"0")</f>
        <v>0</v>
      </c>
      <c r="CJ23" s="183" t="str">
        <f>IFERROR(VLOOKUP(Table2[[#This Row],[Ethnicity]],'Ethnicity codes'!$H$1:$J$101,3,FALSE),"")</f>
        <v/>
      </c>
      <c r="CK23" s="180" t="str">
        <f>IFERROR(VLOOKUP(Table3[[#This Row],[Ethnicity2]],'Lookup Values'!$M$1:$N$23,2,FALSE),"0")</f>
        <v>0</v>
      </c>
      <c r="CL23" s="180" t="str">
        <f>IFERROR(VLOOKUP(Table3[[#This Row],[Ethnicity2]],'Lookup Values'!$O$1:$P$3,2,FALSE),"0")</f>
        <v>0</v>
      </c>
      <c r="CM23" s="180" t="str">
        <f>IFERROR(VLOOKUP(Table2[[#This Row],[EAL]],'Lookup Values'!$Q$1:$R$3,2,FALSE),"0")</f>
        <v>0</v>
      </c>
      <c r="CN23" s="180" t="str">
        <f>IFERROR(VLOOKUP(Table2[[#This Row],[SEND]],'Lookup Values'!$S$1:$T$6,2,FALSE),"0")</f>
        <v>0</v>
      </c>
      <c r="CO23" s="180" t="str">
        <f>IFERROR(VLOOKUP(Table2[[#This Row],[Pupil Premium]],'Lookup Values'!$U$1:$V$3,2,FALSE),"0")</f>
        <v>0</v>
      </c>
      <c r="CP23" s="180" t="str">
        <f>IFERROR(VLOOKUP(Table2[[#This Row],[LAC / Care Leaver]],'Lookup Values'!$W$1:$X$3,2,FALSE),"0")</f>
        <v>0</v>
      </c>
      <c r="CQ23" s="180" t="str">
        <f>IFERROR(VLOOKUP(Table2[[#This Row],[CP / CIN]],'Lookup Values'!$Y$1:$Z$3,2,FALSE),"0")</f>
        <v>0</v>
      </c>
      <c r="CR23" s="180" t="str">
        <f>IFERROR(VLOOKUP(Table2[[#This Row],[Early Help Referral]],'Lookup Values'!$Y$1:$Z$3,2,FALSE),"0")</f>
        <v>0</v>
      </c>
      <c r="CS23" s="180" t="str">
        <f>IFERROR(VLOOKUP(Table2[[#This Row],[Social Worker]],'Lookup Values'!$Y$1:$Z$3,2,FALSE),"0")</f>
        <v>0</v>
      </c>
      <c r="CT23" s="180" t="str">
        <f>IFERROR(VLOOKUP(Table2[[#This Row],[Exclusion]],'Lookup Values'!$AE$1:$AF$5,2,FALSE),"0")</f>
        <v>0</v>
      </c>
      <c r="CU23" s="180" t="str">
        <f>IFERROR(VLOOKUP(Table2[[#This Row],[Attendance / Absence (&lt;90% PA / &lt;50% SA)]],'Lookup Values'!$AG$1:$AH$4,2,FALSE),"0")</f>
        <v>0</v>
      </c>
      <c r="CV23" s="180" t="str">
        <f>IFERROR(VLOOKUP(Table2[[#This Row],[Multiple School Moves (3+)]],'Lookup Values'!$AI$1:$AJ$3,2,FALSE),"0")</f>
        <v>0</v>
      </c>
      <c r="CW23" s="180" t="str">
        <f>IFERROR(VLOOKUP(Table2[[#This Row],[Pregnancy]],'Lookup Values'!$AK$1:$AL$3,2,FALSE),"0")</f>
        <v>0</v>
      </c>
      <c r="CX23" s="180" t="str">
        <f>IFERROR(VLOOKUP(Table2[[#This Row],[Young Parent]],'Lookup Values'!$AM$1:$AN$3,2,FALSE),"0")</f>
        <v>0</v>
      </c>
      <c r="CY23" s="180" t="str">
        <f>IFERROR(VLOOKUP(Table2[[#This Row],[Young Carer]],'Lookup Values'!$AO$1:$AP$3,2,FALSE),"0")</f>
        <v>0</v>
      </c>
      <c r="CZ23" s="180" t="str">
        <f>IFERROR(VLOOKUP(Table2[[#This Row],[CAMHS Involvement]],'Lookup Values'!$AQ$1:$AR$3,2,FALSE),"0")</f>
        <v>0</v>
      </c>
      <c r="DA23" s="180" t="str">
        <f>IFERROR(VLOOKUP(Table2[[#This Row],[Health Condition]],'Lookup Values'!$AS$1:$AT$3,2,FALSE),"0")</f>
        <v>0</v>
      </c>
      <c r="DB23" s="180" t="str">
        <f>IFERROR(VLOOKUP(Table2[[#This Row],[Substance Misuse ]],'Lookup Values'!$AU$1:$AV$3,2,FALSE),"0")</f>
        <v>0</v>
      </c>
      <c r="DC23" s="180" t="str">
        <f>IFERROR(VLOOKUP(Table2[[#This Row],[YOT supervision]],'Lookup Values'!$AW$1:$AX$3,2,FALSE),"0")</f>
        <v>0</v>
      </c>
      <c r="DD23" s="180" t="str">
        <f>IFERROR(VLOOKUP(Table2[[#This Row],[Previous YOT supervision]],'Lookup Values'!$AY$1:$AZ$3,2,FALSE),"0")</f>
        <v>0</v>
      </c>
      <c r="DE23" s="180" t="str">
        <f>IFERROR(VLOOKUP(Table2[[#This Row],[Custody]],'Lookup Values'!$BA$1:$BB$3,2,FALSE),"0")</f>
        <v>0</v>
      </c>
      <c r="DF23" s="180" t="str">
        <f>IFERROR(VLOOKUP(Table2[[#This Row],[KS2 Eng &amp; Maths Ability Profile HAP/MAP/LAP]],'Lookup Values'!$BC$1:$BD$4,2,FALSE),"0")</f>
        <v>0</v>
      </c>
      <c r="DG23" s="180" t="str">
        <f>IFERROR(VLOOKUP(Table2[[#This Row],[Intended Post 16 Destination]],'Lookup Values'!$BG$1:$BH$12,2,FALSE),"0")</f>
        <v>0</v>
      </c>
      <c r="DH23" s="180" t="str">
        <f>IFERROR(VLOOKUP(Table2[[#This Row],[Application submitted (Y/N or number of applications)]],'Lookup Values'!$BI$1:$BJ$3,2,FALSE),"0")</f>
        <v>0</v>
      </c>
      <c r="DI23" s="180" t="str">
        <f>IFERROR(VLOOKUP(Table2[[#This Row],[Provider Name]],'Lookup Values'!$BK$1:$BL$3,2,FALSE),"0")</f>
        <v>0</v>
      </c>
      <c r="DJ23" s="181"/>
      <c r="DK23" s="180" t="str">
        <f>IFERROR(VLOOKUP(Table2[[#This Row],[Offer received (Y/N)]],'Lookup Values'!$BM$1:$BN$3,2,FALSE),"0")</f>
        <v>0</v>
      </c>
      <c r="DL23" s="180" t="str">
        <f>IFERROR(VLOOKUP(Table2[[#This Row],[Poor Behaviour / Attitude / Motivation]],'Lookup Values'!$BO$1:$BP$4,2,FALSE),"0")</f>
        <v>0</v>
      </c>
      <c r="DM23" s="180" t="str">
        <f>IFERROR(VLOOKUP(Table2[[#This Row],[Other known risk factors (1)]],'Lookup Values'!$BQ$1:$BR$10,2,FALSE),"0")</f>
        <v>0</v>
      </c>
      <c r="DN23" s="182" t="str">
        <f>IFERROR(VLOOKUP(Table2[[#This Row],[Other known risk factors (2)]],'Lookup Values'!$BQ$1:$BR$10,2,FALSE),"0")</f>
        <v>0</v>
      </c>
      <c r="DO23" s="180">
        <f>SUM(Table3[[#This Row],[Gender Score]:[Other known risk factors (2) Score]])</f>
        <v>0</v>
      </c>
      <c r="DP23" s="185" t="str">
        <f>CONCATENATE(Table2[[#This Row],[Generated RONI]],Table2[[#This Row],[School RONI]])</f>
        <v>Very Low</v>
      </c>
    </row>
    <row r="24" spans="1:120" s="179" customFormat="1" ht="13" x14ac:dyDescent="0.3">
      <c r="A24" s="168"/>
      <c r="B24" s="169"/>
      <c r="C24" s="170"/>
      <c r="D24" s="170"/>
      <c r="E24" s="170"/>
      <c r="F24" s="170"/>
      <c r="G24" s="170"/>
      <c r="H24" s="171"/>
      <c r="I24" s="172"/>
      <c r="J24" s="173"/>
      <c r="K24" s="172"/>
      <c r="L24" s="172"/>
      <c r="M24" s="173"/>
      <c r="N24" s="171"/>
      <c r="O24" s="173"/>
      <c r="P24" s="174"/>
      <c r="Q24" s="174"/>
      <c r="R24" s="17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6"/>
      <c r="AS24" s="176"/>
      <c r="AT24" s="176"/>
      <c r="AU24" s="177" t="str">
        <f>VLOOKUP(Table3[[#This Row],[Risk Rating Score]],'Lookup Values'!$BS$1:$BT$34,2)</f>
        <v>Very Low</v>
      </c>
      <c r="AV24" s="172"/>
      <c r="AW24" s="177" t="str">
        <f>IFERROR(VLOOKUP(Table3[[#This Row],[RONI Match]],'Lookup Values'!$BU$2:$BV$26,2,FALSE),"")</f>
        <v/>
      </c>
      <c r="AX24" s="178"/>
      <c r="AY24" s="172"/>
      <c r="AZ24" s="176"/>
      <c r="BA24" s="170"/>
      <c r="BB24" s="170"/>
      <c r="BC24" s="170"/>
      <c r="BD24" s="170"/>
      <c r="BE24" s="170"/>
      <c r="BF24" s="170"/>
      <c r="BG24" s="170"/>
      <c r="BH24" s="170"/>
      <c r="BI24" s="175"/>
      <c r="BJ24" s="173"/>
      <c r="BK24" s="173"/>
      <c r="BL24" s="175"/>
      <c r="BM24" s="176"/>
      <c r="CC24" s="180" t="str">
        <f>IFERROR(VLOOKUP(Table2[[#This Row],[Gender]],'Lookup Values'!$A$1:$B$5,2,FALSE),"0")</f>
        <v>0</v>
      </c>
      <c r="CD24" s="181"/>
      <c r="CE24" s="180" t="str">
        <f>IFERROR(VLOOKUP(Table2[[#This Row],[Year Group]],'Lookup Values'!$C$1:$D$9,2,FALSE),"0")</f>
        <v>0</v>
      </c>
      <c r="CF24" s="180" t="str">
        <f>IFERROR(VLOOKUP(Table2[[#This Row],[School]],'Lookup Values'!$E$1:$E$22,2,FALSE),"0")</f>
        <v>0</v>
      </c>
      <c r="CG24" s="180" t="str">
        <f>IFERROR(VLOOKUP(Table2[[#This Row],[Attending PRU / AP]],'Lookup Values'!$G$1:$H$3,2,FALSE),"0")</f>
        <v>0</v>
      </c>
      <c r="CH24" s="180" t="str">
        <f>IFERROR(VLOOKUP(Table2[[#This Row],[EHE]],'Lookup Values'!$I$1:$J$3,2,FALSE),"0")</f>
        <v>0</v>
      </c>
      <c r="CI24" s="180" t="str">
        <f>IFERROR(VLOOKUP(Table2[[#This Row],[CME]],'Lookup Values'!$K$1:$L$3,2,FALSE),"0")</f>
        <v>0</v>
      </c>
      <c r="CJ24" s="183" t="str">
        <f>IFERROR(VLOOKUP(Table2[[#This Row],[Ethnicity]],'Ethnicity codes'!$H$1:$J$101,3,FALSE),"")</f>
        <v/>
      </c>
      <c r="CK24" s="180" t="str">
        <f>IFERROR(VLOOKUP(Table3[[#This Row],[Ethnicity2]],'Lookup Values'!$M$1:$N$23,2,FALSE),"0")</f>
        <v>0</v>
      </c>
      <c r="CL24" s="180" t="str">
        <f>IFERROR(VLOOKUP(Table3[[#This Row],[Ethnicity2]],'Lookup Values'!$O$1:$P$3,2,FALSE),"0")</f>
        <v>0</v>
      </c>
      <c r="CM24" s="180" t="str">
        <f>IFERROR(VLOOKUP(Table2[[#This Row],[EAL]],'Lookup Values'!$Q$1:$R$3,2,FALSE),"0")</f>
        <v>0</v>
      </c>
      <c r="CN24" s="180" t="str">
        <f>IFERROR(VLOOKUP(Table2[[#This Row],[SEND]],'Lookup Values'!$S$1:$T$6,2,FALSE),"0")</f>
        <v>0</v>
      </c>
      <c r="CO24" s="180" t="str">
        <f>IFERROR(VLOOKUP(Table2[[#This Row],[Pupil Premium]],'Lookup Values'!$U$1:$V$3,2,FALSE),"0")</f>
        <v>0</v>
      </c>
      <c r="CP24" s="180" t="str">
        <f>IFERROR(VLOOKUP(Table2[[#This Row],[LAC / Care Leaver]],'Lookup Values'!$W$1:$X$3,2,FALSE),"0")</f>
        <v>0</v>
      </c>
      <c r="CQ24" s="180" t="str">
        <f>IFERROR(VLOOKUP(Table2[[#This Row],[CP / CIN]],'Lookup Values'!$Y$1:$Z$3,2,FALSE),"0")</f>
        <v>0</v>
      </c>
      <c r="CR24" s="180" t="str">
        <f>IFERROR(VLOOKUP(Table2[[#This Row],[Early Help Referral]],'Lookup Values'!$Y$1:$Z$3,2,FALSE),"0")</f>
        <v>0</v>
      </c>
      <c r="CS24" s="180" t="str">
        <f>IFERROR(VLOOKUP(Table2[[#This Row],[Social Worker]],'Lookup Values'!$Y$1:$Z$3,2,FALSE),"0")</f>
        <v>0</v>
      </c>
      <c r="CT24" s="180" t="str">
        <f>IFERROR(VLOOKUP(Table2[[#This Row],[Exclusion]],'Lookup Values'!$AE$1:$AF$5,2,FALSE),"0")</f>
        <v>0</v>
      </c>
      <c r="CU24" s="180" t="str">
        <f>IFERROR(VLOOKUP(Table2[[#This Row],[Attendance / Absence (&lt;90% PA / &lt;50% SA)]],'Lookup Values'!$AG$1:$AH$4,2,FALSE),"0")</f>
        <v>0</v>
      </c>
      <c r="CV24" s="180" t="str">
        <f>IFERROR(VLOOKUP(Table2[[#This Row],[Multiple School Moves (3+)]],'Lookup Values'!$AI$1:$AJ$3,2,FALSE),"0")</f>
        <v>0</v>
      </c>
      <c r="CW24" s="180" t="str">
        <f>IFERROR(VLOOKUP(Table2[[#This Row],[Pregnancy]],'Lookup Values'!$AK$1:$AL$3,2,FALSE),"0")</f>
        <v>0</v>
      </c>
      <c r="CX24" s="180" t="str">
        <f>IFERROR(VLOOKUP(Table2[[#This Row],[Young Parent]],'Lookup Values'!$AM$1:$AN$3,2,FALSE),"0")</f>
        <v>0</v>
      </c>
      <c r="CY24" s="180" t="str">
        <f>IFERROR(VLOOKUP(Table2[[#This Row],[Young Carer]],'Lookup Values'!$AO$1:$AP$3,2,FALSE),"0")</f>
        <v>0</v>
      </c>
      <c r="CZ24" s="180" t="str">
        <f>IFERROR(VLOOKUP(Table2[[#This Row],[CAMHS Involvement]],'Lookup Values'!$AQ$1:$AR$3,2,FALSE),"0")</f>
        <v>0</v>
      </c>
      <c r="DA24" s="180" t="str">
        <f>IFERROR(VLOOKUP(Table2[[#This Row],[Health Condition]],'Lookup Values'!$AS$1:$AT$3,2,FALSE),"0")</f>
        <v>0</v>
      </c>
      <c r="DB24" s="180" t="str">
        <f>IFERROR(VLOOKUP(Table2[[#This Row],[Substance Misuse ]],'Lookup Values'!$AU$1:$AV$3,2,FALSE),"0")</f>
        <v>0</v>
      </c>
      <c r="DC24" s="180" t="str">
        <f>IFERROR(VLOOKUP(Table2[[#This Row],[YOT supervision]],'Lookup Values'!$AW$1:$AX$3,2,FALSE),"0")</f>
        <v>0</v>
      </c>
      <c r="DD24" s="180" t="str">
        <f>IFERROR(VLOOKUP(Table2[[#This Row],[Previous YOT supervision]],'Lookup Values'!$AY$1:$AZ$3,2,FALSE),"0")</f>
        <v>0</v>
      </c>
      <c r="DE24" s="180" t="str">
        <f>IFERROR(VLOOKUP(Table2[[#This Row],[Custody]],'Lookup Values'!$BA$1:$BB$3,2,FALSE),"0")</f>
        <v>0</v>
      </c>
      <c r="DF24" s="180" t="str">
        <f>IFERROR(VLOOKUP(Table2[[#This Row],[KS2 Eng &amp; Maths Ability Profile HAP/MAP/LAP]],'Lookup Values'!$BC$1:$BD$4,2,FALSE),"0")</f>
        <v>0</v>
      </c>
      <c r="DG24" s="180" t="str">
        <f>IFERROR(VLOOKUP(Table2[[#This Row],[Intended Post 16 Destination]],'Lookup Values'!$BG$1:$BH$12,2,FALSE),"0")</f>
        <v>0</v>
      </c>
      <c r="DH24" s="180" t="str">
        <f>IFERROR(VLOOKUP(Table2[[#This Row],[Application submitted (Y/N or number of applications)]],'Lookup Values'!$BI$1:$BJ$3,2,FALSE),"0")</f>
        <v>0</v>
      </c>
      <c r="DI24" s="180" t="str">
        <f>IFERROR(VLOOKUP(Table2[[#This Row],[Provider Name]],'Lookup Values'!$BK$1:$BL$3,2,FALSE),"0")</f>
        <v>0</v>
      </c>
      <c r="DJ24" s="181"/>
      <c r="DK24" s="180" t="str">
        <f>IFERROR(VLOOKUP(Table2[[#This Row],[Offer received (Y/N)]],'Lookup Values'!$BM$1:$BN$3,2,FALSE),"0")</f>
        <v>0</v>
      </c>
      <c r="DL24" s="180" t="str">
        <f>IFERROR(VLOOKUP(Table2[[#This Row],[Poor Behaviour / Attitude / Motivation]],'Lookup Values'!$BO$1:$BP$4,2,FALSE),"0")</f>
        <v>0</v>
      </c>
      <c r="DM24" s="180" t="str">
        <f>IFERROR(VLOOKUP(Table2[[#This Row],[Other known risk factors (1)]],'Lookup Values'!$BQ$1:$BR$10,2,FALSE),"0")</f>
        <v>0</v>
      </c>
      <c r="DN24" s="182" t="str">
        <f>IFERROR(VLOOKUP(Table2[[#This Row],[Other known risk factors (2)]],'Lookup Values'!$BQ$1:$BR$10,2,FALSE),"0")</f>
        <v>0</v>
      </c>
      <c r="DO24" s="180">
        <f>SUM(Table3[[#This Row],[Gender Score]:[Other known risk factors (2) Score]])</f>
        <v>0</v>
      </c>
      <c r="DP24" s="185" t="str">
        <f>CONCATENATE(Table2[[#This Row],[Generated RONI]],Table2[[#This Row],[School RONI]])</f>
        <v>Very Low</v>
      </c>
    </row>
    <row r="25" spans="1:120" s="179" customFormat="1" ht="13" x14ac:dyDescent="0.3">
      <c r="A25" s="168"/>
      <c r="B25" s="169"/>
      <c r="C25" s="170"/>
      <c r="D25" s="170"/>
      <c r="E25" s="170"/>
      <c r="F25" s="170"/>
      <c r="G25" s="170"/>
      <c r="H25" s="171"/>
      <c r="I25" s="172"/>
      <c r="J25" s="173"/>
      <c r="K25" s="172"/>
      <c r="L25" s="172"/>
      <c r="M25" s="173"/>
      <c r="N25" s="171"/>
      <c r="O25" s="173"/>
      <c r="P25" s="174"/>
      <c r="Q25" s="174"/>
      <c r="R25" s="17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6"/>
      <c r="AS25" s="176"/>
      <c r="AT25" s="176"/>
      <c r="AU25" s="177" t="str">
        <f>VLOOKUP(Table3[[#This Row],[Risk Rating Score]],'Lookup Values'!$BS$1:$BT$34,2)</f>
        <v>Very Low</v>
      </c>
      <c r="AV25" s="172"/>
      <c r="AW25" s="177" t="str">
        <f>IFERROR(VLOOKUP(Table3[[#This Row],[RONI Match]],'Lookup Values'!$BU$2:$BV$26,2,FALSE),"")</f>
        <v/>
      </c>
      <c r="AX25" s="178"/>
      <c r="AY25" s="172"/>
      <c r="AZ25" s="176"/>
      <c r="BA25" s="170"/>
      <c r="BB25" s="170"/>
      <c r="BC25" s="170"/>
      <c r="BD25" s="170"/>
      <c r="BE25" s="170"/>
      <c r="BF25" s="170"/>
      <c r="BG25" s="170"/>
      <c r="BH25" s="170"/>
      <c r="BI25" s="175"/>
      <c r="BJ25" s="173"/>
      <c r="BK25" s="173"/>
      <c r="BL25" s="175"/>
      <c r="BM25" s="176"/>
      <c r="CC25" s="180" t="str">
        <f>IFERROR(VLOOKUP(Table2[[#This Row],[Gender]],'Lookup Values'!$A$1:$B$5,2,FALSE),"0")</f>
        <v>0</v>
      </c>
      <c r="CD25" s="181"/>
      <c r="CE25" s="180" t="str">
        <f>IFERROR(VLOOKUP(Table2[[#This Row],[Year Group]],'Lookup Values'!$C$1:$D$9,2,FALSE),"0")</f>
        <v>0</v>
      </c>
      <c r="CF25" s="180" t="str">
        <f>IFERROR(VLOOKUP(Table2[[#This Row],[School]],'Lookup Values'!$E$1:$E$22,2,FALSE),"0")</f>
        <v>0</v>
      </c>
      <c r="CG25" s="180" t="str">
        <f>IFERROR(VLOOKUP(Table2[[#This Row],[Attending PRU / AP]],'Lookup Values'!$G$1:$H$3,2,FALSE),"0")</f>
        <v>0</v>
      </c>
      <c r="CH25" s="180" t="str">
        <f>IFERROR(VLOOKUP(Table2[[#This Row],[EHE]],'Lookup Values'!$I$1:$J$3,2,FALSE),"0")</f>
        <v>0</v>
      </c>
      <c r="CI25" s="180" t="str">
        <f>IFERROR(VLOOKUP(Table2[[#This Row],[CME]],'Lookup Values'!$K$1:$L$3,2,FALSE),"0")</f>
        <v>0</v>
      </c>
      <c r="CJ25" s="183" t="str">
        <f>IFERROR(VLOOKUP(Table2[[#This Row],[Ethnicity]],'Ethnicity codes'!$H$1:$J$101,3,FALSE),"")</f>
        <v/>
      </c>
      <c r="CK25" s="180" t="str">
        <f>IFERROR(VLOOKUP(Table3[[#This Row],[Ethnicity2]],'Lookup Values'!$M$1:$N$23,2,FALSE),"0")</f>
        <v>0</v>
      </c>
      <c r="CL25" s="180" t="str">
        <f>IFERROR(VLOOKUP(Table3[[#This Row],[Ethnicity2]],'Lookup Values'!$O$1:$P$3,2,FALSE),"0")</f>
        <v>0</v>
      </c>
      <c r="CM25" s="180" t="str">
        <f>IFERROR(VLOOKUP(Table2[[#This Row],[EAL]],'Lookup Values'!$Q$1:$R$3,2,FALSE),"0")</f>
        <v>0</v>
      </c>
      <c r="CN25" s="180" t="str">
        <f>IFERROR(VLOOKUP(Table2[[#This Row],[SEND]],'Lookup Values'!$S$1:$T$6,2,FALSE),"0")</f>
        <v>0</v>
      </c>
      <c r="CO25" s="180" t="str">
        <f>IFERROR(VLOOKUP(Table2[[#This Row],[Pupil Premium]],'Lookup Values'!$U$1:$V$3,2,FALSE),"0")</f>
        <v>0</v>
      </c>
      <c r="CP25" s="180" t="str">
        <f>IFERROR(VLOOKUP(Table2[[#This Row],[LAC / Care Leaver]],'Lookup Values'!$W$1:$X$3,2,FALSE),"0")</f>
        <v>0</v>
      </c>
      <c r="CQ25" s="180" t="str">
        <f>IFERROR(VLOOKUP(Table2[[#This Row],[CP / CIN]],'Lookup Values'!$Y$1:$Z$3,2,FALSE),"0")</f>
        <v>0</v>
      </c>
      <c r="CR25" s="180" t="str">
        <f>IFERROR(VLOOKUP(Table2[[#This Row],[Early Help Referral]],'Lookup Values'!$Y$1:$Z$3,2,FALSE),"0")</f>
        <v>0</v>
      </c>
      <c r="CS25" s="180" t="str">
        <f>IFERROR(VLOOKUP(Table2[[#This Row],[Social Worker]],'Lookup Values'!$Y$1:$Z$3,2,FALSE),"0")</f>
        <v>0</v>
      </c>
      <c r="CT25" s="180" t="str">
        <f>IFERROR(VLOOKUP(Table2[[#This Row],[Exclusion]],'Lookup Values'!$AE$1:$AF$5,2,FALSE),"0")</f>
        <v>0</v>
      </c>
      <c r="CU25" s="180" t="str">
        <f>IFERROR(VLOOKUP(Table2[[#This Row],[Attendance / Absence (&lt;90% PA / &lt;50% SA)]],'Lookup Values'!$AG$1:$AH$4,2,FALSE),"0")</f>
        <v>0</v>
      </c>
      <c r="CV25" s="180" t="str">
        <f>IFERROR(VLOOKUP(Table2[[#This Row],[Multiple School Moves (3+)]],'Lookup Values'!$AI$1:$AJ$3,2,FALSE),"0")</f>
        <v>0</v>
      </c>
      <c r="CW25" s="180" t="str">
        <f>IFERROR(VLOOKUP(Table2[[#This Row],[Pregnancy]],'Lookup Values'!$AK$1:$AL$3,2,FALSE),"0")</f>
        <v>0</v>
      </c>
      <c r="CX25" s="180" t="str">
        <f>IFERROR(VLOOKUP(Table2[[#This Row],[Young Parent]],'Lookup Values'!$AM$1:$AN$3,2,FALSE),"0")</f>
        <v>0</v>
      </c>
      <c r="CY25" s="180" t="str">
        <f>IFERROR(VLOOKUP(Table2[[#This Row],[Young Carer]],'Lookup Values'!$AO$1:$AP$3,2,FALSE),"0")</f>
        <v>0</v>
      </c>
      <c r="CZ25" s="180" t="str">
        <f>IFERROR(VLOOKUP(Table2[[#This Row],[CAMHS Involvement]],'Lookup Values'!$AQ$1:$AR$3,2,FALSE),"0")</f>
        <v>0</v>
      </c>
      <c r="DA25" s="180" t="str">
        <f>IFERROR(VLOOKUP(Table2[[#This Row],[Health Condition]],'Lookup Values'!$AS$1:$AT$3,2,FALSE),"0")</f>
        <v>0</v>
      </c>
      <c r="DB25" s="180" t="str">
        <f>IFERROR(VLOOKUP(Table2[[#This Row],[Substance Misuse ]],'Lookup Values'!$AU$1:$AV$3,2,FALSE),"0")</f>
        <v>0</v>
      </c>
      <c r="DC25" s="180" t="str">
        <f>IFERROR(VLOOKUP(Table2[[#This Row],[YOT supervision]],'Lookup Values'!$AW$1:$AX$3,2,FALSE),"0")</f>
        <v>0</v>
      </c>
      <c r="DD25" s="180" t="str">
        <f>IFERROR(VLOOKUP(Table2[[#This Row],[Previous YOT supervision]],'Lookup Values'!$AY$1:$AZ$3,2,FALSE),"0")</f>
        <v>0</v>
      </c>
      <c r="DE25" s="180" t="str">
        <f>IFERROR(VLOOKUP(Table2[[#This Row],[Custody]],'Lookup Values'!$BA$1:$BB$3,2,FALSE),"0")</f>
        <v>0</v>
      </c>
      <c r="DF25" s="180" t="str">
        <f>IFERROR(VLOOKUP(Table2[[#This Row],[KS2 Eng &amp; Maths Ability Profile HAP/MAP/LAP]],'Lookup Values'!$BC$1:$BD$4,2,FALSE),"0")</f>
        <v>0</v>
      </c>
      <c r="DG25" s="180" t="str">
        <f>IFERROR(VLOOKUP(Table2[[#This Row],[Intended Post 16 Destination]],'Lookup Values'!$BG$1:$BH$12,2,FALSE),"0")</f>
        <v>0</v>
      </c>
      <c r="DH25" s="180" t="str">
        <f>IFERROR(VLOOKUP(Table2[[#This Row],[Application submitted (Y/N or number of applications)]],'Lookup Values'!$BI$1:$BJ$3,2,FALSE),"0")</f>
        <v>0</v>
      </c>
      <c r="DI25" s="180" t="str">
        <f>IFERROR(VLOOKUP(Table2[[#This Row],[Provider Name]],'Lookup Values'!$BK$1:$BL$3,2,FALSE),"0")</f>
        <v>0</v>
      </c>
      <c r="DJ25" s="181"/>
      <c r="DK25" s="180" t="str">
        <f>IFERROR(VLOOKUP(Table2[[#This Row],[Offer received (Y/N)]],'Lookup Values'!$BM$1:$BN$3,2,FALSE),"0")</f>
        <v>0</v>
      </c>
      <c r="DL25" s="180" t="str">
        <f>IFERROR(VLOOKUP(Table2[[#This Row],[Poor Behaviour / Attitude / Motivation]],'Lookup Values'!$BO$1:$BP$4,2,FALSE),"0")</f>
        <v>0</v>
      </c>
      <c r="DM25" s="180" t="str">
        <f>IFERROR(VLOOKUP(Table2[[#This Row],[Other known risk factors (1)]],'Lookup Values'!$BQ$1:$BR$10,2,FALSE),"0")</f>
        <v>0</v>
      </c>
      <c r="DN25" s="182" t="str">
        <f>IFERROR(VLOOKUP(Table2[[#This Row],[Other known risk factors (2)]],'Lookup Values'!$BQ$1:$BR$10,2,FALSE),"0")</f>
        <v>0</v>
      </c>
      <c r="DO25" s="180">
        <f>SUM(Table3[[#This Row],[Gender Score]:[Other known risk factors (2) Score]])</f>
        <v>0</v>
      </c>
      <c r="DP25" s="185" t="str">
        <f>CONCATENATE(Table2[[#This Row],[Generated RONI]],Table2[[#This Row],[School RONI]])</f>
        <v>Very Low</v>
      </c>
    </row>
    <row r="26" spans="1:120" s="179" customFormat="1" ht="13" x14ac:dyDescent="0.3">
      <c r="A26" s="168"/>
      <c r="B26" s="169"/>
      <c r="C26" s="170"/>
      <c r="D26" s="170"/>
      <c r="E26" s="170"/>
      <c r="F26" s="170"/>
      <c r="G26" s="170"/>
      <c r="H26" s="171"/>
      <c r="I26" s="172"/>
      <c r="J26" s="173"/>
      <c r="K26" s="172"/>
      <c r="L26" s="172"/>
      <c r="M26" s="173"/>
      <c r="N26" s="171"/>
      <c r="O26" s="173"/>
      <c r="P26" s="174"/>
      <c r="Q26" s="174"/>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6"/>
      <c r="AS26" s="176"/>
      <c r="AT26" s="176"/>
      <c r="AU26" s="177" t="str">
        <f>VLOOKUP(Table3[[#This Row],[Risk Rating Score]],'Lookup Values'!$BS$1:$BT$34,2)</f>
        <v>Very Low</v>
      </c>
      <c r="AV26" s="172"/>
      <c r="AW26" s="177" t="str">
        <f>IFERROR(VLOOKUP(Table3[[#This Row],[RONI Match]],'Lookup Values'!$BU$2:$BV$26,2,FALSE),"")</f>
        <v/>
      </c>
      <c r="AX26" s="178"/>
      <c r="AY26" s="172"/>
      <c r="AZ26" s="176"/>
      <c r="BA26" s="170"/>
      <c r="BB26" s="170"/>
      <c r="BC26" s="170"/>
      <c r="BD26" s="170"/>
      <c r="BE26" s="170"/>
      <c r="BF26" s="170"/>
      <c r="BG26" s="170"/>
      <c r="BH26" s="170"/>
      <c r="BI26" s="175"/>
      <c r="BJ26" s="173"/>
      <c r="BK26" s="173"/>
      <c r="BL26" s="175"/>
      <c r="BM26" s="176"/>
      <c r="CC26" s="180" t="str">
        <f>IFERROR(VLOOKUP(Table2[[#This Row],[Gender]],'Lookup Values'!$A$1:$B$5,2,FALSE),"0")</f>
        <v>0</v>
      </c>
      <c r="CD26" s="181"/>
      <c r="CE26" s="180" t="str">
        <f>IFERROR(VLOOKUP(Table2[[#This Row],[Year Group]],'Lookup Values'!$C$1:$D$9,2,FALSE),"0")</f>
        <v>0</v>
      </c>
      <c r="CF26" s="180" t="str">
        <f>IFERROR(VLOOKUP(Table2[[#This Row],[School]],'Lookup Values'!$E$1:$E$22,2,FALSE),"0")</f>
        <v>0</v>
      </c>
      <c r="CG26" s="180" t="str">
        <f>IFERROR(VLOOKUP(Table2[[#This Row],[Attending PRU / AP]],'Lookup Values'!$G$1:$H$3,2,FALSE),"0")</f>
        <v>0</v>
      </c>
      <c r="CH26" s="180" t="str">
        <f>IFERROR(VLOOKUP(Table2[[#This Row],[EHE]],'Lookup Values'!$I$1:$J$3,2,FALSE),"0")</f>
        <v>0</v>
      </c>
      <c r="CI26" s="180" t="str">
        <f>IFERROR(VLOOKUP(Table2[[#This Row],[CME]],'Lookup Values'!$K$1:$L$3,2,FALSE),"0")</f>
        <v>0</v>
      </c>
      <c r="CJ26" s="183" t="str">
        <f>IFERROR(VLOOKUP(Table2[[#This Row],[Ethnicity]],'Ethnicity codes'!$H$1:$J$101,3,FALSE),"")</f>
        <v/>
      </c>
      <c r="CK26" s="180" t="str">
        <f>IFERROR(VLOOKUP(Table3[[#This Row],[Ethnicity2]],'Lookup Values'!$M$1:$N$23,2,FALSE),"0")</f>
        <v>0</v>
      </c>
      <c r="CL26" s="180" t="str">
        <f>IFERROR(VLOOKUP(Table3[[#This Row],[Ethnicity2]],'Lookup Values'!$O$1:$P$3,2,FALSE),"0")</f>
        <v>0</v>
      </c>
      <c r="CM26" s="180" t="str">
        <f>IFERROR(VLOOKUP(Table2[[#This Row],[EAL]],'Lookup Values'!$Q$1:$R$3,2,FALSE),"0")</f>
        <v>0</v>
      </c>
      <c r="CN26" s="180" t="str">
        <f>IFERROR(VLOOKUP(Table2[[#This Row],[SEND]],'Lookup Values'!$S$1:$T$6,2,FALSE),"0")</f>
        <v>0</v>
      </c>
      <c r="CO26" s="180" t="str">
        <f>IFERROR(VLOOKUP(Table2[[#This Row],[Pupil Premium]],'Lookup Values'!$U$1:$V$3,2,FALSE),"0")</f>
        <v>0</v>
      </c>
      <c r="CP26" s="180" t="str">
        <f>IFERROR(VLOOKUP(Table2[[#This Row],[LAC / Care Leaver]],'Lookup Values'!$W$1:$X$3,2,FALSE),"0")</f>
        <v>0</v>
      </c>
      <c r="CQ26" s="180" t="str">
        <f>IFERROR(VLOOKUP(Table2[[#This Row],[CP / CIN]],'Lookup Values'!$Y$1:$Z$3,2,FALSE),"0")</f>
        <v>0</v>
      </c>
      <c r="CR26" s="180" t="str">
        <f>IFERROR(VLOOKUP(Table2[[#This Row],[Early Help Referral]],'Lookup Values'!$Y$1:$Z$3,2,FALSE),"0")</f>
        <v>0</v>
      </c>
      <c r="CS26" s="180" t="str">
        <f>IFERROR(VLOOKUP(Table2[[#This Row],[Social Worker]],'Lookup Values'!$Y$1:$Z$3,2,FALSE),"0")</f>
        <v>0</v>
      </c>
      <c r="CT26" s="180" t="str">
        <f>IFERROR(VLOOKUP(Table2[[#This Row],[Exclusion]],'Lookup Values'!$AE$1:$AF$5,2,FALSE),"0")</f>
        <v>0</v>
      </c>
      <c r="CU26" s="180" t="str">
        <f>IFERROR(VLOOKUP(Table2[[#This Row],[Attendance / Absence (&lt;90% PA / &lt;50% SA)]],'Lookup Values'!$AG$1:$AH$4,2,FALSE),"0")</f>
        <v>0</v>
      </c>
      <c r="CV26" s="180" t="str">
        <f>IFERROR(VLOOKUP(Table2[[#This Row],[Multiple School Moves (3+)]],'Lookup Values'!$AI$1:$AJ$3,2,FALSE),"0")</f>
        <v>0</v>
      </c>
      <c r="CW26" s="180" t="str">
        <f>IFERROR(VLOOKUP(Table2[[#This Row],[Pregnancy]],'Lookup Values'!$AK$1:$AL$3,2,FALSE),"0")</f>
        <v>0</v>
      </c>
      <c r="CX26" s="180" t="str">
        <f>IFERROR(VLOOKUP(Table2[[#This Row],[Young Parent]],'Lookup Values'!$AM$1:$AN$3,2,FALSE),"0")</f>
        <v>0</v>
      </c>
      <c r="CY26" s="180" t="str">
        <f>IFERROR(VLOOKUP(Table2[[#This Row],[Young Carer]],'Lookup Values'!$AO$1:$AP$3,2,FALSE),"0")</f>
        <v>0</v>
      </c>
      <c r="CZ26" s="180" t="str">
        <f>IFERROR(VLOOKUP(Table2[[#This Row],[CAMHS Involvement]],'Lookup Values'!$AQ$1:$AR$3,2,FALSE),"0")</f>
        <v>0</v>
      </c>
      <c r="DA26" s="180" t="str">
        <f>IFERROR(VLOOKUP(Table2[[#This Row],[Health Condition]],'Lookup Values'!$AS$1:$AT$3,2,FALSE),"0")</f>
        <v>0</v>
      </c>
      <c r="DB26" s="180" t="str">
        <f>IFERROR(VLOOKUP(Table2[[#This Row],[Substance Misuse ]],'Lookup Values'!$AU$1:$AV$3,2,FALSE),"0")</f>
        <v>0</v>
      </c>
      <c r="DC26" s="180" t="str">
        <f>IFERROR(VLOOKUP(Table2[[#This Row],[YOT supervision]],'Lookup Values'!$AW$1:$AX$3,2,FALSE),"0")</f>
        <v>0</v>
      </c>
      <c r="DD26" s="180" t="str">
        <f>IFERROR(VLOOKUP(Table2[[#This Row],[Previous YOT supervision]],'Lookup Values'!$AY$1:$AZ$3,2,FALSE),"0")</f>
        <v>0</v>
      </c>
      <c r="DE26" s="180" t="str">
        <f>IFERROR(VLOOKUP(Table2[[#This Row],[Custody]],'Lookup Values'!$BA$1:$BB$3,2,FALSE),"0")</f>
        <v>0</v>
      </c>
      <c r="DF26" s="180" t="str">
        <f>IFERROR(VLOOKUP(Table2[[#This Row],[KS2 Eng &amp; Maths Ability Profile HAP/MAP/LAP]],'Lookup Values'!$BC$1:$BD$4,2,FALSE),"0")</f>
        <v>0</v>
      </c>
      <c r="DG26" s="180" t="str">
        <f>IFERROR(VLOOKUP(Table2[[#This Row],[Intended Post 16 Destination]],'Lookup Values'!$BG$1:$BH$12,2,FALSE),"0")</f>
        <v>0</v>
      </c>
      <c r="DH26" s="180" t="str">
        <f>IFERROR(VLOOKUP(Table2[[#This Row],[Application submitted (Y/N or number of applications)]],'Lookup Values'!$BI$1:$BJ$3,2,FALSE),"0")</f>
        <v>0</v>
      </c>
      <c r="DI26" s="180" t="str">
        <f>IFERROR(VLOOKUP(Table2[[#This Row],[Provider Name]],'Lookup Values'!$BK$1:$BL$3,2,FALSE),"0")</f>
        <v>0</v>
      </c>
      <c r="DJ26" s="181"/>
      <c r="DK26" s="180" t="str">
        <f>IFERROR(VLOOKUP(Table2[[#This Row],[Offer received (Y/N)]],'Lookup Values'!$BM$1:$BN$3,2,FALSE),"0")</f>
        <v>0</v>
      </c>
      <c r="DL26" s="180" t="str">
        <f>IFERROR(VLOOKUP(Table2[[#This Row],[Poor Behaviour / Attitude / Motivation]],'Lookup Values'!$BO$1:$BP$4,2,FALSE),"0")</f>
        <v>0</v>
      </c>
      <c r="DM26" s="180" t="str">
        <f>IFERROR(VLOOKUP(Table2[[#This Row],[Other known risk factors (1)]],'Lookup Values'!$BQ$1:$BR$10,2,FALSE),"0")</f>
        <v>0</v>
      </c>
      <c r="DN26" s="182" t="str">
        <f>IFERROR(VLOOKUP(Table2[[#This Row],[Other known risk factors (2)]],'Lookup Values'!$BQ$1:$BR$10,2,FALSE),"0")</f>
        <v>0</v>
      </c>
      <c r="DO26" s="180">
        <f>SUM(Table3[[#This Row],[Gender Score]:[Other known risk factors (2) Score]])</f>
        <v>0</v>
      </c>
      <c r="DP26" s="185" t="str">
        <f>CONCATENATE(Table2[[#This Row],[Generated RONI]],Table2[[#This Row],[School RONI]])</f>
        <v>Very Low</v>
      </c>
    </row>
    <row r="27" spans="1:120" s="179" customFormat="1" ht="13" x14ac:dyDescent="0.3">
      <c r="A27" s="168"/>
      <c r="B27" s="169"/>
      <c r="C27" s="170"/>
      <c r="D27" s="170"/>
      <c r="E27" s="170"/>
      <c r="F27" s="170"/>
      <c r="G27" s="170"/>
      <c r="H27" s="171"/>
      <c r="I27" s="172"/>
      <c r="J27" s="173"/>
      <c r="K27" s="172"/>
      <c r="L27" s="172"/>
      <c r="M27" s="173"/>
      <c r="N27" s="171"/>
      <c r="O27" s="173"/>
      <c r="P27" s="174"/>
      <c r="Q27" s="174"/>
      <c r="R27" s="17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6"/>
      <c r="AS27" s="176"/>
      <c r="AT27" s="176"/>
      <c r="AU27" s="177" t="str">
        <f>VLOOKUP(Table3[[#This Row],[Risk Rating Score]],'Lookup Values'!$BS$1:$BT$34,2)</f>
        <v>Very Low</v>
      </c>
      <c r="AV27" s="172"/>
      <c r="AW27" s="177" t="str">
        <f>IFERROR(VLOOKUP(Table3[[#This Row],[RONI Match]],'Lookup Values'!$BU$2:$BV$26,2,FALSE),"")</f>
        <v/>
      </c>
      <c r="AX27" s="178"/>
      <c r="AY27" s="172"/>
      <c r="AZ27" s="176"/>
      <c r="BA27" s="170"/>
      <c r="BB27" s="170"/>
      <c r="BC27" s="170"/>
      <c r="BD27" s="170"/>
      <c r="BE27" s="170"/>
      <c r="BF27" s="170"/>
      <c r="BG27" s="170"/>
      <c r="BH27" s="170"/>
      <c r="BI27" s="175"/>
      <c r="BJ27" s="173"/>
      <c r="BK27" s="173"/>
      <c r="BL27" s="175"/>
      <c r="BM27" s="176"/>
      <c r="CC27" s="180" t="str">
        <f>IFERROR(VLOOKUP(Table2[[#This Row],[Gender]],'Lookup Values'!$A$1:$B$5,2,FALSE),"0")</f>
        <v>0</v>
      </c>
      <c r="CD27" s="181"/>
      <c r="CE27" s="180" t="str">
        <f>IFERROR(VLOOKUP(Table2[[#This Row],[Year Group]],'Lookup Values'!$C$1:$D$9,2,FALSE),"0")</f>
        <v>0</v>
      </c>
      <c r="CF27" s="180" t="str">
        <f>IFERROR(VLOOKUP(Table2[[#This Row],[School]],'Lookup Values'!$E$1:$E$22,2,FALSE),"0")</f>
        <v>0</v>
      </c>
      <c r="CG27" s="180" t="str">
        <f>IFERROR(VLOOKUP(Table2[[#This Row],[Attending PRU / AP]],'Lookup Values'!$G$1:$H$3,2,FALSE),"0")</f>
        <v>0</v>
      </c>
      <c r="CH27" s="180" t="str">
        <f>IFERROR(VLOOKUP(Table2[[#This Row],[EHE]],'Lookup Values'!$I$1:$J$3,2,FALSE),"0")</f>
        <v>0</v>
      </c>
      <c r="CI27" s="180" t="str">
        <f>IFERROR(VLOOKUP(Table2[[#This Row],[CME]],'Lookup Values'!$K$1:$L$3,2,FALSE),"0")</f>
        <v>0</v>
      </c>
      <c r="CJ27" s="183" t="str">
        <f>IFERROR(VLOOKUP(Table2[[#This Row],[Ethnicity]],'Ethnicity codes'!$H$1:$J$101,3,FALSE),"")</f>
        <v/>
      </c>
      <c r="CK27" s="180" t="str">
        <f>IFERROR(VLOOKUP(Table3[[#This Row],[Ethnicity2]],'Lookup Values'!$M$1:$N$23,2,FALSE),"0")</f>
        <v>0</v>
      </c>
      <c r="CL27" s="180" t="str">
        <f>IFERROR(VLOOKUP(Table3[[#This Row],[Ethnicity2]],'Lookup Values'!$O$1:$P$3,2,FALSE),"0")</f>
        <v>0</v>
      </c>
      <c r="CM27" s="180" t="str">
        <f>IFERROR(VLOOKUP(Table2[[#This Row],[EAL]],'Lookup Values'!$Q$1:$R$3,2,FALSE),"0")</f>
        <v>0</v>
      </c>
      <c r="CN27" s="180" t="str">
        <f>IFERROR(VLOOKUP(Table2[[#This Row],[SEND]],'Lookup Values'!$S$1:$T$6,2,FALSE),"0")</f>
        <v>0</v>
      </c>
      <c r="CO27" s="180" t="str">
        <f>IFERROR(VLOOKUP(Table2[[#This Row],[Pupil Premium]],'Lookup Values'!$U$1:$V$3,2,FALSE),"0")</f>
        <v>0</v>
      </c>
      <c r="CP27" s="180" t="str">
        <f>IFERROR(VLOOKUP(Table2[[#This Row],[LAC / Care Leaver]],'Lookup Values'!$W$1:$X$3,2,FALSE),"0")</f>
        <v>0</v>
      </c>
      <c r="CQ27" s="180" t="str">
        <f>IFERROR(VLOOKUP(Table2[[#This Row],[CP / CIN]],'Lookup Values'!$Y$1:$Z$3,2,FALSE),"0")</f>
        <v>0</v>
      </c>
      <c r="CR27" s="180" t="str">
        <f>IFERROR(VLOOKUP(Table2[[#This Row],[Early Help Referral]],'Lookup Values'!$Y$1:$Z$3,2,FALSE),"0")</f>
        <v>0</v>
      </c>
      <c r="CS27" s="180" t="str">
        <f>IFERROR(VLOOKUP(Table2[[#This Row],[Social Worker]],'Lookup Values'!$Y$1:$Z$3,2,FALSE),"0")</f>
        <v>0</v>
      </c>
      <c r="CT27" s="180" t="str">
        <f>IFERROR(VLOOKUP(Table2[[#This Row],[Exclusion]],'Lookup Values'!$AE$1:$AF$5,2,FALSE),"0")</f>
        <v>0</v>
      </c>
      <c r="CU27" s="180" t="str">
        <f>IFERROR(VLOOKUP(Table2[[#This Row],[Attendance / Absence (&lt;90% PA / &lt;50% SA)]],'Lookup Values'!$AG$1:$AH$4,2,FALSE),"0")</f>
        <v>0</v>
      </c>
      <c r="CV27" s="180" t="str">
        <f>IFERROR(VLOOKUP(Table2[[#This Row],[Multiple School Moves (3+)]],'Lookup Values'!$AI$1:$AJ$3,2,FALSE),"0")</f>
        <v>0</v>
      </c>
      <c r="CW27" s="180" t="str">
        <f>IFERROR(VLOOKUP(Table2[[#This Row],[Pregnancy]],'Lookup Values'!$AK$1:$AL$3,2,FALSE),"0")</f>
        <v>0</v>
      </c>
      <c r="CX27" s="180" t="str">
        <f>IFERROR(VLOOKUP(Table2[[#This Row],[Young Parent]],'Lookup Values'!$AM$1:$AN$3,2,FALSE),"0")</f>
        <v>0</v>
      </c>
      <c r="CY27" s="180" t="str">
        <f>IFERROR(VLOOKUP(Table2[[#This Row],[Young Carer]],'Lookup Values'!$AO$1:$AP$3,2,FALSE),"0")</f>
        <v>0</v>
      </c>
      <c r="CZ27" s="180" t="str">
        <f>IFERROR(VLOOKUP(Table2[[#This Row],[CAMHS Involvement]],'Lookup Values'!$AQ$1:$AR$3,2,FALSE),"0")</f>
        <v>0</v>
      </c>
      <c r="DA27" s="180" t="str">
        <f>IFERROR(VLOOKUP(Table2[[#This Row],[Health Condition]],'Lookup Values'!$AS$1:$AT$3,2,FALSE),"0")</f>
        <v>0</v>
      </c>
      <c r="DB27" s="180" t="str">
        <f>IFERROR(VLOOKUP(Table2[[#This Row],[Substance Misuse ]],'Lookup Values'!$AU$1:$AV$3,2,FALSE),"0")</f>
        <v>0</v>
      </c>
      <c r="DC27" s="180" t="str">
        <f>IFERROR(VLOOKUP(Table2[[#This Row],[YOT supervision]],'Lookup Values'!$AW$1:$AX$3,2,FALSE),"0")</f>
        <v>0</v>
      </c>
      <c r="DD27" s="180" t="str">
        <f>IFERROR(VLOOKUP(Table2[[#This Row],[Previous YOT supervision]],'Lookup Values'!$AY$1:$AZ$3,2,FALSE),"0")</f>
        <v>0</v>
      </c>
      <c r="DE27" s="180" t="str">
        <f>IFERROR(VLOOKUP(Table2[[#This Row],[Custody]],'Lookup Values'!$BA$1:$BB$3,2,FALSE),"0")</f>
        <v>0</v>
      </c>
      <c r="DF27" s="180" t="str">
        <f>IFERROR(VLOOKUP(Table2[[#This Row],[KS2 Eng &amp; Maths Ability Profile HAP/MAP/LAP]],'Lookup Values'!$BC$1:$BD$4,2,FALSE),"0")</f>
        <v>0</v>
      </c>
      <c r="DG27" s="180" t="str">
        <f>IFERROR(VLOOKUP(Table2[[#This Row],[Intended Post 16 Destination]],'Lookup Values'!$BG$1:$BH$12,2,FALSE),"0")</f>
        <v>0</v>
      </c>
      <c r="DH27" s="180" t="str">
        <f>IFERROR(VLOOKUP(Table2[[#This Row],[Application submitted (Y/N or number of applications)]],'Lookup Values'!$BI$1:$BJ$3,2,FALSE),"0")</f>
        <v>0</v>
      </c>
      <c r="DI27" s="180" t="str">
        <f>IFERROR(VLOOKUP(Table2[[#This Row],[Provider Name]],'Lookup Values'!$BK$1:$BL$3,2,FALSE),"0")</f>
        <v>0</v>
      </c>
      <c r="DJ27" s="181"/>
      <c r="DK27" s="180" t="str">
        <f>IFERROR(VLOOKUP(Table2[[#This Row],[Offer received (Y/N)]],'Lookup Values'!$BM$1:$BN$3,2,FALSE),"0")</f>
        <v>0</v>
      </c>
      <c r="DL27" s="180" t="str">
        <f>IFERROR(VLOOKUP(Table2[[#This Row],[Poor Behaviour / Attitude / Motivation]],'Lookup Values'!$BO$1:$BP$4,2,FALSE),"0")</f>
        <v>0</v>
      </c>
      <c r="DM27" s="180" t="str">
        <f>IFERROR(VLOOKUP(Table2[[#This Row],[Other known risk factors (1)]],'Lookup Values'!$BQ$1:$BR$10,2,FALSE),"0")</f>
        <v>0</v>
      </c>
      <c r="DN27" s="182" t="str">
        <f>IFERROR(VLOOKUP(Table2[[#This Row],[Other known risk factors (2)]],'Lookup Values'!$BQ$1:$BR$10,2,FALSE),"0")</f>
        <v>0</v>
      </c>
      <c r="DO27" s="180">
        <f>SUM(Table3[[#This Row],[Gender Score]:[Other known risk factors (2) Score]])</f>
        <v>0</v>
      </c>
      <c r="DP27" s="185" t="str">
        <f>CONCATENATE(Table2[[#This Row],[Generated RONI]],Table2[[#This Row],[School RONI]])</f>
        <v>Very Low</v>
      </c>
    </row>
    <row r="28" spans="1:120" s="179" customFormat="1" ht="13" x14ac:dyDescent="0.3">
      <c r="A28" s="168"/>
      <c r="B28" s="169"/>
      <c r="C28" s="170"/>
      <c r="D28" s="170"/>
      <c r="E28" s="170"/>
      <c r="F28" s="170"/>
      <c r="G28" s="170"/>
      <c r="H28" s="171"/>
      <c r="I28" s="172"/>
      <c r="J28" s="173"/>
      <c r="K28" s="172"/>
      <c r="L28" s="172"/>
      <c r="M28" s="173"/>
      <c r="N28" s="171"/>
      <c r="O28" s="173"/>
      <c r="P28" s="174"/>
      <c r="Q28" s="174"/>
      <c r="R28" s="17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6"/>
      <c r="AS28" s="176"/>
      <c r="AT28" s="176"/>
      <c r="AU28" s="177" t="str">
        <f>VLOOKUP(Table3[[#This Row],[Risk Rating Score]],'Lookup Values'!$BS$1:$BT$34,2)</f>
        <v>Very Low</v>
      </c>
      <c r="AV28" s="172"/>
      <c r="AW28" s="177" t="str">
        <f>IFERROR(VLOOKUP(Table3[[#This Row],[RONI Match]],'Lookup Values'!$BU$2:$BV$26,2,FALSE),"")</f>
        <v/>
      </c>
      <c r="AX28" s="178"/>
      <c r="AY28" s="172"/>
      <c r="AZ28" s="176"/>
      <c r="BA28" s="170"/>
      <c r="BB28" s="170"/>
      <c r="BC28" s="170"/>
      <c r="BD28" s="170"/>
      <c r="BE28" s="170"/>
      <c r="BF28" s="170"/>
      <c r="BG28" s="170"/>
      <c r="BH28" s="170"/>
      <c r="BI28" s="175"/>
      <c r="BJ28" s="173"/>
      <c r="BK28" s="173"/>
      <c r="BL28" s="175"/>
      <c r="BM28" s="176"/>
      <c r="CC28" s="180" t="str">
        <f>IFERROR(VLOOKUP(Table2[[#This Row],[Gender]],'Lookup Values'!$A$1:$B$5,2,FALSE),"0")</f>
        <v>0</v>
      </c>
      <c r="CD28" s="181"/>
      <c r="CE28" s="180" t="str">
        <f>IFERROR(VLOOKUP(Table2[[#This Row],[Year Group]],'Lookup Values'!$C$1:$D$9,2,FALSE),"0")</f>
        <v>0</v>
      </c>
      <c r="CF28" s="180" t="str">
        <f>IFERROR(VLOOKUP(Table2[[#This Row],[School]],'Lookup Values'!$E$1:$E$22,2,FALSE),"0")</f>
        <v>0</v>
      </c>
      <c r="CG28" s="180" t="str">
        <f>IFERROR(VLOOKUP(Table2[[#This Row],[Attending PRU / AP]],'Lookup Values'!$G$1:$H$3,2,FALSE),"0")</f>
        <v>0</v>
      </c>
      <c r="CH28" s="180" t="str">
        <f>IFERROR(VLOOKUP(Table2[[#This Row],[EHE]],'Lookup Values'!$I$1:$J$3,2,FALSE),"0")</f>
        <v>0</v>
      </c>
      <c r="CI28" s="180" t="str">
        <f>IFERROR(VLOOKUP(Table2[[#This Row],[CME]],'Lookup Values'!$K$1:$L$3,2,FALSE),"0")</f>
        <v>0</v>
      </c>
      <c r="CJ28" s="183" t="str">
        <f>IFERROR(VLOOKUP(Table2[[#This Row],[Ethnicity]],'Ethnicity codes'!$H$1:$J$101,3,FALSE),"")</f>
        <v/>
      </c>
      <c r="CK28" s="180" t="str">
        <f>IFERROR(VLOOKUP(Table3[[#This Row],[Ethnicity2]],'Lookup Values'!$M$1:$N$23,2,FALSE),"0")</f>
        <v>0</v>
      </c>
      <c r="CL28" s="180" t="str">
        <f>IFERROR(VLOOKUP(Table3[[#This Row],[Ethnicity2]],'Lookup Values'!$O$1:$P$3,2,FALSE),"0")</f>
        <v>0</v>
      </c>
      <c r="CM28" s="180" t="str">
        <f>IFERROR(VLOOKUP(Table2[[#This Row],[EAL]],'Lookup Values'!$Q$1:$R$3,2,FALSE),"0")</f>
        <v>0</v>
      </c>
      <c r="CN28" s="180" t="str">
        <f>IFERROR(VLOOKUP(Table2[[#This Row],[SEND]],'Lookup Values'!$S$1:$T$6,2,FALSE),"0")</f>
        <v>0</v>
      </c>
      <c r="CO28" s="180" t="str">
        <f>IFERROR(VLOOKUP(Table2[[#This Row],[Pupil Premium]],'Lookup Values'!$U$1:$V$3,2,FALSE),"0")</f>
        <v>0</v>
      </c>
      <c r="CP28" s="180" t="str">
        <f>IFERROR(VLOOKUP(Table2[[#This Row],[LAC / Care Leaver]],'Lookup Values'!$W$1:$X$3,2,FALSE),"0")</f>
        <v>0</v>
      </c>
      <c r="CQ28" s="180" t="str">
        <f>IFERROR(VLOOKUP(Table2[[#This Row],[CP / CIN]],'Lookup Values'!$Y$1:$Z$3,2,FALSE),"0")</f>
        <v>0</v>
      </c>
      <c r="CR28" s="180" t="str">
        <f>IFERROR(VLOOKUP(Table2[[#This Row],[Early Help Referral]],'Lookup Values'!$Y$1:$Z$3,2,FALSE),"0")</f>
        <v>0</v>
      </c>
      <c r="CS28" s="180" t="str">
        <f>IFERROR(VLOOKUP(Table2[[#This Row],[Social Worker]],'Lookup Values'!$Y$1:$Z$3,2,FALSE),"0")</f>
        <v>0</v>
      </c>
      <c r="CT28" s="180" t="str">
        <f>IFERROR(VLOOKUP(Table2[[#This Row],[Exclusion]],'Lookup Values'!$AE$1:$AF$5,2,FALSE),"0")</f>
        <v>0</v>
      </c>
      <c r="CU28" s="180" t="str">
        <f>IFERROR(VLOOKUP(Table2[[#This Row],[Attendance / Absence (&lt;90% PA / &lt;50% SA)]],'Lookup Values'!$AG$1:$AH$4,2,FALSE),"0")</f>
        <v>0</v>
      </c>
      <c r="CV28" s="180" t="str">
        <f>IFERROR(VLOOKUP(Table2[[#This Row],[Multiple School Moves (3+)]],'Lookup Values'!$AI$1:$AJ$3,2,FALSE),"0")</f>
        <v>0</v>
      </c>
      <c r="CW28" s="180" t="str">
        <f>IFERROR(VLOOKUP(Table2[[#This Row],[Pregnancy]],'Lookup Values'!$AK$1:$AL$3,2,FALSE),"0")</f>
        <v>0</v>
      </c>
      <c r="CX28" s="180" t="str">
        <f>IFERROR(VLOOKUP(Table2[[#This Row],[Young Parent]],'Lookup Values'!$AM$1:$AN$3,2,FALSE),"0")</f>
        <v>0</v>
      </c>
      <c r="CY28" s="180" t="str">
        <f>IFERROR(VLOOKUP(Table2[[#This Row],[Young Carer]],'Lookup Values'!$AO$1:$AP$3,2,FALSE),"0")</f>
        <v>0</v>
      </c>
      <c r="CZ28" s="180" t="str">
        <f>IFERROR(VLOOKUP(Table2[[#This Row],[CAMHS Involvement]],'Lookup Values'!$AQ$1:$AR$3,2,FALSE),"0")</f>
        <v>0</v>
      </c>
      <c r="DA28" s="180" t="str">
        <f>IFERROR(VLOOKUP(Table2[[#This Row],[Health Condition]],'Lookup Values'!$AS$1:$AT$3,2,FALSE),"0")</f>
        <v>0</v>
      </c>
      <c r="DB28" s="180" t="str">
        <f>IFERROR(VLOOKUP(Table2[[#This Row],[Substance Misuse ]],'Lookup Values'!$AU$1:$AV$3,2,FALSE),"0")</f>
        <v>0</v>
      </c>
      <c r="DC28" s="180" t="str">
        <f>IFERROR(VLOOKUP(Table2[[#This Row],[YOT supervision]],'Lookup Values'!$AW$1:$AX$3,2,FALSE),"0")</f>
        <v>0</v>
      </c>
      <c r="DD28" s="180" t="str">
        <f>IFERROR(VLOOKUP(Table2[[#This Row],[Previous YOT supervision]],'Lookup Values'!$AY$1:$AZ$3,2,FALSE),"0")</f>
        <v>0</v>
      </c>
      <c r="DE28" s="180" t="str">
        <f>IFERROR(VLOOKUP(Table2[[#This Row],[Custody]],'Lookup Values'!$BA$1:$BB$3,2,FALSE),"0")</f>
        <v>0</v>
      </c>
      <c r="DF28" s="180" t="str">
        <f>IFERROR(VLOOKUP(Table2[[#This Row],[KS2 Eng &amp; Maths Ability Profile HAP/MAP/LAP]],'Lookup Values'!$BC$1:$BD$4,2,FALSE),"0")</f>
        <v>0</v>
      </c>
      <c r="DG28" s="180" t="str">
        <f>IFERROR(VLOOKUP(Table2[[#This Row],[Intended Post 16 Destination]],'Lookup Values'!$BG$1:$BH$12,2,FALSE),"0")</f>
        <v>0</v>
      </c>
      <c r="DH28" s="180" t="str">
        <f>IFERROR(VLOOKUP(Table2[[#This Row],[Application submitted (Y/N or number of applications)]],'Lookup Values'!$BI$1:$BJ$3,2,FALSE),"0")</f>
        <v>0</v>
      </c>
      <c r="DI28" s="180" t="str">
        <f>IFERROR(VLOOKUP(Table2[[#This Row],[Provider Name]],'Lookup Values'!$BK$1:$BL$3,2,FALSE),"0")</f>
        <v>0</v>
      </c>
      <c r="DJ28" s="181"/>
      <c r="DK28" s="180" t="str">
        <f>IFERROR(VLOOKUP(Table2[[#This Row],[Offer received (Y/N)]],'Lookup Values'!$BM$1:$BN$3,2,FALSE),"0")</f>
        <v>0</v>
      </c>
      <c r="DL28" s="180" t="str">
        <f>IFERROR(VLOOKUP(Table2[[#This Row],[Poor Behaviour / Attitude / Motivation]],'Lookup Values'!$BO$1:$BP$4,2,FALSE),"0")</f>
        <v>0</v>
      </c>
      <c r="DM28" s="180" t="str">
        <f>IFERROR(VLOOKUP(Table2[[#This Row],[Other known risk factors (1)]],'Lookup Values'!$BQ$1:$BR$10,2,FALSE),"0")</f>
        <v>0</v>
      </c>
      <c r="DN28" s="182" t="str">
        <f>IFERROR(VLOOKUP(Table2[[#This Row],[Other known risk factors (2)]],'Lookup Values'!$BQ$1:$BR$10,2,FALSE),"0")</f>
        <v>0</v>
      </c>
      <c r="DO28" s="180">
        <f>SUM(Table3[[#This Row],[Gender Score]:[Other known risk factors (2) Score]])</f>
        <v>0</v>
      </c>
      <c r="DP28" s="185" t="str">
        <f>CONCATENATE(Table2[[#This Row],[Generated RONI]],Table2[[#This Row],[School RONI]])</f>
        <v>Very Low</v>
      </c>
    </row>
    <row r="29" spans="1:120" s="179" customFormat="1" ht="13" x14ac:dyDescent="0.3">
      <c r="A29" s="168"/>
      <c r="B29" s="169"/>
      <c r="C29" s="170"/>
      <c r="D29" s="170"/>
      <c r="E29" s="170"/>
      <c r="F29" s="170"/>
      <c r="G29" s="170"/>
      <c r="H29" s="171"/>
      <c r="I29" s="172"/>
      <c r="J29" s="173"/>
      <c r="K29" s="172"/>
      <c r="L29" s="172"/>
      <c r="M29" s="173"/>
      <c r="N29" s="171"/>
      <c r="O29" s="173"/>
      <c r="P29" s="174"/>
      <c r="Q29" s="174"/>
      <c r="R29" s="17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6"/>
      <c r="AS29" s="176"/>
      <c r="AT29" s="176"/>
      <c r="AU29" s="177" t="str">
        <f>VLOOKUP(Table3[[#This Row],[Risk Rating Score]],'Lookup Values'!$BS$1:$BT$34,2)</f>
        <v>Very Low</v>
      </c>
      <c r="AV29" s="172"/>
      <c r="AW29" s="177" t="str">
        <f>IFERROR(VLOOKUP(Table3[[#This Row],[RONI Match]],'Lookup Values'!$BU$2:$BV$26,2,FALSE),"")</f>
        <v/>
      </c>
      <c r="AX29" s="178"/>
      <c r="AY29" s="172"/>
      <c r="AZ29" s="176"/>
      <c r="BA29" s="170"/>
      <c r="BB29" s="170"/>
      <c r="BC29" s="170"/>
      <c r="BD29" s="170"/>
      <c r="BE29" s="170"/>
      <c r="BF29" s="170"/>
      <c r="BG29" s="170"/>
      <c r="BH29" s="170"/>
      <c r="BI29" s="175"/>
      <c r="BJ29" s="173"/>
      <c r="BK29" s="173"/>
      <c r="BL29" s="175"/>
      <c r="BM29" s="176"/>
      <c r="CC29" s="180" t="str">
        <f>IFERROR(VLOOKUP(Table2[[#This Row],[Gender]],'Lookup Values'!$A$1:$B$5,2,FALSE),"0")</f>
        <v>0</v>
      </c>
      <c r="CD29" s="181"/>
      <c r="CE29" s="180" t="str">
        <f>IFERROR(VLOOKUP(Table2[[#This Row],[Year Group]],'Lookup Values'!$C$1:$D$9,2,FALSE),"0")</f>
        <v>0</v>
      </c>
      <c r="CF29" s="180" t="str">
        <f>IFERROR(VLOOKUP(Table2[[#This Row],[School]],'Lookup Values'!$E$1:$E$22,2,FALSE),"0")</f>
        <v>0</v>
      </c>
      <c r="CG29" s="180" t="str">
        <f>IFERROR(VLOOKUP(Table2[[#This Row],[Attending PRU / AP]],'Lookup Values'!$G$1:$H$3,2,FALSE),"0")</f>
        <v>0</v>
      </c>
      <c r="CH29" s="180" t="str">
        <f>IFERROR(VLOOKUP(Table2[[#This Row],[EHE]],'Lookup Values'!$I$1:$J$3,2,FALSE),"0")</f>
        <v>0</v>
      </c>
      <c r="CI29" s="180" t="str">
        <f>IFERROR(VLOOKUP(Table2[[#This Row],[CME]],'Lookup Values'!$K$1:$L$3,2,FALSE),"0")</f>
        <v>0</v>
      </c>
      <c r="CJ29" s="183" t="str">
        <f>IFERROR(VLOOKUP(Table2[[#This Row],[Ethnicity]],'Ethnicity codes'!$H$1:$J$101,3,FALSE),"")</f>
        <v/>
      </c>
      <c r="CK29" s="180" t="str">
        <f>IFERROR(VLOOKUP(Table3[[#This Row],[Ethnicity2]],'Lookup Values'!$M$1:$N$23,2,FALSE),"0")</f>
        <v>0</v>
      </c>
      <c r="CL29" s="180" t="str">
        <f>IFERROR(VLOOKUP(Table3[[#This Row],[Ethnicity2]],'Lookup Values'!$O$1:$P$3,2,FALSE),"0")</f>
        <v>0</v>
      </c>
      <c r="CM29" s="180" t="str">
        <f>IFERROR(VLOOKUP(Table2[[#This Row],[EAL]],'Lookup Values'!$Q$1:$R$3,2,FALSE),"0")</f>
        <v>0</v>
      </c>
      <c r="CN29" s="180" t="str">
        <f>IFERROR(VLOOKUP(Table2[[#This Row],[SEND]],'Lookup Values'!$S$1:$T$6,2,FALSE),"0")</f>
        <v>0</v>
      </c>
      <c r="CO29" s="180" t="str">
        <f>IFERROR(VLOOKUP(Table2[[#This Row],[Pupil Premium]],'Lookup Values'!$U$1:$V$3,2,FALSE),"0")</f>
        <v>0</v>
      </c>
      <c r="CP29" s="180" t="str">
        <f>IFERROR(VLOOKUP(Table2[[#This Row],[LAC / Care Leaver]],'Lookup Values'!$W$1:$X$3,2,FALSE),"0")</f>
        <v>0</v>
      </c>
      <c r="CQ29" s="180" t="str">
        <f>IFERROR(VLOOKUP(Table2[[#This Row],[CP / CIN]],'Lookup Values'!$Y$1:$Z$3,2,FALSE),"0")</f>
        <v>0</v>
      </c>
      <c r="CR29" s="180" t="str">
        <f>IFERROR(VLOOKUP(Table2[[#This Row],[Early Help Referral]],'Lookup Values'!$Y$1:$Z$3,2,FALSE),"0")</f>
        <v>0</v>
      </c>
      <c r="CS29" s="180" t="str">
        <f>IFERROR(VLOOKUP(Table2[[#This Row],[Social Worker]],'Lookup Values'!$Y$1:$Z$3,2,FALSE),"0")</f>
        <v>0</v>
      </c>
      <c r="CT29" s="180" t="str">
        <f>IFERROR(VLOOKUP(Table2[[#This Row],[Exclusion]],'Lookup Values'!$AE$1:$AF$5,2,FALSE),"0")</f>
        <v>0</v>
      </c>
      <c r="CU29" s="180" t="str">
        <f>IFERROR(VLOOKUP(Table2[[#This Row],[Attendance / Absence (&lt;90% PA / &lt;50% SA)]],'Lookup Values'!$AG$1:$AH$4,2,FALSE),"0")</f>
        <v>0</v>
      </c>
      <c r="CV29" s="180" t="str">
        <f>IFERROR(VLOOKUP(Table2[[#This Row],[Multiple School Moves (3+)]],'Lookup Values'!$AI$1:$AJ$3,2,FALSE),"0")</f>
        <v>0</v>
      </c>
      <c r="CW29" s="180" t="str">
        <f>IFERROR(VLOOKUP(Table2[[#This Row],[Pregnancy]],'Lookup Values'!$AK$1:$AL$3,2,FALSE),"0")</f>
        <v>0</v>
      </c>
      <c r="CX29" s="180" t="str">
        <f>IFERROR(VLOOKUP(Table2[[#This Row],[Young Parent]],'Lookup Values'!$AM$1:$AN$3,2,FALSE),"0")</f>
        <v>0</v>
      </c>
      <c r="CY29" s="180" t="str">
        <f>IFERROR(VLOOKUP(Table2[[#This Row],[Young Carer]],'Lookup Values'!$AO$1:$AP$3,2,FALSE),"0")</f>
        <v>0</v>
      </c>
      <c r="CZ29" s="180" t="str">
        <f>IFERROR(VLOOKUP(Table2[[#This Row],[CAMHS Involvement]],'Lookup Values'!$AQ$1:$AR$3,2,FALSE),"0")</f>
        <v>0</v>
      </c>
      <c r="DA29" s="180" t="str">
        <f>IFERROR(VLOOKUP(Table2[[#This Row],[Health Condition]],'Lookup Values'!$AS$1:$AT$3,2,FALSE),"0")</f>
        <v>0</v>
      </c>
      <c r="DB29" s="180" t="str">
        <f>IFERROR(VLOOKUP(Table2[[#This Row],[Substance Misuse ]],'Lookup Values'!$AU$1:$AV$3,2,FALSE),"0")</f>
        <v>0</v>
      </c>
      <c r="DC29" s="180" t="str">
        <f>IFERROR(VLOOKUP(Table2[[#This Row],[YOT supervision]],'Lookup Values'!$AW$1:$AX$3,2,FALSE),"0")</f>
        <v>0</v>
      </c>
      <c r="DD29" s="180" t="str">
        <f>IFERROR(VLOOKUP(Table2[[#This Row],[Previous YOT supervision]],'Lookup Values'!$AY$1:$AZ$3,2,FALSE),"0")</f>
        <v>0</v>
      </c>
      <c r="DE29" s="180" t="str">
        <f>IFERROR(VLOOKUP(Table2[[#This Row],[Custody]],'Lookup Values'!$BA$1:$BB$3,2,FALSE),"0")</f>
        <v>0</v>
      </c>
      <c r="DF29" s="180" t="str">
        <f>IFERROR(VLOOKUP(Table2[[#This Row],[KS2 Eng &amp; Maths Ability Profile HAP/MAP/LAP]],'Lookup Values'!$BC$1:$BD$4,2,FALSE),"0")</f>
        <v>0</v>
      </c>
      <c r="DG29" s="180" t="str">
        <f>IFERROR(VLOOKUP(Table2[[#This Row],[Intended Post 16 Destination]],'Lookup Values'!$BG$1:$BH$12,2,FALSE),"0")</f>
        <v>0</v>
      </c>
      <c r="DH29" s="180" t="str">
        <f>IFERROR(VLOOKUP(Table2[[#This Row],[Application submitted (Y/N or number of applications)]],'Lookup Values'!$BI$1:$BJ$3,2,FALSE),"0")</f>
        <v>0</v>
      </c>
      <c r="DI29" s="180" t="str">
        <f>IFERROR(VLOOKUP(Table2[[#This Row],[Provider Name]],'Lookup Values'!$BK$1:$BL$3,2,FALSE),"0")</f>
        <v>0</v>
      </c>
      <c r="DJ29" s="181"/>
      <c r="DK29" s="180" t="str">
        <f>IFERROR(VLOOKUP(Table2[[#This Row],[Offer received (Y/N)]],'Lookup Values'!$BM$1:$BN$3,2,FALSE),"0")</f>
        <v>0</v>
      </c>
      <c r="DL29" s="180" t="str">
        <f>IFERROR(VLOOKUP(Table2[[#This Row],[Poor Behaviour / Attitude / Motivation]],'Lookup Values'!$BO$1:$BP$4,2,FALSE),"0")</f>
        <v>0</v>
      </c>
      <c r="DM29" s="180" t="str">
        <f>IFERROR(VLOOKUP(Table2[[#This Row],[Other known risk factors (1)]],'Lookup Values'!$BQ$1:$BR$10,2,FALSE),"0")</f>
        <v>0</v>
      </c>
      <c r="DN29" s="182" t="str">
        <f>IFERROR(VLOOKUP(Table2[[#This Row],[Other known risk factors (2)]],'Lookup Values'!$BQ$1:$BR$10,2,FALSE),"0")</f>
        <v>0</v>
      </c>
      <c r="DO29" s="180">
        <f>SUM(Table3[[#This Row],[Gender Score]:[Other known risk factors (2) Score]])</f>
        <v>0</v>
      </c>
      <c r="DP29" s="185" t="str">
        <f>CONCATENATE(Table2[[#This Row],[Generated RONI]],Table2[[#This Row],[School RONI]])</f>
        <v>Very Low</v>
      </c>
    </row>
    <row r="30" spans="1:120" s="179" customFormat="1" ht="13" x14ac:dyDescent="0.3">
      <c r="A30" s="168"/>
      <c r="B30" s="169"/>
      <c r="C30" s="170"/>
      <c r="D30" s="170"/>
      <c r="E30" s="170"/>
      <c r="F30" s="170"/>
      <c r="G30" s="170"/>
      <c r="H30" s="171"/>
      <c r="I30" s="172"/>
      <c r="J30" s="173"/>
      <c r="K30" s="172"/>
      <c r="L30" s="172"/>
      <c r="M30" s="173"/>
      <c r="N30" s="171"/>
      <c r="O30" s="173"/>
      <c r="P30" s="174"/>
      <c r="Q30" s="174"/>
      <c r="R30" s="17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6"/>
      <c r="AS30" s="176"/>
      <c r="AT30" s="176"/>
      <c r="AU30" s="177" t="str">
        <f>VLOOKUP(Table3[[#This Row],[Risk Rating Score]],'Lookup Values'!$BS$1:$BT$34,2)</f>
        <v>Very Low</v>
      </c>
      <c r="AV30" s="172"/>
      <c r="AW30" s="177" t="str">
        <f>IFERROR(VLOOKUP(Table3[[#This Row],[RONI Match]],'Lookup Values'!$BU$2:$BV$26,2,FALSE),"")</f>
        <v/>
      </c>
      <c r="AX30" s="178"/>
      <c r="AY30" s="172"/>
      <c r="AZ30" s="176"/>
      <c r="BA30" s="170"/>
      <c r="BB30" s="170"/>
      <c r="BC30" s="170"/>
      <c r="BD30" s="170"/>
      <c r="BE30" s="170"/>
      <c r="BF30" s="170"/>
      <c r="BG30" s="170"/>
      <c r="BH30" s="170"/>
      <c r="BI30" s="175"/>
      <c r="BJ30" s="173"/>
      <c r="BK30" s="173"/>
      <c r="BL30" s="175"/>
      <c r="BM30" s="176"/>
      <c r="CC30" s="180" t="str">
        <f>IFERROR(VLOOKUP(Table2[[#This Row],[Gender]],'Lookup Values'!$A$1:$B$5,2,FALSE),"0")</f>
        <v>0</v>
      </c>
      <c r="CD30" s="181"/>
      <c r="CE30" s="180" t="str">
        <f>IFERROR(VLOOKUP(Table2[[#This Row],[Year Group]],'Lookup Values'!$C$1:$D$9,2,FALSE),"0")</f>
        <v>0</v>
      </c>
      <c r="CF30" s="180" t="str">
        <f>IFERROR(VLOOKUP(Table2[[#This Row],[School]],'Lookup Values'!$E$1:$E$22,2,FALSE),"0")</f>
        <v>0</v>
      </c>
      <c r="CG30" s="180" t="str">
        <f>IFERROR(VLOOKUP(Table2[[#This Row],[Attending PRU / AP]],'Lookup Values'!$G$1:$H$3,2,FALSE),"0")</f>
        <v>0</v>
      </c>
      <c r="CH30" s="180" t="str">
        <f>IFERROR(VLOOKUP(Table2[[#This Row],[EHE]],'Lookup Values'!$I$1:$J$3,2,FALSE),"0")</f>
        <v>0</v>
      </c>
      <c r="CI30" s="180" t="str">
        <f>IFERROR(VLOOKUP(Table2[[#This Row],[CME]],'Lookup Values'!$K$1:$L$3,2,FALSE),"0")</f>
        <v>0</v>
      </c>
      <c r="CJ30" s="183" t="str">
        <f>IFERROR(VLOOKUP(Table2[[#This Row],[Ethnicity]],'Ethnicity codes'!$H$1:$J$101,3,FALSE),"")</f>
        <v/>
      </c>
      <c r="CK30" s="180" t="str">
        <f>IFERROR(VLOOKUP(Table3[[#This Row],[Ethnicity2]],'Lookup Values'!$M$1:$N$23,2,FALSE),"0")</f>
        <v>0</v>
      </c>
      <c r="CL30" s="180" t="str">
        <f>IFERROR(VLOOKUP(Table3[[#This Row],[Ethnicity2]],'Lookup Values'!$O$1:$P$3,2,FALSE),"0")</f>
        <v>0</v>
      </c>
      <c r="CM30" s="180" t="str">
        <f>IFERROR(VLOOKUP(Table2[[#This Row],[EAL]],'Lookup Values'!$Q$1:$R$3,2,FALSE),"0")</f>
        <v>0</v>
      </c>
      <c r="CN30" s="180" t="str">
        <f>IFERROR(VLOOKUP(Table2[[#This Row],[SEND]],'Lookup Values'!$S$1:$T$6,2,FALSE),"0")</f>
        <v>0</v>
      </c>
      <c r="CO30" s="180" t="str">
        <f>IFERROR(VLOOKUP(Table2[[#This Row],[Pupil Premium]],'Lookup Values'!$U$1:$V$3,2,FALSE),"0")</f>
        <v>0</v>
      </c>
      <c r="CP30" s="180" t="str">
        <f>IFERROR(VLOOKUP(Table2[[#This Row],[LAC / Care Leaver]],'Lookup Values'!$W$1:$X$3,2,FALSE),"0")</f>
        <v>0</v>
      </c>
      <c r="CQ30" s="180" t="str">
        <f>IFERROR(VLOOKUP(Table2[[#This Row],[CP / CIN]],'Lookup Values'!$Y$1:$Z$3,2,FALSE),"0")</f>
        <v>0</v>
      </c>
      <c r="CR30" s="180" t="str">
        <f>IFERROR(VLOOKUP(Table2[[#This Row],[Early Help Referral]],'Lookup Values'!$Y$1:$Z$3,2,FALSE),"0")</f>
        <v>0</v>
      </c>
      <c r="CS30" s="180" t="str">
        <f>IFERROR(VLOOKUP(Table2[[#This Row],[Social Worker]],'Lookup Values'!$Y$1:$Z$3,2,FALSE),"0")</f>
        <v>0</v>
      </c>
      <c r="CT30" s="180" t="str">
        <f>IFERROR(VLOOKUP(Table2[[#This Row],[Exclusion]],'Lookup Values'!$AE$1:$AF$5,2,FALSE),"0")</f>
        <v>0</v>
      </c>
      <c r="CU30" s="180" t="str">
        <f>IFERROR(VLOOKUP(Table2[[#This Row],[Attendance / Absence (&lt;90% PA / &lt;50% SA)]],'Lookup Values'!$AG$1:$AH$4,2,FALSE),"0")</f>
        <v>0</v>
      </c>
      <c r="CV30" s="180" t="str">
        <f>IFERROR(VLOOKUP(Table2[[#This Row],[Multiple School Moves (3+)]],'Lookup Values'!$AI$1:$AJ$3,2,FALSE),"0")</f>
        <v>0</v>
      </c>
      <c r="CW30" s="180" t="str">
        <f>IFERROR(VLOOKUP(Table2[[#This Row],[Pregnancy]],'Lookup Values'!$AK$1:$AL$3,2,FALSE),"0")</f>
        <v>0</v>
      </c>
      <c r="CX30" s="180" t="str">
        <f>IFERROR(VLOOKUP(Table2[[#This Row],[Young Parent]],'Lookup Values'!$AM$1:$AN$3,2,FALSE),"0")</f>
        <v>0</v>
      </c>
      <c r="CY30" s="180" t="str">
        <f>IFERROR(VLOOKUP(Table2[[#This Row],[Young Carer]],'Lookup Values'!$AO$1:$AP$3,2,FALSE),"0")</f>
        <v>0</v>
      </c>
      <c r="CZ30" s="180" t="str">
        <f>IFERROR(VLOOKUP(Table2[[#This Row],[CAMHS Involvement]],'Lookup Values'!$AQ$1:$AR$3,2,FALSE),"0")</f>
        <v>0</v>
      </c>
      <c r="DA30" s="180" t="str">
        <f>IFERROR(VLOOKUP(Table2[[#This Row],[Health Condition]],'Lookup Values'!$AS$1:$AT$3,2,FALSE),"0")</f>
        <v>0</v>
      </c>
      <c r="DB30" s="180" t="str">
        <f>IFERROR(VLOOKUP(Table2[[#This Row],[Substance Misuse ]],'Lookup Values'!$AU$1:$AV$3,2,FALSE),"0")</f>
        <v>0</v>
      </c>
      <c r="DC30" s="180" t="str">
        <f>IFERROR(VLOOKUP(Table2[[#This Row],[YOT supervision]],'Lookup Values'!$AW$1:$AX$3,2,FALSE),"0")</f>
        <v>0</v>
      </c>
      <c r="DD30" s="180" t="str">
        <f>IFERROR(VLOOKUP(Table2[[#This Row],[Previous YOT supervision]],'Lookup Values'!$AY$1:$AZ$3,2,FALSE),"0")</f>
        <v>0</v>
      </c>
      <c r="DE30" s="180" t="str">
        <f>IFERROR(VLOOKUP(Table2[[#This Row],[Custody]],'Lookup Values'!$BA$1:$BB$3,2,FALSE),"0")</f>
        <v>0</v>
      </c>
      <c r="DF30" s="180" t="str">
        <f>IFERROR(VLOOKUP(Table2[[#This Row],[KS2 Eng &amp; Maths Ability Profile HAP/MAP/LAP]],'Lookup Values'!$BC$1:$BD$4,2,FALSE),"0")</f>
        <v>0</v>
      </c>
      <c r="DG30" s="180" t="str">
        <f>IFERROR(VLOOKUP(Table2[[#This Row],[Intended Post 16 Destination]],'Lookup Values'!$BG$1:$BH$12,2,FALSE),"0")</f>
        <v>0</v>
      </c>
      <c r="DH30" s="180" t="str">
        <f>IFERROR(VLOOKUP(Table2[[#This Row],[Application submitted (Y/N or number of applications)]],'Lookup Values'!$BI$1:$BJ$3,2,FALSE),"0")</f>
        <v>0</v>
      </c>
      <c r="DI30" s="180" t="str">
        <f>IFERROR(VLOOKUP(Table2[[#This Row],[Provider Name]],'Lookup Values'!$BK$1:$BL$3,2,FALSE),"0")</f>
        <v>0</v>
      </c>
      <c r="DJ30" s="181"/>
      <c r="DK30" s="180" t="str">
        <f>IFERROR(VLOOKUP(Table2[[#This Row],[Offer received (Y/N)]],'Lookup Values'!$BM$1:$BN$3,2,FALSE),"0")</f>
        <v>0</v>
      </c>
      <c r="DL30" s="180" t="str">
        <f>IFERROR(VLOOKUP(Table2[[#This Row],[Poor Behaviour / Attitude / Motivation]],'Lookup Values'!$BO$1:$BP$4,2,FALSE),"0")</f>
        <v>0</v>
      </c>
      <c r="DM30" s="180" t="str">
        <f>IFERROR(VLOOKUP(Table2[[#This Row],[Other known risk factors (1)]],'Lookup Values'!$BQ$1:$BR$10,2,FALSE),"0")</f>
        <v>0</v>
      </c>
      <c r="DN30" s="182" t="str">
        <f>IFERROR(VLOOKUP(Table2[[#This Row],[Other known risk factors (2)]],'Lookup Values'!$BQ$1:$BR$10,2,FALSE),"0")</f>
        <v>0</v>
      </c>
      <c r="DO30" s="180">
        <f>SUM(Table3[[#This Row],[Gender Score]:[Other known risk factors (2) Score]])</f>
        <v>0</v>
      </c>
      <c r="DP30" s="185" t="str">
        <f>CONCATENATE(Table2[[#This Row],[Generated RONI]],Table2[[#This Row],[School RONI]])</f>
        <v>Very Low</v>
      </c>
    </row>
    <row r="31" spans="1:120" s="179" customFormat="1" ht="13" x14ac:dyDescent="0.3">
      <c r="A31" s="168"/>
      <c r="B31" s="169"/>
      <c r="C31" s="170"/>
      <c r="D31" s="170"/>
      <c r="E31" s="170"/>
      <c r="F31" s="170"/>
      <c r="G31" s="170"/>
      <c r="H31" s="171"/>
      <c r="I31" s="172"/>
      <c r="J31" s="173"/>
      <c r="K31" s="172"/>
      <c r="L31" s="172"/>
      <c r="M31" s="173"/>
      <c r="N31" s="171"/>
      <c r="O31" s="173"/>
      <c r="P31" s="174"/>
      <c r="Q31" s="174"/>
      <c r="R31" s="17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6"/>
      <c r="AS31" s="176"/>
      <c r="AT31" s="176"/>
      <c r="AU31" s="177" t="str">
        <f>VLOOKUP(Table3[[#This Row],[Risk Rating Score]],'Lookup Values'!$BS$1:$BT$34,2)</f>
        <v>Very Low</v>
      </c>
      <c r="AV31" s="172"/>
      <c r="AW31" s="177" t="str">
        <f>IFERROR(VLOOKUP(Table3[[#This Row],[RONI Match]],'Lookup Values'!$BU$2:$BV$26,2,FALSE),"")</f>
        <v/>
      </c>
      <c r="AX31" s="178"/>
      <c r="AY31" s="172"/>
      <c r="AZ31" s="176"/>
      <c r="BA31" s="170"/>
      <c r="BB31" s="170"/>
      <c r="BC31" s="170"/>
      <c r="BD31" s="170"/>
      <c r="BE31" s="170"/>
      <c r="BF31" s="170"/>
      <c r="BG31" s="170"/>
      <c r="BH31" s="170"/>
      <c r="BI31" s="175"/>
      <c r="BJ31" s="173"/>
      <c r="BK31" s="173"/>
      <c r="BL31" s="175"/>
      <c r="BM31" s="176"/>
      <c r="CC31" s="180" t="str">
        <f>IFERROR(VLOOKUP(Table2[[#This Row],[Gender]],'Lookup Values'!$A$1:$B$5,2,FALSE),"0")</f>
        <v>0</v>
      </c>
      <c r="CD31" s="181"/>
      <c r="CE31" s="180" t="str">
        <f>IFERROR(VLOOKUP(Table2[[#This Row],[Year Group]],'Lookup Values'!$C$1:$D$9,2,FALSE),"0")</f>
        <v>0</v>
      </c>
      <c r="CF31" s="180" t="str">
        <f>IFERROR(VLOOKUP(Table2[[#This Row],[School]],'Lookup Values'!$E$1:$E$22,2,FALSE),"0")</f>
        <v>0</v>
      </c>
      <c r="CG31" s="180" t="str">
        <f>IFERROR(VLOOKUP(Table2[[#This Row],[Attending PRU / AP]],'Lookup Values'!$G$1:$H$3,2,FALSE),"0")</f>
        <v>0</v>
      </c>
      <c r="CH31" s="180" t="str">
        <f>IFERROR(VLOOKUP(Table2[[#This Row],[EHE]],'Lookup Values'!$I$1:$J$3,2,FALSE),"0")</f>
        <v>0</v>
      </c>
      <c r="CI31" s="180" t="str">
        <f>IFERROR(VLOOKUP(Table2[[#This Row],[CME]],'Lookup Values'!$K$1:$L$3,2,FALSE),"0")</f>
        <v>0</v>
      </c>
      <c r="CJ31" s="183" t="str">
        <f>IFERROR(VLOOKUP(Table2[[#This Row],[Ethnicity]],'Ethnicity codes'!$H$1:$J$101,3,FALSE),"")</f>
        <v/>
      </c>
      <c r="CK31" s="180" t="str">
        <f>IFERROR(VLOOKUP(Table3[[#This Row],[Ethnicity2]],'Lookup Values'!$M$1:$N$23,2,FALSE),"0")</f>
        <v>0</v>
      </c>
      <c r="CL31" s="180" t="str">
        <f>IFERROR(VLOOKUP(Table3[[#This Row],[Ethnicity2]],'Lookup Values'!$O$1:$P$3,2,FALSE),"0")</f>
        <v>0</v>
      </c>
      <c r="CM31" s="180" t="str">
        <f>IFERROR(VLOOKUP(Table2[[#This Row],[EAL]],'Lookup Values'!$Q$1:$R$3,2,FALSE),"0")</f>
        <v>0</v>
      </c>
      <c r="CN31" s="180" t="str">
        <f>IFERROR(VLOOKUP(Table2[[#This Row],[SEND]],'Lookup Values'!$S$1:$T$6,2,FALSE),"0")</f>
        <v>0</v>
      </c>
      <c r="CO31" s="180" t="str">
        <f>IFERROR(VLOOKUP(Table2[[#This Row],[Pupil Premium]],'Lookup Values'!$U$1:$V$3,2,FALSE),"0")</f>
        <v>0</v>
      </c>
      <c r="CP31" s="180" t="str">
        <f>IFERROR(VLOOKUP(Table2[[#This Row],[LAC / Care Leaver]],'Lookup Values'!$W$1:$X$3,2,FALSE),"0")</f>
        <v>0</v>
      </c>
      <c r="CQ31" s="180" t="str">
        <f>IFERROR(VLOOKUP(Table2[[#This Row],[CP / CIN]],'Lookup Values'!$Y$1:$Z$3,2,FALSE),"0")</f>
        <v>0</v>
      </c>
      <c r="CR31" s="180" t="str">
        <f>IFERROR(VLOOKUP(Table2[[#This Row],[Early Help Referral]],'Lookup Values'!$Y$1:$Z$3,2,FALSE),"0")</f>
        <v>0</v>
      </c>
      <c r="CS31" s="180" t="str">
        <f>IFERROR(VLOOKUP(Table2[[#This Row],[Social Worker]],'Lookup Values'!$Y$1:$Z$3,2,FALSE),"0")</f>
        <v>0</v>
      </c>
      <c r="CT31" s="180" t="str">
        <f>IFERROR(VLOOKUP(Table2[[#This Row],[Exclusion]],'Lookup Values'!$AE$1:$AF$5,2,FALSE),"0")</f>
        <v>0</v>
      </c>
      <c r="CU31" s="180" t="str">
        <f>IFERROR(VLOOKUP(Table2[[#This Row],[Attendance / Absence (&lt;90% PA / &lt;50% SA)]],'Lookup Values'!$AG$1:$AH$4,2,FALSE),"0")</f>
        <v>0</v>
      </c>
      <c r="CV31" s="180" t="str">
        <f>IFERROR(VLOOKUP(Table2[[#This Row],[Multiple School Moves (3+)]],'Lookup Values'!$AI$1:$AJ$3,2,FALSE),"0")</f>
        <v>0</v>
      </c>
      <c r="CW31" s="180" t="str">
        <f>IFERROR(VLOOKUP(Table2[[#This Row],[Pregnancy]],'Lookup Values'!$AK$1:$AL$3,2,FALSE),"0")</f>
        <v>0</v>
      </c>
      <c r="CX31" s="180" t="str">
        <f>IFERROR(VLOOKUP(Table2[[#This Row],[Young Parent]],'Lookup Values'!$AM$1:$AN$3,2,FALSE),"0")</f>
        <v>0</v>
      </c>
      <c r="CY31" s="180" t="str">
        <f>IFERROR(VLOOKUP(Table2[[#This Row],[Young Carer]],'Lookup Values'!$AO$1:$AP$3,2,FALSE),"0")</f>
        <v>0</v>
      </c>
      <c r="CZ31" s="180" t="str">
        <f>IFERROR(VLOOKUP(Table2[[#This Row],[CAMHS Involvement]],'Lookup Values'!$AQ$1:$AR$3,2,FALSE),"0")</f>
        <v>0</v>
      </c>
      <c r="DA31" s="180" t="str">
        <f>IFERROR(VLOOKUP(Table2[[#This Row],[Health Condition]],'Lookup Values'!$AS$1:$AT$3,2,FALSE),"0")</f>
        <v>0</v>
      </c>
      <c r="DB31" s="180" t="str">
        <f>IFERROR(VLOOKUP(Table2[[#This Row],[Substance Misuse ]],'Lookup Values'!$AU$1:$AV$3,2,FALSE),"0")</f>
        <v>0</v>
      </c>
      <c r="DC31" s="180" t="str">
        <f>IFERROR(VLOOKUP(Table2[[#This Row],[YOT supervision]],'Lookup Values'!$AW$1:$AX$3,2,FALSE),"0")</f>
        <v>0</v>
      </c>
      <c r="DD31" s="180" t="str">
        <f>IFERROR(VLOOKUP(Table2[[#This Row],[Previous YOT supervision]],'Lookup Values'!$AY$1:$AZ$3,2,FALSE),"0")</f>
        <v>0</v>
      </c>
      <c r="DE31" s="180" t="str">
        <f>IFERROR(VLOOKUP(Table2[[#This Row],[Custody]],'Lookup Values'!$BA$1:$BB$3,2,FALSE),"0")</f>
        <v>0</v>
      </c>
      <c r="DF31" s="180" t="str">
        <f>IFERROR(VLOOKUP(Table2[[#This Row],[KS2 Eng &amp; Maths Ability Profile HAP/MAP/LAP]],'Lookup Values'!$BC$1:$BD$4,2,FALSE),"0")</f>
        <v>0</v>
      </c>
      <c r="DG31" s="180" t="str">
        <f>IFERROR(VLOOKUP(Table2[[#This Row],[Intended Post 16 Destination]],'Lookup Values'!$BG$1:$BH$12,2,FALSE),"0")</f>
        <v>0</v>
      </c>
      <c r="DH31" s="180" t="str">
        <f>IFERROR(VLOOKUP(Table2[[#This Row],[Application submitted (Y/N or number of applications)]],'Lookup Values'!$BI$1:$BJ$3,2,FALSE),"0")</f>
        <v>0</v>
      </c>
      <c r="DI31" s="180" t="str">
        <f>IFERROR(VLOOKUP(Table2[[#This Row],[Provider Name]],'Lookup Values'!$BK$1:$BL$3,2,FALSE),"0")</f>
        <v>0</v>
      </c>
      <c r="DJ31" s="181"/>
      <c r="DK31" s="180" t="str">
        <f>IFERROR(VLOOKUP(Table2[[#This Row],[Offer received (Y/N)]],'Lookup Values'!$BM$1:$BN$3,2,FALSE),"0")</f>
        <v>0</v>
      </c>
      <c r="DL31" s="180" t="str">
        <f>IFERROR(VLOOKUP(Table2[[#This Row],[Poor Behaviour / Attitude / Motivation]],'Lookup Values'!$BO$1:$BP$4,2,FALSE),"0")</f>
        <v>0</v>
      </c>
      <c r="DM31" s="180" t="str">
        <f>IFERROR(VLOOKUP(Table2[[#This Row],[Other known risk factors (1)]],'Lookup Values'!$BQ$1:$BR$10,2,FALSE),"0")</f>
        <v>0</v>
      </c>
      <c r="DN31" s="182" t="str">
        <f>IFERROR(VLOOKUP(Table2[[#This Row],[Other known risk factors (2)]],'Lookup Values'!$BQ$1:$BR$10,2,FALSE),"0")</f>
        <v>0</v>
      </c>
      <c r="DO31" s="180">
        <f>SUM(Table3[[#This Row],[Gender Score]:[Other known risk factors (2) Score]])</f>
        <v>0</v>
      </c>
      <c r="DP31" s="185" t="str">
        <f>CONCATENATE(Table2[[#This Row],[Generated RONI]],Table2[[#This Row],[School RONI]])</f>
        <v>Very Low</v>
      </c>
    </row>
    <row r="32" spans="1:120" s="179" customFormat="1" ht="13" x14ac:dyDescent="0.3">
      <c r="A32" s="168"/>
      <c r="B32" s="169"/>
      <c r="C32" s="170"/>
      <c r="D32" s="170"/>
      <c r="E32" s="170"/>
      <c r="F32" s="170"/>
      <c r="G32" s="170"/>
      <c r="H32" s="171"/>
      <c r="I32" s="172"/>
      <c r="J32" s="173"/>
      <c r="K32" s="172"/>
      <c r="L32" s="172"/>
      <c r="M32" s="173"/>
      <c r="N32" s="171"/>
      <c r="O32" s="173"/>
      <c r="P32" s="174"/>
      <c r="Q32" s="174"/>
      <c r="R32" s="17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6"/>
      <c r="AS32" s="176"/>
      <c r="AT32" s="176"/>
      <c r="AU32" s="177" t="str">
        <f>VLOOKUP(Table3[[#This Row],[Risk Rating Score]],'Lookup Values'!$BS$1:$BT$34,2)</f>
        <v>Very Low</v>
      </c>
      <c r="AV32" s="172"/>
      <c r="AW32" s="177" t="str">
        <f>IFERROR(VLOOKUP(Table3[[#This Row],[RONI Match]],'Lookup Values'!$BU$2:$BV$26,2,FALSE),"")</f>
        <v/>
      </c>
      <c r="AX32" s="178"/>
      <c r="AY32" s="172"/>
      <c r="AZ32" s="176"/>
      <c r="BA32" s="170"/>
      <c r="BB32" s="170"/>
      <c r="BC32" s="170"/>
      <c r="BD32" s="170"/>
      <c r="BE32" s="170"/>
      <c r="BF32" s="170"/>
      <c r="BG32" s="170"/>
      <c r="BH32" s="170"/>
      <c r="BI32" s="175"/>
      <c r="BJ32" s="173"/>
      <c r="BK32" s="173"/>
      <c r="BL32" s="175"/>
      <c r="BM32" s="176"/>
      <c r="CC32" s="180" t="str">
        <f>IFERROR(VLOOKUP(Table2[[#This Row],[Gender]],'Lookup Values'!$A$1:$B$5,2,FALSE),"0")</f>
        <v>0</v>
      </c>
      <c r="CD32" s="181"/>
      <c r="CE32" s="180" t="str">
        <f>IFERROR(VLOOKUP(Table2[[#This Row],[Year Group]],'Lookup Values'!$C$1:$D$9,2,FALSE),"0")</f>
        <v>0</v>
      </c>
      <c r="CF32" s="180" t="str">
        <f>IFERROR(VLOOKUP(Table2[[#This Row],[School]],'Lookup Values'!$E$1:$E$22,2,FALSE),"0")</f>
        <v>0</v>
      </c>
      <c r="CG32" s="180" t="str">
        <f>IFERROR(VLOOKUP(Table2[[#This Row],[Attending PRU / AP]],'Lookup Values'!$G$1:$H$3,2,FALSE),"0")</f>
        <v>0</v>
      </c>
      <c r="CH32" s="180" t="str">
        <f>IFERROR(VLOOKUP(Table2[[#This Row],[EHE]],'Lookup Values'!$I$1:$J$3,2,FALSE),"0")</f>
        <v>0</v>
      </c>
      <c r="CI32" s="180" t="str">
        <f>IFERROR(VLOOKUP(Table2[[#This Row],[CME]],'Lookup Values'!$K$1:$L$3,2,FALSE),"0")</f>
        <v>0</v>
      </c>
      <c r="CJ32" s="183" t="str">
        <f>IFERROR(VLOOKUP(Table2[[#This Row],[Ethnicity]],'Ethnicity codes'!$H$1:$J$101,3,FALSE),"")</f>
        <v/>
      </c>
      <c r="CK32" s="180" t="str">
        <f>IFERROR(VLOOKUP(Table3[[#This Row],[Ethnicity2]],'Lookup Values'!$M$1:$N$23,2,FALSE),"0")</f>
        <v>0</v>
      </c>
      <c r="CL32" s="180" t="str">
        <f>IFERROR(VLOOKUP(Table3[[#This Row],[Ethnicity2]],'Lookup Values'!$O$1:$P$3,2,FALSE),"0")</f>
        <v>0</v>
      </c>
      <c r="CM32" s="180" t="str">
        <f>IFERROR(VLOOKUP(Table2[[#This Row],[EAL]],'Lookup Values'!$Q$1:$R$3,2,FALSE),"0")</f>
        <v>0</v>
      </c>
      <c r="CN32" s="180" t="str">
        <f>IFERROR(VLOOKUP(Table2[[#This Row],[SEND]],'Lookup Values'!$S$1:$T$6,2,FALSE),"0")</f>
        <v>0</v>
      </c>
      <c r="CO32" s="180" t="str">
        <f>IFERROR(VLOOKUP(Table2[[#This Row],[Pupil Premium]],'Lookup Values'!$U$1:$V$3,2,FALSE),"0")</f>
        <v>0</v>
      </c>
      <c r="CP32" s="180" t="str">
        <f>IFERROR(VLOOKUP(Table2[[#This Row],[LAC / Care Leaver]],'Lookup Values'!$W$1:$X$3,2,FALSE),"0")</f>
        <v>0</v>
      </c>
      <c r="CQ32" s="180" t="str">
        <f>IFERROR(VLOOKUP(Table2[[#This Row],[CP / CIN]],'Lookup Values'!$Y$1:$Z$3,2,FALSE),"0")</f>
        <v>0</v>
      </c>
      <c r="CR32" s="180" t="str">
        <f>IFERROR(VLOOKUP(Table2[[#This Row],[Early Help Referral]],'Lookup Values'!$Y$1:$Z$3,2,FALSE),"0")</f>
        <v>0</v>
      </c>
      <c r="CS32" s="180" t="str">
        <f>IFERROR(VLOOKUP(Table2[[#This Row],[Social Worker]],'Lookup Values'!$Y$1:$Z$3,2,FALSE),"0")</f>
        <v>0</v>
      </c>
      <c r="CT32" s="180" t="str">
        <f>IFERROR(VLOOKUP(Table2[[#This Row],[Exclusion]],'Lookup Values'!$AE$1:$AF$5,2,FALSE),"0")</f>
        <v>0</v>
      </c>
      <c r="CU32" s="180" t="str">
        <f>IFERROR(VLOOKUP(Table2[[#This Row],[Attendance / Absence (&lt;90% PA / &lt;50% SA)]],'Lookup Values'!$AG$1:$AH$4,2,FALSE),"0")</f>
        <v>0</v>
      </c>
      <c r="CV32" s="180" t="str">
        <f>IFERROR(VLOOKUP(Table2[[#This Row],[Multiple School Moves (3+)]],'Lookup Values'!$AI$1:$AJ$3,2,FALSE),"0")</f>
        <v>0</v>
      </c>
      <c r="CW32" s="180" t="str">
        <f>IFERROR(VLOOKUP(Table2[[#This Row],[Pregnancy]],'Lookup Values'!$AK$1:$AL$3,2,FALSE),"0")</f>
        <v>0</v>
      </c>
      <c r="CX32" s="180" t="str">
        <f>IFERROR(VLOOKUP(Table2[[#This Row],[Young Parent]],'Lookup Values'!$AM$1:$AN$3,2,FALSE),"0")</f>
        <v>0</v>
      </c>
      <c r="CY32" s="180" t="str">
        <f>IFERROR(VLOOKUP(Table2[[#This Row],[Young Carer]],'Lookup Values'!$AO$1:$AP$3,2,FALSE),"0")</f>
        <v>0</v>
      </c>
      <c r="CZ32" s="180" t="str">
        <f>IFERROR(VLOOKUP(Table2[[#This Row],[CAMHS Involvement]],'Lookup Values'!$AQ$1:$AR$3,2,FALSE),"0")</f>
        <v>0</v>
      </c>
      <c r="DA32" s="180" t="str">
        <f>IFERROR(VLOOKUP(Table2[[#This Row],[Health Condition]],'Lookup Values'!$AS$1:$AT$3,2,FALSE),"0")</f>
        <v>0</v>
      </c>
      <c r="DB32" s="180" t="str">
        <f>IFERROR(VLOOKUP(Table2[[#This Row],[Substance Misuse ]],'Lookup Values'!$AU$1:$AV$3,2,FALSE),"0")</f>
        <v>0</v>
      </c>
      <c r="DC32" s="180" t="str">
        <f>IFERROR(VLOOKUP(Table2[[#This Row],[YOT supervision]],'Lookup Values'!$AW$1:$AX$3,2,FALSE),"0")</f>
        <v>0</v>
      </c>
      <c r="DD32" s="180" t="str">
        <f>IFERROR(VLOOKUP(Table2[[#This Row],[Previous YOT supervision]],'Lookup Values'!$AY$1:$AZ$3,2,FALSE),"0")</f>
        <v>0</v>
      </c>
      <c r="DE32" s="180" t="str">
        <f>IFERROR(VLOOKUP(Table2[[#This Row],[Custody]],'Lookup Values'!$BA$1:$BB$3,2,FALSE),"0")</f>
        <v>0</v>
      </c>
      <c r="DF32" s="180" t="str">
        <f>IFERROR(VLOOKUP(Table2[[#This Row],[KS2 Eng &amp; Maths Ability Profile HAP/MAP/LAP]],'Lookup Values'!$BC$1:$BD$4,2,FALSE),"0")</f>
        <v>0</v>
      </c>
      <c r="DG32" s="180" t="str">
        <f>IFERROR(VLOOKUP(Table2[[#This Row],[Intended Post 16 Destination]],'Lookup Values'!$BG$1:$BH$12,2,FALSE),"0")</f>
        <v>0</v>
      </c>
      <c r="DH32" s="180" t="str">
        <f>IFERROR(VLOOKUP(Table2[[#This Row],[Application submitted (Y/N or number of applications)]],'Lookup Values'!$BI$1:$BJ$3,2,FALSE),"0")</f>
        <v>0</v>
      </c>
      <c r="DI32" s="180" t="str">
        <f>IFERROR(VLOOKUP(Table2[[#This Row],[Provider Name]],'Lookup Values'!$BK$1:$BL$3,2,FALSE),"0")</f>
        <v>0</v>
      </c>
      <c r="DJ32" s="181"/>
      <c r="DK32" s="180" t="str">
        <f>IFERROR(VLOOKUP(Table2[[#This Row],[Offer received (Y/N)]],'Lookup Values'!$BM$1:$BN$3,2,FALSE),"0")</f>
        <v>0</v>
      </c>
      <c r="DL32" s="180" t="str">
        <f>IFERROR(VLOOKUP(Table2[[#This Row],[Poor Behaviour / Attitude / Motivation]],'Lookup Values'!$BO$1:$BP$4,2,FALSE),"0")</f>
        <v>0</v>
      </c>
      <c r="DM32" s="180" t="str">
        <f>IFERROR(VLOOKUP(Table2[[#This Row],[Other known risk factors (1)]],'Lookup Values'!$BQ$1:$BR$10,2,FALSE),"0")</f>
        <v>0</v>
      </c>
      <c r="DN32" s="182" t="str">
        <f>IFERROR(VLOOKUP(Table2[[#This Row],[Other known risk factors (2)]],'Lookup Values'!$BQ$1:$BR$10,2,FALSE),"0")</f>
        <v>0</v>
      </c>
      <c r="DO32" s="180">
        <f>SUM(Table3[[#This Row],[Gender Score]:[Other known risk factors (2) Score]])</f>
        <v>0</v>
      </c>
      <c r="DP32" s="185" t="str">
        <f>CONCATENATE(Table2[[#This Row],[Generated RONI]],Table2[[#This Row],[School RONI]])</f>
        <v>Very Low</v>
      </c>
    </row>
    <row r="33" spans="1:120" s="179" customFormat="1" ht="13" x14ac:dyDescent="0.3">
      <c r="A33" s="168"/>
      <c r="B33" s="169"/>
      <c r="C33" s="170"/>
      <c r="D33" s="170"/>
      <c r="E33" s="170"/>
      <c r="F33" s="170"/>
      <c r="G33" s="170"/>
      <c r="H33" s="171"/>
      <c r="I33" s="172"/>
      <c r="J33" s="173"/>
      <c r="K33" s="172"/>
      <c r="L33" s="172"/>
      <c r="M33" s="173"/>
      <c r="N33" s="171"/>
      <c r="O33" s="173"/>
      <c r="P33" s="174"/>
      <c r="Q33" s="174"/>
      <c r="R33" s="17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6"/>
      <c r="AS33" s="176"/>
      <c r="AT33" s="176"/>
      <c r="AU33" s="177" t="str">
        <f>VLOOKUP(Table3[[#This Row],[Risk Rating Score]],'Lookup Values'!$BS$1:$BT$34,2)</f>
        <v>Very Low</v>
      </c>
      <c r="AV33" s="172"/>
      <c r="AW33" s="177" t="str">
        <f>IFERROR(VLOOKUP(Table3[[#This Row],[RONI Match]],'Lookup Values'!$BU$2:$BV$26,2,FALSE),"")</f>
        <v/>
      </c>
      <c r="AX33" s="178"/>
      <c r="AY33" s="172"/>
      <c r="AZ33" s="176"/>
      <c r="BA33" s="170"/>
      <c r="BB33" s="170"/>
      <c r="BC33" s="170"/>
      <c r="BD33" s="170"/>
      <c r="BE33" s="170"/>
      <c r="BF33" s="170"/>
      <c r="BG33" s="170"/>
      <c r="BH33" s="170"/>
      <c r="BI33" s="175"/>
      <c r="BJ33" s="173"/>
      <c r="BK33" s="173"/>
      <c r="BL33" s="175"/>
      <c r="BM33" s="176"/>
      <c r="CC33" s="180" t="str">
        <f>IFERROR(VLOOKUP(Table2[[#This Row],[Gender]],'Lookup Values'!$A$1:$B$5,2,FALSE),"0")</f>
        <v>0</v>
      </c>
      <c r="CD33" s="181"/>
      <c r="CE33" s="180" t="str">
        <f>IFERROR(VLOOKUP(Table2[[#This Row],[Year Group]],'Lookup Values'!$C$1:$D$9,2,FALSE),"0")</f>
        <v>0</v>
      </c>
      <c r="CF33" s="180" t="str">
        <f>IFERROR(VLOOKUP(Table2[[#This Row],[School]],'Lookup Values'!$E$1:$E$22,2,FALSE),"0")</f>
        <v>0</v>
      </c>
      <c r="CG33" s="180" t="str">
        <f>IFERROR(VLOOKUP(Table2[[#This Row],[Attending PRU / AP]],'Lookup Values'!$G$1:$H$3,2,FALSE),"0")</f>
        <v>0</v>
      </c>
      <c r="CH33" s="180" t="str">
        <f>IFERROR(VLOOKUP(Table2[[#This Row],[EHE]],'Lookup Values'!$I$1:$J$3,2,FALSE),"0")</f>
        <v>0</v>
      </c>
      <c r="CI33" s="180" t="str">
        <f>IFERROR(VLOOKUP(Table2[[#This Row],[CME]],'Lookup Values'!$K$1:$L$3,2,FALSE),"0")</f>
        <v>0</v>
      </c>
      <c r="CJ33" s="183" t="str">
        <f>IFERROR(VLOOKUP(Table2[[#This Row],[Ethnicity]],'Ethnicity codes'!$H$1:$J$101,3,FALSE),"")</f>
        <v/>
      </c>
      <c r="CK33" s="180" t="str">
        <f>IFERROR(VLOOKUP(Table3[[#This Row],[Ethnicity2]],'Lookup Values'!$M$1:$N$23,2,FALSE),"0")</f>
        <v>0</v>
      </c>
      <c r="CL33" s="180" t="str">
        <f>IFERROR(VLOOKUP(Table3[[#This Row],[Ethnicity2]],'Lookup Values'!$O$1:$P$3,2,FALSE),"0")</f>
        <v>0</v>
      </c>
      <c r="CM33" s="180" t="str">
        <f>IFERROR(VLOOKUP(Table2[[#This Row],[EAL]],'Lookup Values'!$Q$1:$R$3,2,FALSE),"0")</f>
        <v>0</v>
      </c>
      <c r="CN33" s="180" t="str">
        <f>IFERROR(VLOOKUP(Table2[[#This Row],[SEND]],'Lookup Values'!$S$1:$T$6,2,FALSE),"0")</f>
        <v>0</v>
      </c>
      <c r="CO33" s="180" t="str">
        <f>IFERROR(VLOOKUP(Table2[[#This Row],[Pupil Premium]],'Lookup Values'!$U$1:$V$3,2,FALSE),"0")</f>
        <v>0</v>
      </c>
      <c r="CP33" s="180" t="str">
        <f>IFERROR(VLOOKUP(Table2[[#This Row],[LAC / Care Leaver]],'Lookup Values'!$W$1:$X$3,2,FALSE),"0")</f>
        <v>0</v>
      </c>
      <c r="CQ33" s="180" t="str">
        <f>IFERROR(VLOOKUP(Table2[[#This Row],[CP / CIN]],'Lookup Values'!$Y$1:$Z$3,2,FALSE),"0")</f>
        <v>0</v>
      </c>
      <c r="CR33" s="180" t="str">
        <f>IFERROR(VLOOKUP(Table2[[#This Row],[Early Help Referral]],'Lookup Values'!$Y$1:$Z$3,2,FALSE),"0")</f>
        <v>0</v>
      </c>
      <c r="CS33" s="180" t="str">
        <f>IFERROR(VLOOKUP(Table2[[#This Row],[Social Worker]],'Lookup Values'!$Y$1:$Z$3,2,FALSE),"0")</f>
        <v>0</v>
      </c>
      <c r="CT33" s="180" t="str">
        <f>IFERROR(VLOOKUP(Table2[[#This Row],[Exclusion]],'Lookup Values'!$AE$1:$AF$5,2,FALSE),"0")</f>
        <v>0</v>
      </c>
      <c r="CU33" s="180" t="str">
        <f>IFERROR(VLOOKUP(Table2[[#This Row],[Attendance / Absence (&lt;90% PA / &lt;50% SA)]],'Lookup Values'!$AG$1:$AH$4,2,FALSE),"0")</f>
        <v>0</v>
      </c>
      <c r="CV33" s="180" t="str">
        <f>IFERROR(VLOOKUP(Table2[[#This Row],[Multiple School Moves (3+)]],'Lookup Values'!$AI$1:$AJ$3,2,FALSE),"0")</f>
        <v>0</v>
      </c>
      <c r="CW33" s="180" t="str">
        <f>IFERROR(VLOOKUP(Table2[[#This Row],[Pregnancy]],'Lookup Values'!$AK$1:$AL$3,2,FALSE),"0")</f>
        <v>0</v>
      </c>
      <c r="CX33" s="180" t="str">
        <f>IFERROR(VLOOKUP(Table2[[#This Row],[Young Parent]],'Lookup Values'!$AM$1:$AN$3,2,FALSE),"0")</f>
        <v>0</v>
      </c>
      <c r="CY33" s="180" t="str">
        <f>IFERROR(VLOOKUP(Table2[[#This Row],[Young Carer]],'Lookup Values'!$AO$1:$AP$3,2,FALSE),"0")</f>
        <v>0</v>
      </c>
      <c r="CZ33" s="180" t="str">
        <f>IFERROR(VLOOKUP(Table2[[#This Row],[CAMHS Involvement]],'Lookup Values'!$AQ$1:$AR$3,2,FALSE),"0")</f>
        <v>0</v>
      </c>
      <c r="DA33" s="180" t="str">
        <f>IFERROR(VLOOKUP(Table2[[#This Row],[Health Condition]],'Lookup Values'!$AS$1:$AT$3,2,FALSE),"0")</f>
        <v>0</v>
      </c>
      <c r="DB33" s="180" t="str">
        <f>IFERROR(VLOOKUP(Table2[[#This Row],[Substance Misuse ]],'Lookup Values'!$AU$1:$AV$3,2,FALSE),"0")</f>
        <v>0</v>
      </c>
      <c r="DC33" s="180" t="str">
        <f>IFERROR(VLOOKUP(Table2[[#This Row],[YOT supervision]],'Lookup Values'!$AW$1:$AX$3,2,FALSE),"0")</f>
        <v>0</v>
      </c>
      <c r="DD33" s="180" t="str">
        <f>IFERROR(VLOOKUP(Table2[[#This Row],[Previous YOT supervision]],'Lookup Values'!$AY$1:$AZ$3,2,FALSE),"0")</f>
        <v>0</v>
      </c>
      <c r="DE33" s="180" t="str">
        <f>IFERROR(VLOOKUP(Table2[[#This Row],[Custody]],'Lookup Values'!$BA$1:$BB$3,2,FALSE),"0")</f>
        <v>0</v>
      </c>
      <c r="DF33" s="180" t="str">
        <f>IFERROR(VLOOKUP(Table2[[#This Row],[KS2 Eng &amp; Maths Ability Profile HAP/MAP/LAP]],'Lookup Values'!$BC$1:$BD$4,2,FALSE),"0")</f>
        <v>0</v>
      </c>
      <c r="DG33" s="180" t="str">
        <f>IFERROR(VLOOKUP(Table2[[#This Row],[Intended Post 16 Destination]],'Lookup Values'!$BG$1:$BH$12,2,FALSE),"0")</f>
        <v>0</v>
      </c>
      <c r="DH33" s="180" t="str">
        <f>IFERROR(VLOOKUP(Table2[[#This Row],[Application submitted (Y/N or number of applications)]],'Lookup Values'!$BI$1:$BJ$3,2,FALSE),"0")</f>
        <v>0</v>
      </c>
      <c r="DI33" s="180" t="str">
        <f>IFERROR(VLOOKUP(Table2[[#This Row],[Provider Name]],'Lookup Values'!$BK$1:$BL$3,2,FALSE),"0")</f>
        <v>0</v>
      </c>
      <c r="DJ33" s="181"/>
      <c r="DK33" s="180" t="str">
        <f>IFERROR(VLOOKUP(Table2[[#This Row],[Offer received (Y/N)]],'Lookup Values'!$BM$1:$BN$3,2,FALSE),"0")</f>
        <v>0</v>
      </c>
      <c r="DL33" s="180" t="str">
        <f>IFERROR(VLOOKUP(Table2[[#This Row],[Poor Behaviour / Attitude / Motivation]],'Lookup Values'!$BO$1:$BP$4,2,FALSE),"0")</f>
        <v>0</v>
      </c>
      <c r="DM33" s="180" t="str">
        <f>IFERROR(VLOOKUP(Table2[[#This Row],[Other known risk factors (1)]],'Lookup Values'!$BQ$1:$BR$10,2,FALSE),"0")</f>
        <v>0</v>
      </c>
      <c r="DN33" s="182" t="str">
        <f>IFERROR(VLOOKUP(Table2[[#This Row],[Other known risk factors (2)]],'Lookup Values'!$BQ$1:$BR$10,2,FALSE),"0")</f>
        <v>0</v>
      </c>
      <c r="DO33" s="180">
        <f>SUM(Table3[[#This Row],[Gender Score]:[Other known risk factors (2) Score]])</f>
        <v>0</v>
      </c>
      <c r="DP33" s="185" t="str">
        <f>CONCATENATE(Table2[[#This Row],[Generated RONI]],Table2[[#This Row],[School RONI]])</f>
        <v>Very Low</v>
      </c>
    </row>
    <row r="34" spans="1:120" s="179" customFormat="1" ht="13" x14ac:dyDescent="0.3">
      <c r="A34" s="168"/>
      <c r="B34" s="169"/>
      <c r="C34" s="170"/>
      <c r="D34" s="170"/>
      <c r="E34" s="170"/>
      <c r="F34" s="170"/>
      <c r="G34" s="170"/>
      <c r="H34" s="171"/>
      <c r="I34" s="172"/>
      <c r="J34" s="173"/>
      <c r="K34" s="172"/>
      <c r="L34" s="172"/>
      <c r="M34" s="173"/>
      <c r="N34" s="171"/>
      <c r="O34" s="173"/>
      <c r="P34" s="174"/>
      <c r="Q34" s="174"/>
      <c r="R34" s="17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6"/>
      <c r="AS34" s="176"/>
      <c r="AT34" s="176"/>
      <c r="AU34" s="177" t="str">
        <f>VLOOKUP(Table3[[#This Row],[Risk Rating Score]],'Lookup Values'!$BS$1:$BT$34,2)</f>
        <v>Very Low</v>
      </c>
      <c r="AV34" s="172"/>
      <c r="AW34" s="177" t="str">
        <f>IFERROR(VLOOKUP(Table3[[#This Row],[RONI Match]],'Lookup Values'!$BU$2:$BV$26,2,FALSE),"")</f>
        <v/>
      </c>
      <c r="AX34" s="178"/>
      <c r="AY34" s="172"/>
      <c r="AZ34" s="176"/>
      <c r="BA34" s="170"/>
      <c r="BB34" s="170"/>
      <c r="BC34" s="170"/>
      <c r="BD34" s="170"/>
      <c r="BE34" s="170"/>
      <c r="BF34" s="170"/>
      <c r="BG34" s="170"/>
      <c r="BH34" s="170"/>
      <c r="BI34" s="175"/>
      <c r="BJ34" s="173"/>
      <c r="BK34" s="173"/>
      <c r="BL34" s="175"/>
      <c r="BM34" s="176"/>
      <c r="CC34" s="180" t="str">
        <f>IFERROR(VLOOKUP(Table2[[#This Row],[Gender]],'Lookup Values'!$A$1:$B$5,2,FALSE),"0")</f>
        <v>0</v>
      </c>
      <c r="CD34" s="181"/>
      <c r="CE34" s="180" t="str">
        <f>IFERROR(VLOOKUP(Table2[[#This Row],[Year Group]],'Lookup Values'!$C$1:$D$9,2,FALSE),"0")</f>
        <v>0</v>
      </c>
      <c r="CF34" s="180" t="str">
        <f>IFERROR(VLOOKUP(Table2[[#This Row],[School]],'Lookup Values'!$E$1:$E$22,2,FALSE),"0")</f>
        <v>0</v>
      </c>
      <c r="CG34" s="180" t="str">
        <f>IFERROR(VLOOKUP(Table2[[#This Row],[Attending PRU / AP]],'Lookup Values'!$G$1:$H$3,2,FALSE),"0")</f>
        <v>0</v>
      </c>
      <c r="CH34" s="180" t="str">
        <f>IFERROR(VLOOKUP(Table2[[#This Row],[EHE]],'Lookup Values'!$I$1:$J$3,2,FALSE),"0")</f>
        <v>0</v>
      </c>
      <c r="CI34" s="180" t="str">
        <f>IFERROR(VLOOKUP(Table2[[#This Row],[CME]],'Lookup Values'!$K$1:$L$3,2,FALSE),"0")</f>
        <v>0</v>
      </c>
      <c r="CJ34" s="183" t="str">
        <f>IFERROR(VLOOKUP(Table2[[#This Row],[Ethnicity]],'Ethnicity codes'!$H$1:$J$101,3,FALSE),"")</f>
        <v/>
      </c>
      <c r="CK34" s="180" t="str">
        <f>IFERROR(VLOOKUP(Table3[[#This Row],[Ethnicity2]],'Lookup Values'!$M$1:$N$23,2,FALSE),"0")</f>
        <v>0</v>
      </c>
      <c r="CL34" s="180" t="str">
        <f>IFERROR(VLOOKUP(Table3[[#This Row],[Ethnicity2]],'Lookup Values'!$O$1:$P$3,2,FALSE),"0")</f>
        <v>0</v>
      </c>
      <c r="CM34" s="180" t="str">
        <f>IFERROR(VLOOKUP(Table2[[#This Row],[EAL]],'Lookup Values'!$Q$1:$R$3,2,FALSE),"0")</f>
        <v>0</v>
      </c>
      <c r="CN34" s="180" t="str">
        <f>IFERROR(VLOOKUP(Table2[[#This Row],[SEND]],'Lookup Values'!$S$1:$T$6,2,FALSE),"0")</f>
        <v>0</v>
      </c>
      <c r="CO34" s="180" t="str">
        <f>IFERROR(VLOOKUP(Table2[[#This Row],[Pupil Premium]],'Lookup Values'!$U$1:$V$3,2,FALSE),"0")</f>
        <v>0</v>
      </c>
      <c r="CP34" s="180" t="str">
        <f>IFERROR(VLOOKUP(Table2[[#This Row],[LAC / Care Leaver]],'Lookup Values'!$W$1:$X$3,2,FALSE),"0")</f>
        <v>0</v>
      </c>
      <c r="CQ34" s="180" t="str">
        <f>IFERROR(VLOOKUP(Table2[[#This Row],[CP / CIN]],'Lookup Values'!$Y$1:$Z$3,2,FALSE),"0")</f>
        <v>0</v>
      </c>
      <c r="CR34" s="180" t="str">
        <f>IFERROR(VLOOKUP(Table2[[#This Row],[Early Help Referral]],'Lookup Values'!$Y$1:$Z$3,2,FALSE),"0")</f>
        <v>0</v>
      </c>
      <c r="CS34" s="180" t="str">
        <f>IFERROR(VLOOKUP(Table2[[#This Row],[Social Worker]],'Lookup Values'!$Y$1:$Z$3,2,FALSE),"0")</f>
        <v>0</v>
      </c>
      <c r="CT34" s="180" t="str">
        <f>IFERROR(VLOOKUP(Table2[[#This Row],[Exclusion]],'Lookup Values'!$AE$1:$AF$5,2,FALSE),"0")</f>
        <v>0</v>
      </c>
      <c r="CU34" s="180" t="str">
        <f>IFERROR(VLOOKUP(Table2[[#This Row],[Attendance / Absence (&lt;90% PA / &lt;50% SA)]],'Lookup Values'!$AG$1:$AH$4,2,FALSE),"0")</f>
        <v>0</v>
      </c>
      <c r="CV34" s="180" t="str">
        <f>IFERROR(VLOOKUP(Table2[[#This Row],[Multiple School Moves (3+)]],'Lookup Values'!$AI$1:$AJ$3,2,FALSE),"0")</f>
        <v>0</v>
      </c>
      <c r="CW34" s="180" t="str">
        <f>IFERROR(VLOOKUP(Table2[[#This Row],[Pregnancy]],'Lookup Values'!$AK$1:$AL$3,2,FALSE),"0")</f>
        <v>0</v>
      </c>
      <c r="CX34" s="180" t="str">
        <f>IFERROR(VLOOKUP(Table2[[#This Row],[Young Parent]],'Lookup Values'!$AM$1:$AN$3,2,FALSE),"0")</f>
        <v>0</v>
      </c>
      <c r="CY34" s="180" t="str">
        <f>IFERROR(VLOOKUP(Table2[[#This Row],[Young Carer]],'Lookup Values'!$AO$1:$AP$3,2,FALSE),"0")</f>
        <v>0</v>
      </c>
      <c r="CZ34" s="180" t="str">
        <f>IFERROR(VLOOKUP(Table2[[#This Row],[CAMHS Involvement]],'Lookup Values'!$AQ$1:$AR$3,2,FALSE),"0")</f>
        <v>0</v>
      </c>
      <c r="DA34" s="180" t="str">
        <f>IFERROR(VLOOKUP(Table2[[#This Row],[Health Condition]],'Lookup Values'!$AS$1:$AT$3,2,FALSE),"0")</f>
        <v>0</v>
      </c>
      <c r="DB34" s="180" t="str">
        <f>IFERROR(VLOOKUP(Table2[[#This Row],[Substance Misuse ]],'Lookup Values'!$AU$1:$AV$3,2,FALSE),"0")</f>
        <v>0</v>
      </c>
      <c r="DC34" s="180" t="str">
        <f>IFERROR(VLOOKUP(Table2[[#This Row],[YOT supervision]],'Lookup Values'!$AW$1:$AX$3,2,FALSE),"0")</f>
        <v>0</v>
      </c>
      <c r="DD34" s="180" t="str">
        <f>IFERROR(VLOOKUP(Table2[[#This Row],[Previous YOT supervision]],'Lookup Values'!$AY$1:$AZ$3,2,FALSE),"0")</f>
        <v>0</v>
      </c>
      <c r="DE34" s="180" t="str">
        <f>IFERROR(VLOOKUP(Table2[[#This Row],[Custody]],'Lookup Values'!$BA$1:$BB$3,2,FALSE),"0")</f>
        <v>0</v>
      </c>
      <c r="DF34" s="180" t="str">
        <f>IFERROR(VLOOKUP(Table2[[#This Row],[KS2 Eng &amp; Maths Ability Profile HAP/MAP/LAP]],'Lookup Values'!$BC$1:$BD$4,2,FALSE),"0")</f>
        <v>0</v>
      </c>
      <c r="DG34" s="180" t="str">
        <f>IFERROR(VLOOKUP(Table2[[#This Row],[Intended Post 16 Destination]],'Lookup Values'!$BG$1:$BH$12,2,FALSE),"0")</f>
        <v>0</v>
      </c>
      <c r="DH34" s="180" t="str">
        <f>IFERROR(VLOOKUP(Table2[[#This Row],[Application submitted (Y/N or number of applications)]],'Lookup Values'!$BI$1:$BJ$3,2,FALSE),"0")</f>
        <v>0</v>
      </c>
      <c r="DI34" s="180" t="str">
        <f>IFERROR(VLOOKUP(Table2[[#This Row],[Provider Name]],'Lookup Values'!$BK$1:$BL$3,2,FALSE),"0")</f>
        <v>0</v>
      </c>
      <c r="DJ34" s="181"/>
      <c r="DK34" s="180" t="str">
        <f>IFERROR(VLOOKUP(Table2[[#This Row],[Offer received (Y/N)]],'Lookup Values'!$BM$1:$BN$3,2,FALSE),"0")</f>
        <v>0</v>
      </c>
      <c r="DL34" s="180" t="str">
        <f>IFERROR(VLOOKUP(Table2[[#This Row],[Poor Behaviour / Attitude / Motivation]],'Lookup Values'!$BO$1:$BP$4,2,FALSE),"0")</f>
        <v>0</v>
      </c>
      <c r="DM34" s="180" t="str">
        <f>IFERROR(VLOOKUP(Table2[[#This Row],[Other known risk factors (1)]],'Lookup Values'!$BQ$1:$BR$10,2,FALSE),"0")</f>
        <v>0</v>
      </c>
      <c r="DN34" s="182" t="str">
        <f>IFERROR(VLOOKUP(Table2[[#This Row],[Other known risk factors (2)]],'Lookup Values'!$BQ$1:$BR$10,2,FALSE),"0")</f>
        <v>0</v>
      </c>
      <c r="DO34" s="180">
        <f>SUM(Table3[[#This Row],[Gender Score]:[Other known risk factors (2) Score]])</f>
        <v>0</v>
      </c>
      <c r="DP34" s="185" t="str">
        <f>CONCATENATE(Table2[[#This Row],[Generated RONI]],Table2[[#This Row],[School RONI]])</f>
        <v>Very Low</v>
      </c>
    </row>
    <row r="35" spans="1:120" s="179" customFormat="1" ht="13" x14ac:dyDescent="0.3">
      <c r="A35" s="168"/>
      <c r="B35" s="169"/>
      <c r="C35" s="170"/>
      <c r="D35" s="170"/>
      <c r="E35" s="170"/>
      <c r="F35" s="170"/>
      <c r="G35" s="170"/>
      <c r="H35" s="171"/>
      <c r="I35" s="172"/>
      <c r="J35" s="173"/>
      <c r="K35" s="172"/>
      <c r="L35" s="172"/>
      <c r="M35" s="173"/>
      <c r="N35" s="171"/>
      <c r="O35" s="173"/>
      <c r="P35" s="174"/>
      <c r="Q35" s="174"/>
      <c r="R35" s="175"/>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6"/>
      <c r="AS35" s="176"/>
      <c r="AT35" s="176"/>
      <c r="AU35" s="177" t="str">
        <f>VLOOKUP(Table3[[#This Row],[Risk Rating Score]],'Lookup Values'!$BS$1:$BT$34,2)</f>
        <v>Very Low</v>
      </c>
      <c r="AV35" s="172"/>
      <c r="AW35" s="177" t="str">
        <f>IFERROR(VLOOKUP(Table3[[#This Row],[RONI Match]],'Lookup Values'!$BU$2:$BV$26,2,FALSE),"")</f>
        <v/>
      </c>
      <c r="AX35" s="178"/>
      <c r="AY35" s="172"/>
      <c r="AZ35" s="176"/>
      <c r="BA35" s="170"/>
      <c r="BB35" s="170"/>
      <c r="BC35" s="170"/>
      <c r="BD35" s="170"/>
      <c r="BE35" s="170"/>
      <c r="BF35" s="170"/>
      <c r="BG35" s="170"/>
      <c r="BH35" s="170"/>
      <c r="BI35" s="175"/>
      <c r="BJ35" s="173"/>
      <c r="BK35" s="173"/>
      <c r="BL35" s="175"/>
      <c r="BM35" s="176"/>
      <c r="CC35" s="180" t="str">
        <f>IFERROR(VLOOKUP(Table2[[#This Row],[Gender]],'Lookup Values'!$A$1:$B$5,2,FALSE),"0")</f>
        <v>0</v>
      </c>
      <c r="CD35" s="181"/>
      <c r="CE35" s="180" t="str">
        <f>IFERROR(VLOOKUP(Table2[[#This Row],[Year Group]],'Lookup Values'!$C$1:$D$9,2,FALSE),"0")</f>
        <v>0</v>
      </c>
      <c r="CF35" s="180" t="str">
        <f>IFERROR(VLOOKUP(Table2[[#This Row],[School]],'Lookup Values'!$E$1:$E$22,2,FALSE),"0")</f>
        <v>0</v>
      </c>
      <c r="CG35" s="180" t="str">
        <f>IFERROR(VLOOKUP(Table2[[#This Row],[Attending PRU / AP]],'Lookup Values'!$G$1:$H$3,2,FALSE),"0")</f>
        <v>0</v>
      </c>
      <c r="CH35" s="180" t="str">
        <f>IFERROR(VLOOKUP(Table2[[#This Row],[EHE]],'Lookup Values'!$I$1:$J$3,2,FALSE),"0")</f>
        <v>0</v>
      </c>
      <c r="CI35" s="180" t="str">
        <f>IFERROR(VLOOKUP(Table2[[#This Row],[CME]],'Lookup Values'!$K$1:$L$3,2,FALSE),"0")</f>
        <v>0</v>
      </c>
      <c r="CJ35" s="183" t="str">
        <f>IFERROR(VLOOKUP(Table2[[#This Row],[Ethnicity]],'Ethnicity codes'!$H$1:$J$101,3,FALSE),"")</f>
        <v/>
      </c>
      <c r="CK35" s="180" t="str">
        <f>IFERROR(VLOOKUP(Table3[[#This Row],[Ethnicity2]],'Lookup Values'!$M$1:$N$23,2,FALSE),"0")</f>
        <v>0</v>
      </c>
      <c r="CL35" s="180" t="str">
        <f>IFERROR(VLOOKUP(Table3[[#This Row],[Ethnicity2]],'Lookup Values'!$O$1:$P$3,2,FALSE),"0")</f>
        <v>0</v>
      </c>
      <c r="CM35" s="180" t="str">
        <f>IFERROR(VLOOKUP(Table2[[#This Row],[EAL]],'Lookup Values'!$Q$1:$R$3,2,FALSE),"0")</f>
        <v>0</v>
      </c>
      <c r="CN35" s="180" t="str">
        <f>IFERROR(VLOOKUP(Table2[[#This Row],[SEND]],'Lookup Values'!$S$1:$T$6,2,FALSE),"0")</f>
        <v>0</v>
      </c>
      <c r="CO35" s="180" t="str">
        <f>IFERROR(VLOOKUP(Table2[[#This Row],[Pupil Premium]],'Lookup Values'!$U$1:$V$3,2,FALSE),"0")</f>
        <v>0</v>
      </c>
      <c r="CP35" s="180" t="str">
        <f>IFERROR(VLOOKUP(Table2[[#This Row],[LAC / Care Leaver]],'Lookup Values'!$W$1:$X$3,2,FALSE),"0")</f>
        <v>0</v>
      </c>
      <c r="CQ35" s="180" t="str">
        <f>IFERROR(VLOOKUP(Table2[[#This Row],[CP / CIN]],'Lookup Values'!$Y$1:$Z$3,2,FALSE),"0")</f>
        <v>0</v>
      </c>
      <c r="CR35" s="180" t="str">
        <f>IFERROR(VLOOKUP(Table2[[#This Row],[Early Help Referral]],'Lookup Values'!$Y$1:$Z$3,2,FALSE),"0")</f>
        <v>0</v>
      </c>
      <c r="CS35" s="180" t="str">
        <f>IFERROR(VLOOKUP(Table2[[#This Row],[Social Worker]],'Lookup Values'!$Y$1:$Z$3,2,FALSE),"0")</f>
        <v>0</v>
      </c>
      <c r="CT35" s="180" t="str">
        <f>IFERROR(VLOOKUP(Table2[[#This Row],[Exclusion]],'Lookup Values'!$AE$1:$AF$5,2,FALSE),"0")</f>
        <v>0</v>
      </c>
      <c r="CU35" s="180" t="str">
        <f>IFERROR(VLOOKUP(Table2[[#This Row],[Attendance / Absence (&lt;90% PA / &lt;50% SA)]],'Lookup Values'!$AG$1:$AH$4,2,FALSE),"0")</f>
        <v>0</v>
      </c>
      <c r="CV35" s="180" t="str">
        <f>IFERROR(VLOOKUP(Table2[[#This Row],[Multiple School Moves (3+)]],'Lookup Values'!$AI$1:$AJ$3,2,FALSE),"0")</f>
        <v>0</v>
      </c>
      <c r="CW35" s="180" t="str">
        <f>IFERROR(VLOOKUP(Table2[[#This Row],[Pregnancy]],'Lookup Values'!$AK$1:$AL$3,2,FALSE),"0")</f>
        <v>0</v>
      </c>
      <c r="CX35" s="180" t="str">
        <f>IFERROR(VLOOKUP(Table2[[#This Row],[Young Parent]],'Lookup Values'!$AM$1:$AN$3,2,FALSE),"0")</f>
        <v>0</v>
      </c>
      <c r="CY35" s="180" t="str">
        <f>IFERROR(VLOOKUP(Table2[[#This Row],[Young Carer]],'Lookup Values'!$AO$1:$AP$3,2,FALSE),"0")</f>
        <v>0</v>
      </c>
      <c r="CZ35" s="180" t="str">
        <f>IFERROR(VLOOKUP(Table2[[#This Row],[CAMHS Involvement]],'Lookup Values'!$AQ$1:$AR$3,2,FALSE),"0")</f>
        <v>0</v>
      </c>
      <c r="DA35" s="180" t="str">
        <f>IFERROR(VLOOKUP(Table2[[#This Row],[Health Condition]],'Lookup Values'!$AS$1:$AT$3,2,FALSE),"0")</f>
        <v>0</v>
      </c>
      <c r="DB35" s="180" t="str">
        <f>IFERROR(VLOOKUP(Table2[[#This Row],[Substance Misuse ]],'Lookup Values'!$AU$1:$AV$3,2,FALSE),"0")</f>
        <v>0</v>
      </c>
      <c r="DC35" s="180" t="str">
        <f>IFERROR(VLOOKUP(Table2[[#This Row],[YOT supervision]],'Lookup Values'!$AW$1:$AX$3,2,FALSE),"0")</f>
        <v>0</v>
      </c>
      <c r="DD35" s="180" t="str">
        <f>IFERROR(VLOOKUP(Table2[[#This Row],[Previous YOT supervision]],'Lookup Values'!$AY$1:$AZ$3,2,FALSE),"0")</f>
        <v>0</v>
      </c>
      <c r="DE35" s="180" t="str">
        <f>IFERROR(VLOOKUP(Table2[[#This Row],[Custody]],'Lookup Values'!$BA$1:$BB$3,2,FALSE),"0")</f>
        <v>0</v>
      </c>
      <c r="DF35" s="180" t="str">
        <f>IFERROR(VLOOKUP(Table2[[#This Row],[KS2 Eng &amp; Maths Ability Profile HAP/MAP/LAP]],'Lookup Values'!$BC$1:$BD$4,2,FALSE),"0")</f>
        <v>0</v>
      </c>
      <c r="DG35" s="180" t="str">
        <f>IFERROR(VLOOKUP(Table2[[#This Row],[Intended Post 16 Destination]],'Lookup Values'!$BG$1:$BH$12,2,FALSE),"0")</f>
        <v>0</v>
      </c>
      <c r="DH35" s="180" t="str">
        <f>IFERROR(VLOOKUP(Table2[[#This Row],[Application submitted (Y/N or number of applications)]],'Lookup Values'!$BI$1:$BJ$3,2,FALSE),"0")</f>
        <v>0</v>
      </c>
      <c r="DI35" s="180" t="str">
        <f>IFERROR(VLOOKUP(Table2[[#This Row],[Provider Name]],'Lookup Values'!$BK$1:$BL$3,2,FALSE),"0")</f>
        <v>0</v>
      </c>
      <c r="DJ35" s="181"/>
      <c r="DK35" s="180" t="str">
        <f>IFERROR(VLOOKUP(Table2[[#This Row],[Offer received (Y/N)]],'Lookup Values'!$BM$1:$BN$3,2,FALSE),"0")</f>
        <v>0</v>
      </c>
      <c r="DL35" s="180" t="str">
        <f>IFERROR(VLOOKUP(Table2[[#This Row],[Poor Behaviour / Attitude / Motivation]],'Lookup Values'!$BO$1:$BP$4,2,FALSE),"0")</f>
        <v>0</v>
      </c>
      <c r="DM35" s="180" t="str">
        <f>IFERROR(VLOOKUP(Table2[[#This Row],[Other known risk factors (1)]],'Lookup Values'!$BQ$1:$BR$10,2,FALSE),"0")</f>
        <v>0</v>
      </c>
      <c r="DN35" s="182" t="str">
        <f>IFERROR(VLOOKUP(Table2[[#This Row],[Other known risk factors (2)]],'Lookup Values'!$BQ$1:$BR$10,2,FALSE),"0")</f>
        <v>0</v>
      </c>
      <c r="DO35" s="180">
        <f>SUM(Table3[[#This Row],[Gender Score]:[Other known risk factors (2) Score]])</f>
        <v>0</v>
      </c>
      <c r="DP35" s="185" t="str">
        <f>CONCATENATE(Table2[[#This Row],[Generated RONI]],Table2[[#This Row],[School RONI]])</f>
        <v>Very Low</v>
      </c>
    </row>
    <row r="36" spans="1:120" s="179" customFormat="1" ht="13" x14ac:dyDescent="0.3">
      <c r="A36" s="168"/>
      <c r="B36" s="169"/>
      <c r="C36" s="170"/>
      <c r="D36" s="170"/>
      <c r="E36" s="170"/>
      <c r="F36" s="170"/>
      <c r="G36" s="170"/>
      <c r="H36" s="171"/>
      <c r="I36" s="172"/>
      <c r="J36" s="173"/>
      <c r="K36" s="172"/>
      <c r="L36" s="172"/>
      <c r="M36" s="173"/>
      <c r="N36" s="171"/>
      <c r="O36" s="173"/>
      <c r="P36" s="174"/>
      <c r="Q36" s="174"/>
      <c r="R36" s="17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6"/>
      <c r="AS36" s="176"/>
      <c r="AT36" s="176"/>
      <c r="AU36" s="177" t="str">
        <f>VLOOKUP(Table3[[#This Row],[Risk Rating Score]],'Lookup Values'!$BS$1:$BT$34,2)</f>
        <v>Very Low</v>
      </c>
      <c r="AV36" s="172"/>
      <c r="AW36" s="177" t="str">
        <f>IFERROR(VLOOKUP(Table3[[#This Row],[RONI Match]],'Lookup Values'!$BU$2:$BV$26,2,FALSE),"")</f>
        <v/>
      </c>
      <c r="AX36" s="178"/>
      <c r="AY36" s="172"/>
      <c r="AZ36" s="176"/>
      <c r="BA36" s="170"/>
      <c r="BB36" s="170"/>
      <c r="BC36" s="170"/>
      <c r="BD36" s="170"/>
      <c r="BE36" s="170"/>
      <c r="BF36" s="170"/>
      <c r="BG36" s="170"/>
      <c r="BH36" s="170"/>
      <c r="BI36" s="175"/>
      <c r="BJ36" s="173"/>
      <c r="BK36" s="173"/>
      <c r="BL36" s="175"/>
      <c r="BM36" s="176"/>
      <c r="CC36" s="180" t="str">
        <f>IFERROR(VLOOKUP(Table2[[#This Row],[Gender]],'Lookup Values'!$A$1:$B$5,2,FALSE),"0")</f>
        <v>0</v>
      </c>
      <c r="CD36" s="181"/>
      <c r="CE36" s="180" t="str">
        <f>IFERROR(VLOOKUP(Table2[[#This Row],[Year Group]],'Lookup Values'!$C$1:$D$9,2,FALSE),"0")</f>
        <v>0</v>
      </c>
      <c r="CF36" s="180" t="str">
        <f>IFERROR(VLOOKUP(Table2[[#This Row],[School]],'Lookup Values'!$E$1:$E$22,2,FALSE),"0")</f>
        <v>0</v>
      </c>
      <c r="CG36" s="180" t="str">
        <f>IFERROR(VLOOKUP(Table2[[#This Row],[Attending PRU / AP]],'Lookup Values'!$G$1:$H$3,2,FALSE),"0")</f>
        <v>0</v>
      </c>
      <c r="CH36" s="180" t="str">
        <f>IFERROR(VLOOKUP(Table2[[#This Row],[EHE]],'Lookup Values'!$I$1:$J$3,2,FALSE),"0")</f>
        <v>0</v>
      </c>
      <c r="CI36" s="180" t="str">
        <f>IFERROR(VLOOKUP(Table2[[#This Row],[CME]],'Lookup Values'!$K$1:$L$3,2,FALSE),"0")</f>
        <v>0</v>
      </c>
      <c r="CJ36" s="183" t="str">
        <f>IFERROR(VLOOKUP(Table2[[#This Row],[Ethnicity]],'Ethnicity codes'!$H$1:$J$101,3,FALSE),"")</f>
        <v/>
      </c>
      <c r="CK36" s="180" t="str">
        <f>IFERROR(VLOOKUP(Table3[[#This Row],[Ethnicity2]],'Lookup Values'!$M$1:$N$23,2,FALSE),"0")</f>
        <v>0</v>
      </c>
      <c r="CL36" s="180" t="str">
        <f>IFERROR(VLOOKUP(Table3[[#This Row],[Ethnicity2]],'Lookup Values'!$O$1:$P$3,2,FALSE),"0")</f>
        <v>0</v>
      </c>
      <c r="CM36" s="180" t="str">
        <f>IFERROR(VLOOKUP(Table2[[#This Row],[EAL]],'Lookup Values'!$Q$1:$R$3,2,FALSE),"0")</f>
        <v>0</v>
      </c>
      <c r="CN36" s="180" t="str">
        <f>IFERROR(VLOOKUP(Table2[[#This Row],[SEND]],'Lookup Values'!$S$1:$T$6,2,FALSE),"0")</f>
        <v>0</v>
      </c>
      <c r="CO36" s="180" t="str">
        <f>IFERROR(VLOOKUP(Table2[[#This Row],[Pupil Premium]],'Lookup Values'!$U$1:$V$3,2,FALSE),"0")</f>
        <v>0</v>
      </c>
      <c r="CP36" s="180" t="str">
        <f>IFERROR(VLOOKUP(Table2[[#This Row],[LAC / Care Leaver]],'Lookup Values'!$W$1:$X$3,2,FALSE),"0")</f>
        <v>0</v>
      </c>
      <c r="CQ36" s="180" t="str">
        <f>IFERROR(VLOOKUP(Table2[[#This Row],[CP / CIN]],'Lookup Values'!$Y$1:$Z$3,2,FALSE),"0")</f>
        <v>0</v>
      </c>
      <c r="CR36" s="180" t="str">
        <f>IFERROR(VLOOKUP(Table2[[#This Row],[Early Help Referral]],'Lookup Values'!$Y$1:$Z$3,2,FALSE),"0")</f>
        <v>0</v>
      </c>
      <c r="CS36" s="180" t="str">
        <f>IFERROR(VLOOKUP(Table2[[#This Row],[Social Worker]],'Lookup Values'!$Y$1:$Z$3,2,FALSE),"0")</f>
        <v>0</v>
      </c>
      <c r="CT36" s="180" t="str">
        <f>IFERROR(VLOOKUP(Table2[[#This Row],[Exclusion]],'Lookup Values'!$AE$1:$AF$5,2,FALSE),"0")</f>
        <v>0</v>
      </c>
      <c r="CU36" s="180" t="str">
        <f>IFERROR(VLOOKUP(Table2[[#This Row],[Attendance / Absence (&lt;90% PA / &lt;50% SA)]],'Lookup Values'!$AG$1:$AH$4,2,FALSE),"0")</f>
        <v>0</v>
      </c>
      <c r="CV36" s="180" t="str">
        <f>IFERROR(VLOOKUP(Table2[[#This Row],[Multiple School Moves (3+)]],'Lookup Values'!$AI$1:$AJ$3,2,FALSE),"0")</f>
        <v>0</v>
      </c>
      <c r="CW36" s="180" t="str">
        <f>IFERROR(VLOOKUP(Table2[[#This Row],[Pregnancy]],'Lookup Values'!$AK$1:$AL$3,2,FALSE),"0")</f>
        <v>0</v>
      </c>
      <c r="CX36" s="180" t="str">
        <f>IFERROR(VLOOKUP(Table2[[#This Row],[Young Parent]],'Lookup Values'!$AM$1:$AN$3,2,FALSE),"0")</f>
        <v>0</v>
      </c>
      <c r="CY36" s="180" t="str">
        <f>IFERROR(VLOOKUP(Table2[[#This Row],[Young Carer]],'Lookup Values'!$AO$1:$AP$3,2,FALSE),"0")</f>
        <v>0</v>
      </c>
      <c r="CZ36" s="180" t="str">
        <f>IFERROR(VLOOKUP(Table2[[#This Row],[CAMHS Involvement]],'Lookup Values'!$AQ$1:$AR$3,2,FALSE),"0")</f>
        <v>0</v>
      </c>
      <c r="DA36" s="180" t="str">
        <f>IFERROR(VLOOKUP(Table2[[#This Row],[Health Condition]],'Lookup Values'!$AS$1:$AT$3,2,FALSE),"0")</f>
        <v>0</v>
      </c>
      <c r="DB36" s="180" t="str">
        <f>IFERROR(VLOOKUP(Table2[[#This Row],[Substance Misuse ]],'Lookup Values'!$AU$1:$AV$3,2,FALSE),"0")</f>
        <v>0</v>
      </c>
      <c r="DC36" s="180" t="str">
        <f>IFERROR(VLOOKUP(Table2[[#This Row],[YOT supervision]],'Lookup Values'!$AW$1:$AX$3,2,FALSE),"0")</f>
        <v>0</v>
      </c>
      <c r="DD36" s="180" t="str">
        <f>IFERROR(VLOOKUP(Table2[[#This Row],[Previous YOT supervision]],'Lookup Values'!$AY$1:$AZ$3,2,FALSE),"0")</f>
        <v>0</v>
      </c>
      <c r="DE36" s="180" t="str">
        <f>IFERROR(VLOOKUP(Table2[[#This Row],[Custody]],'Lookup Values'!$BA$1:$BB$3,2,FALSE),"0")</f>
        <v>0</v>
      </c>
      <c r="DF36" s="180" t="str">
        <f>IFERROR(VLOOKUP(Table2[[#This Row],[KS2 Eng &amp; Maths Ability Profile HAP/MAP/LAP]],'Lookup Values'!$BC$1:$BD$4,2,FALSE),"0")</f>
        <v>0</v>
      </c>
      <c r="DG36" s="180" t="str">
        <f>IFERROR(VLOOKUP(Table2[[#This Row],[Intended Post 16 Destination]],'Lookup Values'!$BG$1:$BH$12,2,FALSE),"0")</f>
        <v>0</v>
      </c>
      <c r="DH36" s="180" t="str">
        <f>IFERROR(VLOOKUP(Table2[[#This Row],[Application submitted (Y/N or number of applications)]],'Lookup Values'!$BI$1:$BJ$3,2,FALSE),"0")</f>
        <v>0</v>
      </c>
      <c r="DI36" s="180" t="str">
        <f>IFERROR(VLOOKUP(Table2[[#This Row],[Provider Name]],'Lookup Values'!$BK$1:$BL$3,2,FALSE),"0")</f>
        <v>0</v>
      </c>
      <c r="DJ36" s="181"/>
      <c r="DK36" s="180" t="str">
        <f>IFERROR(VLOOKUP(Table2[[#This Row],[Offer received (Y/N)]],'Lookup Values'!$BM$1:$BN$3,2,FALSE),"0")</f>
        <v>0</v>
      </c>
      <c r="DL36" s="180" t="str">
        <f>IFERROR(VLOOKUP(Table2[[#This Row],[Poor Behaviour / Attitude / Motivation]],'Lookup Values'!$BO$1:$BP$4,2,FALSE),"0")</f>
        <v>0</v>
      </c>
      <c r="DM36" s="180" t="str">
        <f>IFERROR(VLOOKUP(Table2[[#This Row],[Other known risk factors (1)]],'Lookup Values'!$BQ$1:$BR$10,2,FALSE),"0")</f>
        <v>0</v>
      </c>
      <c r="DN36" s="182" t="str">
        <f>IFERROR(VLOOKUP(Table2[[#This Row],[Other known risk factors (2)]],'Lookup Values'!$BQ$1:$BR$10,2,FALSE),"0")</f>
        <v>0</v>
      </c>
      <c r="DO36" s="180">
        <f>SUM(Table3[[#This Row],[Gender Score]:[Other known risk factors (2) Score]])</f>
        <v>0</v>
      </c>
      <c r="DP36" s="185" t="str">
        <f>CONCATENATE(Table2[[#This Row],[Generated RONI]],Table2[[#This Row],[School RONI]])</f>
        <v>Very Low</v>
      </c>
    </row>
    <row r="37" spans="1:120" s="179" customFormat="1" ht="13" x14ac:dyDescent="0.3">
      <c r="A37" s="168"/>
      <c r="B37" s="169"/>
      <c r="C37" s="170"/>
      <c r="D37" s="170"/>
      <c r="E37" s="170"/>
      <c r="F37" s="170"/>
      <c r="G37" s="170"/>
      <c r="H37" s="171"/>
      <c r="I37" s="172"/>
      <c r="J37" s="173"/>
      <c r="K37" s="172"/>
      <c r="L37" s="172"/>
      <c r="M37" s="173"/>
      <c r="N37" s="171"/>
      <c r="O37" s="173"/>
      <c r="P37" s="174"/>
      <c r="Q37" s="174"/>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6"/>
      <c r="AS37" s="176"/>
      <c r="AT37" s="176"/>
      <c r="AU37" s="177" t="str">
        <f>VLOOKUP(Table3[[#This Row],[Risk Rating Score]],'Lookup Values'!$BS$1:$BT$34,2)</f>
        <v>Very Low</v>
      </c>
      <c r="AV37" s="172"/>
      <c r="AW37" s="177" t="str">
        <f>IFERROR(VLOOKUP(Table3[[#This Row],[RONI Match]],'Lookup Values'!$BU$2:$BV$26,2,FALSE),"")</f>
        <v/>
      </c>
      <c r="AX37" s="178"/>
      <c r="AY37" s="172"/>
      <c r="AZ37" s="176"/>
      <c r="BA37" s="170"/>
      <c r="BB37" s="170"/>
      <c r="BC37" s="170"/>
      <c r="BD37" s="170"/>
      <c r="BE37" s="170"/>
      <c r="BF37" s="170"/>
      <c r="BG37" s="170"/>
      <c r="BH37" s="170"/>
      <c r="BI37" s="175"/>
      <c r="BJ37" s="173"/>
      <c r="BK37" s="173"/>
      <c r="BL37" s="175"/>
      <c r="BM37" s="176"/>
      <c r="CC37" s="180" t="str">
        <f>IFERROR(VLOOKUP(Table2[[#This Row],[Gender]],'Lookup Values'!$A$1:$B$5,2,FALSE),"0")</f>
        <v>0</v>
      </c>
      <c r="CD37" s="181"/>
      <c r="CE37" s="180" t="str">
        <f>IFERROR(VLOOKUP(Table2[[#This Row],[Year Group]],'Lookup Values'!$C$1:$D$9,2,FALSE),"0")</f>
        <v>0</v>
      </c>
      <c r="CF37" s="180" t="str">
        <f>IFERROR(VLOOKUP(Table2[[#This Row],[School]],'Lookup Values'!$E$1:$E$22,2,FALSE),"0")</f>
        <v>0</v>
      </c>
      <c r="CG37" s="180" t="str">
        <f>IFERROR(VLOOKUP(Table2[[#This Row],[Attending PRU / AP]],'Lookup Values'!$G$1:$H$3,2,FALSE),"0")</f>
        <v>0</v>
      </c>
      <c r="CH37" s="180" t="str">
        <f>IFERROR(VLOOKUP(Table2[[#This Row],[EHE]],'Lookup Values'!$I$1:$J$3,2,FALSE),"0")</f>
        <v>0</v>
      </c>
      <c r="CI37" s="180" t="str">
        <f>IFERROR(VLOOKUP(Table2[[#This Row],[CME]],'Lookup Values'!$K$1:$L$3,2,FALSE),"0")</f>
        <v>0</v>
      </c>
      <c r="CJ37" s="183" t="str">
        <f>IFERROR(VLOOKUP(Table2[[#This Row],[Ethnicity]],'Ethnicity codes'!$H$1:$J$101,3,FALSE),"")</f>
        <v/>
      </c>
      <c r="CK37" s="180" t="str">
        <f>IFERROR(VLOOKUP(Table3[[#This Row],[Ethnicity2]],'Lookup Values'!$M$1:$N$23,2,FALSE),"0")</f>
        <v>0</v>
      </c>
      <c r="CL37" s="180" t="str">
        <f>IFERROR(VLOOKUP(Table3[[#This Row],[Ethnicity2]],'Lookup Values'!$O$1:$P$3,2,FALSE),"0")</f>
        <v>0</v>
      </c>
      <c r="CM37" s="180" t="str">
        <f>IFERROR(VLOOKUP(Table2[[#This Row],[EAL]],'Lookup Values'!$Q$1:$R$3,2,FALSE),"0")</f>
        <v>0</v>
      </c>
      <c r="CN37" s="180" t="str">
        <f>IFERROR(VLOOKUP(Table2[[#This Row],[SEND]],'Lookup Values'!$S$1:$T$6,2,FALSE),"0")</f>
        <v>0</v>
      </c>
      <c r="CO37" s="180" t="str">
        <f>IFERROR(VLOOKUP(Table2[[#This Row],[Pupil Premium]],'Lookup Values'!$U$1:$V$3,2,FALSE),"0")</f>
        <v>0</v>
      </c>
      <c r="CP37" s="180" t="str">
        <f>IFERROR(VLOOKUP(Table2[[#This Row],[LAC / Care Leaver]],'Lookup Values'!$W$1:$X$3,2,FALSE),"0")</f>
        <v>0</v>
      </c>
      <c r="CQ37" s="180" t="str">
        <f>IFERROR(VLOOKUP(Table2[[#This Row],[CP / CIN]],'Lookup Values'!$Y$1:$Z$3,2,FALSE),"0")</f>
        <v>0</v>
      </c>
      <c r="CR37" s="180" t="str">
        <f>IFERROR(VLOOKUP(Table2[[#This Row],[Early Help Referral]],'Lookup Values'!$Y$1:$Z$3,2,FALSE),"0")</f>
        <v>0</v>
      </c>
      <c r="CS37" s="180" t="str">
        <f>IFERROR(VLOOKUP(Table2[[#This Row],[Social Worker]],'Lookup Values'!$Y$1:$Z$3,2,FALSE),"0")</f>
        <v>0</v>
      </c>
      <c r="CT37" s="180" t="str">
        <f>IFERROR(VLOOKUP(Table2[[#This Row],[Exclusion]],'Lookup Values'!$AE$1:$AF$5,2,FALSE),"0")</f>
        <v>0</v>
      </c>
      <c r="CU37" s="180" t="str">
        <f>IFERROR(VLOOKUP(Table2[[#This Row],[Attendance / Absence (&lt;90% PA / &lt;50% SA)]],'Lookup Values'!$AG$1:$AH$4,2,FALSE),"0")</f>
        <v>0</v>
      </c>
      <c r="CV37" s="180" t="str">
        <f>IFERROR(VLOOKUP(Table2[[#This Row],[Multiple School Moves (3+)]],'Lookup Values'!$AI$1:$AJ$3,2,FALSE),"0")</f>
        <v>0</v>
      </c>
      <c r="CW37" s="180" t="str">
        <f>IFERROR(VLOOKUP(Table2[[#This Row],[Pregnancy]],'Lookup Values'!$AK$1:$AL$3,2,FALSE),"0")</f>
        <v>0</v>
      </c>
      <c r="CX37" s="180" t="str">
        <f>IFERROR(VLOOKUP(Table2[[#This Row],[Young Parent]],'Lookup Values'!$AM$1:$AN$3,2,FALSE),"0")</f>
        <v>0</v>
      </c>
      <c r="CY37" s="180" t="str">
        <f>IFERROR(VLOOKUP(Table2[[#This Row],[Young Carer]],'Lookup Values'!$AO$1:$AP$3,2,FALSE),"0")</f>
        <v>0</v>
      </c>
      <c r="CZ37" s="180" t="str">
        <f>IFERROR(VLOOKUP(Table2[[#This Row],[CAMHS Involvement]],'Lookup Values'!$AQ$1:$AR$3,2,FALSE),"0")</f>
        <v>0</v>
      </c>
      <c r="DA37" s="180" t="str">
        <f>IFERROR(VLOOKUP(Table2[[#This Row],[Health Condition]],'Lookup Values'!$AS$1:$AT$3,2,FALSE),"0")</f>
        <v>0</v>
      </c>
      <c r="DB37" s="180" t="str">
        <f>IFERROR(VLOOKUP(Table2[[#This Row],[Substance Misuse ]],'Lookup Values'!$AU$1:$AV$3,2,FALSE),"0")</f>
        <v>0</v>
      </c>
      <c r="DC37" s="180" t="str">
        <f>IFERROR(VLOOKUP(Table2[[#This Row],[YOT supervision]],'Lookup Values'!$AW$1:$AX$3,2,FALSE),"0")</f>
        <v>0</v>
      </c>
      <c r="DD37" s="180" t="str">
        <f>IFERROR(VLOOKUP(Table2[[#This Row],[Previous YOT supervision]],'Lookup Values'!$AY$1:$AZ$3,2,FALSE),"0")</f>
        <v>0</v>
      </c>
      <c r="DE37" s="180" t="str">
        <f>IFERROR(VLOOKUP(Table2[[#This Row],[Custody]],'Lookup Values'!$BA$1:$BB$3,2,FALSE),"0")</f>
        <v>0</v>
      </c>
      <c r="DF37" s="180" t="str">
        <f>IFERROR(VLOOKUP(Table2[[#This Row],[KS2 Eng &amp; Maths Ability Profile HAP/MAP/LAP]],'Lookup Values'!$BC$1:$BD$4,2,FALSE),"0")</f>
        <v>0</v>
      </c>
      <c r="DG37" s="180" t="str">
        <f>IFERROR(VLOOKUP(Table2[[#This Row],[Intended Post 16 Destination]],'Lookup Values'!$BG$1:$BH$12,2,FALSE),"0")</f>
        <v>0</v>
      </c>
      <c r="DH37" s="180" t="str">
        <f>IFERROR(VLOOKUP(Table2[[#This Row],[Application submitted (Y/N or number of applications)]],'Lookup Values'!$BI$1:$BJ$3,2,FALSE),"0")</f>
        <v>0</v>
      </c>
      <c r="DI37" s="180" t="str">
        <f>IFERROR(VLOOKUP(Table2[[#This Row],[Provider Name]],'Lookup Values'!$BK$1:$BL$3,2,FALSE),"0")</f>
        <v>0</v>
      </c>
      <c r="DJ37" s="181"/>
      <c r="DK37" s="180" t="str">
        <f>IFERROR(VLOOKUP(Table2[[#This Row],[Offer received (Y/N)]],'Lookup Values'!$BM$1:$BN$3,2,FALSE),"0")</f>
        <v>0</v>
      </c>
      <c r="DL37" s="180" t="str">
        <f>IFERROR(VLOOKUP(Table2[[#This Row],[Poor Behaviour / Attitude / Motivation]],'Lookup Values'!$BO$1:$BP$4,2,FALSE),"0")</f>
        <v>0</v>
      </c>
      <c r="DM37" s="180" t="str">
        <f>IFERROR(VLOOKUP(Table2[[#This Row],[Other known risk factors (1)]],'Lookup Values'!$BQ$1:$BR$10,2,FALSE),"0")</f>
        <v>0</v>
      </c>
      <c r="DN37" s="182" t="str">
        <f>IFERROR(VLOOKUP(Table2[[#This Row],[Other known risk factors (2)]],'Lookup Values'!$BQ$1:$BR$10,2,FALSE),"0")</f>
        <v>0</v>
      </c>
      <c r="DO37" s="180">
        <f>SUM(Table3[[#This Row],[Gender Score]:[Other known risk factors (2) Score]])</f>
        <v>0</v>
      </c>
      <c r="DP37" s="185" t="str">
        <f>CONCATENATE(Table2[[#This Row],[Generated RONI]],Table2[[#This Row],[School RONI]])</f>
        <v>Very Low</v>
      </c>
    </row>
    <row r="38" spans="1:120" s="179" customFormat="1" ht="13" x14ac:dyDescent="0.3">
      <c r="A38" s="168"/>
      <c r="B38" s="169"/>
      <c r="C38" s="170"/>
      <c r="D38" s="170"/>
      <c r="E38" s="170"/>
      <c r="F38" s="170"/>
      <c r="G38" s="170"/>
      <c r="H38" s="171"/>
      <c r="I38" s="172"/>
      <c r="J38" s="173"/>
      <c r="K38" s="172"/>
      <c r="L38" s="172"/>
      <c r="M38" s="173"/>
      <c r="N38" s="171"/>
      <c r="O38" s="173"/>
      <c r="P38" s="174"/>
      <c r="Q38" s="174"/>
      <c r="R38" s="17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6"/>
      <c r="AS38" s="176"/>
      <c r="AT38" s="176"/>
      <c r="AU38" s="177" t="str">
        <f>VLOOKUP(Table3[[#This Row],[Risk Rating Score]],'Lookup Values'!$BS$1:$BT$34,2)</f>
        <v>Very Low</v>
      </c>
      <c r="AV38" s="172"/>
      <c r="AW38" s="177" t="str">
        <f>IFERROR(VLOOKUP(Table3[[#This Row],[RONI Match]],'Lookup Values'!$BU$2:$BV$26,2,FALSE),"")</f>
        <v/>
      </c>
      <c r="AX38" s="178"/>
      <c r="AY38" s="172"/>
      <c r="AZ38" s="176"/>
      <c r="BA38" s="170"/>
      <c r="BB38" s="170"/>
      <c r="BC38" s="170"/>
      <c r="BD38" s="170"/>
      <c r="BE38" s="170"/>
      <c r="BF38" s="170"/>
      <c r="BG38" s="170"/>
      <c r="BH38" s="170"/>
      <c r="BI38" s="175"/>
      <c r="BJ38" s="173"/>
      <c r="BK38" s="173"/>
      <c r="BL38" s="175"/>
      <c r="BM38" s="176"/>
      <c r="CC38" s="180" t="str">
        <f>IFERROR(VLOOKUP(Table2[[#This Row],[Gender]],'Lookup Values'!$A$1:$B$5,2,FALSE),"0")</f>
        <v>0</v>
      </c>
      <c r="CD38" s="181"/>
      <c r="CE38" s="180" t="str">
        <f>IFERROR(VLOOKUP(Table2[[#This Row],[Year Group]],'Lookup Values'!$C$1:$D$9,2,FALSE),"0")</f>
        <v>0</v>
      </c>
      <c r="CF38" s="180" t="str">
        <f>IFERROR(VLOOKUP(Table2[[#This Row],[School]],'Lookup Values'!$E$1:$E$22,2,FALSE),"0")</f>
        <v>0</v>
      </c>
      <c r="CG38" s="180" t="str">
        <f>IFERROR(VLOOKUP(Table2[[#This Row],[Attending PRU / AP]],'Lookup Values'!$G$1:$H$3,2,FALSE),"0")</f>
        <v>0</v>
      </c>
      <c r="CH38" s="180" t="str">
        <f>IFERROR(VLOOKUP(Table2[[#This Row],[EHE]],'Lookup Values'!$I$1:$J$3,2,FALSE),"0")</f>
        <v>0</v>
      </c>
      <c r="CI38" s="180" t="str">
        <f>IFERROR(VLOOKUP(Table2[[#This Row],[CME]],'Lookup Values'!$K$1:$L$3,2,FALSE),"0")</f>
        <v>0</v>
      </c>
      <c r="CJ38" s="183" t="str">
        <f>IFERROR(VLOOKUP(Table2[[#This Row],[Ethnicity]],'Ethnicity codes'!$H$1:$J$101,3,FALSE),"")</f>
        <v/>
      </c>
      <c r="CK38" s="180" t="str">
        <f>IFERROR(VLOOKUP(Table3[[#This Row],[Ethnicity2]],'Lookup Values'!$M$1:$N$23,2,FALSE),"0")</f>
        <v>0</v>
      </c>
      <c r="CL38" s="180" t="str">
        <f>IFERROR(VLOOKUP(Table3[[#This Row],[Ethnicity2]],'Lookup Values'!$O$1:$P$3,2,FALSE),"0")</f>
        <v>0</v>
      </c>
      <c r="CM38" s="180" t="str">
        <f>IFERROR(VLOOKUP(Table2[[#This Row],[EAL]],'Lookup Values'!$Q$1:$R$3,2,FALSE),"0")</f>
        <v>0</v>
      </c>
      <c r="CN38" s="180" t="str">
        <f>IFERROR(VLOOKUP(Table2[[#This Row],[SEND]],'Lookup Values'!$S$1:$T$6,2,FALSE),"0")</f>
        <v>0</v>
      </c>
      <c r="CO38" s="180" t="str">
        <f>IFERROR(VLOOKUP(Table2[[#This Row],[Pupil Premium]],'Lookup Values'!$U$1:$V$3,2,FALSE),"0")</f>
        <v>0</v>
      </c>
      <c r="CP38" s="180" t="str">
        <f>IFERROR(VLOOKUP(Table2[[#This Row],[LAC / Care Leaver]],'Lookup Values'!$W$1:$X$3,2,FALSE),"0")</f>
        <v>0</v>
      </c>
      <c r="CQ38" s="180" t="str">
        <f>IFERROR(VLOOKUP(Table2[[#This Row],[CP / CIN]],'Lookup Values'!$Y$1:$Z$3,2,FALSE),"0")</f>
        <v>0</v>
      </c>
      <c r="CR38" s="180" t="str">
        <f>IFERROR(VLOOKUP(Table2[[#This Row],[Early Help Referral]],'Lookup Values'!$Y$1:$Z$3,2,FALSE),"0")</f>
        <v>0</v>
      </c>
      <c r="CS38" s="180" t="str">
        <f>IFERROR(VLOOKUP(Table2[[#This Row],[Social Worker]],'Lookup Values'!$Y$1:$Z$3,2,FALSE),"0")</f>
        <v>0</v>
      </c>
      <c r="CT38" s="180" t="str">
        <f>IFERROR(VLOOKUP(Table2[[#This Row],[Exclusion]],'Lookup Values'!$AE$1:$AF$5,2,FALSE),"0")</f>
        <v>0</v>
      </c>
      <c r="CU38" s="180" t="str">
        <f>IFERROR(VLOOKUP(Table2[[#This Row],[Attendance / Absence (&lt;90% PA / &lt;50% SA)]],'Lookup Values'!$AG$1:$AH$4,2,FALSE),"0")</f>
        <v>0</v>
      </c>
      <c r="CV38" s="180" t="str">
        <f>IFERROR(VLOOKUP(Table2[[#This Row],[Multiple School Moves (3+)]],'Lookup Values'!$AI$1:$AJ$3,2,FALSE),"0")</f>
        <v>0</v>
      </c>
      <c r="CW38" s="180" t="str">
        <f>IFERROR(VLOOKUP(Table2[[#This Row],[Pregnancy]],'Lookup Values'!$AK$1:$AL$3,2,FALSE),"0")</f>
        <v>0</v>
      </c>
      <c r="CX38" s="180" t="str">
        <f>IFERROR(VLOOKUP(Table2[[#This Row],[Young Parent]],'Lookup Values'!$AM$1:$AN$3,2,FALSE),"0")</f>
        <v>0</v>
      </c>
      <c r="CY38" s="180" t="str">
        <f>IFERROR(VLOOKUP(Table2[[#This Row],[Young Carer]],'Lookup Values'!$AO$1:$AP$3,2,FALSE),"0")</f>
        <v>0</v>
      </c>
      <c r="CZ38" s="180" t="str">
        <f>IFERROR(VLOOKUP(Table2[[#This Row],[CAMHS Involvement]],'Lookup Values'!$AQ$1:$AR$3,2,FALSE),"0")</f>
        <v>0</v>
      </c>
      <c r="DA38" s="180" t="str">
        <f>IFERROR(VLOOKUP(Table2[[#This Row],[Health Condition]],'Lookup Values'!$AS$1:$AT$3,2,FALSE),"0")</f>
        <v>0</v>
      </c>
      <c r="DB38" s="180" t="str">
        <f>IFERROR(VLOOKUP(Table2[[#This Row],[Substance Misuse ]],'Lookup Values'!$AU$1:$AV$3,2,FALSE),"0")</f>
        <v>0</v>
      </c>
      <c r="DC38" s="180" t="str">
        <f>IFERROR(VLOOKUP(Table2[[#This Row],[YOT supervision]],'Lookup Values'!$AW$1:$AX$3,2,FALSE),"0")</f>
        <v>0</v>
      </c>
      <c r="DD38" s="180" t="str">
        <f>IFERROR(VLOOKUP(Table2[[#This Row],[Previous YOT supervision]],'Lookup Values'!$AY$1:$AZ$3,2,FALSE),"0")</f>
        <v>0</v>
      </c>
      <c r="DE38" s="180" t="str">
        <f>IFERROR(VLOOKUP(Table2[[#This Row],[Custody]],'Lookup Values'!$BA$1:$BB$3,2,FALSE),"0")</f>
        <v>0</v>
      </c>
      <c r="DF38" s="180" t="str">
        <f>IFERROR(VLOOKUP(Table2[[#This Row],[KS2 Eng &amp; Maths Ability Profile HAP/MAP/LAP]],'Lookup Values'!$BC$1:$BD$4,2,FALSE),"0")</f>
        <v>0</v>
      </c>
      <c r="DG38" s="180" t="str">
        <f>IFERROR(VLOOKUP(Table2[[#This Row],[Intended Post 16 Destination]],'Lookup Values'!$BG$1:$BH$12,2,FALSE),"0")</f>
        <v>0</v>
      </c>
      <c r="DH38" s="180" t="str">
        <f>IFERROR(VLOOKUP(Table2[[#This Row],[Application submitted (Y/N or number of applications)]],'Lookup Values'!$BI$1:$BJ$3,2,FALSE),"0")</f>
        <v>0</v>
      </c>
      <c r="DI38" s="180" t="str">
        <f>IFERROR(VLOOKUP(Table2[[#This Row],[Provider Name]],'Lookup Values'!$BK$1:$BL$3,2,FALSE),"0")</f>
        <v>0</v>
      </c>
      <c r="DJ38" s="181"/>
      <c r="DK38" s="180" t="str">
        <f>IFERROR(VLOOKUP(Table2[[#This Row],[Offer received (Y/N)]],'Lookup Values'!$BM$1:$BN$3,2,FALSE),"0")</f>
        <v>0</v>
      </c>
      <c r="DL38" s="180" t="str">
        <f>IFERROR(VLOOKUP(Table2[[#This Row],[Poor Behaviour / Attitude / Motivation]],'Lookup Values'!$BO$1:$BP$4,2,FALSE),"0")</f>
        <v>0</v>
      </c>
      <c r="DM38" s="180" t="str">
        <f>IFERROR(VLOOKUP(Table2[[#This Row],[Other known risk factors (1)]],'Lookup Values'!$BQ$1:$BR$10,2,FALSE),"0")</f>
        <v>0</v>
      </c>
      <c r="DN38" s="182" t="str">
        <f>IFERROR(VLOOKUP(Table2[[#This Row],[Other known risk factors (2)]],'Lookup Values'!$BQ$1:$BR$10,2,FALSE),"0")</f>
        <v>0</v>
      </c>
      <c r="DO38" s="180">
        <f>SUM(Table3[[#This Row],[Gender Score]:[Other known risk factors (2) Score]])</f>
        <v>0</v>
      </c>
      <c r="DP38" s="185" t="str">
        <f>CONCATENATE(Table2[[#This Row],[Generated RONI]],Table2[[#This Row],[School RONI]])</f>
        <v>Very Low</v>
      </c>
    </row>
    <row r="39" spans="1:120" s="179" customFormat="1" ht="13" x14ac:dyDescent="0.3">
      <c r="A39" s="168"/>
      <c r="B39" s="169"/>
      <c r="C39" s="170"/>
      <c r="D39" s="170"/>
      <c r="E39" s="170"/>
      <c r="F39" s="170"/>
      <c r="G39" s="170"/>
      <c r="H39" s="171"/>
      <c r="I39" s="172"/>
      <c r="J39" s="173"/>
      <c r="K39" s="172"/>
      <c r="L39" s="172"/>
      <c r="M39" s="173"/>
      <c r="N39" s="171"/>
      <c r="O39" s="173"/>
      <c r="P39" s="174"/>
      <c r="Q39" s="174"/>
      <c r="R39" s="17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6"/>
      <c r="AS39" s="176"/>
      <c r="AT39" s="176"/>
      <c r="AU39" s="177" t="str">
        <f>VLOOKUP(Table3[[#This Row],[Risk Rating Score]],'Lookup Values'!$BS$1:$BT$34,2)</f>
        <v>Very Low</v>
      </c>
      <c r="AV39" s="172"/>
      <c r="AW39" s="177" t="str">
        <f>IFERROR(VLOOKUP(Table3[[#This Row],[RONI Match]],'Lookup Values'!$BU$2:$BV$26,2,FALSE),"")</f>
        <v/>
      </c>
      <c r="AX39" s="178"/>
      <c r="AY39" s="172"/>
      <c r="AZ39" s="176"/>
      <c r="BA39" s="170"/>
      <c r="BB39" s="170"/>
      <c r="BC39" s="170"/>
      <c r="BD39" s="170"/>
      <c r="BE39" s="170"/>
      <c r="BF39" s="170"/>
      <c r="BG39" s="170"/>
      <c r="BH39" s="170"/>
      <c r="BI39" s="175"/>
      <c r="BJ39" s="173"/>
      <c r="BK39" s="173"/>
      <c r="BL39" s="175"/>
      <c r="BM39" s="176"/>
      <c r="CC39" s="180" t="str">
        <f>IFERROR(VLOOKUP(Table2[[#This Row],[Gender]],'Lookup Values'!$A$1:$B$5,2,FALSE),"0")</f>
        <v>0</v>
      </c>
      <c r="CD39" s="181"/>
      <c r="CE39" s="180" t="str">
        <f>IFERROR(VLOOKUP(Table2[[#This Row],[Year Group]],'Lookup Values'!$C$1:$D$9,2,FALSE),"0")</f>
        <v>0</v>
      </c>
      <c r="CF39" s="180" t="str">
        <f>IFERROR(VLOOKUP(Table2[[#This Row],[School]],'Lookup Values'!$E$1:$E$22,2,FALSE),"0")</f>
        <v>0</v>
      </c>
      <c r="CG39" s="180" t="str">
        <f>IFERROR(VLOOKUP(Table2[[#This Row],[Attending PRU / AP]],'Lookup Values'!$G$1:$H$3,2,FALSE),"0")</f>
        <v>0</v>
      </c>
      <c r="CH39" s="180" t="str">
        <f>IFERROR(VLOOKUP(Table2[[#This Row],[EHE]],'Lookup Values'!$I$1:$J$3,2,FALSE),"0")</f>
        <v>0</v>
      </c>
      <c r="CI39" s="180" t="str">
        <f>IFERROR(VLOOKUP(Table2[[#This Row],[CME]],'Lookup Values'!$K$1:$L$3,2,FALSE),"0")</f>
        <v>0</v>
      </c>
      <c r="CJ39" s="183" t="str">
        <f>IFERROR(VLOOKUP(Table2[[#This Row],[Ethnicity]],'Ethnicity codes'!$H$1:$J$101,3,FALSE),"")</f>
        <v/>
      </c>
      <c r="CK39" s="180" t="str">
        <f>IFERROR(VLOOKUP(Table3[[#This Row],[Ethnicity2]],'Lookup Values'!$M$1:$N$23,2,FALSE),"0")</f>
        <v>0</v>
      </c>
      <c r="CL39" s="180" t="str">
        <f>IFERROR(VLOOKUP(Table3[[#This Row],[Ethnicity2]],'Lookup Values'!$O$1:$P$3,2,FALSE),"0")</f>
        <v>0</v>
      </c>
      <c r="CM39" s="180" t="str">
        <f>IFERROR(VLOOKUP(Table2[[#This Row],[EAL]],'Lookup Values'!$Q$1:$R$3,2,FALSE),"0")</f>
        <v>0</v>
      </c>
      <c r="CN39" s="180" t="str">
        <f>IFERROR(VLOOKUP(Table2[[#This Row],[SEND]],'Lookup Values'!$S$1:$T$6,2,FALSE),"0")</f>
        <v>0</v>
      </c>
      <c r="CO39" s="180" t="str">
        <f>IFERROR(VLOOKUP(Table2[[#This Row],[Pupil Premium]],'Lookup Values'!$U$1:$V$3,2,FALSE),"0")</f>
        <v>0</v>
      </c>
      <c r="CP39" s="180" t="str">
        <f>IFERROR(VLOOKUP(Table2[[#This Row],[LAC / Care Leaver]],'Lookup Values'!$W$1:$X$3,2,FALSE),"0")</f>
        <v>0</v>
      </c>
      <c r="CQ39" s="180" t="str">
        <f>IFERROR(VLOOKUP(Table2[[#This Row],[CP / CIN]],'Lookup Values'!$Y$1:$Z$3,2,FALSE),"0")</f>
        <v>0</v>
      </c>
      <c r="CR39" s="180" t="str">
        <f>IFERROR(VLOOKUP(Table2[[#This Row],[Early Help Referral]],'Lookup Values'!$Y$1:$Z$3,2,FALSE),"0")</f>
        <v>0</v>
      </c>
      <c r="CS39" s="180" t="str">
        <f>IFERROR(VLOOKUP(Table2[[#This Row],[Social Worker]],'Lookup Values'!$Y$1:$Z$3,2,FALSE),"0")</f>
        <v>0</v>
      </c>
      <c r="CT39" s="180" t="str">
        <f>IFERROR(VLOOKUP(Table2[[#This Row],[Exclusion]],'Lookup Values'!$AE$1:$AF$5,2,FALSE),"0")</f>
        <v>0</v>
      </c>
      <c r="CU39" s="180" t="str">
        <f>IFERROR(VLOOKUP(Table2[[#This Row],[Attendance / Absence (&lt;90% PA / &lt;50% SA)]],'Lookup Values'!$AG$1:$AH$4,2,FALSE),"0")</f>
        <v>0</v>
      </c>
      <c r="CV39" s="180" t="str">
        <f>IFERROR(VLOOKUP(Table2[[#This Row],[Multiple School Moves (3+)]],'Lookup Values'!$AI$1:$AJ$3,2,FALSE),"0")</f>
        <v>0</v>
      </c>
      <c r="CW39" s="180" t="str">
        <f>IFERROR(VLOOKUP(Table2[[#This Row],[Pregnancy]],'Lookup Values'!$AK$1:$AL$3,2,FALSE),"0")</f>
        <v>0</v>
      </c>
      <c r="CX39" s="180" t="str">
        <f>IFERROR(VLOOKUP(Table2[[#This Row],[Young Parent]],'Lookup Values'!$AM$1:$AN$3,2,FALSE),"0")</f>
        <v>0</v>
      </c>
      <c r="CY39" s="180" t="str">
        <f>IFERROR(VLOOKUP(Table2[[#This Row],[Young Carer]],'Lookup Values'!$AO$1:$AP$3,2,FALSE),"0")</f>
        <v>0</v>
      </c>
      <c r="CZ39" s="180" t="str">
        <f>IFERROR(VLOOKUP(Table2[[#This Row],[CAMHS Involvement]],'Lookup Values'!$AQ$1:$AR$3,2,FALSE),"0")</f>
        <v>0</v>
      </c>
      <c r="DA39" s="180" t="str">
        <f>IFERROR(VLOOKUP(Table2[[#This Row],[Health Condition]],'Lookup Values'!$AS$1:$AT$3,2,FALSE),"0")</f>
        <v>0</v>
      </c>
      <c r="DB39" s="180" t="str">
        <f>IFERROR(VLOOKUP(Table2[[#This Row],[Substance Misuse ]],'Lookup Values'!$AU$1:$AV$3,2,FALSE),"0")</f>
        <v>0</v>
      </c>
      <c r="DC39" s="180" t="str">
        <f>IFERROR(VLOOKUP(Table2[[#This Row],[YOT supervision]],'Lookup Values'!$AW$1:$AX$3,2,FALSE),"0")</f>
        <v>0</v>
      </c>
      <c r="DD39" s="180" t="str">
        <f>IFERROR(VLOOKUP(Table2[[#This Row],[Previous YOT supervision]],'Lookup Values'!$AY$1:$AZ$3,2,FALSE),"0")</f>
        <v>0</v>
      </c>
      <c r="DE39" s="180" t="str">
        <f>IFERROR(VLOOKUP(Table2[[#This Row],[Custody]],'Lookup Values'!$BA$1:$BB$3,2,FALSE),"0")</f>
        <v>0</v>
      </c>
      <c r="DF39" s="180" t="str">
        <f>IFERROR(VLOOKUP(Table2[[#This Row],[KS2 Eng &amp; Maths Ability Profile HAP/MAP/LAP]],'Lookup Values'!$BC$1:$BD$4,2,FALSE),"0")</f>
        <v>0</v>
      </c>
      <c r="DG39" s="180" t="str">
        <f>IFERROR(VLOOKUP(Table2[[#This Row],[Intended Post 16 Destination]],'Lookup Values'!$BG$1:$BH$12,2,FALSE),"0")</f>
        <v>0</v>
      </c>
      <c r="DH39" s="180" t="str">
        <f>IFERROR(VLOOKUP(Table2[[#This Row],[Application submitted (Y/N or number of applications)]],'Lookup Values'!$BI$1:$BJ$3,2,FALSE),"0")</f>
        <v>0</v>
      </c>
      <c r="DI39" s="180" t="str">
        <f>IFERROR(VLOOKUP(Table2[[#This Row],[Provider Name]],'Lookup Values'!$BK$1:$BL$3,2,FALSE),"0")</f>
        <v>0</v>
      </c>
      <c r="DJ39" s="181"/>
      <c r="DK39" s="180" t="str">
        <f>IFERROR(VLOOKUP(Table2[[#This Row],[Offer received (Y/N)]],'Lookup Values'!$BM$1:$BN$3,2,FALSE),"0")</f>
        <v>0</v>
      </c>
      <c r="DL39" s="180" t="str">
        <f>IFERROR(VLOOKUP(Table2[[#This Row],[Poor Behaviour / Attitude / Motivation]],'Lookup Values'!$BO$1:$BP$4,2,FALSE),"0")</f>
        <v>0</v>
      </c>
      <c r="DM39" s="180" t="str">
        <f>IFERROR(VLOOKUP(Table2[[#This Row],[Other known risk factors (1)]],'Lookup Values'!$BQ$1:$BR$10,2,FALSE),"0")</f>
        <v>0</v>
      </c>
      <c r="DN39" s="182" t="str">
        <f>IFERROR(VLOOKUP(Table2[[#This Row],[Other known risk factors (2)]],'Lookup Values'!$BQ$1:$BR$10,2,FALSE),"0")</f>
        <v>0</v>
      </c>
      <c r="DO39" s="180">
        <f>SUM(Table3[[#This Row],[Gender Score]:[Other known risk factors (2) Score]])</f>
        <v>0</v>
      </c>
      <c r="DP39" s="185" t="str">
        <f>CONCATENATE(Table2[[#This Row],[Generated RONI]],Table2[[#This Row],[School RONI]])</f>
        <v>Very Low</v>
      </c>
    </row>
    <row r="40" spans="1:120" s="179" customFormat="1" ht="13" x14ac:dyDescent="0.3">
      <c r="A40" s="168"/>
      <c r="B40" s="169"/>
      <c r="C40" s="170"/>
      <c r="D40" s="170"/>
      <c r="E40" s="170"/>
      <c r="F40" s="170"/>
      <c r="G40" s="170"/>
      <c r="H40" s="171"/>
      <c r="I40" s="172"/>
      <c r="J40" s="173"/>
      <c r="K40" s="172"/>
      <c r="L40" s="172"/>
      <c r="M40" s="173"/>
      <c r="N40" s="171"/>
      <c r="O40" s="173"/>
      <c r="P40" s="174"/>
      <c r="Q40" s="174"/>
      <c r="R40" s="17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6"/>
      <c r="AS40" s="176"/>
      <c r="AT40" s="176"/>
      <c r="AU40" s="177" t="str">
        <f>VLOOKUP(Table3[[#This Row],[Risk Rating Score]],'Lookup Values'!$BS$1:$BT$34,2)</f>
        <v>Very Low</v>
      </c>
      <c r="AV40" s="172"/>
      <c r="AW40" s="177" t="str">
        <f>IFERROR(VLOOKUP(Table3[[#This Row],[RONI Match]],'Lookup Values'!$BU$2:$BV$26,2,FALSE),"")</f>
        <v/>
      </c>
      <c r="AX40" s="178"/>
      <c r="AY40" s="172"/>
      <c r="AZ40" s="176"/>
      <c r="BA40" s="170"/>
      <c r="BB40" s="170"/>
      <c r="BC40" s="170"/>
      <c r="BD40" s="170"/>
      <c r="BE40" s="170"/>
      <c r="BF40" s="170"/>
      <c r="BG40" s="170"/>
      <c r="BH40" s="170"/>
      <c r="BI40" s="175"/>
      <c r="BJ40" s="173"/>
      <c r="BK40" s="173"/>
      <c r="BL40" s="175"/>
      <c r="BM40" s="176"/>
      <c r="CC40" s="180" t="str">
        <f>IFERROR(VLOOKUP(Table2[[#This Row],[Gender]],'Lookup Values'!$A$1:$B$5,2,FALSE),"0")</f>
        <v>0</v>
      </c>
      <c r="CD40" s="181"/>
      <c r="CE40" s="180" t="str">
        <f>IFERROR(VLOOKUP(Table2[[#This Row],[Year Group]],'Lookup Values'!$C$1:$D$9,2,FALSE),"0")</f>
        <v>0</v>
      </c>
      <c r="CF40" s="180" t="str">
        <f>IFERROR(VLOOKUP(Table2[[#This Row],[School]],'Lookup Values'!$E$1:$E$22,2,FALSE),"0")</f>
        <v>0</v>
      </c>
      <c r="CG40" s="180" t="str">
        <f>IFERROR(VLOOKUP(Table2[[#This Row],[Attending PRU / AP]],'Lookup Values'!$G$1:$H$3,2,FALSE),"0")</f>
        <v>0</v>
      </c>
      <c r="CH40" s="180" t="str">
        <f>IFERROR(VLOOKUP(Table2[[#This Row],[EHE]],'Lookup Values'!$I$1:$J$3,2,FALSE),"0")</f>
        <v>0</v>
      </c>
      <c r="CI40" s="180" t="str">
        <f>IFERROR(VLOOKUP(Table2[[#This Row],[CME]],'Lookup Values'!$K$1:$L$3,2,FALSE),"0")</f>
        <v>0</v>
      </c>
      <c r="CJ40" s="183" t="str">
        <f>IFERROR(VLOOKUP(Table2[[#This Row],[Ethnicity]],'Ethnicity codes'!$H$1:$J$101,3,FALSE),"")</f>
        <v/>
      </c>
      <c r="CK40" s="180" t="str">
        <f>IFERROR(VLOOKUP(Table3[[#This Row],[Ethnicity2]],'Lookup Values'!$M$1:$N$23,2,FALSE),"0")</f>
        <v>0</v>
      </c>
      <c r="CL40" s="180" t="str">
        <f>IFERROR(VLOOKUP(Table3[[#This Row],[Ethnicity2]],'Lookup Values'!$O$1:$P$3,2,FALSE),"0")</f>
        <v>0</v>
      </c>
      <c r="CM40" s="180" t="str">
        <f>IFERROR(VLOOKUP(Table2[[#This Row],[EAL]],'Lookup Values'!$Q$1:$R$3,2,FALSE),"0")</f>
        <v>0</v>
      </c>
      <c r="CN40" s="180" t="str">
        <f>IFERROR(VLOOKUP(Table2[[#This Row],[SEND]],'Lookup Values'!$S$1:$T$6,2,FALSE),"0")</f>
        <v>0</v>
      </c>
      <c r="CO40" s="180" t="str">
        <f>IFERROR(VLOOKUP(Table2[[#This Row],[Pupil Premium]],'Lookup Values'!$U$1:$V$3,2,FALSE),"0")</f>
        <v>0</v>
      </c>
      <c r="CP40" s="180" t="str">
        <f>IFERROR(VLOOKUP(Table2[[#This Row],[LAC / Care Leaver]],'Lookup Values'!$W$1:$X$3,2,FALSE),"0")</f>
        <v>0</v>
      </c>
      <c r="CQ40" s="180" t="str">
        <f>IFERROR(VLOOKUP(Table2[[#This Row],[CP / CIN]],'Lookup Values'!$Y$1:$Z$3,2,FALSE),"0")</f>
        <v>0</v>
      </c>
      <c r="CR40" s="180" t="str">
        <f>IFERROR(VLOOKUP(Table2[[#This Row],[Early Help Referral]],'Lookup Values'!$Y$1:$Z$3,2,FALSE),"0")</f>
        <v>0</v>
      </c>
      <c r="CS40" s="180" t="str">
        <f>IFERROR(VLOOKUP(Table2[[#This Row],[Social Worker]],'Lookup Values'!$Y$1:$Z$3,2,FALSE),"0")</f>
        <v>0</v>
      </c>
      <c r="CT40" s="180" t="str">
        <f>IFERROR(VLOOKUP(Table2[[#This Row],[Exclusion]],'Lookup Values'!$AE$1:$AF$5,2,FALSE),"0")</f>
        <v>0</v>
      </c>
      <c r="CU40" s="180" t="str">
        <f>IFERROR(VLOOKUP(Table2[[#This Row],[Attendance / Absence (&lt;90% PA / &lt;50% SA)]],'Lookup Values'!$AG$1:$AH$4,2,FALSE),"0")</f>
        <v>0</v>
      </c>
      <c r="CV40" s="180" t="str">
        <f>IFERROR(VLOOKUP(Table2[[#This Row],[Multiple School Moves (3+)]],'Lookup Values'!$AI$1:$AJ$3,2,FALSE),"0")</f>
        <v>0</v>
      </c>
      <c r="CW40" s="180" t="str">
        <f>IFERROR(VLOOKUP(Table2[[#This Row],[Pregnancy]],'Lookup Values'!$AK$1:$AL$3,2,FALSE),"0")</f>
        <v>0</v>
      </c>
      <c r="CX40" s="180" t="str">
        <f>IFERROR(VLOOKUP(Table2[[#This Row],[Young Parent]],'Lookup Values'!$AM$1:$AN$3,2,FALSE),"0")</f>
        <v>0</v>
      </c>
      <c r="CY40" s="180" t="str">
        <f>IFERROR(VLOOKUP(Table2[[#This Row],[Young Carer]],'Lookup Values'!$AO$1:$AP$3,2,FALSE),"0")</f>
        <v>0</v>
      </c>
      <c r="CZ40" s="180" t="str">
        <f>IFERROR(VLOOKUP(Table2[[#This Row],[CAMHS Involvement]],'Lookup Values'!$AQ$1:$AR$3,2,FALSE),"0")</f>
        <v>0</v>
      </c>
      <c r="DA40" s="180" t="str">
        <f>IFERROR(VLOOKUP(Table2[[#This Row],[Health Condition]],'Lookup Values'!$AS$1:$AT$3,2,FALSE),"0")</f>
        <v>0</v>
      </c>
      <c r="DB40" s="180" t="str">
        <f>IFERROR(VLOOKUP(Table2[[#This Row],[Substance Misuse ]],'Lookup Values'!$AU$1:$AV$3,2,FALSE),"0")</f>
        <v>0</v>
      </c>
      <c r="DC40" s="180" t="str">
        <f>IFERROR(VLOOKUP(Table2[[#This Row],[YOT supervision]],'Lookup Values'!$AW$1:$AX$3,2,FALSE),"0")</f>
        <v>0</v>
      </c>
      <c r="DD40" s="180" t="str">
        <f>IFERROR(VLOOKUP(Table2[[#This Row],[Previous YOT supervision]],'Lookup Values'!$AY$1:$AZ$3,2,FALSE),"0")</f>
        <v>0</v>
      </c>
      <c r="DE40" s="180" t="str">
        <f>IFERROR(VLOOKUP(Table2[[#This Row],[Custody]],'Lookup Values'!$BA$1:$BB$3,2,FALSE),"0")</f>
        <v>0</v>
      </c>
      <c r="DF40" s="180" t="str">
        <f>IFERROR(VLOOKUP(Table2[[#This Row],[KS2 Eng &amp; Maths Ability Profile HAP/MAP/LAP]],'Lookup Values'!$BC$1:$BD$4,2,FALSE),"0")</f>
        <v>0</v>
      </c>
      <c r="DG40" s="180" t="str">
        <f>IFERROR(VLOOKUP(Table2[[#This Row],[Intended Post 16 Destination]],'Lookup Values'!$BG$1:$BH$12,2,FALSE),"0")</f>
        <v>0</v>
      </c>
      <c r="DH40" s="180" t="str">
        <f>IFERROR(VLOOKUP(Table2[[#This Row],[Application submitted (Y/N or number of applications)]],'Lookup Values'!$BI$1:$BJ$3,2,FALSE),"0")</f>
        <v>0</v>
      </c>
      <c r="DI40" s="180" t="str">
        <f>IFERROR(VLOOKUP(Table2[[#This Row],[Provider Name]],'Lookup Values'!$BK$1:$BL$3,2,FALSE),"0")</f>
        <v>0</v>
      </c>
      <c r="DJ40" s="181"/>
      <c r="DK40" s="180" t="str">
        <f>IFERROR(VLOOKUP(Table2[[#This Row],[Offer received (Y/N)]],'Lookup Values'!$BM$1:$BN$3,2,FALSE),"0")</f>
        <v>0</v>
      </c>
      <c r="DL40" s="180" t="str">
        <f>IFERROR(VLOOKUP(Table2[[#This Row],[Poor Behaviour / Attitude / Motivation]],'Lookup Values'!$BO$1:$BP$4,2,FALSE),"0")</f>
        <v>0</v>
      </c>
      <c r="DM40" s="180" t="str">
        <f>IFERROR(VLOOKUP(Table2[[#This Row],[Other known risk factors (1)]],'Lookup Values'!$BQ$1:$BR$10,2,FALSE),"0")</f>
        <v>0</v>
      </c>
      <c r="DN40" s="182" t="str">
        <f>IFERROR(VLOOKUP(Table2[[#This Row],[Other known risk factors (2)]],'Lookup Values'!$BQ$1:$BR$10,2,FALSE),"0")</f>
        <v>0</v>
      </c>
      <c r="DO40" s="180">
        <f>SUM(Table3[[#This Row],[Gender Score]:[Other known risk factors (2) Score]])</f>
        <v>0</v>
      </c>
      <c r="DP40" s="185" t="str">
        <f>CONCATENATE(Table2[[#This Row],[Generated RONI]],Table2[[#This Row],[School RONI]])</f>
        <v>Very Low</v>
      </c>
    </row>
    <row r="41" spans="1:120" s="179" customFormat="1" ht="13" x14ac:dyDescent="0.3">
      <c r="A41" s="168"/>
      <c r="B41" s="169"/>
      <c r="C41" s="170"/>
      <c r="D41" s="170"/>
      <c r="E41" s="170"/>
      <c r="F41" s="170"/>
      <c r="G41" s="170"/>
      <c r="H41" s="171"/>
      <c r="I41" s="172"/>
      <c r="J41" s="173"/>
      <c r="K41" s="172"/>
      <c r="L41" s="172"/>
      <c r="M41" s="173"/>
      <c r="N41" s="171"/>
      <c r="O41" s="173"/>
      <c r="P41" s="174"/>
      <c r="Q41" s="174"/>
      <c r="R41" s="175"/>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6"/>
      <c r="AS41" s="176"/>
      <c r="AT41" s="176"/>
      <c r="AU41" s="177" t="str">
        <f>VLOOKUP(Table3[[#This Row],[Risk Rating Score]],'Lookup Values'!$BS$1:$BT$34,2)</f>
        <v>Very Low</v>
      </c>
      <c r="AV41" s="172"/>
      <c r="AW41" s="177" t="str">
        <f>IFERROR(VLOOKUP(Table3[[#This Row],[RONI Match]],'Lookup Values'!$BU$2:$BV$26,2,FALSE),"")</f>
        <v/>
      </c>
      <c r="AX41" s="178"/>
      <c r="AY41" s="172"/>
      <c r="AZ41" s="176"/>
      <c r="BA41" s="170"/>
      <c r="BB41" s="170"/>
      <c r="BC41" s="170"/>
      <c r="BD41" s="170"/>
      <c r="BE41" s="170"/>
      <c r="BF41" s="170"/>
      <c r="BG41" s="170"/>
      <c r="BH41" s="170"/>
      <c r="BI41" s="175"/>
      <c r="BJ41" s="173"/>
      <c r="BK41" s="173"/>
      <c r="BL41" s="175"/>
      <c r="BM41" s="176"/>
      <c r="CC41" s="180" t="str">
        <f>IFERROR(VLOOKUP(Table2[[#This Row],[Gender]],'Lookup Values'!$A$1:$B$5,2,FALSE),"0")</f>
        <v>0</v>
      </c>
      <c r="CD41" s="181"/>
      <c r="CE41" s="180" t="str">
        <f>IFERROR(VLOOKUP(Table2[[#This Row],[Year Group]],'Lookup Values'!$C$1:$D$9,2,FALSE),"0")</f>
        <v>0</v>
      </c>
      <c r="CF41" s="180" t="str">
        <f>IFERROR(VLOOKUP(Table2[[#This Row],[School]],'Lookup Values'!$E$1:$E$22,2,FALSE),"0")</f>
        <v>0</v>
      </c>
      <c r="CG41" s="180" t="str">
        <f>IFERROR(VLOOKUP(Table2[[#This Row],[Attending PRU / AP]],'Lookup Values'!$G$1:$H$3,2,FALSE),"0")</f>
        <v>0</v>
      </c>
      <c r="CH41" s="180" t="str">
        <f>IFERROR(VLOOKUP(Table2[[#This Row],[EHE]],'Lookup Values'!$I$1:$J$3,2,FALSE),"0")</f>
        <v>0</v>
      </c>
      <c r="CI41" s="180" t="str">
        <f>IFERROR(VLOOKUP(Table2[[#This Row],[CME]],'Lookup Values'!$K$1:$L$3,2,FALSE),"0")</f>
        <v>0</v>
      </c>
      <c r="CJ41" s="183" t="str">
        <f>IFERROR(VLOOKUP(Table2[[#This Row],[Ethnicity]],'Ethnicity codes'!$H$1:$J$101,3,FALSE),"")</f>
        <v/>
      </c>
      <c r="CK41" s="180" t="str">
        <f>IFERROR(VLOOKUP(Table3[[#This Row],[Ethnicity2]],'Lookup Values'!$M$1:$N$23,2,FALSE),"0")</f>
        <v>0</v>
      </c>
      <c r="CL41" s="180" t="str">
        <f>IFERROR(VLOOKUP(Table3[[#This Row],[Ethnicity2]],'Lookup Values'!$O$1:$P$3,2,FALSE),"0")</f>
        <v>0</v>
      </c>
      <c r="CM41" s="180" t="str">
        <f>IFERROR(VLOOKUP(Table2[[#This Row],[EAL]],'Lookup Values'!$Q$1:$R$3,2,FALSE),"0")</f>
        <v>0</v>
      </c>
      <c r="CN41" s="180" t="str">
        <f>IFERROR(VLOOKUP(Table2[[#This Row],[SEND]],'Lookup Values'!$S$1:$T$6,2,FALSE),"0")</f>
        <v>0</v>
      </c>
      <c r="CO41" s="180" t="str">
        <f>IFERROR(VLOOKUP(Table2[[#This Row],[Pupil Premium]],'Lookup Values'!$U$1:$V$3,2,FALSE),"0")</f>
        <v>0</v>
      </c>
      <c r="CP41" s="180" t="str">
        <f>IFERROR(VLOOKUP(Table2[[#This Row],[LAC / Care Leaver]],'Lookup Values'!$W$1:$X$3,2,FALSE),"0")</f>
        <v>0</v>
      </c>
      <c r="CQ41" s="180" t="str">
        <f>IFERROR(VLOOKUP(Table2[[#This Row],[CP / CIN]],'Lookup Values'!$Y$1:$Z$3,2,FALSE),"0")</f>
        <v>0</v>
      </c>
      <c r="CR41" s="180" t="str">
        <f>IFERROR(VLOOKUP(Table2[[#This Row],[Early Help Referral]],'Lookup Values'!$Y$1:$Z$3,2,FALSE),"0")</f>
        <v>0</v>
      </c>
      <c r="CS41" s="180" t="str">
        <f>IFERROR(VLOOKUP(Table2[[#This Row],[Social Worker]],'Lookup Values'!$Y$1:$Z$3,2,FALSE),"0")</f>
        <v>0</v>
      </c>
      <c r="CT41" s="180" t="str">
        <f>IFERROR(VLOOKUP(Table2[[#This Row],[Exclusion]],'Lookup Values'!$AE$1:$AF$5,2,FALSE),"0")</f>
        <v>0</v>
      </c>
      <c r="CU41" s="180" t="str">
        <f>IFERROR(VLOOKUP(Table2[[#This Row],[Attendance / Absence (&lt;90% PA / &lt;50% SA)]],'Lookup Values'!$AG$1:$AH$4,2,FALSE),"0")</f>
        <v>0</v>
      </c>
      <c r="CV41" s="180" t="str">
        <f>IFERROR(VLOOKUP(Table2[[#This Row],[Multiple School Moves (3+)]],'Lookup Values'!$AI$1:$AJ$3,2,FALSE),"0")</f>
        <v>0</v>
      </c>
      <c r="CW41" s="180" t="str">
        <f>IFERROR(VLOOKUP(Table2[[#This Row],[Pregnancy]],'Lookup Values'!$AK$1:$AL$3,2,FALSE),"0")</f>
        <v>0</v>
      </c>
      <c r="CX41" s="180" t="str">
        <f>IFERROR(VLOOKUP(Table2[[#This Row],[Young Parent]],'Lookup Values'!$AM$1:$AN$3,2,FALSE),"0")</f>
        <v>0</v>
      </c>
      <c r="CY41" s="180" t="str">
        <f>IFERROR(VLOOKUP(Table2[[#This Row],[Young Carer]],'Lookup Values'!$AO$1:$AP$3,2,FALSE),"0")</f>
        <v>0</v>
      </c>
      <c r="CZ41" s="180" t="str">
        <f>IFERROR(VLOOKUP(Table2[[#This Row],[CAMHS Involvement]],'Lookup Values'!$AQ$1:$AR$3,2,FALSE),"0")</f>
        <v>0</v>
      </c>
      <c r="DA41" s="180" t="str">
        <f>IFERROR(VLOOKUP(Table2[[#This Row],[Health Condition]],'Lookup Values'!$AS$1:$AT$3,2,FALSE),"0")</f>
        <v>0</v>
      </c>
      <c r="DB41" s="180" t="str">
        <f>IFERROR(VLOOKUP(Table2[[#This Row],[Substance Misuse ]],'Lookup Values'!$AU$1:$AV$3,2,FALSE),"0")</f>
        <v>0</v>
      </c>
      <c r="DC41" s="180" t="str">
        <f>IFERROR(VLOOKUP(Table2[[#This Row],[YOT supervision]],'Lookup Values'!$AW$1:$AX$3,2,FALSE),"0")</f>
        <v>0</v>
      </c>
      <c r="DD41" s="180" t="str">
        <f>IFERROR(VLOOKUP(Table2[[#This Row],[Previous YOT supervision]],'Lookup Values'!$AY$1:$AZ$3,2,FALSE),"0")</f>
        <v>0</v>
      </c>
      <c r="DE41" s="180" t="str">
        <f>IFERROR(VLOOKUP(Table2[[#This Row],[Custody]],'Lookup Values'!$BA$1:$BB$3,2,FALSE),"0")</f>
        <v>0</v>
      </c>
      <c r="DF41" s="180" t="str">
        <f>IFERROR(VLOOKUP(Table2[[#This Row],[KS2 Eng &amp; Maths Ability Profile HAP/MAP/LAP]],'Lookup Values'!$BC$1:$BD$4,2,FALSE),"0")</f>
        <v>0</v>
      </c>
      <c r="DG41" s="180" t="str">
        <f>IFERROR(VLOOKUP(Table2[[#This Row],[Intended Post 16 Destination]],'Lookup Values'!$BG$1:$BH$12,2,FALSE),"0")</f>
        <v>0</v>
      </c>
      <c r="DH41" s="180" t="str">
        <f>IFERROR(VLOOKUP(Table2[[#This Row],[Application submitted (Y/N or number of applications)]],'Lookup Values'!$BI$1:$BJ$3,2,FALSE),"0")</f>
        <v>0</v>
      </c>
      <c r="DI41" s="180" t="str">
        <f>IFERROR(VLOOKUP(Table2[[#This Row],[Provider Name]],'Lookup Values'!$BK$1:$BL$3,2,FALSE),"0")</f>
        <v>0</v>
      </c>
      <c r="DJ41" s="181"/>
      <c r="DK41" s="180" t="str">
        <f>IFERROR(VLOOKUP(Table2[[#This Row],[Offer received (Y/N)]],'Lookup Values'!$BM$1:$BN$3,2,FALSE),"0")</f>
        <v>0</v>
      </c>
      <c r="DL41" s="180" t="str">
        <f>IFERROR(VLOOKUP(Table2[[#This Row],[Poor Behaviour / Attitude / Motivation]],'Lookup Values'!$BO$1:$BP$4,2,FALSE),"0")</f>
        <v>0</v>
      </c>
      <c r="DM41" s="180" t="str">
        <f>IFERROR(VLOOKUP(Table2[[#This Row],[Other known risk factors (1)]],'Lookup Values'!$BQ$1:$BR$10,2,FALSE),"0")</f>
        <v>0</v>
      </c>
      <c r="DN41" s="182" t="str">
        <f>IFERROR(VLOOKUP(Table2[[#This Row],[Other known risk factors (2)]],'Lookup Values'!$BQ$1:$BR$10,2,FALSE),"0")</f>
        <v>0</v>
      </c>
      <c r="DO41" s="180">
        <f>SUM(Table3[[#This Row],[Gender Score]:[Other known risk factors (2) Score]])</f>
        <v>0</v>
      </c>
      <c r="DP41" s="185" t="str">
        <f>CONCATENATE(Table2[[#This Row],[Generated RONI]],Table2[[#This Row],[School RONI]])</f>
        <v>Very Low</v>
      </c>
    </row>
    <row r="42" spans="1:120" s="179" customFormat="1" ht="13" x14ac:dyDescent="0.3">
      <c r="A42" s="168"/>
      <c r="B42" s="169"/>
      <c r="C42" s="170"/>
      <c r="D42" s="170"/>
      <c r="E42" s="170"/>
      <c r="F42" s="170"/>
      <c r="G42" s="170"/>
      <c r="H42" s="171"/>
      <c r="I42" s="172"/>
      <c r="J42" s="173"/>
      <c r="K42" s="172"/>
      <c r="L42" s="172"/>
      <c r="M42" s="173"/>
      <c r="N42" s="171"/>
      <c r="O42" s="173"/>
      <c r="P42" s="174"/>
      <c r="Q42" s="174"/>
      <c r="R42" s="17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6"/>
      <c r="AS42" s="176"/>
      <c r="AT42" s="176"/>
      <c r="AU42" s="177" t="str">
        <f>VLOOKUP(Table3[[#This Row],[Risk Rating Score]],'Lookup Values'!$BS$1:$BT$34,2)</f>
        <v>Very Low</v>
      </c>
      <c r="AV42" s="172"/>
      <c r="AW42" s="177" t="str">
        <f>IFERROR(VLOOKUP(Table3[[#This Row],[RONI Match]],'Lookup Values'!$BU$2:$BV$26,2,FALSE),"")</f>
        <v/>
      </c>
      <c r="AX42" s="178"/>
      <c r="AY42" s="172"/>
      <c r="AZ42" s="176"/>
      <c r="BA42" s="170"/>
      <c r="BB42" s="170"/>
      <c r="BC42" s="170"/>
      <c r="BD42" s="170"/>
      <c r="BE42" s="170"/>
      <c r="BF42" s="170"/>
      <c r="BG42" s="170"/>
      <c r="BH42" s="170"/>
      <c r="BI42" s="175"/>
      <c r="BJ42" s="173"/>
      <c r="BK42" s="173"/>
      <c r="BL42" s="175"/>
      <c r="BM42" s="176"/>
      <c r="CC42" s="180" t="str">
        <f>IFERROR(VLOOKUP(Table2[[#This Row],[Gender]],'Lookup Values'!$A$1:$B$5,2,FALSE),"0")</f>
        <v>0</v>
      </c>
      <c r="CD42" s="181"/>
      <c r="CE42" s="180" t="str">
        <f>IFERROR(VLOOKUP(Table2[[#This Row],[Year Group]],'Lookup Values'!$C$1:$D$9,2,FALSE),"0")</f>
        <v>0</v>
      </c>
      <c r="CF42" s="180" t="str">
        <f>IFERROR(VLOOKUP(Table2[[#This Row],[School]],'Lookup Values'!$E$1:$E$22,2,FALSE),"0")</f>
        <v>0</v>
      </c>
      <c r="CG42" s="180" t="str">
        <f>IFERROR(VLOOKUP(Table2[[#This Row],[Attending PRU / AP]],'Lookup Values'!$G$1:$H$3,2,FALSE),"0")</f>
        <v>0</v>
      </c>
      <c r="CH42" s="180" t="str">
        <f>IFERROR(VLOOKUP(Table2[[#This Row],[EHE]],'Lookup Values'!$I$1:$J$3,2,FALSE),"0")</f>
        <v>0</v>
      </c>
      <c r="CI42" s="180" t="str">
        <f>IFERROR(VLOOKUP(Table2[[#This Row],[CME]],'Lookup Values'!$K$1:$L$3,2,FALSE),"0")</f>
        <v>0</v>
      </c>
      <c r="CJ42" s="183" t="str">
        <f>IFERROR(VLOOKUP(Table2[[#This Row],[Ethnicity]],'Ethnicity codes'!$H$1:$J$101,3,FALSE),"")</f>
        <v/>
      </c>
      <c r="CK42" s="180" t="str">
        <f>IFERROR(VLOOKUP(Table3[[#This Row],[Ethnicity2]],'Lookup Values'!$M$1:$N$23,2,FALSE),"0")</f>
        <v>0</v>
      </c>
      <c r="CL42" s="180" t="str">
        <f>IFERROR(VLOOKUP(Table3[[#This Row],[Ethnicity2]],'Lookup Values'!$O$1:$P$3,2,FALSE),"0")</f>
        <v>0</v>
      </c>
      <c r="CM42" s="180" t="str">
        <f>IFERROR(VLOOKUP(Table2[[#This Row],[EAL]],'Lookup Values'!$Q$1:$R$3,2,FALSE),"0")</f>
        <v>0</v>
      </c>
      <c r="CN42" s="180" t="str">
        <f>IFERROR(VLOOKUP(Table2[[#This Row],[SEND]],'Lookup Values'!$S$1:$T$6,2,FALSE),"0")</f>
        <v>0</v>
      </c>
      <c r="CO42" s="180" t="str">
        <f>IFERROR(VLOOKUP(Table2[[#This Row],[Pupil Premium]],'Lookup Values'!$U$1:$V$3,2,FALSE),"0")</f>
        <v>0</v>
      </c>
      <c r="CP42" s="180" t="str">
        <f>IFERROR(VLOOKUP(Table2[[#This Row],[LAC / Care Leaver]],'Lookup Values'!$W$1:$X$3,2,FALSE),"0")</f>
        <v>0</v>
      </c>
      <c r="CQ42" s="180" t="str">
        <f>IFERROR(VLOOKUP(Table2[[#This Row],[CP / CIN]],'Lookup Values'!$Y$1:$Z$3,2,FALSE),"0")</f>
        <v>0</v>
      </c>
      <c r="CR42" s="180" t="str">
        <f>IFERROR(VLOOKUP(Table2[[#This Row],[Early Help Referral]],'Lookup Values'!$Y$1:$Z$3,2,FALSE),"0")</f>
        <v>0</v>
      </c>
      <c r="CS42" s="180" t="str">
        <f>IFERROR(VLOOKUP(Table2[[#This Row],[Social Worker]],'Lookup Values'!$Y$1:$Z$3,2,FALSE),"0")</f>
        <v>0</v>
      </c>
      <c r="CT42" s="180" t="str">
        <f>IFERROR(VLOOKUP(Table2[[#This Row],[Exclusion]],'Lookup Values'!$AE$1:$AF$5,2,FALSE),"0")</f>
        <v>0</v>
      </c>
      <c r="CU42" s="180" t="str">
        <f>IFERROR(VLOOKUP(Table2[[#This Row],[Attendance / Absence (&lt;90% PA / &lt;50% SA)]],'Lookup Values'!$AG$1:$AH$4,2,FALSE),"0")</f>
        <v>0</v>
      </c>
      <c r="CV42" s="180" t="str">
        <f>IFERROR(VLOOKUP(Table2[[#This Row],[Multiple School Moves (3+)]],'Lookup Values'!$AI$1:$AJ$3,2,FALSE),"0")</f>
        <v>0</v>
      </c>
      <c r="CW42" s="180" t="str">
        <f>IFERROR(VLOOKUP(Table2[[#This Row],[Pregnancy]],'Lookup Values'!$AK$1:$AL$3,2,FALSE),"0")</f>
        <v>0</v>
      </c>
      <c r="CX42" s="180" t="str">
        <f>IFERROR(VLOOKUP(Table2[[#This Row],[Young Parent]],'Lookup Values'!$AM$1:$AN$3,2,FALSE),"0")</f>
        <v>0</v>
      </c>
      <c r="CY42" s="180" t="str">
        <f>IFERROR(VLOOKUP(Table2[[#This Row],[Young Carer]],'Lookup Values'!$AO$1:$AP$3,2,FALSE),"0")</f>
        <v>0</v>
      </c>
      <c r="CZ42" s="180" t="str">
        <f>IFERROR(VLOOKUP(Table2[[#This Row],[CAMHS Involvement]],'Lookup Values'!$AQ$1:$AR$3,2,FALSE),"0")</f>
        <v>0</v>
      </c>
      <c r="DA42" s="180" t="str">
        <f>IFERROR(VLOOKUP(Table2[[#This Row],[Health Condition]],'Lookup Values'!$AS$1:$AT$3,2,FALSE),"0")</f>
        <v>0</v>
      </c>
      <c r="DB42" s="180" t="str">
        <f>IFERROR(VLOOKUP(Table2[[#This Row],[Substance Misuse ]],'Lookup Values'!$AU$1:$AV$3,2,FALSE),"0")</f>
        <v>0</v>
      </c>
      <c r="DC42" s="180" t="str">
        <f>IFERROR(VLOOKUP(Table2[[#This Row],[YOT supervision]],'Lookup Values'!$AW$1:$AX$3,2,FALSE),"0")</f>
        <v>0</v>
      </c>
      <c r="DD42" s="180" t="str">
        <f>IFERROR(VLOOKUP(Table2[[#This Row],[Previous YOT supervision]],'Lookup Values'!$AY$1:$AZ$3,2,FALSE),"0")</f>
        <v>0</v>
      </c>
      <c r="DE42" s="180" t="str">
        <f>IFERROR(VLOOKUP(Table2[[#This Row],[Custody]],'Lookup Values'!$BA$1:$BB$3,2,FALSE),"0")</f>
        <v>0</v>
      </c>
      <c r="DF42" s="180" t="str">
        <f>IFERROR(VLOOKUP(Table2[[#This Row],[KS2 Eng &amp; Maths Ability Profile HAP/MAP/LAP]],'Lookup Values'!$BC$1:$BD$4,2,FALSE),"0")</f>
        <v>0</v>
      </c>
      <c r="DG42" s="180" t="str">
        <f>IFERROR(VLOOKUP(Table2[[#This Row],[Intended Post 16 Destination]],'Lookup Values'!$BG$1:$BH$12,2,FALSE),"0")</f>
        <v>0</v>
      </c>
      <c r="DH42" s="180" t="str">
        <f>IFERROR(VLOOKUP(Table2[[#This Row],[Application submitted (Y/N or number of applications)]],'Lookup Values'!$BI$1:$BJ$3,2,FALSE),"0")</f>
        <v>0</v>
      </c>
      <c r="DI42" s="180" t="str">
        <f>IFERROR(VLOOKUP(Table2[[#This Row],[Provider Name]],'Lookup Values'!$BK$1:$BL$3,2,FALSE),"0")</f>
        <v>0</v>
      </c>
      <c r="DJ42" s="181"/>
      <c r="DK42" s="180" t="str">
        <f>IFERROR(VLOOKUP(Table2[[#This Row],[Offer received (Y/N)]],'Lookup Values'!$BM$1:$BN$3,2,FALSE),"0")</f>
        <v>0</v>
      </c>
      <c r="DL42" s="180" t="str">
        <f>IFERROR(VLOOKUP(Table2[[#This Row],[Poor Behaviour / Attitude / Motivation]],'Lookup Values'!$BO$1:$BP$4,2,FALSE),"0")</f>
        <v>0</v>
      </c>
      <c r="DM42" s="180" t="str">
        <f>IFERROR(VLOOKUP(Table2[[#This Row],[Other known risk factors (1)]],'Lookup Values'!$BQ$1:$BR$10,2,FALSE),"0")</f>
        <v>0</v>
      </c>
      <c r="DN42" s="182" t="str">
        <f>IFERROR(VLOOKUP(Table2[[#This Row],[Other known risk factors (2)]],'Lookup Values'!$BQ$1:$BR$10,2,FALSE),"0")</f>
        <v>0</v>
      </c>
      <c r="DO42" s="180">
        <f>SUM(Table3[[#This Row],[Gender Score]:[Other known risk factors (2) Score]])</f>
        <v>0</v>
      </c>
      <c r="DP42" s="185" t="str">
        <f>CONCATENATE(Table2[[#This Row],[Generated RONI]],Table2[[#This Row],[School RONI]])</f>
        <v>Very Low</v>
      </c>
    </row>
    <row r="43" spans="1:120" s="179" customFormat="1" ht="13" x14ac:dyDescent="0.3">
      <c r="A43" s="168"/>
      <c r="B43" s="169"/>
      <c r="C43" s="170"/>
      <c r="D43" s="170"/>
      <c r="E43" s="170"/>
      <c r="F43" s="170"/>
      <c r="G43" s="170"/>
      <c r="H43" s="171"/>
      <c r="I43" s="172"/>
      <c r="J43" s="173"/>
      <c r="K43" s="172"/>
      <c r="L43" s="172"/>
      <c r="M43" s="173"/>
      <c r="N43" s="171"/>
      <c r="O43" s="173"/>
      <c r="P43" s="174"/>
      <c r="Q43" s="174"/>
      <c r="R43" s="17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6"/>
      <c r="AS43" s="176"/>
      <c r="AT43" s="176"/>
      <c r="AU43" s="177" t="str">
        <f>VLOOKUP(Table3[[#This Row],[Risk Rating Score]],'Lookup Values'!$BS$1:$BT$34,2)</f>
        <v>Very Low</v>
      </c>
      <c r="AV43" s="172"/>
      <c r="AW43" s="177" t="str">
        <f>IFERROR(VLOOKUP(Table3[[#This Row],[RONI Match]],'Lookup Values'!$BU$2:$BV$26,2,FALSE),"")</f>
        <v/>
      </c>
      <c r="AX43" s="178"/>
      <c r="AY43" s="172"/>
      <c r="AZ43" s="176"/>
      <c r="BA43" s="170"/>
      <c r="BB43" s="170"/>
      <c r="BC43" s="170"/>
      <c r="BD43" s="170"/>
      <c r="BE43" s="170"/>
      <c r="BF43" s="170"/>
      <c r="BG43" s="170"/>
      <c r="BH43" s="170"/>
      <c r="BI43" s="175"/>
      <c r="BJ43" s="173"/>
      <c r="BK43" s="173"/>
      <c r="BL43" s="175"/>
      <c r="BM43" s="176"/>
      <c r="CC43" s="180" t="str">
        <f>IFERROR(VLOOKUP(Table2[[#This Row],[Gender]],'Lookup Values'!$A$1:$B$5,2,FALSE),"0")</f>
        <v>0</v>
      </c>
      <c r="CD43" s="181"/>
      <c r="CE43" s="180" t="str">
        <f>IFERROR(VLOOKUP(Table2[[#This Row],[Year Group]],'Lookup Values'!$C$1:$D$9,2,FALSE),"0")</f>
        <v>0</v>
      </c>
      <c r="CF43" s="180" t="str">
        <f>IFERROR(VLOOKUP(Table2[[#This Row],[School]],'Lookup Values'!$E$1:$E$22,2,FALSE),"0")</f>
        <v>0</v>
      </c>
      <c r="CG43" s="180" t="str">
        <f>IFERROR(VLOOKUP(Table2[[#This Row],[Attending PRU / AP]],'Lookup Values'!$G$1:$H$3,2,FALSE),"0")</f>
        <v>0</v>
      </c>
      <c r="CH43" s="180" t="str">
        <f>IFERROR(VLOOKUP(Table2[[#This Row],[EHE]],'Lookup Values'!$I$1:$J$3,2,FALSE),"0")</f>
        <v>0</v>
      </c>
      <c r="CI43" s="180" t="str">
        <f>IFERROR(VLOOKUP(Table2[[#This Row],[CME]],'Lookup Values'!$K$1:$L$3,2,FALSE),"0")</f>
        <v>0</v>
      </c>
      <c r="CJ43" s="183" t="str">
        <f>IFERROR(VLOOKUP(Table2[[#This Row],[Ethnicity]],'Ethnicity codes'!$H$1:$J$101,3,FALSE),"")</f>
        <v/>
      </c>
      <c r="CK43" s="180" t="str">
        <f>IFERROR(VLOOKUP(Table3[[#This Row],[Ethnicity2]],'Lookup Values'!$M$1:$N$23,2,FALSE),"0")</f>
        <v>0</v>
      </c>
      <c r="CL43" s="180" t="str">
        <f>IFERROR(VLOOKUP(Table3[[#This Row],[Ethnicity2]],'Lookup Values'!$O$1:$P$3,2,FALSE),"0")</f>
        <v>0</v>
      </c>
      <c r="CM43" s="180" t="str">
        <f>IFERROR(VLOOKUP(Table2[[#This Row],[EAL]],'Lookup Values'!$Q$1:$R$3,2,FALSE),"0")</f>
        <v>0</v>
      </c>
      <c r="CN43" s="180" t="str">
        <f>IFERROR(VLOOKUP(Table2[[#This Row],[SEND]],'Lookup Values'!$S$1:$T$6,2,FALSE),"0")</f>
        <v>0</v>
      </c>
      <c r="CO43" s="180" t="str">
        <f>IFERROR(VLOOKUP(Table2[[#This Row],[Pupil Premium]],'Lookup Values'!$U$1:$V$3,2,FALSE),"0")</f>
        <v>0</v>
      </c>
      <c r="CP43" s="180" t="str">
        <f>IFERROR(VLOOKUP(Table2[[#This Row],[LAC / Care Leaver]],'Lookup Values'!$W$1:$X$3,2,FALSE),"0")</f>
        <v>0</v>
      </c>
      <c r="CQ43" s="180" t="str">
        <f>IFERROR(VLOOKUP(Table2[[#This Row],[CP / CIN]],'Lookup Values'!$Y$1:$Z$3,2,FALSE),"0")</f>
        <v>0</v>
      </c>
      <c r="CR43" s="180" t="str">
        <f>IFERROR(VLOOKUP(Table2[[#This Row],[Early Help Referral]],'Lookup Values'!$Y$1:$Z$3,2,FALSE),"0")</f>
        <v>0</v>
      </c>
      <c r="CS43" s="180" t="str">
        <f>IFERROR(VLOOKUP(Table2[[#This Row],[Social Worker]],'Lookup Values'!$Y$1:$Z$3,2,FALSE),"0")</f>
        <v>0</v>
      </c>
      <c r="CT43" s="180" t="str">
        <f>IFERROR(VLOOKUP(Table2[[#This Row],[Exclusion]],'Lookup Values'!$AE$1:$AF$5,2,FALSE),"0")</f>
        <v>0</v>
      </c>
      <c r="CU43" s="180" t="str">
        <f>IFERROR(VLOOKUP(Table2[[#This Row],[Attendance / Absence (&lt;90% PA / &lt;50% SA)]],'Lookup Values'!$AG$1:$AH$4,2,FALSE),"0")</f>
        <v>0</v>
      </c>
      <c r="CV43" s="180" t="str">
        <f>IFERROR(VLOOKUP(Table2[[#This Row],[Multiple School Moves (3+)]],'Lookup Values'!$AI$1:$AJ$3,2,FALSE),"0")</f>
        <v>0</v>
      </c>
      <c r="CW43" s="180" t="str">
        <f>IFERROR(VLOOKUP(Table2[[#This Row],[Pregnancy]],'Lookup Values'!$AK$1:$AL$3,2,FALSE),"0")</f>
        <v>0</v>
      </c>
      <c r="CX43" s="180" t="str">
        <f>IFERROR(VLOOKUP(Table2[[#This Row],[Young Parent]],'Lookup Values'!$AM$1:$AN$3,2,FALSE),"0")</f>
        <v>0</v>
      </c>
      <c r="CY43" s="180" t="str">
        <f>IFERROR(VLOOKUP(Table2[[#This Row],[Young Carer]],'Lookup Values'!$AO$1:$AP$3,2,FALSE),"0")</f>
        <v>0</v>
      </c>
      <c r="CZ43" s="180" t="str">
        <f>IFERROR(VLOOKUP(Table2[[#This Row],[CAMHS Involvement]],'Lookup Values'!$AQ$1:$AR$3,2,FALSE),"0")</f>
        <v>0</v>
      </c>
      <c r="DA43" s="180" t="str">
        <f>IFERROR(VLOOKUP(Table2[[#This Row],[Health Condition]],'Lookup Values'!$AS$1:$AT$3,2,FALSE),"0")</f>
        <v>0</v>
      </c>
      <c r="DB43" s="180" t="str">
        <f>IFERROR(VLOOKUP(Table2[[#This Row],[Substance Misuse ]],'Lookup Values'!$AU$1:$AV$3,2,FALSE),"0")</f>
        <v>0</v>
      </c>
      <c r="DC43" s="180" t="str">
        <f>IFERROR(VLOOKUP(Table2[[#This Row],[YOT supervision]],'Lookup Values'!$AW$1:$AX$3,2,FALSE),"0")</f>
        <v>0</v>
      </c>
      <c r="DD43" s="180" t="str">
        <f>IFERROR(VLOOKUP(Table2[[#This Row],[Previous YOT supervision]],'Lookup Values'!$AY$1:$AZ$3,2,FALSE),"0")</f>
        <v>0</v>
      </c>
      <c r="DE43" s="180" t="str">
        <f>IFERROR(VLOOKUP(Table2[[#This Row],[Custody]],'Lookup Values'!$BA$1:$BB$3,2,FALSE),"0")</f>
        <v>0</v>
      </c>
      <c r="DF43" s="180" t="str">
        <f>IFERROR(VLOOKUP(Table2[[#This Row],[KS2 Eng &amp; Maths Ability Profile HAP/MAP/LAP]],'Lookup Values'!$BC$1:$BD$4,2,FALSE),"0")</f>
        <v>0</v>
      </c>
      <c r="DG43" s="180" t="str">
        <f>IFERROR(VLOOKUP(Table2[[#This Row],[Intended Post 16 Destination]],'Lookup Values'!$BG$1:$BH$12,2,FALSE),"0")</f>
        <v>0</v>
      </c>
      <c r="DH43" s="180" t="str">
        <f>IFERROR(VLOOKUP(Table2[[#This Row],[Application submitted (Y/N or number of applications)]],'Lookup Values'!$BI$1:$BJ$3,2,FALSE),"0")</f>
        <v>0</v>
      </c>
      <c r="DI43" s="180" t="str">
        <f>IFERROR(VLOOKUP(Table2[[#This Row],[Provider Name]],'Lookup Values'!$BK$1:$BL$3,2,FALSE),"0")</f>
        <v>0</v>
      </c>
      <c r="DJ43" s="181"/>
      <c r="DK43" s="180" t="str">
        <f>IFERROR(VLOOKUP(Table2[[#This Row],[Offer received (Y/N)]],'Lookup Values'!$BM$1:$BN$3,2,FALSE),"0")</f>
        <v>0</v>
      </c>
      <c r="DL43" s="180" t="str">
        <f>IFERROR(VLOOKUP(Table2[[#This Row],[Poor Behaviour / Attitude / Motivation]],'Lookup Values'!$BO$1:$BP$4,2,FALSE),"0")</f>
        <v>0</v>
      </c>
      <c r="DM43" s="180" t="str">
        <f>IFERROR(VLOOKUP(Table2[[#This Row],[Other known risk factors (1)]],'Lookup Values'!$BQ$1:$BR$10,2,FALSE),"0")</f>
        <v>0</v>
      </c>
      <c r="DN43" s="182" t="str">
        <f>IFERROR(VLOOKUP(Table2[[#This Row],[Other known risk factors (2)]],'Lookup Values'!$BQ$1:$BR$10,2,FALSE),"0")</f>
        <v>0</v>
      </c>
      <c r="DO43" s="180">
        <f>SUM(Table3[[#This Row],[Gender Score]:[Other known risk factors (2) Score]])</f>
        <v>0</v>
      </c>
      <c r="DP43" s="185" t="str">
        <f>CONCATENATE(Table2[[#This Row],[Generated RONI]],Table2[[#This Row],[School RONI]])</f>
        <v>Very Low</v>
      </c>
    </row>
    <row r="44" spans="1:120" s="179" customFormat="1" ht="13" x14ac:dyDescent="0.3">
      <c r="A44" s="168"/>
      <c r="B44" s="169"/>
      <c r="C44" s="170"/>
      <c r="D44" s="170"/>
      <c r="E44" s="170"/>
      <c r="F44" s="170"/>
      <c r="G44" s="170"/>
      <c r="H44" s="171"/>
      <c r="I44" s="172"/>
      <c r="J44" s="173"/>
      <c r="K44" s="172"/>
      <c r="L44" s="172"/>
      <c r="M44" s="173"/>
      <c r="N44" s="171"/>
      <c r="O44" s="173"/>
      <c r="P44" s="174"/>
      <c r="Q44" s="174"/>
      <c r="R44" s="17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6"/>
      <c r="AS44" s="176"/>
      <c r="AT44" s="176"/>
      <c r="AU44" s="177" t="str">
        <f>VLOOKUP(Table3[[#This Row],[Risk Rating Score]],'Lookup Values'!$BS$1:$BT$34,2)</f>
        <v>Very Low</v>
      </c>
      <c r="AV44" s="172"/>
      <c r="AW44" s="177" t="str">
        <f>IFERROR(VLOOKUP(Table3[[#This Row],[RONI Match]],'Lookup Values'!$BU$2:$BV$26,2,FALSE),"")</f>
        <v/>
      </c>
      <c r="AX44" s="178"/>
      <c r="AY44" s="172"/>
      <c r="AZ44" s="176"/>
      <c r="BA44" s="170"/>
      <c r="BB44" s="170"/>
      <c r="BC44" s="170"/>
      <c r="BD44" s="170"/>
      <c r="BE44" s="170"/>
      <c r="BF44" s="170"/>
      <c r="BG44" s="170"/>
      <c r="BH44" s="170"/>
      <c r="BI44" s="175"/>
      <c r="BJ44" s="173"/>
      <c r="BK44" s="173"/>
      <c r="BL44" s="175"/>
      <c r="BM44" s="176"/>
      <c r="CC44" s="180" t="str">
        <f>IFERROR(VLOOKUP(Table2[[#This Row],[Gender]],'Lookup Values'!$A$1:$B$5,2,FALSE),"0")</f>
        <v>0</v>
      </c>
      <c r="CD44" s="181"/>
      <c r="CE44" s="180" t="str">
        <f>IFERROR(VLOOKUP(Table2[[#This Row],[Year Group]],'Lookup Values'!$C$1:$D$9,2,FALSE),"0")</f>
        <v>0</v>
      </c>
      <c r="CF44" s="180" t="str">
        <f>IFERROR(VLOOKUP(Table2[[#This Row],[School]],'Lookup Values'!$E$1:$E$22,2,FALSE),"0")</f>
        <v>0</v>
      </c>
      <c r="CG44" s="180" t="str">
        <f>IFERROR(VLOOKUP(Table2[[#This Row],[Attending PRU / AP]],'Lookup Values'!$G$1:$H$3,2,FALSE),"0")</f>
        <v>0</v>
      </c>
      <c r="CH44" s="180" t="str">
        <f>IFERROR(VLOOKUP(Table2[[#This Row],[EHE]],'Lookup Values'!$I$1:$J$3,2,FALSE),"0")</f>
        <v>0</v>
      </c>
      <c r="CI44" s="180" t="str">
        <f>IFERROR(VLOOKUP(Table2[[#This Row],[CME]],'Lookup Values'!$K$1:$L$3,2,FALSE),"0")</f>
        <v>0</v>
      </c>
      <c r="CJ44" s="183" t="str">
        <f>IFERROR(VLOOKUP(Table2[[#This Row],[Ethnicity]],'Ethnicity codes'!$H$1:$J$101,3,FALSE),"")</f>
        <v/>
      </c>
      <c r="CK44" s="180" t="str">
        <f>IFERROR(VLOOKUP(Table3[[#This Row],[Ethnicity2]],'Lookup Values'!$M$1:$N$23,2,FALSE),"0")</f>
        <v>0</v>
      </c>
      <c r="CL44" s="180" t="str">
        <f>IFERROR(VLOOKUP(Table3[[#This Row],[Ethnicity2]],'Lookup Values'!$O$1:$P$3,2,FALSE),"0")</f>
        <v>0</v>
      </c>
      <c r="CM44" s="180" t="str">
        <f>IFERROR(VLOOKUP(Table2[[#This Row],[EAL]],'Lookup Values'!$Q$1:$R$3,2,FALSE),"0")</f>
        <v>0</v>
      </c>
      <c r="CN44" s="180" t="str">
        <f>IFERROR(VLOOKUP(Table2[[#This Row],[SEND]],'Lookup Values'!$S$1:$T$6,2,FALSE),"0")</f>
        <v>0</v>
      </c>
      <c r="CO44" s="180" t="str">
        <f>IFERROR(VLOOKUP(Table2[[#This Row],[Pupil Premium]],'Lookup Values'!$U$1:$V$3,2,FALSE),"0")</f>
        <v>0</v>
      </c>
      <c r="CP44" s="180" t="str">
        <f>IFERROR(VLOOKUP(Table2[[#This Row],[LAC / Care Leaver]],'Lookup Values'!$W$1:$X$3,2,FALSE),"0")</f>
        <v>0</v>
      </c>
      <c r="CQ44" s="180" t="str">
        <f>IFERROR(VLOOKUP(Table2[[#This Row],[CP / CIN]],'Lookup Values'!$Y$1:$Z$3,2,FALSE),"0")</f>
        <v>0</v>
      </c>
      <c r="CR44" s="180" t="str">
        <f>IFERROR(VLOOKUP(Table2[[#This Row],[Early Help Referral]],'Lookup Values'!$Y$1:$Z$3,2,FALSE),"0")</f>
        <v>0</v>
      </c>
      <c r="CS44" s="180" t="str">
        <f>IFERROR(VLOOKUP(Table2[[#This Row],[Social Worker]],'Lookup Values'!$Y$1:$Z$3,2,FALSE),"0")</f>
        <v>0</v>
      </c>
      <c r="CT44" s="180" t="str">
        <f>IFERROR(VLOOKUP(Table2[[#This Row],[Exclusion]],'Lookup Values'!$AE$1:$AF$5,2,FALSE),"0")</f>
        <v>0</v>
      </c>
      <c r="CU44" s="180" t="str">
        <f>IFERROR(VLOOKUP(Table2[[#This Row],[Attendance / Absence (&lt;90% PA / &lt;50% SA)]],'Lookup Values'!$AG$1:$AH$4,2,FALSE),"0")</f>
        <v>0</v>
      </c>
      <c r="CV44" s="180" t="str">
        <f>IFERROR(VLOOKUP(Table2[[#This Row],[Multiple School Moves (3+)]],'Lookup Values'!$AI$1:$AJ$3,2,FALSE),"0")</f>
        <v>0</v>
      </c>
      <c r="CW44" s="180" t="str">
        <f>IFERROR(VLOOKUP(Table2[[#This Row],[Pregnancy]],'Lookup Values'!$AK$1:$AL$3,2,FALSE),"0")</f>
        <v>0</v>
      </c>
      <c r="CX44" s="180" t="str">
        <f>IFERROR(VLOOKUP(Table2[[#This Row],[Young Parent]],'Lookup Values'!$AM$1:$AN$3,2,FALSE),"0")</f>
        <v>0</v>
      </c>
      <c r="CY44" s="180" t="str">
        <f>IFERROR(VLOOKUP(Table2[[#This Row],[Young Carer]],'Lookup Values'!$AO$1:$AP$3,2,FALSE),"0")</f>
        <v>0</v>
      </c>
      <c r="CZ44" s="180" t="str">
        <f>IFERROR(VLOOKUP(Table2[[#This Row],[CAMHS Involvement]],'Lookup Values'!$AQ$1:$AR$3,2,FALSE),"0")</f>
        <v>0</v>
      </c>
      <c r="DA44" s="180" t="str">
        <f>IFERROR(VLOOKUP(Table2[[#This Row],[Health Condition]],'Lookup Values'!$AS$1:$AT$3,2,FALSE),"0")</f>
        <v>0</v>
      </c>
      <c r="DB44" s="180" t="str">
        <f>IFERROR(VLOOKUP(Table2[[#This Row],[Substance Misuse ]],'Lookup Values'!$AU$1:$AV$3,2,FALSE),"0")</f>
        <v>0</v>
      </c>
      <c r="DC44" s="180" t="str">
        <f>IFERROR(VLOOKUP(Table2[[#This Row],[YOT supervision]],'Lookup Values'!$AW$1:$AX$3,2,FALSE),"0")</f>
        <v>0</v>
      </c>
      <c r="DD44" s="180" t="str">
        <f>IFERROR(VLOOKUP(Table2[[#This Row],[Previous YOT supervision]],'Lookup Values'!$AY$1:$AZ$3,2,FALSE),"0")</f>
        <v>0</v>
      </c>
      <c r="DE44" s="180" t="str">
        <f>IFERROR(VLOOKUP(Table2[[#This Row],[Custody]],'Lookup Values'!$BA$1:$BB$3,2,FALSE),"0")</f>
        <v>0</v>
      </c>
      <c r="DF44" s="180" t="str">
        <f>IFERROR(VLOOKUP(Table2[[#This Row],[KS2 Eng &amp; Maths Ability Profile HAP/MAP/LAP]],'Lookup Values'!$BC$1:$BD$4,2,FALSE),"0")</f>
        <v>0</v>
      </c>
      <c r="DG44" s="180" t="str">
        <f>IFERROR(VLOOKUP(Table2[[#This Row],[Intended Post 16 Destination]],'Lookup Values'!$BG$1:$BH$12,2,FALSE),"0")</f>
        <v>0</v>
      </c>
      <c r="DH44" s="180" t="str">
        <f>IFERROR(VLOOKUP(Table2[[#This Row],[Application submitted (Y/N or number of applications)]],'Lookup Values'!$BI$1:$BJ$3,2,FALSE),"0")</f>
        <v>0</v>
      </c>
      <c r="DI44" s="180" t="str">
        <f>IFERROR(VLOOKUP(Table2[[#This Row],[Provider Name]],'Lookup Values'!$BK$1:$BL$3,2,FALSE),"0")</f>
        <v>0</v>
      </c>
      <c r="DJ44" s="181"/>
      <c r="DK44" s="180" t="str">
        <f>IFERROR(VLOOKUP(Table2[[#This Row],[Offer received (Y/N)]],'Lookup Values'!$BM$1:$BN$3,2,FALSE),"0")</f>
        <v>0</v>
      </c>
      <c r="DL44" s="180" t="str">
        <f>IFERROR(VLOOKUP(Table2[[#This Row],[Poor Behaviour / Attitude / Motivation]],'Lookup Values'!$BO$1:$BP$4,2,FALSE),"0")</f>
        <v>0</v>
      </c>
      <c r="DM44" s="180" t="str">
        <f>IFERROR(VLOOKUP(Table2[[#This Row],[Other known risk factors (1)]],'Lookup Values'!$BQ$1:$BR$10,2,FALSE),"0")</f>
        <v>0</v>
      </c>
      <c r="DN44" s="182" t="str">
        <f>IFERROR(VLOOKUP(Table2[[#This Row],[Other known risk factors (2)]],'Lookup Values'!$BQ$1:$BR$10,2,FALSE),"0")</f>
        <v>0</v>
      </c>
      <c r="DO44" s="180">
        <f>SUM(Table3[[#This Row],[Gender Score]:[Other known risk factors (2) Score]])</f>
        <v>0</v>
      </c>
      <c r="DP44" s="185" t="str">
        <f>CONCATENATE(Table2[[#This Row],[Generated RONI]],Table2[[#This Row],[School RONI]])</f>
        <v>Very Low</v>
      </c>
    </row>
    <row r="45" spans="1:120" s="179" customFormat="1" ht="13" x14ac:dyDescent="0.3">
      <c r="A45" s="168"/>
      <c r="B45" s="169"/>
      <c r="C45" s="170"/>
      <c r="D45" s="170"/>
      <c r="E45" s="170"/>
      <c r="F45" s="170"/>
      <c r="G45" s="170"/>
      <c r="H45" s="171"/>
      <c r="I45" s="172"/>
      <c r="J45" s="173"/>
      <c r="K45" s="172"/>
      <c r="L45" s="172"/>
      <c r="M45" s="173"/>
      <c r="N45" s="171"/>
      <c r="O45" s="173"/>
      <c r="P45" s="174"/>
      <c r="Q45" s="174"/>
      <c r="R45" s="17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6"/>
      <c r="AS45" s="176"/>
      <c r="AT45" s="176"/>
      <c r="AU45" s="177" t="str">
        <f>VLOOKUP(Table3[[#This Row],[Risk Rating Score]],'Lookup Values'!$BS$1:$BT$34,2)</f>
        <v>Very Low</v>
      </c>
      <c r="AV45" s="172"/>
      <c r="AW45" s="177" t="str">
        <f>IFERROR(VLOOKUP(Table3[[#This Row],[RONI Match]],'Lookup Values'!$BU$2:$BV$26,2,FALSE),"")</f>
        <v/>
      </c>
      <c r="AX45" s="178"/>
      <c r="AY45" s="172"/>
      <c r="AZ45" s="176"/>
      <c r="BA45" s="170"/>
      <c r="BB45" s="170"/>
      <c r="BC45" s="170"/>
      <c r="BD45" s="170"/>
      <c r="BE45" s="170"/>
      <c r="BF45" s="170"/>
      <c r="BG45" s="170"/>
      <c r="BH45" s="170"/>
      <c r="BI45" s="175"/>
      <c r="BJ45" s="173"/>
      <c r="BK45" s="173"/>
      <c r="BL45" s="175"/>
      <c r="BM45" s="176"/>
      <c r="CC45" s="180" t="str">
        <f>IFERROR(VLOOKUP(Table2[[#This Row],[Gender]],'Lookup Values'!$A$1:$B$5,2,FALSE),"0")</f>
        <v>0</v>
      </c>
      <c r="CD45" s="181"/>
      <c r="CE45" s="180" t="str">
        <f>IFERROR(VLOOKUP(Table2[[#This Row],[Year Group]],'Lookup Values'!$C$1:$D$9,2,FALSE),"0")</f>
        <v>0</v>
      </c>
      <c r="CF45" s="180" t="str">
        <f>IFERROR(VLOOKUP(Table2[[#This Row],[School]],'Lookup Values'!$E$1:$E$22,2,FALSE),"0")</f>
        <v>0</v>
      </c>
      <c r="CG45" s="180" t="str">
        <f>IFERROR(VLOOKUP(Table2[[#This Row],[Attending PRU / AP]],'Lookup Values'!$G$1:$H$3,2,FALSE),"0")</f>
        <v>0</v>
      </c>
      <c r="CH45" s="180" t="str">
        <f>IFERROR(VLOOKUP(Table2[[#This Row],[EHE]],'Lookup Values'!$I$1:$J$3,2,FALSE),"0")</f>
        <v>0</v>
      </c>
      <c r="CI45" s="180" t="str">
        <f>IFERROR(VLOOKUP(Table2[[#This Row],[CME]],'Lookup Values'!$K$1:$L$3,2,FALSE),"0")</f>
        <v>0</v>
      </c>
      <c r="CJ45" s="183" t="str">
        <f>IFERROR(VLOOKUP(Table2[[#This Row],[Ethnicity]],'Ethnicity codes'!$H$1:$J$101,3,FALSE),"")</f>
        <v/>
      </c>
      <c r="CK45" s="180" t="str">
        <f>IFERROR(VLOOKUP(Table3[[#This Row],[Ethnicity2]],'Lookup Values'!$M$1:$N$23,2,FALSE),"0")</f>
        <v>0</v>
      </c>
      <c r="CL45" s="180" t="str">
        <f>IFERROR(VLOOKUP(Table3[[#This Row],[Ethnicity2]],'Lookup Values'!$O$1:$P$3,2,FALSE),"0")</f>
        <v>0</v>
      </c>
      <c r="CM45" s="180" t="str">
        <f>IFERROR(VLOOKUP(Table2[[#This Row],[EAL]],'Lookup Values'!$Q$1:$R$3,2,FALSE),"0")</f>
        <v>0</v>
      </c>
      <c r="CN45" s="180" t="str">
        <f>IFERROR(VLOOKUP(Table2[[#This Row],[SEND]],'Lookup Values'!$S$1:$T$6,2,FALSE),"0")</f>
        <v>0</v>
      </c>
      <c r="CO45" s="180" t="str">
        <f>IFERROR(VLOOKUP(Table2[[#This Row],[Pupil Premium]],'Lookup Values'!$U$1:$V$3,2,FALSE),"0")</f>
        <v>0</v>
      </c>
      <c r="CP45" s="180" t="str">
        <f>IFERROR(VLOOKUP(Table2[[#This Row],[LAC / Care Leaver]],'Lookup Values'!$W$1:$X$3,2,FALSE),"0")</f>
        <v>0</v>
      </c>
      <c r="CQ45" s="180" t="str">
        <f>IFERROR(VLOOKUP(Table2[[#This Row],[CP / CIN]],'Lookup Values'!$Y$1:$Z$3,2,FALSE),"0")</f>
        <v>0</v>
      </c>
      <c r="CR45" s="180" t="str">
        <f>IFERROR(VLOOKUP(Table2[[#This Row],[Early Help Referral]],'Lookup Values'!$Y$1:$Z$3,2,FALSE),"0")</f>
        <v>0</v>
      </c>
      <c r="CS45" s="180" t="str">
        <f>IFERROR(VLOOKUP(Table2[[#This Row],[Social Worker]],'Lookup Values'!$Y$1:$Z$3,2,FALSE),"0")</f>
        <v>0</v>
      </c>
      <c r="CT45" s="180" t="str">
        <f>IFERROR(VLOOKUP(Table2[[#This Row],[Exclusion]],'Lookup Values'!$AE$1:$AF$5,2,FALSE),"0")</f>
        <v>0</v>
      </c>
      <c r="CU45" s="180" t="str">
        <f>IFERROR(VLOOKUP(Table2[[#This Row],[Attendance / Absence (&lt;90% PA / &lt;50% SA)]],'Lookup Values'!$AG$1:$AH$4,2,FALSE),"0")</f>
        <v>0</v>
      </c>
      <c r="CV45" s="180" t="str">
        <f>IFERROR(VLOOKUP(Table2[[#This Row],[Multiple School Moves (3+)]],'Lookup Values'!$AI$1:$AJ$3,2,FALSE),"0")</f>
        <v>0</v>
      </c>
      <c r="CW45" s="180" t="str">
        <f>IFERROR(VLOOKUP(Table2[[#This Row],[Pregnancy]],'Lookup Values'!$AK$1:$AL$3,2,FALSE),"0")</f>
        <v>0</v>
      </c>
      <c r="CX45" s="180" t="str">
        <f>IFERROR(VLOOKUP(Table2[[#This Row],[Young Parent]],'Lookup Values'!$AM$1:$AN$3,2,FALSE),"0")</f>
        <v>0</v>
      </c>
      <c r="CY45" s="180" t="str">
        <f>IFERROR(VLOOKUP(Table2[[#This Row],[Young Carer]],'Lookup Values'!$AO$1:$AP$3,2,FALSE),"0")</f>
        <v>0</v>
      </c>
      <c r="CZ45" s="180" t="str">
        <f>IFERROR(VLOOKUP(Table2[[#This Row],[CAMHS Involvement]],'Lookup Values'!$AQ$1:$AR$3,2,FALSE),"0")</f>
        <v>0</v>
      </c>
      <c r="DA45" s="180" t="str">
        <f>IFERROR(VLOOKUP(Table2[[#This Row],[Health Condition]],'Lookup Values'!$AS$1:$AT$3,2,FALSE),"0")</f>
        <v>0</v>
      </c>
      <c r="DB45" s="180" t="str">
        <f>IFERROR(VLOOKUP(Table2[[#This Row],[Substance Misuse ]],'Lookup Values'!$AU$1:$AV$3,2,FALSE),"0")</f>
        <v>0</v>
      </c>
      <c r="DC45" s="180" t="str">
        <f>IFERROR(VLOOKUP(Table2[[#This Row],[YOT supervision]],'Lookup Values'!$AW$1:$AX$3,2,FALSE),"0")</f>
        <v>0</v>
      </c>
      <c r="DD45" s="180" t="str">
        <f>IFERROR(VLOOKUP(Table2[[#This Row],[Previous YOT supervision]],'Lookup Values'!$AY$1:$AZ$3,2,FALSE),"0")</f>
        <v>0</v>
      </c>
      <c r="DE45" s="180" t="str">
        <f>IFERROR(VLOOKUP(Table2[[#This Row],[Custody]],'Lookup Values'!$BA$1:$BB$3,2,FALSE),"0")</f>
        <v>0</v>
      </c>
      <c r="DF45" s="180" t="str">
        <f>IFERROR(VLOOKUP(Table2[[#This Row],[KS2 Eng &amp; Maths Ability Profile HAP/MAP/LAP]],'Lookup Values'!$BC$1:$BD$4,2,FALSE),"0")</f>
        <v>0</v>
      </c>
      <c r="DG45" s="180" t="str">
        <f>IFERROR(VLOOKUP(Table2[[#This Row],[Intended Post 16 Destination]],'Lookup Values'!$BG$1:$BH$12,2,FALSE),"0")</f>
        <v>0</v>
      </c>
      <c r="DH45" s="180" t="str">
        <f>IFERROR(VLOOKUP(Table2[[#This Row],[Application submitted (Y/N or number of applications)]],'Lookup Values'!$BI$1:$BJ$3,2,FALSE),"0")</f>
        <v>0</v>
      </c>
      <c r="DI45" s="180" t="str">
        <f>IFERROR(VLOOKUP(Table2[[#This Row],[Provider Name]],'Lookup Values'!$BK$1:$BL$3,2,FALSE),"0")</f>
        <v>0</v>
      </c>
      <c r="DJ45" s="181"/>
      <c r="DK45" s="180" t="str">
        <f>IFERROR(VLOOKUP(Table2[[#This Row],[Offer received (Y/N)]],'Lookup Values'!$BM$1:$BN$3,2,FALSE),"0")</f>
        <v>0</v>
      </c>
      <c r="DL45" s="180" t="str">
        <f>IFERROR(VLOOKUP(Table2[[#This Row],[Poor Behaviour / Attitude / Motivation]],'Lookup Values'!$BO$1:$BP$4,2,FALSE),"0")</f>
        <v>0</v>
      </c>
      <c r="DM45" s="180" t="str">
        <f>IFERROR(VLOOKUP(Table2[[#This Row],[Other known risk factors (1)]],'Lookup Values'!$BQ$1:$BR$10,2,FALSE),"0")</f>
        <v>0</v>
      </c>
      <c r="DN45" s="182" t="str">
        <f>IFERROR(VLOOKUP(Table2[[#This Row],[Other known risk factors (2)]],'Lookup Values'!$BQ$1:$BR$10,2,FALSE),"0")</f>
        <v>0</v>
      </c>
      <c r="DO45" s="180">
        <f>SUM(Table3[[#This Row],[Gender Score]:[Other known risk factors (2) Score]])</f>
        <v>0</v>
      </c>
      <c r="DP45" s="185" t="str">
        <f>CONCATENATE(Table2[[#This Row],[Generated RONI]],Table2[[#This Row],[School RONI]])</f>
        <v>Very Low</v>
      </c>
    </row>
    <row r="46" spans="1:120" s="179" customFormat="1" ht="13" x14ac:dyDescent="0.3">
      <c r="A46" s="168"/>
      <c r="B46" s="169"/>
      <c r="C46" s="170"/>
      <c r="D46" s="170"/>
      <c r="E46" s="170"/>
      <c r="F46" s="170"/>
      <c r="G46" s="170"/>
      <c r="H46" s="171"/>
      <c r="I46" s="172"/>
      <c r="J46" s="173"/>
      <c r="K46" s="172"/>
      <c r="L46" s="172"/>
      <c r="M46" s="173"/>
      <c r="N46" s="171"/>
      <c r="O46" s="173"/>
      <c r="P46" s="174"/>
      <c r="Q46" s="174"/>
      <c r="R46" s="17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6"/>
      <c r="AS46" s="176"/>
      <c r="AT46" s="176"/>
      <c r="AU46" s="177" t="str">
        <f>VLOOKUP(Table3[[#This Row],[Risk Rating Score]],'Lookup Values'!$BS$1:$BT$34,2)</f>
        <v>Very Low</v>
      </c>
      <c r="AV46" s="172"/>
      <c r="AW46" s="177" t="str">
        <f>IFERROR(VLOOKUP(Table3[[#This Row],[RONI Match]],'Lookup Values'!$BU$2:$BV$26,2,FALSE),"")</f>
        <v/>
      </c>
      <c r="AX46" s="178"/>
      <c r="AY46" s="172"/>
      <c r="AZ46" s="176"/>
      <c r="BA46" s="170"/>
      <c r="BB46" s="170"/>
      <c r="BC46" s="170"/>
      <c r="BD46" s="170"/>
      <c r="BE46" s="170"/>
      <c r="BF46" s="170"/>
      <c r="BG46" s="170"/>
      <c r="BH46" s="170"/>
      <c r="BI46" s="175"/>
      <c r="BJ46" s="173"/>
      <c r="BK46" s="173"/>
      <c r="BL46" s="175"/>
      <c r="BM46" s="176"/>
      <c r="CC46" s="180" t="str">
        <f>IFERROR(VLOOKUP(Table2[[#This Row],[Gender]],'Lookup Values'!$A$1:$B$5,2,FALSE),"0")</f>
        <v>0</v>
      </c>
      <c r="CD46" s="181"/>
      <c r="CE46" s="180" t="str">
        <f>IFERROR(VLOOKUP(Table2[[#This Row],[Year Group]],'Lookup Values'!$C$1:$D$9,2,FALSE),"0")</f>
        <v>0</v>
      </c>
      <c r="CF46" s="180" t="str">
        <f>IFERROR(VLOOKUP(Table2[[#This Row],[School]],'Lookup Values'!$E$1:$E$22,2,FALSE),"0")</f>
        <v>0</v>
      </c>
      <c r="CG46" s="180" t="str">
        <f>IFERROR(VLOOKUP(Table2[[#This Row],[Attending PRU / AP]],'Lookup Values'!$G$1:$H$3,2,FALSE),"0")</f>
        <v>0</v>
      </c>
      <c r="CH46" s="180" t="str">
        <f>IFERROR(VLOOKUP(Table2[[#This Row],[EHE]],'Lookup Values'!$I$1:$J$3,2,FALSE),"0")</f>
        <v>0</v>
      </c>
      <c r="CI46" s="180" t="str">
        <f>IFERROR(VLOOKUP(Table2[[#This Row],[CME]],'Lookup Values'!$K$1:$L$3,2,FALSE),"0")</f>
        <v>0</v>
      </c>
      <c r="CJ46" s="183" t="str">
        <f>IFERROR(VLOOKUP(Table2[[#This Row],[Ethnicity]],'Ethnicity codes'!$H$1:$J$101,3,FALSE),"")</f>
        <v/>
      </c>
      <c r="CK46" s="180" t="str">
        <f>IFERROR(VLOOKUP(Table3[[#This Row],[Ethnicity2]],'Lookup Values'!$M$1:$N$23,2,FALSE),"0")</f>
        <v>0</v>
      </c>
      <c r="CL46" s="180" t="str">
        <f>IFERROR(VLOOKUP(Table3[[#This Row],[Ethnicity2]],'Lookup Values'!$O$1:$P$3,2,FALSE),"0")</f>
        <v>0</v>
      </c>
      <c r="CM46" s="180" t="str">
        <f>IFERROR(VLOOKUP(Table2[[#This Row],[EAL]],'Lookup Values'!$Q$1:$R$3,2,FALSE),"0")</f>
        <v>0</v>
      </c>
      <c r="CN46" s="180" t="str">
        <f>IFERROR(VLOOKUP(Table2[[#This Row],[SEND]],'Lookup Values'!$S$1:$T$6,2,FALSE),"0")</f>
        <v>0</v>
      </c>
      <c r="CO46" s="180" t="str">
        <f>IFERROR(VLOOKUP(Table2[[#This Row],[Pupil Premium]],'Lookup Values'!$U$1:$V$3,2,FALSE),"0")</f>
        <v>0</v>
      </c>
      <c r="CP46" s="180" t="str">
        <f>IFERROR(VLOOKUP(Table2[[#This Row],[LAC / Care Leaver]],'Lookup Values'!$W$1:$X$3,2,FALSE),"0")</f>
        <v>0</v>
      </c>
      <c r="CQ46" s="180" t="str">
        <f>IFERROR(VLOOKUP(Table2[[#This Row],[CP / CIN]],'Lookup Values'!$Y$1:$Z$3,2,FALSE),"0")</f>
        <v>0</v>
      </c>
      <c r="CR46" s="180" t="str">
        <f>IFERROR(VLOOKUP(Table2[[#This Row],[Early Help Referral]],'Lookup Values'!$Y$1:$Z$3,2,FALSE),"0")</f>
        <v>0</v>
      </c>
      <c r="CS46" s="180" t="str">
        <f>IFERROR(VLOOKUP(Table2[[#This Row],[Social Worker]],'Lookup Values'!$Y$1:$Z$3,2,FALSE),"0")</f>
        <v>0</v>
      </c>
      <c r="CT46" s="180" t="str">
        <f>IFERROR(VLOOKUP(Table2[[#This Row],[Exclusion]],'Lookup Values'!$AE$1:$AF$5,2,FALSE),"0")</f>
        <v>0</v>
      </c>
      <c r="CU46" s="180" t="str">
        <f>IFERROR(VLOOKUP(Table2[[#This Row],[Attendance / Absence (&lt;90% PA / &lt;50% SA)]],'Lookup Values'!$AG$1:$AH$4,2,FALSE),"0")</f>
        <v>0</v>
      </c>
      <c r="CV46" s="180" t="str">
        <f>IFERROR(VLOOKUP(Table2[[#This Row],[Multiple School Moves (3+)]],'Lookup Values'!$AI$1:$AJ$3,2,FALSE),"0")</f>
        <v>0</v>
      </c>
      <c r="CW46" s="180" t="str">
        <f>IFERROR(VLOOKUP(Table2[[#This Row],[Pregnancy]],'Lookup Values'!$AK$1:$AL$3,2,FALSE),"0")</f>
        <v>0</v>
      </c>
      <c r="CX46" s="180" t="str">
        <f>IFERROR(VLOOKUP(Table2[[#This Row],[Young Parent]],'Lookup Values'!$AM$1:$AN$3,2,FALSE),"0")</f>
        <v>0</v>
      </c>
      <c r="CY46" s="180" t="str">
        <f>IFERROR(VLOOKUP(Table2[[#This Row],[Young Carer]],'Lookup Values'!$AO$1:$AP$3,2,FALSE),"0")</f>
        <v>0</v>
      </c>
      <c r="CZ46" s="180" t="str">
        <f>IFERROR(VLOOKUP(Table2[[#This Row],[CAMHS Involvement]],'Lookup Values'!$AQ$1:$AR$3,2,FALSE),"0")</f>
        <v>0</v>
      </c>
      <c r="DA46" s="180" t="str">
        <f>IFERROR(VLOOKUP(Table2[[#This Row],[Health Condition]],'Lookup Values'!$AS$1:$AT$3,2,FALSE),"0")</f>
        <v>0</v>
      </c>
      <c r="DB46" s="180" t="str">
        <f>IFERROR(VLOOKUP(Table2[[#This Row],[Substance Misuse ]],'Lookup Values'!$AU$1:$AV$3,2,FALSE),"0")</f>
        <v>0</v>
      </c>
      <c r="DC46" s="180" t="str">
        <f>IFERROR(VLOOKUP(Table2[[#This Row],[YOT supervision]],'Lookup Values'!$AW$1:$AX$3,2,FALSE),"0")</f>
        <v>0</v>
      </c>
      <c r="DD46" s="180" t="str">
        <f>IFERROR(VLOOKUP(Table2[[#This Row],[Previous YOT supervision]],'Lookup Values'!$AY$1:$AZ$3,2,FALSE),"0")</f>
        <v>0</v>
      </c>
      <c r="DE46" s="180" t="str">
        <f>IFERROR(VLOOKUP(Table2[[#This Row],[Custody]],'Lookup Values'!$BA$1:$BB$3,2,FALSE),"0")</f>
        <v>0</v>
      </c>
      <c r="DF46" s="180" t="str">
        <f>IFERROR(VLOOKUP(Table2[[#This Row],[KS2 Eng &amp; Maths Ability Profile HAP/MAP/LAP]],'Lookup Values'!$BC$1:$BD$4,2,FALSE),"0")</f>
        <v>0</v>
      </c>
      <c r="DG46" s="180" t="str">
        <f>IFERROR(VLOOKUP(Table2[[#This Row],[Intended Post 16 Destination]],'Lookup Values'!$BG$1:$BH$12,2,FALSE),"0")</f>
        <v>0</v>
      </c>
      <c r="DH46" s="180" t="str">
        <f>IFERROR(VLOOKUP(Table2[[#This Row],[Application submitted (Y/N or number of applications)]],'Lookup Values'!$BI$1:$BJ$3,2,FALSE),"0")</f>
        <v>0</v>
      </c>
      <c r="DI46" s="180" t="str">
        <f>IFERROR(VLOOKUP(Table2[[#This Row],[Provider Name]],'Lookup Values'!$BK$1:$BL$3,2,FALSE),"0")</f>
        <v>0</v>
      </c>
      <c r="DJ46" s="181"/>
      <c r="DK46" s="180" t="str">
        <f>IFERROR(VLOOKUP(Table2[[#This Row],[Offer received (Y/N)]],'Lookup Values'!$BM$1:$BN$3,2,FALSE),"0")</f>
        <v>0</v>
      </c>
      <c r="DL46" s="180" t="str">
        <f>IFERROR(VLOOKUP(Table2[[#This Row],[Poor Behaviour / Attitude / Motivation]],'Lookup Values'!$BO$1:$BP$4,2,FALSE),"0")</f>
        <v>0</v>
      </c>
      <c r="DM46" s="180" t="str">
        <f>IFERROR(VLOOKUP(Table2[[#This Row],[Other known risk factors (1)]],'Lookup Values'!$BQ$1:$BR$10,2,FALSE),"0")</f>
        <v>0</v>
      </c>
      <c r="DN46" s="182" t="str">
        <f>IFERROR(VLOOKUP(Table2[[#This Row],[Other known risk factors (2)]],'Lookup Values'!$BQ$1:$BR$10,2,FALSE),"0")</f>
        <v>0</v>
      </c>
      <c r="DO46" s="180">
        <f>SUM(Table3[[#This Row],[Gender Score]:[Other known risk factors (2) Score]])</f>
        <v>0</v>
      </c>
      <c r="DP46" s="185" t="str">
        <f>CONCATENATE(Table2[[#This Row],[Generated RONI]],Table2[[#This Row],[School RONI]])</f>
        <v>Very Low</v>
      </c>
    </row>
    <row r="47" spans="1:120" s="179" customFormat="1" ht="13" x14ac:dyDescent="0.3">
      <c r="A47" s="168"/>
      <c r="B47" s="169"/>
      <c r="C47" s="170"/>
      <c r="D47" s="170"/>
      <c r="E47" s="170"/>
      <c r="F47" s="170"/>
      <c r="G47" s="170"/>
      <c r="H47" s="171"/>
      <c r="I47" s="172"/>
      <c r="J47" s="173"/>
      <c r="K47" s="172"/>
      <c r="L47" s="172"/>
      <c r="M47" s="173"/>
      <c r="N47" s="171"/>
      <c r="O47" s="173"/>
      <c r="P47" s="174"/>
      <c r="Q47" s="174"/>
      <c r="R47" s="17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6"/>
      <c r="AS47" s="176"/>
      <c r="AT47" s="176"/>
      <c r="AU47" s="177" t="str">
        <f>VLOOKUP(Table3[[#This Row],[Risk Rating Score]],'Lookup Values'!$BS$1:$BT$34,2)</f>
        <v>Very Low</v>
      </c>
      <c r="AV47" s="172"/>
      <c r="AW47" s="177" t="str">
        <f>IFERROR(VLOOKUP(Table3[[#This Row],[RONI Match]],'Lookup Values'!$BU$2:$BV$26,2,FALSE),"")</f>
        <v/>
      </c>
      <c r="AX47" s="178"/>
      <c r="AY47" s="172"/>
      <c r="AZ47" s="176"/>
      <c r="BA47" s="170"/>
      <c r="BB47" s="170"/>
      <c r="BC47" s="170"/>
      <c r="BD47" s="170"/>
      <c r="BE47" s="170"/>
      <c r="BF47" s="170"/>
      <c r="BG47" s="170"/>
      <c r="BH47" s="170"/>
      <c r="BI47" s="175"/>
      <c r="BJ47" s="173"/>
      <c r="BK47" s="173"/>
      <c r="BL47" s="175"/>
      <c r="BM47" s="176"/>
      <c r="CC47" s="180" t="str">
        <f>IFERROR(VLOOKUP(Table2[[#This Row],[Gender]],'Lookup Values'!$A$1:$B$5,2,FALSE),"0")</f>
        <v>0</v>
      </c>
      <c r="CD47" s="181"/>
      <c r="CE47" s="180" t="str">
        <f>IFERROR(VLOOKUP(Table2[[#This Row],[Year Group]],'Lookup Values'!$C$1:$D$9,2,FALSE),"0")</f>
        <v>0</v>
      </c>
      <c r="CF47" s="180" t="str">
        <f>IFERROR(VLOOKUP(Table2[[#This Row],[School]],'Lookup Values'!$E$1:$E$22,2,FALSE),"0")</f>
        <v>0</v>
      </c>
      <c r="CG47" s="180" t="str">
        <f>IFERROR(VLOOKUP(Table2[[#This Row],[Attending PRU / AP]],'Lookup Values'!$G$1:$H$3,2,FALSE),"0")</f>
        <v>0</v>
      </c>
      <c r="CH47" s="180" t="str">
        <f>IFERROR(VLOOKUP(Table2[[#This Row],[EHE]],'Lookup Values'!$I$1:$J$3,2,FALSE),"0")</f>
        <v>0</v>
      </c>
      <c r="CI47" s="180" t="str">
        <f>IFERROR(VLOOKUP(Table2[[#This Row],[CME]],'Lookup Values'!$K$1:$L$3,2,FALSE),"0")</f>
        <v>0</v>
      </c>
      <c r="CJ47" s="183" t="str">
        <f>IFERROR(VLOOKUP(Table2[[#This Row],[Ethnicity]],'Ethnicity codes'!$H$1:$J$101,3,FALSE),"")</f>
        <v/>
      </c>
      <c r="CK47" s="180" t="str">
        <f>IFERROR(VLOOKUP(Table3[[#This Row],[Ethnicity2]],'Lookup Values'!$M$1:$N$23,2,FALSE),"0")</f>
        <v>0</v>
      </c>
      <c r="CL47" s="180" t="str">
        <f>IFERROR(VLOOKUP(Table3[[#This Row],[Ethnicity2]],'Lookup Values'!$O$1:$P$3,2,FALSE),"0")</f>
        <v>0</v>
      </c>
      <c r="CM47" s="180" t="str">
        <f>IFERROR(VLOOKUP(Table2[[#This Row],[EAL]],'Lookup Values'!$Q$1:$R$3,2,FALSE),"0")</f>
        <v>0</v>
      </c>
      <c r="CN47" s="180" t="str">
        <f>IFERROR(VLOOKUP(Table2[[#This Row],[SEND]],'Lookup Values'!$S$1:$T$6,2,FALSE),"0")</f>
        <v>0</v>
      </c>
      <c r="CO47" s="180" t="str">
        <f>IFERROR(VLOOKUP(Table2[[#This Row],[Pupil Premium]],'Lookup Values'!$U$1:$V$3,2,FALSE),"0")</f>
        <v>0</v>
      </c>
      <c r="CP47" s="180" t="str">
        <f>IFERROR(VLOOKUP(Table2[[#This Row],[LAC / Care Leaver]],'Lookup Values'!$W$1:$X$3,2,FALSE),"0")</f>
        <v>0</v>
      </c>
      <c r="CQ47" s="180" t="str">
        <f>IFERROR(VLOOKUP(Table2[[#This Row],[CP / CIN]],'Lookup Values'!$Y$1:$Z$3,2,FALSE),"0")</f>
        <v>0</v>
      </c>
      <c r="CR47" s="180" t="str">
        <f>IFERROR(VLOOKUP(Table2[[#This Row],[Early Help Referral]],'Lookup Values'!$Y$1:$Z$3,2,FALSE),"0")</f>
        <v>0</v>
      </c>
      <c r="CS47" s="180" t="str">
        <f>IFERROR(VLOOKUP(Table2[[#This Row],[Social Worker]],'Lookup Values'!$Y$1:$Z$3,2,FALSE),"0")</f>
        <v>0</v>
      </c>
      <c r="CT47" s="180" t="str">
        <f>IFERROR(VLOOKUP(Table2[[#This Row],[Exclusion]],'Lookup Values'!$AE$1:$AF$5,2,FALSE),"0")</f>
        <v>0</v>
      </c>
      <c r="CU47" s="180" t="str">
        <f>IFERROR(VLOOKUP(Table2[[#This Row],[Attendance / Absence (&lt;90% PA / &lt;50% SA)]],'Lookup Values'!$AG$1:$AH$4,2,FALSE),"0")</f>
        <v>0</v>
      </c>
      <c r="CV47" s="180" t="str">
        <f>IFERROR(VLOOKUP(Table2[[#This Row],[Multiple School Moves (3+)]],'Lookup Values'!$AI$1:$AJ$3,2,FALSE),"0")</f>
        <v>0</v>
      </c>
      <c r="CW47" s="180" t="str">
        <f>IFERROR(VLOOKUP(Table2[[#This Row],[Pregnancy]],'Lookup Values'!$AK$1:$AL$3,2,FALSE),"0")</f>
        <v>0</v>
      </c>
      <c r="CX47" s="180" t="str">
        <f>IFERROR(VLOOKUP(Table2[[#This Row],[Young Parent]],'Lookup Values'!$AM$1:$AN$3,2,FALSE),"0")</f>
        <v>0</v>
      </c>
      <c r="CY47" s="180" t="str">
        <f>IFERROR(VLOOKUP(Table2[[#This Row],[Young Carer]],'Lookup Values'!$AO$1:$AP$3,2,FALSE),"0")</f>
        <v>0</v>
      </c>
      <c r="CZ47" s="180" t="str">
        <f>IFERROR(VLOOKUP(Table2[[#This Row],[CAMHS Involvement]],'Lookup Values'!$AQ$1:$AR$3,2,FALSE),"0")</f>
        <v>0</v>
      </c>
      <c r="DA47" s="180" t="str">
        <f>IFERROR(VLOOKUP(Table2[[#This Row],[Health Condition]],'Lookup Values'!$AS$1:$AT$3,2,FALSE),"0")</f>
        <v>0</v>
      </c>
      <c r="DB47" s="180" t="str">
        <f>IFERROR(VLOOKUP(Table2[[#This Row],[Substance Misuse ]],'Lookup Values'!$AU$1:$AV$3,2,FALSE),"0")</f>
        <v>0</v>
      </c>
      <c r="DC47" s="180" t="str">
        <f>IFERROR(VLOOKUP(Table2[[#This Row],[YOT supervision]],'Lookup Values'!$AW$1:$AX$3,2,FALSE),"0")</f>
        <v>0</v>
      </c>
      <c r="DD47" s="180" t="str">
        <f>IFERROR(VLOOKUP(Table2[[#This Row],[Previous YOT supervision]],'Lookup Values'!$AY$1:$AZ$3,2,FALSE),"0")</f>
        <v>0</v>
      </c>
      <c r="DE47" s="180" t="str">
        <f>IFERROR(VLOOKUP(Table2[[#This Row],[Custody]],'Lookup Values'!$BA$1:$BB$3,2,FALSE),"0")</f>
        <v>0</v>
      </c>
      <c r="DF47" s="180" t="str">
        <f>IFERROR(VLOOKUP(Table2[[#This Row],[KS2 Eng &amp; Maths Ability Profile HAP/MAP/LAP]],'Lookup Values'!$BC$1:$BD$4,2,FALSE),"0")</f>
        <v>0</v>
      </c>
      <c r="DG47" s="180" t="str">
        <f>IFERROR(VLOOKUP(Table2[[#This Row],[Intended Post 16 Destination]],'Lookup Values'!$BG$1:$BH$12,2,FALSE),"0")</f>
        <v>0</v>
      </c>
      <c r="DH47" s="180" t="str">
        <f>IFERROR(VLOOKUP(Table2[[#This Row],[Application submitted (Y/N or number of applications)]],'Lookup Values'!$BI$1:$BJ$3,2,FALSE),"0")</f>
        <v>0</v>
      </c>
      <c r="DI47" s="180" t="str">
        <f>IFERROR(VLOOKUP(Table2[[#This Row],[Provider Name]],'Lookup Values'!$BK$1:$BL$3,2,FALSE),"0")</f>
        <v>0</v>
      </c>
      <c r="DJ47" s="181"/>
      <c r="DK47" s="180" t="str">
        <f>IFERROR(VLOOKUP(Table2[[#This Row],[Offer received (Y/N)]],'Lookup Values'!$BM$1:$BN$3,2,FALSE),"0")</f>
        <v>0</v>
      </c>
      <c r="DL47" s="180" t="str">
        <f>IFERROR(VLOOKUP(Table2[[#This Row],[Poor Behaviour / Attitude / Motivation]],'Lookup Values'!$BO$1:$BP$4,2,FALSE),"0")</f>
        <v>0</v>
      </c>
      <c r="DM47" s="180" t="str">
        <f>IFERROR(VLOOKUP(Table2[[#This Row],[Other known risk factors (1)]],'Lookup Values'!$BQ$1:$BR$10,2,FALSE),"0")</f>
        <v>0</v>
      </c>
      <c r="DN47" s="182" t="str">
        <f>IFERROR(VLOOKUP(Table2[[#This Row],[Other known risk factors (2)]],'Lookup Values'!$BQ$1:$BR$10,2,FALSE),"0")</f>
        <v>0</v>
      </c>
      <c r="DO47" s="180">
        <f>SUM(Table3[[#This Row],[Gender Score]:[Other known risk factors (2) Score]])</f>
        <v>0</v>
      </c>
      <c r="DP47" s="185" t="str">
        <f>CONCATENATE(Table2[[#This Row],[Generated RONI]],Table2[[#This Row],[School RONI]])</f>
        <v>Very Low</v>
      </c>
    </row>
    <row r="48" spans="1:120" s="179" customFormat="1" ht="13" x14ac:dyDescent="0.3">
      <c r="A48" s="168"/>
      <c r="B48" s="169"/>
      <c r="C48" s="170"/>
      <c r="D48" s="170"/>
      <c r="E48" s="170"/>
      <c r="F48" s="170"/>
      <c r="G48" s="170"/>
      <c r="H48" s="171"/>
      <c r="I48" s="172"/>
      <c r="J48" s="173"/>
      <c r="K48" s="172"/>
      <c r="L48" s="172"/>
      <c r="M48" s="173"/>
      <c r="N48" s="171"/>
      <c r="O48" s="173"/>
      <c r="P48" s="174"/>
      <c r="Q48" s="174"/>
      <c r="R48" s="17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6"/>
      <c r="AS48" s="176"/>
      <c r="AT48" s="176"/>
      <c r="AU48" s="177" t="str">
        <f>VLOOKUP(Table3[[#This Row],[Risk Rating Score]],'Lookup Values'!$BS$1:$BT$34,2)</f>
        <v>Very Low</v>
      </c>
      <c r="AV48" s="172"/>
      <c r="AW48" s="177" t="str">
        <f>IFERROR(VLOOKUP(Table3[[#This Row],[RONI Match]],'Lookup Values'!$BU$2:$BV$26,2,FALSE),"")</f>
        <v/>
      </c>
      <c r="AX48" s="178"/>
      <c r="AY48" s="172"/>
      <c r="AZ48" s="176"/>
      <c r="BA48" s="170"/>
      <c r="BB48" s="170"/>
      <c r="BC48" s="170"/>
      <c r="BD48" s="170"/>
      <c r="BE48" s="170"/>
      <c r="BF48" s="170"/>
      <c r="BG48" s="170"/>
      <c r="BH48" s="170"/>
      <c r="BI48" s="175"/>
      <c r="BJ48" s="173"/>
      <c r="BK48" s="173"/>
      <c r="BL48" s="175"/>
      <c r="BM48" s="176"/>
      <c r="CC48" s="180" t="str">
        <f>IFERROR(VLOOKUP(Table2[[#This Row],[Gender]],'Lookup Values'!$A$1:$B$5,2,FALSE),"0")</f>
        <v>0</v>
      </c>
      <c r="CD48" s="181"/>
      <c r="CE48" s="180" t="str">
        <f>IFERROR(VLOOKUP(Table2[[#This Row],[Year Group]],'Lookup Values'!$C$1:$D$9,2,FALSE),"0")</f>
        <v>0</v>
      </c>
      <c r="CF48" s="180" t="str">
        <f>IFERROR(VLOOKUP(Table2[[#This Row],[School]],'Lookup Values'!$E$1:$E$22,2,FALSE),"0")</f>
        <v>0</v>
      </c>
      <c r="CG48" s="180" t="str">
        <f>IFERROR(VLOOKUP(Table2[[#This Row],[Attending PRU / AP]],'Lookup Values'!$G$1:$H$3,2,FALSE),"0")</f>
        <v>0</v>
      </c>
      <c r="CH48" s="180" t="str">
        <f>IFERROR(VLOOKUP(Table2[[#This Row],[EHE]],'Lookup Values'!$I$1:$J$3,2,FALSE),"0")</f>
        <v>0</v>
      </c>
      <c r="CI48" s="180" t="str">
        <f>IFERROR(VLOOKUP(Table2[[#This Row],[CME]],'Lookup Values'!$K$1:$L$3,2,FALSE),"0")</f>
        <v>0</v>
      </c>
      <c r="CJ48" s="183" t="str">
        <f>IFERROR(VLOOKUP(Table2[[#This Row],[Ethnicity]],'Ethnicity codes'!$H$1:$J$101,3,FALSE),"")</f>
        <v/>
      </c>
      <c r="CK48" s="180" t="str">
        <f>IFERROR(VLOOKUP(Table3[[#This Row],[Ethnicity2]],'Lookup Values'!$M$1:$N$23,2,FALSE),"0")</f>
        <v>0</v>
      </c>
      <c r="CL48" s="180" t="str">
        <f>IFERROR(VLOOKUP(Table3[[#This Row],[Ethnicity2]],'Lookup Values'!$O$1:$P$3,2,FALSE),"0")</f>
        <v>0</v>
      </c>
      <c r="CM48" s="180" t="str">
        <f>IFERROR(VLOOKUP(Table2[[#This Row],[EAL]],'Lookup Values'!$Q$1:$R$3,2,FALSE),"0")</f>
        <v>0</v>
      </c>
      <c r="CN48" s="180" t="str">
        <f>IFERROR(VLOOKUP(Table2[[#This Row],[SEND]],'Lookup Values'!$S$1:$T$6,2,FALSE),"0")</f>
        <v>0</v>
      </c>
      <c r="CO48" s="180" t="str">
        <f>IFERROR(VLOOKUP(Table2[[#This Row],[Pupil Premium]],'Lookup Values'!$U$1:$V$3,2,FALSE),"0")</f>
        <v>0</v>
      </c>
      <c r="CP48" s="180" t="str">
        <f>IFERROR(VLOOKUP(Table2[[#This Row],[LAC / Care Leaver]],'Lookup Values'!$W$1:$X$3,2,FALSE),"0")</f>
        <v>0</v>
      </c>
      <c r="CQ48" s="180" t="str">
        <f>IFERROR(VLOOKUP(Table2[[#This Row],[CP / CIN]],'Lookup Values'!$Y$1:$Z$3,2,FALSE),"0")</f>
        <v>0</v>
      </c>
      <c r="CR48" s="180" t="str">
        <f>IFERROR(VLOOKUP(Table2[[#This Row],[Early Help Referral]],'Lookup Values'!$Y$1:$Z$3,2,FALSE),"0")</f>
        <v>0</v>
      </c>
      <c r="CS48" s="180" t="str">
        <f>IFERROR(VLOOKUP(Table2[[#This Row],[Social Worker]],'Lookup Values'!$Y$1:$Z$3,2,FALSE),"0")</f>
        <v>0</v>
      </c>
      <c r="CT48" s="180" t="str">
        <f>IFERROR(VLOOKUP(Table2[[#This Row],[Exclusion]],'Lookup Values'!$AE$1:$AF$5,2,FALSE),"0")</f>
        <v>0</v>
      </c>
      <c r="CU48" s="180" t="str">
        <f>IFERROR(VLOOKUP(Table2[[#This Row],[Attendance / Absence (&lt;90% PA / &lt;50% SA)]],'Lookup Values'!$AG$1:$AH$4,2,FALSE),"0")</f>
        <v>0</v>
      </c>
      <c r="CV48" s="180" t="str">
        <f>IFERROR(VLOOKUP(Table2[[#This Row],[Multiple School Moves (3+)]],'Lookup Values'!$AI$1:$AJ$3,2,FALSE),"0")</f>
        <v>0</v>
      </c>
      <c r="CW48" s="180" t="str">
        <f>IFERROR(VLOOKUP(Table2[[#This Row],[Pregnancy]],'Lookup Values'!$AK$1:$AL$3,2,FALSE),"0")</f>
        <v>0</v>
      </c>
      <c r="CX48" s="180" t="str">
        <f>IFERROR(VLOOKUP(Table2[[#This Row],[Young Parent]],'Lookup Values'!$AM$1:$AN$3,2,FALSE),"0")</f>
        <v>0</v>
      </c>
      <c r="CY48" s="180" t="str">
        <f>IFERROR(VLOOKUP(Table2[[#This Row],[Young Carer]],'Lookup Values'!$AO$1:$AP$3,2,FALSE),"0")</f>
        <v>0</v>
      </c>
      <c r="CZ48" s="180" t="str">
        <f>IFERROR(VLOOKUP(Table2[[#This Row],[CAMHS Involvement]],'Lookup Values'!$AQ$1:$AR$3,2,FALSE),"0")</f>
        <v>0</v>
      </c>
      <c r="DA48" s="180" t="str">
        <f>IFERROR(VLOOKUP(Table2[[#This Row],[Health Condition]],'Lookup Values'!$AS$1:$AT$3,2,FALSE),"0")</f>
        <v>0</v>
      </c>
      <c r="DB48" s="180" t="str">
        <f>IFERROR(VLOOKUP(Table2[[#This Row],[Substance Misuse ]],'Lookup Values'!$AU$1:$AV$3,2,FALSE),"0")</f>
        <v>0</v>
      </c>
      <c r="DC48" s="180" t="str">
        <f>IFERROR(VLOOKUP(Table2[[#This Row],[YOT supervision]],'Lookup Values'!$AW$1:$AX$3,2,FALSE),"0")</f>
        <v>0</v>
      </c>
      <c r="DD48" s="180" t="str">
        <f>IFERROR(VLOOKUP(Table2[[#This Row],[Previous YOT supervision]],'Lookup Values'!$AY$1:$AZ$3,2,FALSE),"0")</f>
        <v>0</v>
      </c>
      <c r="DE48" s="180" t="str">
        <f>IFERROR(VLOOKUP(Table2[[#This Row],[Custody]],'Lookup Values'!$BA$1:$BB$3,2,FALSE),"0")</f>
        <v>0</v>
      </c>
      <c r="DF48" s="180" t="str">
        <f>IFERROR(VLOOKUP(Table2[[#This Row],[KS2 Eng &amp; Maths Ability Profile HAP/MAP/LAP]],'Lookup Values'!$BC$1:$BD$4,2,FALSE),"0")</f>
        <v>0</v>
      </c>
      <c r="DG48" s="180" t="str">
        <f>IFERROR(VLOOKUP(Table2[[#This Row],[Intended Post 16 Destination]],'Lookup Values'!$BG$1:$BH$12,2,FALSE),"0")</f>
        <v>0</v>
      </c>
      <c r="DH48" s="180" t="str">
        <f>IFERROR(VLOOKUP(Table2[[#This Row],[Application submitted (Y/N or number of applications)]],'Lookup Values'!$BI$1:$BJ$3,2,FALSE),"0")</f>
        <v>0</v>
      </c>
      <c r="DI48" s="180" t="str">
        <f>IFERROR(VLOOKUP(Table2[[#This Row],[Provider Name]],'Lookup Values'!$BK$1:$BL$3,2,FALSE),"0")</f>
        <v>0</v>
      </c>
      <c r="DJ48" s="181"/>
      <c r="DK48" s="180" t="str">
        <f>IFERROR(VLOOKUP(Table2[[#This Row],[Offer received (Y/N)]],'Lookup Values'!$BM$1:$BN$3,2,FALSE),"0")</f>
        <v>0</v>
      </c>
      <c r="DL48" s="180" t="str">
        <f>IFERROR(VLOOKUP(Table2[[#This Row],[Poor Behaviour / Attitude / Motivation]],'Lookup Values'!$BO$1:$BP$4,2,FALSE),"0")</f>
        <v>0</v>
      </c>
      <c r="DM48" s="180" t="str">
        <f>IFERROR(VLOOKUP(Table2[[#This Row],[Other known risk factors (1)]],'Lookup Values'!$BQ$1:$BR$10,2,FALSE),"0")</f>
        <v>0</v>
      </c>
      <c r="DN48" s="182" t="str">
        <f>IFERROR(VLOOKUP(Table2[[#This Row],[Other known risk factors (2)]],'Lookup Values'!$BQ$1:$BR$10,2,FALSE),"0")</f>
        <v>0</v>
      </c>
      <c r="DO48" s="180">
        <f>SUM(Table3[[#This Row],[Gender Score]:[Other known risk factors (2) Score]])</f>
        <v>0</v>
      </c>
      <c r="DP48" s="185" t="str">
        <f>CONCATENATE(Table2[[#This Row],[Generated RONI]],Table2[[#This Row],[School RONI]])</f>
        <v>Very Low</v>
      </c>
    </row>
    <row r="49" spans="1:120" s="179" customFormat="1" ht="13" x14ac:dyDescent="0.3">
      <c r="A49" s="168"/>
      <c r="B49" s="169"/>
      <c r="C49" s="170"/>
      <c r="D49" s="170"/>
      <c r="E49" s="170"/>
      <c r="F49" s="170"/>
      <c r="G49" s="170"/>
      <c r="H49" s="171"/>
      <c r="I49" s="172"/>
      <c r="J49" s="173"/>
      <c r="K49" s="172"/>
      <c r="L49" s="172"/>
      <c r="M49" s="173"/>
      <c r="N49" s="171"/>
      <c r="O49" s="173"/>
      <c r="P49" s="174"/>
      <c r="Q49" s="174"/>
      <c r="R49" s="175"/>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6"/>
      <c r="AS49" s="176"/>
      <c r="AT49" s="176"/>
      <c r="AU49" s="177" t="str">
        <f>VLOOKUP(Table3[[#This Row],[Risk Rating Score]],'Lookup Values'!$BS$1:$BT$34,2)</f>
        <v>Very Low</v>
      </c>
      <c r="AV49" s="172"/>
      <c r="AW49" s="177" t="str">
        <f>IFERROR(VLOOKUP(Table3[[#This Row],[RONI Match]],'Lookup Values'!$BU$2:$BV$26,2,FALSE),"")</f>
        <v/>
      </c>
      <c r="AX49" s="178"/>
      <c r="AY49" s="172"/>
      <c r="AZ49" s="176"/>
      <c r="BA49" s="170"/>
      <c r="BB49" s="170"/>
      <c r="BC49" s="170"/>
      <c r="BD49" s="170"/>
      <c r="BE49" s="170"/>
      <c r="BF49" s="170"/>
      <c r="BG49" s="170"/>
      <c r="BH49" s="170"/>
      <c r="BI49" s="175"/>
      <c r="BJ49" s="173"/>
      <c r="BK49" s="173"/>
      <c r="BL49" s="175"/>
      <c r="BM49" s="176"/>
      <c r="CC49" s="180" t="str">
        <f>IFERROR(VLOOKUP(Table2[[#This Row],[Gender]],'Lookup Values'!$A$1:$B$5,2,FALSE),"0")</f>
        <v>0</v>
      </c>
      <c r="CD49" s="181"/>
      <c r="CE49" s="180" t="str">
        <f>IFERROR(VLOOKUP(Table2[[#This Row],[Year Group]],'Lookup Values'!$C$1:$D$9,2,FALSE),"0")</f>
        <v>0</v>
      </c>
      <c r="CF49" s="180" t="str">
        <f>IFERROR(VLOOKUP(Table2[[#This Row],[School]],'Lookup Values'!$E$1:$E$22,2,FALSE),"0")</f>
        <v>0</v>
      </c>
      <c r="CG49" s="180" t="str">
        <f>IFERROR(VLOOKUP(Table2[[#This Row],[Attending PRU / AP]],'Lookup Values'!$G$1:$H$3,2,FALSE),"0")</f>
        <v>0</v>
      </c>
      <c r="CH49" s="180" t="str">
        <f>IFERROR(VLOOKUP(Table2[[#This Row],[EHE]],'Lookup Values'!$I$1:$J$3,2,FALSE),"0")</f>
        <v>0</v>
      </c>
      <c r="CI49" s="180" t="str">
        <f>IFERROR(VLOOKUP(Table2[[#This Row],[CME]],'Lookup Values'!$K$1:$L$3,2,FALSE),"0")</f>
        <v>0</v>
      </c>
      <c r="CJ49" s="183" t="str">
        <f>IFERROR(VLOOKUP(Table2[[#This Row],[Ethnicity]],'Ethnicity codes'!$H$1:$J$101,3,FALSE),"")</f>
        <v/>
      </c>
      <c r="CK49" s="180" t="str">
        <f>IFERROR(VLOOKUP(Table3[[#This Row],[Ethnicity2]],'Lookup Values'!$M$1:$N$23,2,FALSE),"0")</f>
        <v>0</v>
      </c>
      <c r="CL49" s="180" t="str">
        <f>IFERROR(VLOOKUP(Table3[[#This Row],[Ethnicity2]],'Lookup Values'!$O$1:$P$3,2,FALSE),"0")</f>
        <v>0</v>
      </c>
      <c r="CM49" s="180" t="str">
        <f>IFERROR(VLOOKUP(Table2[[#This Row],[EAL]],'Lookup Values'!$Q$1:$R$3,2,FALSE),"0")</f>
        <v>0</v>
      </c>
      <c r="CN49" s="180" t="str">
        <f>IFERROR(VLOOKUP(Table2[[#This Row],[SEND]],'Lookup Values'!$S$1:$T$6,2,FALSE),"0")</f>
        <v>0</v>
      </c>
      <c r="CO49" s="180" t="str">
        <f>IFERROR(VLOOKUP(Table2[[#This Row],[Pupil Premium]],'Lookup Values'!$U$1:$V$3,2,FALSE),"0")</f>
        <v>0</v>
      </c>
      <c r="CP49" s="180" t="str">
        <f>IFERROR(VLOOKUP(Table2[[#This Row],[LAC / Care Leaver]],'Lookup Values'!$W$1:$X$3,2,FALSE),"0")</f>
        <v>0</v>
      </c>
      <c r="CQ49" s="180" t="str">
        <f>IFERROR(VLOOKUP(Table2[[#This Row],[CP / CIN]],'Lookup Values'!$Y$1:$Z$3,2,FALSE),"0")</f>
        <v>0</v>
      </c>
      <c r="CR49" s="180" t="str">
        <f>IFERROR(VLOOKUP(Table2[[#This Row],[Early Help Referral]],'Lookup Values'!$Y$1:$Z$3,2,FALSE),"0")</f>
        <v>0</v>
      </c>
      <c r="CS49" s="180" t="str">
        <f>IFERROR(VLOOKUP(Table2[[#This Row],[Social Worker]],'Lookup Values'!$Y$1:$Z$3,2,FALSE),"0")</f>
        <v>0</v>
      </c>
      <c r="CT49" s="180" t="str">
        <f>IFERROR(VLOOKUP(Table2[[#This Row],[Exclusion]],'Lookup Values'!$AE$1:$AF$5,2,FALSE),"0")</f>
        <v>0</v>
      </c>
      <c r="CU49" s="180" t="str">
        <f>IFERROR(VLOOKUP(Table2[[#This Row],[Attendance / Absence (&lt;90% PA / &lt;50% SA)]],'Lookup Values'!$AG$1:$AH$4,2,FALSE),"0")</f>
        <v>0</v>
      </c>
      <c r="CV49" s="180" t="str">
        <f>IFERROR(VLOOKUP(Table2[[#This Row],[Multiple School Moves (3+)]],'Lookup Values'!$AI$1:$AJ$3,2,FALSE),"0")</f>
        <v>0</v>
      </c>
      <c r="CW49" s="180" t="str">
        <f>IFERROR(VLOOKUP(Table2[[#This Row],[Pregnancy]],'Lookup Values'!$AK$1:$AL$3,2,FALSE),"0")</f>
        <v>0</v>
      </c>
      <c r="CX49" s="180" t="str">
        <f>IFERROR(VLOOKUP(Table2[[#This Row],[Young Parent]],'Lookup Values'!$AM$1:$AN$3,2,FALSE),"0")</f>
        <v>0</v>
      </c>
      <c r="CY49" s="180" t="str">
        <f>IFERROR(VLOOKUP(Table2[[#This Row],[Young Carer]],'Lookup Values'!$AO$1:$AP$3,2,FALSE),"0")</f>
        <v>0</v>
      </c>
      <c r="CZ49" s="180" t="str">
        <f>IFERROR(VLOOKUP(Table2[[#This Row],[CAMHS Involvement]],'Lookup Values'!$AQ$1:$AR$3,2,FALSE),"0")</f>
        <v>0</v>
      </c>
      <c r="DA49" s="180" t="str">
        <f>IFERROR(VLOOKUP(Table2[[#This Row],[Health Condition]],'Lookup Values'!$AS$1:$AT$3,2,FALSE),"0")</f>
        <v>0</v>
      </c>
      <c r="DB49" s="180" t="str">
        <f>IFERROR(VLOOKUP(Table2[[#This Row],[Substance Misuse ]],'Lookup Values'!$AU$1:$AV$3,2,FALSE),"0")</f>
        <v>0</v>
      </c>
      <c r="DC49" s="180" t="str">
        <f>IFERROR(VLOOKUP(Table2[[#This Row],[YOT supervision]],'Lookup Values'!$AW$1:$AX$3,2,FALSE),"0")</f>
        <v>0</v>
      </c>
      <c r="DD49" s="180" t="str">
        <f>IFERROR(VLOOKUP(Table2[[#This Row],[Previous YOT supervision]],'Lookup Values'!$AY$1:$AZ$3,2,FALSE),"0")</f>
        <v>0</v>
      </c>
      <c r="DE49" s="180" t="str">
        <f>IFERROR(VLOOKUP(Table2[[#This Row],[Custody]],'Lookup Values'!$BA$1:$BB$3,2,FALSE),"0")</f>
        <v>0</v>
      </c>
      <c r="DF49" s="180" t="str">
        <f>IFERROR(VLOOKUP(Table2[[#This Row],[KS2 Eng &amp; Maths Ability Profile HAP/MAP/LAP]],'Lookup Values'!$BC$1:$BD$4,2,FALSE),"0")</f>
        <v>0</v>
      </c>
      <c r="DG49" s="180" t="str">
        <f>IFERROR(VLOOKUP(Table2[[#This Row],[Intended Post 16 Destination]],'Lookup Values'!$BG$1:$BH$12,2,FALSE),"0")</f>
        <v>0</v>
      </c>
      <c r="DH49" s="180" t="str">
        <f>IFERROR(VLOOKUP(Table2[[#This Row],[Application submitted (Y/N or number of applications)]],'Lookup Values'!$BI$1:$BJ$3,2,FALSE),"0")</f>
        <v>0</v>
      </c>
      <c r="DI49" s="180" t="str">
        <f>IFERROR(VLOOKUP(Table2[[#This Row],[Provider Name]],'Lookup Values'!$BK$1:$BL$3,2,FALSE),"0")</f>
        <v>0</v>
      </c>
      <c r="DJ49" s="181"/>
      <c r="DK49" s="180" t="str">
        <f>IFERROR(VLOOKUP(Table2[[#This Row],[Offer received (Y/N)]],'Lookup Values'!$BM$1:$BN$3,2,FALSE),"0")</f>
        <v>0</v>
      </c>
      <c r="DL49" s="180" t="str">
        <f>IFERROR(VLOOKUP(Table2[[#This Row],[Poor Behaviour / Attitude / Motivation]],'Lookup Values'!$BO$1:$BP$4,2,FALSE),"0")</f>
        <v>0</v>
      </c>
      <c r="DM49" s="180" t="str">
        <f>IFERROR(VLOOKUP(Table2[[#This Row],[Other known risk factors (1)]],'Lookup Values'!$BQ$1:$BR$10,2,FALSE),"0")</f>
        <v>0</v>
      </c>
      <c r="DN49" s="182" t="str">
        <f>IFERROR(VLOOKUP(Table2[[#This Row],[Other known risk factors (2)]],'Lookup Values'!$BQ$1:$BR$10,2,FALSE),"0")</f>
        <v>0</v>
      </c>
      <c r="DO49" s="180">
        <f>SUM(Table3[[#This Row],[Gender Score]:[Other known risk factors (2) Score]])</f>
        <v>0</v>
      </c>
      <c r="DP49" s="185" t="str">
        <f>CONCATENATE(Table2[[#This Row],[Generated RONI]],Table2[[#This Row],[School RONI]])</f>
        <v>Very Low</v>
      </c>
    </row>
    <row r="50" spans="1:120" s="179" customFormat="1" ht="13" x14ac:dyDescent="0.3">
      <c r="A50" s="168"/>
      <c r="B50" s="169"/>
      <c r="C50" s="170"/>
      <c r="D50" s="170"/>
      <c r="E50" s="170"/>
      <c r="F50" s="170"/>
      <c r="G50" s="170"/>
      <c r="H50" s="171"/>
      <c r="I50" s="172"/>
      <c r="J50" s="173"/>
      <c r="K50" s="172"/>
      <c r="L50" s="172"/>
      <c r="M50" s="173"/>
      <c r="N50" s="171"/>
      <c r="O50" s="173"/>
      <c r="P50" s="174"/>
      <c r="Q50" s="174"/>
      <c r="R50" s="175"/>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6"/>
      <c r="AS50" s="176"/>
      <c r="AT50" s="176"/>
      <c r="AU50" s="177" t="str">
        <f>VLOOKUP(Table3[[#This Row],[Risk Rating Score]],'Lookup Values'!$BS$1:$BT$34,2)</f>
        <v>Very Low</v>
      </c>
      <c r="AV50" s="172"/>
      <c r="AW50" s="177" t="str">
        <f>IFERROR(VLOOKUP(Table3[[#This Row],[RONI Match]],'Lookup Values'!$BU$2:$BV$26,2,FALSE),"")</f>
        <v/>
      </c>
      <c r="AX50" s="178"/>
      <c r="AY50" s="172"/>
      <c r="AZ50" s="176"/>
      <c r="BA50" s="170"/>
      <c r="BB50" s="170"/>
      <c r="BC50" s="170"/>
      <c r="BD50" s="170"/>
      <c r="BE50" s="170"/>
      <c r="BF50" s="170"/>
      <c r="BG50" s="170"/>
      <c r="BH50" s="170"/>
      <c r="BI50" s="175"/>
      <c r="BJ50" s="173"/>
      <c r="BK50" s="173"/>
      <c r="BL50" s="175"/>
      <c r="BM50" s="176"/>
      <c r="CC50" s="180" t="str">
        <f>IFERROR(VLOOKUP(Table2[[#This Row],[Gender]],'Lookup Values'!$A$1:$B$5,2,FALSE),"0")</f>
        <v>0</v>
      </c>
      <c r="CD50" s="181"/>
      <c r="CE50" s="180" t="str">
        <f>IFERROR(VLOOKUP(Table2[[#This Row],[Year Group]],'Lookup Values'!$C$1:$D$9,2,FALSE),"0")</f>
        <v>0</v>
      </c>
      <c r="CF50" s="180" t="str">
        <f>IFERROR(VLOOKUP(Table2[[#This Row],[School]],'Lookup Values'!$E$1:$E$22,2,FALSE),"0")</f>
        <v>0</v>
      </c>
      <c r="CG50" s="180" t="str">
        <f>IFERROR(VLOOKUP(Table2[[#This Row],[Attending PRU / AP]],'Lookup Values'!$G$1:$H$3,2,FALSE),"0")</f>
        <v>0</v>
      </c>
      <c r="CH50" s="180" t="str">
        <f>IFERROR(VLOOKUP(Table2[[#This Row],[EHE]],'Lookup Values'!$I$1:$J$3,2,FALSE),"0")</f>
        <v>0</v>
      </c>
      <c r="CI50" s="180" t="str">
        <f>IFERROR(VLOOKUP(Table2[[#This Row],[CME]],'Lookup Values'!$K$1:$L$3,2,FALSE),"0")</f>
        <v>0</v>
      </c>
      <c r="CJ50" s="183" t="str">
        <f>IFERROR(VLOOKUP(Table2[[#This Row],[Ethnicity]],'Ethnicity codes'!$H$1:$J$101,3,FALSE),"")</f>
        <v/>
      </c>
      <c r="CK50" s="180" t="str">
        <f>IFERROR(VLOOKUP(Table3[[#This Row],[Ethnicity2]],'Lookup Values'!$M$1:$N$23,2,FALSE),"0")</f>
        <v>0</v>
      </c>
      <c r="CL50" s="180" t="str">
        <f>IFERROR(VLOOKUP(Table3[[#This Row],[Ethnicity2]],'Lookup Values'!$O$1:$P$3,2,FALSE),"0")</f>
        <v>0</v>
      </c>
      <c r="CM50" s="180" t="str">
        <f>IFERROR(VLOOKUP(Table2[[#This Row],[EAL]],'Lookup Values'!$Q$1:$R$3,2,FALSE),"0")</f>
        <v>0</v>
      </c>
      <c r="CN50" s="180" t="str">
        <f>IFERROR(VLOOKUP(Table2[[#This Row],[SEND]],'Lookup Values'!$S$1:$T$6,2,FALSE),"0")</f>
        <v>0</v>
      </c>
      <c r="CO50" s="180" t="str">
        <f>IFERROR(VLOOKUP(Table2[[#This Row],[Pupil Premium]],'Lookup Values'!$U$1:$V$3,2,FALSE),"0")</f>
        <v>0</v>
      </c>
      <c r="CP50" s="180" t="str">
        <f>IFERROR(VLOOKUP(Table2[[#This Row],[LAC / Care Leaver]],'Lookup Values'!$W$1:$X$3,2,FALSE),"0")</f>
        <v>0</v>
      </c>
      <c r="CQ50" s="180" t="str">
        <f>IFERROR(VLOOKUP(Table2[[#This Row],[CP / CIN]],'Lookup Values'!$Y$1:$Z$3,2,FALSE),"0")</f>
        <v>0</v>
      </c>
      <c r="CR50" s="180" t="str">
        <f>IFERROR(VLOOKUP(Table2[[#This Row],[Early Help Referral]],'Lookup Values'!$Y$1:$Z$3,2,FALSE),"0")</f>
        <v>0</v>
      </c>
      <c r="CS50" s="180" t="str">
        <f>IFERROR(VLOOKUP(Table2[[#This Row],[Social Worker]],'Lookup Values'!$Y$1:$Z$3,2,FALSE),"0")</f>
        <v>0</v>
      </c>
      <c r="CT50" s="180" t="str">
        <f>IFERROR(VLOOKUP(Table2[[#This Row],[Exclusion]],'Lookup Values'!$AE$1:$AF$5,2,FALSE),"0")</f>
        <v>0</v>
      </c>
      <c r="CU50" s="180" t="str">
        <f>IFERROR(VLOOKUP(Table2[[#This Row],[Attendance / Absence (&lt;90% PA / &lt;50% SA)]],'Lookup Values'!$AG$1:$AH$4,2,FALSE),"0")</f>
        <v>0</v>
      </c>
      <c r="CV50" s="180" t="str">
        <f>IFERROR(VLOOKUP(Table2[[#This Row],[Multiple School Moves (3+)]],'Lookup Values'!$AI$1:$AJ$3,2,FALSE),"0")</f>
        <v>0</v>
      </c>
      <c r="CW50" s="180" t="str">
        <f>IFERROR(VLOOKUP(Table2[[#This Row],[Pregnancy]],'Lookup Values'!$AK$1:$AL$3,2,FALSE),"0")</f>
        <v>0</v>
      </c>
      <c r="CX50" s="180" t="str">
        <f>IFERROR(VLOOKUP(Table2[[#This Row],[Young Parent]],'Lookup Values'!$AM$1:$AN$3,2,FALSE),"0")</f>
        <v>0</v>
      </c>
      <c r="CY50" s="180" t="str">
        <f>IFERROR(VLOOKUP(Table2[[#This Row],[Young Carer]],'Lookup Values'!$AO$1:$AP$3,2,FALSE),"0")</f>
        <v>0</v>
      </c>
      <c r="CZ50" s="180" t="str">
        <f>IFERROR(VLOOKUP(Table2[[#This Row],[CAMHS Involvement]],'Lookup Values'!$AQ$1:$AR$3,2,FALSE),"0")</f>
        <v>0</v>
      </c>
      <c r="DA50" s="180" t="str">
        <f>IFERROR(VLOOKUP(Table2[[#This Row],[Health Condition]],'Lookup Values'!$AS$1:$AT$3,2,FALSE),"0")</f>
        <v>0</v>
      </c>
      <c r="DB50" s="180" t="str">
        <f>IFERROR(VLOOKUP(Table2[[#This Row],[Substance Misuse ]],'Lookup Values'!$AU$1:$AV$3,2,FALSE),"0")</f>
        <v>0</v>
      </c>
      <c r="DC50" s="180" t="str">
        <f>IFERROR(VLOOKUP(Table2[[#This Row],[YOT supervision]],'Lookup Values'!$AW$1:$AX$3,2,FALSE),"0")</f>
        <v>0</v>
      </c>
      <c r="DD50" s="180" t="str">
        <f>IFERROR(VLOOKUP(Table2[[#This Row],[Previous YOT supervision]],'Lookup Values'!$AY$1:$AZ$3,2,FALSE),"0")</f>
        <v>0</v>
      </c>
      <c r="DE50" s="180" t="str">
        <f>IFERROR(VLOOKUP(Table2[[#This Row],[Custody]],'Lookup Values'!$BA$1:$BB$3,2,FALSE),"0")</f>
        <v>0</v>
      </c>
      <c r="DF50" s="180" t="str">
        <f>IFERROR(VLOOKUP(Table2[[#This Row],[KS2 Eng &amp; Maths Ability Profile HAP/MAP/LAP]],'Lookup Values'!$BC$1:$BD$4,2,FALSE),"0")</f>
        <v>0</v>
      </c>
      <c r="DG50" s="180" t="str">
        <f>IFERROR(VLOOKUP(Table2[[#This Row],[Intended Post 16 Destination]],'Lookup Values'!$BG$1:$BH$12,2,FALSE),"0")</f>
        <v>0</v>
      </c>
      <c r="DH50" s="180" t="str">
        <f>IFERROR(VLOOKUP(Table2[[#This Row],[Application submitted (Y/N or number of applications)]],'Lookup Values'!$BI$1:$BJ$3,2,FALSE),"0")</f>
        <v>0</v>
      </c>
      <c r="DI50" s="180" t="str">
        <f>IFERROR(VLOOKUP(Table2[[#This Row],[Provider Name]],'Lookup Values'!$BK$1:$BL$3,2,FALSE),"0")</f>
        <v>0</v>
      </c>
      <c r="DJ50" s="181"/>
      <c r="DK50" s="180" t="str">
        <f>IFERROR(VLOOKUP(Table2[[#This Row],[Offer received (Y/N)]],'Lookup Values'!$BM$1:$BN$3,2,FALSE),"0")</f>
        <v>0</v>
      </c>
      <c r="DL50" s="180" t="str">
        <f>IFERROR(VLOOKUP(Table2[[#This Row],[Poor Behaviour / Attitude / Motivation]],'Lookup Values'!$BO$1:$BP$4,2,FALSE),"0")</f>
        <v>0</v>
      </c>
      <c r="DM50" s="180" t="str">
        <f>IFERROR(VLOOKUP(Table2[[#This Row],[Other known risk factors (1)]],'Lookup Values'!$BQ$1:$BR$10,2,FALSE),"0")</f>
        <v>0</v>
      </c>
      <c r="DN50" s="182" t="str">
        <f>IFERROR(VLOOKUP(Table2[[#This Row],[Other known risk factors (2)]],'Lookup Values'!$BQ$1:$BR$10,2,FALSE),"0")</f>
        <v>0</v>
      </c>
      <c r="DO50" s="180">
        <f>SUM(Table3[[#This Row],[Gender Score]:[Other known risk factors (2) Score]])</f>
        <v>0</v>
      </c>
      <c r="DP50" s="185" t="str">
        <f>CONCATENATE(Table2[[#This Row],[Generated RONI]],Table2[[#This Row],[School RONI]])</f>
        <v>Very Low</v>
      </c>
    </row>
    <row r="51" spans="1:120" s="179" customFormat="1" ht="13" x14ac:dyDescent="0.3">
      <c r="A51" s="168"/>
      <c r="B51" s="169"/>
      <c r="C51" s="170"/>
      <c r="D51" s="170"/>
      <c r="E51" s="170"/>
      <c r="F51" s="170"/>
      <c r="G51" s="170"/>
      <c r="H51" s="171"/>
      <c r="I51" s="172"/>
      <c r="J51" s="173"/>
      <c r="K51" s="172"/>
      <c r="L51" s="172"/>
      <c r="M51" s="173"/>
      <c r="N51" s="171"/>
      <c r="O51" s="173"/>
      <c r="P51" s="174"/>
      <c r="Q51" s="174"/>
      <c r="R51" s="175"/>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6"/>
      <c r="AS51" s="176"/>
      <c r="AT51" s="176"/>
      <c r="AU51" s="177" t="str">
        <f>VLOOKUP(Table3[[#This Row],[Risk Rating Score]],'Lookup Values'!$BS$1:$BT$34,2)</f>
        <v>Very Low</v>
      </c>
      <c r="AV51" s="172"/>
      <c r="AW51" s="177" t="str">
        <f>IFERROR(VLOOKUP(Table3[[#This Row],[RONI Match]],'Lookup Values'!$BU$2:$BV$26,2,FALSE),"")</f>
        <v/>
      </c>
      <c r="AX51" s="178"/>
      <c r="AY51" s="172"/>
      <c r="AZ51" s="176"/>
      <c r="BA51" s="170"/>
      <c r="BB51" s="170"/>
      <c r="BC51" s="170"/>
      <c r="BD51" s="170"/>
      <c r="BE51" s="170"/>
      <c r="BF51" s="170"/>
      <c r="BG51" s="170"/>
      <c r="BH51" s="170"/>
      <c r="BI51" s="175"/>
      <c r="BJ51" s="173"/>
      <c r="BK51" s="173"/>
      <c r="BL51" s="175"/>
      <c r="BM51" s="176"/>
      <c r="CC51" s="180" t="str">
        <f>IFERROR(VLOOKUP(Table2[[#This Row],[Gender]],'Lookup Values'!$A$1:$B$5,2,FALSE),"0")</f>
        <v>0</v>
      </c>
      <c r="CD51" s="181"/>
      <c r="CE51" s="180" t="str">
        <f>IFERROR(VLOOKUP(Table2[[#This Row],[Year Group]],'Lookup Values'!$C$1:$D$9,2,FALSE),"0")</f>
        <v>0</v>
      </c>
      <c r="CF51" s="180" t="str">
        <f>IFERROR(VLOOKUP(Table2[[#This Row],[School]],'Lookup Values'!$E$1:$E$22,2,FALSE),"0")</f>
        <v>0</v>
      </c>
      <c r="CG51" s="180" t="str">
        <f>IFERROR(VLOOKUP(Table2[[#This Row],[Attending PRU / AP]],'Lookup Values'!$G$1:$H$3,2,FALSE),"0")</f>
        <v>0</v>
      </c>
      <c r="CH51" s="180" t="str">
        <f>IFERROR(VLOOKUP(Table2[[#This Row],[EHE]],'Lookup Values'!$I$1:$J$3,2,FALSE),"0")</f>
        <v>0</v>
      </c>
      <c r="CI51" s="180" t="str">
        <f>IFERROR(VLOOKUP(Table2[[#This Row],[CME]],'Lookup Values'!$K$1:$L$3,2,FALSE),"0")</f>
        <v>0</v>
      </c>
      <c r="CJ51" s="183" t="str">
        <f>IFERROR(VLOOKUP(Table2[[#This Row],[Ethnicity]],'Ethnicity codes'!$H$1:$J$101,3,FALSE),"")</f>
        <v/>
      </c>
      <c r="CK51" s="180" t="str">
        <f>IFERROR(VLOOKUP(Table3[[#This Row],[Ethnicity2]],'Lookup Values'!$M$1:$N$23,2,FALSE),"0")</f>
        <v>0</v>
      </c>
      <c r="CL51" s="180" t="str">
        <f>IFERROR(VLOOKUP(Table3[[#This Row],[Ethnicity2]],'Lookup Values'!$O$1:$P$3,2,FALSE),"0")</f>
        <v>0</v>
      </c>
      <c r="CM51" s="180" t="str">
        <f>IFERROR(VLOOKUP(Table2[[#This Row],[EAL]],'Lookup Values'!$Q$1:$R$3,2,FALSE),"0")</f>
        <v>0</v>
      </c>
      <c r="CN51" s="180" t="str">
        <f>IFERROR(VLOOKUP(Table2[[#This Row],[SEND]],'Lookup Values'!$S$1:$T$6,2,FALSE),"0")</f>
        <v>0</v>
      </c>
      <c r="CO51" s="180" t="str">
        <f>IFERROR(VLOOKUP(Table2[[#This Row],[Pupil Premium]],'Lookup Values'!$U$1:$V$3,2,FALSE),"0")</f>
        <v>0</v>
      </c>
      <c r="CP51" s="180" t="str">
        <f>IFERROR(VLOOKUP(Table2[[#This Row],[LAC / Care Leaver]],'Lookup Values'!$W$1:$X$3,2,FALSE),"0")</f>
        <v>0</v>
      </c>
      <c r="CQ51" s="180" t="str">
        <f>IFERROR(VLOOKUP(Table2[[#This Row],[CP / CIN]],'Lookup Values'!$Y$1:$Z$3,2,FALSE),"0")</f>
        <v>0</v>
      </c>
      <c r="CR51" s="180" t="str">
        <f>IFERROR(VLOOKUP(Table2[[#This Row],[Early Help Referral]],'Lookup Values'!$Y$1:$Z$3,2,FALSE),"0")</f>
        <v>0</v>
      </c>
      <c r="CS51" s="180" t="str">
        <f>IFERROR(VLOOKUP(Table2[[#This Row],[Social Worker]],'Lookup Values'!$Y$1:$Z$3,2,FALSE),"0")</f>
        <v>0</v>
      </c>
      <c r="CT51" s="180" t="str">
        <f>IFERROR(VLOOKUP(Table2[[#This Row],[Exclusion]],'Lookup Values'!$AE$1:$AF$5,2,FALSE),"0")</f>
        <v>0</v>
      </c>
      <c r="CU51" s="180" t="str">
        <f>IFERROR(VLOOKUP(Table2[[#This Row],[Attendance / Absence (&lt;90% PA / &lt;50% SA)]],'Lookup Values'!$AG$1:$AH$4,2,FALSE),"0")</f>
        <v>0</v>
      </c>
      <c r="CV51" s="180" t="str">
        <f>IFERROR(VLOOKUP(Table2[[#This Row],[Multiple School Moves (3+)]],'Lookup Values'!$AI$1:$AJ$3,2,FALSE),"0")</f>
        <v>0</v>
      </c>
      <c r="CW51" s="180" t="str">
        <f>IFERROR(VLOOKUP(Table2[[#This Row],[Pregnancy]],'Lookup Values'!$AK$1:$AL$3,2,FALSE),"0")</f>
        <v>0</v>
      </c>
      <c r="CX51" s="180" t="str">
        <f>IFERROR(VLOOKUP(Table2[[#This Row],[Young Parent]],'Lookup Values'!$AM$1:$AN$3,2,FALSE),"0")</f>
        <v>0</v>
      </c>
      <c r="CY51" s="180" t="str">
        <f>IFERROR(VLOOKUP(Table2[[#This Row],[Young Carer]],'Lookup Values'!$AO$1:$AP$3,2,FALSE),"0")</f>
        <v>0</v>
      </c>
      <c r="CZ51" s="180" t="str">
        <f>IFERROR(VLOOKUP(Table2[[#This Row],[CAMHS Involvement]],'Lookup Values'!$AQ$1:$AR$3,2,FALSE),"0")</f>
        <v>0</v>
      </c>
      <c r="DA51" s="180" t="str">
        <f>IFERROR(VLOOKUP(Table2[[#This Row],[Health Condition]],'Lookup Values'!$AS$1:$AT$3,2,FALSE),"0")</f>
        <v>0</v>
      </c>
      <c r="DB51" s="180" t="str">
        <f>IFERROR(VLOOKUP(Table2[[#This Row],[Substance Misuse ]],'Lookup Values'!$AU$1:$AV$3,2,FALSE),"0")</f>
        <v>0</v>
      </c>
      <c r="DC51" s="180" t="str">
        <f>IFERROR(VLOOKUP(Table2[[#This Row],[YOT supervision]],'Lookup Values'!$AW$1:$AX$3,2,FALSE),"0")</f>
        <v>0</v>
      </c>
      <c r="DD51" s="180" t="str">
        <f>IFERROR(VLOOKUP(Table2[[#This Row],[Previous YOT supervision]],'Lookup Values'!$AY$1:$AZ$3,2,FALSE),"0")</f>
        <v>0</v>
      </c>
      <c r="DE51" s="180" t="str">
        <f>IFERROR(VLOOKUP(Table2[[#This Row],[Custody]],'Lookup Values'!$BA$1:$BB$3,2,FALSE),"0")</f>
        <v>0</v>
      </c>
      <c r="DF51" s="180" t="str">
        <f>IFERROR(VLOOKUP(Table2[[#This Row],[KS2 Eng &amp; Maths Ability Profile HAP/MAP/LAP]],'Lookup Values'!$BC$1:$BD$4,2,FALSE),"0")</f>
        <v>0</v>
      </c>
      <c r="DG51" s="180" t="str">
        <f>IFERROR(VLOOKUP(Table2[[#This Row],[Intended Post 16 Destination]],'Lookup Values'!$BG$1:$BH$12,2,FALSE),"0")</f>
        <v>0</v>
      </c>
      <c r="DH51" s="180" t="str">
        <f>IFERROR(VLOOKUP(Table2[[#This Row],[Application submitted (Y/N or number of applications)]],'Lookup Values'!$BI$1:$BJ$3,2,FALSE),"0")</f>
        <v>0</v>
      </c>
      <c r="DI51" s="180" t="str">
        <f>IFERROR(VLOOKUP(Table2[[#This Row],[Provider Name]],'Lookup Values'!$BK$1:$BL$3,2,FALSE),"0")</f>
        <v>0</v>
      </c>
      <c r="DJ51" s="181"/>
      <c r="DK51" s="180" t="str">
        <f>IFERROR(VLOOKUP(Table2[[#This Row],[Offer received (Y/N)]],'Lookup Values'!$BM$1:$BN$3,2,FALSE),"0")</f>
        <v>0</v>
      </c>
      <c r="DL51" s="180" t="str">
        <f>IFERROR(VLOOKUP(Table2[[#This Row],[Poor Behaviour / Attitude / Motivation]],'Lookup Values'!$BO$1:$BP$4,2,FALSE),"0")</f>
        <v>0</v>
      </c>
      <c r="DM51" s="180" t="str">
        <f>IFERROR(VLOOKUP(Table2[[#This Row],[Other known risk factors (1)]],'Lookup Values'!$BQ$1:$BR$10,2,FALSE),"0")</f>
        <v>0</v>
      </c>
      <c r="DN51" s="182" t="str">
        <f>IFERROR(VLOOKUP(Table2[[#This Row],[Other known risk factors (2)]],'Lookup Values'!$BQ$1:$BR$10,2,FALSE),"0")</f>
        <v>0</v>
      </c>
      <c r="DO51" s="180">
        <f>SUM(Table3[[#This Row],[Gender Score]:[Other known risk factors (2) Score]])</f>
        <v>0</v>
      </c>
      <c r="DP51" s="185" t="str">
        <f>CONCATENATE(Table2[[#This Row],[Generated RONI]],Table2[[#This Row],[School RONI]])</f>
        <v>Very Low</v>
      </c>
    </row>
    <row r="52" spans="1:120" s="179" customFormat="1" ht="13" x14ac:dyDescent="0.3">
      <c r="A52" s="168"/>
      <c r="B52" s="169"/>
      <c r="C52" s="170"/>
      <c r="D52" s="170"/>
      <c r="E52" s="170"/>
      <c r="F52" s="170"/>
      <c r="G52" s="170"/>
      <c r="H52" s="171"/>
      <c r="I52" s="172"/>
      <c r="J52" s="173"/>
      <c r="K52" s="172"/>
      <c r="L52" s="172"/>
      <c r="M52" s="173"/>
      <c r="N52" s="171"/>
      <c r="O52" s="173"/>
      <c r="P52" s="174"/>
      <c r="Q52" s="174"/>
      <c r="R52" s="175"/>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6"/>
      <c r="AS52" s="176"/>
      <c r="AT52" s="176"/>
      <c r="AU52" s="177" t="str">
        <f>VLOOKUP(Table3[[#This Row],[Risk Rating Score]],'Lookup Values'!$BS$1:$BT$34,2)</f>
        <v>Very Low</v>
      </c>
      <c r="AV52" s="172"/>
      <c r="AW52" s="177" t="str">
        <f>IFERROR(VLOOKUP(Table3[[#This Row],[RONI Match]],'Lookup Values'!$BU$2:$BV$26,2,FALSE),"")</f>
        <v/>
      </c>
      <c r="AX52" s="178"/>
      <c r="AY52" s="172"/>
      <c r="AZ52" s="176"/>
      <c r="BA52" s="170"/>
      <c r="BB52" s="170"/>
      <c r="BC52" s="170"/>
      <c r="BD52" s="170"/>
      <c r="BE52" s="170"/>
      <c r="BF52" s="170"/>
      <c r="BG52" s="170"/>
      <c r="BH52" s="170"/>
      <c r="BI52" s="175"/>
      <c r="BJ52" s="173"/>
      <c r="BK52" s="173"/>
      <c r="BL52" s="175"/>
      <c r="BM52" s="176"/>
      <c r="CC52" s="180" t="str">
        <f>IFERROR(VLOOKUP(Table2[[#This Row],[Gender]],'Lookup Values'!$A$1:$B$5,2,FALSE),"0")</f>
        <v>0</v>
      </c>
      <c r="CD52" s="181"/>
      <c r="CE52" s="180" t="str">
        <f>IFERROR(VLOOKUP(Table2[[#This Row],[Year Group]],'Lookup Values'!$C$1:$D$9,2,FALSE),"0")</f>
        <v>0</v>
      </c>
      <c r="CF52" s="180" t="str">
        <f>IFERROR(VLOOKUP(Table2[[#This Row],[School]],'Lookup Values'!$E$1:$E$22,2,FALSE),"0")</f>
        <v>0</v>
      </c>
      <c r="CG52" s="180" t="str">
        <f>IFERROR(VLOOKUP(Table2[[#This Row],[Attending PRU / AP]],'Lookup Values'!$G$1:$H$3,2,FALSE),"0")</f>
        <v>0</v>
      </c>
      <c r="CH52" s="180" t="str">
        <f>IFERROR(VLOOKUP(Table2[[#This Row],[EHE]],'Lookup Values'!$I$1:$J$3,2,FALSE),"0")</f>
        <v>0</v>
      </c>
      <c r="CI52" s="180" t="str">
        <f>IFERROR(VLOOKUP(Table2[[#This Row],[CME]],'Lookup Values'!$K$1:$L$3,2,FALSE),"0")</f>
        <v>0</v>
      </c>
      <c r="CJ52" s="183" t="str">
        <f>IFERROR(VLOOKUP(Table2[[#This Row],[Ethnicity]],'Ethnicity codes'!$H$1:$J$101,3,FALSE),"")</f>
        <v/>
      </c>
      <c r="CK52" s="180" t="str">
        <f>IFERROR(VLOOKUP(Table3[[#This Row],[Ethnicity2]],'Lookup Values'!$M$1:$N$23,2,FALSE),"0")</f>
        <v>0</v>
      </c>
      <c r="CL52" s="180" t="str">
        <f>IFERROR(VLOOKUP(Table3[[#This Row],[Ethnicity2]],'Lookup Values'!$O$1:$P$3,2,FALSE),"0")</f>
        <v>0</v>
      </c>
      <c r="CM52" s="180" t="str">
        <f>IFERROR(VLOOKUP(Table2[[#This Row],[EAL]],'Lookup Values'!$Q$1:$R$3,2,FALSE),"0")</f>
        <v>0</v>
      </c>
      <c r="CN52" s="180" t="str">
        <f>IFERROR(VLOOKUP(Table2[[#This Row],[SEND]],'Lookup Values'!$S$1:$T$6,2,FALSE),"0")</f>
        <v>0</v>
      </c>
      <c r="CO52" s="180" t="str">
        <f>IFERROR(VLOOKUP(Table2[[#This Row],[Pupil Premium]],'Lookup Values'!$U$1:$V$3,2,FALSE),"0")</f>
        <v>0</v>
      </c>
      <c r="CP52" s="180" t="str">
        <f>IFERROR(VLOOKUP(Table2[[#This Row],[LAC / Care Leaver]],'Lookup Values'!$W$1:$X$3,2,FALSE),"0")</f>
        <v>0</v>
      </c>
      <c r="CQ52" s="180" t="str">
        <f>IFERROR(VLOOKUP(Table2[[#This Row],[CP / CIN]],'Lookup Values'!$Y$1:$Z$3,2,FALSE),"0")</f>
        <v>0</v>
      </c>
      <c r="CR52" s="180" t="str">
        <f>IFERROR(VLOOKUP(Table2[[#This Row],[Early Help Referral]],'Lookup Values'!$Y$1:$Z$3,2,FALSE),"0")</f>
        <v>0</v>
      </c>
      <c r="CS52" s="180" t="str">
        <f>IFERROR(VLOOKUP(Table2[[#This Row],[Social Worker]],'Lookup Values'!$Y$1:$Z$3,2,FALSE),"0")</f>
        <v>0</v>
      </c>
      <c r="CT52" s="180" t="str">
        <f>IFERROR(VLOOKUP(Table2[[#This Row],[Exclusion]],'Lookup Values'!$AE$1:$AF$5,2,FALSE),"0")</f>
        <v>0</v>
      </c>
      <c r="CU52" s="180" t="str">
        <f>IFERROR(VLOOKUP(Table2[[#This Row],[Attendance / Absence (&lt;90% PA / &lt;50% SA)]],'Lookup Values'!$AG$1:$AH$4,2,FALSE),"0")</f>
        <v>0</v>
      </c>
      <c r="CV52" s="180" t="str">
        <f>IFERROR(VLOOKUP(Table2[[#This Row],[Multiple School Moves (3+)]],'Lookup Values'!$AI$1:$AJ$3,2,FALSE),"0")</f>
        <v>0</v>
      </c>
      <c r="CW52" s="180" t="str">
        <f>IFERROR(VLOOKUP(Table2[[#This Row],[Pregnancy]],'Lookup Values'!$AK$1:$AL$3,2,FALSE),"0")</f>
        <v>0</v>
      </c>
      <c r="CX52" s="180" t="str">
        <f>IFERROR(VLOOKUP(Table2[[#This Row],[Young Parent]],'Lookup Values'!$AM$1:$AN$3,2,FALSE),"0")</f>
        <v>0</v>
      </c>
      <c r="CY52" s="180" t="str">
        <f>IFERROR(VLOOKUP(Table2[[#This Row],[Young Carer]],'Lookup Values'!$AO$1:$AP$3,2,FALSE),"0")</f>
        <v>0</v>
      </c>
      <c r="CZ52" s="180" t="str">
        <f>IFERROR(VLOOKUP(Table2[[#This Row],[CAMHS Involvement]],'Lookup Values'!$AQ$1:$AR$3,2,FALSE),"0")</f>
        <v>0</v>
      </c>
      <c r="DA52" s="180" t="str">
        <f>IFERROR(VLOOKUP(Table2[[#This Row],[Health Condition]],'Lookup Values'!$AS$1:$AT$3,2,FALSE),"0")</f>
        <v>0</v>
      </c>
      <c r="DB52" s="180" t="str">
        <f>IFERROR(VLOOKUP(Table2[[#This Row],[Substance Misuse ]],'Lookup Values'!$AU$1:$AV$3,2,FALSE),"0")</f>
        <v>0</v>
      </c>
      <c r="DC52" s="180" t="str">
        <f>IFERROR(VLOOKUP(Table2[[#This Row],[YOT supervision]],'Lookup Values'!$AW$1:$AX$3,2,FALSE),"0")</f>
        <v>0</v>
      </c>
      <c r="DD52" s="180" t="str">
        <f>IFERROR(VLOOKUP(Table2[[#This Row],[Previous YOT supervision]],'Lookup Values'!$AY$1:$AZ$3,2,FALSE),"0")</f>
        <v>0</v>
      </c>
      <c r="DE52" s="180" t="str">
        <f>IFERROR(VLOOKUP(Table2[[#This Row],[Custody]],'Lookup Values'!$BA$1:$BB$3,2,FALSE),"0")</f>
        <v>0</v>
      </c>
      <c r="DF52" s="180" t="str">
        <f>IFERROR(VLOOKUP(Table2[[#This Row],[KS2 Eng &amp; Maths Ability Profile HAP/MAP/LAP]],'Lookup Values'!$BC$1:$BD$4,2,FALSE),"0")</f>
        <v>0</v>
      </c>
      <c r="DG52" s="180" t="str">
        <f>IFERROR(VLOOKUP(Table2[[#This Row],[Intended Post 16 Destination]],'Lookup Values'!$BG$1:$BH$12,2,FALSE),"0")</f>
        <v>0</v>
      </c>
      <c r="DH52" s="180" t="str">
        <f>IFERROR(VLOOKUP(Table2[[#This Row],[Application submitted (Y/N or number of applications)]],'Lookup Values'!$BI$1:$BJ$3,2,FALSE),"0")</f>
        <v>0</v>
      </c>
      <c r="DI52" s="180" t="str">
        <f>IFERROR(VLOOKUP(Table2[[#This Row],[Provider Name]],'Lookup Values'!$BK$1:$BL$3,2,FALSE),"0")</f>
        <v>0</v>
      </c>
      <c r="DJ52" s="181"/>
      <c r="DK52" s="180" t="str">
        <f>IFERROR(VLOOKUP(Table2[[#This Row],[Offer received (Y/N)]],'Lookup Values'!$BM$1:$BN$3,2,FALSE),"0")</f>
        <v>0</v>
      </c>
      <c r="DL52" s="180" t="str">
        <f>IFERROR(VLOOKUP(Table2[[#This Row],[Poor Behaviour / Attitude / Motivation]],'Lookup Values'!$BO$1:$BP$4,2,FALSE),"0")</f>
        <v>0</v>
      </c>
      <c r="DM52" s="180" t="str">
        <f>IFERROR(VLOOKUP(Table2[[#This Row],[Other known risk factors (1)]],'Lookup Values'!$BQ$1:$BR$10,2,FALSE),"0")</f>
        <v>0</v>
      </c>
      <c r="DN52" s="182" t="str">
        <f>IFERROR(VLOOKUP(Table2[[#This Row],[Other known risk factors (2)]],'Lookup Values'!$BQ$1:$BR$10,2,FALSE),"0")</f>
        <v>0</v>
      </c>
      <c r="DO52" s="180">
        <f>SUM(Table3[[#This Row],[Gender Score]:[Other known risk factors (2) Score]])</f>
        <v>0</v>
      </c>
      <c r="DP52" s="185" t="str">
        <f>CONCATENATE(Table2[[#This Row],[Generated RONI]],Table2[[#This Row],[School RONI]])</f>
        <v>Very Low</v>
      </c>
    </row>
    <row r="53" spans="1:120" s="179" customFormat="1" ht="13" x14ac:dyDescent="0.3">
      <c r="A53" s="168"/>
      <c r="B53" s="169"/>
      <c r="C53" s="170"/>
      <c r="D53" s="170"/>
      <c r="E53" s="170"/>
      <c r="F53" s="170"/>
      <c r="G53" s="170"/>
      <c r="H53" s="171"/>
      <c r="I53" s="172"/>
      <c r="J53" s="173"/>
      <c r="K53" s="172"/>
      <c r="L53" s="172"/>
      <c r="M53" s="173"/>
      <c r="N53" s="171"/>
      <c r="O53" s="173"/>
      <c r="P53" s="174"/>
      <c r="Q53" s="174"/>
      <c r="R53" s="175"/>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6"/>
      <c r="AS53" s="176"/>
      <c r="AT53" s="176"/>
      <c r="AU53" s="177" t="str">
        <f>VLOOKUP(Table3[[#This Row],[Risk Rating Score]],'Lookup Values'!$BS$1:$BT$34,2)</f>
        <v>Very Low</v>
      </c>
      <c r="AV53" s="172"/>
      <c r="AW53" s="177" t="str">
        <f>IFERROR(VLOOKUP(Table3[[#This Row],[RONI Match]],'Lookup Values'!$BU$2:$BV$26,2,FALSE),"")</f>
        <v/>
      </c>
      <c r="AX53" s="178"/>
      <c r="AY53" s="172"/>
      <c r="AZ53" s="176"/>
      <c r="BA53" s="170"/>
      <c r="BB53" s="170"/>
      <c r="BC53" s="170"/>
      <c r="BD53" s="170"/>
      <c r="BE53" s="170"/>
      <c r="BF53" s="170"/>
      <c r="BG53" s="170"/>
      <c r="BH53" s="170"/>
      <c r="BI53" s="175"/>
      <c r="BJ53" s="173"/>
      <c r="BK53" s="173"/>
      <c r="BL53" s="175"/>
      <c r="BM53" s="176"/>
      <c r="CC53" s="180" t="str">
        <f>IFERROR(VLOOKUP(Table2[[#This Row],[Gender]],'Lookup Values'!$A$1:$B$5,2,FALSE),"0")</f>
        <v>0</v>
      </c>
      <c r="CD53" s="181"/>
      <c r="CE53" s="180" t="str">
        <f>IFERROR(VLOOKUP(Table2[[#This Row],[Year Group]],'Lookup Values'!$C$1:$D$9,2,FALSE),"0")</f>
        <v>0</v>
      </c>
      <c r="CF53" s="180" t="str">
        <f>IFERROR(VLOOKUP(Table2[[#This Row],[School]],'Lookup Values'!$E$1:$E$22,2,FALSE),"0")</f>
        <v>0</v>
      </c>
      <c r="CG53" s="180" t="str">
        <f>IFERROR(VLOOKUP(Table2[[#This Row],[Attending PRU / AP]],'Lookup Values'!$G$1:$H$3,2,FALSE),"0")</f>
        <v>0</v>
      </c>
      <c r="CH53" s="180" t="str">
        <f>IFERROR(VLOOKUP(Table2[[#This Row],[EHE]],'Lookup Values'!$I$1:$J$3,2,FALSE),"0")</f>
        <v>0</v>
      </c>
      <c r="CI53" s="180" t="str">
        <f>IFERROR(VLOOKUP(Table2[[#This Row],[CME]],'Lookup Values'!$K$1:$L$3,2,FALSE),"0")</f>
        <v>0</v>
      </c>
      <c r="CJ53" s="183" t="str">
        <f>IFERROR(VLOOKUP(Table2[[#This Row],[Ethnicity]],'Ethnicity codes'!$H$1:$J$101,3,FALSE),"")</f>
        <v/>
      </c>
      <c r="CK53" s="180" t="str">
        <f>IFERROR(VLOOKUP(Table3[[#This Row],[Ethnicity2]],'Lookup Values'!$M$1:$N$23,2,FALSE),"0")</f>
        <v>0</v>
      </c>
      <c r="CL53" s="180" t="str">
        <f>IFERROR(VLOOKUP(Table3[[#This Row],[Ethnicity2]],'Lookup Values'!$O$1:$P$3,2,FALSE),"0")</f>
        <v>0</v>
      </c>
      <c r="CM53" s="180" t="str">
        <f>IFERROR(VLOOKUP(Table2[[#This Row],[EAL]],'Lookup Values'!$Q$1:$R$3,2,FALSE),"0")</f>
        <v>0</v>
      </c>
      <c r="CN53" s="180" t="str">
        <f>IFERROR(VLOOKUP(Table2[[#This Row],[SEND]],'Lookup Values'!$S$1:$T$6,2,FALSE),"0")</f>
        <v>0</v>
      </c>
      <c r="CO53" s="180" t="str">
        <f>IFERROR(VLOOKUP(Table2[[#This Row],[Pupil Premium]],'Lookup Values'!$U$1:$V$3,2,FALSE),"0")</f>
        <v>0</v>
      </c>
      <c r="CP53" s="180" t="str">
        <f>IFERROR(VLOOKUP(Table2[[#This Row],[LAC / Care Leaver]],'Lookup Values'!$W$1:$X$3,2,FALSE),"0")</f>
        <v>0</v>
      </c>
      <c r="CQ53" s="180" t="str">
        <f>IFERROR(VLOOKUP(Table2[[#This Row],[CP / CIN]],'Lookup Values'!$Y$1:$Z$3,2,FALSE),"0")</f>
        <v>0</v>
      </c>
      <c r="CR53" s="180" t="str">
        <f>IFERROR(VLOOKUP(Table2[[#This Row],[Early Help Referral]],'Lookup Values'!$Y$1:$Z$3,2,FALSE),"0")</f>
        <v>0</v>
      </c>
      <c r="CS53" s="180" t="str">
        <f>IFERROR(VLOOKUP(Table2[[#This Row],[Social Worker]],'Lookup Values'!$Y$1:$Z$3,2,FALSE),"0")</f>
        <v>0</v>
      </c>
      <c r="CT53" s="180" t="str">
        <f>IFERROR(VLOOKUP(Table2[[#This Row],[Exclusion]],'Lookup Values'!$AE$1:$AF$5,2,FALSE),"0")</f>
        <v>0</v>
      </c>
      <c r="CU53" s="180" t="str">
        <f>IFERROR(VLOOKUP(Table2[[#This Row],[Attendance / Absence (&lt;90% PA / &lt;50% SA)]],'Lookup Values'!$AG$1:$AH$4,2,FALSE),"0")</f>
        <v>0</v>
      </c>
      <c r="CV53" s="180" t="str">
        <f>IFERROR(VLOOKUP(Table2[[#This Row],[Multiple School Moves (3+)]],'Lookup Values'!$AI$1:$AJ$3,2,FALSE),"0")</f>
        <v>0</v>
      </c>
      <c r="CW53" s="180" t="str">
        <f>IFERROR(VLOOKUP(Table2[[#This Row],[Pregnancy]],'Lookup Values'!$AK$1:$AL$3,2,FALSE),"0")</f>
        <v>0</v>
      </c>
      <c r="CX53" s="180" t="str">
        <f>IFERROR(VLOOKUP(Table2[[#This Row],[Young Parent]],'Lookup Values'!$AM$1:$AN$3,2,FALSE),"0")</f>
        <v>0</v>
      </c>
      <c r="CY53" s="180" t="str">
        <f>IFERROR(VLOOKUP(Table2[[#This Row],[Young Carer]],'Lookup Values'!$AO$1:$AP$3,2,FALSE),"0")</f>
        <v>0</v>
      </c>
      <c r="CZ53" s="180" t="str">
        <f>IFERROR(VLOOKUP(Table2[[#This Row],[CAMHS Involvement]],'Lookup Values'!$AQ$1:$AR$3,2,FALSE),"0")</f>
        <v>0</v>
      </c>
      <c r="DA53" s="180" t="str">
        <f>IFERROR(VLOOKUP(Table2[[#This Row],[Health Condition]],'Lookup Values'!$AS$1:$AT$3,2,FALSE),"0")</f>
        <v>0</v>
      </c>
      <c r="DB53" s="180" t="str">
        <f>IFERROR(VLOOKUP(Table2[[#This Row],[Substance Misuse ]],'Lookup Values'!$AU$1:$AV$3,2,FALSE),"0")</f>
        <v>0</v>
      </c>
      <c r="DC53" s="180" t="str">
        <f>IFERROR(VLOOKUP(Table2[[#This Row],[YOT supervision]],'Lookup Values'!$AW$1:$AX$3,2,FALSE),"0")</f>
        <v>0</v>
      </c>
      <c r="DD53" s="180" t="str">
        <f>IFERROR(VLOOKUP(Table2[[#This Row],[Previous YOT supervision]],'Lookup Values'!$AY$1:$AZ$3,2,FALSE),"0")</f>
        <v>0</v>
      </c>
      <c r="DE53" s="180" t="str">
        <f>IFERROR(VLOOKUP(Table2[[#This Row],[Custody]],'Lookup Values'!$BA$1:$BB$3,2,FALSE),"0")</f>
        <v>0</v>
      </c>
      <c r="DF53" s="180" t="str">
        <f>IFERROR(VLOOKUP(Table2[[#This Row],[KS2 Eng &amp; Maths Ability Profile HAP/MAP/LAP]],'Lookup Values'!$BC$1:$BD$4,2,FALSE),"0")</f>
        <v>0</v>
      </c>
      <c r="DG53" s="180" t="str">
        <f>IFERROR(VLOOKUP(Table2[[#This Row],[Intended Post 16 Destination]],'Lookup Values'!$BG$1:$BH$12,2,FALSE),"0")</f>
        <v>0</v>
      </c>
      <c r="DH53" s="180" t="str">
        <f>IFERROR(VLOOKUP(Table2[[#This Row],[Application submitted (Y/N or number of applications)]],'Lookup Values'!$BI$1:$BJ$3,2,FALSE),"0")</f>
        <v>0</v>
      </c>
      <c r="DI53" s="180" t="str">
        <f>IFERROR(VLOOKUP(Table2[[#This Row],[Provider Name]],'Lookup Values'!$BK$1:$BL$3,2,FALSE),"0")</f>
        <v>0</v>
      </c>
      <c r="DJ53" s="181"/>
      <c r="DK53" s="180" t="str">
        <f>IFERROR(VLOOKUP(Table2[[#This Row],[Offer received (Y/N)]],'Lookup Values'!$BM$1:$BN$3,2,FALSE),"0")</f>
        <v>0</v>
      </c>
      <c r="DL53" s="180" t="str">
        <f>IFERROR(VLOOKUP(Table2[[#This Row],[Poor Behaviour / Attitude / Motivation]],'Lookup Values'!$BO$1:$BP$4,2,FALSE),"0")</f>
        <v>0</v>
      </c>
      <c r="DM53" s="180" t="str">
        <f>IFERROR(VLOOKUP(Table2[[#This Row],[Other known risk factors (1)]],'Lookup Values'!$BQ$1:$BR$10,2,FALSE),"0")</f>
        <v>0</v>
      </c>
      <c r="DN53" s="182" t="str">
        <f>IFERROR(VLOOKUP(Table2[[#This Row],[Other known risk factors (2)]],'Lookup Values'!$BQ$1:$BR$10,2,FALSE),"0")</f>
        <v>0</v>
      </c>
      <c r="DO53" s="180">
        <f>SUM(Table3[[#This Row],[Gender Score]:[Other known risk factors (2) Score]])</f>
        <v>0</v>
      </c>
      <c r="DP53" s="185" t="str">
        <f>CONCATENATE(Table2[[#This Row],[Generated RONI]],Table2[[#This Row],[School RONI]])</f>
        <v>Very Low</v>
      </c>
    </row>
    <row r="54" spans="1:120" s="179" customFormat="1" ht="13" x14ac:dyDescent="0.3">
      <c r="A54" s="168"/>
      <c r="B54" s="169"/>
      <c r="C54" s="170"/>
      <c r="D54" s="170"/>
      <c r="E54" s="170"/>
      <c r="F54" s="170"/>
      <c r="G54" s="170"/>
      <c r="H54" s="171"/>
      <c r="I54" s="172"/>
      <c r="J54" s="173"/>
      <c r="K54" s="172"/>
      <c r="L54" s="172"/>
      <c r="M54" s="173"/>
      <c r="N54" s="171"/>
      <c r="O54" s="173"/>
      <c r="P54" s="174"/>
      <c r="Q54" s="174"/>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6"/>
      <c r="AS54" s="176"/>
      <c r="AT54" s="176"/>
      <c r="AU54" s="177" t="str">
        <f>VLOOKUP(Table3[[#This Row],[Risk Rating Score]],'Lookup Values'!$BS$1:$BT$34,2)</f>
        <v>Very Low</v>
      </c>
      <c r="AV54" s="172"/>
      <c r="AW54" s="177" t="str">
        <f>IFERROR(VLOOKUP(Table3[[#This Row],[RONI Match]],'Lookup Values'!$BU$2:$BV$26,2,FALSE),"")</f>
        <v/>
      </c>
      <c r="AX54" s="178"/>
      <c r="AY54" s="172"/>
      <c r="AZ54" s="176"/>
      <c r="BA54" s="170"/>
      <c r="BB54" s="170"/>
      <c r="BC54" s="170"/>
      <c r="BD54" s="170"/>
      <c r="BE54" s="170"/>
      <c r="BF54" s="170"/>
      <c r="BG54" s="170"/>
      <c r="BH54" s="170"/>
      <c r="BI54" s="175"/>
      <c r="BJ54" s="173"/>
      <c r="BK54" s="173"/>
      <c r="BL54" s="175"/>
      <c r="BM54" s="176"/>
      <c r="CC54" s="180" t="str">
        <f>IFERROR(VLOOKUP(Table2[[#This Row],[Gender]],'Lookup Values'!$A$1:$B$5,2,FALSE),"0")</f>
        <v>0</v>
      </c>
      <c r="CD54" s="181"/>
      <c r="CE54" s="180" t="str">
        <f>IFERROR(VLOOKUP(Table2[[#This Row],[Year Group]],'Lookup Values'!$C$1:$D$9,2,FALSE),"0")</f>
        <v>0</v>
      </c>
      <c r="CF54" s="180" t="str">
        <f>IFERROR(VLOOKUP(Table2[[#This Row],[School]],'Lookup Values'!$E$1:$E$22,2,FALSE),"0")</f>
        <v>0</v>
      </c>
      <c r="CG54" s="180" t="str">
        <f>IFERROR(VLOOKUP(Table2[[#This Row],[Attending PRU / AP]],'Lookup Values'!$G$1:$H$3,2,FALSE),"0")</f>
        <v>0</v>
      </c>
      <c r="CH54" s="180" t="str">
        <f>IFERROR(VLOOKUP(Table2[[#This Row],[EHE]],'Lookup Values'!$I$1:$J$3,2,FALSE),"0")</f>
        <v>0</v>
      </c>
      <c r="CI54" s="180" t="str">
        <f>IFERROR(VLOOKUP(Table2[[#This Row],[CME]],'Lookup Values'!$K$1:$L$3,2,FALSE),"0")</f>
        <v>0</v>
      </c>
      <c r="CJ54" s="183" t="str">
        <f>IFERROR(VLOOKUP(Table2[[#This Row],[Ethnicity]],'Ethnicity codes'!$H$1:$J$101,3,FALSE),"")</f>
        <v/>
      </c>
      <c r="CK54" s="180" t="str">
        <f>IFERROR(VLOOKUP(Table3[[#This Row],[Ethnicity2]],'Lookup Values'!$M$1:$N$23,2,FALSE),"0")</f>
        <v>0</v>
      </c>
      <c r="CL54" s="180" t="str">
        <f>IFERROR(VLOOKUP(Table3[[#This Row],[Ethnicity2]],'Lookup Values'!$O$1:$P$3,2,FALSE),"0")</f>
        <v>0</v>
      </c>
      <c r="CM54" s="180" t="str">
        <f>IFERROR(VLOOKUP(Table2[[#This Row],[EAL]],'Lookup Values'!$Q$1:$R$3,2,FALSE),"0")</f>
        <v>0</v>
      </c>
      <c r="CN54" s="180" t="str">
        <f>IFERROR(VLOOKUP(Table2[[#This Row],[SEND]],'Lookup Values'!$S$1:$T$6,2,FALSE),"0")</f>
        <v>0</v>
      </c>
      <c r="CO54" s="180" t="str">
        <f>IFERROR(VLOOKUP(Table2[[#This Row],[Pupil Premium]],'Lookup Values'!$U$1:$V$3,2,FALSE),"0")</f>
        <v>0</v>
      </c>
      <c r="CP54" s="180" t="str">
        <f>IFERROR(VLOOKUP(Table2[[#This Row],[LAC / Care Leaver]],'Lookup Values'!$W$1:$X$3,2,FALSE),"0")</f>
        <v>0</v>
      </c>
      <c r="CQ54" s="180" t="str">
        <f>IFERROR(VLOOKUP(Table2[[#This Row],[CP / CIN]],'Lookup Values'!$Y$1:$Z$3,2,FALSE),"0")</f>
        <v>0</v>
      </c>
      <c r="CR54" s="180" t="str">
        <f>IFERROR(VLOOKUP(Table2[[#This Row],[Early Help Referral]],'Lookup Values'!$Y$1:$Z$3,2,FALSE),"0")</f>
        <v>0</v>
      </c>
      <c r="CS54" s="180" t="str">
        <f>IFERROR(VLOOKUP(Table2[[#This Row],[Social Worker]],'Lookup Values'!$Y$1:$Z$3,2,FALSE),"0")</f>
        <v>0</v>
      </c>
      <c r="CT54" s="180" t="str">
        <f>IFERROR(VLOOKUP(Table2[[#This Row],[Exclusion]],'Lookup Values'!$AE$1:$AF$5,2,FALSE),"0")</f>
        <v>0</v>
      </c>
      <c r="CU54" s="180" t="str">
        <f>IFERROR(VLOOKUP(Table2[[#This Row],[Attendance / Absence (&lt;90% PA / &lt;50% SA)]],'Lookup Values'!$AG$1:$AH$4,2,FALSE),"0")</f>
        <v>0</v>
      </c>
      <c r="CV54" s="180" t="str">
        <f>IFERROR(VLOOKUP(Table2[[#This Row],[Multiple School Moves (3+)]],'Lookup Values'!$AI$1:$AJ$3,2,FALSE),"0")</f>
        <v>0</v>
      </c>
      <c r="CW54" s="180" t="str">
        <f>IFERROR(VLOOKUP(Table2[[#This Row],[Pregnancy]],'Lookup Values'!$AK$1:$AL$3,2,FALSE),"0")</f>
        <v>0</v>
      </c>
      <c r="CX54" s="180" t="str">
        <f>IFERROR(VLOOKUP(Table2[[#This Row],[Young Parent]],'Lookup Values'!$AM$1:$AN$3,2,FALSE),"0")</f>
        <v>0</v>
      </c>
      <c r="CY54" s="180" t="str">
        <f>IFERROR(VLOOKUP(Table2[[#This Row],[Young Carer]],'Lookup Values'!$AO$1:$AP$3,2,FALSE),"0")</f>
        <v>0</v>
      </c>
      <c r="CZ54" s="180" t="str">
        <f>IFERROR(VLOOKUP(Table2[[#This Row],[CAMHS Involvement]],'Lookup Values'!$AQ$1:$AR$3,2,FALSE),"0")</f>
        <v>0</v>
      </c>
      <c r="DA54" s="180" t="str">
        <f>IFERROR(VLOOKUP(Table2[[#This Row],[Health Condition]],'Lookup Values'!$AS$1:$AT$3,2,FALSE),"0")</f>
        <v>0</v>
      </c>
      <c r="DB54" s="180" t="str">
        <f>IFERROR(VLOOKUP(Table2[[#This Row],[Substance Misuse ]],'Lookup Values'!$AU$1:$AV$3,2,FALSE),"0")</f>
        <v>0</v>
      </c>
      <c r="DC54" s="180" t="str">
        <f>IFERROR(VLOOKUP(Table2[[#This Row],[YOT supervision]],'Lookup Values'!$AW$1:$AX$3,2,FALSE),"0")</f>
        <v>0</v>
      </c>
      <c r="DD54" s="180" t="str">
        <f>IFERROR(VLOOKUP(Table2[[#This Row],[Previous YOT supervision]],'Lookup Values'!$AY$1:$AZ$3,2,FALSE),"0")</f>
        <v>0</v>
      </c>
      <c r="DE54" s="180" t="str">
        <f>IFERROR(VLOOKUP(Table2[[#This Row],[Custody]],'Lookup Values'!$BA$1:$BB$3,2,FALSE),"0")</f>
        <v>0</v>
      </c>
      <c r="DF54" s="180" t="str">
        <f>IFERROR(VLOOKUP(Table2[[#This Row],[KS2 Eng &amp; Maths Ability Profile HAP/MAP/LAP]],'Lookup Values'!$BC$1:$BD$4,2,FALSE),"0")</f>
        <v>0</v>
      </c>
      <c r="DG54" s="180" t="str">
        <f>IFERROR(VLOOKUP(Table2[[#This Row],[Intended Post 16 Destination]],'Lookup Values'!$BG$1:$BH$12,2,FALSE),"0")</f>
        <v>0</v>
      </c>
      <c r="DH54" s="180" t="str">
        <f>IFERROR(VLOOKUP(Table2[[#This Row],[Application submitted (Y/N or number of applications)]],'Lookup Values'!$BI$1:$BJ$3,2,FALSE),"0")</f>
        <v>0</v>
      </c>
      <c r="DI54" s="180" t="str">
        <f>IFERROR(VLOOKUP(Table2[[#This Row],[Provider Name]],'Lookup Values'!$BK$1:$BL$3,2,FALSE),"0")</f>
        <v>0</v>
      </c>
      <c r="DJ54" s="181"/>
      <c r="DK54" s="180" t="str">
        <f>IFERROR(VLOOKUP(Table2[[#This Row],[Offer received (Y/N)]],'Lookup Values'!$BM$1:$BN$3,2,FALSE),"0")</f>
        <v>0</v>
      </c>
      <c r="DL54" s="180" t="str">
        <f>IFERROR(VLOOKUP(Table2[[#This Row],[Poor Behaviour / Attitude / Motivation]],'Lookup Values'!$BO$1:$BP$4,2,FALSE),"0")</f>
        <v>0</v>
      </c>
      <c r="DM54" s="180" t="str">
        <f>IFERROR(VLOOKUP(Table2[[#This Row],[Other known risk factors (1)]],'Lookup Values'!$BQ$1:$BR$10,2,FALSE),"0")</f>
        <v>0</v>
      </c>
      <c r="DN54" s="182" t="str">
        <f>IFERROR(VLOOKUP(Table2[[#This Row],[Other known risk factors (2)]],'Lookup Values'!$BQ$1:$BR$10,2,FALSE),"0")</f>
        <v>0</v>
      </c>
      <c r="DO54" s="180">
        <f>SUM(Table3[[#This Row],[Gender Score]:[Other known risk factors (2) Score]])</f>
        <v>0</v>
      </c>
      <c r="DP54" s="185" t="str">
        <f>CONCATENATE(Table2[[#This Row],[Generated RONI]],Table2[[#This Row],[School RONI]])</f>
        <v>Very Low</v>
      </c>
    </row>
    <row r="55" spans="1:120" s="179" customFormat="1" ht="13" x14ac:dyDescent="0.3">
      <c r="A55" s="168"/>
      <c r="B55" s="169"/>
      <c r="C55" s="170"/>
      <c r="D55" s="170"/>
      <c r="E55" s="170"/>
      <c r="F55" s="170"/>
      <c r="G55" s="170"/>
      <c r="H55" s="171"/>
      <c r="I55" s="172"/>
      <c r="J55" s="173"/>
      <c r="K55" s="172"/>
      <c r="L55" s="172"/>
      <c r="M55" s="173"/>
      <c r="N55" s="171"/>
      <c r="O55" s="173"/>
      <c r="P55" s="174"/>
      <c r="Q55" s="174"/>
      <c r="R55" s="175"/>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6"/>
      <c r="AS55" s="176"/>
      <c r="AT55" s="176"/>
      <c r="AU55" s="177" t="str">
        <f>VLOOKUP(Table3[[#This Row],[Risk Rating Score]],'Lookup Values'!$BS$1:$BT$34,2)</f>
        <v>Very Low</v>
      </c>
      <c r="AV55" s="172"/>
      <c r="AW55" s="177" t="str">
        <f>IFERROR(VLOOKUP(Table3[[#This Row],[RONI Match]],'Lookup Values'!$BU$2:$BV$26,2,FALSE),"")</f>
        <v/>
      </c>
      <c r="AX55" s="178"/>
      <c r="AY55" s="172"/>
      <c r="AZ55" s="176"/>
      <c r="BA55" s="170"/>
      <c r="BB55" s="170"/>
      <c r="BC55" s="170"/>
      <c r="BD55" s="170"/>
      <c r="BE55" s="170"/>
      <c r="BF55" s="170"/>
      <c r="BG55" s="170"/>
      <c r="BH55" s="170"/>
      <c r="BI55" s="175"/>
      <c r="BJ55" s="173"/>
      <c r="BK55" s="173"/>
      <c r="BL55" s="175"/>
      <c r="BM55" s="176"/>
      <c r="CC55" s="180" t="str">
        <f>IFERROR(VLOOKUP(Table2[[#This Row],[Gender]],'Lookup Values'!$A$1:$B$5,2,FALSE),"0")</f>
        <v>0</v>
      </c>
      <c r="CD55" s="181"/>
      <c r="CE55" s="180" t="str">
        <f>IFERROR(VLOOKUP(Table2[[#This Row],[Year Group]],'Lookup Values'!$C$1:$D$9,2,FALSE),"0")</f>
        <v>0</v>
      </c>
      <c r="CF55" s="180" t="str">
        <f>IFERROR(VLOOKUP(Table2[[#This Row],[School]],'Lookup Values'!$E$1:$E$22,2,FALSE),"0")</f>
        <v>0</v>
      </c>
      <c r="CG55" s="180" t="str">
        <f>IFERROR(VLOOKUP(Table2[[#This Row],[Attending PRU / AP]],'Lookup Values'!$G$1:$H$3,2,FALSE),"0")</f>
        <v>0</v>
      </c>
      <c r="CH55" s="180" t="str">
        <f>IFERROR(VLOOKUP(Table2[[#This Row],[EHE]],'Lookup Values'!$I$1:$J$3,2,FALSE),"0")</f>
        <v>0</v>
      </c>
      <c r="CI55" s="180" t="str">
        <f>IFERROR(VLOOKUP(Table2[[#This Row],[CME]],'Lookup Values'!$K$1:$L$3,2,FALSE),"0")</f>
        <v>0</v>
      </c>
      <c r="CJ55" s="183" t="str">
        <f>IFERROR(VLOOKUP(Table2[[#This Row],[Ethnicity]],'Ethnicity codes'!$H$1:$J$101,3,FALSE),"")</f>
        <v/>
      </c>
      <c r="CK55" s="180" t="str">
        <f>IFERROR(VLOOKUP(Table3[[#This Row],[Ethnicity2]],'Lookup Values'!$M$1:$N$23,2,FALSE),"0")</f>
        <v>0</v>
      </c>
      <c r="CL55" s="180" t="str">
        <f>IFERROR(VLOOKUP(Table3[[#This Row],[Ethnicity2]],'Lookup Values'!$O$1:$P$3,2,FALSE),"0")</f>
        <v>0</v>
      </c>
      <c r="CM55" s="180" t="str">
        <f>IFERROR(VLOOKUP(Table2[[#This Row],[EAL]],'Lookup Values'!$Q$1:$R$3,2,FALSE),"0")</f>
        <v>0</v>
      </c>
      <c r="CN55" s="180" t="str">
        <f>IFERROR(VLOOKUP(Table2[[#This Row],[SEND]],'Lookup Values'!$S$1:$T$6,2,FALSE),"0")</f>
        <v>0</v>
      </c>
      <c r="CO55" s="180" t="str">
        <f>IFERROR(VLOOKUP(Table2[[#This Row],[Pupil Premium]],'Lookup Values'!$U$1:$V$3,2,FALSE),"0")</f>
        <v>0</v>
      </c>
      <c r="CP55" s="180" t="str">
        <f>IFERROR(VLOOKUP(Table2[[#This Row],[LAC / Care Leaver]],'Lookup Values'!$W$1:$X$3,2,FALSE),"0")</f>
        <v>0</v>
      </c>
      <c r="CQ55" s="180" t="str">
        <f>IFERROR(VLOOKUP(Table2[[#This Row],[CP / CIN]],'Lookup Values'!$Y$1:$Z$3,2,FALSE),"0")</f>
        <v>0</v>
      </c>
      <c r="CR55" s="180" t="str">
        <f>IFERROR(VLOOKUP(Table2[[#This Row],[Early Help Referral]],'Lookup Values'!$Y$1:$Z$3,2,FALSE),"0")</f>
        <v>0</v>
      </c>
      <c r="CS55" s="180" t="str">
        <f>IFERROR(VLOOKUP(Table2[[#This Row],[Social Worker]],'Lookup Values'!$Y$1:$Z$3,2,FALSE),"0")</f>
        <v>0</v>
      </c>
      <c r="CT55" s="180" t="str">
        <f>IFERROR(VLOOKUP(Table2[[#This Row],[Exclusion]],'Lookup Values'!$AE$1:$AF$5,2,FALSE),"0")</f>
        <v>0</v>
      </c>
      <c r="CU55" s="180" t="str">
        <f>IFERROR(VLOOKUP(Table2[[#This Row],[Attendance / Absence (&lt;90% PA / &lt;50% SA)]],'Lookup Values'!$AG$1:$AH$4,2,FALSE),"0")</f>
        <v>0</v>
      </c>
      <c r="CV55" s="180" t="str">
        <f>IFERROR(VLOOKUP(Table2[[#This Row],[Multiple School Moves (3+)]],'Lookup Values'!$AI$1:$AJ$3,2,FALSE),"0")</f>
        <v>0</v>
      </c>
      <c r="CW55" s="180" t="str">
        <f>IFERROR(VLOOKUP(Table2[[#This Row],[Pregnancy]],'Lookup Values'!$AK$1:$AL$3,2,FALSE),"0")</f>
        <v>0</v>
      </c>
      <c r="CX55" s="180" t="str">
        <f>IFERROR(VLOOKUP(Table2[[#This Row],[Young Parent]],'Lookup Values'!$AM$1:$AN$3,2,FALSE),"0")</f>
        <v>0</v>
      </c>
      <c r="CY55" s="180" t="str">
        <f>IFERROR(VLOOKUP(Table2[[#This Row],[Young Carer]],'Lookup Values'!$AO$1:$AP$3,2,FALSE),"0")</f>
        <v>0</v>
      </c>
      <c r="CZ55" s="180" t="str">
        <f>IFERROR(VLOOKUP(Table2[[#This Row],[CAMHS Involvement]],'Lookup Values'!$AQ$1:$AR$3,2,FALSE),"0")</f>
        <v>0</v>
      </c>
      <c r="DA55" s="180" t="str">
        <f>IFERROR(VLOOKUP(Table2[[#This Row],[Health Condition]],'Lookup Values'!$AS$1:$AT$3,2,FALSE),"0")</f>
        <v>0</v>
      </c>
      <c r="DB55" s="180" t="str">
        <f>IFERROR(VLOOKUP(Table2[[#This Row],[Substance Misuse ]],'Lookup Values'!$AU$1:$AV$3,2,FALSE),"0")</f>
        <v>0</v>
      </c>
      <c r="DC55" s="180" t="str">
        <f>IFERROR(VLOOKUP(Table2[[#This Row],[YOT supervision]],'Lookup Values'!$AW$1:$AX$3,2,FALSE),"0")</f>
        <v>0</v>
      </c>
      <c r="DD55" s="180" t="str">
        <f>IFERROR(VLOOKUP(Table2[[#This Row],[Previous YOT supervision]],'Lookup Values'!$AY$1:$AZ$3,2,FALSE),"0")</f>
        <v>0</v>
      </c>
      <c r="DE55" s="180" t="str">
        <f>IFERROR(VLOOKUP(Table2[[#This Row],[Custody]],'Lookup Values'!$BA$1:$BB$3,2,FALSE),"0")</f>
        <v>0</v>
      </c>
      <c r="DF55" s="180" t="str">
        <f>IFERROR(VLOOKUP(Table2[[#This Row],[KS2 Eng &amp; Maths Ability Profile HAP/MAP/LAP]],'Lookup Values'!$BC$1:$BD$4,2,FALSE),"0")</f>
        <v>0</v>
      </c>
      <c r="DG55" s="180" t="str">
        <f>IFERROR(VLOOKUP(Table2[[#This Row],[Intended Post 16 Destination]],'Lookup Values'!$BG$1:$BH$12,2,FALSE),"0")</f>
        <v>0</v>
      </c>
      <c r="DH55" s="180" t="str">
        <f>IFERROR(VLOOKUP(Table2[[#This Row],[Application submitted (Y/N or number of applications)]],'Lookup Values'!$BI$1:$BJ$3,2,FALSE),"0")</f>
        <v>0</v>
      </c>
      <c r="DI55" s="180" t="str">
        <f>IFERROR(VLOOKUP(Table2[[#This Row],[Provider Name]],'Lookup Values'!$BK$1:$BL$3,2,FALSE),"0")</f>
        <v>0</v>
      </c>
      <c r="DJ55" s="181"/>
      <c r="DK55" s="180" t="str">
        <f>IFERROR(VLOOKUP(Table2[[#This Row],[Offer received (Y/N)]],'Lookup Values'!$BM$1:$BN$3,2,FALSE),"0")</f>
        <v>0</v>
      </c>
      <c r="DL55" s="180" t="str">
        <f>IFERROR(VLOOKUP(Table2[[#This Row],[Poor Behaviour / Attitude / Motivation]],'Lookup Values'!$BO$1:$BP$4,2,FALSE),"0")</f>
        <v>0</v>
      </c>
      <c r="DM55" s="180" t="str">
        <f>IFERROR(VLOOKUP(Table2[[#This Row],[Other known risk factors (1)]],'Lookup Values'!$BQ$1:$BR$10,2,FALSE),"0")</f>
        <v>0</v>
      </c>
      <c r="DN55" s="182" t="str">
        <f>IFERROR(VLOOKUP(Table2[[#This Row],[Other known risk factors (2)]],'Lookup Values'!$BQ$1:$BR$10,2,FALSE),"0")</f>
        <v>0</v>
      </c>
      <c r="DO55" s="180">
        <f>SUM(Table3[[#This Row],[Gender Score]:[Other known risk factors (2) Score]])</f>
        <v>0</v>
      </c>
      <c r="DP55" s="185" t="str">
        <f>CONCATENATE(Table2[[#This Row],[Generated RONI]],Table2[[#This Row],[School RONI]])</f>
        <v>Very Low</v>
      </c>
    </row>
    <row r="56" spans="1:120" s="179" customFormat="1" ht="13" x14ac:dyDescent="0.3">
      <c r="A56" s="168"/>
      <c r="B56" s="169"/>
      <c r="C56" s="170"/>
      <c r="D56" s="170"/>
      <c r="E56" s="170"/>
      <c r="F56" s="170"/>
      <c r="G56" s="170"/>
      <c r="H56" s="171"/>
      <c r="I56" s="172"/>
      <c r="J56" s="173"/>
      <c r="K56" s="172"/>
      <c r="L56" s="172"/>
      <c r="M56" s="173"/>
      <c r="N56" s="171"/>
      <c r="O56" s="173"/>
      <c r="P56" s="174"/>
      <c r="Q56" s="174"/>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6"/>
      <c r="AS56" s="176"/>
      <c r="AT56" s="176"/>
      <c r="AU56" s="177" t="str">
        <f>VLOOKUP(Table3[[#This Row],[Risk Rating Score]],'Lookup Values'!$BS$1:$BT$34,2)</f>
        <v>Very Low</v>
      </c>
      <c r="AV56" s="172"/>
      <c r="AW56" s="177" t="str">
        <f>IFERROR(VLOOKUP(Table3[[#This Row],[RONI Match]],'Lookup Values'!$BU$2:$BV$26,2,FALSE),"")</f>
        <v/>
      </c>
      <c r="AX56" s="178"/>
      <c r="AY56" s="172"/>
      <c r="AZ56" s="176"/>
      <c r="BA56" s="170"/>
      <c r="BB56" s="170"/>
      <c r="BC56" s="170"/>
      <c r="BD56" s="170"/>
      <c r="BE56" s="170"/>
      <c r="BF56" s="170"/>
      <c r="BG56" s="170"/>
      <c r="BH56" s="170"/>
      <c r="BI56" s="175"/>
      <c r="BJ56" s="173"/>
      <c r="BK56" s="173"/>
      <c r="BL56" s="175"/>
      <c r="BM56" s="176"/>
      <c r="CC56" s="180" t="str">
        <f>IFERROR(VLOOKUP(Table2[[#This Row],[Gender]],'Lookup Values'!$A$1:$B$5,2,FALSE),"0")</f>
        <v>0</v>
      </c>
      <c r="CD56" s="181"/>
      <c r="CE56" s="180" t="str">
        <f>IFERROR(VLOOKUP(Table2[[#This Row],[Year Group]],'Lookup Values'!$C$1:$D$9,2,FALSE),"0")</f>
        <v>0</v>
      </c>
      <c r="CF56" s="180" t="str">
        <f>IFERROR(VLOOKUP(Table2[[#This Row],[School]],'Lookup Values'!$E$1:$E$22,2,FALSE),"0")</f>
        <v>0</v>
      </c>
      <c r="CG56" s="180" t="str">
        <f>IFERROR(VLOOKUP(Table2[[#This Row],[Attending PRU / AP]],'Lookup Values'!$G$1:$H$3,2,FALSE),"0")</f>
        <v>0</v>
      </c>
      <c r="CH56" s="180" t="str">
        <f>IFERROR(VLOOKUP(Table2[[#This Row],[EHE]],'Lookup Values'!$I$1:$J$3,2,FALSE),"0")</f>
        <v>0</v>
      </c>
      <c r="CI56" s="180" t="str">
        <f>IFERROR(VLOOKUP(Table2[[#This Row],[CME]],'Lookup Values'!$K$1:$L$3,2,FALSE),"0")</f>
        <v>0</v>
      </c>
      <c r="CJ56" s="183" t="str">
        <f>IFERROR(VLOOKUP(Table2[[#This Row],[Ethnicity]],'Ethnicity codes'!$H$1:$J$101,3,FALSE),"")</f>
        <v/>
      </c>
      <c r="CK56" s="180" t="str">
        <f>IFERROR(VLOOKUP(Table3[[#This Row],[Ethnicity2]],'Lookup Values'!$M$1:$N$23,2,FALSE),"0")</f>
        <v>0</v>
      </c>
      <c r="CL56" s="180" t="str">
        <f>IFERROR(VLOOKUP(Table3[[#This Row],[Ethnicity2]],'Lookup Values'!$O$1:$P$3,2,FALSE),"0")</f>
        <v>0</v>
      </c>
      <c r="CM56" s="180" t="str">
        <f>IFERROR(VLOOKUP(Table2[[#This Row],[EAL]],'Lookup Values'!$Q$1:$R$3,2,FALSE),"0")</f>
        <v>0</v>
      </c>
      <c r="CN56" s="180" t="str">
        <f>IFERROR(VLOOKUP(Table2[[#This Row],[SEND]],'Lookup Values'!$S$1:$T$6,2,FALSE),"0")</f>
        <v>0</v>
      </c>
      <c r="CO56" s="180" t="str">
        <f>IFERROR(VLOOKUP(Table2[[#This Row],[Pupil Premium]],'Lookup Values'!$U$1:$V$3,2,FALSE),"0")</f>
        <v>0</v>
      </c>
      <c r="CP56" s="180" t="str">
        <f>IFERROR(VLOOKUP(Table2[[#This Row],[LAC / Care Leaver]],'Lookup Values'!$W$1:$X$3,2,FALSE),"0")</f>
        <v>0</v>
      </c>
      <c r="CQ56" s="180" t="str">
        <f>IFERROR(VLOOKUP(Table2[[#This Row],[CP / CIN]],'Lookup Values'!$Y$1:$Z$3,2,FALSE),"0")</f>
        <v>0</v>
      </c>
      <c r="CR56" s="180" t="str">
        <f>IFERROR(VLOOKUP(Table2[[#This Row],[Early Help Referral]],'Lookup Values'!$Y$1:$Z$3,2,FALSE),"0")</f>
        <v>0</v>
      </c>
      <c r="CS56" s="180" t="str">
        <f>IFERROR(VLOOKUP(Table2[[#This Row],[Social Worker]],'Lookup Values'!$Y$1:$Z$3,2,FALSE),"0")</f>
        <v>0</v>
      </c>
      <c r="CT56" s="180" t="str">
        <f>IFERROR(VLOOKUP(Table2[[#This Row],[Exclusion]],'Lookup Values'!$AE$1:$AF$5,2,FALSE),"0")</f>
        <v>0</v>
      </c>
      <c r="CU56" s="180" t="str">
        <f>IFERROR(VLOOKUP(Table2[[#This Row],[Attendance / Absence (&lt;90% PA / &lt;50% SA)]],'Lookup Values'!$AG$1:$AH$4,2,FALSE),"0")</f>
        <v>0</v>
      </c>
      <c r="CV56" s="180" t="str">
        <f>IFERROR(VLOOKUP(Table2[[#This Row],[Multiple School Moves (3+)]],'Lookup Values'!$AI$1:$AJ$3,2,FALSE),"0")</f>
        <v>0</v>
      </c>
      <c r="CW56" s="180" t="str">
        <f>IFERROR(VLOOKUP(Table2[[#This Row],[Pregnancy]],'Lookup Values'!$AK$1:$AL$3,2,FALSE),"0")</f>
        <v>0</v>
      </c>
      <c r="CX56" s="180" t="str">
        <f>IFERROR(VLOOKUP(Table2[[#This Row],[Young Parent]],'Lookup Values'!$AM$1:$AN$3,2,FALSE),"0")</f>
        <v>0</v>
      </c>
      <c r="CY56" s="180" t="str">
        <f>IFERROR(VLOOKUP(Table2[[#This Row],[Young Carer]],'Lookup Values'!$AO$1:$AP$3,2,FALSE),"0")</f>
        <v>0</v>
      </c>
      <c r="CZ56" s="180" t="str">
        <f>IFERROR(VLOOKUP(Table2[[#This Row],[CAMHS Involvement]],'Lookup Values'!$AQ$1:$AR$3,2,FALSE),"0")</f>
        <v>0</v>
      </c>
      <c r="DA56" s="180" t="str">
        <f>IFERROR(VLOOKUP(Table2[[#This Row],[Health Condition]],'Lookup Values'!$AS$1:$AT$3,2,FALSE),"0")</f>
        <v>0</v>
      </c>
      <c r="DB56" s="180" t="str">
        <f>IFERROR(VLOOKUP(Table2[[#This Row],[Substance Misuse ]],'Lookup Values'!$AU$1:$AV$3,2,FALSE),"0")</f>
        <v>0</v>
      </c>
      <c r="DC56" s="180" t="str">
        <f>IFERROR(VLOOKUP(Table2[[#This Row],[YOT supervision]],'Lookup Values'!$AW$1:$AX$3,2,FALSE),"0")</f>
        <v>0</v>
      </c>
      <c r="DD56" s="180" t="str">
        <f>IFERROR(VLOOKUP(Table2[[#This Row],[Previous YOT supervision]],'Lookup Values'!$AY$1:$AZ$3,2,FALSE),"0")</f>
        <v>0</v>
      </c>
      <c r="DE56" s="180" t="str">
        <f>IFERROR(VLOOKUP(Table2[[#This Row],[Custody]],'Lookup Values'!$BA$1:$BB$3,2,FALSE),"0")</f>
        <v>0</v>
      </c>
      <c r="DF56" s="180" t="str">
        <f>IFERROR(VLOOKUP(Table2[[#This Row],[KS2 Eng &amp; Maths Ability Profile HAP/MAP/LAP]],'Lookup Values'!$BC$1:$BD$4,2,FALSE),"0")</f>
        <v>0</v>
      </c>
      <c r="DG56" s="180" t="str">
        <f>IFERROR(VLOOKUP(Table2[[#This Row],[Intended Post 16 Destination]],'Lookup Values'!$BG$1:$BH$12,2,FALSE),"0")</f>
        <v>0</v>
      </c>
      <c r="DH56" s="180" t="str">
        <f>IFERROR(VLOOKUP(Table2[[#This Row],[Application submitted (Y/N or number of applications)]],'Lookup Values'!$BI$1:$BJ$3,2,FALSE),"0")</f>
        <v>0</v>
      </c>
      <c r="DI56" s="180" t="str">
        <f>IFERROR(VLOOKUP(Table2[[#This Row],[Provider Name]],'Lookup Values'!$BK$1:$BL$3,2,FALSE),"0")</f>
        <v>0</v>
      </c>
      <c r="DJ56" s="181"/>
      <c r="DK56" s="180" t="str">
        <f>IFERROR(VLOOKUP(Table2[[#This Row],[Offer received (Y/N)]],'Lookup Values'!$BM$1:$BN$3,2,FALSE),"0")</f>
        <v>0</v>
      </c>
      <c r="DL56" s="180" t="str">
        <f>IFERROR(VLOOKUP(Table2[[#This Row],[Poor Behaviour / Attitude / Motivation]],'Lookup Values'!$BO$1:$BP$4,2,FALSE),"0")</f>
        <v>0</v>
      </c>
      <c r="DM56" s="180" t="str">
        <f>IFERROR(VLOOKUP(Table2[[#This Row],[Other known risk factors (1)]],'Lookup Values'!$BQ$1:$BR$10,2,FALSE),"0")</f>
        <v>0</v>
      </c>
      <c r="DN56" s="182" t="str">
        <f>IFERROR(VLOOKUP(Table2[[#This Row],[Other known risk factors (2)]],'Lookup Values'!$BQ$1:$BR$10,2,FALSE),"0")</f>
        <v>0</v>
      </c>
      <c r="DO56" s="180">
        <f>SUM(Table3[[#This Row],[Gender Score]:[Other known risk factors (2) Score]])</f>
        <v>0</v>
      </c>
      <c r="DP56" s="185" t="str">
        <f>CONCATENATE(Table2[[#This Row],[Generated RONI]],Table2[[#This Row],[School RONI]])</f>
        <v>Very Low</v>
      </c>
    </row>
    <row r="57" spans="1:120" s="179" customFormat="1" ht="13" x14ac:dyDescent="0.3">
      <c r="A57" s="168"/>
      <c r="B57" s="169"/>
      <c r="C57" s="170"/>
      <c r="D57" s="170"/>
      <c r="E57" s="170"/>
      <c r="F57" s="170"/>
      <c r="G57" s="170"/>
      <c r="H57" s="171"/>
      <c r="I57" s="172"/>
      <c r="J57" s="173"/>
      <c r="K57" s="172"/>
      <c r="L57" s="172"/>
      <c r="M57" s="173"/>
      <c r="N57" s="171"/>
      <c r="O57" s="173"/>
      <c r="P57" s="174"/>
      <c r="Q57" s="174"/>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6"/>
      <c r="AS57" s="176"/>
      <c r="AT57" s="176"/>
      <c r="AU57" s="177" t="str">
        <f>VLOOKUP(Table3[[#This Row],[Risk Rating Score]],'Lookup Values'!$BS$1:$BT$34,2)</f>
        <v>Very Low</v>
      </c>
      <c r="AV57" s="172"/>
      <c r="AW57" s="177" t="str">
        <f>IFERROR(VLOOKUP(Table3[[#This Row],[RONI Match]],'Lookup Values'!$BU$2:$BV$26,2,FALSE),"")</f>
        <v/>
      </c>
      <c r="AX57" s="178"/>
      <c r="AY57" s="172"/>
      <c r="AZ57" s="176"/>
      <c r="BA57" s="170"/>
      <c r="BB57" s="170"/>
      <c r="BC57" s="170"/>
      <c r="BD57" s="170"/>
      <c r="BE57" s="170"/>
      <c r="BF57" s="170"/>
      <c r="BG57" s="170"/>
      <c r="BH57" s="170"/>
      <c r="BI57" s="175"/>
      <c r="BJ57" s="173"/>
      <c r="BK57" s="173"/>
      <c r="BL57" s="175"/>
      <c r="BM57" s="176"/>
      <c r="CC57" s="180" t="str">
        <f>IFERROR(VLOOKUP(Table2[[#This Row],[Gender]],'Lookup Values'!$A$1:$B$5,2,FALSE),"0")</f>
        <v>0</v>
      </c>
      <c r="CD57" s="181"/>
      <c r="CE57" s="180" t="str">
        <f>IFERROR(VLOOKUP(Table2[[#This Row],[Year Group]],'Lookup Values'!$C$1:$D$9,2,FALSE),"0")</f>
        <v>0</v>
      </c>
      <c r="CF57" s="180" t="str">
        <f>IFERROR(VLOOKUP(Table2[[#This Row],[School]],'Lookup Values'!$E$1:$E$22,2,FALSE),"0")</f>
        <v>0</v>
      </c>
      <c r="CG57" s="180" t="str">
        <f>IFERROR(VLOOKUP(Table2[[#This Row],[Attending PRU / AP]],'Lookup Values'!$G$1:$H$3,2,FALSE),"0")</f>
        <v>0</v>
      </c>
      <c r="CH57" s="180" t="str">
        <f>IFERROR(VLOOKUP(Table2[[#This Row],[EHE]],'Lookup Values'!$I$1:$J$3,2,FALSE),"0")</f>
        <v>0</v>
      </c>
      <c r="CI57" s="180" t="str">
        <f>IFERROR(VLOOKUP(Table2[[#This Row],[CME]],'Lookup Values'!$K$1:$L$3,2,FALSE),"0")</f>
        <v>0</v>
      </c>
      <c r="CJ57" s="183" t="str">
        <f>IFERROR(VLOOKUP(Table2[[#This Row],[Ethnicity]],'Ethnicity codes'!$H$1:$J$101,3,FALSE),"")</f>
        <v/>
      </c>
      <c r="CK57" s="180" t="str">
        <f>IFERROR(VLOOKUP(Table3[[#This Row],[Ethnicity2]],'Lookup Values'!$M$1:$N$23,2,FALSE),"0")</f>
        <v>0</v>
      </c>
      <c r="CL57" s="180" t="str">
        <f>IFERROR(VLOOKUP(Table3[[#This Row],[Ethnicity2]],'Lookup Values'!$O$1:$P$3,2,FALSE),"0")</f>
        <v>0</v>
      </c>
      <c r="CM57" s="180" t="str">
        <f>IFERROR(VLOOKUP(Table2[[#This Row],[EAL]],'Lookup Values'!$Q$1:$R$3,2,FALSE),"0")</f>
        <v>0</v>
      </c>
      <c r="CN57" s="180" t="str">
        <f>IFERROR(VLOOKUP(Table2[[#This Row],[SEND]],'Lookup Values'!$S$1:$T$6,2,FALSE),"0")</f>
        <v>0</v>
      </c>
      <c r="CO57" s="180" t="str">
        <f>IFERROR(VLOOKUP(Table2[[#This Row],[Pupil Premium]],'Lookup Values'!$U$1:$V$3,2,FALSE),"0")</f>
        <v>0</v>
      </c>
      <c r="CP57" s="180" t="str">
        <f>IFERROR(VLOOKUP(Table2[[#This Row],[LAC / Care Leaver]],'Lookup Values'!$W$1:$X$3,2,FALSE),"0")</f>
        <v>0</v>
      </c>
      <c r="CQ57" s="180" t="str">
        <f>IFERROR(VLOOKUP(Table2[[#This Row],[CP / CIN]],'Lookup Values'!$Y$1:$Z$3,2,FALSE),"0")</f>
        <v>0</v>
      </c>
      <c r="CR57" s="180" t="str">
        <f>IFERROR(VLOOKUP(Table2[[#This Row],[Early Help Referral]],'Lookup Values'!$Y$1:$Z$3,2,FALSE),"0")</f>
        <v>0</v>
      </c>
      <c r="CS57" s="180" t="str">
        <f>IFERROR(VLOOKUP(Table2[[#This Row],[Social Worker]],'Lookup Values'!$Y$1:$Z$3,2,FALSE),"0")</f>
        <v>0</v>
      </c>
      <c r="CT57" s="180" t="str">
        <f>IFERROR(VLOOKUP(Table2[[#This Row],[Exclusion]],'Lookup Values'!$AE$1:$AF$5,2,FALSE),"0")</f>
        <v>0</v>
      </c>
      <c r="CU57" s="180" t="str">
        <f>IFERROR(VLOOKUP(Table2[[#This Row],[Attendance / Absence (&lt;90% PA / &lt;50% SA)]],'Lookup Values'!$AG$1:$AH$4,2,FALSE),"0")</f>
        <v>0</v>
      </c>
      <c r="CV57" s="180" t="str">
        <f>IFERROR(VLOOKUP(Table2[[#This Row],[Multiple School Moves (3+)]],'Lookup Values'!$AI$1:$AJ$3,2,FALSE),"0")</f>
        <v>0</v>
      </c>
      <c r="CW57" s="180" t="str">
        <f>IFERROR(VLOOKUP(Table2[[#This Row],[Pregnancy]],'Lookup Values'!$AK$1:$AL$3,2,FALSE),"0")</f>
        <v>0</v>
      </c>
      <c r="CX57" s="180" t="str">
        <f>IFERROR(VLOOKUP(Table2[[#This Row],[Young Parent]],'Lookup Values'!$AM$1:$AN$3,2,FALSE),"0")</f>
        <v>0</v>
      </c>
      <c r="CY57" s="180" t="str">
        <f>IFERROR(VLOOKUP(Table2[[#This Row],[Young Carer]],'Lookup Values'!$AO$1:$AP$3,2,FALSE),"0")</f>
        <v>0</v>
      </c>
      <c r="CZ57" s="180" t="str">
        <f>IFERROR(VLOOKUP(Table2[[#This Row],[CAMHS Involvement]],'Lookup Values'!$AQ$1:$AR$3,2,FALSE),"0")</f>
        <v>0</v>
      </c>
      <c r="DA57" s="180" t="str">
        <f>IFERROR(VLOOKUP(Table2[[#This Row],[Health Condition]],'Lookup Values'!$AS$1:$AT$3,2,FALSE),"0")</f>
        <v>0</v>
      </c>
      <c r="DB57" s="180" t="str">
        <f>IFERROR(VLOOKUP(Table2[[#This Row],[Substance Misuse ]],'Lookup Values'!$AU$1:$AV$3,2,FALSE),"0")</f>
        <v>0</v>
      </c>
      <c r="DC57" s="180" t="str">
        <f>IFERROR(VLOOKUP(Table2[[#This Row],[YOT supervision]],'Lookup Values'!$AW$1:$AX$3,2,FALSE),"0")</f>
        <v>0</v>
      </c>
      <c r="DD57" s="180" t="str">
        <f>IFERROR(VLOOKUP(Table2[[#This Row],[Previous YOT supervision]],'Lookup Values'!$AY$1:$AZ$3,2,FALSE),"0")</f>
        <v>0</v>
      </c>
      <c r="DE57" s="180" t="str">
        <f>IFERROR(VLOOKUP(Table2[[#This Row],[Custody]],'Lookup Values'!$BA$1:$BB$3,2,FALSE),"0")</f>
        <v>0</v>
      </c>
      <c r="DF57" s="180" t="str">
        <f>IFERROR(VLOOKUP(Table2[[#This Row],[KS2 Eng &amp; Maths Ability Profile HAP/MAP/LAP]],'Lookup Values'!$BC$1:$BD$4,2,FALSE),"0")</f>
        <v>0</v>
      </c>
      <c r="DG57" s="180" t="str">
        <f>IFERROR(VLOOKUP(Table2[[#This Row],[Intended Post 16 Destination]],'Lookup Values'!$BG$1:$BH$12,2,FALSE),"0")</f>
        <v>0</v>
      </c>
      <c r="DH57" s="180" t="str">
        <f>IFERROR(VLOOKUP(Table2[[#This Row],[Application submitted (Y/N or number of applications)]],'Lookup Values'!$BI$1:$BJ$3,2,FALSE),"0")</f>
        <v>0</v>
      </c>
      <c r="DI57" s="180" t="str">
        <f>IFERROR(VLOOKUP(Table2[[#This Row],[Provider Name]],'Lookup Values'!$BK$1:$BL$3,2,FALSE),"0")</f>
        <v>0</v>
      </c>
      <c r="DJ57" s="181"/>
      <c r="DK57" s="180" t="str">
        <f>IFERROR(VLOOKUP(Table2[[#This Row],[Offer received (Y/N)]],'Lookup Values'!$BM$1:$BN$3,2,FALSE),"0")</f>
        <v>0</v>
      </c>
      <c r="DL57" s="180" t="str">
        <f>IFERROR(VLOOKUP(Table2[[#This Row],[Poor Behaviour / Attitude / Motivation]],'Lookup Values'!$BO$1:$BP$4,2,FALSE),"0")</f>
        <v>0</v>
      </c>
      <c r="DM57" s="180" t="str">
        <f>IFERROR(VLOOKUP(Table2[[#This Row],[Other known risk factors (1)]],'Lookup Values'!$BQ$1:$BR$10,2,FALSE),"0")</f>
        <v>0</v>
      </c>
      <c r="DN57" s="182" t="str">
        <f>IFERROR(VLOOKUP(Table2[[#This Row],[Other known risk factors (2)]],'Lookup Values'!$BQ$1:$BR$10,2,FALSE),"0")</f>
        <v>0</v>
      </c>
      <c r="DO57" s="180">
        <f>SUM(Table3[[#This Row],[Gender Score]:[Other known risk factors (2) Score]])</f>
        <v>0</v>
      </c>
      <c r="DP57" s="185" t="str">
        <f>CONCATENATE(Table2[[#This Row],[Generated RONI]],Table2[[#This Row],[School RONI]])</f>
        <v>Very Low</v>
      </c>
    </row>
    <row r="58" spans="1:120" s="179" customFormat="1" ht="13" x14ac:dyDescent="0.3">
      <c r="A58" s="168"/>
      <c r="B58" s="169"/>
      <c r="C58" s="170"/>
      <c r="D58" s="170"/>
      <c r="E58" s="170"/>
      <c r="F58" s="170"/>
      <c r="G58" s="170"/>
      <c r="H58" s="171"/>
      <c r="I58" s="172"/>
      <c r="J58" s="173"/>
      <c r="K58" s="172"/>
      <c r="L58" s="172"/>
      <c r="M58" s="173"/>
      <c r="N58" s="171"/>
      <c r="O58" s="173"/>
      <c r="P58" s="174"/>
      <c r="Q58" s="174"/>
      <c r="R58" s="175" t="s">
        <v>467</v>
      </c>
      <c r="S58" s="175" t="s">
        <v>467</v>
      </c>
      <c r="T58" s="175"/>
      <c r="U58" s="175"/>
      <c r="V58" s="175" t="s">
        <v>467</v>
      </c>
      <c r="W58" s="175" t="s">
        <v>465</v>
      </c>
      <c r="X58" s="175" t="s">
        <v>467</v>
      </c>
      <c r="Y58" s="175"/>
      <c r="Z58" s="175"/>
      <c r="AA58" s="175"/>
      <c r="AB58" s="175"/>
      <c r="AC58" s="175"/>
      <c r="AD58" s="175"/>
      <c r="AE58" s="175"/>
      <c r="AF58" s="175"/>
      <c r="AG58" s="175"/>
      <c r="AH58" s="175"/>
      <c r="AI58" s="175"/>
      <c r="AJ58" s="175"/>
      <c r="AK58" s="175"/>
      <c r="AL58" s="175"/>
      <c r="AM58" s="175"/>
      <c r="AN58" s="175"/>
      <c r="AO58" s="175"/>
      <c r="AP58" s="175"/>
      <c r="AQ58" s="175"/>
      <c r="AR58" s="176"/>
      <c r="AS58" s="176"/>
      <c r="AT58" s="176"/>
      <c r="AU58" s="177" t="str">
        <f>VLOOKUP(Table3[[#This Row],[Risk Rating Score]],'Lookup Values'!$BS$1:$BT$34,2)</f>
        <v>Medium</v>
      </c>
      <c r="AV58" s="172"/>
      <c r="AW58" s="177" t="str">
        <f>IFERROR(VLOOKUP(Table3[[#This Row],[RONI Match]],'Lookup Values'!$BU$2:$BV$26,2,FALSE),"")</f>
        <v/>
      </c>
      <c r="AX58" s="178"/>
      <c r="AY58" s="172"/>
      <c r="AZ58" s="176"/>
      <c r="BA58" s="170"/>
      <c r="BB58" s="170"/>
      <c r="BC58" s="170"/>
      <c r="BD58" s="170"/>
      <c r="BE58" s="170"/>
      <c r="BF58" s="170"/>
      <c r="BG58" s="170"/>
      <c r="BH58" s="170"/>
      <c r="BI58" s="175"/>
      <c r="BJ58" s="173"/>
      <c r="BK58" s="173"/>
      <c r="BL58" s="175"/>
      <c r="BM58" s="176"/>
      <c r="CC58" s="180" t="str">
        <f>IFERROR(VLOOKUP(Table2[[#This Row],[Gender]],'Lookup Values'!$A$1:$B$5,2,FALSE),"0")</f>
        <v>0</v>
      </c>
      <c r="CD58" s="181"/>
      <c r="CE58" s="180" t="str">
        <f>IFERROR(VLOOKUP(Table2[[#This Row],[Year Group]],'Lookup Values'!$C$1:$D$9,2,FALSE),"0")</f>
        <v>0</v>
      </c>
      <c r="CF58" s="180" t="str">
        <f>IFERROR(VLOOKUP(Table2[[#This Row],[School]],'Lookup Values'!$E$1:$E$22,2,FALSE),"0")</f>
        <v>0</v>
      </c>
      <c r="CG58" s="180" t="str">
        <f>IFERROR(VLOOKUP(Table2[[#This Row],[Attending PRU / AP]],'Lookup Values'!$G$1:$H$3,2,FALSE),"0")</f>
        <v>0</v>
      </c>
      <c r="CH58" s="180">
        <f>IFERROR(VLOOKUP(Table2[[#This Row],[EHE]],'Lookup Values'!$I$1:$J$3,2,FALSE),"0")</f>
        <v>4</v>
      </c>
      <c r="CI58" s="180">
        <f>IFERROR(VLOOKUP(Table2[[#This Row],[CME]],'Lookup Values'!$K$1:$L$3,2,FALSE),"0")</f>
        <v>5</v>
      </c>
      <c r="CJ58" s="183" t="str">
        <f>IFERROR(VLOOKUP(Table2[[#This Row],[Ethnicity]],'Ethnicity codes'!$H$1:$J$101,3,FALSE),"")</f>
        <v/>
      </c>
      <c r="CK58" s="180" t="str">
        <f>IFERROR(VLOOKUP(Table3[[#This Row],[Ethnicity2]],'Lookup Values'!$M$1:$N$23,2,FALSE),"0")</f>
        <v>0</v>
      </c>
      <c r="CL58" s="180" t="str">
        <f>IFERROR(VLOOKUP(Table3[[#This Row],[Ethnicity2]],'Lookup Values'!$O$1:$P$3,2,FALSE),"0")</f>
        <v>0</v>
      </c>
      <c r="CM58" s="180">
        <f>IFERROR(VLOOKUP(Table2[[#This Row],[EAL]],'Lookup Values'!$Q$1:$R$3,2,FALSE),"0")</f>
        <v>1</v>
      </c>
      <c r="CN58" s="180">
        <f>IFERROR(VLOOKUP(Table2[[#This Row],[SEND]],'Lookup Values'!$S$1:$T$6,2,FALSE),"0")</f>
        <v>1</v>
      </c>
      <c r="CO58" s="180">
        <f>IFERROR(VLOOKUP(Table2[[#This Row],[Pupil Premium]],'Lookup Values'!$U$1:$V$3,2,FALSE),"0")</f>
        <v>1</v>
      </c>
      <c r="CP58" s="180" t="str">
        <f>IFERROR(VLOOKUP(Table2[[#This Row],[LAC / Care Leaver]],'Lookup Values'!$W$1:$X$3,2,FALSE),"0")</f>
        <v>0</v>
      </c>
      <c r="CQ58" s="180" t="str">
        <f>IFERROR(VLOOKUP(Table2[[#This Row],[CP / CIN]],'Lookup Values'!$Y$1:$Z$3,2,FALSE),"0")</f>
        <v>0</v>
      </c>
      <c r="CR58" s="180" t="str">
        <f>IFERROR(VLOOKUP(Table2[[#This Row],[Early Help Referral]],'Lookup Values'!$Y$1:$Z$3,2,FALSE),"0")</f>
        <v>0</v>
      </c>
      <c r="CS58" s="180" t="str">
        <f>IFERROR(VLOOKUP(Table2[[#This Row],[Social Worker]],'Lookup Values'!$Y$1:$Z$3,2,FALSE),"0")</f>
        <v>0</v>
      </c>
      <c r="CT58" s="180" t="str">
        <f>IFERROR(VLOOKUP(Table2[[#This Row],[Exclusion]],'Lookup Values'!$AE$1:$AF$5,2,FALSE),"0")</f>
        <v>0</v>
      </c>
      <c r="CU58" s="180" t="str">
        <f>IFERROR(VLOOKUP(Table2[[#This Row],[Attendance / Absence (&lt;90% PA / &lt;50% SA)]],'Lookup Values'!$AG$1:$AH$4,2,FALSE),"0")</f>
        <v>0</v>
      </c>
      <c r="CV58" s="180" t="str">
        <f>IFERROR(VLOOKUP(Table2[[#This Row],[Multiple School Moves (3+)]],'Lookup Values'!$AI$1:$AJ$3,2,FALSE),"0")</f>
        <v>0</v>
      </c>
      <c r="CW58" s="180" t="str">
        <f>IFERROR(VLOOKUP(Table2[[#This Row],[Pregnancy]],'Lookup Values'!$AK$1:$AL$3,2,FALSE),"0")</f>
        <v>0</v>
      </c>
      <c r="CX58" s="180" t="str">
        <f>IFERROR(VLOOKUP(Table2[[#This Row],[Young Parent]],'Lookup Values'!$AM$1:$AN$3,2,FALSE),"0")</f>
        <v>0</v>
      </c>
      <c r="CY58" s="180" t="str">
        <f>IFERROR(VLOOKUP(Table2[[#This Row],[Young Carer]],'Lookup Values'!$AO$1:$AP$3,2,FALSE),"0")</f>
        <v>0</v>
      </c>
      <c r="CZ58" s="180" t="str">
        <f>IFERROR(VLOOKUP(Table2[[#This Row],[CAMHS Involvement]],'Lookup Values'!$AQ$1:$AR$3,2,FALSE),"0")</f>
        <v>0</v>
      </c>
      <c r="DA58" s="180" t="str">
        <f>IFERROR(VLOOKUP(Table2[[#This Row],[Health Condition]],'Lookup Values'!$AS$1:$AT$3,2,FALSE),"0")</f>
        <v>0</v>
      </c>
      <c r="DB58" s="180" t="str">
        <f>IFERROR(VLOOKUP(Table2[[#This Row],[Substance Misuse ]],'Lookup Values'!$AU$1:$AV$3,2,FALSE),"0")</f>
        <v>0</v>
      </c>
      <c r="DC58" s="180" t="str">
        <f>IFERROR(VLOOKUP(Table2[[#This Row],[YOT supervision]],'Lookup Values'!$AW$1:$AX$3,2,FALSE),"0")</f>
        <v>0</v>
      </c>
      <c r="DD58" s="180" t="str">
        <f>IFERROR(VLOOKUP(Table2[[#This Row],[Previous YOT supervision]],'Lookup Values'!$AY$1:$AZ$3,2,FALSE),"0")</f>
        <v>0</v>
      </c>
      <c r="DE58" s="180" t="str">
        <f>IFERROR(VLOOKUP(Table2[[#This Row],[Custody]],'Lookup Values'!$BA$1:$BB$3,2,FALSE),"0")</f>
        <v>0</v>
      </c>
      <c r="DF58" s="180" t="str">
        <f>IFERROR(VLOOKUP(Table2[[#This Row],[KS2 Eng &amp; Maths Ability Profile HAP/MAP/LAP]],'Lookup Values'!$BC$1:$BD$4,2,FALSE),"0")</f>
        <v>0</v>
      </c>
      <c r="DG58" s="180" t="str">
        <f>IFERROR(VLOOKUP(Table2[[#This Row],[Intended Post 16 Destination]],'Lookup Values'!$BG$1:$BH$12,2,FALSE),"0")</f>
        <v>0</v>
      </c>
      <c r="DH58" s="180" t="str">
        <f>IFERROR(VLOOKUP(Table2[[#This Row],[Application submitted (Y/N or number of applications)]],'Lookup Values'!$BI$1:$BJ$3,2,FALSE),"0")</f>
        <v>0</v>
      </c>
      <c r="DI58" s="180" t="str">
        <f>IFERROR(VLOOKUP(Table2[[#This Row],[Provider Name]],'Lookup Values'!$BK$1:$BL$3,2,FALSE),"0")</f>
        <v>0</v>
      </c>
      <c r="DJ58" s="181"/>
      <c r="DK58" s="180" t="str">
        <f>IFERROR(VLOOKUP(Table2[[#This Row],[Offer received (Y/N)]],'Lookup Values'!$BM$1:$BN$3,2,FALSE),"0")</f>
        <v>0</v>
      </c>
      <c r="DL58" s="180" t="str">
        <f>IFERROR(VLOOKUP(Table2[[#This Row],[Poor Behaviour / Attitude / Motivation]],'Lookup Values'!$BO$1:$BP$4,2,FALSE),"0")</f>
        <v>0</v>
      </c>
      <c r="DM58" s="180" t="str">
        <f>IFERROR(VLOOKUP(Table2[[#This Row],[Other known risk factors (1)]],'Lookup Values'!$BQ$1:$BR$10,2,FALSE),"0")</f>
        <v>0</v>
      </c>
      <c r="DN58" s="182" t="str">
        <f>IFERROR(VLOOKUP(Table2[[#This Row],[Other known risk factors (2)]],'Lookup Values'!$BQ$1:$BR$10,2,FALSE),"0")</f>
        <v>0</v>
      </c>
      <c r="DO58" s="180">
        <f>SUM(Table3[[#This Row],[Gender Score]:[Other known risk factors (2) Score]])</f>
        <v>12</v>
      </c>
      <c r="DP58" s="185" t="str">
        <f>CONCATENATE(Table2[[#This Row],[Generated RONI]],Table2[[#This Row],[School RONI]])</f>
        <v>Medium</v>
      </c>
    </row>
    <row r="59" spans="1:120" s="179" customFormat="1" ht="13" x14ac:dyDescent="0.3">
      <c r="A59" s="168"/>
      <c r="B59" s="169"/>
      <c r="C59" s="170"/>
      <c r="D59" s="170"/>
      <c r="E59" s="170"/>
      <c r="F59" s="170"/>
      <c r="G59" s="170"/>
      <c r="H59" s="171"/>
      <c r="I59" s="172"/>
      <c r="J59" s="173"/>
      <c r="K59" s="172"/>
      <c r="L59" s="172"/>
      <c r="M59" s="173"/>
      <c r="N59" s="171"/>
      <c r="O59" s="173"/>
      <c r="P59" s="174"/>
      <c r="Q59" s="174"/>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6"/>
      <c r="AS59" s="176"/>
      <c r="AT59" s="176"/>
      <c r="AU59" s="177" t="str">
        <f>VLOOKUP(Table3[[#This Row],[Risk Rating Score]],'Lookup Values'!$BS$1:$BT$34,2)</f>
        <v>Very Low</v>
      </c>
      <c r="AV59" s="172"/>
      <c r="AW59" s="177" t="str">
        <f>IFERROR(VLOOKUP(Table3[[#This Row],[RONI Match]],'Lookup Values'!$BU$2:$BV$26,2,FALSE),"")</f>
        <v/>
      </c>
      <c r="AX59" s="178"/>
      <c r="AY59" s="172"/>
      <c r="AZ59" s="176"/>
      <c r="BA59" s="170"/>
      <c r="BB59" s="170"/>
      <c r="BC59" s="170"/>
      <c r="BD59" s="170"/>
      <c r="BE59" s="170"/>
      <c r="BF59" s="170"/>
      <c r="BG59" s="170"/>
      <c r="BH59" s="170"/>
      <c r="BI59" s="175"/>
      <c r="BJ59" s="173"/>
      <c r="BK59" s="173"/>
      <c r="BL59" s="175"/>
      <c r="BM59" s="176"/>
      <c r="CC59" s="180" t="str">
        <f>IFERROR(VLOOKUP(Table2[[#This Row],[Gender]],'Lookup Values'!$A$1:$B$5,2,FALSE),"0")</f>
        <v>0</v>
      </c>
      <c r="CD59" s="181"/>
      <c r="CE59" s="180" t="str">
        <f>IFERROR(VLOOKUP(Table2[[#This Row],[Year Group]],'Lookup Values'!$C$1:$D$9,2,FALSE),"0")</f>
        <v>0</v>
      </c>
      <c r="CF59" s="180" t="str">
        <f>IFERROR(VLOOKUP(Table2[[#This Row],[School]],'Lookup Values'!$E$1:$E$22,2,FALSE),"0")</f>
        <v>0</v>
      </c>
      <c r="CG59" s="180" t="str">
        <f>IFERROR(VLOOKUP(Table2[[#This Row],[Attending PRU / AP]],'Lookup Values'!$G$1:$H$3,2,FALSE),"0")</f>
        <v>0</v>
      </c>
      <c r="CH59" s="180" t="str">
        <f>IFERROR(VLOOKUP(Table2[[#This Row],[EHE]],'Lookup Values'!$I$1:$J$3,2,FALSE),"0")</f>
        <v>0</v>
      </c>
      <c r="CI59" s="180" t="str">
        <f>IFERROR(VLOOKUP(Table2[[#This Row],[CME]],'Lookup Values'!$K$1:$L$3,2,FALSE),"0")</f>
        <v>0</v>
      </c>
      <c r="CJ59" s="183" t="str">
        <f>IFERROR(VLOOKUP(Table2[[#This Row],[Ethnicity]],'Ethnicity codes'!$H$1:$J$101,3,FALSE),"")</f>
        <v/>
      </c>
      <c r="CK59" s="180" t="str">
        <f>IFERROR(VLOOKUP(Table3[[#This Row],[Ethnicity2]],'Lookup Values'!$M$1:$N$23,2,FALSE),"0")</f>
        <v>0</v>
      </c>
      <c r="CL59" s="180" t="str">
        <f>IFERROR(VLOOKUP(Table3[[#This Row],[Ethnicity2]],'Lookup Values'!$O$1:$P$3,2,FALSE),"0")</f>
        <v>0</v>
      </c>
      <c r="CM59" s="180" t="str">
        <f>IFERROR(VLOOKUP(Table2[[#This Row],[EAL]],'Lookup Values'!$Q$1:$R$3,2,FALSE),"0")</f>
        <v>0</v>
      </c>
      <c r="CN59" s="180" t="str">
        <f>IFERROR(VLOOKUP(Table2[[#This Row],[SEND]],'Lookup Values'!$S$1:$T$6,2,FALSE),"0")</f>
        <v>0</v>
      </c>
      <c r="CO59" s="180" t="str">
        <f>IFERROR(VLOOKUP(Table2[[#This Row],[Pupil Premium]],'Lookup Values'!$U$1:$V$3,2,FALSE),"0")</f>
        <v>0</v>
      </c>
      <c r="CP59" s="180" t="str">
        <f>IFERROR(VLOOKUP(Table2[[#This Row],[LAC / Care Leaver]],'Lookup Values'!$W$1:$X$3,2,FALSE),"0")</f>
        <v>0</v>
      </c>
      <c r="CQ59" s="180" t="str">
        <f>IFERROR(VLOOKUP(Table2[[#This Row],[CP / CIN]],'Lookup Values'!$Y$1:$Z$3,2,FALSE),"0")</f>
        <v>0</v>
      </c>
      <c r="CR59" s="180" t="str">
        <f>IFERROR(VLOOKUP(Table2[[#This Row],[Early Help Referral]],'Lookup Values'!$Y$1:$Z$3,2,FALSE),"0")</f>
        <v>0</v>
      </c>
      <c r="CS59" s="180" t="str">
        <f>IFERROR(VLOOKUP(Table2[[#This Row],[Social Worker]],'Lookup Values'!$Y$1:$Z$3,2,FALSE),"0")</f>
        <v>0</v>
      </c>
      <c r="CT59" s="180" t="str">
        <f>IFERROR(VLOOKUP(Table2[[#This Row],[Exclusion]],'Lookup Values'!$AE$1:$AF$5,2,FALSE),"0")</f>
        <v>0</v>
      </c>
      <c r="CU59" s="180" t="str">
        <f>IFERROR(VLOOKUP(Table2[[#This Row],[Attendance / Absence (&lt;90% PA / &lt;50% SA)]],'Lookup Values'!$AG$1:$AH$4,2,FALSE),"0")</f>
        <v>0</v>
      </c>
      <c r="CV59" s="180" t="str">
        <f>IFERROR(VLOOKUP(Table2[[#This Row],[Multiple School Moves (3+)]],'Lookup Values'!$AI$1:$AJ$3,2,FALSE),"0")</f>
        <v>0</v>
      </c>
      <c r="CW59" s="180" t="str">
        <f>IFERROR(VLOOKUP(Table2[[#This Row],[Pregnancy]],'Lookup Values'!$AK$1:$AL$3,2,FALSE),"0")</f>
        <v>0</v>
      </c>
      <c r="CX59" s="180" t="str">
        <f>IFERROR(VLOOKUP(Table2[[#This Row],[Young Parent]],'Lookup Values'!$AM$1:$AN$3,2,FALSE),"0")</f>
        <v>0</v>
      </c>
      <c r="CY59" s="180" t="str">
        <f>IFERROR(VLOOKUP(Table2[[#This Row],[Young Carer]],'Lookup Values'!$AO$1:$AP$3,2,FALSE),"0")</f>
        <v>0</v>
      </c>
      <c r="CZ59" s="180" t="str">
        <f>IFERROR(VLOOKUP(Table2[[#This Row],[CAMHS Involvement]],'Lookup Values'!$AQ$1:$AR$3,2,FALSE),"0")</f>
        <v>0</v>
      </c>
      <c r="DA59" s="180" t="str">
        <f>IFERROR(VLOOKUP(Table2[[#This Row],[Health Condition]],'Lookup Values'!$AS$1:$AT$3,2,FALSE),"0")</f>
        <v>0</v>
      </c>
      <c r="DB59" s="180" t="str">
        <f>IFERROR(VLOOKUP(Table2[[#This Row],[Substance Misuse ]],'Lookup Values'!$AU$1:$AV$3,2,FALSE),"0")</f>
        <v>0</v>
      </c>
      <c r="DC59" s="180" t="str">
        <f>IFERROR(VLOOKUP(Table2[[#This Row],[YOT supervision]],'Lookup Values'!$AW$1:$AX$3,2,FALSE),"0")</f>
        <v>0</v>
      </c>
      <c r="DD59" s="180" t="str">
        <f>IFERROR(VLOOKUP(Table2[[#This Row],[Previous YOT supervision]],'Lookup Values'!$AY$1:$AZ$3,2,FALSE),"0")</f>
        <v>0</v>
      </c>
      <c r="DE59" s="180" t="str">
        <f>IFERROR(VLOOKUP(Table2[[#This Row],[Custody]],'Lookup Values'!$BA$1:$BB$3,2,FALSE),"0")</f>
        <v>0</v>
      </c>
      <c r="DF59" s="180" t="str">
        <f>IFERROR(VLOOKUP(Table2[[#This Row],[KS2 Eng &amp; Maths Ability Profile HAP/MAP/LAP]],'Lookup Values'!$BC$1:$BD$4,2,FALSE),"0")</f>
        <v>0</v>
      </c>
      <c r="DG59" s="180" t="str">
        <f>IFERROR(VLOOKUP(Table2[[#This Row],[Intended Post 16 Destination]],'Lookup Values'!$BG$1:$BH$12,2,FALSE),"0")</f>
        <v>0</v>
      </c>
      <c r="DH59" s="180" t="str">
        <f>IFERROR(VLOOKUP(Table2[[#This Row],[Application submitted (Y/N or number of applications)]],'Lookup Values'!$BI$1:$BJ$3,2,FALSE),"0")</f>
        <v>0</v>
      </c>
      <c r="DI59" s="180" t="str">
        <f>IFERROR(VLOOKUP(Table2[[#This Row],[Provider Name]],'Lookup Values'!$BK$1:$BL$3,2,FALSE),"0")</f>
        <v>0</v>
      </c>
      <c r="DJ59" s="181"/>
      <c r="DK59" s="180" t="str">
        <f>IFERROR(VLOOKUP(Table2[[#This Row],[Offer received (Y/N)]],'Lookup Values'!$BM$1:$BN$3,2,FALSE),"0")</f>
        <v>0</v>
      </c>
      <c r="DL59" s="180" t="str">
        <f>IFERROR(VLOOKUP(Table2[[#This Row],[Poor Behaviour / Attitude / Motivation]],'Lookup Values'!$BO$1:$BP$4,2,FALSE),"0")</f>
        <v>0</v>
      </c>
      <c r="DM59" s="180" t="str">
        <f>IFERROR(VLOOKUP(Table2[[#This Row],[Other known risk factors (1)]],'Lookup Values'!$BQ$1:$BR$10,2,FALSE),"0")</f>
        <v>0</v>
      </c>
      <c r="DN59" s="182" t="str">
        <f>IFERROR(VLOOKUP(Table2[[#This Row],[Other known risk factors (2)]],'Lookup Values'!$BQ$1:$BR$10,2,FALSE),"0")</f>
        <v>0</v>
      </c>
      <c r="DO59" s="180">
        <f>SUM(Table3[[#This Row],[Gender Score]:[Other known risk factors (2) Score]])</f>
        <v>0</v>
      </c>
      <c r="DP59" s="185" t="str">
        <f>CONCATENATE(Table2[[#This Row],[Generated RONI]],Table2[[#This Row],[School RONI]])</f>
        <v>Very Low</v>
      </c>
    </row>
    <row r="60" spans="1:120" s="179" customFormat="1" ht="13" x14ac:dyDescent="0.3">
      <c r="A60" s="168"/>
      <c r="B60" s="169"/>
      <c r="C60" s="170"/>
      <c r="D60" s="170"/>
      <c r="E60" s="170"/>
      <c r="F60" s="170"/>
      <c r="G60" s="170"/>
      <c r="H60" s="171"/>
      <c r="I60" s="172"/>
      <c r="J60" s="173"/>
      <c r="K60" s="172"/>
      <c r="L60" s="172"/>
      <c r="M60" s="173"/>
      <c r="N60" s="171"/>
      <c r="O60" s="173"/>
      <c r="P60" s="174"/>
      <c r="Q60" s="174"/>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6"/>
      <c r="AS60" s="176"/>
      <c r="AT60" s="176"/>
      <c r="AU60" s="177" t="str">
        <f>VLOOKUP(Table3[[#This Row],[Risk Rating Score]],'Lookup Values'!$BS$1:$BT$34,2)</f>
        <v>Very Low</v>
      </c>
      <c r="AV60" s="172"/>
      <c r="AW60" s="177" t="str">
        <f>IFERROR(VLOOKUP(Table3[[#This Row],[RONI Match]],'Lookup Values'!$BU$2:$BV$26,2,FALSE),"")</f>
        <v/>
      </c>
      <c r="AX60" s="178"/>
      <c r="AY60" s="172"/>
      <c r="AZ60" s="176"/>
      <c r="BA60" s="170"/>
      <c r="BB60" s="170"/>
      <c r="BC60" s="170"/>
      <c r="BD60" s="170"/>
      <c r="BE60" s="170"/>
      <c r="BF60" s="170"/>
      <c r="BG60" s="170"/>
      <c r="BH60" s="170"/>
      <c r="BI60" s="175"/>
      <c r="BJ60" s="173"/>
      <c r="BK60" s="173"/>
      <c r="BL60" s="175"/>
      <c r="BM60" s="176"/>
      <c r="CC60" s="180" t="str">
        <f>IFERROR(VLOOKUP(Table2[[#This Row],[Gender]],'Lookup Values'!$A$1:$B$5,2,FALSE),"0")</f>
        <v>0</v>
      </c>
      <c r="CD60" s="181"/>
      <c r="CE60" s="180" t="str">
        <f>IFERROR(VLOOKUP(Table2[[#This Row],[Year Group]],'Lookup Values'!$C$1:$D$9,2,FALSE),"0")</f>
        <v>0</v>
      </c>
      <c r="CF60" s="180" t="str">
        <f>IFERROR(VLOOKUP(Table2[[#This Row],[School]],'Lookup Values'!$E$1:$E$22,2,FALSE),"0")</f>
        <v>0</v>
      </c>
      <c r="CG60" s="180" t="str">
        <f>IFERROR(VLOOKUP(Table2[[#This Row],[Attending PRU / AP]],'Lookup Values'!$G$1:$H$3,2,FALSE),"0")</f>
        <v>0</v>
      </c>
      <c r="CH60" s="180" t="str">
        <f>IFERROR(VLOOKUP(Table2[[#This Row],[EHE]],'Lookup Values'!$I$1:$J$3,2,FALSE),"0")</f>
        <v>0</v>
      </c>
      <c r="CI60" s="180" t="str">
        <f>IFERROR(VLOOKUP(Table2[[#This Row],[CME]],'Lookup Values'!$K$1:$L$3,2,FALSE),"0")</f>
        <v>0</v>
      </c>
      <c r="CJ60" s="183" t="str">
        <f>IFERROR(VLOOKUP(Table2[[#This Row],[Ethnicity]],'Ethnicity codes'!$H$1:$J$101,3,FALSE),"")</f>
        <v/>
      </c>
      <c r="CK60" s="180" t="str">
        <f>IFERROR(VLOOKUP(Table3[[#This Row],[Ethnicity2]],'Lookup Values'!$M$1:$N$23,2,FALSE),"0")</f>
        <v>0</v>
      </c>
      <c r="CL60" s="180" t="str">
        <f>IFERROR(VLOOKUP(Table3[[#This Row],[Ethnicity2]],'Lookup Values'!$O$1:$P$3,2,FALSE),"0")</f>
        <v>0</v>
      </c>
      <c r="CM60" s="180" t="str">
        <f>IFERROR(VLOOKUP(Table2[[#This Row],[EAL]],'Lookup Values'!$Q$1:$R$3,2,FALSE),"0")</f>
        <v>0</v>
      </c>
      <c r="CN60" s="180" t="str">
        <f>IFERROR(VLOOKUP(Table2[[#This Row],[SEND]],'Lookup Values'!$S$1:$T$6,2,FALSE),"0")</f>
        <v>0</v>
      </c>
      <c r="CO60" s="180" t="str">
        <f>IFERROR(VLOOKUP(Table2[[#This Row],[Pupil Premium]],'Lookup Values'!$U$1:$V$3,2,FALSE),"0")</f>
        <v>0</v>
      </c>
      <c r="CP60" s="180" t="str">
        <f>IFERROR(VLOOKUP(Table2[[#This Row],[LAC / Care Leaver]],'Lookup Values'!$W$1:$X$3,2,FALSE),"0")</f>
        <v>0</v>
      </c>
      <c r="CQ60" s="180" t="str">
        <f>IFERROR(VLOOKUP(Table2[[#This Row],[CP / CIN]],'Lookup Values'!$Y$1:$Z$3,2,FALSE),"0")</f>
        <v>0</v>
      </c>
      <c r="CR60" s="180" t="str">
        <f>IFERROR(VLOOKUP(Table2[[#This Row],[Early Help Referral]],'Lookup Values'!$Y$1:$Z$3,2,FALSE),"0")</f>
        <v>0</v>
      </c>
      <c r="CS60" s="180" t="str">
        <f>IFERROR(VLOOKUP(Table2[[#This Row],[Social Worker]],'Lookup Values'!$Y$1:$Z$3,2,FALSE),"0")</f>
        <v>0</v>
      </c>
      <c r="CT60" s="180" t="str">
        <f>IFERROR(VLOOKUP(Table2[[#This Row],[Exclusion]],'Lookup Values'!$AE$1:$AF$5,2,FALSE),"0")</f>
        <v>0</v>
      </c>
      <c r="CU60" s="180" t="str">
        <f>IFERROR(VLOOKUP(Table2[[#This Row],[Attendance / Absence (&lt;90% PA / &lt;50% SA)]],'Lookup Values'!$AG$1:$AH$4,2,FALSE),"0")</f>
        <v>0</v>
      </c>
      <c r="CV60" s="180" t="str">
        <f>IFERROR(VLOOKUP(Table2[[#This Row],[Multiple School Moves (3+)]],'Lookup Values'!$AI$1:$AJ$3,2,FALSE),"0")</f>
        <v>0</v>
      </c>
      <c r="CW60" s="180" t="str">
        <f>IFERROR(VLOOKUP(Table2[[#This Row],[Pregnancy]],'Lookup Values'!$AK$1:$AL$3,2,FALSE),"0")</f>
        <v>0</v>
      </c>
      <c r="CX60" s="180" t="str">
        <f>IFERROR(VLOOKUP(Table2[[#This Row],[Young Parent]],'Lookup Values'!$AM$1:$AN$3,2,FALSE),"0")</f>
        <v>0</v>
      </c>
      <c r="CY60" s="180" t="str">
        <f>IFERROR(VLOOKUP(Table2[[#This Row],[Young Carer]],'Lookup Values'!$AO$1:$AP$3,2,FALSE),"0")</f>
        <v>0</v>
      </c>
      <c r="CZ60" s="180" t="str">
        <f>IFERROR(VLOOKUP(Table2[[#This Row],[CAMHS Involvement]],'Lookup Values'!$AQ$1:$AR$3,2,FALSE),"0")</f>
        <v>0</v>
      </c>
      <c r="DA60" s="180" t="str">
        <f>IFERROR(VLOOKUP(Table2[[#This Row],[Health Condition]],'Lookup Values'!$AS$1:$AT$3,2,FALSE),"0")</f>
        <v>0</v>
      </c>
      <c r="DB60" s="180" t="str">
        <f>IFERROR(VLOOKUP(Table2[[#This Row],[Substance Misuse ]],'Lookup Values'!$AU$1:$AV$3,2,FALSE),"0")</f>
        <v>0</v>
      </c>
      <c r="DC60" s="180" t="str">
        <f>IFERROR(VLOOKUP(Table2[[#This Row],[YOT supervision]],'Lookup Values'!$AW$1:$AX$3,2,FALSE),"0")</f>
        <v>0</v>
      </c>
      <c r="DD60" s="180" t="str">
        <f>IFERROR(VLOOKUP(Table2[[#This Row],[Previous YOT supervision]],'Lookup Values'!$AY$1:$AZ$3,2,FALSE),"0")</f>
        <v>0</v>
      </c>
      <c r="DE60" s="180" t="str">
        <f>IFERROR(VLOOKUP(Table2[[#This Row],[Custody]],'Lookup Values'!$BA$1:$BB$3,2,FALSE),"0")</f>
        <v>0</v>
      </c>
      <c r="DF60" s="180" t="str">
        <f>IFERROR(VLOOKUP(Table2[[#This Row],[KS2 Eng &amp; Maths Ability Profile HAP/MAP/LAP]],'Lookup Values'!$BC$1:$BD$4,2,FALSE),"0")</f>
        <v>0</v>
      </c>
      <c r="DG60" s="180" t="str">
        <f>IFERROR(VLOOKUP(Table2[[#This Row],[Intended Post 16 Destination]],'Lookup Values'!$BG$1:$BH$12,2,FALSE),"0")</f>
        <v>0</v>
      </c>
      <c r="DH60" s="180" t="str">
        <f>IFERROR(VLOOKUP(Table2[[#This Row],[Application submitted (Y/N or number of applications)]],'Lookup Values'!$BI$1:$BJ$3,2,FALSE),"0")</f>
        <v>0</v>
      </c>
      <c r="DI60" s="180" t="str">
        <f>IFERROR(VLOOKUP(Table2[[#This Row],[Provider Name]],'Lookup Values'!$BK$1:$BL$3,2,FALSE),"0")</f>
        <v>0</v>
      </c>
      <c r="DJ60" s="181"/>
      <c r="DK60" s="180" t="str">
        <f>IFERROR(VLOOKUP(Table2[[#This Row],[Offer received (Y/N)]],'Lookup Values'!$BM$1:$BN$3,2,FALSE),"0")</f>
        <v>0</v>
      </c>
      <c r="DL60" s="180" t="str">
        <f>IFERROR(VLOOKUP(Table2[[#This Row],[Poor Behaviour / Attitude / Motivation]],'Lookup Values'!$BO$1:$BP$4,2,FALSE),"0")</f>
        <v>0</v>
      </c>
      <c r="DM60" s="180" t="str">
        <f>IFERROR(VLOOKUP(Table2[[#This Row],[Other known risk factors (1)]],'Lookup Values'!$BQ$1:$BR$10,2,FALSE),"0")</f>
        <v>0</v>
      </c>
      <c r="DN60" s="182" t="str">
        <f>IFERROR(VLOOKUP(Table2[[#This Row],[Other known risk factors (2)]],'Lookup Values'!$BQ$1:$BR$10,2,FALSE),"0")</f>
        <v>0</v>
      </c>
      <c r="DO60" s="180">
        <f>SUM(Table3[[#This Row],[Gender Score]:[Other known risk factors (2) Score]])</f>
        <v>0</v>
      </c>
      <c r="DP60" s="185" t="str">
        <f>CONCATENATE(Table2[[#This Row],[Generated RONI]],Table2[[#This Row],[School RONI]])</f>
        <v>Very Low</v>
      </c>
    </row>
    <row r="61" spans="1:120" s="179" customFormat="1" ht="13" x14ac:dyDescent="0.3">
      <c r="A61" s="168"/>
      <c r="B61" s="169"/>
      <c r="C61" s="170"/>
      <c r="D61" s="170"/>
      <c r="E61" s="170"/>
      <c r="F61" s="170"/>
      <c r="G61" s="170"/>
      <c r="H61" s="171"/>
      <c r="I61" s="172"/>
      <c r="J61" s="173"/>
      <c r="K61" s="172"/>
      <c r="L61" s="172"/>
      <c r="M61" s="173"/>
      <c r="N61" s="171"/>
      <c r="O61" s="173"/>
      <c r="P61" s="174"/>
      <c r="Q61" s="174"/>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6"/>
      <c r="AS61" s="176"/>
      <c r="AT61" s="176"/>
      <c r="AU61" s="177" t="str">
        <f>VLOOKUP(Table3[[#This Row],[Risk Rating Score]],'Lookup Values'!$BS$1:$BT$34,2)</f>
        <v>Very Low</v>
      </c>
      <c r="AV61" s="172"/>
      <c r="AW61" s="177" t="str">
        <f>IFERROR(VLOOKUP(Table3[[#This Row],[RONI Match]],'Lookup Values'!$BU$2:$BV$26,2,FALSE),"")</f>
        <v/>
      </c>
      <c r="AX61" s="178"/>
      <c r="AY61" s="172"/>
      <c r="AZ61" s="176"/>
      <c r="BA61" s="170"/>
      <c r="BB61" s="170"/>
      <c r="BC61" s="170"/>
      <c r="BD61" s="170"/>
      <c r="BE61" s="170"/>
      <c r="BF61" s="170"/>
      <c r="BG61" s="170"/>
      <c r="BH61" s="170"/>
      <c r="BI61" s="175"/>
      <c r="BJ61" s="173"/>
      <c r="BK61" s="173"/>
      <c r="BL61" s="175"/>
      <c r="BM61" s="176"/>
      <c r="CC61" s="180" t="str">
        <f>IFERROR(VLOOKUP(Table2[[#This Row],[Gender]],'Lookup Values'!$A$1:$B$5,2,FALSE),"0")</f>
        <v>0</v>
      </c>
      <c r="CD61" s="181"/>
      <c r="CE61" s="180" t="str">
        <f>IFERROR(VLOOKUP(Table2[[#This Row],[Year Group]],'Lookup Values'!$C$1:$D$9,2,FALSE),"0")</f>
        <v>0</v>
      </c>
      <c r="CF61" s="180" t="str">
        <f>IFERROR(VLOOKUP(Table2[[#This Row],[School]],'Lookup Values'!$E$1:$E$22,2,FALSE),"0")</f>
        <v>0</v>
      </c>
      <c r="CG61" s="180" t="str">
        <f>IFERROR(VLOOKUP(Table2[[#This Row],[Attending PRU / AP]],'Lookup Values'!$G$1:$H$3,2,FALSE),"0")</f>
        <v>0</v>
      </c>
      <c r="CH61" s="180" t="str">
        <f>IFERROR(VLOOKUP(Table2[[#This Row],[EHE]],'Lookup Values'!$I$1:$J$3,2,FALSE),"0")</f>
        <v>0</v>
      </c>
      <c r="CI61" s="180" t="str">
        <f>IFERROR(VLOOKUP(Table2[[#This Row],[CME]],'Lookup Values'!$K$1:$L$3,2,FALSE),"0")</f>
        <v>0</v>
      </c>
      <c r="CJ61" s="183" t="str">
        <f>IFERROR(VLOOKUP(Table2[[#This Row],[Ethnicity]],'Ethnicity codes'!$H$1:$J$101,3,FALSE),"")</f>
        <v/>
      </c>
      <c r="CK61" s="180" t="str">
        <f>IFERROR(VLOOKUP(Table3[[#This Row],[Ethnicity2]],'Lookup Values'!$M$1:$N$23,2,FALSE),"0")</f>
        <v>0</v>
      </c>
      <c r="CL61" s="180" t="str">
        <f>IFERROR(VLOOKUP(Table3[[#This Row],[Ethnicity2]],'Lookup Values'!$O$1:$P$3,2,FALSE),"0")</f>
        <v>0</v>
      </c>
      <c r="CM61" s="180" t="str">
        <f>IFERROR(VLOOKUP(Table2[[#This Row],[EAL]],'Lookup Values'!$Q$1:$R$3,2,FALSE),"0")</f>
        <v>0</v>
      </c>
      <c r="CN61" s="180" t="str">
        <f>IFERROR(VLOOKUP(Table2[[#This Row],[SEND]],'Lookup Values'!$S$1:$T$6,2,FALSE),"0")</f>
        <v>0</v>
      </c>
      <c r="CO61" s="180" t="str">
        <f>IFERROR(VLOOKUP(Table2[[#This Row],[Pupil Premium]],'Lookup Values'!$U$1:$V$3,2,FALSE),"0")</f>
        <v>0</v>
      </c>
      <c r="CP61" s="180" t="str">
        <f>IFERROR(VLOOKUP(Table2[[#This Row],[LAC / Care Leaver]],'Lookup Values'!$W$1:$X$3,2,FALSE),"0")</f>
        <v>0</v>
      </c>
      <c r="CQ61" s="180" t="str">
        <f>IFERROR(VLOOKUP(Table2[[#This Row],[CP / CIN]],'Lookup Values'!$Y$1:$Z$3,2,FALSE),"0")</f>
        <v>0</v>
      </c>
      <c r="CR61" s="180" t="str">
        <f>IFERROR(VLOOKUP(Table2[[#This Row],[Early Help Referral]],'Lookup Values'!$Y$1:$Z$3,2,FALSE),"0")</f>
        <v>0</v>
      </c>
      <c r="CS61" s="180" t="str">
        <f>IFERROR(VLOOKUP(Table2[[#This Row],[Social Worker]],'Lookup Values'!$Y$1:$Z$3,2,FALSE),"0")</f>
        <v>0</v>
      </c>
      <c r="CT61" s="180" t="str">
        <f>IFERROR(VLOOKUP(Table2[[#This Row],[Exclusion]],'Lookup Values'!$AE$1:$AF$5,2,FALSE),"0")</f>
        <v>0</v>
      </c>
      <c r="CU61" s="180" t="str">
        <f>IFERROR(VLOOKUP(Table2[[#This Row],[Attendance / Absence (&lt;90% PA / &lt;50% SA)]],'Lookup Values'!$AG$1:$AH$4,2,FALSE),"0")</f>
        <v>0</v>
      </c>
      <c r="CV61" s="180" t="str">
        <f>IFERROR(VLOOKUP(Table2[[#This Row],[Multiple School Moves (3+)]],'Lookup Values'!$AI$1:$AJ$3,2,FALSE),"0")</f>
        <v>0</v>
      </c>
      <c r="CW61" s="180" t="str">
        <f>IFERROR(VLOOKUP(Table2[[#This Row],[Pregnancy]],'Lookup Values'!$AK$1:$AL$3,2,FALSE),"0")</f>
        <v>0</v>
      </c>
      <c r="CX61" s="180" t="str">
        <f>IFERROR(VLOOKUP(Table2[[#This Row],[Young Parent]],'Lookup Values'!$AM$1:$AN$3,2,FALSE),"0")</f>
        <v>0</v>
      </c>
      <c r="CY61" s="180" t="str">
        <f>IFERROR(VLOOKUP(Table2[[#This Row],[Young Carer]],'Lookup Values'!$AO$1:$AP$3,2,FALSE),"0")</f>
        <v>0</v>
      </c>
      <c r="CZ61" s="180" t="str">
        <f>IFERROR(VLOOKUP(Table2[[#This Row],[CAMHS Involvement]],'Lookup Values'!$AQ$1:$AR$3,2,FALSE),"0")</f>
        <v>0</v>
      </c>
      <c r="DA61" s="180" t="str">
        <f>IFERROR(VLOOKUP(Table2[[#This Row],[Health Condition]],'Lookup Values'!$AS$1:$AT$3,2,FALSE),"0")</f>
        <v>0</v>
      </c>
      <c r="DB61" s="180" t="str">
        <f>IFERROR(VLOOKUP(Table2[[#This Row],[Substance Misuse ]],'Lookup Values'!$AU$1:$AV$3,2,FALSE),"0")</f>
        <v>0</v>
      </c>
      <c r="DC61" s="180" t="str">
        <f>IFERROR(VLOOKUP(Table2[[#This Row],[YOT supervision]],'Lookup Values'!$AW$1:$AX$3,2,FALSE),"0")</f>
        <v>0</v>
      </c>
      <c r="DD61" s="180" t="str">
        <f>IFERROR(VLOOKUP(Table2[[#This Row],[Previous YOT supervision]],'Lookup Values'!$AY$1:$AZ$3,2,FALSE),"0")</f>
        <v>0</v>
      </c>
      <c r="DE61" s="180" t="str">
        <f>IFERROR(VLOOKUP(Table2[[#This Row],[Custody]],'Lookup Values'!$BA$1:$BB$3,2,FALSE),"0")</f>
        <v>0</v>
      </c>
      <c r="DF61" s="180" t="str">
        <f>IFERROR(VLOOKUP(Table2[[#This Row],[KS2 Eng &amp; Maths Ability Profile HAP/MAP/LAP]],'Lookup Values'!$BC$1:$BD$4,2,FALSE),"0")</f>
        <v>0</v>
      </c>
      <c r="DG61" s="180" t="str">
        <f>IFERROR(VLOOKUP(Table2[[#This Row],[Intended Post 16 Destination]],'Lookup Values'!$BG$1:$BH$12,2,FALSE),"0")</f>
        <v>0</v>
      </c>
      <c r="DH61" s="180" t="str">
        <f>IFERROR(VLOOKUP(Table2[[#This Row],[Application submitted (Y/N or number of applications)]],'Lookup Values'!$BI$1:$BJ$3,2,FALSE),"0")</f>
        <v>0</v>
      </c>
      <c r="DI61" s="180" t="str">
        <f>IFERROR(VLOOKUP(Table2[[#This Row],[Provider Name]],'Lookup Values'!$BK$1:$BL$3,2,FALSE),"0")</f>
        <v>0</v>
      </c>
      <c r="DJ61" s="181"/>
      <c r="DK61" s="180" t="str">
        <f>IFERROR(VLOOKUP(Table2[[#This Row],[Offer received (Y/N)]],'Lookup Values'!$BM$1:$BN$3,2,FALSE),"0")</f>
        <v>0</v>
      </c>
      <c r="DL61" s="180" t="str">
        <f>IFERROR(VLOOKUP(Table2[[#This Row],[Poor Behaviour / Attitude / Motivation]],'Lookup Values'!$BO$1:$BP$4,2,FALSE),"0")</f>
        <v>0</v>
      </c>
      <c r="DM61" s="180" t="str">
        <f>IFERROR(VLOOKUP(Table2[[#This Row],[Other known risk factors (1)]],'Lookup Values'!$BQ$1:$BR$10,2,FALSE),"0")</f>
        <v>0</v>
      </c>
      <c r="DN61" s="182" t="str">
        <f>IFERROR(VLOOKUP(Table2[[#This Row],[Other known risk factors (2)]],'Lookup Values'!$BQ$1:$BR$10,2,FALSE),"0")</f>
        <v>0</v>
      </c>
      <c r="DO61" s="180">
        <f>SUM(Table3[[#This Row],[Gender Score]:[Other known risk factors (2) Score]])</f>
        <v>0</v>
      </c>
      <c r="DP61" s="185" t="str">
        <f>CONCATENATE(Table2[[#This Row],[Generated RONI]],Table2[[#This Row],[School RONI]])</f>
        <v>Very Low</v>
      </c>
    </row>
    <row r="62" spans="1:120" s="179" customFormat="1" ht="13" x14ac:dyDescent="0.3">
      <c r="A62" s="168"/>
      <c r="B62" s="169"/>
      <c r="C62" s="170"/>
      <c r="D62" s="170"/>
      <c r="E62" s="170"/>
      <c r="F62" s="170"/>
      <c r="G62" s="170"/>
      <c r="H62" s="171"/>
      <c r="I62" s="172"/>
      <c r="J62" s="173"/>
      <c r="K62" s="172"/>
      <c r="L62" s="172"/>
      <c r="M62" s="173"/>
      <c r="N62" s="171"/>
      <c r="O62" s="173"/>
      <c r="P62" s="174"/>
      <c r="Q62" s="174"/>
      <c r="R62" s="17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6"/>
      <c r="AS62" s="176"/>
      <c r="AT62" s="176"/>
      <c r="AU62" s="177" t="str">
        <f>VLOOKUP(Table3[[#This Row],[Risk Rating Score]],'Lookup Values'!$BS$1:$BT$34,2)</f>
        <v>Very Low</v>
      </c>
      <c r="AV62" s="172"/>
      <c r="AW62" s="177" t="str">
        <f>IFERROR(VLOOKUP(Table3[[#This Row],[RONI Match]],'Lookup Values'!$BU$2:$BV$26,2,FALSE),"")</f>
        <v/>
      </c>
      <c r="AX62" s="178"/>
      <c r="AY62" s="172"/>
      <c r="AZ62" s="176"/>
      <c r="BA62" s="170"/>
      <c r="BB62" s="170"/>
      <c r="BC62" s="170"/>
      <c r="BD62" s="170"/>
      <c r="BE62" s="170"/>
      <c r="BF62" s="170"/>
      <c r="BG62" s="170"/>
      <c r="BH62" s="170"/>
      <c r="BI62" s="175"/>
      <c r="BJ62" s="173"/>
      <c r="BK62" s="173"/>
      <c r="BL62" s="175"/>
      <c r="BM62" s="176"/>
      <c r="CC62" s="180" t="str">
        <f>IFERROR(VLOOKUP(Table2[[#This Row],[Gender]],'Lookup Values'!$A$1:$B$5,2,FALSE),"0")</f>
        <v>0</v>
      </c>
      <c r="CD62" s="181"/>
      <c r="CE62" s="180" t="str">
        <f>IFERROR(VLOOKUP(Table2[[#This Row],[Year Group]],'Lookup Values'!$C$1:$D$9,2,FALSE),"0")</f>
        <v>0</v>
      </c>
      <c r="CF62" s="180" t="str">
        <f>IFERROR(VLOOKUP(Table2[[#This Row],[School]],'Lookup Values'!$E$1:$E$22,2,FALSE),"0")</f>
        <v>0</v>
      </c>
      <c r="CG62" s="180" t="str">
        <f>IFERROR(VLOOKUP(Table2[[#This Row],[Attending PRU / AP]],'Lookup Values'!$G$1:$H$3,2,FALSE),"0")</f>
        <v>0</v>
      </c>
      <c r="CH62" s="180" t="str">
        <f>IFERROR(VLOOKUP(Table2[[#This Row],[EHE]],'Lookup Values'!$I$1:$J$3,2,FALSE),"0")</f>
        <v>0</v>
      </c>
      <c r="CI62" s="180" t="str">
        <f>IFERROR(VLOOKUP(Table2[[#This Row],[CME]],'Lookup Values'!$K$1:$L$3,2,FALSE),"0")</f>
        <v>0</v>
      </c>
      <c r="CJ62" s="183" t="str">
        <f>IFERROR(VLOOKUP(Table2[[#This Row],[Ethnicity]],'Ethnicity codes'!$H$1:$J$101,3,FALSE),"")</f>
        <v/>
      </c>
      <c r="CK62" s="180" t="str">
        <f>IFERROR(VLOOKUP(Table3[[#This Row],[Ethnicity2]],'Lookup Values'!$M$1:$N$23,2,FALSE),"0")</f>
        <v>0</v>
      </c>
      <c r="CL62" s="180" t="str">
        <f>IFERROR(VLOOKUP(Table3[[#This Row],[Ethnicity2]],'Lookup Values'!$O$1:$P$3,2,FALSE),"0")</f>
        <v>0</v>
      </c>
      <c r="CM62" s="180" t="str">
        <f>IFERROR(VLOOKUP(Table2[[#This Row],[EAL]],'Lookup Values'!$Q$1:$R$3,2,FALSE),"0")</f>
        <v>0</v>
      </c>
      <c r="CN62" s="180" t="str">
        <f>IFERROR(VLOOKUP(Table2[[#This Row],[SEND]],'Lookup Values'!$S$1:$T$6,2,FALSE),"0")</f>
        <v>0</v>
      </c>
      <c r="CO62" s="180" t="str">
        <f>IFERROR(VLOOKUP(Table2[[#This Row],[Pupil Premium]],'Lookup Values'!$U$1:$V$3,2,FALSE),"0")</f>
        <v>0</v>
      </c>
      <c r="CP62" s="180" t="str">
        <f>IFERROR(VLOOKUP(Table2[[#This Row],[LAC / Care Leaver]],'Lookup Values'!$W$1:$X$3,2,FALSE),"0")</f>
        <v>0</v>
      </c>
      <c r="CQ62" s="180" t="str">
        <f>IFERROR(VLOOKUP(Table2[[#This Row],[CP / CIN]],'Lookup Values'!$Y$1:$Z$3,2,FALSE),"0")</f>
        <v>0</v>
      </c>
      <c r="CR62" s="180" t="str">
        <f>IFERROR(VLOOKUP(Table2[[#This Row],[Early Help Referral]],'Lookup Values'!$Y$1:$Z$3,2,FALSE),"0")</f>
        <v>0</v>
      </c>
      <c r="CS62" s="180" t="str">
        <f>IFERROR(VLOOKUP(Table2[[#This Row],[Social Worker]],'Lookup Values'!$Y$1:$Z$3,2,FALSE),"0")</f>
        <v>0</v>
      </c>
      <c r="CT62" s="180" t="str">
        <f>IFERROR(VLOOKUP(Table2[[#This Row],[Exclusion]],'Lookup Values'!$AE$1:$AF$5,2,FALSE),"0")</f>
        <v>0</v>
      </c>
      <c r="CU62" s="180" t="str">
        <f>IFERROR(VLOOKUP(Table2[[#This Row],[Attendance / Absence (&lt;90% PA / &lt;50% SA)]],'Lookup Values'!$AG$1:$AH$4,2,FALSE),"0")</f>
        <v>0</v>
      </c>
      <c r="CV62" s="180" t="str">
        <f>IFERROR(VLOOKUP(Table2[[#This Row],[Multiple School Moves (3+)]],'Lookup Values'!$AI$1:$AJ$3,2,FALSE),"0")</f>
        <v>0</v>
      </c>
      <c r="CW62" s="180" t="str">
        <f>IFERROR(VLOOKUP(Table2[[#This Row],[Pregnancy]],'Lookup Values'!$AK$1:$AL$3,2,FALSE),"0")</f>
        <v>0</v>
      </c>
      <c r="CX62" s="180" t="str">
        <f>IFERROR(VLOOKUP(Table2[[#This Row],[Young Parent]],'Lookup Values'!$AM$1:$AN$3,2,FALSE),"0")</f>
        <v>0</v>
      </c>
      <c r="CY62" s="180" t="str">
        <f>IFERROR(VLOOKUP(Table2[[#This Row],[Young Carer]],'Lookup Values'!$AO$1:$AP$3,2,FALSE),"0")</f>
        <v>0</v>
      </c>
      <c r="CZ62" s="180" t="str">
        <f>IFERROR(VLOOKUP(Table2[[#This Row],[CAMHS Involvement]],'Lookup Values'!$AQ$1:$AR$3,2,FALSE),"0")</f>
        <v>0</v>
      </c>
      <c r="DA62" s="180" t="str">
        <f>IFERROR(VLOOKUP(Table2[[#This Row],[Health Condition]],'Lookup Values'!$AS$1:$AT$3,2,FALSE),"0")</f>
        <v>0</v>
      </c>
      <c r="DB62" s="180" t="str">
        <f>IFERROR(VLOOKUP(Table2[[#This Row],[Substance Misuse ]],'Lookup Values'!$AU$1:$AV$3,2,FALSE),"0")</f>
        <v>0</v>
      </c>
      <c r="DC62" s="180" t="str">
        <f>IFERROR(VLOOKUP(Table2[[#This Row],[YOT supervision]],'Lookup Values'!$AW$1:$AX$3,2,FALSE),"0")</f>
        <v>0</v>
      </c>
      <c r="DD62" s="180" t="str">
        <f>IFERROR(VLOOKUP(Table2[[#This Row],[Previous YOT supervision]],'Lookup Values'!$AY$1:$AZ$3,2,FALSE),"0")</f>
        <v>0</v>
      </c>
      <c r="DE62" s="180" t="str">
        <f>IFERROR(VLOOKUP(Table2[[#This Row],[Custody]],'Lookup Values'!$BA$1:$BB$3,2,FALSE),"0")</f>
        <v>0</v>
      </c>
      <c r="DF62" s="180" t="str">
        <f>IFERROR(VLOOKUP(Table2[[#This Row],[KS2 Eng &amp; Maths Ability Profile HAP/MAP/LAP]],'Lookup Values'!$BC$1:$BD$4,2,FALSE),"0")</f>
        <v>0</v>
      </c>
      <c r="DG62" s="180" t="str">
        <f>IFERROR(VLOOKUP(Table2[[#This Row],[Intended Post 16 Destination]],'Lookup Values'!$BG$1:$BH$12,2,FALSE),"0")</f>
        <v>0</v>
      </c>
      <c r="DH62" s="180" t="str">
        <f>IFERROR(VLOOKUP(Table2[[#This Row],[Application submitted (Y/N or number of applications)]],'Lookup Values'!$BI$1:$BJ$3,2,FALSE),"0")</f>
        <v>0</v>
      </c>
      <c r="DI62" s="180" t="str">
        <f>IFERROR(VLOOKUP(Table2[[#This Row],[Provider Name]],'Lookup Values'!$BK$1:$BL$3,2,FALSE),"0")</f>
        <v>0</v>
      </c>
      <c r="DJ62" s="181"/>
      <c r="DK62" s="180" t="str">
        <f>IFERROR(VLOOKUP(Table2[[#This Row],[Offer received (Y/N)]],'Lookup Values'!$BM$1:$BN$3,2,FALSE),"0")</f>
        <v>0</v>
      </c>
      <c r="DL62" s="180" t="str">
        <f>IFERROR(VLOOKUP(Table2[[#This Row],[Poor Behaviour / Attitude / Motivation]],'Lookup Values'!$BO$1:$BP$4,2,FALSE),"0")</f>
        <v>0</v>
      </c>
      <c r="DM62" s="180" t="str">
        <f>IFERROR(VLOOKUP(Table2[[#This Row],[Other known risk factors (1)]],'Lookup Values'!$BQ$1:$BR$10,2,FALSE),"0")</f>
        <v>0</v>
      </c>
      <c r="DN62" s="182" t="str">
        <f>IFERROR(VLOOKUP(Table2[[#This Row],[Other known risk factors (2)]],'Lookup Values'!$BQ$1:$BR$10,2,FALSE),"0")</f>
        <v>0</v>
      </c>
      <c r="DO62" s="180">
        <f>SUM(Table3[[#This Row],[Gender Score]:[Other known risk factors (2) Score]])</f>
        <v>0</v>
      </c>
      <c r="DP62" s="185" t="str">
        <f>CONCATENATE(Table2[[#This Row],[Generated RONI]],Table2[[#This Row],[School RONI]])</f>
        <v>Very Low</v>
      </c>
    </row>
    <row r="63" spans="1:120" s="179" customFormat="1" ht="13" x14ac:dyDescent="0.3">
      <c r="A63" s="168"/>
      <c r="B63" s="169"/>
      <c r="C63" s="170"/>
      <c r="D63" s="170"/>
      <c r="E63" s="170"/>
      <c r="F63" s="170"/>
      <c r="G63" s="170"/>
      <c r="H63" s="171"/>
      <c r="I63" s="172"/>
      <c r="J63" s="173"/>
      <c r="K63" s="172"/>
      <c r="L63" s="172"/>
      <c r="M63" s="173"/>
      <c r="N63" s="171"/>
      <c r="O63" s="173"/>
      <c r="P63" s="174"/>
      <c r="Q63" s="174"/>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6"/>
      <c r="AS63" s="176"/>
      <c r="AT63" s="176"/>
      <c r="AU63" s="177" t="str">
        <f>VLOOKUP(Table3[[#This Row],[Risk Rating Score]],'Lookup Values'!$BS$1:$BT$34,2)</f>
        <v>Very Low</v>
      </c>
      <c r="AV63" s="172"/>
      <c r="AW63" s="177" t="str">
        <f>IFERROR(VLOOKUP(Table3[[#This Row],[RONI Match]],'Lookup Values'!$BU$2:$BV$26,2,FALSE),"")</f>
        <v/>
      </c>
      <c r="AX63" s="178"/>
      <c r="AY63" s="172"/>
      <c r="AZ63" s="176"/>
      <c r="BA63" s="170"/>
      <c r="BB63" s="170"/>
      <c r="BC63" s="170"/>
      <c r="BD63" s="170"/>
      <c r="BE63" s="170"/>
      <c r="BF63" s="170"/>
      <c r="BG63" s="170"/>
      <c r="BH63" s="170"/>
      <c r="BI63" s="175"/>
      <c r="BJ63" s="173"/>
      <c r="BK63" s="173"/>
      <c r="BL63" s="175"/>
      <c r="BM63" s="176"/>
      <c r="CC63" s="180" t="str">
        <f>IFERROR(VLOOKUP(Table2[[#This Row],[Gender]],'Lookup Values'!$A$1:$B$5,2,FALSE),"0")</f>
        <v>0</v>
      </c>
      <c r="CD63" s="181"/>
      <c r="CE63" s="180" t="str">
        <f>IFERROR(VLOOKUP(Table2[[#This Row],[Year Group]],'Lookup Values'!$C$1:$D$9,2,FALSE),"0")</f>
        <v>0</v>
      </c>
      <c r="CF63" s="180" t="str">
        <f>IFERROR(VLOOKUP(Table2[[#This Row],[School]],'Lookup Values'!$E$1:$E$22,2,FALSE),"0")</f>
        <v>0</v>
      </c>
      <c r="CG63" s="180" t="str">
        <f>IFERROR(VLOOKUP(Table2[[#This Row],[Attending PRU / AP]],'Lookup Values'!$G$1:$H$3,2,FALSE),"0")</f>
        <v>0</v>
      </c>
      <c r="CH63" s="180" t="str">
        <f>IFERROR(VLOOKUP(Table2[[#This Row],[EHE]],'Lookup Values'!$I$1:$J$3,2,FALSE),"0")</f>
        <v>0</v>
      </c>
      <c r="CI63" s="180" t="str">
        <f>IFERROR(VLOOKUP(Table2[[#This Row],[CME]],'Lookup Values'!$K$1:$L$3,2,FALSE),"0")</f>
        <v>0</v>
      </c>
      <c r="CJ63" s="183" t="str">
        <f>IFERROR(VLOOKUP(Table2[[#This Row],[Ethnicity]],'Ethnicity codes'!$H$1:$J$101,3,FALSE),"")</f>
        <v/>
      </c>
      <c r="CK63" s="180" t="str">
        <f>IFERROR(VLOOKUP(Table3[[#This Row],[Ethnicity2]],'Lookup Values'!$M$1:$N$23,2,FALSE),"0")</f>
        <v>0</v>
      </c>
      <c r="CL63" s="180" t="str">
        <f>IFERROR(VLOOKUP(Table3[[#This Row],[Ethnicity2]],'Lookup Values'!$O$1:$P$3,2,FALSE),"0")</f>
        <v>0</v>
      </c>
      <c r="CM63" s="180" t="str">
        <f>IFERROR(VLOOKUP(Table2[[#This Row],[EAL]],'Lookup Values'!$Q$1:$R$3,2,FALSE),"0")</f>
        <v>0</v>
      </c>
      <c r="CN63" s="180" t="str">
        <f>IFERROR(VLOOKUP(Table2[[#This Row],[SEND]],'Lookup Values'!$S$1:$T$6,2,FALSE),"0")</f>
        <v>0</v>
      </c>
      <c r="CO63" s="180" t="str">
        <f>IFERROR(VLOOKUP(Table2[[#This Row],[Pupil Premium]],'Lookup Values'!$U$1:$V$3,2,FALSE),"0")</f>
        <v>0</v>
      </c>
      <c r="CP63" s="180" t="str">
        <f>IFERROR(VLOOKUP(Table2[[#This Row],[LAC / Care Leaver]],'Lookup Values'!$W$1:$X$3,2,FALSE),"0")</f>
        <v>0</v>
      </c>
      <c r="CQ63" s="180" t="str">
        <f>IFERROR(VLOOKUP(Table2[[#This Row],[CP / CIN]],'Lookup Values'!$Y$1:$Z$3,2,FALSE),"0")</f>
        <v>0</v>
      </c>
      <c r="CR63" s="180" t="str">
        <f>IFERROR(VLOOKUP(Table2[[#This Row],[Early Help Referral]],'Lookup Values'!$Y$1:$Z$3,2,FALSE),"0")</f>
        <v>0</v>
      </c>
      <c r="CS63" s="180" t="str">
        <f>IFERROR(VLOOKUP(Table2[[#This Row],[Social Worker]],'Lookup Values'!$Y$1:$Z$3,2,FALSE),"0")</f>
        <v>0</v>
      </c>
      <c r="CT63" s="180" t="str">
        <f>IFERROR(VLOOKUP(Table2[[#This Row],[Exclusion]],'Lookup Values'!$AE$1:$AF$5,2,FALSE),"0")</f>
        <v>0</v>
      </c>
      <c r="CU63" s="180" t="str">
        <f>IFERROR(VLOOKUP(Table2[[#This Row],[Attendance / Absence (&lt;90% PA / &lt;50% SA)]],'Lookup Values'!$AG$1:$AH$4,2,FALSE),"0")</f>
        <v>0</v>
      </c>
      <c r="CV63" s="180" t="str">
        <f>IFERROR(VLOOKUP(Table2[[#This Row],[Multiple School Moves (3+)]],'Lookup Values'!$AI$1:$AJ$3,2,FALSE),"0")</f>
        <v>0</v>
      </c>
      <c r="CW63" s="180" t="str">
        <f>IFERROR(VLOOKUP(Table2[[#This Row],[Pregnancy]],'Lookup Values'!$AK$1:$AL$3,2,FALSE),"0")</f>
        <v>0</v>
      </c>
      <c r="CX63" s="180" t="str">
        <f>IFERROR(VLOOKUP(Table2[[#This Row],[Young Parent]],'Lookup Values'!$AM$1:$AN$3,2,FALSE),"0")</f>
        <v>0</v>
      </c>
      <c r="CY63" s="180" t="str">
        <f>IFERROR(VLOOKUP(Table2[[#This Row],[Young Carer]],'Lookup Values'!$AO$1:$AP$3,2,FALSE),"0")</f>
        <v>0</v>
      </c>
      <c r="CZ63" s="180" t="str">
        <f>IFERROR(VLOOKUP(Table2[[#This Row],[CAMHS Involvement]],'Lookup Values'!$AQ$1:$AR$3,2,FALSE),"0")</f>
        <v>0</v>
      </c>
      <c r="DA63" s="180" t="str">
        <f>IFERROR(VLOOKUP(Table2[[#This Row],[Health Condition]],'Lookup Values'!$AS$1:$AT$3,2,FALSE),"0")</f>
        <v>0</v>
      </c>
      <c r="DB63" s="180" t="str">
        <f>IFERROR(VLOOKUP(Table2[[#This Row],[Substance Misuse ]],'Lookup Values'!$AU$1:$AV$3,2,FALSE),"0")</f>
        <v>0</v>
      </c>
      <c r="DC63" s="180" t="str">
        <f>IFERROR(VLOOKUP(Table2[[#This Row],[YOT supervision]],'Lookup Values'!$AW$1:$AX$3,2,FALSE),"0")</f>
        <v>0</v>
      </c>
      <c r="DD63" s="180" t="str">
        <f>IFERROR(VLOOKUP(Table2[[#This Row],[Previous YOT supervision]],'Lookup Values'!$AY$1:$AZ$3,2,FALSE),"0")</f>
        <v>0</v>
      </c>
      <c r="DE63" s="180" t="str">
        <f>IFERROR(VLOOKUP(Table2[[#This Row],[Custody]],'Lookup Values'!$BA$1:$BB$3,2,FALSE),"0")</f>
        <v>0</v>
      </c>
      <c r="DF63" s="180" t="str">
        <f>IFERROR(VLOOKUP(Table2[[#This Row],[KS2 Eng &amp; Maths Ability Profile HAP/MAP/LAP]],'Lookup Values'!$BC$1:$BD$4,2,FALSE),"0")</f>
        <v>0</v>
      </c>
      <c r="DG63" s="180" t="str">
        <f>IFERROR(VLOOKUP(Table2[[#This Row],[Intended Post 16 Destination]],'Lookup Values'!$BG$1:$BH$12,2,FALSE),"0")</f>
        <v>0</v>
      </c>
      <c r="DH63" s="180" t="str">
        <f>IFERROR(VLOOKUP(Table2[[#This Row],[Application submitted (Y/N or number of applications)]],'Lookup Values'!$BI$1:$BJ$3,2,FALSE),"0")</f>
        <v>0</v>
      </c>
      <c r="DI63" s="180" t="str">
        <f>IFERROR(VLOOKUP(Table2[[#This Row],[Provider Name]],'Lookup Values'!$BK$1:$BL$3,2,FALSE),"0")</f>
        <v>0</v>
      </c>
      <c r="DJ63" s="181"/>
      <c r="DK63" s="180" t="str">
        <f>IFERROR(VLOOKUP(Table2[[#This Row],[Offer received (Y/N)]],'Lookup Values'!$BM$1:$BN$3,2,FALSE),"0")</f>
        <v>0</v>
      </c>
      <c r="DL63" s="180" t="str">
        <f>IFERROR(VLOOKUP(Table2[[#This Row],[Poor Behaviour / Attitude / Motivation]],'Lookup Values'!$BO$1:$BP$4,2,FALSE),"0")</f>
        <v>0</v>
      </c>
      <c r="DM63" s="180" t="str">
        <f>IFERROR(VLOOKUP(Table2[[#This Row],[Other known risk factors (1)]],'Lookup Values'!$BQ$1:$BR$10,2,FALSE),"0")</f>
        <v>0</v>
      </c>
      <c r="DN63" s="182" t="str">
        <f>IFERROR(VLOOKUP(Table2[[#This Row],[Other known risk factors (2)]],'Lookup Values'!$BQ$1:$BR$10,2,FALSE),"0")</f>
        <v>0</v>
      </c>
      <c r="DO63" s="180">
        <f>SUM(Table3[[#This Row],[Gender Score]:[Other known risk factors (2) Score]])</f>
        <v>0</v>
      </c>
      <c r="DP63" s="185" t="str">
        <f>CONCATENATE(Table2[[#This Row],[Generated RONI]],Table2[[#This Row],[School RONI]])</f>
        <v>Very Low</v>
      </c>
    </row>
    <row r="64" spans="1:120" s="179" customFormat="1" ht="13" x14ac:dyDescent="0.3">
      <c r="A64" s="168"/>
      <c r="B64" s="169"/>
      <c r="C64" s="170"/>
      <c r="D64" s="170"/>
      <c r="E64" s="170"/>
      <c r="F64" s="170"/>
      <c r="G64" s="170"/>
      <c r="H64" s="171"/>
      <c r="I64" s="172"/>
      <c r="J64" s="173"/>
      <c r="K64" s="172"/>
      <c r="L64" s="172"/>
      <c r="M64" s="173"/>
      <c r="N64" s="171"/>
      <c r="O64" s="173"/>
      <c r="P64" s="174"/>
      <c r="Q64" s="174"/>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6"/>
      <c r="AS64" s="176"/>
      <c r="AT64" s="176"/>
      <c r="AU64" s="177" t="str">
        <f>VLOOKUP(Table3[[#This Row],[Risk Rating Score]],'Lookup Values'!$BS$1:$BT$34,2)</f>
        <v>Very Low</v>
      </c>
      <c r="AV64" s="172"/>
      <c r="AW64" s="177" t="str">
        <f>IFERROR(VLOOKUP(Table3[[#This Row],[RONI Match]],'Lookup Values'!$BU$2:$BV$26,2,FALSE),"")</f>
        <v/>
      </c>
      <c r="AX64" s="178"/>
      <c r="AY64" s="172"/>
      <c r="AZ64" s="176"/>
      <c r="BA64" s="170"/>
      <c r="BB64" s="170"/>
      <c r="BC64" s="170"/>
      <c r="BD64" s="170"/>
      <c r="BE64" s="170"/>
      <c r="BF64" s="170"/>
      <c r="BG64" s="170"/>
      <c r="BH64" s="170"/>
      <c r="BI64" s="175"/>
      <c r="BJ64" s="173"/>
      <c r="BK64" s="173"/>
      <c r="BL64" s="175"/>
      <c r="BM64" s="176"/>
      <c r="CC64" s="180" t="str">
        <f>IFERROR(VLOOKUP(Table2[[#This Row],[Gender]],'Lookup Values'!$A$1:$B$5,2,FALSE),"0")</f>
        <v>0</v>
      </c>
      <c r="CD64" s="181"/>
      <c r="CE64" s="180" t="str">
        <f>IFERROR(VLOOKUP(Table2[[#This Row],[Year Group]],'Lookup Values'!$C$1:$D$9,2,FALSE),"0")</f>
        <v>0</v>
      </c>
      <c r="CF64" s="180" t="str">
        <f>IFERROR(VLOOKUP(Table2[[#This Row],[School]],'Lookup Values'!$E$1:$E$22,2,FALSE),"0")</f>
        <v>0</v>
      </c>
      <c r="CG64" s="180" t="str">
        <f>IFERROR(VLOOKUP(Table2[[#This Row],[Attending PRU / AP]],'Lookup Values'!$G$1:$H$3,2,FALSE),"0")</f>
        <v>0</v>
      </c>
      <c r="CH64" s="180" t="str">
        <f>IFERROR(VLOOKUP(Table2[[#This Row],[EHE]],'Lookup Values'!$I$1:$J$3,2,FALSE),"0")</f>
        <v>0</v>
      </c>
      <c r="CI64" s="180" t="str">
        <f>IFERROR(VLOOKUP(Table2[[#This Row],[CME]],'Lookup Values'!$K$1:$L$3,2,FALSE),"0")</f>
        <v>0</v>
      </c>
      <c r="CJ64" s="183" t="str">
        <f>IFERROR(VLOOKUP(Table2[[#This Row],[Ethnicity]],'Ethnicity codes'!$H$1:$J$101,3,FALSE),"")</f>
        <v/>
      </c>
      <c r="CK64" s="180" t="str">
        <f>IFERROR(VLOOKUP(Table3[[#This Row],[Ethnicity2]],'Lookup Values'!$M$1:$N$23,2,FALSE),"0")</f>
        <v>0</v>
      </c>
      <c r="CL64" s="180" t="str">
        <f>IFERROR(VLOOKUP(Table3[[#This Row],[Ethnicity2]],'Lookup Values'!$O$1:$P$3,2,FALSE),"0")</f>
        <v>0</v>
      </c>
      <c r="CM64" s="180" t="str">
        <f>IFERROR(VLOOKUP(Table2[[#This Row],[EAL]],'Lookup Values'!$Q$1:$R$3,2,FALSE),"0")</f>
        <v>0</v>
      </c>
      <c r="CN64" s="180" t="str">
        <f>IFERROR(VLOOKUP(Table2[[#This Row],[SEND]],'Lookup Values'!$S$1:$T$6,2,FALSE),"0")</f>
        <v>0</v>
      </c>
      <c r="CO64" s="180" t="str">
        <f>IFERROR(VLOOKUP(Table2[[#This Row],[Pupil Premium]],'Lookup Values'!$U$1:$V$3,2,FALSE),"0")</f>
        <v>0</v>
      </c>
      <c r="CP64" s="180" t="str">
        <f>IFERROR(VLOOKUP(Table2[[#This Row],[LAC / Care Leaver]],'Lookup Values'!$W$1:$X$3,2,FALSE),"0")</f>
        <v>0</v>
      </c>
      <c r="CQ64" s="180" t="str">
        <f>IFERROR(VLOOKUP(Table2[[#This Row],[CP / CIN]],'Lookup Values'!$Y$1:$Z$3,2,FALSE),"0")</f>
        <v>0</v>
      </c>
      <c r="CR64" s="180" t="str">
        <f>IFERROR(VLOOKUP(Table2[[#This Row],[Early Help Referral]],'Lookup Values'!$Y$1:$Z$3,2,FALSE),"0")</f>
        <v>0</v>
      </c>
      <c r="CS64" s="180" t="str">
        <f>IFERROR(VLOOKUP(Table2[[#This Row],[Social Worker]],'Lookup Values'!$Y$1:$Z$3,2,FALSE),"0")</f>
        <v>0</v>
      </c>
      <c r="CT64" s="180" t="str">
        <f>IFERROR(VLOOKUP(Table2[[#This Row],[Exclusion]],'Lookup Values'!$AE$1:$AF$5,2,FALSE),"0")</f>
        <v>0</v>
      </c>
      <c r="CU64" s="180" t="str">
        <f>IFERROR(VLOOKUP(Table2[[#This Row],[Attendance / Absence (&lt;90% PA / &lt;50% SA)]],'Lookup Values'!$AG$1:$AH$4,2,FALSE),"0")</f>
        <v>0</v>
      </c>
      <c r="CV64" s="180" t="str">
        <f>IFERROR(VLOOKUP(Table2[[#This Row],[Multiple School Moves (3+)]],'Lookup Values'!$AI$1:$AJ$3,2,FALSE),"0")</f>
        <v>0</v>
      </c>
      <c r="CW64" s="180" t="str">
        <f>IFERROR(VLOOKUP(Table2[[#This Row],[Pregnancy]],'Lookup Values'!$AK$1:$AL$3,2,FALSE),"0")</f>
        <v>0</v>
      </c>
      <c r="CX64" s="180" t="str">
        <f>IFERROR(VLOOKUP(Table2[[#This Row],[Young Parent]],'Lookup Values'!$AM$1:$AN$3,2,FALSE),"0")</f>
        <v>0</v>
      </c>
      <c r="CY64" s="180" t="str">
        <f>IFERROR(VLOOKUP(Table2[[#This Row],[Young Carer]],'Lookup Values'!$AO$1:$AP$3,2,FALSE),"0")</f>
        <v>0</v>
      </c>
      <c r="CZ64" s="180" t="str">
        <f>IFERROR(VLOOKUP(Table2[[#This Row],[CAMHS Involvement]],'Lookup Values'!$AQ$1:$AR$3,2,FALSE),"0")</f>
        <v>0</v>
      </c>
      <c r="DA64" s="180" t="str">
        <f>IFERROR(VLOOKUP(Table2[[#This Row],[Health Condition]],'Lookup Values'!$AS$1:$AT$3,2,FALSE),"0")</f>
        <v>0</v>
      </c>
      <c r="DB64" s="180" t="str">
        <f>IFERROR(VLOOKUP(Table2[[#This Row],[Substance Misuse ]],'Lookup Values'!$AU$1:$AV$3,2,FALSE),"0")</f>
        <v>0</v>
      </c>
      <c r="DC64" s="180" t="str">
        <f>IFERROR(VLOOKUP(Table2[[#This Row],[YOT supervision]],'Lookup Values'!$AW$1:$AX$3,2,FALSE),"0")</f>
        <v>0</v>
      </c>
      <c r="DD64" s="180" t="str">
        <f>IFERROR(VLOOKUP(Table2[[#This Row],[Previous YOT supervision]],'Lookup Values'!$AY$1:$AZ$3,2,FALSE),"0")</f>
        <v>0</v>
      </c>
      <c r="DE64" s="180" t="str">
        <f>IFERROR(VLOOKUP(Table2[[#This Row],[Custody]],'Lookup Values'!$BA$1:$BB$3,2,FALSE),"0")</f>
        <v>0</v>
      </c>
      <c r="DF64" s="180" t="str">
        <f>IFERROR(VLOOKUP(Table2[[#This Row],[KS2 Eng &amp; Maths Ability Profile HAP/MAP/LAP]],'Lookup Values'!$BC$1:$BD$4,2,FALSE),"0")</f>
        <v>0</v>
      </c>
      <c r="DG64" s="180" t="str">
        <f>IFERROR(VLOOKUP(Table2[[#This Row],[Intended Post 16 Destination]],'Lookup Values'!$BG$1:$BH$12,2,FALSE),"0")</f>
        <v>0</v>
      </c>
      <c r="DH64" s="180" t="str">
        <f>IFERROR(VLOOKUP(Table2[[#This Row],[Application submitted (Y/N or number of applications)]],'Lookup Values'!$BI$1:$BJ$3,2,FALSE),"0")</f>
        <v>0</v>
      </c>
      <c r="DI64" s="180" t="str">
        <f>IFERROR(VLOOKUP(Table2[[#This Row],[Provider Name]],'Lookup Values'!$BK$1:$BL$3,2,FALSE),"0")</f>
        <v>0</v>
      </c>
      <c r="DJ64" s="181"/>
      <c r="DK64" s="180" t="str">
        <f>IFERROR(VLOOKUP(Table2[[#This Row],[Offer received (Y/N)]],'Lookup Values'!$BM$1:$BN$3,2,FALSE),"0")</f>
        <v>0</v>
      </c>
      <c r="DL64" s="180" t="str">
        <f>IFERROR(VLOOKUP(Table2[[#This Row],[Poor Behaviour / Attitude / Motivation]],'Lookup Values'!$BO$1:$BP$4,2,FALSE),"0")</f>
        <v>0</v>
      </c>
      <c r="DM64" s="180" t="str">
        <f>IFERROR(VLOOKUP(Table2[[#This Row],[Other known risk factors (1)]],'Lookup Values'!$BQ$1:$BR$10,2,FALSE),"0")</f>
        <v>0</v>
      </c>
      <c r="DN64" s="182" t="str">
        <f>IFERROR(VLOOKUP(Table2[[#This Row],[Other known risk factors (2)]],'Lookup Values'!$BQ$1:$BR$10,2,FALSE),"0")</f>
        <v>0</v>
      </c>
      <c r="DO64" s="180">
        <f>SUM(Table3[[#This Row],[Gender Score]:[Other known risk factors (2) Score]])</f>
        <v>0</v>
      </c>
      <c r="DP64" s="185" t="str">
        <f>CONCATENATE(Table2[[#This Row],[Generated RONI]],Table2[[#This Row],[School RONI]])</f>
        <v>Very Low</v>
      </c>
    </row>
    <row r="65" spans="1:120" s="179" customFormat="1" ht="13" x14ac:dyDescent="0.3">
      <c r="A65" s="168"/>
      <c r="B65" s="169"/>
      <c r="C65" s="170"/>
      <c r="D65" s="170"/>
      <c r="E65" s="170"/>
      <c r="F65" s="170"/>
      <c r="G65" s="170"/>
      <c r="H65" s="171"/>
      <c r="I65" s="172"/>
      <c r="J65" s="173"/>
      <c r="K65" s="172"/>
      <c r="L65" s="172"/>
      <c r="M65" s="173"/>
      <c r="N65" s="171"/>
      <c r="O65" s="173"/>
      <c r="P65" s="174"/>
      <c r="Q65" s="174"/>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6"/>
      <c r="AS65" s="176"/>
      <c r="AT65" s="176"/>
      <c r="AU65" s="177" t="str">
        <f>VLOOKUP(Table3[[#This Row],[Risk Rating Score]],'Lookup Values'!$BS$1:$BT$34,2)</f>
        <v>Very Low</v>
      </c>
      <c r="AV65" s="172"/>
      <c r="AW65" s="177" t="str">
        <f>IFERROR(VLOOKUP(Table3[[#This Row],[RONI Match]],'Lookup Values'!$BU$2:$BV$26,2,FALSE),"")</f>
        <v/>
      </c>
      <c r="AX65" s="178"/>
      <c r="AY65" s="172"/>
      <c r="AZ65" s="176"/>
      <c r="BA65" s="170"/>
      <c r="BB65" s="170"/>
      <c r="BC65" s="170"/>
      <c r="BD65" s="170"/>
      <c r="BE65" s="170"/>
      <c r="BF65" s="170"/>
      <c r="BG65" s="170"/>
      <c r="BH65" s="170"/>
      <c r="BI65" s="175"/>
      <c r="BJ65" s="173"/>
      <c r="BK65" s="173"/>
      <c r="BL65" s="175"/>
      <c r="BM65" s="176"/>
      <c r="CC65" s="180" t="str">
        <f>IFERROR(VLOOKUP(Table2[[#This Row],[Gender]],'Lookup Values'!$A$1:$B$5,2,FALSE),"0")</f>
        <v>0</v>
      </c>
      <c r="CD65" s="181"/>
      <c r="CE65" s="180" t="str">
        <f>IFERROR(VLOOKUP(Table2[[#This Row],[Year Group]],'Lookup Values'!$C$1:$D$9,2,FALSE),"0")</f>
        <v>0</v>
      </c>
      <c r="CF65" s="180" t="str">
        <f>IFERROR(VLOOKUP(Table2[[#This Row],[School]],'Lookup Values'!$E$1:$E$22,2,FALSE),"0")</f>
        <v>0</v>
      </c>
      <c r="CG65" s="180" t="str">
        <f>IFERROR(VLOOKUP(Table2[[#This Row],[Attending PRU / AP]],'Lookup Values'!$G$1:$H$3,2,FALSE),"0")</f>
        <v>0</v>
      </c>
      <c r="CH65" s="180" t="str">
        <f>IFERROR(VLOOKUP(Table2[[#This Row],[EHE]],'Lookup Values'!$I$1:$J$3,2,FALSE),"0")</f>
        <v>0</v>
      </c>
      <c r="CI65" s="180" t="str">
        <f>IFERROR(VLOOKUP(Table2[[#This Row],[CME]],'Lookup Values'!$K$1:$L$3,2,FALSE),"0")</f>
        <v>0</v>
      </c>
      <c r="CJ65" s="183" t="str">
        <f>IFERROR(VLOOKUP(Table2[[#This Row],[Ethnicity]],'Ethnicity codes'!$H$1:$J$101,3,FALSE),"")</f>
        <v/>
      </c>
      <c r="CK65" s="180" t="str">
        <f>IFERROR(VLOOKUP(Table3[[#This Row],[Ethnicity2]],'Lookup Values'!$M$1:$N$23,2,FALSE),"0")</f>
        <v>0</v>
      </c>
      <c r="CL65" s="180" t="str">
        <f>IFERROR(VLOOKUP(Table3[[#This Row],[Ethnicity2]],'Lookup Values'!$O$1:$P$3,2,FALSE),"0")</f>
        <v>0</v>
      </c>
      <c r="CM65" s="180" t="str">
        <f>IFERROR(VLOOKUP(Table2[[#This Row],[EAL]],'Lookup Values'!$Q$1:$R$3,2,FALSE),"0")</f>
        <v>0</v>
      </c>
      <c r="CN65" s="180" t="str">
        <f>IFERROR(VLOOKUP(Table2[[#This Row],[SEND]],'Lookup Values'!$S$1:$T$6,2,FALSE),"0")</f>
        <v>0</v>
      </c>
      <c r="CO65" s="180" t="str">
        <f>IFERROR(VLOOKUP(Table2[[#This Row],[Pupil Premium]],'Lookup Values'!$U$1:$V$3,2,FALSE),"0")</f>
        <v>0</v>
      </c>
      <c r="CP65" s="180" t="str">
        <f>IFERROR(VLOOKUP(Table2[[#This Row],[LAC / Care Leaver]],'Lookup Values'!$W$1:$X$3,2,FALSE),"0")</f>
        <v>0</v>
      </c>
      <c r="CQ65" s="180" t="str">
        <f>IFERROR(VLOOKUP(Table2[[#This Row],[CP / CIN]],'Lookup Values'!$Y$1:$Z$3,2,FALSE),"0")</f>
        <v>0</v>
      </c>
      <c r="CR65" s="180" t="str">
        <f>IFERROR(VLOOKUP(Table2[[#This Row],[Early Help Referral]],'Lookup Values'!$Y$1:$Z$3,2,FALSE),"0")</f>
        <v>0</v>
      </c>
      <c r="CS65" s="180" t="str">
        <f>IFERROR(VLOOKUP(Table2[[#This Row],[Social Worker]],'Lookup Values'!$Y$1:$Z$3,2,FALSE),"0")</f>
        <v>0</v>
      </c>
      <c r="CT65" s="180" t="str">
        <f>IFERROR(VLOOKUP(Table2[[#This Row],[Exclusion]],'Lookup Values'!$AE$1:$AF$5,2,FALSE),"0")</f>
        <v>0</v>
      </c>
      <c r="CU65" s="180" t="str">
        <f>IFERROR(VLOOKUP(Table2[[#This Row],[Attendance / Absence (&lt;90% PA / &lt;50% SA)]],'Lookup Values'!$AG$1:$AH$4,2,FALSE),"0")</f>
        <v>0</v>
      </c>
      <c r="CV65" s="180" t="str">
        <f>IFERROR(VLOOKUP(Table2[[#This Row],[Multiple School Moves (3+)]],'Lookup Values'!$AI$1:$AJ$3,2,FALSE),"0")</f>
        <v>0</v>
      </c>
      <c r="CW65" s="180" t="str">
        <f>IFERROR(VLOOKUP(Table2[[#This Row],[Pregnancy]],'Lookup Values'!$AK$1:$AL$3,2,FALSE),"0")</f>
        <v>0</v>
      </c>
      <c r="CX65" s="180" t="str">
        <f>IFERROR(VLOOKUP(Table2[[#This Row],[Young Parent]],'Lookup Values'!$AM$1:$AN$3,2,FALSE),"0")</f>
        <v>0</v>
      </c>
      <c r="CY65" s="180" t="str">
        <f>IFERROR(VLOOKUP(Table2[[#This Row],[Young Carer]],'Lookup Values'!$AO$1:$AP$3,2,FALSE),"0")</f>
        <v>0</v>
      </c>
      <c r="CZ65" s="180" t="str">
        <f>IFERROR(VLOOKUP(Table2[[#This Row],[CAMHS Involvement]],'Lookup Values'!$AQ$1:$AR$3,2,FALSE),"0")</f>
        <v>0</v>
      </c>
      <c r="DA65" s="180" t="str">
        <f>IFERROR(VLOOKUP(Table2[[#This Row],[Health Condition]],'Lookup Values'!$AS$1:$AT$3,2,FALSE),"0")</f>
        <v>0</v>
      </c>
      <c r="DB65" s="180" t="str">
        <f>IFERROR(VLOOKUP(Table2[[#This Row],[Substance Misuse ]],'Lookup Values'!$AU$1:$AV$3,2,FALSE),"0")</f>
        <v>0</v>
      </c>
      <c r="DC65" s="180" t="str">
        <f>IFERROR(VLOOKUP(Table2[[#This Row],[YOT supervision]],'Lookup Values'!$AW$1:$AX$3,2,FALSE),"0")</f>
        <v>0</v>
      </c>
      <c r="DD65" s="180" t="str">
        <f>IFERROR(VLOOKUP(Table2[[#This Row],[Previous YOT supervision]],'Lookup Values'!$AY$1:$AZ$3,2,FALSE),"0")</f>
        <v>0</v>
      </c>
      <c r="DE65" s="180" t="str">
        <f>IFERROR(VLOOKUP(Table2[[#This Row],[Custody]],'Lookup Values'!$BA$1:$BB$3,2,FALSE),"0")</f>
        <v>0</v>
      </c>
      <c r="DF65" s="180" t="str">
        <f>IFERROR(VLOOKUP(Table2[[#This Row],[KS2 Eng &amp; Maths Ability Profile HAP/MAP/LAP]],'Lookup Values'!$BC$1:$BD$4,2,FALSE),"0")</f>
        <v>0</v>
      </c>
      <c r="DG65" s="180" t="str">
        <f>IFERROR(VLOOKUP(Table2[[#This Row],[Intended Post 16 Destination]],'Lookup Values'!$BG$1:$BH$12,2,FALSE),"0")</f>
        <v>0</v>
      </c>
      <c r="DH65" s="180" t="str">
        <f>IFERROR(VLOOKUP(Table2[[#This Row],[Application submitted (Y/N or number of applications)]],'Lookup Values'!$BI$1:$BJ$3,2,FALSE),"0")</f>
        <v>0</v>
      </c>
      <c r="DI65" s="180" t="str">
        <f>IFERROR(VLOOKUP(Table2[[#This Row],[Provider Name]],'Lookup Values'!$BK$1:$BL$3,2,FALSE),"0")</f>
        <v>0</v>
      </c>
      <c r="DJ65" s="181"/>
      <c r="DK65" s="180" t="str">
        <f>IFERROR(VLOOKUP(Table2[[#This Row],[Offer received (Y/N)]],'Lookup Values'!$BM$1:$BN$3,2,FALSE),"0")</f>
        <v>0</v>
      </c>
      <c r="DL65" s="180" t="str">
        <f>IFERROR(VLOOKUP(Table2[[#This Row],[Poor Behaviour / Attitude / Motivation]],'Lookup Values'!$BO$1:$BP$4,2,FALSE),"0")</f>
        <v>0</v>
      </c>
      <c r="DM65" s="180" t="str">
        <f>IFERROR(VLOOKUP(Table2[[#This Row],[Other known risk factors (1)]],'Lookup Values'!$BQ$1:$BR$10,2,FALSE),"0")</f>
        <v>0</v>
      </c>
      <c r="DN65" s="182" t="str">
        <f>IFERROR(VLOOKUP(Table2[[#This Row],[Other known risk factors (2)]],'Lookup Values'!$BQ$1:$BR$10,2,FALSE),"0")</f>
        <v>0</v>
      </c>
      <c r="DO65" s="180">
        <f>SUM(Table3[[#This Row],[Gender Score]:[Other known risk factors (2) Score]])</f>
        <v>0</v>
      </c>
      <c r="DP65" s="185" t="str">
        <f>CONCATENATE(Table2[[#This Row],[Generated RONI]],Table2[[#This Row],[School RONI]])</f>
        <v>Very Low</v>
      </c>
    </row>
    <row r="66" spans="1:120" s="179" customFormat="1" ht="13" x14ac:dyDescent="0.3">
      <c r="A66" s="168"/>
      <c r="B66" s="169"/>
      <c r="C66" s="170"/>
      <c r="D66" s="170"/>
      <c r="E66" s="170"/>
      <c r="F66" s="170"/>
      <c r="G66" s="170"/>
      <c r="H66" s="171"/>
      <c r="I66" s="172"/>
      <c r="J66" s="173"/>
      <c r="K66" s="172"/>
      <c r="L66" s="172"/>
      <c r="M66" s="173"/>
      <c r="N66" s="171"/>
      <c r="O66" s="173"/>
      <c r="P66" s="174"/>
      <c r="Q66" s="174"/>
      <c r="R66" s="17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6"/>
      <c r="AS66" s="176"/>
      <c r="AT66" s="176"/>
      <c r="AU66" s="177" t="str">
        <f>VLOOKUP(Table3[[#This Row],[Risk Rating Score]],'Lookup Values'!$BS$1:$BT$34,2)</f>
        <v>Very Low</v>
      </c>
      <c r="AV66" s="172"/>
      <c r="AW66" s="177" t="str">
        <f>IFERROR(VLOOKUP(Table3[[#This Row],[RONI Match]],'Lookup Values'!$BU$2:$BV$26,2,FALSE),"")</f>
        <v/>
      </c>
      <c r="AX66" s="178"/>
      <c r="AY66" s="172"/>
      <c r="AZ66" s="176"/>
      <c r="BA66" s="170"/>
      <c r="BB66" s="170"/>
      <c r="BC66" s="170"/>
      <c r="BD66" s="170"/>
      <c r="BE66" s="170"/>
      <c r="BF66" s="170"/>
      <c r="BG66" s="170"/>
      <c r="BH66" s="170"/>
      <c r="BI66" s="175"/>
      <c r="BJ66" s="173"/>
      <c r="BK66" s="173"/>
      <c r="BL66" s="175"/>
      <c r="BM66" s="176"/>
      <c r="CC66" s="180" t="str">
        <f>IFERROR(VLOOKUP(Table2[[#This Row],[Gender]],'Lookup Values'!$A$1:$B$5,2,FALSE),"0")</f>
        <v>0</v>
      </c>
      <c r="CD66" s="181"/>
      <c r="CE66" s="180" t="str">
        <f>IFERROR(VLOOKUP(Table2[[#This Row],[Year Group]],'Lookup Values'!$C$1:$D$9,2,FALSE),"0")</f>
        <v>0</v>
      </c>
      <c r="CF66" s="180" t="str">
        <f>IFERROR(VLOOKUP(Table2[[#This Row],[School]],'Lookup Values'!$E$1:$E$22,2,FALSE),"0")</f>
        <v>0</v>
      </c>
      <c r="CG66" s="180" t="str">
        <f>IFERROR(VLOOKUP(Table2[[#This Row],[Attending PRU / AP]],'Lookup Values'!$G$1:$H$3,2,FALSE),"0")</f>
        <v>0</v>
      </c>
      <c r="CH66" s="180" t="str">
        <f>IFERROR(VLOOKUP(Table2[[#This Row],[EHE]],'Lookup Values'!$I$1:$J$3,2,FALSE),"0")</f>
        <v>0</v>
      </c>
      <c r="CI66" s="180" t="str">
        <f>IFERROR(VLOOKUP(Table2[[#This Row],[CME]],'Lookup Values'!$K$1:$L$3,2,FALSE),"0")</f>
        <v>0</v>
      </c>
      <c r="CJ66" s="183" t="str">
        <f>IFERROR(VLOOKUP(Table2[[#This Row],[Ethnicity]],'Ethnicity codes'!$H$1:$J$101,3,FALSE),"")</f>
        <v/>
      </c>
      <c r="CK66" s="180" t="str">
        <f>IFERROR(VLOOKUP(Table3[[#This Row],[Ethnicity2]],'Lookup Values'!$M$1:$N$23,2,FALSE),"0")</f>
        <v>0</v>
      </c>
      <c r="CL66" s="180" t="str">
        <f>IFERROR(VLOOKUP(Table3[[#This Row],[Ethnicity2]],'Lookup Values'!$O$1:$P$3,2,FALSE),"0")</f>
        <v>0</v>
      </c>
      <c r="CM66" s="180" t="str">
        <f>IFERROR(VLOOKUP(Table2[[#This Row],[EAL]],'Lookup Values'!$Q$1:$R$3,2,FALSE),"0")</f>
        <v>0</v>
      </c>
      <c r="CN66" s="180" t="str">
        <f>IFERROR(VLOOKUP(Table2[[#This Row],[SEND]],'Lookup Values'!$S$1:$T$6,2,FALSE),"0")</f>
        <v>0</v>
      </c>
      <c r="CO66" s="180" t="str">
        <f>IFERROR(VLOOKUP(Table2[[#This Row],[Pupil Premium]],'Lookup Values'!$U$1:$V$3,2,FALSE),"0")</f>
        <v>0</v>
      </c>
      <c r="CP66" s="180" t="str">
        <f>IFERROR(VLOOKUP(Table2[[#This Row],[LAC / Care Leaver]],'Lookup Values'!$W$1:$X$3,2,FALSE),"0")</f>
        <v>0</v>
      </c>
      <c r="CQ66" s="180" t="str">
        <f>IFERROR(VLOOKUP(Table2[[#This Row],[CP / CIN]],'Lookup Values'!$Y$1:$Z$3,2,FALSE),"0")</f>
        <v>0</v>
      </c>
      <c r="CR66" s="180" t="str">
        <f>IFERROR(VLOOKUP(Table2[[#This Row],[Early Help Referral]],'Lookup Values'!$Y$1:$Z$3,2,FALSE),"0")</f>
        <v>0</v>
      </c>
      <c r="CS66" s="180" t="str">
        <f>IFERROR(VLOOKUP(Table2[[#This Row],[Social Worker]],'Lookup Values'!$Y$1:$Z$3,2,FALSE),"0")</f>
        <v>0</v>
      </c>
      <c r="CT66" s="180" t="str">
        <f>IFERROR(VLOOKUP(Table2[[#This Row],[Exclusion]],'Lookup Values'!$AE$1:$AF$5,2,FALSE),"0")</f>
        <v>0</v>
      </c>
      <c r="CU66" s="180" t="str">
        <f>IFERROR(VLOOKUP(Table2[[#This Row],[Attendance / Absence (&lt;90% PA / &lt;50% SA)]],'Lookup Values'!$AG$1:$AH$4,2,FALSE),"0")</f>
        <v>0</v>
      </c>
      <c r="CV66" s="180" t="str">
        <f>IFERROR(VLOOKUP(Table2[[#This Row],[Multiple School Moves (3+)]],'Lookup Values'!$AI$1:$AJ$3,2,FALSE),"0")</f>
        <v>0</v>
      </c>
      <c r="CW66" s="180" t="str">
        <f>IFERROR(VLOOKUP(Table2[[#This Row],[Pregnancy]],'Lookup Values'!$AK$1:$AL$3,2,FALSE),"0")</f>
        <v>0</v>
      </c>
      <c r="CX66" s="180" t="str">
        <f>IFERROR(VLOOKUP(Table2[[#This Row],[Young Parent]],'Lookup Values'!$AM$1:$AN$3,2,FALSE),"0")</f>
        <v>0</v>
      </c>
      <c r="CY66" s="180" t="str">
        <f>IFERROR(VLOOKUP(Table2[[#This Row],[Young Carer]],'Lookup Values'!$AO$1:$AP$3,2,FALSE),"0")</f>
        <v>0</v>
      </c>
      <c r="CZ66" s="180" t="str">
        <f>IFERROR(VLOOKUP(Table2[[#This Row],[CAMHS Involvement]],'Lookup Values'!$AQ$1:$AR$3,2,FALSE),"0")</f>
        <v>0</v>
      </c>
      <c r="DA66" s="180" t="str">
        <f>IFERROR(VLOOKUP(Table2[[#This Row],[Health Condition]],'Lookup Values'!$AS$1:$AT$3,2,FALSE),"0")</f>
        <v>0</v>
      </c>
      <c r="DB66" s="180" t="str">
        <f>IFERROR(VLOOKUP(Table2[[#This Row],[Substance Misuse ]],'Lookup Values'!$AU$1:$AV$3,2,FALSE),"0")</f>
        <v>0</v>
      </c>
      <c r="DC66" s="180" t="str">
        <f>IFERROR(VLOOKUP(Table2[[#This Row],[YOT supervision]],'Lookup Values'!$AW$1:$AX$3,2,FALSE),"0")</f>
        <v>0</v>
      </c>
      <c r="DD66" s="180" t="str">
        <f>IFERROR(VLOOKUP(Table2[[#This Row],[Previous YOT supervision]],'Lookup Values'!$AY$1:$AZ$3,2,FALSE),"0")</f>
        <v>0</v>
      </c>
      <c r="DE66" s="180" t="str">
        <f>IFERROR(VLOOKUP(Table2[[#This Row],[Custody]],'Lookup Values'!$BA$1:$BB$3,2,FALSE),"0")</f>
        <v>0</v>
      </c>
      <c r="DF66" s="180" t="str">
        <f>IFERROR(VLOOKUP(Table2[[#This Row],[KS2 Eng &amp; Maths Ability Profile HAP/MAP/LAP]],'Lookup Values'!$BC$1:$BD$4,2,FALSE),"0")</f>
        <v>0</v>
      </c>
      <c r="DG66" s="180" t="str">
        <f>IFERROR(VLOOKUP(Table2[[#This Row],[Intended Post 16 Destination]],'Lookup Values'!$BG$1:$BH$12,2,FALSE),"0")</f>
        <v>0</v>
      </c>
      <c r="DH66" s="180" t="str">
        <f>IFERROR(VLOOKUP(Table2[[#This Row],[Application submitted (Y/N or number of applications)]],'Lookup Values'!$BI$1:$BJ$3,2,FALSE),"0")</f>
        <v>0</v>
      </c>
      <c r="DI66" s="180" t="str">
        <f>IFERROR(VLOOKUP(Table2[[#This Row],[Provider Name]],'Lookup Values'!$BK$1:$BL$3,2,FALSE),"0")</f>
        <v>0</v>
      </c>
      <c r="DJ66" s="181"/>
      <c r="DK66" s="180" t="str">
        <f>IFERROR(VLOOKUP(Table2[[#This Row],[Offer received (Y/N)]],'Lookup Values'!$BM$1:$BN$3,2,FALSE),"0")</f>
        <v>0</v>
      </c>
      <c r="DL66" s="180" t="str">
        <f>IFERROR(VLOOKUP(Table2[[#This Row],[Poor Behaviour / Attitude / Motivation]],'Lookup Values'!$BO$1:$BP$4,2,FALSE),"0")</f>
        <v>0</v>
      </c>
      <c r="DM66" s="180" t="str">
        <f>IFERROR(VLOOKUP(Table2[[#This Row],[Other known risk factors (1)]],'Lookup Values'!$BQ$1:$BR$10,2,FALSE),"0")</f>
        <v>0</v>
      </c>
      <c r="DN66" s="182" t="str">
        <f>IFERROR(VLOOKUP(Table2[[#This Row],[Other known risk factors (2)]],'Lookup Values'!$BQ$1:$BR$10,2,FALSE),"0")</f>
        <v>0</v>
      </c>
      <c r="DO66" s="180">
        <f>SUM(Table3[[#This Row],[Gender Score]:[Other known risk factors (2) Score]])</f>
        <v>0</v>
      </c>
      <c r="DP66" s="185" t="str">
        <f>CONCATENATE(Table2[[#This Row],[Generated RONI]],Table2[[#This Row],[School RONI]])</f>
        <v>Very Low</v>
      </c>
    </row>
    <row r="67" spans="1:120" s="179" customFormat="1" ht="13" x14ac:dyDescent="0.3">
      <c r="A67" s="168"/>
      <c r="B67" s="169"/>
      <c r="C67" s="170"/>
      <c r="D67" s="170"/>
      <c r="E67" s="170"/>
      <c r="F67" s="170"/>
      <c r="G67" s="170"/>
      <c r="H67" s="171"/>
      <c r="I67" s="172"/>
      <c r="J67" s="173"/>
      <c r="K67" s="172"/>
      <c r="L67" s="172"/>
      <c r="M67" s="173"/>
      <c r="N67" s="171"/>
      <c r="O67" s="173"/>
      <c r="P67" s="174"/>
      <c r="Q67" s="174"/>
      <c r="R67" s="17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6"/>
      <c r="AS67" s="176"/>
      <c r="AT67" s="176"/>
      <c r="AU67" s="177" t="str">
        <f>VLOOKUP(Table3[[#This Row],[Risk Rating Score]],'Lookup Values'!$BS$1:$BT$34,2)</f>
        <v>Very Low</v>
      </c>
      <c r="AV67" s="172"/>
      <c r="AW67" s="177" t="str">
        <f>IFERROR(VLOOKUP(Table3[[#This Row],[RONI Match]],'Lookup Values'!$BU$2:$BV$26,2,FALSE),"")</f>
        <v/>
      </c>
      <c r="AX67" s="178"/>
      <c r="AY67" s="172"/>
      <c r="AZ67" s="176"/>
      <c r="BA67" s="170"/>
      <c r="BB67" s="170"/>
      <c r="BC67" s="170"/>
      <c r="BD67" s="170"/>
      <c r="BE67" s="170"/>
      <c r="BF67" s="170"/>
      <c r="BG67" s="170"/>
      <c r="BH67" s="170"/>
      <c r="BI67" s="175"/>
      <c r="BJ67" s="173"/>
      <c r="BK67" s="173"/>
      <c r="BL67" s="175"/>
      <c r="BM67" s="176"/>
      <c r="CC67" s="180" t="str">
        <f>IFERROR(VLOOKUP(Table2[[#This Row],[Gender]],'Lookup Values'!$A$1:$B$5,2,FALSE),"0")</f>
        <v>0</v>
      </c>
      <c r="CD67" s="181"/>
      <c r="CE67" s="180" t="str">
        <f>IFERROR(VLOOKUP(Table2[[#This Row],[Year Group]],'Lookup Values'!$C$1:$D$9,2,FALSE),"0")</f>
        <v>0</v>
      </c>
      <c r="CF67" s="180" t="str">
        <f>IFERROR(VLOOKUP(Table2[[#This Row],[School]],'Lookup Values'!$E$1:$E$22,2,FALSE),"0")</f>
        <v>0</v>
      </c>
      <c r="CG67" s="180" t="str">
        <f>IFERROR(VLOOKUP(Table2[[#This Row],[Attending PRU / AP]],'Lookup Values'!$G$1:$H$3,2,FALSE),"0")</f>
        <v>0</v>
      </c>
      <c r="CH67" s="180" t="str">
        <f>IFERROR(VLOOKUP(Table2[[#This Row],[EHE]],'Lookup Values'!$I$1:$J$3,2,FALSE),"0")</f>
        <v>0</v>
      </c>
      <c r="CI67" s="180" t="str">
        <f>IFERROR(VLOOKUP(Table2[[#This Row],[CME]],'Lookup Values'!$K$1:$L$3,2,FALSE),"0")</f>
        <v>0</v>
      </c>
      <c r="CJ67" s="183" t="str">
        <f>IFERROR(VLOOKUP(Table2[[#This Row],[Ethnicity]],'Ethnicity codes'!$H$1:$J$101,3,FALSE),"")</f>
        <v/>
      </c>
      <c r="CK67" s="180" t="str">
        <f>IFERROR(VLOOKUP(Table3[[#This Row],[Ethnicity2]],'Lookup Values'!$M$1:$N$23,2,FALSE),"0")</f>
        <v>0</v>
      </c>
      <c r="CL67" s="180" t="str">
        <f>IFERROR(VLOOKUP(Table3[[#This Row],[Ethnicity2]],'Lookup Values'!$O$1:$P$3,2,FALSE),"0")</f>
        <v>0</v>
      </c>
      <c r="CM67" s="180" t="str">
        <f>IFERROR(VLOOKUP(Table2[[#This Row],[EAL]],'Lookup Values'!$Q$1:$R$3,2,FALSE),"0")</f>
        <v>0</v>
      </c>
      <c r="CN67" s="180" t="str">
        <f>IFERROR(VLOOKUP(Table2[[#This Row],[SEND]],'Lookup Values'!$S$1:$T$6,2,FALSE),"0")</f>
        <v>0</v>
      </c>
      <c r="CO67" s="180" t="str">
        <f>IFERROR(VLOOKUP(Table2[[#This Row],[Pupil Premium]],'Lookup Values'!$U$1:$V$3,2,FALSE),"0")</f>
        <v>0</v>
      </c>
      <c r="CP67" s="180" t="str">
        <f>IFERROR(VLOOKUP(Table2[[#This Row],[LAC / Care Leaver]],'Lookup Values'!$W$1:$X$3,2,FALSE),"0")</f>
        <v>0</v>
      </c>
      <c r="CQ67" s="180" t="str">
        <f>IFERROR(VLOOKUP(Table2[[#This Row],[CP / CIN]],'Lookup Values'!$Y$1:$Z$3,2,FALSE),"0")</f>
        <v>0</v>
      </c>
      <c r="CR67" s="180" t="str">
        <f>IFERROR(VLOOKUP(Table2[[#This Row],[Early Help Referral]],'Lookup Values'!$Y$1:$Z$3,2,FALSE),"0")</f>
        <v>0</v>
      </c>
      <c r="CS67" s="180" t="str">
        <f>IFERROR(VLOOKUP(Table2[[#This Row],[Social Worker]],'Lookup Values'!$Y$1:$Z$3,2,FALSE),"0")</f>
        <v>0</v>
      </c>
      <c r="CT67" s="180" t="str">
        <f>IFERROR(VLOOKUP(Table2[[#This Row],[Exclusion]],'Lookup Values'!$AE$1:$AF$5,2,FALSE),"0")</f>
        <v>0</v>
      </c>
      <c r="CU67" s="180" t="str">
        <f>IFERROR(VLOOKUP(Table2[[#This Row],[Attendance / Absence (&lt;90% PA / &lt;50% SA)]],'Lookup Values'!$AG$1:$AH$4,2,FALSE),"0")</f>
        <v>0</v>
      </c>
      <c r="CV67" s="180" t="str">
        <f>IFERROR(VLOOKUP(Table2[[#This Row],[Multiple School Moves (3+)]],'Lookup Values'!$AI$1:$AJ$3,2,FALSE),"0")</f>
        <v>0</v>
      </c>
      <c r="CW67" s="180" t="str">
        <f>IFERROR(VLOOKUP(Table2[[#This Row],[Pregnancy]],'Lookup Values'!$AK$1:$AL$3,2,FALSE),"0")</f>
        <v>0</v>
      </c>
      <c r="CX67" s="180" t="str">
        <f>IFERROR(VLOOKUP(Table2[[#This Row],[Young Parent]],'Lookup Values'!$AM$1:$AN$3,2,FALSE),"0")</f>
        <v>0</v>
      </c>
      <c r="CY67" s="180" t="str">
        <f>IFERROR(VLOOKUP(Table2[[#This Row],[Young Carer]],'Lookup Values'!$AO$1:$AP$3,2,FALSE),"0")</f>
        <v>0</v>
      </c>
      <c r="CZ67" s="180" t="str">
        <f>IFERROR(VLOOKUP(Table2[[#This Row],[CAMHS Involvement]],'Lookup Values'!$AQ$1:$AR$3,2,FALSE),"0")</f>
        <v>0</v>
      </c>
      <c r="DA67" s="180" t="str">
        <f>IFERROR(VLOOKUP(Table2[[#This Row],[Health Condition]],'Lookup Values'!$AS$1:$AT$3,2,FALSE),"0")</f>
        <v>0</v>
      </c>
      <c r="DB67" s="180" t="str">
        <f>IFERROR(VLOOKUP(Table2[[#This Row],[Substance Misuse ]],'Lookup Values'!$AU$1:$AV$3,2,FALSE),"0")</f>
        <v>0</v>
      </c>
      <c r="DC67" s="180" t="str">
        <f>IFERROR(VLOOKUP(Table2[[#This Row],[YOT supervision]],'Lookup Values'!$AW$1:$AX$3,2,FALSE),"0")</f>
        <v>0</v>
      </c>
      <c r="DD67" s="180" t="str">
        <f>IFERROR(VLOOKUP(Table2[[#This Row],[Previous YOT supervision]],'Lookup Values'!$AY$1:$AZ$3,2,FALSE),"0")</f>
        <v>0</v>
      </c>
      <c r="DE67" s="180" t="str">
        <f>IFERROR(VLOOKUP(Table2[[#This Row],[Custody]],'Lookup Values'!$BA$1:$BB$3,2,FALSE),"0")</f>
        <v>0</v>
      </c>
      <c r="DF67" s="180" t="str">
        <f>IFERROR(VLOOKUP(Table2[[#This Row],[KS2 Eng &amp; Maths Ability Profile HAP/MAP/LAP]],'Lookup Values'!$BC$1:$BD$4,2,FALSE),"0")</f>
        <v>0</v>
      </c>
      <c r="DG67" s="180" t="str">
        <f>IFERROR(VLOOKUP(Table2[[#This Row],[Intended Post 16 Destination]],'Lookup Values'!$BG$1:$BH$12,2,FALSE),"0")</f>
        <v>0</v>
      </c>
      <c r="DH67" s="180" t="str">
        <f>IFERROR(VLOOKUP(Table2[[#This Row],[Application submitted (Y/N or number of applications)]],'Lookup Values'!$BI$1:$BJ$3,2,FALSE),"0")</f>
        <v>0</v>
      </c>
      <c r="DI67" s="180" t="str">
        <f>IFERROR(VLOOKUP(Table2[[#This Row],[Provider Name]],'Lookup Values'!$BK$1:$BL$3,2,FALSE),"0")</f>
        <v>0</v>
      </c>
      <c r="DJ67" s="181"/>
      <c r="DK67" s="180" t="str">
        <f>IFERROR(VLOOKUP(Table2[[#This Row],[Offer received (Y/N)]],'Lookup Values'!$BM$1:$BN$3,2,FALSE),"0")</f>
        <v>0</v>
      </c>
      <c r="DL67" s="180" t="str">
        <f>IFERROR(VLOOKUP(Table2[[#This Row],[Poor Behaviour / Attitude / Motivation]],'Lookup Values'!$BO$1:$BP$4,2,FALSE),"0")</f>
        <v>0</v>
      </c>
      <c r="DM67" s="180" t="str">
        <f>IFERROR(VLOOKUP(Table2[[#This Row],[Other known risk factors (1)]],'Lookup Values'!$BQ$1:$BR$10,2,FALSE),"0")</f>
        <v>0</v>
      </c>
      <c r="DN67" s="182" t="str">
        <f>IFERROR(VLOOKUP(Table2[[#This Row],[Other known risk factors (2)]],'Lookup Values'!$BQ$1:$BR$10,2,FALSE),"0")</f>
        <v>0</v>
      </c>
      <c r="DO67" s="180">
        <f>SUM(Table3[[#This Row],[Gender Score]:[Other known risk factors (2) Score]])</f>
        <v>0</v>
      </c>
      <c r="DP67" s="185" t="str">
        <f>CONCATENATE(Table2[[#This Row],[Generated RONI]],Table2[[#This Row],[School RONI]])</f>
        <v>Very Low</v>
      </c>
    </row>
    <row r="68" spans="1:120" s="179" customFormat="1" ht="13" x14ac:dyDescent="0.3">
      <c r="A68" s="168"/>
      <c r="B68" s="169"/>
      <c r="C68" s="170"/>
      <c r="D68" s="170"/>
      <c r="E68" s="170"/>
      <c r="F68" s="170"/>
      <c r="G68" s="170"/>
      <c r="H68" s="171"/>
      <c r="I68" s="172"/>
      <c r="J68" s="173"/>
      <c r="K68" s="172"/>
      <c r="L68" s="172"/>
      <c r="M68" s="173"/>
      <c r="N68" s="171"/>
      <c r="O68" s="173"/>
      <c r="P68" s="174"/>
      <c r="Q68" s="174"/>
      <c r="R68" s="175"/>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6"/>
      <c r="AS68" s="176"/>
      <c r="AT68" s="176"/>
      <c r="AU68" s="177" t="str">
        <f>VLOOKUP(Table3[[#This Row],[Risk Rating Score]],'Lookup Values'!$BS$1:$BT$34,2)</f>
        <v>Very Low</v>
      </c>
      <c r="AV68" s="172"/>
      <c r="AW68" s="177" t="str">
        <f>IFERROR(VLOOKUP(Table3[[#This Row],[RONI Match]],'Lookup Values'!$BU$2:$BV$26,2,FALSE),"")</f>
        <v/>
      </c>
      <c r="AX68" s="178"/>
      <c r="AY68" s="172"/>
      <c r="AZ68" s="176"/>
      <c r="BA68" s="170"/>
      <c r="BB68" s="170"/>
      <c r="BC68" s="170"/>
      <c r="BD68" s="170"/>
      <c r="BE68" s="170"/>
      <c r="BF68" s="170"/>
      <c r="BG68" s="170"/>
      <c r="BH68" s="170"/>
      <c r="BI68" s="175"/>
      <c r="BJ68" s="173"/>
      <c r="BK68" s="173"/>
      <c r="BL68" s="175"/>
      <c r="BM68" s="176"/>
      <c r="CC68" s="180" t="str">
        <f>IFERROR(VLOOKUP(Table2[[#This Row],[Gender]],'Lookup Values'!$A$1:$B$5,2,FALSE),"0")</f>
        <v>0</v>
      </c>
      <c r="CD68" s="181"/>
      <c r="CE68" s="180" t="str">
        <f>IFERROR(VLOOKUP(Table2[[#This Row],[Year Group]],'Lookup Values'!$C$1:$D$9,2,FALSE),"0")</f>
        <v>0</v>
      </c>
      <c r="CF68" s="180" t="str">
        <f>IFERROR(VLOOKUP(Table2[[#This Row],[School]],'Lookup Values'!$E$1:$E$22,2,FALSE),"0")</f>
        <v>0</v>
      </c>
      <c r="CG68" s="180" t="str">
        <f>IFERROR(VLOOKUP(Table2[[#This Row],[Attending PRU / AP]],'Lookup Values'!$G$1:$H$3,2,FALSE),"0")</f>
        <v>0</v>
      </c>
      <c r="CH68" s="180" t="str">
        <f>IFERROR(VLOOKUP(Table2[[#This Row],[EHE]],'Lookup Values'!$I$1:$J$3,2,FALSE),"0")</f>
        <v>0</v>
      </c>
      <c r="CI68" s="180" t="str">
        <f>IFERROR(VLOOKUP(Table2[[#This Row],[CME]],'Lookup Values'!$K$1:$L$3,2,FALSE),"0")</f>
        <v>0</v>
      </c>
      <c r="CJ68" s="183" t="str">
        <f>IFERROR(VLOOKUP(Table2[[#This Row],[Ethnicity]],'Ethnicity codes'!$H$1:$J$101,3,FALSE),"")</f>
        <v/>
      </c>
      <c r="CK68" s="180" t="str">
        <f>IFERROR(VLOOKUP(Table3[[#This Row],[Ethnicity2]],'Lookup Values'!$M$1:$N$23,2,FALSE),"0")</f>
        <v>0</v>
      </c>
      <c r="CL68" s="180" t="str">
        <f>IFERROR(VLOOKUP(Table3[[#This Row],[Ethnicity2]],'Lookup Values'!$O$1:$P$3,2,FALSE),"0")</f>
        <v>0</v>
      </c>
      <c r="CM68" s="180" t="str">
        <f>IFERROR(VLOOKUP(Table2[[#This Row],[EAL]],'Lookup Values'!$Q$1:$R$3,2,FALSE),"0")</f>
        <v>0</v>
      </c>
      <c r="CN68" s="180" t="str">
        <f>IFERROR(VLOOKUP(Table2[[#This Row],[SEND]],'Lookup Values'!$S$1:$T$6,2,FALSE),"0")</f>
        <v>0</v>
      </c>
      <c r="CO68" s="180" t="str">
        <f>IFERROR(VLOOKUP(Table2[[#This Row],[Pupil Premium]],'Lookup Values'!$U$1:$V$3,2,FALSE),"0")</f>
        <v>0</v>
      </c>
      <c r="CP68" s="180" t="str">
        <f>IFERROR(VLOOKUP(Table2[[#This Row],[LAC / Care Leaver]],'Lookup Values'!$W$1:$X$3,2,FALSE),"0")</f>
        <v>0</v>
      </c>
      <c r="CQ68" s="180" t="str">
        <f>IFERROR(VLOOKUP(Table2[[#This Row],[CP / CIN]],'Lookup Values'!$Y$1:$Z$3,2,FALSE),"0")</f>
        <v>0</v>
      </c>
      <c r="CR68" s="180" t="str">
        <f>IFERROR(VLOOKUP(Table2[[#This Row],[Early Help Referral]],'Lookup Values'!$Y$1:$Z$3,2,FALSE),"0")</f>
        <v>0</v>
      </c>
      <c r="CS68" s="180" t="str">
        <f>IFERROR(VLOOKUP(Table2[[#This Row],[Social Worker]],'Lookup Values'!$Y$1:$Z$3,2,FALSE),"0")</f>
        <v>0</v>
      </c>
      <c r="CT68" s="180" t="str">
        <f>IFERROR(VLOOKUP(Table2[[#This Row],[Exclusion]],'Lookup Values'!$AE$1:$AF$5,2,FALSE),"0")</f>
        <v>0</v>
      </c>
      <c r="CU68" s="180" t="str">
        <f>IFERROR(VLOOKUP(Table2[[#This Row],[Attendance / Absence (&lt;90% PA / &lt;50% SA)]],'Lookup Values'!$AG$1:$AH$4,2,FALSE),"0")</f>
        <v>0</v>
      </c>
      <c r="CV68" s="180" t="str">
        <f>IFERROR(VLOOKUP(Table2[[#This Row],[Multiple School Moves (3+)]],'Lookup Values'!$AI$1:$AJ$3,2,FALSE),"0")</f>
        <v>0</v>
      </c>
      <c r="CW68" s="180" t="str">
        <f>IFERROR(VLOOKUP(Table2[[#This Row],[Pregnancy]],'Lookup Values'!$AK$1:$AL$3,2,FALSE),"0")</f>
        <v>0</v>
      </c>
      <c r="CX68" s="180" t="str">
        <f>IFERROR(VLOOKUP(Table2[[#This Row],[Young Parent]],'Lookup Values'!$AM$1:$AN$3,2,FALSE),"0")</f>
        <v>0</v>
      </c>
      <c r="CY68" s="180" t="str">
        <f>IFERROR(VLOOKUP(Table2[[#This Row],[Young Carer]],'Lookup Values'!$AO$1:$AP$3,2,FALSE),"0")</f>
        <v>0</v>
      </c>
      <c r="CZ68" s="180" t="str">
        <f>IFERROR(VLOOKUP(Table2[[#This Row],[CAMHS Involvement]],'Lookup Values'!$AQ$1:$AR$3,2,FALSE),"0")</f>
        <v>0</v>
      </c>
      <c r="DA68" s="180" t="str">
        <f>IFERROR(VLOOKUP(Table2[[#This Row],[Health Condition]],'Lookup Values'!$AS$1:$AT$3,2,FALSE),"0")</f>
        <v>0</v>
      </c>
      <c r="DB68" s="180" t="str">
        <f>IFERROR(VLOOKUP(Table2[[#This Row],[Substance Misuse ]],'Lookup Values'!$AU$1:$AV$3,2,FALSE),"0")</f>
        <v>0</v>
      </c>
      <c r="DC68" s="180" t="str">
        <f>IFERROR(VLOOKUP(Table2[[#This Row],[YOT supervision]],'Lookup Values'!$AW$1:$AX$3,2,FALSE),"0")</f>
        <v>0</v>
      </c>
      <c r="DD68" s="180" t="str">
        <f>IFERROR(VLOOKUP(Table2[[#This Row],[Previous YOT supervision]],'Lookup Values'!$AY$1:$AZ$3,2,FALSE),"0")</f>
        <v>0</v>
      </c>
      <c r="DE68" s="180" t="str">
        <f>IFERROR(VLOOKUP(Table2[[#This Row],[Custody]],'Lookup Values'!$BA$1:$BB$3,2,FALSE),"0")</f>
        <v>0</v>
      </c>
      <c r="DF68" s="180" t="str">
        <f>IFERROR(VLOOKUP(Table2[[#This Row],[KS2 Eng &amp; Maths Ability Profile HAP/MAP/LAP]],'Lookup Values'!$BC$1:$BD$4,2,FALSE),"0")</f>
        <v>0</v>
      </c>
      <c r="DG68" s="180" t="str">
        <f>IFERROR(VLOOKUP(Table2[[#This Row],[Intended Post 16 Destination]],'Lookup Values'!$BG$1:$BH$12,2,FALSE),"0")</f>
        <v>0</v>
      </c>
      <c r="DH68" s="180" t="str">
        <f>IFERROR(VLOOKUP(Table2[[#This Row],[Application submitted (Y/N or number of applications)]],'Lookup Values'!$BI$1:$BJ$3,2,FALSE),"0")</f>
        <v>0</v>
      </c>
      <c r="DI68" s="180" t="str">
        <f>IFERROR(VLOOKUP(Table2[[#This Row],[Provider Name]],'Lookup Values'!$BK$1:$BL$3,2,FALSE),"0")</f>
        <v>0</v>
      </c>
      <c r="DJ68" s="181"/>
      <c r="DK68" s="180" t="str">
        <f>IFERROR(VLOOKUP(Table2[[#This Row],[Offer received (Y/N)]],'Lookup Values'!$BM$1:$BN$3,2,FALSE),"0")</f>
        <v>0</v>
      </c>
      <c r="DL68" s="180" t="str">
        <f>IFERROR(VLOOKUP(Table2[[#This Row],[Poor Behaviour / Attitude / Motivation]],'Lookup Values'!$BO$1:$BP$4,2,FALSE),"0")</f>
        <v>0</v>
      </c>
      <c r="DM68" s="180" t="str">
        <f>IFERROR(VLOOKUP(Table2[[#This Row],[Other known risk factors (1)]],'Lookup Values'!$BQ$1:$BR$10,2,FALSE),"0")</f>
        <v>0</v>
      </c>
      <c r="DN68" s="182" t="str">
        <f>IFERROR(VLOOKUP(Table2[[#This Row],[Other known risk factors (2)]],'Lookup Values'!$BQ$1:$BR$10,2,FALSE),"0")</f>
        <v>0</v>
      </c>
      <c r="DO68" s="180">
        <f>SUM(Table3[[#This Row],[Gender Score]:[Other known risk factors (2) Score]])</f>
        <v>0</v>
      </c>
      <c r="DP68" s="185" t="str">
        <f>CONCATENATE(Table2[[#This Row],[Generated RONI]],Table2[[#This Row],[School RONI]])</f>
        <v>Very Low</v>
      </c>
    </row>
    <row r="69" spans="1:120" s="179" customFormat="1" ht="13" x14ac:dyDescent="0.3">
      <c r="A69" s="168"/>
      <c r="B69" s="169"/>
      <c r="C69" s="170"/>
      <c r="D69" s="170"/>
      <c r="E69" s="170"/>
      <c r="F69" s="170"/>
      <c r="G69" s="170"/>
      <c r="H69" s="171"/>
      <c r="I69" s="172"/>
      <c r="J69" s="173"/>
      <c r="K69" s="172"/>
      <c r="L69" s="172"/>
      <c r="M69" s="173"/>
      <c r="N69" s="171"/>
      <c r="O69" s="173"/>
      <c r="P69" s="174"/>
      <c r="Q69" s="174"/>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6"/>
      <c r="AS69" s="176"/>
      <c r="AT69" s="176"/>
      <c r="AU69" s="177" t="str">
        <f>VLOOKUP(Table3[[#This Row],[Risk Rating Score]],'Lookup Values'!$BS$1:$BT$34,2)</f>
        <v>Very Low</v>
      </c>
      <c r="AV69" s="172"/>
      <c r="AW69" s="177" t="str">
        <f>IFERROR(VLOOKUP(Table3[[#This Row],[RONI Match]],'Lookup Values'!$BU$2:$BV$26,2,FALSE),"")</f>
        <v/>
      </c>
      <c r="AX69" s="178"/>
      <c r="AY69" s="172"/>
      <c r="AZ69" s="176"/>
      <c r="BA69" s="170"/>
      <c r="BB69" s="170"/>
      <c r="BC69" s="170"/>
      <c r="BD69" s="170"/>
      <c r="BE69" s="170"/>
      <c r="BF69" s="170"/>
      <c r="BG69" s="170"/>
      <c r="BH69" s="170"/>
      <c r="BI69" s="175"/>
      <c r="BJ69" s="173"/>
      <c r="BK69" s="173"/>
      <c r="BL69" s="175"/>
      <c r="BM69" s="176"/>
      <c r="CC69" s="180" t="str">
        <f>IFERROR(VLOOKUP(Table2[[#This Row],[Gender]],'Lookup Values'!$A$1:$B$5,2,FALSE),"0")</f>
        <v>0</v>
      </c>
      <c r="CD69" s="181"/>
      <c r="CE69" s="180" t="str">
        <f>IFERROR(VLOOKUP(Table2[[#This Row],[Year Group]],'Lookup Values'!$C$1:$D$9,2,FALSE),"0")</f>
        <v>0</v>
      </c>
      <c r="CF69" s="180" t="str">
        <f>IFERROR(VLOOKUP(Table2[[#This Row],[School]],'Lookup Values'!$E$1:$E$22,2,FALSE),"0")</f>
        <v>0</v>
      </c>
      <c r="CG69" s="180" t="str">
        <f>IFERROR(VLOOKUP(Table2[[#This Row],[Attending PRU / AP]],'Lookup Values'!$G$1:$H$3,2,FALSE),"0")</f>
        <v>0</v>
      </c>
      <c r="CH69" s="180" t="str">
        <f>IFERROR(VLOOKUP(Table2[[#This Row],[EHE]],'Lookup Values'!$I$1:$J$3,2,FALSE),"0")</f>
        <v>0</v>
      </c>
      <c r="CI69" s="180" t="str">
        <f>IFERROR(VLOOKUP(Table2[[#This Row],[CME]],'Lookup Values'!$K$1:$L$3,2,FALSE),"0")</f>
        <v>0</v>
      </c>
      <c r="CJ69" s="183" t="str">
        <f>IFERROR(VLOOKUP(Table2[[#This Row],[Ethnicity]],'Ethnicity codes'!$H$1:$J$101,3,FALSE),"")</f>
        <v/>
      </c>
      <c r="CK69" s="180" t="str">
        <f>IFERROR(VLOOKUP(Table3[[#This Row],[Ethnicity2]],'Lookup Values'!$M$1:$N$23,2,FALSE),"0")</f>
        <v>0</v>
      </c>
      <c r="CL69" s="180" t="str">
        <f>IFERROR(VLOOKUP(Table3[[#This Row],[Ethnicity2]],'Lookup Values'!$O$1:$P$3,2,FALSE),"0")</f>
        <v>0</v>
      </c>
      <c r="CM69" s="180" t="str">
        <f>IFERROR(VLOOKUP(Table2[[#This Row],[EAL]],'Lookup Values'!$Q$1:$R$3,2,FALSE),"0")</f>
        <v>0</v>
      </c>
      <c r="CN69" s="180" t="str">
        <f>IFERROR(VLOOKUP(Table2[[#This Row],[SEND]],'Lookup Values'!$S$1:$T$6,2,FALSE),"0")</f>
        <v>0</v>
      </c>
      <c r="CO69" s="180" t="str">
        <f>IFERROR(VLOOKUP(Table2[[#This Row],[Pupil Premium]],'Lookup Values'!$U$1:$V$3,2,FALSE),"0")</f>
        <v>0</v>
      </c>
      <c r="CP69" s="180" t="str">
        <f>IFERROR(VLOOKUP(Table2[[#This Row],[LAC / Care Leaver]],'Lookup Values'!$W$1:$X$3,2,FALSE),"0")</f>
        <v>0</v>
      </c>
      <c r="CQ69" s="180" t="str">
        <f>IFERROR(VLOOKUP(Table2[[#This Row],[CP / CIN]],'Lookup Values'!$Y$1:$Z$3,2,FALSE),"0")</f>
        <v>0</v>
      </c>
      <c r="CR69" s="180" t="str">
        <f>IFERROR(VLOOKUP(Table2[[#This Row],[Early Help Referral]],'Lookup Values'!$Y$1:$Z$3,2,FALSE),"0")</f>
        <v>0</v>
      </c>
      <c r="CS69" s="180" t="str">
        <f>IFERROR(VLOOKUP(Table2[[#This Row],[Social Worker]],'Lookup Values'!$Y$1:$Z$3,2,FALSE),"0")</f>
        <v>0</v>
      </c>
      <c r="CT69" s="180" t="str">
        <f>IFERROR(VLOOKUP(Table2[[#This Row],[Exclusion]],'Lookup Values'!$AE$1:$AF$5,2,FALSE),"0")</f>
        <v>0</v>
      </c>
      <c r="CU69" s="180" t="str">
        <f>IFERROR(VLOOKUP(Table2[[#This Row],[Attendance / Absence (&lt;90% PA / &lt;50% SA)]],'Lookup Values'!$AG$1:$AH$4,2,FALSE),"0")</f>
        <v>0</v>
      </c>
      <c r="CV69" s="180" t="str">
        <f>IFERROR(VLOOKUP(Table2[[#This Row],[Multiple School Moves (3+)]],'Lookup Values'!$AI$1:$AJ$3,2,FALSE),"0")</f>
        <v>0</v>
      </c>
      <c r="CW69" s="180" t="str">
        <f>IFERROR(VLOOKUP(Table2[[#This Row],[Pregnancy]],'Lookup Values'!$AK$1:$AL$3,2,FALSE),"0")</f>
        <v>0</v>
      </c>
      <c r="CX69" s="180" t="str">
        <f>IFERROR(VLOOKUP(Table2[[#This Row],[Young Parent]],'Lookup Values'!$AM$1:$AN$3,2,FALSE),"0")</f>
        <v>0</v>
      </c>
      <c r="CY69" s="180" t="str">
        <f>IFERROR(VLOOKUP(Table2[[#This Row],[Young Carer]],'Lookup Values'!$AO$1:$AP$3,2,FALSE),"0")</f>
        <v>0</v>
      </c>
      <c r="CZ69" s="180" t="str">
        <f>IFERROR(VLOOKUP(Table2[[#This Row],[CAMHS Involvement]],'Lookup Values'!$AQ$1:$AR$3,2,FALSE),"0")</f>
        <v>0</v>
      </c>
      <c r="DA69" s="180" t="str">
        <f>IFERROR(VLOOKUP(Table2[[#This Row],[Health Condition]],'Lookup Values'!$AS$1:$AT$3,2,FALSE),"0")</f>
        <v>0</v>
      </c>
      <c r="DB69" s="180" t="str">
        <f>IFERROR(VLOOKUP(Table2[[#This Row],[Substance Misuse ]],'Lookup Values'!$AU$1:$AV$3,2,FALSE),"0")</f>
        <v>0</v>
      </c>
      <c r="DC69" s="180" t="str">
        <f>IFERROR(VLOOKUP(Table2[[#This Row],[YOT supervision]],'Lookup Values'!$AW$1:$AX$3,2,FALSE),"0")</f>
        <v>0</v>
      </c>
      <c r="DD69" s="180" t="str">
        <f>IFERROR(VLOOKUP(Table2[[#This Row],[Previous YOT supervision]],'Lookup Values'!$AY$1:$AZ$3,2,FALSE),"0")</f>
        <v>0</v>
      </c>
      <c r="DE69" s="180" t="str">
        <f>IFERROR(VLOOKUP(Table2[[#This Row],[Custody]],'Lookup Values'!$BA$1:$BB$3,2,FALSE),"0")</f>
        <v>0</v>
      </c>
      <c r="DF69" s="180" t="str">
        <f>IFERROR(VLOOKUP(Table2[[#This Row],[KS2 Eng &amp; Maths Ability Profile HAP/MAP/LAP]],'Lookup Values'!$BC$1:$BD$4,2,FALSE),"0")</f>
        <v>0</v>
      </c>
      <c r="DG69" s="180" t="str">
        <f>IFERROR(VLOOKUP(Table2[[#This Row],[Intended Post 16 Destination]],'Lookup Values'!$BG$1:$BH$12,2,FALSE),"0")</f>
        <v>0</v>
      </c>
      <c r="DH69" s="180" t="str">
        <f>IFERROR(VLOOKUP(Table2[[#This Row],[Application submitted (Y/N or number of applications)]],'Lookup Values'!$BI$1:$BJ$3,2,FALSE),"0")</f>
        <v>0</v>
      </c>
      <c r="DI69" s="180" t="str">
        <f>IFERROR(VLOOKUP(Table2[[#This Row],[Provider Name]],'Lookup Values'!$BK$1:$BL$3,2,FALSE),"0")</f>
        <v>0</v>
      </c>
      <c r="DJ69" s="181"/>
      <c r="DK69" s="180" t="str">
        <f>IFERROR(VLOOKUP(Table2[[#This Row],[Offer received (Y/N)]],'Lookup Values'!$BM$1:$BN$3,2,FALSE),"0")</f>
        <v>0</v>
      </c>
      <c r="DL69" s="180" t="str">
        <f>IFERROR(VLOOKUP(Table2[[#This Row],[Poor Behaviour / Attitude / Motivation]],'Lookup Values'!$BO$1:$BP$4,2,FALSE),"0")</f>
        <v>0</v>
      </c>
      <c r="DM69" s="180" t="str">
        <f>IFERROR(VLOOKUP(Table2[[#This Row],[Other known risk factors (1)]],'Lookup Values'!$BQ$1:$BR$10,2,FALSE),"0")</f>
        <v>0</v>
      </c>
      <c r="DN69" s="182" t="str">
        <f>IFERROR(VLOOKUP(Table2[[#This Row],[Other known risk factors (2)]],'Lookup Values'!$BQ$1:$BR$10,2,FALSE),"0")</f>
        <v>0</v>
      </c>
      <c r="DO69" s="180">
        <f>SUM(Table3[[#This Row],[Gender Score]:[Other known risk factors (2) Score]])</f>
        <v>0</v>
      </c>
      <c r="DP69" s="185" t="str">
        <f>CONCATENATE(Table2[[#This Row],[Generated RONI]],Table2[[#This Row],[School RONI]])</f>
        <v>Very Low</v>
      </c>
    </row>
    <row r="70" spans="1:120" s="179" customFormat="1" ht="13" x14ac:dyDescent="0.3">
      <c r="A70" s="168"/>
      <c r="B70" s="169"/>
      <c r="C70" s="170"/>
      <c r="D70" s="170"/>
      <c r="E70" s="170"/>
      <c r="F70" s="170"/>
      <c r="G70" s="170"/>
      <c r="H70" s="171"/>
      <c r="I70" s="172"/>
      <c r="J70" s="173"/>
      <c r="K70" s="172"/>
      <c r="L70" s="172"/>
      <c r="M70" s="173"/>
      <c r="N70" s="171"/>
      <c r="O70" s="173"/>
      <c r="P70" s="174"/>
      <c r="Q70" s="174"/>
      <c r="R70" s="175"/>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6"/>
      <c r="AS70" s="176"/>
      <c r="AT70" s="176"/>
      <c r="AU70" s="177" t="str">
        <f>VLOOKUP(Table3[[#This Row],[Risk Rating Score]],'Lookup Values'!$BS$1:$BT$34,2)</f>
        <v>Very Low</v>
      </c>
      <c r="AV70" s="172"/>
      <c r="AW70" s="177" t="str">
        <f>IFERROR(VLOOKUP(Table3[[#This Row],[RONI Match]],'Lookup Values'!$BU$2:$BV$26,2,FALSE),"")</f>
        <v/>
      </c>
      <c r="AX70" s="178"/>
      <c r="AY70" s="172"/>
      <c r="AZ70" s="176"/>
      <c r="BA70" s="170"/>
      <c r="BB70" s="170"/>
      <c r="BC70" s="170"/>
      <c r="BD70" s="170"/>
      <c r="BE70" s="170"/>
      <c r="BF70" s="170"/>
      <c r="BG70" s="170"/>
      <c r="BH70" s="170"/>
      <c r="BI70" s="175"/>
      <c r="BJ70" s="173"/>
      <c r="BK70" s="173"/>
      <c r="BL70" s="175"/>
      <c r="BM70" s="176"/>
      <c r="CC70" s="180" t="str">
        <f>IFERROR(VLOOKUP(Table2[[#This Row],[Gender]],'Lookup Values'!$A$1:$B$5,2,FALSE),"0")</f>
        <v>0</v>
      </c>
      <c r="CD70" s="181"/>
      <c r="CE70" s="180" t="str">
        <f>IFERROR(VLOOKUP(Table2[[#This Row],[Year Group]],'Lookup Values'!$C$1:$D$9,2,FALSE),"0")</f>
        <v>0</v>
      </c>
      <c r="CF70" s="180" t="str">
        <f>IFERROR(VLOOKUP(Table2[[#This Row],[School]],'Lookup Values'!$E$1:$E$22,2,FALSE),"0")</f>
        <v>0</v>
      </c>
      <c r="CG70" s="180" t="str">
        <f>IFERROR(VLOOKUP(Table2[[#This Row],[Attending PRU / AP]],'Lookup Values'!$G$1:$H$3,2,FALSE),"0")</f>
        <v>0</v>
      </c>
      <c r="CH70" s="180" t="str">
        <f>IFERROR(VLOOKUP(Table2[[#This Row],[EHE]],'Lookup Values'!$I$1:$J$3,2,FALSE),"0")</f>
        <v>0</v>
      </c>
      <c r="CI70" s="180" t="str">
        <f>IFERROR(VLOOKUP(Table2[[#This Row],[CME]],'Lookup Values'!$K$1:$L$3,2,FALSE),"0")</f>
        <v>0</v>
      </c>
      <c r="CJ70" s="183" t="str">
        <f>IFERROR(VLOOKUP(Table2[[#This Row],[Ethnicity]],'Ethnicity codes'!$H$1:$J$101,3,FALSE),"")</f>
        <v/>
      </c>
      <c r="CK70" s="180" t="str">
        <f>IFERROR(VLOOKUP(Table3[[#This Row],[Ethnicity2]],'Lookup Values'!$M$1:$N$23,2,FALSE),"0")</f>
        <v>0</v>
      </c>
      <c r="CL70" s="180" t="str">
        <f>IFERROR(VLOOKUP(Table3[[#This Row],[Ethnicity2]],'Lookup Values'!$O$1:$P$3,2,FALSE),"0")</f>
        <v>0</v>
      </c>
      <c r="CM70" s="180" t="str">
        <f>IFERROR(VLOOKUP(Table2[[#This Row],[EAL]],'Lookup Values'!$Q$1:$R$3,2,FALSE),"0")</f>
        <v>0</v>
      </c>
      <c r="CN70" s="180" t="str">
        <f>IFERROR(VLOOKUP(Table2[[#This Row],[SEND]],'Lookup Values'!$S$1:$T$6,2,FALSE),"0")</f>
        <v>0</v>
      </c>
      <c r="CO70" s="180" t="str">
        <f>IFERROR(VLOOKUP(Table2[[#This Row],[Pupil Premium]],'Lookup Values'!$U$1:$V$3,2,FALSE),"0")</f>
        <v>0</v>
      </c>
      <c r="CP70" s="180" t="str">
        <f>IFERROR(VLOOKUP(Table2[[#This Row],[LAC / Care Leaver]],'Lookup Values'!$W$1:$X$3,2,FALSE),"0")</f>
        <v>0</v>
      </c>
      <c r="CQ70" s="180" t="str">
        <f>IFERROR(VLOOKUP(Table2[[#This Row],[CP / CIN]],'Lookup Values'!$Y$1:$Z$3,2,FALSE),"0")</f>
        <v>0</v>
      </c>
      <c r="CR70" s="180" t="str">
        <f>IFERROR(VLOOKUP(Table2[[#This Row],[Early Help Referral]],'Lookup Values'!$Y$1:$Z$3,2,FALSE),"0")</f>
        <v>0</v>
      </c>
      <c r="CS70" s="180" t="str">
        <f>IFERROR(VLOOKUP(Table2[[#This Row],[Social Worker]],'Lookup Values'!$Y$1:$Z$3,2,FALSE),"0")</f>
        <v>0</v>
      </c>
      <c r="CT70" s="180" t="str">
        <f>IFERROR(VLOOKUP(Table2[[#This Row],[Exclusion]],'Lookup Values'!$AE$1:$AF$5,2,FALSE),"0")</f>
        <v>0</v>
      </c>
      <c r="CU70" s="180" t="str">
        <f>IFERROR(VLOOKUP(Table2[[#This Row],[Attendance / Absence (&lt;90% PA / &lt;50% SA)]],'Lookup Values'!$AG$1:$AH$4,2,FALSE),"0")</f>
        <v>0</v>
      </c>
      <c r="CV70" s="180" t="str">
        <f>IFERROR(VLOOKUP(Table2[[#This Row],[Multiple School Moves (3+)]],'Lookup Values'!$AI$1:$AJ$3,2,FALSE),"0")</f>
        <v>0</v>
      </c>
      <c r="CW70" s="180" t="str">
        <f>IFERROR(VLOOKUP(Table2[[#This Row],[Pregnancy]],'Lookup Values'!$AK$1:$AL$3,2,FALSE),"0")</f>
        <v>0</v>
      </c>
      <c r="CX70" s="180" t="str">
        <f>IFERROR(VLOOKUP(Table2[[#This Row],[Young Parent]],'Lookup Values'!$AM$1:$AN$3,2,FALSE),"0")</f>
        <v>0</v>
      </c>
      <c r="CY70" s="180" t="str">
        <f>IFERROR(VLOOKUP(Table2[[#This Row],[Young Carer]],'Lookup Values'!$AO$1:$AP$3,2,FALSE),"0")</f>
        <v>0</v>
      </c>
      <c r="CZ70" s="180" t="str">
        <f>IFERROR(VLOOKUP(Table2[[#This Row],[CAMHS Involvement]],'Lookup Values'!$AQ$1:$AR$3,2,FALSE),"0")</f>
        <v>0</v>
      </c>
      <c r="DA70" s="180" t="str">
        <f>IFERROR(VLOOKUP(Table2[[#This Row],[Health Condition]],'Lookup Values'!$AS$1:$AT$3,2,FALSE),"0")</f>
        <v>0</v>
      </c>
      <c r="DB70" s="180" t="str">
        <f>IFERROR(VLOOKUP(Table2[[#This Row],[Substance Misuse ]],'Lookup Values'!$AU$1:$AV$3,2,FALSE),"0")</f>
        <v>0</v>
      </c>
      <c r="DC70" s="180" t="str">
        <f>IFERROR(VLOOKUP(Table2[[#This Row],[YOT supervision]],'Lookup Values'!$AW$1:$AX$3,2,FALSE),"0")</f>
        <v>0</v>
      </c>
      <c r="DD70" s="180" t="str">
        <f>IFERROR(VLOOKUP(Table2[[#This Row],[Previous YOT supervision]],'Lookup Values'!$AY$1:$AZ$3,2,FALSE),"0")</f>
        <v>0</v>
      </c>
      <c r="DE70" s="180" t="str">
        <f>IFERROR(VLOOKUP(Table2[[#This Row],[Custody]],'Lookup Values'!$BA$1:$BB$3,2,FALSE),"0")</f>
        <v>0</v>
      </c>
      <c r="DF70" s="180" t="str">
        <f>IFERROR(VLOOKUP(Table2[[#This Row],[KS2 Eng &amp; Maths Ability Profile HAP/MAP/LAP]],'Lookup Values'!$BC$1:$BD$4,2,FALSE),"0")</f>
        <v>0</v>
      </c>
      <c r="DG70" s="180" t="str">
        <f>IFERROR(VLOOKUP(Table2[[#This Row],[Intended Post 16 Destination]],'Lookup Values'!$BG$1:$BH$12,2,FALSE),"0")</f>
        <v>0</v>
      </c>
      <c r="DH70" s="180" t="str">
        <f>IFERROR(VLOOKUP(Table2[[#This Row],[Application submitted (Y/N or number of applications)]],'Lookup Values'!$BI$1:$BJ$3,2,FALSE),"0")</f>
        <v>0</v>
      </c>
      <c r="DI70" s="180" t="str">
        <f>IFERROR(VLOOKUP(Table2[[#This Row],[Provider Name]],'Lookup Values'!$BK$1:$BL$3,2,FALSE),"0")</f>
        <v>0</v>
      </c>
      <c r="DJ70" s="181"/>
      <c r="DK70" s="180" t="str">
        <f>IFERROR(VLOOKUP(Table2[[#This Row],[Offer received (Y/N)]],'Lookup Values'!$BM$1:$BN$3,2,FALSE),"0")</f>
        <v>0</v>
      </c>
      <c r="DL70" s="180" t="str">
        <f>IFERROR(VLOOKUP(Table2[[#This Row],[Poor Behaviour / Attitude / Motivation]],'Lookup Values'!$BO$1:$BP$4,2,FALSE),"0")</f>
        <v>0</v>
      </c>
      <c r="DM70" s="180" t="str">
        <f>IFERROR(VLOOKUP(Table2[[#This Row],[Other known risk factors (1)]],'Lookup Values'!$BQ$1:$BR$10,2,FALSE),"0")</f>
        <v>0</v>
      </c>
      <c r="DN70" s="182" t="str">
        <f>IFERROR(VLOOKUP(Table2[[#This Row],[Other known risk factors (2)]],'Lookup Values'!$BQ$1:$BR$10,2,FALSE),"0")</f>
        <v>0</v>
      </c>
      <c r="DO70" s="180">
        <f>SUM(Table3[[#This Row],[Gender Score]:[Other known risk factors (2) Score]])</f>
        <v>0</v>
      </c>
      <c r="DP70" s="185" t="str">
        <f>CONCATENATE(Table2[[#This Row],[Generated RONI]],Table2[[#This Row],[School RONI]])</f>
        <v>Very Low</v>
      </c>
    </row>
    <row r="71" spans="1:120" s="179" customFormat="1" ht="13" x14ac:dyDescent="0.3">
      <c r="A71" s="168"/>
      <c r="B71" s="169"/>
      <c r="C71" s="170"/>
      <c r="D71" s="170"/>
      <c r="E71" s="170"/>
      <c r="F71" s="170"/>
      <c r="G71" s="170"/>
      <c r="H71" s="171"/>
      <c r="I71" s="172"/>
      <c r="J71" s="173"/>
      <c r="K71" s="172"/>
      <c r="L71" s="172"/>
      <c r="M71" s="173"/>
      <c r="N71" s="171"/>
      <c r="O71" s="173"/>
      <c r="P71" s="174"/>
      <c r="Q71" s="174"/>
      <c r="R71" s="175"/>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6"/>
      <c r="AS71" s="176"/>
      <c r="AT71" s="176"/>
      <c r="AU71" s="177" t="str">
        <f>VLOOKUP(Table3[[#This Row],[Risk Rating Score]],'Lookup Values'!$BS$1:$BT$34,2)</f>
        <v>Very Low</v>
      </c>
      <c r="AV71" s="172"/>
      <c r="AW71" s="177" t="str">
        <f>IFERROR(VLOOKUP(Table3[[#This Row],[RONI Match]],'Lookup Values'!$BU$2:$BV$26,2,FALSE),"")</f>
        <v/>
      </c>
      <c r="AX71" s="178"/>
      <c r="AY71" s="172"/>
      <c r="AZ71" s="176"/>
      <c r="BA71" s="170"/>
      <c r="BB71" s="170"/>
      <c r="BC71" s="170"/>
      <c r="BD71" s="170"/>
      <c r="BE71" s="170"/>
      <c r="BF71" s="170"/>
      <c r="BG71" s="170"/>
      <c r="BH71" s="170"/>
      <c r="BI71" s="175"/>
      <c r="BJ71" s="173"/>
      <c r="BK71" s="173"/>
      <c r="BL71" s="175"/>
      <c r="BM71" s="176"/>
      <c r="CC71" s="180" t="str">
        <f>IFERROR(VLOOKUP(Table2[[#This Row],[Gender]],'Lookup Values'!$A$1:$B$5,2,FALSE),"0")</f>
        <v>0</v>
      </c>
      <c r="CD71" s="181"/>
      <c r="CE71" s="180" t="str">
        <f>IFERROR(VLOOKUP(Table2[[#This Row],[Year Group]],'Lookup Values'!$C$1:$D$9,2,FALSE),"0")</f>
        <v>0</v>
      </c>
      <c r="CF71" s="180" t="str">
        <f>IFERROR(VLOOKUP(Table2[[#This Row],[School]],'Lookup Values'!$E$1:$E$22,2,FALSE),"0")</f>
        <v>0</v>
      </c>
      <c r="CG71" s="180" t="str">
        <f>IFERROR(VLOOKUP(Table2[[#This Row],[Attending PRU / AP]],'Lookup Values'!$G$1:$H$3,2,FALSE),"0")</f>
        <v>0</v>
      </c>
      <c r="CH71" s="180" t="str">
        <f>IFERROR(VLOOKUP(Table2[[#This Row],[EHE]],'Lookup Values'!$I$1:$J$3,2,FALSE),"0")</f>
        <v>0</v>
      </c>
      <c r="CI71" s="180" t="str">
        <f>IFERROR(VLOOKUP(Table2[[#This Row],[CME]],'Lookup Values'!$K$1:$L$3,2,FALSE),"0")</f>
        <v>0</v>
      </c>
      <c r="CJ71" s="183" t="str">
        <f>IFERROR(VLOOKUP(Table2[[#This Row],[Ethnicity]],'Ethnicity codes'!$H$1:$J$101,3,FALSE),"")</f>
        <v/>
      </c>
      <c r="CK71" s="180" t="str">
        <f>IFERROR(VLOOKUP(Table3[[#This Row],[Ethnicity2]],'Lookup Values'!$M$1:$N$23,2,FALSE),"0")</f>
        <v>0</v>
      </c>
      <c r="CL71" s="180" t="str">
        <f>IFERROR(VLOOKUP(Table3[[#This Row],[Ethnicity2]],'Lookup Values'!$O$1:$P$3,2,FALSE),"0")</f>
        <v>0</v>
      </c>
      <c r="CM71" s="180" t="str">
        <f>IFERROR(VLOOKUP(Table2[[#This Row],[EAL]],'Lookup Values'!$Q$1:$R$3,2,FALSE),"0")</f>
        <v>0</v>
      </c>
      <c r="CN71" s="180" t="str">
        <f>IFERROR(VLOOKUP(Table2[[#This Row],[SEND]],'Lookup Values'!$S$1:$T$6,2,FALSE),"0")</f>
        <v>0</v>
      </c>
      <c r="CO71" s="180" t="str">
        <f>IFERROR(VLOOKUP(Table2[[#This Row],[Pupil Premium]],'Lookup Values'!$U$1:$V$3,2,FALSE),"0")</f>
        <v>0</v>
      </c>
      <c r="CP71" s="180" t="str">
        <f>IFERROR(VLOOKUP(Table2[[#This Row],[LAC / Care Leaver]],'Lookup Values'!$W$1:$X$3,2,FALSE),"0")</f>
        <v>0</v>
      </c>
      <c r="CQ71" s="180" t="str">
        <f>IFERROR(VLOOKUP(Table2[[#This Row],[CP / CIN]],'Lookup Values'!$Y$1:$Z$3,2,FALSE),"0")</f>
        <v>0</v>
      </c>
      <c r="CR71" s="180" t="str">
        <f>IFERROR(VLOOKUP(Table2[[#This Row],[Early Help Referral]],'Lookup Values'!$Y$1:$Z$3,2,FALSE),"0")</f>
        <v>0</v>
      </c>
      <c r="CS71" s="180" t="str">
        <f>IFERROR(VLOOKUP(Table2[[#This Row],[Social Worker]],'Lookup Values'!$Y$1:$Z$3,2,FALSE),"0")</f>
        <v>0</v>
      </c>
      <c r="CT71" s="180" t="str">
        <f>IFERROR(VLOOKUP(Table2[[#This Row],[Exclusion]],'Lookup Values'!$AE$1:$AF$5,2,FALSE),"0")</f>
        <v>0</v>
      </c>
      <c r="CU71" s="180" t="str">
        <f>IFERROR(VLOOKUP(Table2[[#This Row],[Attendance / Absence (&lt;90% PA / &lt;50% SA)]],'Lookup Values'!$AG$1:$AH$4,2,FALSE),"0")</f>
        <v>0</v>
      </c>
      <c r="CV71" s="180" t="str">
        <f>IFERROR(VLOOKUP(Table2[[#This Row],[Multiple School Moves (3+)]],'Lookup Values'!$AI$1:$AJ$3,2,FALSE),"0")</f>
        <v>0</v>
      </c>
      <c r="CW71" s="180" t="str">
        <f>IFERROR(VLOOKUP(Table2[[#This Row],[Pregnancy]],'Lookup Values'!$AK$1:$AL$3,2,FALSE),"0")</f>
        <v>0</v>
      </c>
      <c r="CX71" s="180" t="str">
        <f>IFERROR(VLOOKUP(Table2[[#This Row],[Young Parent]],'Lookup Values'!$AM$1:$AN$3,2,FALSE),"0")</f>
        <v>0</v>
      </c>
      <c r="CY71" s="180" t="str">
        <f>IFERROR(VLOOKUP(Table2[[#This Row],[Young Carer]],'Lookup Values'!$AO$1:$AP$3,2,FALSE),"0")</f>
        <v>0</v>
      </c>
      <c r="CZ71" s="180" t="str">
        <f>IFERROR(VLOOKUP(Table2[[#This Row],[CAMHS Involvement]],'Lookup Values'!$AQ$1:$AR$3,2,FALSE),"0")</f>
        <v>0</v>
      </c>
      <c r="DA71" s="180" t="str">
        <f>IFERROR(VLOOKUP(Table2[[#This Row],[Health Condition]],'Lookup Values'!$AS$1:$AT$3,2,FALSE),"0")</f>
        <v>0</v>
      </c>
      <c r="DB71" s="180" t="str">
        <f>IFERROR(VLOOKUP(Table2[[#This Row],[Substance Misuse ]],'Lookup Values'!$AU$1:$AV$3,2,FALSE),"0")</f>
        <v>0</v>
      </c>
      <c r="DC71" s="180" t="str">
        <f>IFERROR(VLOOKUP(Table2[[#This Row],[YOT supervision]],'Lookup Values'!$AW$1:$AX$3,2,FALSE),"0")</f>
        <v>0</v>
      </c>
      <c r="DD71" s="180" t="str">
        <f>IFERROR(VLOOKUP(Table2[[#This Row],[Previous YOT supervision]],'Lookup Values'!$AY$1:$AZ$3,2,FALSE),"0")</f>
        <v>0</v>
      </c>
      <c r="DE71" s="180" t="str">
        <f>IFERROR(VLOOKUP(Table2[[#This Row],[Custody]],'Lookup Values'!$BA$1:$BB$3,2,FALSE),"0")</f>
        <v>0</v>
      </c>
      <c r="DF71" s="180" t="str">
        <f>IFERROR(VLOOKUP(Table2[[#This Row],[KS2 Eng &amp; Maths Ability Profile HAP/MAP/LAP]],'Lookup Values'!$BC$1:$BD$4,2,FALSE),"0")</f>
        <v>0</v>
      </c>
      <c r="DG71" s="180" t="str">
        <f>IFERROR(VLOOKUP(Table2[[#This Row],[Intended Post 16 Destination]],'Lookup Values'!$BG$1:$BH$12,2,FALSE),"0")</f>
        <v>0</v>
      </c>
      <c r="DH71" s="180" t="str">
        <f>IFERROR(VLOOKUP(Table2[[#This Row],[Application submitted (Y/N or number of applications)]],'Lookup Values'!$BI$1:$BJ$3,2,FALSE),"0")</f>
        <v>0</v>
      </c>
      <c r="DI71" s="180" t="str">
        <f>IFERROR(VLOOKUP(Table2[[#This Row],[Provider Name]],'Lookup Values'!$BK$1:$BL$3,2,FALSE),"0")</f>
        <v>0</v>
      </c>
      <c r="DJ71" s="181"/>
      <c r="DK71" s="180" t="str">
        <f>IFERROR(VLOOKUP(Table2[[#This Row],[Offer received (Y/N)]],'Lookup Values'!$BM$1:$BN$3,2,FALSE),"0")</f>
        <v>0</v>
      </c>
      <c r="DL71" s="180" t="str">
        <f>IFERROR(VLOOKUP(Table2[[#This Row],[Poor Behaviour / Attitude / Motivation]],'Lookup Values'!$BO$1:$BP$4,2,FALSE),"0")</f>
        <v>0</v>
      </c>
      <c r="DM71" s="180" t="str">
        <f>IFERROR(VLOOKUP(Table2[[#This Row],[Other known risk factors (1)]],'Lookup Values'!$BQ$1:$BR$10,2,FALSE),"0")</f>
        <v>0</v>
      </c>
      <c r="DN71" s="182" t="str">
        <f>IFERROR(VLOOKUP(Table2[[#This Row],[Other known risk factors (2)]],'Lookup Values'!$BQ$1:$BR$10,2,FALSE),"0")</f>
        <v>0</v>
      </c>
      <c r="DO71" s="180">
        <f>SUM(Table3[[#This Row],[Gender Score]:[Other known risk factors (2) Score]])</f>
        <v>0</v>
      </c>
      <c r="DP71" s="185" t="str">
        <f>CONCATENATE(Table2[[#This Row],[Generated RONI]],Table2[[#This Row],[School RONI]])</f>
        <v>Very Low</v>
      </c>
    </row>
    <row r="72" spans="1:120" s="179" customFormat="1" ht="13" x14ac:dyDescent="0.3">
      <c r="A72" s="168"/>
      <c r="B72" s="169"/>
      <c r="C72" s="170"/>
      <c r="D72" s="170"/>
      <c r="E72" s="170"/>
      <c r="F72" s="170"/>
      <c r="G72" s="170"/>
      <c r="H72" s="171"/>
      <c r="I72" s="172"/>
      <c r="J72" s="173"/>
      <c r="K72" s="172"/>
      <c r="L72" s="172"/>
      <c r="M72" s="173"/>
      <c r="N72" s="171"/>
      <c r="O72" s="173"/>
      <c r="P72" s="174"/>
      <c r="Q72" s="174"/>
      <c r="R72" s="17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6"/>
      <c r="AS72" s="176"/>
      <c r="AT72" s="176"/>
      <c r="AU72" s="177" t="str">
        <f>VLOOKUP(Table3[[#This Row],[Risk Rating Score]],'Lookup Values'!$BS$1:$BT$34,2)</f>
        <v>Very Low</v>
      </c>
      <c r="AV72" s="172"/>
      <c r="AW72" s="177" t="str">
        <f>IFERROR(VLOOKUP(Table3[[#This Row],[RONI Match]],'Lookup Values'!$BU$2:$BV$26,2,FALSE),"")</f>
        <v/>
      </c>
      <c r="AX72" s="178"/>
      <c r="AY72" s="172"/>
      <c r="AZ72" s="176"/>
      <c r="BA72" s="170"/>
      <c r="BB72" s="170"/>
      <c r="BC72" s="170"/>
      <c r="BD72" s="170"/>
      <c r="BE72" s="170"/>
      <c r="BF72" s="170"/>
      <c r="BG72" s="170"/>
      <c r="BH72" s="170"/>
      <c r="BI72" s="175"/>
      <c r="BJ72" s="173"/>
      <c r="BK72" s="173"/>
      <c r="BL72" s="175"/>
      <c r="BM72" s="176"/>
      <c r="CC72" s="180" t="str">
        <f>IFERROR(VLOOKUP(Table2[[#This Row],[Gender]],'Lookup Values'!$A$1:$B$5,2,FALSE),"0")</f>
        <v>0</v>
      </c>
      <c r="CD72" s="181"/>
      <c r="CE72" s="180" t="str">
        <f>IFERROR(VLOOKUP(Table2[[#This Row],[Year Group]],'Lookup Values'!$C$1:$D$9,2,FALSE),"0")</f>
        <v>0</v>
      </c>
      <c r="CF72" s="180" t="str">
        <f>IFERROR(VLOOKUP(Table2[[#This Row],[School]],'Lookup Values'!$E$1:$E$22,2,FALSE),"0")</f>
        <v>0</v>
      </c>
      <c r="CG72" s="180" t="str">
        <f>IFERROR(VLOOKUP(Table2[[#This Row],[Attending PRU / AP]],'Lookup Values'!$G$1:$H$3,2,FALSE),"0")</f>
        <v>0</v>
      </c>
      <c r="CH72" s="180" t="str">
        <f>IFERROR(VLOOKUP(Table2[[#This Row],[EHE]],'Lookup Values'!$I$1:$J$3,2,FALSE),"0")</f>
        <v>0</v>
      </c>
      <c r="CI72" s="180" t="str">
        <f>IFERROR(VLOOKUP(Table2[[#This Row],[CME]],'Lookup Values'!$K$1:$L$3,2,FALSE),"0")</f>
        <v>0</v>
      </c>
      <c r="CJ72" s="183" t="str">
        <f>IFERROR(VLOOKUP(Table2[[#This Row],[Ethnicity]],'Ethnicity codes'!$H$1:$J$101,3,FALSE),"")</f>
        <v/>
      </c>
      <c r="CK72" s="180" t="str">
        <f>IFERROR(VLOOKUP(Table3[[#This Row],[Ethnicity2]],'Lookup Values'!$M$1:$N$23,2,FALSE),"0")</f>
        <v>0</v>
      </c>
      <c r="CL72" s="180" t="str">
        <f>IFERROR(VLOOKUP(Table3[[#This Row],[Ethnicity2]],'Lookup Values'!$O$1:$P$3,2,FALSE),"0")</f>
        <v>0</v>
      </c>
      <c r="CM72" s="180" t="str">
        <f>IFERROR(VLOOKUP(Table2[[#This Row],[EAL]],'Lookup Values'!$Q$1:$R$3,2,FALSE),"0")</f>
        <v>0</v>
      </c>
      <c r="CN72" s="180" t="str">
        <f>IFERROR(VLOOKUP(Table2[[#This Row],[SEND]],'Lookup Values'!$S$1:$T$6,2,FALSE),"0")</f>
        <v>0</v>
      </c>
      <c r="CO72" s="180" t="str">
        <f>IFERROR(VLOOKUP(Table2[[#This Row],[Pupil Premium]],'Lookup Values'!$U$1:$V$3,2,FALSE),"0")</f>
        <v>0</v>
      </c>
      <c r="CP72" s="180" t="str">
        <f>IFERROR(VLOOKUP(Table2[[#This Row],[LAC / Care Leaver]],'Lookup Values'!$W$1:$X$3,2,FALSE),"0")</f>
        <v>0</v>
      </c>
      <c r="CQ72" s="180" t="str">
        <f>IFERROR(VLOOKUP(Table2[[#This Row],[CP / CIN]],'Lookup Values'!$Y$1:$Z$3,2,FALSE),"0")</f>
        <v>0</v>
      </c>
      <c r="CR72" s="180" t="str">
        <f>IFERROR(VLOOKUP(Table2[[#This Row],[Early Help Referral]],'Lookup Values'!$Y$1:$Z$3,2,FALSE),"0")</f>
        <v>0</v>
      </c>
      <c r="CS72" s="180" t="str">
        <f>IFERROR(VLOOKUP(Table2[[#This Row],[Social Worker]],'Lookup Values'!$Y$1:$Z$3,2,FALSE),"0")</f>
        <v>0</v>
      </c>
      <c r="CT72" s="180" t="str">
        <f>IFERROR(VLOOKUP(Table2[[#This Row],[Exclusion]],'Lookup Values'!$AE$1:$AF$5,2,FALSE),"0")</f>
        <v>0</v>
      </c>
      <c r="CU72" s="180" t="str">
        <f>IFERROR(VLOOKUP(Table2[[#This Row],[Attendance / Absence (&lt;90% PA / &lt;50% SA)]],'Lookup Values'!$AG$1:$AH$4,2,FALSE),"0")</f>
        <v>0</v>
      </c>
      <c r="CV72" s="180" t="str">
        <f>IFERROR(VLOOKUP(Table2[[#This Row],[Multiple School Moves (3+)]],'Lookup Values'!$AI$1:$AJ$3,2,FALSE),"0")</f>
        <v>0</v>
      </c>
      <c r="CW72" s="180" t="str">
        <f>IFERROR(VLOOKUP(Table2[[#This Row],[Pregnancy]],'Lookup Values'!$AK$1:$AL$3,2,FALSE),"0")</f>
        <v>0</v>
      </c>
      <c r="CX72" s="180" t="str">
        <f>IFERROR(VLOOKUP(Table2[[#This Row],[Young Parent]],'Lookup Values'!$AM$1:$AN$3,2,FALSE),"0")</f>
        <v>0</v>
      </c>
      <c r="CY72" s="180" t="str">
        <f>IFERROR(VLOOKUP(Table2[[#This Row],[Young Carer]],'Lookup Values'!$AO$1:$AP$3,2,FALSE),"0")</f>
        <v>0</v>
      </c>
      <c r="CZ72" s="180" t="str">
        <f>IFERROR(VLOOKUP(Table2[[#This Row],[CAMHS Involvement]],'Lookup Values'!$AQ$1:$AR$3,2,FALSE),"0")</f>
        <v>0</v>
      </c>
      <c r="DA72" s="180" t="str">
        <f>IFERROR(VLOOKUP(Table2[[#This Row],[Health Condition]],'Lookup Values'!$AS$1:$AT$3,2,FALSE),"0")</f>
        <v>0</v>
      </c>
      <c r="DB72" s="180" t="str">
        <f>IFERROR(VLOOKUP(Table2[[#This Row],[Substance Misuse ]],'Lookup Values'!$AU$1:$AV$3,2,FALSE),"0")</f>
        <v>0</v>
      </c>
      <c r="DC72" s="180" t="str">
        <f>IFERROR(VLOOKUP(Table2[[#This Row],[YOT supervision]],'Lookup Values'!$AW$1:$AX$3,2,FALSE),"0")</f>
        <v>0</v>
      </c>
      <c r="DD72" s="180" t="str">
        <f>IFERROR(VLOOKUP(Table2[[#This Row],[Previous YOT supervision]],'Lookup Values'!$AY$1:$AZ$3,2,FALSE),"0")</f>
        <v>0</v>
      </c>
      <c r="DE72" s="180" t="str">
        <f>IFERROR(VLOOKUP(Table2[[#This Row],[Custody]],'Lookup Values'!$BA$1:$BB$3,2,FALSE),"0")</f>
        <v>0</v>
      </c>
      <c r="DF72" s="180" t="str">
        <f>IFERROR(VLOOKUP(Table2[[#This Row],[KS2 Eng &amp; Maths Ability Profile HAP/MAP/LAP]],'Lookup Values'!$BC$1:$BD$4,2,FALSE),"0")</f>
        <v>0</v>
      </c>
      <c r="DG72" s="180" t="str">
        <f>IFERROR(VLOOKUP(Table2[[#This Row],[Intended Post 16 Destination]],'Lookup Values'!$BG$1:$BH$12,2,FALSE),"0")</f>
        <v>0</v>
      </c>
      <c r="DH72" s="180" t="str">
        <f>IFERROR(VLOOKUP(Table2[[#This Row],[Application submitted (Y/N or number of applications)]],'Lookup Values'!$BI$1:$BJ$3,2,FALSE),"0")</f>
        <v>0</v>
      </c>
      <c r="DI72" s="180" t="str">
        <f>IFERROR(VLOOKUP(Table2[[#This Row],[Provider Name]],'Lookup Values'!$BK$1:$BL$3,2,FALSE),"0")</f>
        <v>0</v>
      </c>
      <c r="DJ72" s="181"/>
      <c r="DK72" s="180" t="str">
        <f>IFERROR(VLOOKUP(Table2[[#This Row],[Offer received (Y/N)]],'Lookup Values'!$BM$1:$BN$3,2,FALSE),"0")</f>
        <v>0</v>
      </c>
      <c r="DL72" s="180" t="str">
        <f>IFERROR(VLOOKUP(Table2[[#This Row],[Poor Behaviour / Attitude / Motivation]],'Lookup Values'!$BO$1:$BP$4,2,FALSE),"0")</f>
        <v>0</v>
      </c>
      <c r="DM72" s="180" t="str">
        <f>IFERROR(VLOOKUP(Table2[[#This Row],[Other known risk factors (1)]],'Lookup Values'!$BQ$1:$BR$10,2,FALSE),"0")</f>
        <v>0</v>
      </c>
      <c r="DN72" s="182" t="str">
        <f>IFERROR(VLOOKUP(Table2[[#This Row],[Other known risk factors (2)]],'Lookup Values'!$BQ$1:$BR$10,2,FALSE),"0")</f>
        <v>0</v>
      </c>
      <c r="DO72" s="180">
        <f>SUM(Table3[[#This Row],[Gender Score]:[Other known risk factors (2) Score]])</f>
        <v>0</v>
      </c>
      <c r="DP72" s="185" t="str">
        <f>CONCATENATE(Table2[[#This Row],[Generated RONI]],Table2[[#This Row],[School RONI]])</f>
        <v>Very Low</v>
      </c>
    </row>
    <row r="73" spans="1:120" s="179" customFormat="1" ht="13" x14ac:dyDescent="0.3">
      <c r="A73" s="168"/>
      <c r="B73" s="169"/>
      <c r="C73" s="170"/>
      <c r="D73" s="170"/>
      <c r="E73" s="170"/>
      <c r="F73" s="170"/>
      <c r="G73" s="170"/>
      <c r="H73" s="171"/>
      <c r="I73" s="172"/>
      <c r="J73" s="173"/>
      <c r="K73" s="172"/>
      <c r="L73" s="172"/>
      <c r="M73" s="173"/>
      <c r="N73" s="171"/>
      <c r="O73" s="173"/>
      <c r="P73" s="174"/>
      <c r="Q73" s="174"/>
      <c r="R73" s="175"/>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6"/>
      <c r="AS73" s="176"/>
      <c r="AT73" s="176"/>
      <c r="AU73" s="177" t="str">
        <f>VLOOKUP(Table3[[#This Row],[Risk Rating Score]],'Lookup Values'!$BS$1:$BT$34,2)</f>
        <v>Very Low</v>
      </c>
      <c r="AV73" s="172"/>
      <c r="AW73" s="177" t="str">
        <f>IFERROR(VLOOKUP(Table3[[#This Row],[RONI Match]],'Lookup Values'!$BU$2:$BV$26,2,FALSE),"")</f>
        <v/>
      </c>
      <c r="AX73" s="178"/>
      <c r="AY73" s="172"/>
      <c r="AZ73" s="176"/>
      <c r="BA73" s="170"/>
      <c r="BB73" s="170"/>
      <c r="BC73" s="170"/>
      <c r="BD73" s="170"/>
      <c r="BE73" s="170"/>
      <c r="BF73" s="170"/>
      <c r="BG73" s="170"/>
      <c r="BH73" s="170"/>
      <c r="BI73" s="175"/>
      <c r="BJ73" s="173"/>
      <c r="BK73" s="173"/>
      <c r="BL73" s="175"/>
      <c r="BM73" s="176"/>
      <c r="CC73" s="180" t="str">
        <f>IFERROR(VLOOKUP(Table2[[#This Row],[Gender]],'Lookup Values'!$A$1:$B$5,2,FALSE),"0")</f>
        <v>0</v>
      </c>
      <c r="CD73" s="181"/>
      <c r="CE73" s="180" t="str">
        <f>IFERROR(VLOOKUP(Table2[[#This Row],[Year Group]],'Lookup Values'!$C$1:$D$9,2,FALSE),"0")</f>
        <v>0</v>
      </c>
      <c r="CF73" s="180" t="str">
        <f>IFERROR(VLOOKUP(Table2[[#This Row],[School]],'Lookup Values'!$E$1:$E$22,2,FALSE),"0")</f>
        <v>0</v>
      </c>
      <c r="CG73" s="180" t="str">
        <f>IFERROR(VLOOKUP(Table2[[#This Row],[Attending PRU / AP]],'Lookup Values'!$G$1:$H$3,2,FALSE),"0")</f>
        <v>0</v>
      </c>
      <c r="CH73" s="180" t="str">
        <f>IFERROR(VLOOKUP(Table2[[#This Row],[EHE]],'Lookup Values'!$I$1:$J$3,2,FALSE),"0")</f>
        <v>0</v>
      </c>
      <c r="CI73" s="180" t="str">
        <f>IFERROR(VLOOKUP(Table2[[#This Row],[CME]],'Lookup Values'!$K$1:$L$3,2,FALSE),"0")</f>
        <v>0</v>
      </c>
      <c r="CJ73" s="183" t="str">
        <f>IFERROR(VLOOKUP(Table2[[#This Row],[Ethnicity]],'Ethnicity codes'!$H$1:$J$101,3,FALSE),"")</f>
        <v/>
      </c>
      <c r="CK73" s="180" t="str">
        <f>IFERROR(VLOOKUP(Table3[[#This Row],[Ethnicity2]],'Lookup Values'!$M$1:$N$23,2,FALSE),"0")</f>
        <v>0</v>
      </c>
      <c r="CL73" s="180" t="str">
        <f>IFERROR(VLOOKUP(Table3[[#This Row],[Ethnicity2]],'Lookup Values'!$O$1:$P$3,2,FALSE),"0")</f>
        <v>0</v>
      </c>
      <c r="CM73" s="180" t="str">
        <f>IFERROR(VLOOKUP(Table2[[#This Row],[EAL]],'Lookup Values'!$Q$1:$R$3,2,FALSE),"0")</f>
        <v>0</v>
      </c>
      <c r="CN73" s="180" t="str">
        <f>IFERROR(VLOOKUP(Table2[[#This Row],[SEND]],'Lookup Values'!$S$1:$T$6,2,FALSE),"0")</f>
        <v>0</v>
      </c>
      <c r="CO73" s="180" t="str">
        <f>IFERROR(VLOOKUP(Table2[[#This Row],[Pupil Premium]],'Lookup Values'!$U$1:$V$3,2,FALSE),"0")</f>
        <v>0</v>
      </c>
      <c r="CP73" s="180" t="str">
        <f>IFERROR(VLOOKUP(Table2[[#This Row],[LAC / Care Leaver]],'Lookup Values'!$W$1:$X$3,2,FALSE),"0")</f>
        <v>0</v>
      </c>
      <c r="CQ73" s="180" t="str">
        <f>IFERROR(VLOOKUP(Table2[[#This Row],[CP / CIN]],'Lookup Values'!$Y$1:$Z$3,2,FALSE),"0")</f>
        <v>0</v>
      </c>
      <c r="CR73" s="180" t="str">
        <f>IFERROR(VLOOKUP(Table2[[#This Row],[Early Help Referral]],'Lookup Values'!$Y$1:$Z$3,2,FALSE),"0")</f>
        <v>0</v>
      </c>
      <c r="CS73" s="180" t="str">
        <f>IFERROR(VLOOKUP(Table2[[#This Row],[Social Worker]],'Lookup Values'!$Y$1:$Z$3,2,FALSE),"0")</f>
        <v>0</v>
      </c>
      <c r="CT73" s="180" t="str">
        <f>IFERROR(VLOOKUP(Table2[[#This Row],[Exclusion]],'Lookup Values'!$AE$1:$AF$5,2,FALSE),"0")</f>
        <v>0</v>
      </c>
      <c r="CU73" s="180" t="str">
        <f>IFERROR(VLOOKUP(Table2[[#This Row],[Attendance / Absence (&lt;90% PA / &lt;50% SA)]],'Lookup Values'!$AG$1:$AH$4,2,FALSE),"0")</f>
        <v>0</v>
      </c>
      <c r="CV73" s="180" t="str">
        <f>IFERROR(VLOOKUP(Table2[[#This Row],[Multiple School Moves (3+)]],'Lookup Values'!$AI$1:$AJ$3,2,FALSE),"0")</f>
        <v>0</v>
      </c>
      <c r="CW73" s="180" t="str">
        <f>IFERROR(VLOOKUP(Table2[[#This Row],[Pregnancy]],'Lookup Values'!$AK$1:$AL$3,2,FALSE),"0")</f>
        <v>0</v>
      </c>
      <c r="CX73" s="180" t="str">
        <f>IFERROR(VLOOKUP(Table2[[#This Row],[Young Parent]],'Lookup Values'!$AM$1:$AN$3,2,FALSE),"0")</f>
        <v>0</v>
      </c>
      <c r="CY73" s="180" t="str">
        <f>IFERROR(VLOOKUP(Table2[[#This Row],[Young Carer]],'Lookup Values'!$AO$1:$AP$3,2,FALSE),"0")</f>
        <v>0</v>
      </c>
      <c r="CZ73" s="180" t="str">
        <f>IFERROR(VLOOKUP(Table2[[#This Row],[CAMHS Involvement]],'Lookup Values'!$AQ$1:$AR$3,2,FALSE),"0")</f>
        <v>0</v>
      </c>
      <c r="DA73" s="180" t="str">
        <f>IFERROR(VLOOKUP(Table2[[#This Row],[Health Condition]],'Lookup Values'!$AS$1:$AT$3,2,FALSE),"0")</f>
        <v>0</v>
      </c>
      <c r="DB73" s="180" t="str">
        <f>IFERROR(VLOOKUP(Table2[[#This Row],[Substance Misuse ]],'Lookup Values'!$AU$1:$AV$3,2,FALSE),"0")</f>
        <v>0</v>
      </c>
      <c r="DC73" s="180" t="str">
        <f>IFERROR(VLOOKUP(Table2[[#This Row],[YOT supervision]],'Lookup Values'!$AW$1:$AX$3,2,FALSE),"0")</f>
        <v>0</v>
      </c>
      <c r="DD73" s="180" t="str">
        <f>IFERROR(VLOOKUP(Table2[[#This Row],[Previous YOT supervision]],'Lookup Values'!$AY$1:$AZ$3,2,FALSE),"0")</f>
        <v>0</v>
      </c>
      <c r="DE73" s="180" t="str">
        <f>IFERROR(VLOOKUP(Table2[[#This Row],[Custody]],'Lookup Values'!$BA$1:$BB$3,2,FALSE),"0")</f>
        <v>0</v>
      </c>
      <c r="DF73" s="180" t="str">
        <f>IFERROR(VLOOKUP(Table2[[#This Row],[KS2 Eng &amp; Maths Ability Profile HAP/MAP/LAP]],'Lookup Values'!$BC$1:$BD$4,2,FALSE),"0")</f>
        <v>0</v>
      </c>
      <c r="DG73" s="180" t="str">
        <f>IFERROR(VLOOKUP(Table2[[#This Row],[Intended Post 16 Destination]],'Lookup Values'!$BG$1:$BH$12,2,FALSE),"0")</f>
        <v>0</v>
      </c>
      <c r="DH73" s="180" t="str">
        <f>IFERROR(VLOOKUP(Table2[[#This Row],[Application submitted (Y/N or number of applications)]],'Lookup Values'!$BI$1:$BJ$3,2,FALSE),"0")</f>
        <v>0</v>
      </c>
      <c r="DI73" s="180" t="str">
        <f>IFERROR(VLOOKUP(Table2[[#This Row],[Provider Name]],'Lookup Values'!$BK$1:$BL$3,2,FALSE),"0")</f>
        <v>0</v>
      </c>
      <c r="DJ73" s="181"/>
      <c r="DK73" s="180" t="str">
        <f>IFERROR(VLOOKUP(Table2[[#This Row],[Offer received (Y/N)]],'Lookup Values'!$BM$1:$BN$3,2,FALSE),"0")</f>
        <v>0</v>
      </c>
      <c r="DL73" s="180" t="str">
        <f>IFERROR(VLOOKUP(Table2[[#This Row],[Poor Behaviour / Attitude / Motivation]],'Lookup Values'!$BO$1:$BP$4,2,FALSE),"0")</f>
        <v>0</v>
      </c>
      <c r="DM73" s="180" t="str">
        <f>IFERROR(VLOOKUP(Table2[[#This Row],[Other known risk factors (1)]],'Lookup Values'!$BQ$1:$BR$10,2,FALSE),"0")</f>
        <v>0</v>
      </c>
      <c r="DN73" s="182" t="str">
        <f>IFERROR(VLOOKUP(Table2[[#This Row],[Other known risk factors (2)]],'Lookup Values'!$BQ$1:$BR$10,2,FALSE),"0")</f>
        <v>0</v>
      </c>
      <c r="DO73" s="180">
        <f>SUM(Table3[[#This Row],[Gender Score]:[Other known risk factors (2) Score]])</f>
        <v>0</v>
      </c>
      <c r="DP73" s="185" t="str">
        <f>CONCATENATE(Table2[[#This Row],[Generated RONI]],Table2[[#This Row],[School RONI]])</f>
        <v>Very Low</v>
      </c>
    </row>
    <row r="74" spans="1:120" s="179" customFormat="1" ht="13" x14ac:dyDescent="0.3">
      <c r="A74" s="168"/>
      <c r="B74" s="169"/>
      <c r="C74" s="170"/>
      <c r="D74" s="170"/>
      <c r="E74" s="170"/>
      <c r="F74" s="170"/>
      <c r="G74" s="170"/>
      <c r="H74" s="171"/>
      <c r="I74" s="172"/>
      <c r="J74" s="173"/>
      <c r="K74" s="172"/>
      <c r="L74" s="172"/>
      <c r="M74" s="173"/>
      <c r="N74" s="171"/>
      <c r="O74" s="173"/>
      <c r="P74" s="174"/>
      <c r="Q74" s="174"/>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6"/>
      <c r="AS74" s="176"/>
      <c r="AT74" s="176"/>
      <c r="AU74" s="177" t="str">
        <f>VLOOKUP(Table3[[#This Row],[Risk Rating Score]],'Lookup Values'!$BS$1:$BT$34,2)</f>
        <v>Very Low</v>
      </c>
      <c r="AV74" s="172"/>
      <c r="AW74" s="177" t="str">
        <f>IFERROR(VLOOKUP(Table3[[#This Row],[RONI Match]],'Lookup Values'!$BU$2:$BV$26,2,FALSE),"")</f>
        <v/>
      </c>
      <c r="AX74" s="178"/>
      <c r="AY74" s="172"/>
      <c r="AZ74" s="176"/>
      <c r="BA74" s="170"/>
      <c r="BB74" s="170"/>
      <c r="BC74" s="170"/>
      <c r="BD74" s="170"/>
      <c r="BE74" s="170"/>
      <c r="BF74" s="170"/>
      <c r="BG74" s="170"/>
      <c r="BH74" s="170"/>
      <c r="BI74" s="175"/>
      <c r="BJ74" s="173"/>
      <c r="BK74" s="173"/>
      <c r="BL74" s="175"/>
      <c r="BM74" s="176"/>
      <c r="CC74" s="180" t="str">
        <f>IFERROR(VLOOKUP(Table2[[#This Row],[Gender]],'Lookup Values'!$A$1:$B$5,2,FALSE),"0")</f>
        <v>0</v>
      </c>
      <c r="CD74" s="181"/>
      <c r="CE74" s="180" t="str">
        <f>IFERROR(VLOOKUP(Table2[[#This Row],[Year Group]],'Lookup Values'!$C$1:$D$9,2,FALSE),"0")</f>
        <v>0</v>
      </c>
      <c r="CF74" s="180" t="str">
        <f>IFERROR(VLOOKUP(Table2[[#This Row],[School]],'Lookup Values'!$E$1:$E$22,2,FALSE),"0")</f>
        <v>0</v>
      </c>
      <c r="CG74" s="180" t="str">
        <f>IFERROR(VLOOKUP(Table2[[#This Row],[Attending PRU / AP]],'Lookup Values'!$G$1:$H$3,2,FALSE),"0")</f>
        <v>0</v>
      </c>
      <c r="CH74" s="180" t="str">
        <f>IFERROR(VLOOKUP(Table2[[#This Row],[EHE]],'Lookup Values'!$I$1:$J$3,2,FALSE),"0")</f>
        <v>0</v>
      </c>
      <c r="CI74" s="180" t="str">
        <f>IFERROR(VLOOKUP(Table2[[#This Row],[CME]],'Lookup Values'!$K$1:$L$3,2,FALSE),"0")</f>
        <v>0</v>
      </c>
      <c r="CJ74" s="183" t="str">
        <f>IFERROR(VLOOKUP(Table2[[#This Row],[Ethnicity]],'Ethnicity codes'!$H$1:$J$101,3,FALSE),"")</f>
        <v/>
      </c>
      <c r="CK74" s="180" t="str">
        <f>IFERROR(VLOOKUP(Table3[[#This Row],[Ethnicity2]],'Lookup Values'!$M$1:$N$23,2,FALSE),"0")</f>
        <v>0</v>
      </c>
      <c r="CL74" s="180" t="str">
        <f>IFERROR(VLOOKUP(Table3[[#This Row],[Ethnicity2]],'Lookup Values'!$O$1:$P$3,2,FALSE),"0")</f>
        <v>0</v>
      </c>
      <c r="CM74" s="180" t="str">
        <f>IFERROR(VLOOKUP(Table2[[#This Row],[EAL]],'Lookup Values'!$Q$1:$R$3,2,FALSE),"0")</f>
        <v>0</v>
      </c>
      <c r="CN74" s="180" t="str">
        <f>IFERROR(VLOOKUP(Table2[[#This Row],[SEND]],'Lookup Values'!$S$1:$T$6,2,FALSE),"0")</f>
        <v>0</v>
      </c>
      <c r="CO74" s="180" t="str">
        <f>IFERROR(VLOOKUP(Table2[[#This Row],[Pupil Premium]],'Lookup Values'!$U$1:$V$3,2,FALSE),"0")</f>
        <v>0</v>
      </c>
      <c r="CP74" s="180" t="str">
        <f>IFERROR(VLOOKUP(Table2[[#This Row],[LAC / Care Leaver]],'Lookup Values'!$W$1:$X$3,2,FALSE),"0")</f>
        <v>0</v>
      </c>
      <c r="CQ74" s="180" t="str">
        <f>IFERROR(VLOOKUP(Table2[[#This Row],[CP / CIN]],'Lookup Values'!$Y$1:$Z$3,2,FALSE),"0")</f>
        <v>0</v>
      </c>
      <c r="CR74" s="180" t="str">
        <f>IFERROR(VLOOKUP(Table2[[#This Row],[Early Help Referral]],'Lookup Values'!$Y$1:$Z$3,2,FALSE),"0")</f>
        <v>0</v>
      </c>
      <c r="CS74" s="180" t="str">
        <f>IFERROR(VLOOKUP(Table2[[#This Row],[Social Worker]],'Lookup Values'!$Y$1:$Z$3,2,FALSE),"0")</f>
        <v>0</v>
      </c>
      <c r="CT74" s="180" t="str">
        <f>IFERROR(VLOOKUP(Table2[[#This Row],[Exclusion]],'Lookup Values'!$AE$1:$AF$5,2,FALSE),"0")</f>
        <v>0</v>
      </c>
      <c r="CU74" s="180" t="str">
        <f>IFERROR(VLOOKUP(Table2[[#This Row],[Attendance / Absence (&lt;90% PA / &lt;50% SA)]],'Lookup Values'!$AG$1:$AH$4,2,FALSE),"0")</f>
        <v>0</v>
      </c>
      <c r="CV74" s="180" t="str">
        <f>IFERROR(VLOOKUP(Table2[[#This Row],[Multiple School Moves (3+)]],'Lookup Values'!$AI$1:$AJ$3,2,FALSE),"0")</f>
        <v>0</v>
      </c>
      <c r="CW74" s="180" t="str">
        <f>IFERROR(VLOOKUP(Table2[[#This Row],[Pregnancy]],'Lookup Values'!$AK$1:$AL$3,2,FALSE),"0")</f>
        <v>0</v>
      </c>
      <c r="CX74" s="180" t="str">
        <f>IFERROR(VLOOKUP(Table2[[#This Row],[Young Parent]],'Lookup Values'!$AM$1:$AN$3,2,FALSE),"0")</f>
        <v>0</v>
      </c>
      <c r="CY74" s="180" t="str">
        <f>IFERROR(VLOOKUP(Table2[[#This Row],[Young Carer]],'Lookup Values'!$AO$1:$AP$3,2,FALSE),"0")</f>
        <v>0</v>
      </c>
      <c r="CZ74" s="180" t="str">
        <f>IFERROR(VLOOKUP(Table2[[#This Row],[CAMHS Involvement]],'Lookup Values'!$AQ$1:$AR$3,2,FALSE),"0")</f>
        <v>0</v>
      </c>
      <c r="DA74" s="180" t="str">
        <f>IFERROR(VLOOKUP(Table2[[#This Row],[Health Condition]],'Lookup Values'!$AS$1:$AT$3,2,FALSE),"0")</f>
        <v>0</v>
      </c>
      <c r="DB74" s="180" t="str">
        <f>IFERROR(VLOOKUP(Table2[[#This Row],[Substance Misuse ]],'Lookup Values'!$AU$1:$AV$3,2,FALSE),"0")</f>
        <v>0</v>
      </c>
      <c r="DC74" s="180" t="str">
        <f>IFERROR(VLOOKUP(Table2[[#This Row],[YOT supervision]],'Lookup Values'!$AW$1:$AX$3,2,FALSE),"0")</f>
        <v>0</v>
      </c>
      <c r="DD74" s="180" t="str">
        <f>IFERROR(VLOOKUP(Table2[[#This Row],[Previous YOT supervision]],'Lookup Values'!$AY$1:$AZ$3,2,FALSE),"0")</f>
        <v>0</v>
      </c>
      <c r="DE74" s="180" t="str">
        <f>IFERROR(VLOOKUP(Table2[[#This Row],[Custody]],'Lookup Values'!$BA$1:$BB$3,2,FALSE),"0")</f>
        <v>0</v>
      </c>
      <c r="DF74" s="180" t="str">
        <f>IFERROR(VLOOKUP(Table2[[#This Row],[KS2 Eng &amp; Maths Ability Profile HAP/MAP/LAP]],'Lookup Values'!$BC$1:$BD$4,2,FALSE),"0")</f>
        <v>0</v>
      </c>
      <c r="DG74" s="180" t="str">
        <f>IFERROR(VLOOKUP(Table2[[#This Row],[Intended Post 16 Destination]],'Lookup Values'!$BG$1:$BH$12,2,FALSE),"0")</f>
        <v>0</v>
      </c>
      <c r="DH74" s="180" t="str">
        <f>IFERROR(VLOOKUP(Table2[[#This Row],[Application submitted (Y/N or number of applications)]],'Lookup Values'!$BI$1:$BJ$3,2,FALSE),"0")</f>
        <v>0</v>
      </c>
      <c r="DI74" s="180" t="str">
        <f>IFERROR(VLOOKUP(Table2[[#This Row],[Provider Name]],'Lookup Values'!$BK$1:$BL$3,2,FALSE),"0")</f>
        <v>0</v>
      </c>
      <c r="DJ74" s="181"/>
      <c r="DK74" s="180" t="str">
        <f>IFERROR(VLOOKUP(Table2[[#This Row],[Offer received (Y/N)]],'Lookup Values'!$BM$1:$BN$3,2,FALSE),"0")</f>
        <v>0</v>
      </c>
      <c r="DL74" s="180" t="str">
        <f>IFERROR(VLOOKUP(Table2[[#This Row],[Poor Behaviour / Attitude / Motivation]],'Lookup Values'!$BO$1:$BP$4,2,FALSE),"0")</f>
        <v>0</v>
      </c>
      <c r="DM74" s="180" t="str">
        <f>IFERROR(VLOOKUP(Table2[[#This Row],[Other known risk factors (1)]],'Lookup Values'!$BQ$1:$BR$10,2,FALSE),"0")</f>
        <v>0</v>
      </c>
      <c r="DN74" s="182" t="str">
        <f>IFERROR(VLOOKUP(Table2[[#This Row],[Other known risk factors (2)]],'Lookup Values'!$BQ$1:$BR$10,2,FALSE),"0")</f>
        <v>0</v>
      </c>
      <c r="DO74" s="180">
        <f>SUM(Table3[[#This Row],[Gender Score]:[Other known risk factors (2) Score]])</f>
        <v>0</v>
      </c>
      <c r="DP74" s="185" t="str">
        <f>CONCATENATE(Table2[[#This Row],[Generated RONI]],Table2[[#This Row],[School RONI]])</f>
        <v>Very Low</v>
      </c>
    </row>
    <row r="75" spans="1:120" s="179" customFormat="1" ht="13" x14ac:dyDescent="0.3">
      <c r="A75" s="168"/>
      <c r="B75" s="169"/>
      <c r="C75" s="170"/>
      <c r="D75" s="170"/>
      <c r="E75" s="170"/>
      <c r="F75" s="170"/>
      <c r="G75" s="170"/>
      <c r="H75" s="171"/>
      <c r="I75" s="172"/>
      <c r="J75" s="173"/>
      <c r="K75" s="172"/>
      <c r="L75" s="172"/>
      <c r="M75" s="173"/>
      <c r="N75" s="171"/>
      <c r="O75" s="173"/>
      <c r="P75" s="174"/>
      <c r="Q75" s="174"/>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6"/>
      <c r="AS75" s="176"/>
      <c r="AT75" s="176"/>
      <c r="AU75" s="177" t="str">
        <f>VLOOKUP(Table3[[#This Row],[Risk Rating Score]],'Lookup Values'!$BS$1:$BT$34,2)</f>
        <v>Very Low</v>
      </c>
      <c r="AV75" s="172"/>
      <c r="AW75" s="177" t="str">
        <f>IFERROR(VLOOKUP(Table3[[#This Row],[RONI Match]],'Lookup Values'!$BU$2:$BV$26,2,FALSE),"")</f>
        <v/>
      </c>
      <c r="AX75" s="178"/>
      <c r="AY75" s="172"/>
      <c r="AZ75" s="176"/>
      <c r="BA75" s="170"/>
      <c r="BB75" s="170"/>
      <c r="BC75" s="170"/>
      <c r="BD75" s="170"/>
      <c r="BE75" s="170"/>
      <c r="BF75" s="170"/>
      <c r="BG75" s="170"/>
      <c r="BH75" s="170"/>
      <c r="BI75" s="175"/>
      <c r="BJ75" s="173"/>
      <c r="BK75" s="173"/>
      <c r="BL75" s="175"/>
      <c r="BM75" s="176"/>
      <c r="CC75" s="180" t="str">
        <f>IFERROR(VLOOKUP(Table2[[#This Row],[Gender]],'Lookup Values'!$A$1:$B$5,2,FALSE),"0")</f>
        <v>0</v>
      </c>
      <c r="CD75" s="181"/>
      <c r="CE75" s="180" t="str">
        <f>IFERROR(VLOOKUP(Table2[[#This Row],[Year Group]],'Lookup Values'!$C$1:$D$9,2,FALSE),"0")</f>
        <v>0</v>
      </c>
      <c r="CF75" s="180" t="str">
        <f>IFERROR(VLOOKUP(Table2[[#This Row],[School]],'Lookup Values'!$E$1:$E$22,2,FALSE),"0")</f>
        <v>0</v>
      </c>
      <c r="CG75" s="180" t="str">
        <f>IFERROR(VLOOKUP(Table2[[#This Row],[Attending PRU / AP]],'Lookup Values'!$G$1:$H$3,2,FALSE),"0")</f>
        <v>0</v>
      </c>
      <c r="CH75" s="180" t="str">
        <f>IFERROR(VLOOKUP(Table2[[#This Row],[EHE]],'Lookup Values'!$I$1:$J$3,2,FALSE),"0")</f>
        <v>0</v>
      </c>
      <c r="CI75" s="180" t="str">
        <f>IFERROR(VLOOKUP(Table2[[#This Row],[CME]],'Lookup Values'!$K$1:$L$3,2,FALSE),"0")</f>
        <v>0</v>
      </c>
      <c r="CJ75" s="183" t="str">
        <f>IFERROR(VLOOKUP(Table2[[#This Row],[Ethnicity]],'Ethnicity codes'!$H$1:$J$101,3,FALSE),"")</f>
        <v/>
      </c>
      <c r="CK75" s="180" t="str">
        <f>IFERROR(VLOOKUP(Table3[[#This Row],[Ethnicity2]],'Lookup Values'!$M$1:$N$23,2,FALSE),"0")</f>
        <v>0</v>
      </c>
      <c r="CL75" s="180" t="str">
        <f>IFERROR(VLOOKUP(Table3[[#This Row],[Ethnicity2]],'Lookup Values'!$O$1:$P$3,2,FALSE),"0")</f>
        <v>0</v>
      </c>
      <c r="CM75" s="180" t="str">
        <f>IFERROR(VLOOKUP(Table2[[#This Row],[EAL]],'Lookup Values'!$Q$1:$R$3,2,FALSE),"0")</f>
        <v>0</v>
      </c>
      <c r="CN75" s="180" t="str">
        <f>IFERROR(VLOOKUP(Table2[[#This Row],[SEND]],'Lookup Values'!$S$1:$T$6,2,FALSE),"0")</f>
        <v>0</v>
      </c>
      <c r="CO75" s="180" t="str">
        <f>IFERROR(VLOOKUP(Table2[[#This Row],[Pupil Premium]],'Lookup Values'!$U$1:$V$3,2,FALSE),"0")</f>
        <v>0</v>
      </c>
      <c r="CP75" s="180" t="str">
        <f>IFERROR(VLOOKUP(Table2[[#This Row],[LAC / Care Leaver]],'Lookup Values'!$W$1:$X$3,2,FALSE),"0")</f>
        <v>0</v>
      </c>
      <c r="CQ75" s="180" t="str">
        <f>IFERROR(VLOOKUP(Table2[[#This Row],[CP / CIN]],'Lookup Values'!$Y$1:$Z$3,2,FALSE),"0")</f>
        <v>0</v>
      </c>
      <c r="CR75" s="180" t="str">
        <f>IFERROR(VLOOKUP(Table2[[#This Row],[Early Help Referral]],'Lookup Values'!$Y$1:$Z$3,2,FALSE),"0")</f>
        <v>0</v>
      </c>
      <c r="CS75" s="180" t="str">
        <f>IFERROR(VLOOKUP(Table2[[#This Row],[Social Worker]],'Lookup Values'!$Y$1:$Z$3,2,FALSE),"0")</f>
        <v>0</v>
      </c>
      <c r="CT75" s="180" t="str">
        <f>IFERROR(VLOOKUP(Table2[[#This Row],[Exclusion]],'Lookup Values'!$AE$1:$AF$5,2,FALSE),"0")</f>
        <v>0</v>
      </c>
      <c r="CU75" s="180" t="str">
        <f>IFERROR(VLOOKUP(Table2[[#This Row],[Attendance / Absence (&lt;90% PA / &lt;50% SA)]],'Lookup Values'!$AG$1:$AH$4,2,FALSE),"0")</f>
        <v>0</v>
      </c>
      <c r="CV75" s="180" t="str">
        <f>IFERROR(VLOOKUP(Table2[[#This Row],[Multiple School Moves (3+)]],'Lookup Values'!$AI$1:$AJ$3,2,FALSE),"0")</f>
        <v>0</v>
      </c>
      <c r="CW75" s="180" t="str">
        <f>IFERROR(VLOOKUP(Table2[[#This Row],[Pregnancy]],'Lookup Values'!$AK$1:$AL$3,2,FALSE),"0")</f>
        <v>0</v>
      </c>
      <c r="CX75" s="180" t="str">
        <f>IFERROR(VLOOKUP(Table2[[#This Row],[Young Parent]],'Lookup Values'!$AM$1:$AN$3,2,FALSE),"0")</f>
        <v>0</v>
      </c>
      <c r="CY75" s="180" t="str">
        <f>IFERROR(VLOOKUP(Table2[[#This Row],[Young Carer]],'Lookup Values'!$AO$1:$AP$3,2,FALSE),"0")</f>
        <v>0</v>
      </c>
      <c r="CZ75" s="180" t="str">
        <f>IFERROR(VLOOKUP(Table2[[#This Row],[CAMHS Involvement]],'Lookup Values'!$AQ$1:$AR$3,2,FALSE),"0")</f>
        <v>0</v>
      </c>
      <c r="DA75" s="180" t="str">
        <f>IFERROR(VLOOKUP(Table2[[#This Row],[Health Condition]],'Lookup Values'!$AS$1:$AT$3,2,FALSE),"0")</f>
        <v>0</v>
      </c>
      <c r="DB75" s="180" t="str">
        <f>IFERROR(VLOOKUP(Table2[[#This Row],[Substance Misuse ]],'Lookup Values'!$AU$1:$AV$3,2,FALSE),"0")</f>
        <v>0</v>
      </c>
      <c r="DC75" s="180" t="str">
        <f>IFERROR(VLOOKUP(Table2[[#This Row],[YOT supervision]],'Lookup Values'!$AW$1:$AX$3,2,FALSE),"0")</f>
        <v>0</v>
      </c>
      <c r="DD75" s="180" t="str">
        <f>IFERROR(VLOOKUP(Table2[[#This Row],[Previous YOT supervision]],'Lookup Values'!$AY$1:$AZ$3,2,FALSE),"0")</f>
        <v>0</v>
      </c>
      <c r="DE75" s="180" t="str">
        <f>IFERROR(VLOOKUP(Table2[[#This Row],[Custody]],'Lookup Values'!$BA$1:$BB$3,2,FALSE),"0")</f>
        <v>0</v>
      </c>
      <c r="DF75" s="180" t="str">
        <f>IFERROR(VLOOKUP(Table2[[#This Row],[KS2 Eng &amp; Maths Ability Profile HAP/MAP/LAP]],'Lookup Values'!$BC$1:$BD$4,2,FALSE),"0")</f>
        <v>0</v>
      </c>
      <c r="DG75" s="180" t="str">
        <f>IFERROR(VLOOKUP(Table2[[#This Row],[Intended Post 16 Destination]],'Lookup Values'!$BG$1:$BH$12,2,FALSE),"0")</f>
        <v>0</v>
      </c>
      <c r="DH75" s="180" t="str">
        <f>IFERROR(VLOOKUP(Table2[[#This Row],[Application submitted (Y/N or number of applications)]],'Lookup Values'!$BI$1:$BJ$3,2,FALSE),"0")</f>
        <v>0</v>
      </c>
      <c r="DI75" s="180" t="str">
        <f>IFERROR(VLOOKUP(Table2[[#This Row],[Provider Name]],'Lookup Values'!$BK$1:$BL$3,2,FALSE),"0")</f>
        <v>0</v>
      </c>
      <c r="DJ75" s="181"/>
      <c r="DK75" s="180" t="str">
        <f>IFERROR(VLOOKUP(Table2[[#This Row],[Offer received (Y/N)]],'Lookup Values'!$BM$1:$BN$3,2,FALSE),"0")</f>
        <v>0</v>
      </c>
      <c r="DL75" s="180" t="str">
        <f>IFERROR(VLOOKUP(Table2[[#This Row],[Poor Behaviour / Attitude / Motivation]],'Lookup Values'!$BO$1:$BP$4,2,FALSE),"0")</f>
        <v>0</v>
      </c>
      <c r="DM75" s="180" t="str">
        <f>IFERROR(VLOOKUP(Table2[[#This Row],[Other known risk factors (1)]],'Lookup Values'!$BQ$1:$BR$10,2,FALSE),"0")</f>
        <v>0</v>
      </c>
      <c r="DN75" s="182" t="str">
        <f>IFERROR(VLOOKUP(Table2[[#This Row],[Other known risk factors (2)]],'Lookup Values'!$BQ$1:$BR$10,2,FALSE),"0")</f>
        <v>0</v>
      </c>
      <c r="DO75" s="180">
        <f>SUM(Table3[[#This Row],[Gender Score]:[Other known risk factors (2) Score]])</f>
        <v>0</v>
      </c>
      <c r="DP75" s="185" t="str">
        <f>CONCATENATE(Table2[[#This Row],[Generated RONI]],Table2[[#This Row],[School RONI]])</f>
        <v>Very Low</v>
      </c>
    </row>
    <row r="76" spans="1:120" s="179" customFormat="1" ht="13" x14ac:dyDescent="0.3">
      <c r="A76" s="168"/>
      <c r="B76" s="169"/>
      <c r="C76" s="170"/>
      <c r="D76" s="170"/>
      <c r="E76" s="170"/>
      <c r="F76" s="170"/>
      <c r="G76" s="170"/>
      <c r="H76" s="171"/>
      <c r="I76" s="172"/>
      <c r="J76" s="173"/>
      <c r="K76" s="172"/>
      <c r="L76" s="172"/>
      <c r="M76" s="173"/>
      <c r="N76" s="171"/>
      <c r="O76" s="173"/>
      <c r="P76" s="174"/>
      <c r="Q76" s="174"/>
      <c r="R76" s="175"/>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6"/>
      <c r="AS76" s="176"/>
      <c r="AT76" s="176"/>
      <c r="AU76" s="177" t="str">
        <f>VLOOKUP(Table3[[#This Row],[Risk Rating Score]],'Lookup Values'!$BS$1:$BT$34,2)</f>
        <v>Very Low</v>
      </c>
      <c r="AV76" s="172"/>
      <c r="AW76" s="177" t="str">
        <f>IFERROR(VLOOKUP(Table3[[#This Row],[RONI Match]],'Lookup Values'!$BU$2:$BV$26,2,FALSE),"")</f>
        <v/>
      </c>
      <c r="AX76" s="178"/>
      <c r="AY76" s="172"/>
      <c r="AZ76" s="176"/>
      <c r="BA76" s="170"/>
      <c r="BB76" s="170"/>
      <c r="BC76" s="170"/>
      <c r="BD76" s="170"/>
      <c r="BE76" s="170"/>
      <c r="BF76" s="170"/>
      <c r="BG76" s="170"/>
      <c r="BH76" s="170"/>
      <c r="BI76" s="175"/>
      <c r="BJ76" s="173"/>
      <c r="BK76" s="173"/>
      <c r="BL76" s="175"/>
      <c r="BM76" s="176"/>
      <c r="CC76" s="180" t="str">
        <f>IFERROR(VLOOKUP(Table2[[#This Row],[Gender]],'Lookup Values'!$A$1:$B$5,2,FALSE),"0")</f>
        <v>0</v>
      </c>
      <c r="CD76" s="181"/>
      <c r="CE76" s="180" t="str">
        <f>IFERROR(VLOOKUP(Table2[[#This Row],[Year Group]],'Lookup Values'!$C$1:$D$9,2,FALSE),"0")</f>
        <v>0</v>
      </c>
      <c r="CF76" s="180" t="str">
        <f>IFERROR(VLOOKUP(Table2[[#This Row],[School]],'Lookup Values'!$E$1:$E$22,2,FALSE),"0")</f>
        <v>0</v>
      </c>
      <c r="CG76" s="180" t="str">
        <f>IFERROR(VLOOKUP(Table2[[#This Row],[Attending PRU / AP]],'Lookup Values'!$G$1:$H$3,2,FALSE),"0")</f>
        <v>0</v>
      </c>
      <c r="CH76" s="180" t="str">
        <f>IFERROR(VLOOKUP(Table2[[#This Row],[EHE]],'Lookup Values'!$I$1:$J$3,2,FALSE),"0")</f>
        <v>0</v>
      </c>
      <c r="CI76" s="180" t="str">
        <f>IFERROR(VLOOKUP(Table2[[#This Row],[CME]],'Lookup Values'!$K$1:$L$3,2,FALSE),"0")</f>
        <v>0</v>
      </c>
      <c r="CJ76" s="183" t="str">
        <f>IFERROR(VLOOKUP(Table2[[#This Row],[Ethnicity]],'Ethnicity codes'!$H$1:$J$101,3,FALSE),"")</f>
        <v/>
      </c>
      <c r="CK76" s="180" t="str">
        <f>IFERROR(VLOOKUP(Table3[[#This Row],[Ethnicity2]],'Lookup Values'!$M$1:$N$23,2,FALSE),"0")</f>
        <v>0</v>
      </c>
      <c r="CL76" s="180" t="str">
        <f>IFERROR(VLOOKUP(Table3[[#This Row],[Ethnicity2]],'Lookup Values'!$O$1:$P$3,2,FALSE),"0")</f>
        <v>0</v>
      </c>
      <c r="CM76" s="180" t="str">
        <f>IFERROR(VLOOKUP(Table2[[#This Row],[EAL]],'Lookup Values'!$Q$1:$R$3,2,FALSE),"0")</f>
        <v>0</v>
      </c>
      <c r="CN76" s="180" t="str">
        <f>IFERROR(VLOOKUP(Table2[[#This Row],[SEND]],'Lookup Values'!$S$1:$T$6,2,FALSE),"0")</f>
        <v>0</v>
      </c>
      <c r="CO76" s="180" t="str">
        <f>IFERROR(VLOOKUP(Table2[[#This Row],[Pupil Premium]],'Lookup Values'!$U$1:$V$3,2,FALSE),"0")</f>
        <v>0</v>
      </c>
      <c r="CP76" s="180" t="str">
        <f>IFERROR(VLOOKUP(Table2[[#This Row],[LAC / Care Leaver]],'Lookup Values'!$W$1:$X$3,2,FALSE),"0")</f>
        <v>0</v>
      </c>
      <c r="CQ76" s="180" t="str">
        <f>IFERROR(VLOOKUP(Table2[[#This Row],[CP / CIN]],'Lookup Values'!$Y$1:$Z$3,2,FALSE),"0")</f>
        <v>0</v>
      </c>
      <c r="CR76" s="180" t="str">
        <f>IFERROR(VLOOKUP(Table2[[#This Row],[Early Help Referral]],'Lookup Values'!$Y$1:$Z$3,2,FALSE),"0")</f>
        <v>0</v>
      </c>
      <c r="CS76" s="180" t="str">
        <f>IFERROR(VLOOKUP(Table2[[#This Row],[Social Worker]],'Lookup Values'!$Y$1:$Z$3,2,FALSE),"0")</f>
        <v>0</v>
      </c>
      <c r="CT76" s="180" t="str">
        <f>IFERROR(VLOOKUP(Table2[[#This Row],[Exclusion]],'Lookup Values'!$AE$1:$AF$5,2,FALSE),"0")</f>
        <v>0</v>
      </c>
      <c r="CU76" s="180" t="str">
        <f>IFERROR(VLOOKUP(Table2[[#This Row],[Attendance / Absence (&lt;90% PA / &lt;50% SA)]],'Lookup Values'!$AG$1:$AH$4,2,FALSE),"0")</f>
        <v>0</v>
      </c>
      <c r="CV76" s="180" t="str">
        <f>IFERROR(VLOOKUP(Table2[[#This Row],[Multiple School Moves (3+)]],'Lookup Values'!$AI$1:$AJ$3,2,FALSE),"0")</f>
        <v>0</v>
      </c>
      <c r="CW76" s="180" t="str">
        <f>IFERROR(VLOOKUP(Table2[[#This Row],[Pregnancy]],'Lookup Values'!$AK$1:$AL$3,2,FALSE),"0")</f>
        <v>0</v>
      </c>
      <c r="CX76" s="180" t="str">
        <f>IFERROR(VLOOKUP(Table2[[#This Row],[Young Parent]],'Lookup Values'!$AM$1:$AN$3,2,FALSE),"0")</f>
        <v>0</v>
      </c>
      <c r="CY76" s="180" t="str">
        <f>IFERROR(VLOOKUP(Table2[[#This Row],[Young Carer]],'Lookup Values'!$AO$1:$AP$3,2,FALSE),"0")</f>
        <v>0</v>
      </c>
      <c r="CZ76" s="180" t="str">
        <f>IFERROR(VLOOKUP(Table2[[#This Row],[CAMHS Involvement]],'Lookup Values'!$AQ$1:$AR$3,2,FALSE),"0")</f>
        <v>0</v>
      </c>
      <c r="DA76" s="180" t="str">
        <f>IFERROR(VLOOKUP(Table2[[#This Row],[Health Condition]],'Lookup Values'!$AS$1:$AT$3,2,FALSE),"0")</f>
        <v>0</v>
      </c>
      <c r="DB76" s="180" t="str">
        <f>IFERROR(VLOOKUP(Table2[[#This Row],[Substance Misuse ]],'Lookup Values'!$AU$1:$AV$3,2,FALSE),"0")</f>
        <v>0</v>
      </c>
      <c r="DC76" s="180" t="str">
        <f>IFERROR(VLOOKUP(Table2[[#This Row],[YOT supervision]],'Lookup Values'!$AW$1:$AX$3,2,FALSE),"0")</f>
        <v>0</v>
      </c>
      <c r="DD76" s="180" t="str">
        <f>IFERROR(VLOOKUP(Table2[[#This Row],[Previous YOT supervision]],'Lookup Values'!$AY$1:$AZ$3,2,FALSE),"0")</f>
        <v>0</v>
      </c>
      <c r="DE76" s="180" t="str">
        <f>IFERROR(VLOOKUP(Table2[[#This Row],[Custody]],'Lookup Values'!$BA$1:$BB$3,2,FALSE),"0")</f>
        <v>0</v>
      </c>
      <c r="DF76" s="180" t="str">
        <f>IFERROR(VLOOKUP(Table2[[#This Row],[KS2 Eng &amp; Maths Ability Profile HAP/MAP/LAP]],'Lookup Values'!$BC$1:$BD$4,2,FALSE),"0")</f>
        <v>0</v>
      </c>
      <c r="DG76" s="180" t="str">
        <f>IFERROR(VLOOKUP(Table2[[#This Row],[Intended Post 16 Destination]],'Lookup Values'!$BG$1:$BH$12,2,FALSE),"0")</f>
        <v>0</v>
      </c>
      <c r="DH76" s="180" t="str">
        <f>IFERROR(VLOOKUP(Table2[[#This Row],[Application submitted (Y/N or number of applications)]],'Lookup Values'!$BI$1:$BJ$3,2,FALSE),"0")</f>
        <v>0</v>
      </c>
      <c r="DI76" s="180" t="str">
        <f>IFERROR(VLOOKUP(Table2[[#This Row],[Provider Name]],'Lookup Values'!$BK$1:$BL$3,2,FALSE),"0")</f>
        <v>0</v>
      </c>
      <c r="DJ76" s="181"/>
      <c r="DK76" s="180" t="str">
        <f>IFERROR(VLOOKUP(Table2[[#This Row],[Offer received (Y/N)]],'Lookup Values'!$BM$1:$BN$3,2,FALSE),"0")</f>
        <v>0</v>
      </c>
      <c r="DL76" s="180" t="str">
        <f>IFERROR(VLOOKUP(Table2[[#This Row],[Poor Behaviour / Attitude / Motivation]],'Lookup Values'!$BO$1:$BP$4,2,FALSE),"0")</f>
        <v>0</v>
      </c>
      <c r="DM76" s="180" t="str">
        <f>IFERROR(VLOOKUP(Table2[[#This Row],[Other known risk factors (1)]],'Lookup Values'!$BQ$1:$BR$10,2,FALSE),"0")</f>
        <v>0</v>
      </c>
      <c r="DN76" s="182" t="str">
        <f>IFERROR(VLOOKUP(Table2[[#This Row],[Other known risk factors (2)]],'Lookup Values'!$BQ$1:$BR$10,2,FALSE),"0")</f>
        <v>0</v>
      </c>
      <c r="DO76" s="180">
        <f>SUM(Table3[[#This Row],[Gender Score]:[Other known risk factors (2) Score]])</f>
        <v>0</v>
      </c>
      <c r="DP76" s="185" t="str">
        <f>CONCATENATE(Table2[[#This Row],[Generated RONI]],Table2[[#This Row],[School RONI]])</f>
        <v>Very Low</v>
      </c>
    </row>
    <row r="77" spans="1:120" s="179" customFormat="1" ht="13" x14ac:dyDescent="0.3">
      <c r="A77" s="168"/>
      <c r="B77" s="169"/>
      <c r="C77" s="170"/>
      <c r="D77" s="170"/>
      <c r="E77" s="170"/>
      <c r="F77" s="170"/>
      <c r="G77" s="170"/>
      <c r="H77" s="171"/>
      <c r="I77" s="172"/>
      <c r="J77" s="173"/>
      <c r="K77" s="172"/>
      <c r="L77" s="172"/>
      <c r="M77" s="173"/>
      <c r="N77" s="171"/>
      <c r="O77" s="173"/>
      <c r="P77" s="174"/>
      <c r="Q77" s="174"/>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6"/>
      <c r="AS77" s="176"/>
      <c r="AT77" s="176"/>
      <c r="AU77" s="177" t="str">
        <f>VLOOKUP(Table3[[#This Row],[Risk Rating Score]],'Lookup Values'!$BS$1:$BT$34,2)</f>
        <v>Very Low</v>
      </c>
      <c r="AV77" s="172"/>
      <c r="AW77" s="177" t="str">
        <f>IFERROR(VLOOKUP(Table3[[#This Row],[RONI Match]],'Lookup Values'!$BU$2:$BV$26,2,FALSE),"")</f>
        <v/>
      </c>
      <c r="AX77" s="178"/>
      <c r="AY77" s="172"/>
      <c r="AZ77" s="176"/>
      <c r="BA77" s="170"/>
      <c r="BB77" s="170"/>
      <c r="BC77" s="170"/>
      <c r="BD77" s="170"/>
      <c r="BE77" s="170"/>
      <c r="BF77" s="170"/>
      <c r="BG77" s="170"/>
      <c r="BH77" s="170"/>
      <c r="BI77" s="175"/>
      <c r="BJ77" s="173"/>
      <c r="BK77" s="173"/>
      <c r="BL77" s="175"/>
      <c r="BM77" s="176"/>
      <c r="CC77" s="180" t="str">
        <f>IFERROR(VLOOKUP(Table2[[#This Row],[Gender]],'Lookup Values'!$A$1:$B$5,2,FALSE),"0")</f>
        <v>0</v>
      </c>
      <c r="CD77" s="181"/>
      <c r="CE77" s="180" t="str">
        <f>IFERROR(VLOOKUP(Table2[[#This Row],[Year Group]],'Lookup Values'!$C$1:$D$9,2,FALSE),"0")</f>
        <v>0</v>
      </c>
      <c r="CF77" s="180" t="str">
        <f>IFERROR(VLOOKUP(Table2[[#This Row],[School]],'Lookup Values'!$E$1:$E$22,2,FALSE),"0")</f>
        <v>0</v>
      </c>
      <c r="CG77" s="180" t="str">
        <f>IFERROR(VLOOKUP(Table2[[#This Row],[Attending PRU / AP]],'Lookup Values'!$G$1:$H$3,2,FALSE),"0")</f>
        <v>0</v>
      </c>
      <c r="CH77" s="180" t="str">
        <f>IFERROR(VLOOKUP(Table2[[#This Row],[EHE]],'Lookup Values'!$I$1:$J$3,2,FALSE),"0")</f>
        <v>0</v>
      </c>
      <c r="CI77" s="180" t="str">
        <f>IFERROR(VLOOKUP(Table2[[#This Row],[CME]],'Lookup Values'!$K$1:$L$3,2,FALSE),"0")</f>
        <v>0</v>
      </c>
      <c r="CJ77" s="183" t="str">
        <f>IFERROR(VLOOKUP(Table2[[#This Row],[Ethnicity]],'Ethnicity codes'!$H$1:$J$101,3,FALSE),"")</f>
        <v/>
      </c>
      <c r="CK77" s="180" t="str">
        <f>IFERROR(VLOOKUP(Table3[[#This Row],[Ethnicity2]],'Lookup Values'!$M$1:$N$23,2,FALSE),"0")</f>
        <v>0</v>
      </c>
      <c r="CL77" s="180" t="str">
        <f>IFERROR(VLOOKUP(Table3[[#This Row],[Ethnicity2]],'Lookup Values'!$O$1:$P$3,2,FALSE),"0")</f>
        <v>0</v>
      </c>
      <c r="CM77" s="180" t="str">
        <f>IFERROR(VLOOKUP(Table2[[#This Row],[EAL]],'Lookup Values'!$Q$1:$R$3,2,FALSE),"0")</f>
        <v>0</v>
      </c>
      <c r="CN77" s="180" t="str">
        <f>IFERROR(VLOOKUP(Table2[[#This Row],[SEND]],'Lookup Values'!$S$1:$T$6,2,FALSE),"0")</f>
        <v>0</v>
      </c>
      <c r="CO77" s="180" t="str">
        <f>IFERROR(VLOOKUP(Table2[[#This Row],[Pupil Premium]],'Lookup Values'!$U$1:$V$3,2,FALSE),"0")</f>
        <v>0</v>
      </c>
      <c r="CP77" s="180" t="str">
        <f>IFERROR(VLOOKUP(Table2[[#This Row],[LAC / Care Leaver]],'Lookup Values'!$W$1:$X$3,2,FALSE),"0")</f>
        <v>0</v>
      </c>
      <c r="CQ77" s="180" t="str">
        <f>IFERROR(VLOOKUP(Table2[[#This Row],[CP / CIN]],'Lookup Values'!$Y$1:$Z$3,2,FALSE),"0")</f>
        <v>0</v>
      </c>
      <c r="CR77" s="180" t="str">
        <f>IFERROR(VLOOKUP(Table2[[#This Row],[Early Help Referral]],'Lookup Values'!$Y$1:$Z$3,2,FALSE),"0")</f>
        <v>0</v>
      </c>
      <c r="CS77" s="180" t="str">
        <f>IFERROR(VLOOKUP(Table2[[#This Row],[Social Worker]],'Lookup Values'!$Y$1:$Z$3,2,FALSE),"0")</f>
        <v>0</v>
      </c>
      <c r="CT77" s="180" t="str">
        <f>IFERROR(VLOOKUP(Table2[[#This Row],[Exclusion]],'Lookup Values'!$AE$1:$AF$5,2,FALSE),"0")</f>
        <v>0</v>
      </c>
      <c r="CU77" s="180" t="str">
        <f>IFERROR(VLOOKUP(Table2[[#This Row],[Attendance / Absence (&lt;90% PA / &lt;50% SA)]],'Lookup Values'!$AG$1:$AH$4,2,FALSE),"0")</f>
        <v>0</v>
      </c>
      <c r="CV77" s="180" t="str">
        <f>IFERROR(VLOOKUP(Table2[[#This Row],[Multiple School Moves (3+)]],'Lookup Values'!$AI$1:$AJ$3,2,FALSE),"0")</f>
        <v>0</v>
      </c>
      <c r="CW77" s="180" t="str">
        <f>IFERROR(VLOOKUP(Table2[[#This Row],[Pregnancy]],'Lookup Values'!$AK$1:$AL$3,2,FALSE),"0")</f>
        <v>0</v>
      </c>
      <c r="CX77" s="180" t="str">
        <f>IFERROR(VLOOKUP(Table2[[#This Row],[Young Parent]],'Lookup Values'!$AM$1:$AN$3,2,FALSE),"0")</f>
        <v>0</v>
      </c>
      <c r="CY77" s="180" t="str">
        <f>IFERROR(VLOOKUP(Table2[[#This Row],[Young Carer]],'Lookup Values'!$AO$1:$AP$3,2,FALSE),"0")</f>
        <v>0</v>
      </c>
      <c r="CZ77" s="180" t="str">
        <f>IFERROR(VLOOKUP(Table2[[#This Row],[CAMHS Involvement]],'Lookup Values'!$AQ$1:$AR$3,2,FALSE),"0")</f>
        <v>0</v>
      </c>
      <c r="DA77" s="180" t="str">
        <f>IFERROR(VLOOKUP(Table2[[#This Row],[Health Condition]],'Lookup Values'!$AS$1:$AT$3,2,FALSE),"0")</f>
        <v>0</v>
      </c>
      <c r="DB77" s="180" t="str">
        <f>IFERROR(VLOOKUP(Table2[[#This Row],[Substance Misuse ]],'Lookup Values'!$AU$1:$AV$3,2,FALSE),"0")</f>
        <v>0</v>
      </c>
      <c r="DC77" s="180" t="str">
        <f>IFERROR(VLOOKUP(Table2[[#This Row],[YOT supervision]],'Lookup Values'!$AW$1:$AX$3,2,FALSE),"0")</f>
        <v>0</v>
      </c>
      <c r="DD77" s="180" t="str">
        <f>IFERROR(VLOOKUP(Table2[[#This Row],[Previous YOT supervision]],'Lookup Values'!$AY$1:$AZ$3,2,FALSE),"0")</f>
        <v>0</v>
      </c>
      <c r="DE77" s="180" t="str">
        <f>IFERROR(VLOOKUP(Table2[[#This Row],[Custody]],'Lookup Values'!$BA$1:$BB$3,2,FALSE),"0")</f>
        <v>0</v>
      </c>
      <c r="DF77" s="180" t="str">
        <f>IFERROR(VLOOKUP(Table2[[#This Row],[KS2 Eng &amp; Maths Ability Profile HAP/MAP/LAP]],'Lookup Values'!$BC$1:$BD$4,2,FALSE),"0")</f>
        <v>0</v>
      </c>
      <c r="DG77" s="180" t="str">
        <f>IFERROR(VLOOKUP(Table2[[#This Row],[Intended Post 16 Destination]],'Lookup Values'!$BG$1:$BH$12,2,FALSE),"0")</f>
        <v>0</v>
      </c>
      <c r="DH77" s="180" t="str">
        <f>IFERROR(VLOOKUP(Table2[[#This Row],[Application submitted (Y/N or number of applications)]],'Lookup Values'!$BI$1:$BJ$3,2,FALSE),"0")</f>
        <v>0</v>
      </c>
      <c r="DI77" s="180" t="str">
        <f>IFERROR(VLOOKUP(Table2[[#This Row],[Provider Name]],'Lookup Values'!$BK$1:$BL$3,2,FALSE),"0")</f>
        <v>0</v>
      </c>
      <c r="DJ77" s="181"/>
      <c r="DK77" s="180" t="str">
        <f>IFERROR(VLOOKUP(Table2[[#This Row],[Offer received (Y/N)]],'Lookup Values'!$BM$1:$BN$3,2,FALSE),"0")</f>
        <v>0</v>
      </c>
      <c r="DL77" s="180" t="str">
        <f>IFERROR(VLOOKUP(Table2[[#This Row],[Poor Behaviour / Attitude / Motivation]],'Lookup Values'!$BO$1:$BP$4,2,FALSE),"0")</f>
        <v>0</v>
      </c>
      <c r="DM77" s="180" t="str">
        <f>IFERROR(VLOOKUP(Table2[[#This Row],[Other known risk factors (1)]],'Lookup Values'!$BQ$1:$BR$10,2,FALSE),"0")</f>
        <v>0</v>
      </c>
      <c r="DN77" s="182" t="str">
        <f>IFERROR(VLOOKUP(Table2[[#This Row],[Other known risk factors (2)]],'Lookup Values'!$BQ$1:$BR$10,2,FALSE),"0")</f>
        <v>0</v>
      </c>
      <c r="DO77" s="180">
        <f>SUM(Table3[[#This Row],[Gender Score]:[Other known risk factors (2) Score]])</f>
        <v>0</v>
      </c>
      <c r="DP77" s="185" t="str">
        <f>CONCATENATE(Table2[[#This Row],[Generated RONI]],Table2[[#This Row],[School RONI]])</f>
        <v>Very Low</v>
      </c>
    </row>
    <row r="78" spans="1:120" s="179" customFormat="1" ht="13" x14ac:dyDescent="0.3">
      <c r="A78" s="168"/>
      <c r="B78" s="169"/>
      <c r="C78" s="170"/>
      <c r="D78" s="170"/>
      <c r="E78" s="170"/>
      <c r="F78" s="170"/>
      <c r="G78" s="170"/>
      <c r="H78" s="171"/>
      <c r="I78" s="172"/>
      <c r="J78" s="173"/>
      <c r="K78" s="172"/>
      <c r="L78" s="172"/>
      <c r="M78" s="173"/>
      <c r="N78" s="171"/>
      <c r="O78" s="173"/>
      <c r="P78" s="174"/>
      <c r="Q78" s="174"/>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6"/>
      <c r="AS78" s="176"/>
      <c r="AT78" s="176"/>
      <c r="AU78" s="177" t="str">
        <f>VLOOKUP(Table3[[#This Row],[Risk Rating Score]],'Lookup Values'!$BS$1:$BT$34,2)</f>
        <v>Very Low</v>
      </c>
      <c r="AV78" s="172"/>
      <c r="AW78" s="177" t="str">
        <f>IFERROR(VLOOKUP(Table3[[#This Row],[RONI Match]],'Lookup Values'!$BU$2:$BV$26,2,FALSE),"")</f>
        <v/>
      </c>
      <c r="AX78" s="178"/>
      <c r="AY78" s="172"/>
      <c r="AZ78" s="176"/>
      <c r="BA78" s="170"/>
      <c r="BB78" s="170"/>
      <c r="BC78" s="170"/>
      <c r="BD78" s="170"/>
      <c r="BE78" s="170"/>
      <c r="BF78" s="170"/>
      <c r="BG78" s="170"/>
      <c r="BH78" s="170"/>
      <c r="BI78" s="175"/>
      <c r="BJ78" s="173"/>
      <c r="BK78" s="173"/>
      <c r="BL78" s="175"/>
      <c r="BM78" s="176"/>
      <c r="CC78" s="180" t="str">
        <f>IFERROR(VLOOKUP(Table2[[#This Row],[Gender]],'Lookup Values'!$A$1:$B$5,2,FALSE),"0")</f>
        <v>0</v>
      </c>
      <c r="CD78" s="181"/>
      <c r="CE78" s="180" t="str">
        <f>IFERROR(VLOOKUP(Table2[[#This Row],[Year Group]],'Lookup Values'!$C$1:$D$9,2,FALSE),"0")</f>
        <v>0</v>
      </c>
      <c r="CF78" s="180" t="str">
        <f>IFERROR(VLOOKUP(Table2[[#This Row],[School]],'Lookup Values'!$E$1:$E$22,2,FALSE),"0")</f>
        <v>0</v>
      </c>
      <c r="CG78" s="180" t="str">
        <f>IFERROR(VLOOKUP(Table2[[#This Row],[Attending PRU / AP]],'Lookup Values'!$G$1:$H$3,2,FALSE),"0")</f>
        <v>0</v>
      </c>
      <c r="CH78" s="180" t="str">
        <f>IFERROR(VLOOKUP(Table2[[#This Row],[EHE]],'Lookup Values'!$I$1:$J$3,2,FALSE),"0")</f>
        <v>0</v>
      </c>
      <c r="CI78" s="180" t="str">
        <f>IFERROR(VLOOKUP(Table2[[#This Row],[CME]],'Lookup Values'!$K$1:$L$3,2,FALSE),"0")</f>
        <v>0</v>
      </c>
      <c r="CJ78" s="183" t="str">
        <f>IFERROR(VLOOKUP(Table2[[#This Row],[Ethnicity]],'Ethnicity codes'!$H$1:$J$101,3,FALSE),"")</f>
        <v/>
      </c>
      <c r="CK78" s="180" t="str">
        <f>IFERROR(VLOOKUP(Table3[[#This Row],[Ethnicity2]],'Lookup Values'!$M$1:$N$23,2,FALSE),"0")</f>
        <v>0</v>
      </c>
      <c r="CL78" s="180" t="str">
        <f>IFERROR(VLOOKUP(Table3[[#This Row],[Ethnicity2]],'Lookup Values'!$O$1:$P$3,2,FALSE),"0")</f>
        <v>0</v>
      </c>
      <c r="CM78" s="180" t="str">
        <f>IFERROR(VLOOKUP(Table2[[#This Row],[EAL]],'Lookup Values'!$Q$1:$R$3,2,FALSE),"0")</f>
        <v>0</v>
      </c>
      <c r="CN78" s="180" t="str">
        <f>IFERROR(VLOOKUP(Table2[[#This Row],[SEND]],'Lookup Values'!$S$1:$T$6,2,FALSE),"0")</f>
        <v>0</v>
      </c>
      <c r="CO78" s="180" t="str">
        <f>IFERROR(VLOOKUP(Table2[[#This Row],[Pupil Premium]],'Lookup Values'!$U$1:$V$3,2,FALSE),"0")</f>
        <v>0</v>
      </c>
      <c r="CP78" s="180" t="str">
        <f>IFERROR(VLOOKUP(Table2[[#This Row],[LAC / Care Leaver]],'Lookup Values'!$W$1:$X$3,2,FALSE),"0")</f>
        <v>0</v>
      </c>
      <c r="CQ78" s="180" t="str">
        <f>IFERROR(VLOOKUP(Table2[[#This Row],[CP / CIN]],'Lookup Values'!$Y$1:$Z$3,2,FALSE),"0")</f>
        <v>0</v>
      </c>
      <c r="CR78" s="180" t="str">
        <f>IFERROR(VLOOKUP(Table2[[#This Row],[Early Help Referral]],'Lookup Values'!$Y$1:$Z$3,2,FALSE),"0")</f>
        <v>0</v>
      </c>
      <c r="CS78" s="180" t="str">
        <f>IFERROR(VLOOKUP(Table2[[#This Row],[Social Worker]],'Lookup Values'!$Y$1:$Z$3,2,FALSE),"0")</f>
        <v>0</v>
      </c>
      <c r="CT78" s="180" t="str">
        <f>IFERROR(VLOOKUP(Table2[[#This Row],[Exclusion]],'Lookup Values'!$AE$1:$AF$5,2,FALSE),"0")</f>
        <v>0</v>
      </c>
      <c r="CU78" s="180" t="str">
        <f>IFERROR(VLOOKUP(Table2[[#This Row],[Attendance / Absence (&lt;90% PA / &lt;50% SA)]],'Lookup Values'!$AG$1:$AH$4,2,FALSE),"0")</f>
        <v>0</v>
      </c>
      <c r="CV78" s="180" t="str">
        <f>IFERROR(VLOOKUP(Table2[[#This Row],[Multiple School Moves (3+)]],'Lookup Values'!$AI$1:$AJ$3,2,FALSE),"0")</f>
        <v>0</v>
      </c>
      <c r="CW78" s="180" t="str">
        <f>IFERROR(VLOOKUP(Table2[[#This Row],[Pregnancy]],'Lookup Values'!$AK$1:$AL$3,2,FALSE),"0")</f>
        <v>0</v>
      </c>
      <c r="CX78" s="180" t="str">
        <f>IFERROR(VLOOKUP(Table2[[#This Row],[Young Parent]],'Lookup Values'!$AM$1:$AN$3,2,FALSE),"0")</f>
        <v>0</v>
      </c>
      <c r="CY78" s="180" t="str">
        <f>IFERROR(VLOOKUP(Table2[[#This Row],[Young Carer]],'Lookup Values'!$AO$1:$AP$3,2,FALSE),"0")</f>
        <v>0</v>
      </c>
      <c r="CZ78" s="180" t="str">
        <f>IFERROR(VLOOKUP(Table2[[#This Row],[CAMHS Involvement]],'Lookup Values'!$AQ$1:$AR$3,2,FALSE),"0")</f>
        <v>0</v>
      </c>
      <c r="DA78" s="180" t="str">
        <f>IFERROR(VLOOKUP(Table2[[#This Row],[Health Condition]],'Lookup Values'!$AS$1:$AT$3,2,FALSE),"0")</f>
        <v>0</v>
      </c>
      <c r="DB78" s="180" t="str">
        <f>IFERROR(VLOOKUP(Table2[[#This Row],[Substance Misuse ]],'Lookup Values'!$AU$1:$AV$3,2,FALSE),"0")</f>
        <v>0</v>
      </c>
      <c r="DC78" s="180" t="str">
        <f>IFERROR(VLOOKUP(Table2[[#This Row],[YOT supervision]],'Lookup Values'!$AW$1:$AX$3,2,FALSE),"0")</f>
        <v>0</v>
      </c>
      <c r="DD78" s="180" t="str">
        <f>IFERROR(VLOOKUP(Table2[[#This Row],[Previous YOT supervision]],'Lookup Values'!$AY$1:$AZ$3,2,FALSE),"0")</f>
        <v>0</v>
      </c>
      <c r="DE78" s="180" t="str">
        <f>IFERROR(VLOOKUP(Table2[[#This Row],[Custody]],'Lookup Values'!$BA$1:$BB$3,2,FALSE),"0")</f>
        <v>0</v>
      </c>
      <c r="DF78" s="180" t="str">
        <f>IFERROR(VLOOKUP(Table2[[#This Row],[KS2 Eng &amp; Maths Ability Profile HAP/MAP/LAP]],'Lookup Values'!$BC$1:$BD$4,2,FALSE),"0")</f>
        <v>0</v>
      </c>
      <c r="DG78" s="180" t="str">
        <f>IFERROR(VLOOKUP(Table2[[#This Row],[Intended Post 16 Destination]],'Lookup Values'!$BG$1:$BH$12,2,FALSE),"0")</f>
        <v>0</v>
      </c>
      <c r="DH78" s="180" t="str">
        <f>IFERROR(VLOOKUP(Table2[[#This Row],[Application submitted (Y/N or number of applications)]],'Lookup Values'!$BI$1:$BJ$3,2,FALSE),"0")</f>
        <v>0</v>
      </c>
      <c r="DI78" s="180" t="str">
        <f>IFERROR(VLOOKUP(Table2[[#This Row],[Provider Name]],'Lookup Values'!$BK$1:$BL$3,2,FALSE),"0")</f>
        <v>0</v>
      </c>
      <c r="DJ78" s="181"/>
      <c r="DK78" s="180" t="str">
        <f>IFERROR(VLOOKUP(Table2[[#This Row],[Offer received (Y/N)]],'Lookup Values'!$BM$1:$BN$3,2,FALSE),"0")</f>
        <v>0</v>
      </c>
      <c r="DL78" s="180" t="str">
        <f>IFERROR(VLOOKUP(Table2[[#This Row],[Poor Behaviour / Attitude / Motivation]],'Lookup Values'!$BO$1:$BP$4,2,FALSE),"0")</f>
        <v>0</v>
      </c>
      <c r="DM78" s="180" t="str">
        <f>IFERROR(VLOOKUP(Table2[[#This Row],[Other known risk factors (1)]],'Lookup Values'!$BQ$1:$BR$10,2,FALSE),"0")</f>
        <v>0</v>
      </c>
      <c r="DN78" s="182" t="str">
        <f>IFERROR(VLOOKUP(Table2[[#This Row],[Other known risk factors (2)]],'Lookup Values'!$BQ$1:$BR$10,2,FALSE),"0")</f>
        <v>0</v>
      </c>
      <c r="DO78" s="180">
        <f>SUM(Table3[[#This Row],[Gender Score]:[Other known risk factors (2) Score]])</f>
        <v>0</v>
      </c>
      <c r="DP78" s="185" t="str">
        <f>CONCATENATE(Table2[[#This Row],[Generated RONI]],Table2[[#This Row],[School RONI]])</f>
        <v>Very Low</v>
      </c>
    </row>
    <row r="79" spans="1:120" s="179" customFormat="1" ht="13" x14ac:dyDescent="0.3">
      <c r="A79" s="168"/>
      <c r="B79" s="169"/>
      <c r="C79" s="170"/>
      <c r="D79" s="170"/>
      <c r="E79" s="170"/>
      <c r="F79" s="170"/>
      <c r="G79" s="170"/>
      <c r="H79" s="171"/>
      <c r="I79" s="172"/>
      <c r="J79" s="173"/>
      <c r="K79" s="172"/>
      <c r="L79" s="172"/>
      <c r="M79" s="173"/>
      <c r="N79" s="171"/>
      <c r="O79" s="173"/>
      <c r="P79" s="174"/>
      <c r="Q79" s="174"/>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6"/>
      <c r="AS79" s="176"/>
      <c r="AT79" s="176"/>
      <c r="AU79" s="177" t="str">
        <f>VLOOKUP(Table3[[#This Row],[Risk Rating Score]],'Lookup Values'!$BS$1:$BT$34,2)</f>
        <v>Very Low</v>
      </c>
      <c r="AV79" s="172"/>
      <c r="AW79" s="177" t="str">
        <f>IFERROR(VLOOKUP(Table3[[#This Row],[RONI Match]],'Lookup Values'!$BU$2:$BV$26,2,FALSE),"")</f>
        <v/>
      </c>
      <c r="AX79" s="178"/>
      <c r="AY79" s="172"/>
      <c r="AZ79" s="176"/>
      <c r="BA79" s="170"/>
      <c r="BB79" s="170"/>
      <c r="BC79" s="170"/>
      <c r="BD79" s="170"/>
      <c r="BE79" s="170"/>
      <c r="BF79" s="170"/>
      <c r="BG79" s="170"/>
      <c r="BH79" s="170"/>
      <c r="BI79" s="175"/>
      <c r="BJ79" s="173"/>
      <c r="BK79" s="173"/>
      <c r="BL79" s="175"/>
      <c r="BM79" s="176"/>
      <c r="CC79" s="180" t="str">
        <f>IFERROR(VLOOKUP(Table2[[#This Row],[Gender]],'Lookup Values'!$A$1:$B$5,2,FALSE),"0")</f>
        <v>0</v>
      </c>
      <c r="CD79" s="181"/>
      <c r="CE79" s="180" t="str">
        <f>IFERROR(VLOOKUP(Table2[[#This Row],[Year Group]],'Lookup Values'!$C$1:$D$9,2,FALSE),"0")</f>
        <v>0</v>
      </c>
      <c r="CF79" s="180" t="str">
        <f>IFERROR(VLOOKUP(Table2[[#This Row],[School]],'Lookup Values'!$E$1:$E$22,2,FALSE),"0")</f>
        <v>0</v>
      </c>
      <c r="CG79" s="180" t="str">
        <f>IFERROR(VLOOKUP(Table2[[#This Row],[Attending PRU / AP]],'Lookup Values'!$G$1:$H$3,2,FALSE),"0")</f>
        <v>0</v>
      </c>
      <c r="CH79" s="180" t="str">
        <f>IFERROR(VLOOKUP(Table2[[#This Row],[EHE]],'Lookup Values'!$I$1:$J$3,2,FALSE),"0")</f>
        <v>0</v>
      </c>
      <c r="CI79" s="180" t="str">
        <f>IFERROR(VLOOKUP(Table2[[#This Row],[CME]],'Lookup Values'!$K$1:$L$3,2,FALSE),"0")</f>
        <v>0</v>
      </c>
      <c r="CJ79" s="183" t="str">
        <f>IFERROR(VLOOKUP(Table2[[#This Row],[Ethnicity]],'Ethnicity codes'!$H$1:$J$101,3,FALSE),"")</f>
        <v/>
      </c>
      <c r="CK79" s="180" t="str">
        <f>IFERROR(VLOOKUP(Table3[[#This Row],[Ethnicity2]],'Lookup Values'!$M$1:$N$23,2,FALSE),"0")</f>
        <v>0</v>
      </c>
      <c r="CL79" s="180" t="str">
        <f>IFERROR(VLOOKUP(Table3[[#This Row],[Ethnicity2]],'Lookup Values'!$O$1:$P$3,2,FALSE),"0")</f>
        <v>0</v>
      </c>
      <c r="CM79" s="180" t="str">
        <f>IFERROR(VLOOKUP(Table2[[#This Row],[EAL]],'Lookup Values'!$Q$1:$R$3,2,FALSE),"0")</f>
        <v>0</v>
      </c>
      <c r="CN79" s="180" t="str">
        <f>IFERROR(VLOOKUP(Table2[[#This Row],[SEND]],'Lookup Values'!$S$1:$T$6,2,FALSE),"0")</f>
        <v>0</v>
      </c>
      <c r="CO79" s="180" t="str">
        <f>IFERROR(VLOOKUP(Table2[[#This Row],[Pupil Premium]],'Lookup Values'!$U$1:$V$3,2,FALSE),"0")</f>
        <v>0</v>
      </c>
      <c r="CP79" s="180" t="str">
        <f>IFERROR(VLOOKUP(Table2[[#This Row],[LAC / Care Leaver]],'Lookup Values'!$W$1:$X$3,2,FALSE),"0")</f>
        <v>0</v>
      </c>
      <c r="CQ79" s="180" t="str">
        <f>IFERROR(VLOOKUP(Table2[[#This Row],[CP / CIN]],'Lookup Values'!$Y$1:$Z$3,2,FALSE),"0")</f>
        <v>0</v>
      </c>
      <c r="CR79" s="180" t="str">
        <f>IFERROR(VLOOKUP(Table2[[#This Row],[Early Help Referral]],'Lookup Values'!$Y$1:$Z$3,2,FALSE),"0")</f>
        <v>0</v>
      </c>
      <c r="CS79" s="180" t="str">
        <f>IFERROR(VLOOKUP(Table2[[#This Row],[Social Worker]],'Lookup Values'!$Y$1:$Z$3,2,FALSE),"0")</f>
        <v>0</v>
      </c>
      <c r="CT79" s="180" t="str">
        <f>IFERROR(VLOOKUP(Table2[[#This Row],[Exclusion]],'Lookup Values'!$AE$1:$AF$5,2,FALSE),"0")</f>
        <v>0</v>
      </c>
      <c r="CU79" s="180" t="str">
        <f>IFERROR(VLOOKUP(Table2[[#This Row],[Attendance / Absence (&lt;90% PA / &lt;50% SA)]],'Lookup Values'!$AG$1:$AH$4,2,FALSE),"0")</f>
        <v>0</v>
      </c>
      <c r="CV79" s="180" t="str">
        <f>IFERROR(VLOOKUP(Table2[[#This Row],[Multiple School Moves (3+)]],'Lookup Values'!$AI$1:$AJ$3,2,FALSE),"0")</f>
        <v>0</v>
      </c>
      <c r="CW79" s="180" t="str">
        <f>IFERROR(VLOOKUP(Table2[[#This Row],[Pregnancy]],'Lookup Values'!$AK$1:$AL$3,2,FALSE),"0")</f>
        <v>0</v>
      </c>
      <c r="CX79" s="180" t="str">
        <f>IFERROR(VLOOKUP(Table2[[#This Row],[Young Parent]],'Lookup Values'!$AM$1:$AN$3,2,FALSE),"0")</f>
        <v>0</v>
      </c>
      <c r="CY79" s="180" t="str">
        <f>IFERROR(VLOOKUP(Table2[[#This Row],[Young Carer]],'Lookup Values'!$AO$1:$AP$3,2,FALSE),"0")</f>
        <v>0</v>
      </c>
      <c r="CZ79" s="180" t="str">
        <f>IFERROR(VLOOKUP(Table2[[#This Row],[CAMHS Involvement]],'Lookup Values'!$AQ$1:$AR$3,2,FALSE),"0")</f>
        <v>0</v>
      </c>
      <c r="DA79" s="180" t="str">
        <f>IFERROR(VLOOKUP(Table2[[#This Row],[Health Condition]],'Lookup Values'!$AS$1:$AT$3,2,FALSE),"0")</f>
        <v>0</v>
      </c>
      <c r="DB79" s="180" t="str">
        <f>IFERROR(VLOOKUP(Table2[[#This Row],[Substance Misuse ]],'Lookup Values'!$AU$1:$AV$3,2,FALSE),"0")</f>
        <v>0</v>
      </c>
      <c r="DC79" s="180" t="str">
        <f>IFERROR(VLOOKUP(Table2[[#This Row],[YOT supervision]],'Lookup Values'!$AW$1:$AX$3,2,FALSE),"0")</f>
        <v>0</v>
      </c>
      <c r="DD79" s="180" t="str">
        <f>IFERROR(VLOOKUP(Table2[[#This Row],[Previous YOT supervision]],'Lookup Values'!$AY$1:$AZ$3,2,FALSE),"0")</f>
        <v>0</v>
      </c>
      <c r="DE79" s="180" t="str">
        <f>IFERROR(VLOOKUP(Table2[[#This Row],[Custody]],'Lookup Values'!$BA$1:$BB$3,2,FALSE),"0")</f>
        <v>0</v>
      </c>
      <c r="DF79" s="180" t="str">
        <f>IFERROR(VLOOKUP(Table2[[#This Row],[KS2 Eng &amp; Maths Ability Profile HAP/MAP/LAP]],'Lookup Values'!$BC$1:$BD$4,2,FALSE),"0")</f>
        <v>0</v>
      </c>
      <c r="DG79" s="180" t="str">
        <f>IFERROR(VLOOKUP(Table2[[#This Row],[Intended Post 16 Destination]],'Lookup Values'!$BG$1:$BH$12,2,FALSE),"0")</f>
        <v>0</v>
      </c>
      <c r="DH79" s="180" t="str">
        <f>IFERROR(VLOOKUP(Table2[[#This Row],[Application submitted (Y/N or number of applications)]],'Lookup Values'!$BI$1:$BJ$3,2,FALSE),"0")</f>
        <v>0</v>
      </c>
      <c r="DI79" s="180" t="str">
        <f>IFERROR(VLOOKUP(Table2[[#This Row],[Provider Name]],'Lookup Values'!$BK$1:$BL$3,2,FALSE),"0")</f>
        <v>0</v>
      </c>
      <c r="DJ79" s="181"/>
      <c r="DK79" s="180" t="str">
        <f>IFERROR(VLOOKUP(Table2[[#This Row],[Offer received (Y/N)]],'Lookup Values'!$BM$1:$BN$3,2,FALSE),"0")</f>
        <v>0</v>
      </c>
      <c r="DL79" s="180" t="str">
        <f>IFERROR(VLOOKUP(Table2[[#This Row],[Poor Behaviour / Attitude / Motivation]],'Lookup Values'!$BO$1:$BP$4,2,FALSE),"0")</f>
        <v>0</v>
      </c>
      <c r="DM79" s="180" t="str">
        <f>IFERROR(VLOOKUP(Table2[[#This Row],[Other known risk factors (1)]],'Lookup Values'!$BQ$1:$BR$10,2,FALSE),"0")</f>
        <v>0</v>
      </c>
      <c r="DN79" s="182" t="str">
        <f>IFERROR(VLOOKUP(Table2[[#This Row],[Other known risk factors (2)]],'Lookup Values'!$BQ$1:$BR$10,2,FALSE),"0")</f>
        <v>0</v>
      </c>
      <c r="DO79" s="180">
        <f>SUM(Table3[[#This Row],[Gender Score]:[Other known risk factors (2) Score]])</f>
        <v>0</v>
      </c>
      <c r="DP79" s="185" t="str">
        <f>CONCATENATE(Table2[[#This Row],[Generated RONI]],Table2[[#This Row],[School RONI]])</f>
        <v>Very Low</v>
      </c>
    </row>
    <row r="80" spans="1:120" s="179" customFormat="1" ht="13" x14ac:dyDescent="0.3">
      <c r="A80" s="168"/>
      <c r="B80" s="169"/>
      <c r="C80" s="170"/>
      <c r="D80" s="170"/>
      <c r="E80" s="170"/>
      <c r="F80" s="170"/>
      <c r="G80" s="170"/>
      <c r="H80" s="171"/>
      <c r="I80" s="172"/>
      <c r="J80" s="173"/>
      <c r="K80" s="172"/>
      <c r="L80" s="172"/>
      <c r="M80" s="173"/>
      <c r="N80" s="171"/>
      <c r="O80" s="173"/>
      <c r="P80" s="174"/>
      <c r="Q80" s="174"/>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6"/>
      <c r="AS80" s="176"/>
      <c r="AT80" s="176"/>
      <c r="AU80" s="177" t="str">
        <f>VLOOKUP(Table3[[#This Row],[Risk Rating Score]],'Lookup Values'!$BS$1:$BT$34,2)</f>
        <v>Very Low</v>
      </c>
      <c r="AV80" s="172"/>
      <c r="AW80" s="177" t="str">
        <f>IFERROR(VLOOKUP(Table3[[#This Row],[RONI Match]],'Lookup Values'!$BU$2:$BV$26,2,FALSE),"")</f>
        <v/>
      </c>
      <c r="AX80" s="178"/>
      <c r="AY80" s="172"/>
      <c r="AZ80" s="176"/>
      <c r="BA80" s="170"/>
      <c r="BB80" s="170"/>
      <c r="BC80" s="170"/>
      <c r="BD80" s="170"/>
      <c r="BE80" s="170"/>
      <c r="BF80" s="170"/>
      <c r="BG80" s="170"/>
      <c r="BH80" s="170"/>
      <c r="BI80" s="175"/>
      <c r="BJ80" s="173"/>
      <c r="BK80" s="173"/>
      <c r="BL80" s="175"/>
      <c r="BM80" s="176"/>
      <c r="CC80" s="180" t="str">
        <f>IFERROR(VLOOKUP(Table2[[#This Row],[Gender]],'Lookup Values'!$A$1:$B$5,2,FALSE),"0")</f>
        <v>0</v>
      </c>
      <c r="CD80" s="181"/>
      <c r="CE80" s="180" t="str">
        <f>IFERROR(VLOOKUP(Table2[[#This Row],[Year Group]],'Lookup Values'!$C$1:$D$9,2,FALSE),"0")</f>
        <v>0</v>
      </c>
      <c r="CF80" s="180" t="str">
        <f>IFERROR(VLOOKUP(Table2[[#This Row],[School]],'Lookup Values'!$E$1:$E$22,2,FALSE),"0")</f>
        <v>0</v>
      </c>
      <c r="CG80" s="180" t="str">
        <f>IFERROR(VLOOKUP(Table2[[#This Row],[Attending PRU / AP]],'Lookup Values'!$G$1:$H$3,2,FALSE),"0")</f>
        <v>0</v>
      </c>
      <c r="CH80" s="180" t="str">
        <f>IFERROR(VLOOKUP(Table2[[#This Row],[EHE]],'Lookup Values'!$I$1:$J$3,2,FALSE),"0")</f>
        <v>0</v>
      </c>
      <c r="CI80" s="180" t="str">
        <f>IFERROR(VLOOKUP(Table2[[#This Row],[CME]],'Lookup Values'!$K$1:$L$3,2,FALSE),"0")</f>
        <v>0</v>
      </c>
      <c r="CJ80" s="183" t="str">
        <f>IFERROR(VLOOKUP(Table2[[#This Row],[Ethnicity]],'Ethnicity codes'!$H$1:$J$101,3,FALSE),"")</f>
        <v/>
      </c>
      <c r="CK80" s="180" t="str">
        <f>IFERROR(VLOOKUP(Table3[[#This Row],[Ethnicity2]],'Lookup Values'!$M$1:$N$23,2,FALSE),"0")</f>
        <v>0</v>
      </c>
      <c r="CL80" s="180" t="str">
        <f>IFERROR(VLOOKUP(Table3[[#This Row],[Ethnicity2]],'Lookup Values'!$O$1:$P$3,2,FALSE),"0")</f>
        <v>0</v>
      </c>
      <c r="CM80" s="180" t="str">
        <f>IFERROR(VLOOKUP(Table2[[#This Row],[EAL]],'Lookup Values'!$Q$1:$R$3,2,FALSE),"0")</f>
        <v>0</v>
      </c>
      <c r="CN80" s="180" t="str">
        <f>IFERROR(VLOOKUP(Table2[[#This Row],[SEND]],'Lookup Values'!$S$1:$T$6,2,FALSE),"0")</f>
        <v>0</v>
      </c>
      <c r="CO80" s="180" t="str">
        <f>IFERROR(VLOOKUP(Table2[[#This Row],[Pupil Premium]],'Lookup Values'!$U$1:$V$3,2,FALSE),"0")</f>
        <v>0</v>
      </c>
      <c r="CP80" s="180" t="str">
        <f>IFERROR(VLOOKUP(Table2[[#This Row],[LAC / Care Leaver]],'Lookup Values'!$W$1:$X$3,2,FALSE),"0")</f>
        <v>0</v>
      </c>
      <c r="CQ80" s="180" t="str">
        <f>IFERROR(VLOOKUP(Table2[[#This Row],[CP / CIN]],'Lookup Values'!$Y$1:$Z$3,2,FALSE),"0")</f>
        <v>0</v>
      </c>
      <c r="CR80" s="180" t="str">
        <f>IFERROR(VLOOKUP(Table2[[#This Row],[Early Help Referral]],'Lookup Values'!$Y$1:$Z$3,2,FALSE),"0")</f>
        <v>0</v>
      </c>
      <c r="CS80" s="180" t="str">
        <f>IFERROR(VLOOKUP(Table2[[#This Row],[Social Worker]],'Lookup Values'!$Y$1:$Z$3,2,FALSE),"0")</f>
        <v>0</v>
      </c>
      <c r="CT80" s="180" t="str">
        <f>IFERROR(VLOOKUP(Table2[[#This Row],[Exclusion]],'Lookup Values'!$AE$1:$AF$5,2,FALSE),"0")</f>
        <v>0</v>
      </c>
      <c r="CU80" s="180" t="str">
        <f>IFERROR(VLOOKUP(Table2[[#This Row],[Attendance / Absence (&lt;90% PA / &lt;50% SA)]],'Lookup Values'!$AG$1:$AH$4,2,FALSE),"0")</f>
        <v>0</v>
      </c>
      <c r="CV80" s="180" t="str">
        <f>IFERROR(VLOOKUP(Table2[[#This Row],[Multiple School Moves (3+)]],'Lookup Values'!$AI$1:$AJ$3,2,FALSE),"0")</f>
        <v>0</v>
      </c>
      <c r="CW80" s="180" t="str">
        <f>IFERROR(VLOOKUP(Table2[[#This Row],[Pregnancy]],'Lookup Values'!$AK$1:$AL$3,2,FALSE),"0")</f>
        <v>0</v>
      </c>
      <c r="CX80" s="180" t="str">
        <f>IFERROR(VLOOKUP(Table2[[#This Row],[Young Parent]],'Lookup Values'!$AM$1:$AN$3,2,FALSE),"0")</f>
        <v>0</v>
      </c>
      <c r="CY80" s="180" t="str">
        <f>IFERROR(VLOOKUP(Table2[[#This Row],[Young Carer]],'Lookup Values'!$AO$1:$AP$3,2,FALSE),"0")</f>
        <v>0</v>
      </c>
      <c r="CZ80" s="180" t="str">
        <f>IFERROR(VLOOKUP(Table2[[#This Row],[CAMHS Involvement]],'Lookup Values'!$AQ$1:$AR$3,2,FALSE),"0")</f>
        <v>0</v>
      </c>
      <c r="DA80" s="180" t="str">
        <f>IFERROR(VLOOKUP(Table2[[#This Row],[Health Condition]],'Lookup Values'!$AS$1:$AT$3,2,FALSE),"0")</f>
        <v>0</v>
      </c>
      <c r="DB80" s="180" t="str">
        <f>IFERROR(VLOOKUP(Table2[[#This Row],[Substance Misuse ]],'Lookup Values'!$AU$1:$AV$3,2,FALSE),"0")</f>
        <v>0</v>
      </c>
      <c r="DC80" s="180" t="str">
        <f>IFERROR(VLOOKUP(Table2[[#This Row],[YOT supervision]],'Lookup Values'!$AW$1:$AX$3,2,FALSE),"0")</f>
        <v>0</v>
      </c>
      <c r="DD80" s="180" t="str">
        <f>IFERROR(VLOOKUP(Table2[[#This Row],[Previous YOT supervision]],'Lookup Values'!$AY$1:$AZ$3,2,FALSE),"0")</f>
        <v>0</v>
      </c>
      <c r="DE80" s="180" t="str">
        <f>IFERROR(VLOOKUP(Table2[[#This Row],[Custody]],'Lookup Values'!$BA$1:$BB$3,2,FALSE),"0")</f>
        <v>0</v>
      </c>
      <c r="DF80" s="180" t="str">
        <f>IFERROR(VLOOKUP(Table2[[#This Row],[KS2 Eng &amp; Maths Ability Profile HAP/MAP/LAP]],'Lookup Values'!$BC$1:$BD$4,2,FALSE),"0")</f>
        <v>0</v>
      </c>
      <c r="DG80" s="180" t="str">
        <f>IFERROR(VLOOKUP(Table2[[#This Row],[Intended Post 16 Destination]],'Lookup Values'!$BG$1:$BH$12,2,FALSE),"0")</f>
        <v>0</v>
      </c>
      <c r="DH80" s="180" t="str">
        <f>IFERROR(VLOOKUP(Table2[[#This Row],[Application submitted (Y/N or number of applications)]],'Lookup Values'!$BI$1:$BJ$3,2,FALSE),"0")</f>
        <v>0</v>
      </c>
      <c r="DI80" s="180" t="str">
        <f>IFERROR(VLOOKUP(Table2[[#This Row],[Provider Name]],'Lookup Values'!$BK$1:$BL$3,2,FALSE),"0")</f>
        <v>0</v>
      </c>
      <c r="DJ80" s="181"/>
      <c r="DK80" s="180" t="str">
        <f>IFERROR(VLOOKUP(Table2[[#This Row],[Offer received (Y/N)]],'Lookup Values'!$BM$1:$BN$3,2,FALSE),"0")</f>
        <v>0</v>
      </c>
      <c r="DL80" s="180" t="str">
        <f>IFERROR(VLOOKUP(Table2[[#This Row],[Poor Behaviour / Attitude / Motivation]],'Lookup Values'!$BO$1:$BP$4,2,FALSE),"0")</f>
        <v>0</v>
      </c>
      <c r="DM80" s="180" t="str">
        <f>IFERROR(VLOOKUP(Table2[[#This Row],[Other known risk factors (1)]],'Lookup Values'!$BQ$1:$BR$10,2,FALSE),"0")</f>
        <v>0</v>
      </c>
      <c r="DN80" s="182" t="str">
        <f>IFERROR(VLOOKUP(Table2[[#This Row],[Other known risk factors (2)]],'Lookup Values'!$BQ$1:$BR$10,2,FALSE),"0")</f>
        <v>0</v>
      </c>
      <c r="DO80" s="180">
        <f>SUM(Table3[[#This Row],[Gender Score]:[Other known risk factors (2) Score]])</f>
        <v>0</v>
      </c>
      <c r="DP80" s="185" t="str">
        <f>CONCATENATE(Table2[[#This Row],[Generated RONI]],Table2[[#This Row],[School RONI]])</f>
        <v>Very Low</v>
      </c>
    </row>
    <row r="81" spans="1:120" s="179" customFormat="1" ht="13" x14ac:dyDescent="0.3">
      <c r="A81" s="168"/>
      <c r="B81" s="169"/>
      <c r="C81" s="170"/>
      <c r="D81" s="170"/>
      <c r="E81" s="170"/>
      <c r="F81" s="170"/>
      <c r="G81" s="170"/>
      <c r="H81" s="171"/>
      <c r="I81" s="172"/>
      <c r="J81" s="173"/>
      <c r="K81" s="172"/>
      <c r="L81" s="172"/>
      <c r="M81" s="173"/>
      <c r="N81" s="171"/>
      <c r="O81" s="173"/>
      <c r="P81" s="174"/>
      <c r="Q81" s="174"/>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6"/>
      <c r="AS81" s="176"/>
      <c r="AT81" s="176"/>
      <c r="AU81" s="177" t="str">
        <f>VLOOKUP(Table3[[#This Row],[Risk Rating Score]],'Lookup Values'!$BS$1:$BT$34,2)</f>
        <v>Very Low</v>
      </c>
      <c r="AV81" s="172"/>
      <c r="AW81" s="177" t="str">
        <f>IFERROR(VLOOKUP(Table3[[#This Row],[RONI Match]],'Lookup Values'!$BU$2:$BV$26,2,FALSE),"")</f>
        <v/>
      </c>
      <c r="AX81" s="178"/>
      <c r="AY81" s="172"/>
      <c r="AZ81" s="176"/>
      <c r="BA81" s="170"/>
      <c r="BB81" s="170"/>
      <c r="BC81" s="170"/>
      <c r="BD81" s="170"/>
      <c r="BE81" s="170"/>
      <c r="BF81" s="170"/>
      <c r="BG81" s="170"/>
      <c r="BH81" s="170"/>
      <c r="BI81" s="175"/>
      <c r="BJ81" s="173"/>
      <c r="BK81" s="173"/>
      <c r="BL81" s="175"/>
      <c r="BM81" s="176"/>
      <c r="CC81" s="180" t="str">
        <f>IFERROR(VLOOKUP(Table2[[#This Row],[Gender]],'Lookup Values'!$A$1:$B$5,2,FALSE),"0")</f>
        <v>0</v>
      </c>
      <c r="CD81" s="181"/>
      <c r="CE81" s="180" t="str">
        <f>IFERROR(VLOOKUP(Table2[[#This Row],[Year Group]],'Lookup Values'!$C$1:$D$9,2,FALSE),"0")</f>
        <v>0</v>
      </c>
      <c r="CF81" s="180" t="str">
        <f>IFERROR(VLOOKUP(Table2[[#This Row],[School]],'Lookup Values'!$E$1:$E$22,2,FALSE),"0")</f>
        <v>0</v>
      </c>
      <c r="CG81" s="180" t="str">
        <f>IFERROR(VLOOKUP(Table2[[#This Row],[Attending PRU / AP]],'Lookup Values'!$G$1:$H$3,2,FALSE),"0")</f>
        <v>0</v>
      </c>
      <c r="CH81" s="180" t="str">
        <f>IFERROR(VLOOKUP(Table2[[#This Row],[EHE]],'Lookup Values'!$I$1:$J$3,2,FALSE),"0")</f>
        <v>0</v>
      </c>
      <c r="CI81" s="180" t="str">
        <f>IFERROR(VLOOKUP(Table2[[#This Row],[CME]],'Lookup Values'!$K$1:$L$3,2,FALSE),"0")</f>
        <v>0</v>
      </c>
      <c r="CJ81" s="183" t="str">
        <f>IFERROR(VLOOKUP(Table2[[#This Row],[Ethnicity]],'Ethnicity codes'!$H$1:$J$101,3,FALSE),"")</f>
        <v/>
      </c>
      <c r="CK81" s="180" t="str">
        <f>IFERROR(VLOOKUP(Table3[[#This Row],[Ethnicity2]],'Lookup Values'!$M$1:$N$23,2,FALSE),"0")</f>
        <v>0</v>
      </c>
      <c r="CL81" s="180" t="str">
        <f>IFERROR(VLOOKUP(Table3[[#This Row],[Ethnicity2]],'Lookup Values'!$O$1:$P$3,2,FALSE),"0")</f>
        <v>0</v>
      </c>
      <c r="CM81" s="180" t="str">
        <f>IFERROR(VLOOKUP(Table2[[#This Row],[EAL]],'Lookup Values'!$Q$1:$R$3,2,FALSE),"0")</f>
        <v>0</v>
      </c>
      <c r="CN81" s="180" t="str">
        <f>IFERROR(VLOOKUP(Table2[[#This Row],[SEND]],'Lookup Values'!$S$1:$T$6,2,FALSE),"0")</f>
        <v>0</v>
      </c>
      <c r="CO81" s="180" t="str">
        <f>IFERROR(VLOOKUP(Table2[[#This Row],[Pupil Premium]],'Lookup Values'!$U$1:$V$3,2,FALSE),"0")</f>
        <v>0</v>
      </c>
      <c r="CP81" s="180" t="str">
        <f>IFERROR(VLOOKUP(Table2[[#This Row],[LAC / Care Leaver]],'Lookup Values'!$W$1:$X$3,2,FALSE),"0")</f>
        <v>0</v>
      </c>
      <c r="CQ81" s="180" t="str">
        <f>IFERROR(VLOOKUP(Table2[[#This Row],[CP / CIN]],'Lookup Values'!$Y$1:$Z$3,2,FALSE),"0")</f>
        <v>0</v>
      </c>
      <c r="CR81" s="180" t="str">
        <f>IFERROR(VLOOKUP(Table2[[#This Row],[Early Help Referral]],'Lookup Values'!$Y$1:$Z$3,2,FALSE),"0")</f>
        <v>0</v>
      </c>
      <c r="CS81" s="180" t="str">
        <f>IFERROR(VLOOKUP(Table2[[#This Row],[Social Worker]],'Lookup Values'!$Y$1:$Z$3,2,FALSE),"0")</f>
        <v>0</v>
      </c>
      <c r="CT81" s="180" t="str">
        <f>IFERROR(VLOOKUP(Table2[[#This Row],[Exclusion]],'Lookup Values'!$AE$1:$AF$5,2,FALSE),"0")</f>
        <v>0</v>
      </c>
      <c r="CU81" s="180" t="str">
        <f>IFERROR(VLOOKUP(Table2[[#This Row],[Attendance / Absence (&lt;90% PA / &lt;50% SA)]],'Lookup Values'!$AG$1:$AH$4,2,FALSE),"0")</f>
        <v>0</v>
      </c>
      <c r="CV81" s="180" t="str">
        <f>IFERROR(VLOOKUP(Table2[[#This Row],[Multiple School Moves (3+)]],'Lookup Values'!$AI$1:$AJ$3,2,FALSE),"0")</f>
        <v>0</v>
      </c>
      <c r="CW81" s="180" t="str">
        <f>IFERROR(VLOOKUP(Table2[[#This Row],[Pregnancy]],'Lookup Values'!$AK$1:$AL$3,2,FALSE),"0")</f>
        <v>0</v>
      </c>
      <c r="CX81" s="180" t="str">
        <f>IFERROR(VLOOKUP(Table2[[#This Row],[Young Parent]],'Lookup Values'!$AM$1:$AN$3,2,FALSE),"0")</f>
        <v>0</v>
      </c>
      <c r="CY81" s="180" t="str">
        <f>IFERROR(VLOOKUP(Table2[[#This Row],[Young Carer]],'Lookup Values'!$AO$1:$AP$3,2,FALSE),"0")</f>
        <v>0</v>
      </c>
      <c r="CZ81" s="180" t="str">
        <f>IFERROR(VLOOKUP(Table2[[#This Row],[CAMHS Involvement]],'Lookup Values'!$AQ$1:$AR$3,2,FALSE),"0")</f>
        <v>0</v>
      </c>
      <c r="DA81" s="180" t="str">
        <f>IFERROR(VLOOKUP(Table2[[#This Row],[Health Condition]],'Lookup Values'!$AS$1:$AT$3,2,FALSE),"0")</f>
        <v>0</v>
      </c>
      <c r="DB81" s="180" t="str">
        <f>IFERROR(VLOOKUP(Table2[[#This Row],[Substance Misuse ]],'Lookup Values'!$AU$1:$AV$3,2,FALSE),"0")</f>
        <v>0</v>
      </c>
      <c r="DC81" s="180" t="str">
        <f>IFERROR(VLOOKUP(Table2[[#This Row],[YOT supervision]],'Lookup Values'!$AW$1:$AX$3,2,FALSE),"0")</f>
        <v>0</v>
      </c>
      <c r="DD81" s="180" t="str">
        <f>IFERROR(VLOOKUP(Table2[[#This Row],[Previous YOT supervision]],'Lookup Values'!$AY$1:$AZ$3,2,FALSE),"0")</f>
        <v>0</v>
      </c>
      <c r="DE81" s="180" t="str">
        <f>IFERROR(VLOOKUP(Table2[[#This Row],[Custody]],'Lookup Values'!$BA$1:$BB$3,2,FALSE),"0")</f>
        <v>0</v>
      </c>
      <c r="DF81" s="180" t="str">
        <f>IFERROR(VLOOKUP(Table2[[#This Row],[KS2 Eng &amp; Maths Ability Profile HAP/MAP/LAP]],'Lookup Values'!$BC$1:$BD$4,2,FALSE),"0")</f>
        <v>0</v>
      </c>
      <c r="DG81" s="180" t="str">
        <f>IFERROR(VLOOKUP(Table2[[#This Row],[Intended Post 16 Destination]],'Lookup Values'!$BG$1:$BH$12,2,FALSE),"0")</f>
        <v>0</v>
      </c>
      <c r="DH81" s="180" t="str">
        <f>IFERROR(VLOOKUP(Table2[[#This Row],[Application submitted (Y/N or number of applications)]],'Lookup Values'!$BI$1:$BJ$3,2,FALSE),"0")</f>
        <v>0</v>
      </c>
      <c r="DI81" s="180" t="str">
        <f>IFERROR(VLOOKUP(Table2[[#This Row],[Provider Name]],'Lookup Values'!$BK$1:$BL$3,2,FALSE),"0")</f>
        <v>0</v>
      </c>
      <c r="DJ81" s="181"/>
      <c r="DK81" s="180" t="str">
        <f>IFERROR(VLOOKUP(Table2[[#This Row],[Offer received (Y/N)]],'Lookup Values'!$BM$1:$BN$3,2,FALSE),"0")</f>
        <v>0</v>
      </c>
      <c r="DL81" s="180" t="str">
        <f>IFERROR(VLOOKUP(Table2[[#This Row],[Poor Behaviour / Attitude / Motivation]],'Lookup Values'!$BO$1:$BP$4,2,FALSE),"0")</f>
        <v>0</v>
      </c>
      <c r="DM81" s="180" t="str">
        <f>IFERROR(VLOOKUP(Table2[[#This Row],[Other known risk factors (1)]],'Lookup Values'!$BQ$1:$BR$10,2,FALSE),"0")</f>
        <v>0</v>
      </c>
      <c r="DN81" s="182" t="str">
        <f>IFERROR(VLOOKUP(Table2[[#This Row],[Other known risk factors (2)]],'Lookup Values'!$BQ$1:$BR$10,2,FALSE),"0")</f>
        <v>0</v>
      </c>
      <c r="DO81" s="180">
        <f>SUM(Table3[[#This Row],[Gender Score]:[Other known risk factors (2) Score]])</f>
        <v>0</v>
      </c>
      <c r="DP81" s="185" t="str">
        <f>CONCATENATE(Table2[[#This Row],[Generated RONI]],Table2[[#This Row],[School RONI]])</f>
        <v>Very Low</v>
      </c>
    </row>
    <row r="82" spans="1:120" s="179" customFormat="1" ht="13" x14ac:dyDescent="0.3">
      <c r="A82" s="168"/>
      <c r="B82" s="169"/>
      <c r="C82" s="170"/>
      <c r="D82" s="170"/>
      <c r="E82" s="170"/>
      <c r="F82" s="170"/>
      <c r="G82" s="170"/>
      <c r="H82" s="171"/>
      <c r="I82" s="172"/>
      <c r="J82" s="173"/>
      <c r="K82" s="172"/>
      <c r="L82" s="172"/>
      <c r="M82" s="173"/>
      <c r="N82" s="171"/>
      <c r="O82" s="173"/>
      <c r="P82" s="174"/>
      <c r="Q82" s="174"/>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6"/>
      <c r="AS82" s="176"/>
      <c r="AT82" s="176"/>
      <c r="AU82" s="177" t="str">
        <f>VLOOKUP(Table3[[#This Row],[Risk Rating Score]],'Lookup Values'!$BS$1:$BT$34,2)</f>
        <v>Very Low</v>
      </c>
      <c r="AV82" s="172"/>
      <c r="AW82" s="177" t="str">
        <f>IFERROR(VLOOKUP(Table3[[#This Row],[RONI Match]],'Lookup Values'!$BU$2:$BV$26,2,FALSE),"")</f>
        <v/>
      </c>
      <c r="AX82" s="178"/>
      <c r="AY82" s="172"/>
      <c r="AZ82" s="176"/>
      <c r="BA82" s="170"/>
      <c r="BB82" s="170"/>
      <c r="BC82" s="170"/>
      <c r="BD82" s="170"/>
      <c r="BE82" s="170"/>
      <c r="BF82" s="170"/>
      <c r="BG82" s="170"/>
      <c r="BH82" s="170"/>
      <c r="BI82" s="175"/>
      <c r="BJ82" s="173"/>
      <c r="BK82" s="173"/>
      <c r="BL82" s="175"/>
      <c r="BM82" s="176"/>
      <c r="CC82" s="180" t="str">
        <f>IFERROR(VLOOKUP(Table2[[#This Row],[Gender]],'Lookup Values'!$A$1:$B$5,2,FALSE),"0")</f>
        <v>0</v>
      </c>
      <c r="CD82" s="181"/>
      <c r="CE82" s="180" t="str">
        <f>IFERROR(VLOOKUP(Table2[[#This Row],[Year Group]],'Lookup Values'!$C$1:$D$9,2,FALSE),"0")</f>
        <v>0</v>
      </c>
      <c r="CF82" s="180" t="str">
        <f>IFERROR(VLOOKUP(Table2[[#This Row],[School]],'Lookup Values'!$E$1:$E$22,2,FALSE),"0")</f>
        <v>0</v>
      </c>
      <c r="CG82" s="180" t="str">
        <f>IFERROR(VLOOKUP(Table2[[#This Row],[Attending PRU / AP]],'Lookup Values'!$G$1:$H$3,2,FALSE),"0")</f>
        <v>0</v>
      </c>
      <c r="CH82" s="180" t="str">
        <f>IFERROR(VLOOKUP(Table2[[#This Row],[EHE]],'Lookup Values'!$I$1:$J$3,2,FALSE),"0")</f>
        <v>0</v>
      </c>
      <c r="CI82" s="180" t="str">
        <f>IFERROR(VLOOKUP(Table2[[#This Row],[CME]],'Lookup Values'!$K$1:$L$3,2,FALSE),"0")</f>
        <v>0</v>
      </c>
      <c r="CJ82" s="183" t="str">
        <f>IFERROR(VLOOKUP(Table2[[#This Row],[Ethnicity]],'Ethnicity codes'!$H$1:$J$101,3,FALSE),"")</f>
        <v/>
      </c>
      <c r="CK82" s="180" t="str">
        <f>IFERROR(VLOOKUP(Table3[[#This Row],[Ethnicity2]],'Lookup Values'!$M$1:$N$23,2,FALSE),"0")</f>
        <v>0</v>
      </c>
      <c r="CL82" s="180" t="str">
        <f>IFERROR(VLOOKUP(Table3[[#This Row],[Ethnicity2]],'Lookup Values'!$O$1:$P$3,2,FALSE),"0")</f>
        <v>0</v>
      </c>
      <c r="CM82" s="180" t="str">
        <f>IFERROR(VLOOKUP(Table2[[#This Row],[EAL]],'Lookup Values'!$Q$1:$R$3,2,FALSE),"0")</f>
        <v>0</v>
      </c>
      <c r="CN82" s="180" t="str">
        <f>IFERROR(VLOOKUP(Table2[[#This Row],[SEND]],'Lookup Values'!$S$1:$T$6,2,FALSE),"0")</f>
        <v>0</v>
      </c>
      <c r="CO82" s="180" t="str">
        <f>IFERROR(VLOOKUP(Table2[[#This Row],[Pupil Premium]],'Lookup Values'!$U$1:$V$3,2,FALSE),"0")</f>
        <v>0</v>
      </c>
      <c r="CP82" s="180" t="str">
        <f>IFERROR(VLOOKUP(Table2[[#This Row],[LAC / Care Leaver]],'Lookup Values'!$W$1:$X$3,2,FALSE),"0")</f>
        <v>0</v>
      </c>
      <c r="CQ82" s="180" t="str">
        <f>IFERROR(VLOOKUP(Table2[[#This Row],[CP / CIN]],'Lookup Values'!$Y$1:$Z$3,2,FALSE),"0")</f>
        <v>0</v>
      </c>
      <c r="CR82" s="180" t="str">
        <f>IFERROR(VLOOKUP(Table2[[#This Row],[Early Help Referral]],'Lookup Values'!$Y$1:$Z$3,2,FALSE),"0")</f>
        <v>0</v>
      </c>
      <c r="CS82" s="180" t="str">
        <f>IFERROR(VLOOKUP(Table2[[#This Row],[Social Worker]],'Lookup Values'!$Y$1:$Z$3,2,FALSE),"0")</f>
        <v>0</v>
      </c>
      <c r="CT82" s="180" t="str">
        <f>IFERROR(VLOOKUP(Table2[[#This Row],[Exclusion]],'Lookup Values'!$AE$1:$AF$5,2,FALSE),"0")</f>
        <v>0</v>
      </c>
      <c r="CU82" s="180" t="str">
        <f>IFERROR(VLOOKUP(Table2[[#This Row],[Attendance / Absence (&lt;90% PA / &lt;50% SA)]],'Lookup Values'!$AG$1:$AH$4,2,FALSE),"0")</f>
        <v>0</v>
      </c>
      <c r="CV82" s="180" t="str">
        <f>IFERROR(VLOOKUP(Table2[[#This Row],[Multiple School Moves (3+)]],'Lookup Values'!$AI$1:$AJ$3,2,FALSE),"0")</f>
        <v>0</v>
      </c>
      <c r="CW82" s="180" t="str">
        <f>IFERROR(VLOOKUP(Table2[[#This Row],[Pregnancy]],'Lookup Values'!$AK$1:$AL$3,2,FALSE),"0")</f>
        <v>0</v>
      </c>
      <c r="CX82" s="180" t="str">
        <f>IFERROR(VLOOKUP(Table2[[#This Row],[Young Parent]],'Lookup Values'!$AM$1:$AN$3,2,FALSE),"0")</f>
        <v>0</v>
      </c>
      <c r="CY82" s="180" t="str">
        <f>IFERROR(VLOOKUP(Table2[[#This Row],[Young Carer]],'Lookup Values'!$AO$1:$AP$3,2,FALSE),"0")</f>
        <v>0</v>
      </c>
      <c r="CZ82" s="180" t="str">
        <f>IFERROR(VLOOKUP(Table2[[#This Row],[CAMHS Involvement]],'Lookup Values'!$AQ$1:$AR$3,2,FALSE),"0")</f>
        <v>0</v>
      </c>
      <c r="DA82" s="180" t="str">
        <f>IFERROR(VLOOKUP(Table2[[#This Row],[Health Condition]],'Lookup Values'!$AS$1:$AT$3,2,FALSE),"0")</f>
        <v>0</v>
      </c>
      <c r="DB82" s="180" t="str">
        <f>IFERROR(VLOOKUP(Table2[[#This Row],[Substance Misuse ]],'Lookup Values'!$AU$1:$AV$3,2,FALSE),"0")</f>
        <v>0</v>
      </c>
      <c r="DC82" s="180" t="str">
        <f>IFERROR(VLOOKUP(Table2[[#This Row],[YOT supervision]],'Lookup Values'!$AW$1:$AX$3,2,FALSE),"0")</f>
        <v>0</v>
      </c>
      <c r="DD82" s="180" t="str">
        <f>IFERROR(VLOOKUP(Table2[[#This Row],[Previous YOT supervision]],'Lookup Values'!$AY$1:$AZ$3,2,FALSE),"0")</f>
        <v>0</v>
      </c>
      <c r="DE82" s="180" t="str">
        <f>IFERROR(VLOOKUP(Table2[[#This Row],[Custody]],'Lookup Values'!$BA$1:$BB$3,2,FALSE),"0")</f>
        <v>0</v>
      </c>
      <c r="DF82" s="180" t="str">
        <f>IFERROR(VLOOKUP(Table2[[#This Row],[KS2 Eng &amp; Maths Ability Profile HAP/MAP/LAP]],'Lookup Values'!$BC$1:$BD$4,2,FALSE),"0")</f>
        <v>0</v>
      </c>
      <c r="DG82" s="180" t="str">
        <f>IFERROR(VLOOKUP(Table2[[#This Row],[Intended Post 16 Destination]],'Lookup Values'!$BG$1:$BH$12,2,FALSE),"0")</f>
        <v>0</v>
      </c>
      <c r="DH82" s="180" t="str">
        <f>IFERROR(VLOOKUP(Table2[[#This Row],[Application submitted (Y/N or number of applications)]],'Lookup Values'!$BI$1:$BJ$3,2,FALSE),"0")</f>
        <v>0</v>
      </c>
      <c r="DI82" s="180" t="str">
        <f>IFERROR(VLOOKUP(Table2[[#This Row],[Provider Name]],'Lookup Values'!$BK$1:$BL$3,2,FALSE),"0")</f>
        <v>0</v>
      </c>
      <c r="DJ82" s="181"/>
      <c r="DK82" s="180" t="str">
        <f>IFERROR(VLOOKUP(Table2[[#This Row],[Offer received (Y/N)]],'Lookup Values'!$BM$1:$BN$3,2,FALSE),"0")</f>
        <v>0</v>
      </c>
      <c r="DL82" s="180" t="str">
        <f>IFERROR(VLOOKUP(Table2[[#This Row],[Poor Behaviour / Attitude / Motivation]],'Lookup Values'!$BO$1:$BP$4,2,FALSE),"0")</f>
        <v>0</v>
      </c>
      <c r="DM82" s="180" t="str">
        <f>IFERROR(VLOOKUP(Table2[[#This Row],[Other known risk factors (1)]],'Lookup Values'!$BQ$1:$BR$10,2,FALSE),"0")</f>
        <v>0</v>
      </c>
      <c r="DN82" s="182" t="str">
        <f>IFERROR(VLOOKUP(Table2[[#This Row],[Other known risk factors (2)]],'Lookup Values'!$BQ$1:$BR$10,2,FALSE),"0")</f>
        <v>0</v>
      </c>
      <c r="DO82" s="180">
        <f>SUM(Table3[[#This Row],[Gender Score]:[Other known risk factors (2) Score]])</f>
        <v>0</v>
      </c>
      <c r="DP82" s="185" t="str">
        <f>CONCATENATE(Table2[[#This Row],[Generated RONI]],Table2[[#This Row],[School RONI]])</f>
        <v>Very Low</v>
      </c>
    </row>
    <row r="83" spans="1:120" s="179" customFormat="1" ht="13" x14ac:dyDescent="0.3">
      <c r="A83" s="168"/>
      <c r="B83" s="169"/>
      <c r="C83" s="170"/>
      <c r="D83" s="170"/>
      <c r="E83" s="170"/>
      <c r="F83" s="170"/>
      <c r="G83" s="170"/>
      <c r="H83" s="171"/>
      <c r="I83" s="172"/>
      <c r="J83" s="173"/>
      <c r="K83" s="172"/>
      <c r="L83" s="172"/>
      <c r="M83" s="173"/>
      <c r="N83" s="171"/>
      <c r="O83" s="173"/>
      <c r="P83" s="174"/>
      <c r="Q83" s="174"/>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6"/>
      <c r="AS83" s="176"/>
      <c r="AT83" s="176"/>
      <c r="AU83" s="177" t="str">
        <f>VLOOKUP(Table3[[#This Row],[Risk Rating Score]],'Lookup Values'!$BS$1:$BT$34,2)</f>
        <v>Very Low</v>
      </c>
      <c r="AV83" s="172"/>
      <c r="AW83" s="177" t="str">
        <f>IFERROR(VLOOKUP(Table3[[#This Row],[RONI Match]],'Lookup Values'!$BU$2:$BV$26,2,FALSE),"")</f>
        <v/>
      </c>
      <c r="AX83" s="178"/>
      <c r="AY83" s="172"/>
      <c r="AZ83" s="176"/>
      <c r="BA83" s="170"/>
      <c r="BB83" s="170"/>
      <c r="BC83" s="170"/>
      <c r="BD83" s="170"/>
      <c r="BE83" s="170"/>
      <c r="BF83" s="170"/>
      <c r="BG83" s="170"/>
      <c r="BH83" s="170"/>
      <c r="BI83" s="175"/>
      <c r="BJ83" s="173"/>
      <c r="BK83" s="173"/>
      <c r="BL83" s="175"/>
      <c r="BM83" s="176"/>
      <c r="CC83" s="180" t="str">
        <f>IFERROR(VLOOKUP(Table2[[#This Row],[Gender]],'Lookup Values'!$A$1:$B$5,2,FALSE),"0")</f>
        <v>0</v>
      </c>
      <c r="CD83" s="181"/>
      <c r="CE83" s="180" t="str">
        <f>IFERROR(VLOOKUP(Table2[[#This Row],[Year Group]],'Lookup Values'!$C$1:$D$9,2,FALSE),"0")</f>
        <v>0</v>
      </c>
      <c r="CF83" s="180" t="str">
        <f>IFERROR(VLOOKUP(Table2[[#This Row],[School]],'Lookup Values'!$E$1:$E$22,2,FALSE),"0")</f>
        <v>0</v>
      </c>
      <c r="CG83" s="180" t="str">
        <f>IFERROR(VLOOKUP(Table2[[#This Row],[Attending PRU / AP]],'Lookup Values'!$G$1:$H$3,2,FALSE),"0")</f>
        <v>0</v>
      </c>
      <c r="CH83" s="180" t="str">
        <f>IFERROR(VLOOKUP(Table2[[#This Row],[EHE]],'Lookup Values'!$I$1:$J$3,2,FALSE),"0")</f>
        <v>0</v>
      </c>
      <c r="CI83" s="180" t="str">
        <f>IFERROR(VLOOKUP(Table2[[#This Row],[CME]],'Lookup Values'!$K$1:$L$3,2,FALSE),"0")</f>
        <v>0</v>
      </c>
      <c r="CJ83" s="183" t="str">
        <f>IFERROR(VLOOKUP(Table2[[#This Row],[Ethnicity]],'Ethnicity codes'!$H$1:$J$101,3,FALSE),"")</f>
        <v/>
      </c>
      <c r="CK83" s="180" t="str">
        <f>IFERROR(VLOOKUP(Table3[[#This Row],[Ethnicity2]],'Lookup Values'!$M$1:$N$23,2,FALSE),"0")</f>
        <v>0</v>
      </c>
      <c r="CL83" s="180" t="str">
        <f>IFERROR(VLOOKUP(Table3[[#This Row],[Ethnicity2]],'Lookup Values'!$O$1:$P$3,2,FALSE),"0")</f>
        <v>0</v>
      </c>
      <c r="CM83" s="180" t="str">
        <f>IFERROR(VLOOKUP(Table2[[#This Row],[EAL]],'Lookup Values'!$Q$1:$R$3,2,FALSE),"0")</f>
        <v>0</v>
      </c>
      <c r="CN83" s="180" t="str">
        <f>IFERROR(VLOOKUP(Table2[[#This Row],[SEND]],'Lookup Values'!$S$1:$T$6,2,FALSE),"0")</f>
        <v>0</v>
      </c>
      <c r="CO83" s="180" t="str">
        <f>IFERROR(VLOOKUP(Table2[[#This Row],[Pupil Premium]],'Lookup Values'!$U$1:$V$3,2,FALSE),"0")</f>
        <v>0</v>
      </c>
      <c r="CP83" s="180" t="str">
        <f>IFERROR(VLOOKUP(Table2[[#This Row],[LAC / Care Leaver]],'Lookup Values'!$W$1:$X$3,2,FALSE),"0")</f>
        <v>0</v>
      </c>
      <c r="CQ83" s="180" t="str">
        <f>IFERROR(VLOOKUP(Table2[[#This Row],[CP / CIN]],'Lookup Values'!$Y$1:$Z$3,2,FALSE),"0")</f>
        <v>0</v>
      </c>
      <c r="CR83" s="180" t="str">
        <f>IFERROR(VLOOKUP(Table2[[#This Row],[Early Help Referral]],'Lookup Values'!$Y$1:$Z$3,2,FALSE),"0")</f>
        <v>0</v>
      </c>
      <c r="CS83" s="180" t="str">
        <f>IFERROR(VLOOKUP(Table2[[#This Row],[Social Worker]],'Lookup Values'!$Y$1:$Z$3,2,FALSE),"0")</f>
        <v>0</v>
      </c>
      <c r="CT83" s="180" t="str">
        <f>IFERROR(VLOOKUP(Table2[[#This Row],[Exclusion]],'Lookup Values'!$AE$1:$AF$5,2,FALSE),"0")</f>
        <v>0</v>
      </c>
      <c r="CU83" s="180" t="str">
        <f>IFERROR(VLOOKUP(Table2[[#This Row],[Attendance / Absence (&lt;90% PA / &lt;50% SA)]],'Lookup Values'!$AG$1:$AH$4,2,FALSE),"0")</f>
        <v>0</v>
      </c>
      <c r="CV83" s="180" t="str">
        <f>IFERROR(VLOOKUP(Table2[[#This Row],[Multiple School Moves (3+)]],'Lookup Values'!$AI$1:$AJ$3,2,FALSE),"0")</f>
        <v>0</v>
      </c>
      <c r="CW83" s="180" t="str">
        <f>IFERROR(VLOOKUP(Table2[[#This Row],[Pregnancy]],'Lookup Values'!$AK$1:$AL$3,2,FALSE),"0")</f>
        <v>0</v>
      </c>
      <c r="CX83" s="180" t="str">
        <f>IFERROR(VLOOKUP(Table2[[#This Row],[Young Parent]],'Lookup Values'!$AM$1:$AN$3,2,FALSE),"0")</f>
        <v>0</v>
      </c>
      <c r="CY83" s="180" t="str">
        <f>IFERROR(VLOOKUP(Table2[[#This Row],[Young Carer]],'Lookup Values'!$AO$1:$AP$3,2,FALSE),"0")</f>
        <v>0</v>
      </c>
      <c r="CZ83" s="180" t="str">
        <f>IFERROR(VLOOKUP(Table2[[#This Row],[CAMHS Involvement]],'Lookup Values'!$AQ$1:$AR$3,2,FALSE),"0")</f>
        <v>0</v>
      </c>
      <c r="DA83" s="180" t="str">
        <f>IFERROR(VLOOKUP(Table2[[#This Row],[Health Condition]],'Lookup Values'!$AS$1:$AT$3,2,FALSE),"0")</f>
        <v>0</v>
      </c>
      <c r="DB83" s="180" t="str">
        <f>IFERROR(VLOOKUP(Table2[[#This Row],[Substance Misuse ]],'Lookup Values'!$AU$1:$AV$3,2,FALSE),"0")</f>
        <v>0</v>
      </c>
      <c r="DC83" s="180" t="str">
        <f>IFERROR(VLOOKUP(Table2[[#This Row],[YOT supervision]],'Lookup Values'!$AW$1:$AX$3,2,FALSE),"0")</f>
        <v>0</v>
      </c>
      <c r="DD83" s="180" t="str">
        <f>IFERROR(VLOOKUP(Table2[[#This Row],[Previous YOT supervision]],'Lookup Values'!$AY$1:$AZ$3,2,FALSE),"0")</f>
        <v>0</v>
      </c>
      <c r="DE83" s="180" t="str">
        <f>IFERROR(VLOOKUP(Table2[[#This Row],[Custody]],'Lookup Values'!$BA$1:$BB$3,2,FALSE),"0")</f>
        <v>0</v>
      </c>
      <c r="DF83" s="180" t="str">
        <f>IFERROR(VLOOKUP(Table2[[#This Row],[KS2 Eng &amp; Maths Ability Profile HAP/MAP/LAP]],'Lookup Values'!$BC$1:$BD$4,2,FALSE),"0")</f>
        <v>0</v>
      </c>
      <c r="DG83" s="180" t="str">
        <f>IFERROR(VLOOKUP(Table2[[#This Row],[Intended Post 16 Destination]],'Lookup Values'!$BG$1:$BH$12,2,FALSE),"0")</f>
        <v>0</v>
      </c>
      <c r="DH83" s="180" t="str">
        <f>IFERROR(VLOOKUP(Table2[[#This Row],[Application submitted (Y/N or number of applications)]],'Lookup Values'!$BI$1:$BJ$3,2,FALSE),"0")</f>
        <v>0</v>
      </c>
      <c r="DI83" s="180" t="str">
        <f>IFERROR(VLOOKUP(Table2[[#This Row],[Provider Name]],'Lookup Values'!$BK$1:$BL$3,2,FALSE),"0")</f>
        <v>0</v>
      </c>
      <c r="DJ83" s="181"/>
      <c r="DK83" s="180" t="str">
        <f>IFERROR(VLOOKUP(Table2[[#This Row],[Offer received (Y/N)]],'Lookup Values'!$BM$1:$BN$3,2,FALSE),"0")</f>
        <v>0</v>
      </c>
      <c r="DL83" s="180" t="str">
        <f>IFERROR(VLOOKUP(Table2[[#This Row],[Poor Behaviour / Attitude / Motivation]],'Lookup Values'!$BO$1:$BP$4,2,FALSE),"0")</f>
        <v>0</v>
      </c>
      <c r="DM83" s="180" t="str">
        <f>IFERROR(VLOOKUP(Table2[[#This Row],[Other known risk factors (1)]],'Lookup Values'!$BQ$1:$BR$10,2,FALSE),"0")</f>
        <v>0</v>
      </c>
      <c r="DN83" s="182" t="str">
        <f>IFERROR(VLOOKUP(Table2[[#This Row],[Other known risk factors (2)]],'Lookup Values'!$BQ$1:$BR$10,2,FALSE),"0")</f>
        <v>0</v>
      </c>
      <c r="DO83" s="180">
        <f>SUM(Table3[[#This Row],[Gender Score]:[Other known risk factors (2) Score]])</f>
        <v>0</v>
      </c>
      <c r="DP83" s="185" t="str">
        <f>CONCATENATE(Table2[[#This Row],[Generated RONI]],Table2[[#This Row],[School RONI]])</f>
        <v>Very Low</v>
      </c>
    </row>
    <row r="84" spans="1:120" s="179" customFormat="1" ht="13" x14ac:dyDescent="0.3">
      <c r="A84" s="168"/>
      <c r="B84" s="169"/>
      <c r="C84" s="170"/>
      <c r="D84" s="170"/>
      <c r="E84" s="170"/>
      <c r="F84" s="170"/>
      <c r="G84" s="170"/>
      <c r="H84" s="171"/>
      <c r="I84" s="172"/>
      <c r="J84" s="173"/>
      <c r="K84" s="172"/>
      <c r="L84" s="172"/>
      <c r="M84" s="173"/>
      <c r="N84" s="171"/>
      <c r="O84" s="173"/>
      <c r="P84" s="174"/>
      <c r="Q84" s="174"/>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6"/>
      <c r="AS84" s="176"/>
      <c r="AT84" s="176"/>
      <c r="AU84" s="177" t="str">
        <f>VLOOKUP(Table3[[#This Row],[Risk Rating Score]],'Lookup Values'!$BS$1:$BT$34,2)</f>
        <v>Very Low</v>
      </c>
      <c r="AV84" s="172"/>
      <c r="AW84" s="177" t="str">
        <f>IFERROR(VLOOKUP(Table3[[#This Row],[RONI Match]],'Lookup Values'!$BU$2:$BV$26,2,FALSE),"")</f>
        <v/>
      </c>
      <c r="AX84" s="178"/>
      <c r="AY84" s="172"/>
      <c r="AZ84" s="176"/>
      <c r="BA84" s="170"/>
      <c r="BB84" s="170"/>
      <c r="BC84" s="170"/>
      <c r="BD84" s="170"/>
      <c r="BE84" s="170"/>
      <c r="BF84" s="170"/>
      <c r="BG84" s="170"/>
      <c r="BH84" s="170"/>
      <c r="BI84" s="175"/>
      <c r="BJ84" s="173"/>
      <c r="BK84" s="173"/>
      <c r="BL84" s="175"/>
      <c r="BM84" s="176"/>
      <c r="CC84" s="180" t="str">
        <f>IFERROR(VLOOKUP(Table2[[#This Row],[Gender]],'Lookup Values'!$A$1:$B$5,2,FALSE),"0")</f>
        <v>0</v>
      </c>
      <c r="CD84" s="181"/>
      <c r="CE84" s="180" t="str">
        <f>IFERROR(VLOOKUP(Table2[[#This Row],[Year Group]],'Lookup Values'!$C$1:$D$9,2,FALSE),"0")</f>
        <v>0</v>
      </c>
      <c r="CF84" s="180" t="str">
        <f>IFERROR(VLOOKUP(Table2[[#This Row],[School]],'Lookup Values'!$E$1:$E$22,2,FALSE),"0")</f>
        <v>0</v>
      </c>
      <c r="CG84" s="180" t="str">
        <f>IFERROR(VLOOKUP(Table2[[#This Row],[Attending PRU / AP]],'Lookup Values'!$G$1:$H$3,2,FALSE),"0")</f>
        <v>0</v>
      </c>
      <c r="CH84" s="180" t="str">
        <f>IFERROR(VLOOKUP(Table2[[#This Row],[EHE]],'Lookup Values'!$I$1:$J$3,2,FALSE),"0")</f>
        <v>0</v>
      </c>
      <c r="CI84" s="180" t="str">
        <f>IFERROR(VLOOKUP(Table2[[#This Row],[CME]],'Lookup Values'!$K$1:$L$3,2,FALSE),"0")</f>
        <v>0</v>
      </c>
      <c r="CJ84" s="183" t="str">
        <f>IFERROR(VLOOKUP(Table2[[#This Row],[Ethnicity]],'Ethnicity codes'!$H$1:$J$101,3,FALSE),"")</f>
        <v/>
      </c>
      <c r="CK84" s="180" t="str">
        <f>IFERROR(VLOOKUP(Table3[[#This Row],[Ethnicity2]],'Lookup Values'!$M$1:$N$23,2,FALSE),"0")</f>
        <v>0</v>
      </c>
      <c r="CL84" s="180" t="str">
        <f>IFERROR(VLOOKUP(Table3[[#This Row],[Ethnicity2]],'Lookup Values'!$O$1:$P$3,2,FALSE),"0")</f>
        <v>0</v>
      </c>
      <c r="CM84" s="180" t="str">
        <f>IFERROR(VLOOKUP(Table2[[#This Row],[EAL]],'Lookup Values'!$Q$1:$R$3,2,FALSE),"0")</f>
        <v>0</v>
      </c>
      <c r="CN84" s="180" t="str">
        <f>IFERROR(VLOOKUP(Table2[[#This Row],[SEND]],'Lookup Values'!$S$1:$T$6,2,FALSE),"0")</f>
        <v>0</v>
      </c>
      <c r="CO84" s="180" t="str">
        <f>IFERROR(VLOOKUP(Table2[[#This Row],[Pupil Premium]],'Lookup Values'!$U$1:$V$3,2,FALSE),"0")</f>
        <v>0</v>
      </c>
      <c r="CP84" s="180" t="str">
        <f>IFERROR(VLOOKUP(Table2[[#This Row],[LAC / Care Leaver]],'Lookup Values'!$W$1:$X$3,2,FALSE),"0")</f>
        <v>0</v>
      </c>
      <c r="CQ84" s="180" t="str">
        <f>IFERROR(VLOOKUP(Table2[[#This Row],[CP / CIN]],'Lookup Values'!$Y$1:$Z$3,2,FALSE),"0")</f>
        <v>0</v>
      </c>
      <c r="CR84" s="180" t="str">
        <f>IFERROR(VLOOKUP(Table2[[#This Row],[Early Help Referral]],'Lookup Values'!$Y$1:$Z$3,2,FALSE),"0")</f>
        <v>0</v>
      </c>
      <c r="CS84" s="180" t="str">
        <f>IFERROR(VLOOKUP(Table2[[#This Row],[Social Worker]],'Lookup Values'!$Y$1:$Z$3,2,FALSE),"0")</f>
        <v>0</v>
      </c>
      <c r="CT84" s="180" t="str">
        <f>IFERROR(VLOOKUP(Table2[[#This Row],[Exclusion]],'Lookup Values'!$AE$1:$AF$5,2,FALSE),"0")</f>
        <v>0</v>
      </c>
      <c r="CU84" s="180" t="str">
        <f>IFERROR(VLOOKUP(Table2[[#This Row],[Attendance / Absence (&lt;90% PA / &lt;50% SA)]],'Lookup Values'!$AG$1:$AH$4,2,FALSE),"0")</f>
        <v>0</v>
      </c>
      <c r="CV84" s="180" t="str">
        <f>IFERROR(VLOOKUP(Table2[[#This Row],[Multiple School Moves (3+)]],'Lookup Values'!$AI$1:$AJ$3,2,FALSE),"0")</f>
        <v>0</v>
      </c>
      <c r="CW84" s="180" t="str">
        <f>IFERROR(VLOOKUP(Table2[[#This Row],[Pregnancy]],'Lookup Values'!$AK$1:$AL$3,2,FALSE),"0")</f>
        <v>0</v>
      </c>
      <c r="CX84" s="180" t="str">
        <f>IFERROR(VLOOKUP(Table2[[#This Row],[Young Parent]],'Lookup Values'!$AM$1:$AN$3,2,FALSE),"0")</f>
        <v>0</v>
      </c>
      <c r="CY84" s="180" t="str">
        <f>IFERROR(VLOOKUP(Table2[[#This Row],[Young Carer]],'Lookup Values'!$AO$1:$AP$3,2,FALSE),"0")</f>
        <v>0</v>
      </c>
      <c r="CZ84" s="180" t="str">
        <f>IFERROR(VLOOKUP(Table2[[#This Row],[CAMHS Involvement]],'Lookup Values'!$AQ$1:$AR$3,2,FALSE),"0")</f>
        <v>0</v>
      </c>
      <c r="DA84" s="180" t="str">
        <f>IFERROR(VLOOKUP(Table2[[#This Row],[Health Condition]],'Lookup Values'!$AS$1:$AT$3,2,FALSE),"0")</f>
        <v>0</v>
      </c>
      <c r="DB84" s="180" t="str">
        <f>IFERROR(VLOOKUP(Table2[[#This Row],[Substance Misuse ]],'Lookup Values'!$AU$1:$AV$3,2,FALSE),"0")</f>
        <v>0</v>
      </c>
      <c r="DC84" s="180" t="str">
        <f>IFERROR(VLOOKUP(Table2[[#This Row],[YOT supervision]],'Lookup Values'!$AW$1:$AX$3,2,FALSE),"0")</f>
        <v>0</v>
      </c>
      <c r="DD84" s="180" t="str">
        <f>IFERROR(VLOOKUP(Table2[[#This Row],[Previous YOT supervision]],'Lookup Values'!$AY$1:$AZ$3,2,FALSE),"0")</f>
        <v>0</v>
      </c>
      <c r="DE84" s="180" t="str">
        <f>IFERROR(VLOOKUP(Table2[[#This Row],[Custody]],'Lookup Values'!$BA$1:$BB$3,2,FALSE),"0")</f>
        <v>0</v>
      </c>
      <c r="DF84" s="180" t="str">
        <f>IFERROR(VLOOKUP(Table2[[#This Row],[KS2 Eng &amp; Maths Ability Profile HAP/MAP/LAP]],'Lookup Values'!$BC$1:$BD$4,2,FALSE),"0")</f>
        <v>0</v>
      </c>
      <c r="DG84" s="180" t="str">
        <f>IFERROR(VLOOKUP(Table2[[#This Row],[Intended Post 16 Destination]],'Lookup Values'!$BG$1:$BH$12,2,FALSE),"0")</f>
        <v>0</v>
      </c>
      <c r="DH84" s="180" t="str">
        <f>IFERROR(VLOOKUP(Table2[[#This Row],[Application submitted (Y/N or number of applications)]],'Lookup Values'!$BI$1:$BJ$3,2,FALSE),"0")</f>
        <v>0</v>
      </c>
      <c r="DI84" s="180" t="str">
        <f>IFERROR(VLOOKUP(Table2[[#This Row],[Provider Name]],'Lookup Values'!$BK$1:$BL$3,2,FALSE),"0")</f>
        <v>0</v>
      </c>
      <c r="DJ84" s="181"/>
      <c r="DK84" s="180" t="str">
        <f>IFERROR(VLOOKUP(Table2[[#This Row],[Offer received (Y/N)]],'Lookup Values'!$BM$1:$BN$3,2,FALSE),"0")</f>
        <v>0</v>
      </c>
      <c r="DL84" s="180" t="str">
        <f>IFERROR(VLOOKUP(Table2[[#This Row],[Poor Behaviour / Attitude / Motivation]],'Lookup Values'!$BO$1:$BP$4,2,FALSE),"0")</f>
        <v>0</v>
      </c>
      <c r="DM84" s="180" t="str">
        <f>IFERROR(VLOOKUP(Table2[[#This Row],[Other known risk factors (1)]],'Lookup Values'!$BQ$1:$BR$10,2,FALSE),"0")</f>
        <v>0</v>
      </c>
      <c r="DN84" s="182" t="str">
        <f>IFERROR(VLOOKUP(Table2[[#This Row],[Other known risk factors (2)]],'Lookup Values'!$BQ$1:$BR$10,2,FALSE),"0")</f>
        <v>0</v>
      </c>
      <c r="DO84" s="180">
        <f>SUM(Table3[[#This Row],[Gender Score]:[Other known risk factors (2) Score]])</f>
        <v>0</v>
      </c>
      <c r="DP84" s="185" t="str">
        <f>CONCATENATE(Table2[[#This Row],[Generated RONI]],Table2[[#This Row],[School RONI]])</f>
        <v>Very Low</v>
      </c>
    </row>
    <row r="85" spans="1:120" s="179" customFormat="1" ht="13" x14ac:dyDescent="0.3">
      <c r="A85" s="168"/>
      <c r="B85" s="169"/>
      <c r="C85" s="170"/>
      <c r="D85" s="170"/>
      <c r="E85" s="170"/>
      <c r="F85" s="170"/>
      <c r="G85" s="170"/>
      <c r="H85" s="171"/>
      <c r="I85" s="172"/>
      <c r="J85" s="173"/>
      <c r="K85" s="172"/>
      <c r="L85" s="172"/>
      <c r="M85" s="173"/>
      <c r="N85" s="171"/>
      <c r="O85" s="173"/>
      <c r="P85" s="174"/>
      <c r="Q85" s="174"/>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6"/>
      <c r="AS85" s="176"/>
      <c r="AT85" s="176"/>
      <c r="AU85" s="177" t="str">
        <f>VLOOKUP(Table3[[#This Row],[Risk Rating Score]],'Lookup Values'!$BS$1:$BT$34,2)</f>
        <v>Very Low</v>
      </c>
      <c r="AV85" s="172"/>
      <c r="AW85" s="177" t="str">
        <f>IFERROR(VLOOKUP(Table3[[#This Row],[RONI Match]],'Lookup Values'!$BU$2:$BV$26,2,FALSE),"")</f>
        <v/>
      </c>
      <c r="AX85" s="178"/>
      <c r="AY85" s="172"/>
      <c r="AZ85" s="176"/>
      <c r="BA85" s="170"/>
      <c r="BB85" s="170"/>
      <c r="BC85" s="170"/>
      <c r="BD85" s="170"/>
      <c r="BE85" s="170"/>
      <c r="BF85" s="170"/>
      <c r="BG85" s="170"/>
      <c r="BH85" s="170"/>
      <c r="BI85" s="175"/>
      <c r="BJ85" s="173"/>
      <c r="BK85" s="173"/>
      <c r="BL85" s="175"/>
      <c r="BM85" s="176"/>
      <c r="CC85" s="180" t="str">
        <f>IFERROR(VLOOKUP(Table2[[#This Row],[Gender]],'Lookup Values'!$A$1:$B$5,2,FALSE),"0")</f>
        <v>0</v>
      </c>
      <c r="CD85" s="181"/>
      <c r="CE85" s="180" t="str">
        <f>IFERROR(VLOOKUP(Table2[[#This Row],[Year Group]],'Lookup Values'!$C$1:$D$9,2,FALSE),"0")</f>
        <v>0</v>
      </c>
      <c r="CF85" s="180" t="str">
        <f>IFERROR(VLOOKUP(Table2[[#This Row],[School]],'Lookup Values'!$E$1:$E$22,2,FALSE),"0")</f>
        <v>0</v>
      </c>
      <c r="CG85" s="180" t="str">
        <f>IFERROR(VLOOKUP(Table2[[#This Row],[Attending PRU / AP]],'Lookup Values'!$G$1:$H$3,2,FALSE),"0")</f>
        <v>0</v>
      </c>
      <c r="CH85" s="180" t="str">
        <f>IFERROR(VLOOKUP(Table2[[#This Row],[EHE]],'Lookup Values'!$I$1:$J$3,2,FALSE),"0")</f>
        <v>0</v>
      </c>
      <c r="CI85" s="180" t="str">
        <f>IFERROR(VLOOKUP(Table2[[#This Row],[CME]],'Lookup Values'!$K$1:$L$3,2,FALSE),"0")</f>
        <v>0</v>
      </c>
      <c r="CJ85" s="183" t="str">
        <f>IFERROR(VLOOKUP(Table2[[#This Row],[Ethnicity]],'Ethnicity codes'!$H$1:$J$101,3,FALSE),"")</f>
        <v/>
      </c>
      <c r="CK85" s="180" t="str">
        <f>IFERROR(VLOOKUP(Table3[[#This Row],[Ethnicity2]],'Lookup Values'!$M$1:$N$23,2,FALSE),"0")</f>
        <v>0</v>
      </c>
      <c r="CL85" s="180" t="str">
        <f>IFERROR(VLOOKUP(Table3[[#This Row],[Ethnicity2]],'Lookup Values'!$O$1:$P$3,2,FALSE),"0")</f>
        <v>0</v>
      </c>
      <c r="CM85" s="180" t="str">
        <f>IFERROR(VLOOKUP(Table2[[#This Row],[EAL]],'Lookup Values'!$Q$1:$R$3,2,FALSE),"0")</f>
        <v>0</v>
      </c>
      <c r="CN85" s="180" t="str">
        <f>IFERROR(VLOOKUP(Table2[[#This Row],[SEND]],'Lookup Values'!$S$1:$T$6,2,FALSE),"0")</f>
        <v>0</v>
      </c>
      <c r="CO85" s="180" t="str">
        <f>IFERROR(VLOOKUP(Table2[[#This Row],[Pupil Premium]],'Lookup Values'!$U$1:$V$3,2,FALSE),"0")</f>
        <v>0</v>
      </c>
      <c r="CP85" s="180" t="str">
        <f>IFERROR(VLOOKUP(Table2[[#This Row],[LAC / Care Leaver]],'Lookup Values'!$W$1:$X$3,2,FALSE),"0")</f>
        <v>0</v>
      </c>
      <c r="CQ85" s="180" t="str">
        <f>IFERROR(VLOOKUP(Table2[[#This Row],[CP / CIN]],'Lookup Values'!$Y$1:$Z$3,2,FALSE),"0")</f>
        <v>0</v>
      </c>
      <c r="CR85" s="180" t="str">
        <f>IFERROR(VLOOKUP(Table2[[#This Row],[Early Help Referral]],'Lookup Values'!$Y$1:$Z$3,2,FALSE),"0")</f>
        <v>0</v>
      </c>
      <c r="CS85" s="180" t="str">
        <f>IFERROR(VLOOKUP(Table2[[#This Row],[Social Worker]],'Lookup Values'!$Y$1:$Z$3,2,FALSE),"0")</f>
        <v>0</v>
      </c>
      <c r="CT85" s="180" t="str">
        <f>IFERROR(VLOOKUP(Table2[[#This Row],[Exclusion]],'Lookup Values'!$AE$1:$AF$5,2,FALSE),"0")</f>
        <v>0</v>
      </c>
      <c r="CU85" s="180" t="str">
        <f>IFERROR(VLOOKUP(Table2[[#This Row],[Attendance / Absence (&lt;90% PA / &lt;50% SA)]],'Lookup Values'!$AG$1:$AH$4,2,FALSE),"0")</f>
        <v>0</v>
      </c>
      <c r="CV85" s="180" t="str">
        <f>IFERROR(VLOOKUP(Table2[[#This Row],[Multiple School Moves (3+)]],'Lookup Values'!$AI$1:$AJ$3,2,FALSE),"0")</f>
        <v>0</v>
      </c>
      <c r="CW85" s="180" t="str">
        <f>IFERROR(VLOOKUP(Table2[[#This Row],[Pregnancy]],'Lookup Values'!$AK$1:$AL$3,2,FALSE),"0")</f>
        <v>0</v>
      </c>
      <c r="CX85" s="180" t="str">
        <f>IFERROR(VLOOKUP(Table2[[#This Row],[Young Parent]],'Lookup Values'!$AM$1:$AN$3,2,FALSE),"0")</f>
        <v>0</v>
      </c>
      <c r="CY85" s="180" t="str">
        <f>IFERROR(VLOOKUP(Table2[[#This Row],[Young Carer]],'Lookup Values'!$AO$1:$AP$3,2,FALSE),"0")</f>
        <v>0</v>
      </c>
      <c r="CZ85" s="180" t="str">
        <f>IFERROR(VLOOKUP(Table2[[#This Row],[CAMHS Involvement]],'Lookup Values'!$AQ$1:$AR$3,2,FALSE),"0")</f>
        <v>0</v>
      </c>
      <c r="DA85" s="180" t="str">
        <f>IFERROR(VLOOKUP(Table2[[#This Row],[Health Condition]],'Lookup Values'!$AS$1:$AT$3,2,FALSE),"0")</f>
        <v>0</v>
      </c>
      <c r="DB85" s="180" t="str">
        <f>IFERROR(VLOOKUP(Table2[[#This Row],[Substance Misuse ]],'Lookup Values'!$AU$1:$AV$3,2,FALSE),"0")</f>
        <v>0</v>
      </c>
      <c r="DC85" s="180" t="str">
        <f>IFERROR(VLOOKUP(Table2[[#This Row],[YOT supervision]],'Lookup Values'!$AW$1:$AX$3,2,FALSE),"0")</f>
        <v>0</v>
      </c>
      <c r="DD85" s="180" t="str">
        <f>IFERROR(VLOOKUP(Table2[[#This Row],[Previous YOT supervision]],'Lookup Values'!$AY$1:$AZ$3,2,FALSE),"0")</f>
        <v>0</v>
      </c>
      <c r="DE85" s="180" t="str">
        <f>IFERROR(VLOOKUP(Table2[[#This Row],[Custody]],'Lookup Values'!$BA$1:$BB$3,2,FALSE),"0")</f>
        <v>0</v>
      </c>
      <c r="DF85" s="180" t="str">
        <f>IFERROR(VLOOKUP(Table2[[#This Row],[KS2 Eng &amp; Maths Ability Profile HAP/MAP/LAP]],'Lookup Values'!$BC$1:$BD$4,2,FALSE),"0")</f>
        <v>0</v>
      </c>
      <c r="DG85" s="180" t="str">
        <f>IFERROR(VLOOKUP(Table2[[#This Row],[Intended Post 16 Destination]],'Lookup Values'!$BG$1:$BH$12,2,FALSE),"0")</f>
        <v>0</v>
      </c>
      <c r="DH85" s="180" t="str">
        <f>IFERROR(VLOOKUP(Table2[[#This Row],[Application submitted (Y/N or number of applications)]],'Lookup Values'!$BI$1:$BJ$3,2,FALSE),"0")</f>
        <v>0</v>
      </c>
      <c r="DI85" s="180" t="str">
        <f>IFERROR(VLOOKUP(Table2[[#This Row],[Provider Name]],'Lookup Values'!$BK$1:$BL$3,2,FALSE),"0")</f>
        <v>0</v>
      </c>
      <c r="DJ85" s="181"/>
      <c r="DK85" s="180" t="str">
        <f>IFERROR(VLOOKUP(Table2[[#This Row],[Offer received (Y/N)]],'Lookup Values'!$BM$1:$BN$3,2,FALSE),"0")</f>
        <v>0</v>
      </c>
      <c r="DL85" s="180" t="str">
        <f>IFERROR(VLOOKUP(Table2[[#This Row],[Poor Behaviour / Attitude / Motivation]],'Lookup Values'!$BO$1:$BP$4,2,FALSE),"0")</f>
        <v>0</v>
      </c>
      <c r="DM85" s="180" t="str">
        <f>IFERROR(VLOOKUP(Table2[[#This Row],[Other known risk factors (1)]],'Lookup Values'!$BQ$1:$BR$10,2,FALSE),"0")</f>
        <v>0</v>
      </c>
      <c r="DN85" s="182" t="str">
        <f>IFERROR(VLOOKUP(Table2[[#This Row],[Other known risk factors (2)]],'Lookup Values'!$BQ$1:$BR$10,2,FALSE),"0")</f>
        <v>0</v>
      </c>
      <c r="DO85" s="180">
        <f>SUM(Table3[[#This Row],[Gender Score]:[Other known risk factors (2) Score]])</f>
        <v>0</v>
      </c>
      <c r="DP85" s="185" t="str">
        <f>CONCATENATE(Table2[[#This Row],[Generated RONI]],Table2[[#This Row],[School RONI]])</f>
        <v>Very Low</v>
      </c>
    </row>
    <row r="86" spans="1:120" s="179" customFormat="1" ht="13" x14ac:dyDescent="0.3">
      <c r="A86" s="168"/>
      <c r="B86" s="169"/>
      <c r="C86" s="170"/>
      <c r="D86" s="170"/>
      <c r="E86" s="170"/>
      <c r="F86" s="170"/>
      <c r="G86" s="170"/>
      <c r="H86" s="171"/>
      <c r="I86" s="172"/>
      <c r="J86" s="173"/>
      <c r="K86" s="172"/>
      <c r="L86" s="172"/>
      <c r="M86" s="173"/>
      <c r="N86" s="171"/>
      <c r="O86" s="173"/>
      <c r="P86" s="174"/>
      <c r="Q86" s="174"/>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6"/>
      <c r="AS86" s="176"/>
      <c r="AT86" s="176"/>
      <c r="AU86" s="177" t="str">
        <f>VLOOKUP(Table3[[#This Row],[Risk Rating Score]],'Lookup Values'!$BS$1:$BT$34,2)</f>
        <v>Very Low</v>
      </c>
      <c r="AV86" s="172"/>
      <c r="AW86" s="177" t="str">
        <f>IFERROR(VLOOKUP(Table3[[#This Row],[RONI Match]],'Lookup Values'!$BU$2:$BV$26,2,FALSE),"")</f>
        <v/>
      </c>
      <c r="AX86" s="178"/>
      <c r="AY86" s="172"/>
      <c r="AZ86" s="176"/>
      <c r="BA86" s="170"/>
      <c r="BB86" s="170"/>
      <c r="BC86" s="170"/>
      <c r="BD86" s="170"/>
      <c r="BE86" s="170"/>
      <c r="BF86" s="170"/>
      <c r="BG86" s="170"/>
      <c r="BH86" s="170"/>
      <c r="BI86" s="175"/>
      <c r="BJ86" s="173"/>
      <c r="BK86" s="173"/>
      <c r="BL86" s="175"/>
      <c r="BM86" s="176"/>
      <c r="CC86" s="180" t="str">
        <f>IFERROR(VLOOKUP(Table2[[#This Row],[Gender]],'Lookup Values'!$A$1:$B$5,2,FALSE),"0")</f>
        <v>0</v>
      </c>
      <c r="CD86" s="181"/>
      <c r="CE86" s="180" t="str">
        <f>IFERROR(VLOOKUP(Table2[[#This Row],[Year Group]],'Lookup Values'!$C$1:$D$9,2,FALSE),"0")</f>
        <v>0</v>
      </c>
      <c r="CF86" s="180" t="str">
        <f>IFERROR(VLOOKUP(Table2[[#This Row],[School]],'Lookup Values'!$E$1:$E$22,2,FALSE),"0")</f>
        <v>0</v>
      </c>
      <c r="CG86" s="180" t="str">
        <f>IFERROR(VLOOKUP(Table2[[#This Row],[Attending PRU / AP]],'Lookup Values'!$G$1:$H$3,2,FALSE),"0")</f>
        <v>0</v>
      </c>
      <c r="CH86" s="180" t="str">
        <f>IFERROR(VLOOKUP(Table2[[#This Row],[EHE]],'Lookup Values'!$I$1:$J$3,2,FALSE),"0")</f>
        <v>0</v>
      </c>
      <c r="CI86" s="180" t="str">
        <f>IFERROR(VLOOKUP(Table2[[#This Row],[CME]],'Lookup Values'!$K$1:$L$3,2,FALSE),"0")</f>
        <v>0</v>
      </c>
      <c r="CJ86" s="183" t="str">
        <f>IFERROR(VLOOKUP(Table2[[#This Row],[Ethnicity]],'Ethnicity codes'!$H$1:$J$101,3,FALSE),"")</f>
        <v/>
      </c>
      <c r="CK86" s="180" t="str">
        <f>IFERROR(VLOOKUP(Table3[[#This Row],[Ethnicity2]],'Lookup Values'!$M$1:$N$23,2,FALSE),"0")</f>
        <v>0</v>
      </c>
      <c r="CL86" s="180" t="str">
        <f>IFERROR(VLOOKUP(Table3[[#This Row],[Ethnicity2]],'Lookup Values'!$O$1:$P$3,2,FALSE),"0")</f>
        <v>0</v>
      </c>
      <c r="CM86" s="180" t="str">
        <f>IFERROR(VLOOKUP(Table2[[#This Row],[EAL]],'Lookup Values'!$Q$1:$R$3,2,FALSE),"0")</f>
        <v>0</v>
      </c>
      <c r="CN86" s="180" t="str">
        <f>IFERROR(VLOOKUP(Table2[[#This Row],[SEND]],'Lookup Values'!$S$1:$T$6,2,FALSE),"0")</f>
        <v>0</v>
      </c>
      <c r="CO86" s="180" t="str">
        <f>IFERROR(VLOOKUP(Table2[[#This Row],[Pupil Premium]],'Lookup Values'!$U$1:$V$3,2,FALSE),"0")</f>
        <v>0</v>
      </c>
      <c r="CP86" s="180" t="str">
        <f>IFERROR(VLOOKUP(Table2[[#This Row],[LAC / Care Leaver]],'Lookup Values'!$W$1:$X$3,2,FALSE),"0")</f>
        <v>0</v>
      </c>
      <c r="CQ86" s="180" t="str">
        <f>IFERROR(VLOOKUP(Table2[[#This Row],[CP / CIN]],'Lookup Values'!$Y$1:$Z$3,2,FALSE),"0")</f>
        <v>0</v>
      </c>
      <c r="CR86" s="180" t="str">
        <f>IFERROR(VLOOKUP(Table2[[#This Row],[Early Help Referral]],'Lookup Values'!$Y$1:$Z$3,2,FALSE),"0")</f>
        <v>0</v>
      </c>
      <c r="CS86" s="180" t="str">
        <f>IFERROR(VLOOKUP(Table2[[#This Row],[Social Worker]],'Lookup Values'!$Y$1:$Z$3,2,FALSE),"0")</f>
        <v>0</v>
      </c>
      <c r="CT86" s="180" t="str">
        <f>IFERROR(VLOOKUP(Table2[[#This Row],[Exclusion]],'Lookup Values'!$AE$1:$AF$5,2,FALSE),"0")</f>
        <v>0</v>
      </c>
      <c r="CU86" s="180" t="str">
        <f>IFERROR(VLOOKUP(Table2[[#This Row],[Attendance / Absence (&lt;90% PA / &lt;50% SA)]],'Lookup Values'!$AG$1:$AH$4,2,FALSE),"0")</f>
        <v>0</v>
      </c>
      <c r="CV86" s="180" t="str">
        <f>IFERROR(VLOOKUP(Table2[[#This Row],[Multiple School Moves (3+)]],'Lookup Values'!$AI$1:$AJ$3,2,FALSE),"0")</f>
        <v>0</v>
      </c>
      <c r="CW86" s="180" t="str">
        <f>IFERROR(VLOOKUP(Table2[[#This Row],[Pregnancy]],'Lookup Values'!$AK$1:$AL$3,2,FALSE),"0")</f>
        <v>0</v>
      </c>
      <c r="CX86" s="180" t="str">
        <f>IFERROR(VLOOKUP(Table2[[#This Row],[Young Parent]],'Lookup Values'!$AM$1:$AN$3,2,FALSE),"0")</f>
        <v>0</v>
      </c>
      <c r="CY86" s="180" t="str">
        <f>IFERROR(VLOOKUP(Table2[[#This Row],[Young Carer]],'Lookup Values'!$AO$1:$AP$3,2,FALSE),"0")</f>
        <v>0</v>
      </c>
      <c r="CZ86" s="180" t="str">
        <f>IFERROR(VLOOKUP(Table2[[#This Row],[CAMHS Involvement]],'Lookup Values'!$AQ$1:$AR$3,2,FALSE),"0")</f>
        <v>0</v>
      </c>
      <c r="DA86" s="180" t="str">
        <f>IFERROR(VLOOKUP(Table2[[#This Row],[Health Condition]],'Lookup Values'!$AS$1:$AT$3,2,FALSE),"0")</f>
        <v>0</v>
      </c>
      <c r="DB86" s="180" t="str">
        <f>IFERROR(VLOOKUP(Table2[[#This Row],[Substance Misuse ]],'Lookup Values'!$AU$1:$AV$3,2,FALSE),"0")</f>
        <v>0</v>
      </c>
      <c r="DC86" s="180" t="str">
        <f>IFERROR(VLOOKUP(Table2[[#This Row],[YOT supervision]],'Lookup Values'!$AW$1:$AX$3,2,FALSE),"0")</f>
        <v>0</v>
      </c>
      <c r="DD86" s="180" t="str">
        <f>IFERROR(VLOOKUP(Table2[[#This Row],[Previous YOT supervision]],'Lookup Values'!$AY$1:$AZ$3,2,FALSE),"0")</f>
        <v>0</v>
      </c>
      <c r="DE86" s="180" t="str">
        <f>IFERROR(VLOOKUP(Table2[[#This Row],[Custody]],'Lookup Values'!$BA$1:$BB$3,2,FALSE),"0")</f>
        <v>0</v>
      </c>
      <c r="DF86" s="180" t="str">
        <f>IFERROR(VLOOKUP(Table2[[#This Row],[KS2 Eng &amp; Maths Ability Profile HAP/MAP/LAP]],'Lookup Values'!$BC$1:$BD$4,2,FALSE),"0")</f>
        <v>0</v>
      </c>
      <c r="DG86" s="180" t="str">
        <f>IFERROR(VLOOKUP(Table2[[#This Row],[Intended Post 16 Destination]],'Lookup Values'!$BG$1:$BH$12,2,FALSE),"0")</f>
        <v>0</v>
      </c>
      <c r="DH86" s="180" t="str">
        <f>IFERROR(VLOOKUP(Table2[[#This Row],[Application submitted (Y/N or number of applications)]],'Lookup Values'!$BI$1:$BJ$3,2,FALSE),"0")</f>
        <v>0</v>
      </c>
      <c r="DI86" s="180" t="str">
        <f>IFERROR(VLOOKUP(Table2[[#This Row],[Provider Name]],'Lookup Values'!$BK$1:$BL$3,2,FALSE),"0")</f>
        <v>0</v>
      </c>
      <c r="DJ86" s="181"/>
      <c r="DK86" s="180" t="str">
        <f>IFERROR(VLOOKUP(Table2[[#This Row],[Offer received (Y/N)]],'Lookup Values'!$BM$1:$BN$3,2,FALSE),"0")</f>
        <v>0</v>
      </c>
      <c r="DL86" s="180" t="str">
        <f>IFERROR(VLOOKUP(Table2[[#This Row],[Poor Behaviour / Attitude / Motivation]],'Lookup Values'!$BO$1:$BP$4,2,FALSE),"0")</f>
        <v>0</v>
      </c>
      <c r="DM86" s="180" t="str">
        <f>IFERROR(VLOOKUP(Table2[[#This Row],[Other known risk factors (1)]],'Lookup Values'!$BQ$1:$BR$10,2,FALSE),"0")</f>
        <v>0</v>
      </c>
      <c r="DN86" s="182" t="str">
        <f>IFERROR(VLOOKUP(Table2[[#This Row],[Other known risk factors (2)]],'Lookup Values'!$BQ$1:$BR$10,2,FALSE),"0")</f>
        <v>0</v>
      </c>
      <c r="DO86" s="180">
        <f>SUM(Table3[[#This Row],[Gender Score]:[Other known risk factors (2) Score]])</f>
        <v>0</v>
      </c>
      <c r="DP86" s="185" t="str">
        <f>CONCATENATE(Table2[[#This Row],[Generated RONI]],Table2[[#This Row],[School RONI]])</f>
        <v>Very Low</v>
      </c>
    </row>
    <row r="87" spans="1:120" s="179" customFormat="1" ht="13" x14ac:dyDescent="0.3">
      <c r="A87" s="168"/>
      <c r="B87" s="169"/>
      <c r="C87" s="170"/>
      <c r="D87" s="170"/>
      <c r="E87" s="170"/>
      <c r="F87" s="170"/>
      <c r="G87" s="170"/>
      <c r="H87" s="171"/>
      <c r="I87" s="172"/>
      <c r="J87" s="173"/>
      <c r="K87" s="172"/>
      <c r="L87" s="172"/>
      <c r="M87" s="173"/>
      <c r="N87" s="171"/>
      <c r="O87" s="173"/>
      <c r="P87" s="174"/>
      <c r="Q87" s="174"/>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6"/>
      <c r="AS87" s="176"/>
      <c r="AT87" s="176"/>
      <c r="AU87" s="177" t="str">
        <f>VLOOKUP(Table3[[#This Row],[Risk Rating Score]],'Lookup Values'!$BS$1:$BT$34,2)</f>
        <v>Very Low</v>
      </c>
      <c r="AV87" s="172"/>
      <c r="AW87" s="177" t="str">
        <f>IFERROR(VLOOKUP(Table3[[#This Row],[RONI Match]],'Lookup Values'!$BU$2:$BV$26,2,FALSE),"")</f>
        <v/>
      </c>
      <c r="AX87" s="178"/>
      <c r="AY87" s="172"/>
      <c r="AZ87" s="176"/>
      <c r="BA87" s="170"/>
      <c r="BB87" s="170"/>
      <c r="BC87" s="170"/>
      <c r="BD87" s="170"/>
      <c r="BE87" s="170"/>
      <c r="BF87" s="170"/>
      <c r="BG87" s="170"/>
      <c r="BH87" s="170"/>
      <c r="BI87" s="175"/>
      <c r="BJ87" s="173"/>
      <c r="BK87" s="173"/>
      <c r="BL87" s="175"/>
      <c r="BM87" s="176"/>
      <c r="CC87" s="180" t="str">
        <f>IFERROR(VLOOKUP(Table2[[#This Row],[Gender]],'Lookup Values'!$A$1:$B$5,2,FALSE),"0")</f>
        <v>0</v>
      </c>
      <c r="CD87" s="181"/>
      <c r="CE87" s="180" t="str">
        <f>IFERROR(VLOOKUP(Table2[[#This Row],[Year Group]],'Lookup Values'!$C$1:$D$9,2,FALSE),"0")</f>
        <v>0</v>
      </c>
      <c r="CF87" s="180" t="str">
        <f>IFERROR(VLOOKUP(Table2[[#This Row],[School]],'Lookup Values'!$E$1:$E$22,2,FALSE),"0")</f>
        <v>0</v>
      </c>
      <c r="CG87" s="180" t="str">
        <f>IFERROR(VLOOKUP(Table2[[#This Row],[Attending PRU / AP]],'Lookup Values'!$G$1:$H$3,2,FALSE),"0")</f>
        <v>0</v>
      </c>
      <c r="CH87" s="180" t="str">
        <f>IFERROR(VLOOKUP(Table2[[#This Row],[EHE]],'Lookup Values'!$I$1:$J$3,2,FALSE),"0")</f>
        <v>0</v>
      </c>
      <c r="CI87" s="180" t="str">
        <f>IFERROR(VLOOKUP(Table2[[#This Row],[CME]],'Lookup Values'!$K$1:$L$3,2,FALSE),"0")</f>
        <v>0</v>
      </c>
      <c r="CJ87" s="183" t="str">
        <f>IFERROR(VLOOKUP(Table2[[#This Row],[Ethnicity]],'Ethnicity codes'!$H$1:$J$101,3,FALSE),"")</f>
        <v/>
      </c>
      <c r="CK87" s="180" t="str">
        <f>IFERROR(VLOOKUP(Table3[[#This Row],[Ethnicity2]],'Lookup Values'!$M$1:$N$23,2,FALSE),"0")</f>
        <v>0</v>
      </c>
      <c r="CL87" s="180" t="str">
        <f>IFERROR(VLOOKUP(Table3[[#This Row],[Ethnicity2]],'Lookup Values'!$O$1:$P$3,2,FALSE),"0")</f>
        <v>0</v>
      </c>
      <c r="CM87" s="180" t="str">
        <f>IFERROR(VLOOKUP(Table2[[#This Row],[EAL]],'Lookup Values'!$Q$1:$R$3,2,FALSE),"0")</f>
        <v>0</v>
      </c>
      <c r="CN87" s="180" t="str">
        <f>IFERROR(VLOOKUP(Table2[[#This Row],[SEND]],'Lookup Values'!$S$1:$T$6,2,FALSE),"0")</f>
        <v>0</v>
      </c>
      <c r="CO87" s="180" t="str">
        <f>IFERROR(VLOOKUP(Table2[[#This Row],[Pupil Premium]],'Lookup Values'!$U$1:$V$3,2,FALSE),"0")</f>
        <v>0</v>
      </c>
      <c r="CP87" s="180" t="str">
        <f>IFERROR(VLOOKUP(Table2[[#This Row],[LAC / Care Leaver]],'Lookup Values'!$W$1:$X$3,2,FALSE),"0")</f>
        <v>0</v>
      </c>
      <c r="CQ87" s="180" t="str">
        <f>IFERROR(VLOOKUP(Table2[[#This Row],[CP / CIN]],'Lookup Values'!$Y$1:$Z$3,2,FALSE),"0")</f>
        <v>0</v>
      </c>
      <c r="CR87" s="180" t="str">
        <f>IFERROR(VLOOKUP(Table2[[#This Row],[Early Help Referral]],'Lookup Values'!$Y$1:$Z$3,2,FALSE),"0")</f>
        <v>0</v>
      </c>
      <c r="CS87" s="180" t="str">
        <f>IFERROR(VLOOKUP(Table2[[#This Row],[Social Worker]],'Lookup Values'!$Y$1:$Z$3,2,FALSE),"0")</f>
        <v>0</v>
      </c>
      <c r="CT87" s="180" t="str">
        <f>IFERROR(VLOOKUP(Table2[[#This Row],[Exclusion]],'Lookup Values'!$AE$1:$AF$5,2,FALSE),"0")</f>
        <v>0</v>
      </c>
      <c r="CU87" s="180" t="str">
        <f>IFERROR(VLOOKUP(Table2[[#This Row],[Attendance / Absence (&lt;90% PA / &lt;50% SA)]],'Lookup Values'!$AG$1:$AH$4,2,FALSE),"0")</f>
        <v>0</v>
      </c>
      <c r="CV87" s="180" t="str">
        <f>IFERROR(VLOOKUP(Table2[[#This Row],[Multiple School Moves (3+)]],'Lookup Values'!$AI$1:$AJ$3,2,FALSE),"0")</f>
        <v>0</v>
      </c>
      <c r="CW87" s="180" t="str">
        <f>IFERROR(VLOOKUP(Table2[[#This Row],[Pregnancy]],'Lookup Values'!$AK$1:$AL$3,2,FALSE),"0")</f>
        <v>0</v>
      </c>
      <c r="CX87" s="180" t="str">
        <f>IFERROR(VLOOKUP(Table2[[#This Row],[Young Parent]],'Lookup Values'!$AM$1:$AN$3,2,FALSE),"0")</f>
        <v>0</v>
      </c>
      <c r="CY87" s="180" t="str">
        <f>IFERROR(VLOOKUP(Table2[[#This Row],[Young Carer]],'Lookup Values'!$AO$1:$AP$3,2,FALSE),"0")</f>
        <v>0</v>
      </c>
      <c r="CZ87" s="180" t="str">
        <f>IFERROR(VLOOKUP(Table2[[#This Row],[CAMHS Involvement]],'Lookup Values'!$AQ$1:$AR$3,2,FALSE),"0")</f>
        <v>0</v>
      </c>
      <c r="DA87" s="180" t="str">
        <f>IFERROR(VLOOKUP(Table2[[#This Row],[Health Condition]],'Lookup Values'!$AS$1:$AT$3,2,FALSE),"0")</f>
        <v>0</v>
      </c>
      <c r="DB87" s="180" t="str">
        <f>IFERROR(VLOOKUP(Table2[[#This Row],[Substance Misuse ]],'Lookup Values'!$AU$1:$AV$3,2,FALSE),"0")</f>
        <v>0</v>
      </c>
      <c r="DC87" s="180" t="str">
        <f>IFERROR(VLOOKUP(Table2[[#This Row],[YOT supervision]],'Lookup Values'!$AW$1:$AX$3,2,FALSE),"0")</f>
        <v>0</v>
      </c>
      <c r="DD87" s="180" t="str">
        <f>IFERROR(VLOOKUP(Table2[[#This Row],[Previous YOT supervision]],'Lookup Values'!$AY$1:$AZ$3,2,FALSE),"0")</f>
        <v>0</v>
      </c>
      <c r="DE87" s="180" t="str">
        <f>IFERROR(VLOOKUP(Table2[[#This Row],[Custody]],'Lookup Values'!$BA$1:$BB$3,2,FALSE),"0")</f>
        <v>0</v>
      </c>
      <c r="DF87" s="180" t="str">
        <f>IFERROR(VLOOKUP(Table2[[#This Row],[KS2 Eng &amp; Maths Ability Profile HAP/MAP/LAP]],'Lookup Values'!$BC$1:$BD$4,2,FALSE),"0")</f>
        <v>0</v>
      </c>
      <c r="DG87" s="180" t="str">
        <f>IFERROR(VLOOKUP(Table2[[#This Row],[Intended Post 16 Destination]],'Lookup Values'!$BG$1:$BH$12,2,FALSE),"0")</f>
        <v>0</v>
      </c>
      <c r="DH87" s="180" t="str">
        <f>IFERROR(VLOOKUP(Table2[[#This Row],[Application submitted (Y/N or number of applications)]],'Lookup Values'!$BI$1:$BJ$3,2,FALSE),"0")</f>
        <v>0</v>
      </c>
      <c r="DI87" s="180" t="str">
        <f>IFERROR(VLOOKUP(Table2[[#This Row],[Provider Name]],'Lookup Values'!$BK$1:$BL$3,2,FALSE),"0")</f>
        <v>0</v>
      </c>
      <c r="DJ87" s="181"/>
      <c r="DK87" s="180" t="str">
        <f>IFERROR(VLOOKUP(Table2[[#This Row],[Offer received (Y/N)]],'Lookup Values'!$BM$1:$BN$3,2,FALSE),"0")</f>
        <v>0</v>
      </c>
      <c r="DL87" s="180" t="str">
        <f>IFERROR(VLOOKUP(Table2[[#This Row],[Poor Behaviour / Attitude / Motivation]],'Lookup Values'!$BO$1:$BP$4,2,FALSE),"0")</f>
        <v>0</v>
      </c>
      <c r="DM87" s="180" t="str">
        <f>IFERROR(VLOOKUP(Table2[[#This Row],[Other known risk factors (1)]],'Lookup Values'!$BQ$1:$BR$10,2,FALSE),"0")</f>
        <v>0</v>
      </c>
      <c r="DN87" s="182" t="str">
        <f>IFERROR(VLOOKUP(Table2[[#This Row],[Other known risk factors (2)]],'Lookup Values'!$BQ$1:$BR$10,2,FALSE),"0")</f>
        <v>0</v>
      </c>
      <c r="DO87" s="180">
        <f>SUM(Table3[[#This Row],[Gender Score]:[Other known risk factors (2) Score]])</f>
        <v>0</v>
      </c>
      <c r="DP87" s="185" t="str">
        <f>CONCATENATE(Table2[[#This Row],[Generated RONI]],Table2[[#This Row],[School RONI]])</f>
        <v>Very Low</v>
      </c>
    </row>
    <row r="88" spans="1:120" s="179" customFormat="1" ht="13" x14ac:dyDescent="0.3">
      <c r="A88" s="168"/>
      <c r="B88" s="169"/>
      <c r="C88" s="170"/>
      <c r="D88" s="170"/>
      <c r="E88" s="170"/>
      <c r="F88" s="170"/>
      <c r="G88" s="170"/>
      <c r="H88" s="171"/>
      <c r="I88" s="172"/>
      <c r="J88" s="173"/>
      <c r="K88" s="172"/>
      <c r="L88" s="172"/>
      <c r="M88" s="173"/>
      <c r="N88" s="171"/>
      <c r="O88" s="173"/>
      <c r="P88" s="174"/>
      <c r="Q88" s="174"/>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6"/>
      <c r="AS88" s="176"/>
      <c r="AT88" s="176"/>
      <c r="AU88" s="177" t="str">
        <f>VLOOKUP(Table3[[#This Row],[Risk Rating Score]],'Lookup Values'!$BS$1:$BT$34,2)</f>
        <v>Very Low</v>
      </c>
      <c r="AV88" s="172"/>
      <c r="AW88" s="177" t="str">
        <f>IFERROR(VLOOKUP(Table3[[#This Row],[RONI Match]],'Lookup Values'!$BU$2:$BV$26,2,FALSE),"")</f>
        <v/>
      </c>
      <c r="AX88" s="178"/>
      <c r="AY88" s="172"/>
      <c r="AZ88" s="176"/>
      <c r="BA88" s="170"/>
      <c r="BB88" s="170"/>
      <c r="BC88" s="170"/>
      <c r="BD88" s="170"/>
      <c r="BE88" s="170"/>
      <c r="BF88" s="170"/>
      <c r="BG88" s="170"/>
      <c r="BH88" s="170"/>
      <c r="BI88" s="175"/>
      <c r="BJ88" s="173"/>
      <c r="BK88" s="173"/>
      <c r="BL88" s="175"/>
      <c r="BM88" s="176"/>
      <c r="CC88" s="180" t="str">
        <f>IFERROR(VLOOKUP(Table2[[#This Row],[Gender]],'Lookup Values'!$A$1:$B$5,2,FALSE),"0")</f>
        <v>0</v>
      </c>
      <c r="CD88" s="181"/>
      <c r="CE88" s="180" t="str">
        <f>IFERROR(VLOOKUP(Table2[[#This Row],[Year Group]],'Lookup Values'!$C$1:$D$9,2,FALSE),"0")</f>
        <v>0</v>
      </c>
      <c r="CF88" s="180" t="str">
        <f>IFERROR(VLOOKUP(Table2[[#This Row],[School]],'Lookup Values'!$E$1:$E$22,2,FALSE),"0")</f>
        <v>0</v>
      </c>
      <c r="CG88" s="180" t="str">
        <f>IFERROR(VLOOKUP(Table2[[#This Row],[Attending PRU / AP]],'Lookup Values'!$G$1:$H$3,2,FALSE),"0")</f>
        <v>0</v>
      </c>
      <c r="CH88" s="180" t="str">
        <f>IFERROR(VLOOKUP(Table2[[#This Row],[EHE]],'Lookup Values'!$I$1:$J$3,2,FALSE),"0")</f>
        <v>0</v>
      </c>
      <c r="CI88" s="180" t="str">
        <f>IFERROR(VLOOKUP(Table2[[#This Row],[CME]],'Lookup Values'!$K$1:$L$3,2,FALSE),"0")</f>
        <v>0</v>
      </c>
      <c r="CJ88" s="183" t="str">
        <f>IFERROR(VLOOKUP(Table2[[#This Row],[Ethnicity]],'Ethnicity codes'!$H$1:$J$101,3,FALSE),"")</f>
        <v/>
      </c>
      <c r="CK88" s="180" t="str">
        <f>IFERROR(VLOOKUP(Table3[[#This Row],[Ethnicity2]],'Lookup Values'!$M$1:$N$23,2,FALSE),"0")</f>
        <v>0</v>
      </c>
      <c r="CL88" s="180" t="str">
        <f>IFERROR(VLOOKUP(Table3[[#This Row],[Ethnicity2]],'Lookup Values'!$O$1:$P$3,2,FALSE),"0")</f>
        <v>0</v>
      </c>
      <c r="CM88" s="180" t="str">
        <f>IFERROR(VLOOKUP(Table2[[#This Row],[EAL]],'Lookup Values'!$Q$1:$R$3,2,FALSE),"0")</f>
        <v>0</v>
      </c>
      <c r="CN88" s="180" t="str">
        <f>IFERROR(VLOOKUP(Table2[[#This Row],[SEND]],'Lookup Values'!$S$1:$T$6,2,FALSE),"0")</f>
        <v>0</v>
      </c>
      <c r="CO88" s="180" t="str">
        <f>IFERROR(VLOOKUP(Table2[[#This Row],[Pupil Premium]],'Lookup Values'!$U$1:$V$3,2,FALSE),"0")</f>
        <v>0</v>
      </c>
      <c r="CP88" s="180" t="str">
        <f>IFERROR(VLOOKUP(Table2[[#This Row],[LAC / Care Leaver]],'Lookup Values'!$W$1:$X$3,2,FALSE),"0")</f>
        <v>0</v>
      </c>
      <c r="CQ88" s="180" t="str">
        <f>IFERROR(VLOOKUP(Table2[[#This Row],[CP / CIN]],'Lookup Values'!$Y$1:$Z$3,2,FALSE),"0")</f>
        <v>0</v>
      </c>
      <c r="CR88" s="180" t="str">
        <f>IFERROR(VLOOKUP(Table2[[#This Row],[Early Help Referral]],'Lookup Values'!$Y$1:$Z$3,2,FALSE),"0")</f>
        <v>0</v>
      </c>
      <c r="CS88" s="180" t="str">
        <f>IFERROR(VLOOKUP(Table2[[#This Row],[Social Worker]],'Lookup Values'!$Y$1:$Z$3,2,FALSE),"0")</f>
        <v>0</v>
      </c>
      <c r="CT88" s="180" t="str">
        <f>IFERROR(VLOOKUP(Table2[[#This Row],[Exclusion]],'Lookup Values'!$AE$1:$AF$5,2,FALSE),"0")</f>
        <v>0</v>
      </c>
      <c r="CU88" s="180" t="str">
        <f>IFERROR(VLOOKUP(Table2[[#This Row],[Attendance / Absence (&lt;90% PA / &lt;50% SA)]],'Lookup Values'!$AG$1:$AH$4,2,FALSE),"0")</f>
        <v>0</v>
      </c>
      <c r="CV88" s="180" t="str">
        <f>IFERROR(VLOOKUP(Table2[[#This Row],[Multiple School Moves (3+)]],'Lookup Values'!$AI$1:$AJ$3,2,FALSE),"0")</f>
        <v>0</v>
      </c>
      <c r="CW88" s="180" t="str">
        <f>IFERROR(VLOOKUP(Table2[[#This Row],[Pregnancy]],'Lookup Values'!$AK$1:$AL$3,2,FALSE),"0")</f>
        <v>0</v>
      </c>
      <c r="CX88" s="180" t="str">
        <f>IFERROR(VLOOKUP(Table2[[#This Row],[Young Parent]],'Lookup Values'!$AM$1:$AN$3,2,FALSE),"0")</f>
        <v>0</v>
      </c>
      <c r="CY88" s="180" t="str">
        <f>IFERROR(VLOOKUP(Table2[[#This Row],[Young Carer]],'Lookup Values'!$AO$1:$AP$3,2,FALSE),"0")</f>
        <v>0</v>
      </c>
      <c r="CZ88" s="180" t="str">
        <f>IFERROR(VLOOKUP(Table2[[#This Row],[CAMHS Involvement]],'Lookup Values'!$AQ$1:$AR$3,2,FALSE),"0")</f>
        <v>0</v>
      </c>
      <c r="DA88" s="180" t="str">
        <f>IFERROR(VLOOKUP(Table2[[#This Row],[Health Condition]],'Lookup Values'!$AS$1:$AT$3,2,FALSE),"0")</f>
        <v>0</v>
      </c>
      <c r="DB88" s="180" t="str">
        <f>IFERROR(VLOOKUP(Table2[[#This Row],[Substance Misuse ]],'Lookup Values'!$AU$1:$AV$3,2,FALSE),"0")</f>
        <v>0</v>
      </c>
      <c r="DC88" s="180" t="str">
        <f>IFERROR(VLOOKUP(Table2[[#This Row],[YOT supervision]],'Lookup Values'!$AW$1:$AX$3,2,FALSE),"0")</f>
        <v>0</v>
      </c>
      <c r="DD88" s="180" t="str">
        <f>IFERROR(VLOOKUP(Table2[[#This Row],[Previous YOT supervision]],'Lookup Values'!$AY$1:$AZ$3,2,FALSE),"0")</f>
        <v>0</v>
      </c>
      <c r="DE88" s="180" t="str">
        <f>IFERROR(VLOOKUP(Table2[[#This Row],[Custody]],'Lookup Values'!$BA$1:$BB$3,2,FALSE),"0")</f>
        <v>0</v>
      </c>
      <c r="DF88" s="180" t="str">
        <f>IFERROR(VLOOKUP(Table2[[#This Row],[KS2 Eng &amp; Maths Ability Profile HAP/MAP/LAP]],'Lookup Values'!$BC$1:$BD$4,2,FALSE),"0")</f>
        <v>0</v>
      </c>
      <c r="DG88" s="180" t="str">
        <f>IFERROR(VLOOKUP(Table2[[#This Row],[Intended Post 16 Destination]],'Lookup Values'!$BG$1:$BH$12,2,FALSE),"0")</f>
        <v>0</v>
      </c>
      <c r="DH88" s="180" t="str">
        <f>IFERROR(VLOOKUP(Table2[[#This Row],[Application submitted (Y/N or number of applications)]],'Lookup Values'!$BI$1:$BJ$3,2,FALSE),"0")</f>
        <v>0</v>
      </c>
      <c r="DI88" s="180" t="str">
        <f>IFERROR(VLOOKUP(Table2[[#This Row],[Provider Name]],'Lookup Values'!$BK$1:$BL$3,2,FALSE),"0")</f>
        <v>0</v>
      </c>
      <c r="DJ88" s="181"/>
      <c r="DK88" s="180" t="str">
        <f>IFERROR(VLOOKUP(Table2[[#This Row],[Offer received (Y/N)]],'Lookup Values'!$BM$1:$BN$3,2,FALSE),"0")</f>
        <v>0</v>
      </c>
      <c r="DL88" s="180" t="str">
        <f>IFERROR(VLOOKUP(Table2[[#This Row],[Poor Behaviour / Attitude / Motivation]],'Lookup Values'!$BO$1:$BP$4,2,FALSE),"0")</f>
        <v>0</v>
      </c>
      <c r="DM88" s="180" t="str">
        <f>IFERROR(VLOOKUP(Table2[[#This Row],[Other known risk factors (1)]],'Lookup Values'!$BQ$1:$BR$10,2,FALSE),"0")</f>
        <v>0</v>
      </c>
      <c r="DN88" s="182" t="str">
        <f>IFERROR(VLOOKUP(Table2[[#This Row],[Other known risk factors (2)]],'Lookup Values'!$BQ$1:$BR$10,2,FALSE),"0")</f>
        <v>0</v>
      </c>
      <c r="DO88" s="180">
        <f>SUM(Table3[[#This Row],[Gender Score]:[Other known risk factors (2) Score]])</f>
        <v>0</v>
      </c>
      <c r="DP88" s="185" t="str">
        <f>CONCATENATE(Table2[[#This Row],[Generated RONI]],Table2[[#This Row],[School RONI]])</f>
        <v>Very Low</v>
      </c>
    </row>
    <row r="89" spans="1:120" s="179" customFormat="1" ht="13" x14ac:dyDescent="0.3">
      <c r="A89" s="168"/>
      <c r="B89" s="169"/>
      <c r="C89" s="170"/>
      <c r="D89" s="170"/>
      <c r="E89" s="170"/>
      <c r="F89" s="170"/>
      <c r="G89" s="170"/>
      <c r="H89" s="171"/>
      <c r="I89" s="172"/>
      <c r="J89" s="173"/>
      <c r="K89" s="172"/>
      <c r="L89" s="172"/>
      <c r="M89" s="173"/>
      <c r="N89" s="171"/>
      <c r="O89" s="173"/>
      <c r="P89" s="174"/>
      <c r="Q89" s="174"/>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6"/>
      <c r="AS89" s="176"/>
      <c r="AT89" s="176"/>
      <c r="AU89" s="177" t="str">
        <f>VLOOKUP(Table3[[#This Row],[Risk Rating Score]],'Lookup Values'!$BS$1:$BT$34,2)</f>
        <v>Very Low</v>
      </c>
      <c r="AV89" s="172"/>
      <c r="AW89" s="177" t="str">
        <f>IFERROR(VLOOKUP(Table3[[#This Row],[RONI Match]],'Lookup Values'!$BU$2:$BV$26,2,FALSE),"")</f>
        <v/>
      </c>
      <c r="AX89" s="178"/>
      <c r="AY89" s="172"/>
      <c r="AZ89" s="176"/>
      <c r="BA89" s="170"/>
      <c r="BB89" s="170"/>
      <c r="BC89" s="170"/>
      <c r="BD89" s="170"/>
      <c r="BE89" s="170"/>
      <c r="BF89" s="170"/>
      <c r="BG89" s="170"/>
      <c r="BH89" s="170"/>
      <c r="BI89" s="175"/>
      <c r="BJ89" s="173"/>
      <c r="BK89" s="173"/>
      <c r="BL89" s="175"/>
      <c r="BM89" s="176"/>
      <c r="CC89" s="180" t="str">
        <f>IFERROR(VLOOKUP(Table2[[#This Row],[Gender]],'Lookup Values'!$A$1:$B$5,2,FALSE),"0")</f>
        <v>0</v>
      </c>
      <c r="CD89" s="181"/>
      <c r="CE89" s="180" t="str">
        <f>IFERROR(VLOOKUP(Table2[[#This Row],[Year Group]],'Lookup Values'!$C$1:$D$9,2,FALSE),"0")</f>
        <v>0</v>
      </c>
      <c r="CF89" s="180" t="str">
        <f>IFERROR(VLOOKUP(Table2[[#This Row],[School]],'Lookup Values'!$E$1:$E$22,2,FALSE),"0")</f>
        <v>0</v>
      </c>
      <c r="CG89" s="180" t="str">
        <f>IFERROR(VLOOKUP(Table2[[#This Row],[Attending PRU / AP]],'Lookup Values'!$G$1:$H$3,2,FALSE),"0")</f>
        <v>0</v>
      </c>
      <c r="CH89" s="180" t="str">
        <f>IFERROR(VLOOKUP(Table2[[#This Row],[EHE]],'Lookup Values'!$I$1:$J$3,2,FALSE),"0")</f>
        <v>0</v>
      </c>
      <c r="CI89" s="180" t="str">
        <f>IFERROR(VLOOKUP(Table2[[#This Row],[CME]],'Lookup Values'!$K$1:$L$3,2,FALSE),"0")</f>
        <v>0</v>
      </c>
      <c r="CJ89" s="183" t="str">
        <f>IFERROR(VLOOKUP(Table2[[#This Row],[Ethnicity]],'Ethnicity codes'!$H$1:$J$101,3,FALSE),"")</f>
        <v/>
      </c>
      <c r="CK89" s="180" t="str">
        <f>IFERROR(VLOOKUP(Table3[[#This Row],[Ethnicity2]],'Lookup Values'!$M$1:$N$23,2,FALSE),"0")</f>
        <v>0</v>
      </c>
      <c r="CL89" s="180" t="str">
        <f>IFERROR(VLOOKUP(Table3[[#This Row],[Ethnicity2]],'Lookup Values'!$O$1:$P$3,2,FALSE),"0")</f>
        <v>0</v>
      </c>
      <c r="CM89" s="180" t="str">
        <f>IFERROR(VLOOKUP(Table2[[#This Row],[EAL]],'Lookup Values'!$Q$1:$R$3,2,FALSE),"0")</f>
        <v>0</v>
      </c>
      <c r="CN89" s="180" t="str">
        <f>IFERROR(VLOOKUP(Table2[[#This Row],[SEND]],'Lookup Values'!$S$1:$T$6,2,FALSE),"0")</f>
        <v>0</v>
      </c>
      <c r="CO89" s="180" t="str">
        <f>IFERROR(VLOOKUP(Table2[[#This Row],[Pupil Premium]],'Lookup Values'!$U$1:$V$3,2,FALSE),"0")</f>
        <v>0</v>
      </c>
      <c r="CP89" s="180" t="str">
        <f>IFERROR(VLOOKUP(Table2[[#This Row],[LAC / Care Leaver]],'Lookup Values'!$W$1:$X$3,2,FALSE),"0")</f>
        <v>0</v>
      </c>
      <c r="CQ89" s="180" t="str">
        <f>IFERROR(VLOOKUP(Table2[[#This Row],[CP / CIN]],'Lookup Values'!$Y$1:$Z$3,2,FALSE),"0")</f>
        <v>0</v>
      </c>
      <c r="CR89" s="180" t="str">
        <f>IFERROR(VLOOKUP(Table2[[#This Row],[Early Help Referral]],'Lookup Values'!$Y$1:$Z$3,2,FALSE),"0")</f>
        <v>0</v>
      </c>
      <c r="CS89" s="180" t="str">
        <f>IFERROR(VLOOKUP(Table2[[#This Row],[Social Worker]],'Lookup Values'!$Y$1:$Z$3,2,FALSE),"0")</f>
        <v>0</v>
      </c>
      <c r="CT89" s="180" t="str">
        <f>IFERROR(VLOOKUP(Table2[[#This Row],[Exclusion]],'Lookup Values'!$AE$1:$AF$5,2,FALSE),"0")</f>
        <v>0</v>
      </c>
      <c r="CU89" s="180" t="str">
        <f>IFERROR(VLOOKUP(Table2[[#This Row],[Attendance / Absence (&lt;90% PA / &lt;50% SA)]],'Lookup Values'!$AG$1:$AH$4,2,FALSE),"0")</f>
        <v>0</v>
      </c>
      <c r="CV89" s="180" t="str">
        <f>IFERROR(VLOOKUP(Table2[[#This Row],[Multiple School Moves (3+)]],'Lookup Values'!$AI$1:$AJ$3,2,FALSE),"0")</f>
        <v>0</v>
      </c>
      <c r="CW89" s="180" t="str">
        <f>IFERROR(VLOOKUP(Table2[[#This Row],[Pregnancy]],'Lookup Values'!$AK$1:$AL$3,2,FALSE),"0")</f>
        <v>0</v>
      </c>
      <c r="CX89" s="180" t="str">
        <f>IFERROR(VLOOKUP(Table2[[#This Row],[Young Parent]],'Lookup Values'!$AM$1:$AN$3,2,FALSE),"0")</f>
        <v>0</v>
      </c>
      <c r="CY89" s="180" t="str">
        <f>IFERROR(VLOOKUP(Table2[[#This Row],[Young Carer]],'Lookup Values'!$AO$1:$AP$3,2,FALSE),"0")</f>
        <v>0</v>
      </c>
      <c r="CZ89" s="180" t="str">
        <f>IFERROR(VLOOKUP(Table2[[#This Row],[CAMHS Involvement]],'Lookup Values'!$AQ$1:$AR$3,2,FALSE),"0")</f>
        <v>0</v>
      </c>
      <c r="DA89" s="180" t="str">
        <f>IFERROR(VLOOKUP(Table2[[#This Row],[Health Condition]],'Lookup Values'!$AS$1:$AT$3,2,FALSE),"0")</f>
        <v>0</v>
      </c>
      <c r="DB89" s="180" t="str">
        <f>IFERROR(VLOOKUP(Table2[[#This Row],[Substance Misuse ]],'Lookup Values'!$AU$1:$AV$3,2,FALSE),"0")</f>
        <v>0</v>
      </c>
      <c r="DC89" s="180" t="str">
        <f>IFERROR(VLOOKUP(Table2[[#This Row],[YOT supervision]],'Lookup Values'!$AW$1:$AX$3,2,FALSE),"0")</f>
        <v>0</v>
      </c>
      <c r="DD89" s="180" t="str">
        <f>IFERROR(VLOOKUP(Table2[[#This Row],[Previous YOT supervision]],'Lookup Values'!$AY$1:$AZ$3,2,FALSE),"0")</f>
        <v>0</v>
      </c>
      <c r="DE89" s="180" t="str">
        <f>IFERROR(VLOOKUP(Table2[[#This Row],[Custody]],'Lookup Values'!$BA$1:$BB$3,2,FALSE),"0")</f>
        <v>0</v>
      </c>
      <c r="DF89" s="180" t="str">
        <f>IFERROR(VLOOKUP(Table2[[#This Row],[KS2 Eng &amp; Maths Ability Profile HAP/MAP/LAP]],'Lookup Values'!$BC$1:$BD$4,2,FALSE),"0")</f>
        <v>0</v>
      </c>
      <c r="DG89" s="180" t="str">
        <f>IFERROR(VLOOKUP(Table2[[#This Row],[Intended Post 16 Destination]],'Lookup Values'!$BG$1:$BH$12,2,FALSE),"0")</f>
        <v>0</v>
      </c>
      <c r="DH89" s="180" t="str">
        <f>IFERROR(VLOOKUP(Table2[[#This Row],[Application submitted (Y/N or number of applications)]],'Lookup Values'!$BI$1:$BJ$3,2,FALSE),"0")</f>
        <v>0</v>
      </c>
      <c r="DI89" s="180" t="str">
        <f>IFERROR(VLOOKUP(Table2[[#This Row],[Provider Name]],'Lookup Values'!$BK$1:$BL$3,2,FALSE),"0")</f>
        <v>0</v>
      </c>
      <c r="DJ89" s="181"/>
      <c r="DK89" s="180" t="str">
        <f>IFERROR(VLOOKUP(Table2[[#This Row],[Offer received (Y/N)]],'Lookup Values'!$BM$1:$BN$3,2,FALSE),"0")</f>
        <v>0</v>
      </c>
      <c r="DL89" s="180" t="str">
        <f>IFERROR(VLOOKUP(Table2[[#This Row],[Poor Behaviour / Attitude / Motivation]],'Lookup Values'!$BO$1:$BP$4,2,FALSE),"0")</f>
        <v>0</v>
      </c>
      <c r="DM89" s="180" t="str">
        <f>IFERROR(VLOOKUP(Table2[[#This Row],[Other known risk factors (1)]],'Lookup Values'!$BQ$1:$BR$10,2,FALSE),"0")</f>
        <v>0</v>
      </c>
      <c r="DN89" s="182" t="str">
        <f>IFERROR(VLOOKUP(Table2[[#This Row],[Other known risk factors (2)]],'Lookup Values'!$BQ$1:$BR$10,2,FALSE),"0")</f>
        <v>0</v>
      </c>
      <c r="DO89" s="180">
        <f>SUM(Table3[[#This Row],[Gender Score]:[Other known risk factors (2) Score]])</f>
        <v>0</v>
      </c>
      <c r="DP89" s="185" t="str">
        <f>CONCATENATE(Table2[[#This Row],[Generated RONI]],Table2[[#This Row],[School RONI]])</f>
        <v>Very Low</v>
      </c>
    </row>
    <row r="90" spans="1:120" s="179" customFormat="1" ht="13" x14ac:dyDescent="0.3">
      <c r="A90" s="168"/>
      <c r="B90" s="169"/>
      <c r="C90" s="170"/>
      <c r="D90" s="170"/>
      <c r="E90" s="170"/>
      <c r="F90" s="170"/>
      <c r="G90" s="170"/>
      <c r="H90" s="171"/>
      <c r="I90" s="172"/>
      <c r="J90" s="173"/>
      <c r="K90" s="172"/>
      <c r="L90" s="172"/>
      <c r="M90" s="173"/>
      <c r="N90" s="171"/>
      <c r="O90" s="173"/>
      <c r="P90" s="174"/>
      <c r="Q90" s="174"/>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6"/>
      <c r="AS90" s="176"/>
      <c r="AT90" s="176"/>
      <c r="AU90" s="177" t="str">
        <f>VLOOKUP(Table3[[#This Row],[Risk Rating Score]],'Lookup Values'!$BS$1:$BT$34,2)</f>
        <v>Very Low</v>
      </c>
      <c r="AV90" s="172"/>
      <c r="AW90" s="177" t="str">
        <f>IFERROR(VLOOKUP(Table3[[#This Row],[RONI Match]],'Lookup Values'!$BU$2:$BV$26,2,FALSE),"")</f>
        <v/>
      </c>
      <c r="AX90" s="178"/>
      <c r="AY90" s="172"/>
      <c r="AZ90" s="176"/>
      <c r="BA90" s="170"/>
      <c r="BB90" s="170"/>
      <c r="BC90" s="170"/>
      <c r="BD90" s="170"/>
      <c r="BE90" s="170"/>
      <c r="BF90" s="170"/>
      <c r="BG90" s="170"/>
      <c r="BH90" s="170"/>
      <c r="BI90" s="175"/>
      <c r="BJ90" s="173"/>
      <c r="BK90" s="173"/>
      <c r="BL90" s="175"/>
      <c r="BM90" s="176"/>
      <c r="CC90" s="180" t="str">
        <f>IFERROR(VLOOKUP(Table2[[#This Row],[Gender]],'Lookup Values'!$A$1:$B$5,2,FALSE),"0")</f>
        <v>0</v>
      </c>
      <c r="CD90" s="181"/>
      <c r="CE90" s="180" t="str">
        <f>IFERROR(VLOOKUP(Table2[[#This Row],[Year Group]],'Lookup Values'!$C$1:$D$9,2,FALSE),"0")</f>
        <v>0</v>
      </c>
      <c r="CF90" s="180" t="str">
        <f>IFERROR(VLOOKUP(Table2[[#This Row],[School]],'Lookup Values'!$E$1:$E$22,2,FALSE),"0")</f>
        <v>0</v>
      </c>
      <c r="CG90" s="180" t="str">
        <f>IFERROR(VLOOKUP(Table2[[#This Row],[Attending PRU / AP]],'Lookup Values'!$G$1:$H$3,2,FALSE),"0")</f>
        <v>0</v>
      </c>
      <c r="CH90" s="180" t="str">
        <f>IFERROR(VLOOKUP(Table2[[#This Row],[EHE]],'Lookup Values'!$I$1:$J$3,2,FALSE),"0")</f>
        <v>0</v>
      </c>
      <c r="CI90" s="180" t="str">
        <f>IFERROR(VLOOKUP(Table2[[#This Row],[CME]],'Lookup Values'!$K$1:$L$3,2,FALSE),"0")</f>
        <v>0</v>
      </c>
      <c r="CJ90" s="183" t="str">
        <f>IFERROR(VLOOKUP(Table2[[#This Row],[Ethnicity]],'Ethnicity codes'!$H$1:$J$101,3,FALSE),"")</f>
        <v/>
      </c>
      <c r="CK90" s="180" t="str">
        <f>IFERROR(VLOOKUP(Table3[[#This Row],[Ethnicity2]],'Lookup Values'!$M$1:$N$23,2,FALSE),"0")</f>
        <v>0</v>
      </c>
      <c r="CL90" s="180" t="str">
        <f>IFERROR(VLOOKUP(Table3[[#This Row],[Ethnicity2]],'Lookup Values'!$O$1:$P$3,2,FALSE),"0")</f>
        <v>0</v>
      </c>
      <c r="CM90" s="180" t="str">
        <f>IFERROR(VLOOKUP(Table2[[#This Row],[EAL]],'Lookup Values'!$Q$1:$R$3,2,FALSE),"0")</f>
        <v>0</v>
      </c>
      <c r="CN90" s="180" t="str">
        <f>IFERROR(VLOOKUP(Table2[[#This Row],[SEND]],'Lookup Values'!$S$1:$T$6,2,FALSE),"0")</f>
        <v>0</v>
      </c>
      <c r="CO90" s="180" t="str">
        <f>IFERROR(VLOOKUP(Table2[[#This Row],[Pupil Premium]],'Lookup Values'!$U$1:$V$3,2,FALSE),"0")</f>
        <v>0</v>
      </c>
      <c r="CP90" s="180" t="str">
        <f>IFERROR(VLOOKUP(Table2[[#This Row],[LAC / Care Leaver]],'Lookup Values'!$W$1:$X$3,2,FALSE),"0")</f>
        <v>0</v>
      </c>
      <c r="CQ90" s="180" t="str">
        <f>IFERROR(VLOOKUP(Table2[[#This Row],[CP / CIN]],'Lookup Values'!$Y$1:$Z$3,2,FALSE),"0")</f>
        <v>0</v>
      </c>
      <c r="CR90" s="180" t="str">
        <f>IFERROR(VLOOKUP(Table2[[#This Row],[Early Help Referral]],'Lookup Values'!$Y$1:$Z$3,2,FALSE),"0")</f>
        <v>0</v>
      </c>
      <c r="CS90" s="180" t="str">
        <f>IFERROR(VLOOKUP(Table2[[#This Row],[Social Worker]],'Lookup Values'!$Y$1:$Z$3,2,FALSE),"0")</f>
        <v>0</v>
      </c>
      <c r="CT90" s="180" t="str">
        <f>IFERROR(VLOOKUP(Table2[[#This Row],[Exclusion]],'Lookup Values'!$AE$1:$AF$5,2,FALSE),"0")</f>
        <v>0</v>
      </c>
      <c r="CU90" s="180" t="str">
        <f>IFERROR(VLOOKUP(Table2[[#This Row],[Attendance / Absence (&lt;90% PA / &lt;50% SA)]],'Lookup Values'!$AG$1:$AH$4,2,FALSE),"0")</f>
        <v>0</v>
      </c>
      <c r="CV90" s="180" t="str">
        <f>IFERROR(VLOOKUP(Table2[[#This Row],[Multiple School Moves (3+)]],'Lookup Values'!$AI$1:$AJ$3,2,FALSE),"0")</f>
        <v>0</v>
      </c>
      <c r="CW90" s="180" t="str">
        <f>IFERROR(VLOOKUP(Table2[[#This Row],[Pregnancy]],'Lookup Values'!$AK$1:$AL$3,2,FALSE),"0")</f>
        <v>0</v>
      </c>
      <c r="CX90" s="180" t="str">
        <f>IFERROR(VLOOKUP(Table2[[#This Row],[Young Parent]],'Lookup Values'!$AM$1:$AN$3,2,FALSE),"0")</f>
        <v>0</v>
      </c>
      <c r="CY90" s="180" t="str">
        <f>IFERROR(VLOOKUP(Table2[[#This Row],[Young Carer]],'Lookup Values'!$AO$1:$AP$3,2,FALSE),"0")</f>
        <v>0</v>
      </c>
      <c r="CZ90" s="180" t="str">
        <f>IFERROR(VLOOKUP(Table2[[#This Row],[CAMHS Involvement]],'Lookup Values'!$AQ$1:$AR$3,2,FALSE),"0")</f>
        <v>0</v>
      </c>
      <c r="DA90" s="180" t="str">
        <f>IFERROR(VLOOKUP(Table2[[#This Row],[Health Condition]],'Lookup Values'!$AS$1:$AT$3,2,FALSE),"0")</f>
        <v>0</v>
      </c>
      <c r="DB90" s="180" t="str">
        <f>IFERROR(VLOOKUP(Table2[[#This Row],[Substance Misuse ]],'Lookup Values'!$AU$1:$AV$3,2,FALSE),"0")</f>
        <v>0</v>
      </c>
      <c r="DC90" s="180" t="str">
        <f>IFERROR(VLOOKUP(Table2[[#This Row],[YOT supervision]],'Lookup Values'!$AW$1:$AX$3,2,FALSE),"0")</f>
        <v>0</v>
      </c>
      <c r="DD90" s="180" t="str">
        <f>IFERROR(VLOOKUP(Table2[[#This Row],[Previous YOT supervision]],'Lookup Values'!$AY$1:$AZ$3,2,FALSE),"0")</f>
        <v>0</v>
      </c>
      <c r="DE90" s="180" t="str">
        <f>IFERROR(VLOOKUP(Table2[[#This Row],[Custody]],'Lookup Values'!$BA$1:$BB$3,2,FALSE),"0")</f>
        <v>0</v>
      </c>
      <c r="DF90" s="180" t="str">
        <f>IFERROR(VLOOKUP(Table2[[#This Row],[KS2 Eng &amp; Maths Ability Profile HAP/MAP/LAP]],'Lookup Values'!$BC$1:$BD$4,2,FALSE),"0")</f>
        <v>0</v>
      </c>
      <c r="DG90" s="180" t="str">
        <f>IFERROR(VLOOKUP(Table2[[#This Row],[Intended Post 16 Destination]],'Lookup Values'!$BG$1:$BH$12,2,FALSE),"0")</f>
        <v>0</v>
      </c>
      <c r="DH90" s="180" t="str">
        <f>IFERROR(VLOOKUP(Table2[[#This Row],[Application submitted (Y/N or number of applications)]],'Lookup Values'!$BI$1:$BJ$3,2,FALSE),"0")</f>
        <v>0</v>
      </c>
      <c r="DI90" s="180" t="str">
        <f>IFERROR(VLOOKUP(Table2[[#This Row],[Provider Name]],'Lookup Values'!$BK$1:$BL$3,2,FALSE),"0")</f>
        <v>0</v>
      </c>
      <c r="DJ90" s="181"/>
      <c r="DK90" s="180" t="str">
        <f>IFERROR(VLOOKUP(Table2[[#This Row],[Offer received (Y/N)]],'Lookup Values'!$BM$1:$BN$3,2,FALSE),"0")</f>
        <v>0</v>
      </c>
      <c r="DL90" s="180" t="str">
        <f>IFERROR(VLOOKUP(Table2[[#This Row],[Poor Behaviour / Attitude / Motivation]],'Lookup Values'!$BO$1:$BP$4,2,FALSE),"0")</f>
        <v>0</v>
      </c>
      <c r="DM90" s="180" t="str">
        <f>IFERROR(VLOOKUP(Table2[[#This Row],[Other known risk factors (1)]],'Lookup Values'!$BQ$1:$BR$10,2,FALSE),"0")</f>
        <v>0</v>
      </c>
      <c r="DN90" s="182" t="str">
        <f>IFERROR(VLOOKUP(Table2[[#This Row],[Other known risk factors (2)]],'Lookup Values'!$BQ$1:$BR$10,2,FALSE),"0")</f>
        <v>0</v>
      </c>
      <c r="DO90" s="180">
        <f>SUM(Table3[[#This Row],[Gender Score]:[Other known risk factors (2) Score]])</f>
        <v>0</v>
      </c>
      <c r="DP90" s="185" t="str">
        <f>CONCATENATE(Table2[[#This Row],[Generated RONI]],Table2[[#This Row],[School RONI]])</f>
        <v>Very Low</v>
      </c>
    </row>
    <row r="91" spans="1:120" s="179" customFormat="1" ht="13" x14ac:dyDescent="0.3">
      <c r="A91" s="168"/>
      <c r="B91" s="169"/>
      <c r="C91" s="170"/>
      <c r="D91" s="170"/>
      <c r="E91" s="170"/>
      <c r="F91" s="170"/>
      <c r="G91" s="170"/>
      <c r="H91" s="171"/>
      <c r="I91" s="172"/>
      <c r="J91" s="173"/>
      <c r="K91" s="172"/>
      <c r="L91" s="172"/>
      <c r="M91" s="173"/>
      <c r="N91" s="171"/>
      <c r="O91" s="173"/>
      <c r="P91" s="174"/>
      <c r="Q91" s="174"/>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6"/>
      <c r="AS91" s="176"/>
      <c r="AT91" s="176"/>
      <c r="AU91" s="177" t="str">
        <f>VLOOKUP(Table3[[#This Row],[Risk Rating Score]],'Lookup Values'!$BS$1:$BT$34,2)</f>
        <v>Very Low</v>
      </c>
      <c r="AV91" s="172"/>
      <c r="AW91" s="177" t="str">
        <f>IFERROR(VLOOKUP(Table3[[#This Row],[RONI Match]],'Lookup Values'!$BU$2:$BV$26,2,FALSE),"")</f>
        <v/>
      </c>
      <c r="AX91" s="178"/>
      <c r="AY91" s="172"/>
      <c r="AZ91" s="176"/>
      <c r="BA91" s="170"/>
      <c r="BB91" s="170"/>
      <c r="BC91" s="170"/>
      <c r="BD91" s="170"/>
      <c r="BE91" s="170"/>
      <c r="BF91" s="170"/>
      <c r="BG91" s="170"/>
      <c r="BH91" s="170"/>
      <c r="BI91" s="175"/>
      <c r="BJ91" s="173"/>
      <c r="BK91" s="173"/>
      <c r="BL91" s="175"/>
      <c r="BM91" s="176"/>
      <c r="CC91" s="180" t="str">
        <f>IFERROR(VLOOKUP(Table2[[#This Row],[Gender]],'Lookup Values'!$A$1:$B$5,2,FALSE),"0")</f>
        <v>0</v>
      </c>
      <c r="CD91" s="181"/>
      <c r="CE91" s="180" t="str">
        <f>IFERROR(VLOOKUP(Table2[[#This Row],[Year Group]],'Lookup Values'!$C$1:$D$9,2,FALSE),"0")</f>
        <v>0</v>
      </c>
      <c r="CF91" s="180" t="str">
        <f>IFERROR(VLOOKUP(Table2[[#This Row],[School]],'Lookup Values'!$E$1:$E$22,2,FALSE),"0")</f>
        <v>0</v>
      </c>
      <c r="CG91" s="180" t="str">
        <f>IFERROR(VLOOKUP(Table2[[#This Row],[Attending PRU / AP]],'Lookup Values'!$G$1:$H$3,2,FALSE),"0")</f>
        <v>0</v>
      </c>
      <c r="CH91" s="180" t="str">
        <f>IFERROR(VLOOKUP(Table2[[#This Row],[EHE]],'Lookup Values'!$I$1:$J$3,2,FALSE),"0")</f>
        <v>0</v>
      </c>
      <c r="CI91" s="180" t="str">
        <f>IFERROR(VLOOKUP(Table2[[#This Row],[CME]],'Lookup Values'!$K$1:$L$3,2,FALSE),"0")</f>
        <v>0</v>
      </c>
      <c r="CJ91" s="183" t="str">
        <f>IFERROR(VLOOKUP(Table2[[#This Row],[Ethnicity]],'Ethnicity codes'!$H$1:$J$101,3,FALSE),"")</f>
        <v/>
      </c>
      <c r="CK91" s="180" t="str">
        <f>IFERROR(VLOOKUP(Table3[[#This Row],[Ethnicity2]],'Lookup Values'!$M$1:$N$23,2,FALSE),"0")</f>
        <v>0</v>
      </c>
      <c r="CL91" s="180" t="str">
        <f>IFERROR(VLOOKUP(Table3[[#This Row],[Ethnicity2]],'Lookup Values'!$O$1:$P$3,2,FALSE),"0")</f>
        <v>0</v>
      </c>
      <c r="CM91" s="180" t="str">
        <f>IFERROR(VLOOKUP(Table2[[#This Row],[EAL]],'Lookup Values'!$Q$1:$R$3,2,FALSE),"0")</f>
        <v>0</v>
      </c>
      <c r="CN91" s="180" t="str">
        <f>IFERROR(VLOOKUP(Table2[[#This Row],[SEND]],'Lookup Values'!$S$1:$T$6,2,FALSE),"0")</f>
        <v>0</v>
      </c>
      <c r="CO91" s="180" t="str">
        <f>IFERROR(VLOOKUP(Table2[[#This Row],[Pupil Premium]],'Lookup Values'!$U$1:$V$3,2,FALSE),"0")</f>
        <v>0</v>
      </c>
      <c r="CP91" s="180" t="str">
        <f>IFERROR(VLOOKUP(Table2[[#This Row],[LAC / Care Leaver]],'Lookup Values'!$W$1:$X$3,2,FALSE),"0")</f>
        <v>0</v>
      </c>
      <c r="CQ91" s="180" t="str">
        <f>IFERROR(VLOOKUP(Table2[[#This Row],[CP / CIN]],'Lookup Values'!$Y$1:$Z$3,2,FALSE),"0")</f>
        <v>0</v>
      </c>
      <c r="CR91" s="180" t="str">
        <f>IFERROR(VLOOKUP(Table2[[#This Row],[Early Help Referral]],'Lookup Values'!$Y$1:$Z$3,2,FALSE),"0")</f>
        <v>0</v>
      </c>
      <c r="CS91" s="180" t="str">
        <f>IFERROR(VLOOKUP(Table2[[#This Row],[Social Worker]],'Lookup Values'!$Y$1:$Z$3,2,FALSE),"0")</f>
        <v>0</v>
      </c>
      <c r="CT91" s="180" t="str">
        <f>IFERROR(VLOOKUP(Table2[[#This Row],[Exclusion]],'Lookup Values'!$AE$1:$AF$5,2,FALSE),"0")</f>
        <v>0</v>
      </c>
      <c r="CU91" s="180" t="str">
        <f>IFERROR(VLOOKUP(Table2[[#This Row],[Attendance / Absence (&lt;90% PA / &lt;50% SA)]],'Lookup Values'!$AG$1:$AH$4,2,FALSE),"0")</f>
        <v>0</v>
      </c>
      <c r="CV91" s="180" t="str">
        <f>IFERROR(VLOOKUP(Table2[[#This Row],[Multiple School Moves (3+)]],'Lookup Values'!$AI$1:$AJ$3,2,FALSE),"0")</f>
        <v>0</v>
      </c>
      <c r="CW91" s="180" t="str">
        <f>IFERROR(VLOOKUP(Table2[[#This Row],[Pregnancy]],'Lookup Values'!$AK$1:$AL$3,2,FALSE),"0")</f>
        <v>0</v>
      </c>
      <c r="CX91" s="180" t="str">
        <f>IFERROR(VLOOKUP(Table2[[#This Row],[Young Parent]],'Lookup Values'!$AM$1:$AN$3,2,FALSE),"0")</f>
        <v>0</v>
      </c>
      <c r="CY91" s="180" t="str">
        <f>IFERROR(VLOOKUP(Table2[[#This Row],[Young Carer]],'Lookup Values'!$AO$1:$AP$3,2,FALSE),"0")</f>
        <v>0</v>
      </c>
      <c r="CZ91" s="180" t="str">
        <f>IFERROR(VLOOKUP(Table2[[#This Row],[CAMHS Involvement]],'Lookup Values'!$AQ$1:$AR$3,2,FALSE),"0")</f>
        <v>0</v>
      </c>
      <c r="DA91" s="180" t="str">
        <f>IFERROR(VLOOKUP(Table2[[#This Row],[Health Condition]],'Lookup Values'!$AS$1:$AT$3,2,FALSE),"0")</f>
        <v>0</v>
      </c>
      <c r="DB91" s="180" t="str">
        <f>IFERROR(VLOOKUP(Table2[[#This Row],[Substance Misuse ]],'Lookup Values'!$AU$1:$AV$3,2,FALSE),"0")</f>
        <v>0</v>
      </c>
      <c r="DC91" s="180" t="str">
        <f>IFERROR(VLOOKUP(Table2[[#This Row],[YOT supervision]],'Lookup Values'!$AW$1:$AX$3,2,FALSE),"0")</f>
        <v>0</v>
      </c>
      <c r="DD91" s="180" t="str">
        <f>IFERROR(VLOOKUP(Table2[[#This Row],[Previous YOT supervision]],'Lookup Values'!$AY$1:$AZ$3,2,FALSE),"0")</f>
        <v>0</v>
      </c>
      <c r="DE91" s="180" t="str">
        <f>IFERROR(VLOOKUP(Table2[[#This Row],[Custody]],'Lookup Values'!$BA$1:$BB$3,2,FALSE),"0")</f>
        <v>0</v>
      </c>
      <c r="DF91" s="180" t="str">
        <f>IFERROR(VLOOKUP(Table2[[#This Row],[KS2 Eng &amp; Maths Ability Profile HAP/MAP/LAP]],'Lookup Values'!$BC$1:$BD$4,2,FALSE),"0")</f>
        <v>0</v>
      </c>
      <c r="DG91" s="180" t="str">
        <f>IFERROR(VLOOKUP(Table2[[#This Row],[Intended Post 16 Destination]],'Lookup Values'!$BG$1:$BH$12,2,FALSE),"0")</f>
        <v>0</v>
      </c>
      <c r="DH91" s="180" t="str">
        <f>IFERROR(VLOOKUP(Table2[[#This Row],[Application submitted (Y/N or number of applications)]],'Lookup Values'!$BI$1:$BJ$3,2,FALSE),"0")</f>
        <v>0</v>
      </c>
      <c r="DI91" s="180" t="str">
        <f>IFERROR(VLOOKUP(Table2[[#This Row],[Provider Name]],'Lookup Values'!$BK$1:$BL$3,2,FALSE),"0")</f>
        <v>0</v>
      </c>
      <c r="DJ91" s="181"/>
      <c r="DK91" s="180" t="str">
        <f>IFERROR(VLOOKUP(Table2[[#This Row],[Offer received (Y/N)]],'Lookup Values'!$BM$1:$BN$3,2,FALSE),"0")</f>
        <v>0</v>
      </c>
      <c r="DL91" s="180" t="str">
        <f>IFERROR(VLOOKUP(Table2[[#This Row],[Poor Behaviour / Attitude / Motivation]],'Lookup Values'!$BO$1:$BP$4,2,FALSE),"0")</f>
        <v>0</v>
      </c>
      <c r="DM91" s="180" t="str">
        <f>IFERROR(VLOOKUP(Table2[[#This Row],[Other known risk factors (1)]],'Lookup Values'!$BQ$1:$BR$10,2,FALSE),"0")</f>
        <v>0</v>
      </c>
      <c r="DN91" s="182" t="str">
        <f>IFERROR(VLOOKUP(Table2[[#This Row],[Other known risk factors (2)]],'Lookup Values'!$BQ$1:$BR$10,2,FALSE),"0")</f>
        <v>0</v>
      </c>
      <c r="DO91" s="180">
        <f>SUM(Table3[[#This Row],[Gender Score]:[Other known risk factors (2) Score]])</f>
        <v>0</v>
      </c>
      <c r="DP91" s="185" t="str">
        <f>CONCATENATE(Table2[[#This Row],[Generated RONI]],Table2[[#This Row],[School RONI]])</f>
        <v>Very Low</v>
      </c>
    </row>
    <row r="92" spans="1:120" s="179" customFormat="1" ht="13" x14ac:dyDescent="0.3">
      <c r="A92" s="168"/>
      <c r="B92" s="169"/>
      <c r="C92" s="170"/>
      <c r="D92" s="170"/>
      <c r="E92" s="170"/>
      <c r="F92" s="170"/>
      <c r="G92" s="170"/>
      <c r="H92" s="171"/>
      <c r="I92" s="172"/>
      <c r="J92" s="173"/>
      <c r="K92" s="172"/>
      <c r="L92" s="172"/>
      <c r="M92" s="173"/>
      <c r="N92" s="171"/>
      <c r="O92" s="173"/>
      <c r="P92" s="174"/>
      <c r="Q92" s="174"/>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6"/>
      <c r="AS92" s="176"/>
      <c r="AT92" s="176"/>
      <c r="AU92" s="177" t="str">
        <f>VLOOKUP(Table3[[#This Row],[Risk Rating Score]],'Lookup Values'!$BS$1:$BT$34,2)</f>
        <v>Very Low</v>
      </c>
      <c r="AV92" s="172"/>
      <c r="AW92" s="177" t="str">
        <f>IFERROR(VLOOKUP(Table3[[#This Row],[RONI Match]],'Lookup Values'!$BU$2:$BV$26,2,FALSE),"")</f>
        <v/>
      </c>
      <c r="AX92" s="178"/>
      <c r="AY92" s="172"/>
      <c r="AZ92" s="176"/>
      <c r="BA92" s="170"/>
      <c r="BB92" s="170"/>
      <c r="BC92" s="170"/>
      <c r="BD92" s="170"/>
      <c r="BE92" s="170"/>
      <c r="BF92" s="170"/>
      <c r="BG92" s="170"/>
      <c r="BH92" s="170"/>
      <c r="BI92" s="175"/>
      <c r="BJ92" s="173"/>
      <c r="BK92" s="173"/>
      <c r="BL92" s="175"/>
      <c r="BM92" s="176"/>
      <c r="CC92" s="180" t="str">
        <f>IFERROR(VLOOKUP(Table2[[#This Row],[Gender]],'Lookup Values'!$A$1:$B$5,2,FALSE),"0")</f>
        <v>0</v>
      </c>
      <c r="CD92" s="181"/>
      <c r="CE92" s="180" t="str">
        <f>IFERROR(VLOOKUP(Table2[[#This Row],[Year Group]],'Lookup Values'!$C$1:$D$9,2,FALSE),"0")</f>
        <v>0</v>
      </c>
      <c r="CF92" s="180" t="str">
        <f>IFERROR(VLOOKUP(Table2[[#This Row],[School]],'Lookup Values'!$E$1:$E$22,2,FALSE),"0")</f>
        <v>0</v>
      </c>
      <c r="CG92" s="180" t="str">
        <f>IFERROR(VLOOKUP(Table2[[#This Row],[Attending PRU / AP]],'Lookup Values'!$G$1:$H$3,2,FALSE),"0")</f>
        <v>0</v>
      </c>
      <c r="CH92" s="180" t="str">
        <f>IFERROR(VLOOKUP(Table2[[#This Row],[EHE]],'Lookup Values'!$I$1:$J$3,2,FALSE),"0")</f>
        <v>0</v>
      </c>
      <c r="CI92" s="180" t="str">
        <f>IFERROR(VLOOKUP(Table2[[#This Row],[CME]],'Lookup Values'!$K$1:$L$3,2,FALSE),"0")</f>
        <v>0</v>
      </c>
      <c r="CJ92" s="183" t="str">
        <f>IFERROR(VLOOKUP(Table2[[#This Row],[Ethnicity]],'Ethnicity codes'!$H$1:$J$101,3,FALSE),"")</f>
        <v/>
      </c>
      <c r="CK92" s="180" t="str">
        <f>IFERROR(VLOOKUP(Table3[[#This Row],[Ethnicity2]],'Lookup Values'!$M$1:$N$23,2,FALSE),"0")</f>
        <v>0</v>
      </c>
      <c r="CL92" s="180" t="str">
        <f>IFERROR(VLOOKUP(Table3[[#This Row],[Ethnicity2]],'Lookup Values'!$O$1:$P$3,2,FALSE),"0")</f>
        <v>0</v>
      </c>
      <c r="CM92" s="180" t="str">
        <f>IFERROR(VLOOKUP(Table2[[#This Row],[EAL]],'Lookup Values'!$Q$1:$R$3,2,FALSE),"0")</f>
        <v>0</v>
      </c>
      <c r="CN92" s="180" t="str">
        <f>IFERROR(VLOOKUP(Table2[[#This Row],[SEND]],'Lookup Values'!$S$1:$T$6,2,FALSE),"0")</f>
        <v>0</v>
      </c>
      <c r="CO92" s="180" t="str">
        <f>IFERROR(VLOOKUP(Table2[[#This Row],[Pupil Premium]],'Lookup Values'!$U$1:$V$3,2,FALSE),"0")</f>
        <v>0</v>
      </c>
      <c r="CP92" s="180" t="str">
        <f>IFERROR(VLOOKUP(Table2[[#This Row],[LAC / Care Leaver]],'Lookup Values'!$W$1:$X$3,2,FALSE),"0")</f>
        <v>0</v>
      </c>
      <c r="CQ92" s="180" t="str">
        <f>IFERROR(VLOOKUP(Table2[[#This Row],[CP / CIN]],'Lookup Values'!$Y$1:$Z$3,2,FALSE),"0")</f>
        <v>0</v>
      </c>
      <c r="CR92" s="180" t="str">
        <f>IFERROR(VLOOKUP(Table2[[#This Row],[Early Help Referral]],'Lookup Values'!$Y$1:$Z$3,2,FALSE),"0")</f>
        <v>0</v>
      </c>
      <c r="CS92" s="180" t="str">
        <f>IFERROR(VLOOKUP(Table2[[#This Row],[Social Worker]],'Lookup Values'!$Y$1:$Z$3,2,FALSE),"0")</f>
        <v>0</v>
      </c>
      <c r="CT92" s="180" t="str">
        <f>IFERROR(VLOOKUP(Table2[[#This Row],[Exclusion]],'Lookup Values'!$AE$1:$AF$5,2,FALSE),"0")</f>
        <v>0</v>
      </c>
      <c r="CU92" s="180" t="str">
        <f>IFERROR(VLOOKUP(Table2[[#This Row],[Attendance / Absence (&lt;90% PA / &lt;50% SA)]],'Lookup Values'!$AG$1:$AH$4,2,FALSE),"0")</f>
        <v>0</v>
      </c>
      <c r="CV92" s="180" t="str">
        <f>IFERROR(VLOOKUP(Table2[[#This Row],[Multiple School Moves (3+)]],'Lookup Values'!$AI$1:$AJ$3,2,FALSE),"0")</f>
        <v>0</v>
      </c>
      <c r="CW92" s="180" t="str">
        <f>IFERROR(VLOOKUP(Table2[[#This Row],[Pregnancy]],'Lookup Values'!$AK$1:$AL$3,2,FALSE),"0")</f>
        <v>0</v>
      </c>
      <c r="CX92" s="180" t="str">
        <f>IFERROR(VLOOKUP(Table2[[#This Row],[Young Parent]],'Lookup Values'!$AM$1:$AN$3,2,FALSE),"0")</f>
        <v>0</v>
      </c>
      <c r="CY92" s="180" t="str">
        <f>IFERROR(VLOOKUP(Table2[[#This Row],[Young Carer]],'Lookup Values'!$AO$1:$AP$3,2,FALSE),"0")</f>
        <v>0</v>
      </c>
      <c r="CZ92" s="180" t="str">
        <f>IFERROR(VLOOKUP(Table2[[#This Row],[CAMHS Involvement]],'Lookup Values'!$AQ$1:$AR$3,2,FALSE),"0")</f>
        <v>0</v>
      </c>
      <c r="DA92" s="180" t="str">
        <f>IFERROR(VLOOKUP(Table2[[#This Row],[Health Condition]],'Lookup Values'!$AS$1:$AT$3,2,FALSE),"0")</f>
        <v>0</v>
      </c>
      <c r="DB92" s="180" t="str">
        <f>IFERROR(VLOOKUP(Table2[[#This Row],[Substance Misuse ]],'Lookup Values'!$AU$1:$AV$3,2,FALSE),"0")</f>
        <v>0</v>
      </c>
      <c r="DC92" s="180" t="str">
        <f>IFERROR(VLOOKUP(Table2[[#This Row],[YOT supervision]],'Lookup Values'!$AW$1:$AX$3,2,FALSE),"0")</f>
        <v>0</v>
      </c>
      <c r="DD92" s="180" t="str">
        <f>IFERROR(VLOOKUP(Table2[[#This Row],[Previous YOT supervision]],'Lookup Values'!$AY$1:$AZ$3,2,FALSE),"0")</f>
        <v>0</v>
      </c>
      <c r="DE92" s="180" t="str">
        <f>IFERROR(VLOOKUP(Table2[[#This Row],[Custody]],'Lookup Values'!$BA$1:$BB$3,2,FALSE),"0")</f>
        <v>0</v>
      </c>
      <c r="DF92" s="180" t="str">
        <f>IFERROR(VLOOKUP(Table2[[#This Row],[KS2 Eng &amp; Maths Ability Profile HAP/MAP/LAP]],'Lookup Values'!$BC$1:$BD$4,2,FALSE),"0")</f>
        <v>0</v>
      </c>
      <c r="DG92" s="180" t="str">
        <f>IFERROR(VLOOKUP(Table2[[#This Row],[Intended Post 16 Destination]],'Lookup Values'!$BG$1:$BH$12,2,FALSE),"0")</f>
        <v>0</v>
      </c>
      <c r="DH92" s="180" t="str">
        <f>IFERROR(VLOOKUP(Table2[[#This Row],[Application submitted (Y/N or number of applications)]],'Lookup Values'!$BI$1:$BJ$3,2,FALSE),"0")</f>
        <v>0</v>
      </c>
      <c r="DI92" s="180" t="str">
        <f>IFERROR(VLOOKUP(Table2[[#This Row],[Provider Name]],'Lookup Values'!$BK$1:$BL$3,2,FALSE),"0")</f>
        <v>0</v>
      </c>
      <c r="DJ92" s="181"/>
      <c r="DK92" s="180" t="str">
        <f>IFERROR(VLOOKUP(Table2[[#This Row],[Offer received (Y/N)]],'Lookup Values'!$BM$1:$BN$3,2,FALSE),"0")</f>
        <v>0</v>
      </c>
      <c r="DL92" s="180" t="str">
        <f>IFERROR(VLOOKUP(Table2[[#This Row],[Poor Behaviour / Attitude / Motivation]],'Lookup Values'!$BO$1:$BP$4,2,FALSE),"0")</f>
        <v>0</v>
      </c>
      <c r="DM92" s="180" t="str">
        <f>IFERROR(VLOOKUP(Table2[[#This Row],[Other known risk factors (1)]],'Lookup Values'!$BQ$1:$BR$10,2,FALSE),"0")</f>
        <v>0</v>
      </c>
      <c r="DN92" s="182" t="str">
        <f>IFERROR(VLOOKUP(Table2[[#This Row],[Other known risk factors (2)]],'Lookup Values'!$BQ$1:$BR$10,2,FALSE),"0")</f>
        <v>0</v>
      </c>
      <c r="DO92" s="180">
        <f>SUM(Table3[[#This Row],[Gender Score]:[Other known risk factors (2) Score]])</f>
        <v>0</v>
      </c>
      <c r="DP92" s="185" t="str">
        <f>CONCATENATE(Table2[[#This Row],[Generated RONI]],Table2[[#This Row],[School RONI]])</f>
        <v>Very Low</v>
      </c>
    </row>
    <row r="93" spans="1:120" s="179" customFormat="1" ht="13" x14ac:dyDescent="0.3">
      <c r="A93" s="168"/>
      <c r="B93" s="169"/>
      <c r="C93" s="170"/>
      <c r="D93" s="170"/>
      <c r="E93" s="170"/>
      <c r="F93" s="170"/>
      <c r="G93" s="170"/>
      <c r="H93" s="171"/>
      <c r="I93" s="172"/>
      <c r="J93" s="173"/>
      <c r="K93" s="172"/>
      <c r="L93" s="172"/>
      <c r="M93" s="173"/>
      <c r="N93" s="171"/>
      <c r="O93" s="173"/>
      <c r="P93" s="174"/>
      <c r="Q93" s="174"/>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6"/>
      <c r="AS93" s="176"/>
      <c r="AT93" s="176"/>
      <c r="AU93" s="177" t="str">
        <f>VLOOKUP(Table3[[#This Row],[Risk Rating Score]],'Lookup Values'!$BS$1:$BT$34,2)</f>
        <v>Very Low</v>
      </c>
      <c r="AV93" s="172"/>
      <c r="AW93" s="177" t="str">
        <f>IFERROR(VLOOKUP(Table3[[#This Row],[RONI Match]],'Lookup Values'!$BU$2:$BV$26,2,FALSE),"")</f>
        <v/>
      </c>
      <c r="AX93" s="178"/>
      <c r="AY93" s="172"/>
      <c r="AZ93" s="176"/>
      <c r="BA93" s="170"/>
      <c r="BB93" s="170"/>
      <c r="BC93" s="170"/>
      <c r="BD93" s="170"/>
      <c r="BE93" s="170"/>
      <c r="BF93" s="170"/>
      <c r="BG93" s="170"/>
      <c r="BH93" s="170"/>
      <c r="BI93" s="175"/>
      <c r="BJ93" s="173"/>
      <c r="BK93" s="173"/>
      <c r="BL93" s="175"/>
      <c r="BM93" s="176"/>
      <c r="CC93" s="180" t="str">
        <f>IFERROR(VLOOKUP(Table2[[#This Row],[Gender]],'Lookup Values'!$A$1:$B$5,2,FALSE),"0")</f>
        <v>0</v>
      </c>
      <c r="CD93" s="181"/>
      <c r="CE93" s="180" t="str">
        <f>IFERROR(VLOOKUP(Table2[[#This Row],[Year Group]],'Lookup Values'!$C$1:$D$9,2,FALSE),"0")</f>
        <v>0</v>
      </c>
      <c r="CF93" s="180" t="str">
        <f>IFERROR(VLOOKUP(Table2[[#This Row],[School]],'Lookup Values'!$E$1:$E$22,2,FALSE),"0")</f>
        <v>0</v>
      </c>
      <c r="CG93" s="180" t="str">
        <f>IFERROR(VLOOKUP(Table2[[#This Row],[Attending PRU / AP]],'Lookup Values'!$G$1:$H$3,2,FALSE),"0")</f>
        <v>0</v>
      </c>
      <c r="CH93" s="180" t="str">
        <f>IFERROR(VLOOKUP(Table2[[#This Row],[EHE]],'Lookup Values'!$I$1:$J$3,2,FALSE),"0")</f>
        <v>0</v>
      </c>
      <c r="CI93" s="180" t="str">
        <f>IFERROR(VLOOKUP(Table2[[#This Row],[CME]],'Lookup Values'!$K$1:$L$3,2,FALSE),"0")</f>
        <v>0</v>
      </c>
      <c r="CJ93" s="183" t="str">
        <f>IFERROR(VLOOKUP(Table2[[#This Row],[Ethnicity]],'Ethnicity codes'!$H$1:$J$101,3,FALSE),"")</f>
        <v/>
      </c>
      <c r="CK93" s="180" t="str">
        <f>IFERROR(VLOOKUP(Table3[[#This Row],[Ethnicity2]],'Lookup Values'!$M$1:$N$23,2,FALSE),"0")</f>
        <v>0</v>
      </c>
      <c r="CL93" s="180" t="str">
        <f>IFERROR(VLOOKUP(Table3[[#This Row],[Ethnicity2]],'Lookup Values'!$O$1:$P$3,2,FALSE),"0")</f>
        <v>0</v>
      </c>
      <c r="CM93" s="180" t="str">
        <f>IFERROR(VLOOKUP(Table2[[#This Row],[EAL]],'Lookup Values'!$Q$1:$R$3,2,FALSE),"0")</f>
        <v>0</v>
      </c>
      <c r="CN93" s="180" t="str">
        <f>IFERROR(VLOOKUP(Table2[[#This Row],[SEND]],'Lookup Values'!$S$1:$T$6,2,FALSE),"0")</f>
        <v>0</v>
      </c>
      <c r="CO93" s="180" t="str">
        <f>IFERROR(VLOOKUP(Table2[[#This Row],[Pupil Premium]],'Lookup Values'!$U$1:$V$3,2,FALSE),"0")</f>
        <v>0</v>
      </c>
      <c r="CP93" s="180" t="str">
        <f>IFERROR(VLOOKUP(Table2[[#This Row],[LAC / Care Leaver]],'Lookup Values'!$W$1:$X$3,2,FALSE),"0")</f>
        <v>0</v>
      </c>
      <c r="CQ93" s="180" t="str">
        <f>IFERROR(VLOOKUP(Table2[[#This Row],[CP / CIN]],'Lookup Values'!$Y$1:$Z$3,2,FALSE),"0")</f>
        <v>0</v>
      </c>
      <c r="CR93" s="180" t="str">
        <f>IFERROR(VLOOKUP(Table2[[#This Row],[Early Help Referral]],'Lookup Values'!$Y$1:$Z$3,2,FALSE),"0")</f>
        <v>0</v>
      </c>
      <c r="CS93" s="180" t="str">
        <f>IFERROR(VLOOKUP(Table2[[#This Row],[Social Worker]],'Lookup Values'!$Y$1:$Z$3,2,FALSE),"0")</f>
        <v>0</v>
      </c>
      <c r="CT93" s="180" t="str">
        <f>IFERROR(VLOOKUP(Table2[[#This Row],[Exclusion]],'Lookup Values'!$AE$1:$AF$5,2,FALSE),"0")</f>
        <v>0</v>
      </c>
      <c r="CU93" s="180" t="str">
        <f>IFERROR(VLOOKUP(Table2[[#This Row],[Attendance / Absence (&lt;90% PA / &lt;50% SA)]],'Lookup Values'!$AG$1:$AH$4,2,FALSE),"0")</f>
        <v>0</v>
      </c>
      <c r="CV93" s="180" t="str">
        <f>IFERROR(VLOOKUP(Table2[[#This Row],[Multiple School Moves (3+)]],'Lookup Values'!$AI$1:$AJ$3,2,FALSE),"0")</f>
        <v>0</v>
      </c>
      <c r="CW93" s="180" t="str">
        <f>IFERROR(VLOOKUP(Table2[[#This Row],[Pregnancy]],'Lookup Values'!$AK$1:$AL$3,2,FALSE),"0")</f>
        <v>0</v>
      </c>
      <c r="CX93" s="180" t="str">
        <f>IFERROR(VLOOKUP(Table2[[#This Row],[Young Parent]],'Lookup Values'!$AM$1:$AN$3,2,FALSE),"0")</f>
        <v>0</v>
      </c>
      <c r="CY93" s="180" t="str">
        <f>IFERROR(VLOOKUP(Table2[[#This Row],[Young Carer]],'Lookup Values'!$AO$1:$AP$3,2,FALSE),"0")</f>
        <v>0</v>
      </c>
      <c r="CZ93" s="180" t="str">
        <f>IFERROR(VLOOKUP(Table2[[#This Row],[CAMHS Involvement]],'Lookup Values'!$AQ$1:$AR$3,2,FALSE),"0")</f>
        <v>0</v>
      </c>
      <c r="DA93" s="180" t="str">
        <f>IFERROR(VLOOKUP(Table2[[#This Row],[Health Condition]],'Lookup Values'!$AS$1:$AT$3,2,FALSE),"0")</f>
        <v>0</v>
      </c>
      <c r="DB93" s="180" t="str">
        <f>IFERROR(VLOOKUP(Table2[[#This Row],[Substance Misuse ]],'Lookup Values'!$AU$1:$AV$3,2,FALSE),"0")</f>
        <v>0</v>
      </c>
      <c r="DC93" s="180" t="str">
        <f>IFERROR(VLOOKUP(Table2[[#This Row],[YOT supervision]],'Lookup Values'!$AW$1:$AX$3,2,FALSE),"0")</f>
        <v>0</v>
      </c>
      <c r="DD93" s="180" t="str">
        <f>IFERROR(VLOOKUP(Table2[[#This Row],[Previous YOT supervision]],'Lookup Values'!$AY$1:$AZ$3,2,FALSE),"0")</f>
        <v>0</v>
      </c>
      <c r="DE93" s="180" t="str">
        <f>IFERROR(VLOOKUP(Table2[[#This Row],[Custody]],'Lookup Values'!$BA$1:$BB$3,2,FALSE),"0")</f>
        <v>0</v>
      </c>
      <c r="DF93" s="180" t="str">
        <f>IFERROR(VLOOKUP(Table2[[#This Row],[KS2 Eng &amp; Maths Ability Profile HAP/MAP/LAP]],'Lookup Values'!$BC$1:$BD$4,2,FALSE),"0")</f>
        <v>0</v>
      </c>
      <c r="DG93" s="180" t="str">
        <f>IFERROR(VLOOKUP(Table2[[#This Row],[Intended Post 16 Destination]],'Lookup Values'!$BG$1:$BH$12,2,FALSE),"0")</f>
        <v>0</v>
      </c>
      <c r="DH93" s="180" t="str">
        <f>IFERROR(VLOOKUP(Table2[[#This Row],[Application submitted (Y/N or number of applications)]],'Lookup Values'!$BI$1:$BJ$3,2,FALSE),"0")</f>
        <v>0</v>
      </c>
      <c r="DI93" s="180" t="str">
        <f>IFERROR(VLOOKUP(Table2[[#This Row],[Provider Name]],'Lookup Values'!$BK$1:$BL$3,2,FALSE),"0")</f>
        <v>0</v>
      </c>
      <c r="DJ93" s="181"/>
      <c r="DK93" s="180" t="str">
        <f>IFERROR(VLOOKUP(Table2[[#This Row],[Offer received (Y/N)]],'Lookup Values'!$BM$1:$BN$3,2,FALSE),"0")</f>
        <v>0</v>
      </c>
      <c r="DL93" s="180" t="str">
        <f>IFERROR(VLOOKUP(Table2[[#This Row],[Poor Behaviour / Attitude / Motivation]],'Lookup Values'!$BO$1:$BP$4,2,FALSE),"0")</f>
        <v>0</v>
      </c>
      <c r="DM93" s="180" t="str">
        <f>IFERROR(VLOOKUP(Table2[[#This Row],[Other known risk factors (1)]],'Lookup Values'!$BQ$1:$BR$10,2,FALSE),"0")</f>
        <v>0</v>
      </c>
      <c r="DN93" s="182" t="str">
        <f>IFERROR(VLOOKUP(Table2[[#This Row],[Other known risk factors (2)]],'Lookup Values'!$BQ$1:$BR$10,2,FALSE),"0")</f>
        <v>0</v>
      </c>
      <c r="DO93" s="180">
        <f>SUM(Table3[[#This Row],[Gender Score]:[Other known risk factors (2) Score]])</f>
        <v>0</v>
      </c>
      <c r="DP93" s="185" t="str">
        <f>CONCATENATE(Table2[[#This Row],[Generated RONI]],Table2[[#This Row],[School RONI]])</f>
        <v>Very Low</v>
      </c>
    </row>
    <row r="94" spans="1:120" s="179" customFormat="1" ht="13" x14ac:dyDescent="0.3">
      <c r="A94" s="168"/>
      <c r="B94" s="169"/>
      <c r="C94" s="170"/>
      <c r="D94" s="170"/>
      <c r="E94" s="170"/>
      <c r="F94" s="170"/>
      <c r="G94" s="170"/>
      <c r="H94" s="171"/>
      <c r="I94" s="172"/>
      <c r="J94" s="173"/>
      <c r="K94" s="172"/>
      <c r="L94" s="172"/>
      <c r="M94" s="173"/>
      <c r="N94" s="171"/>
      <c r="O94" s="173"/>
      <c r="P94" s="174"/>
      <c r="Q94" s="174"/>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6"/>
      <c r="AS94" s="176"/>
      <c r="AT94" s="176"/>
      <c r="AU94" s="177" t="str">
        <f>VLOOKUP(Table3[[#This Row],[Risk Rating Score]],'Lookup Values'!$BS$1:$BT$34,2)</f>
        <v>Very Low</v>
      </c>
      <c r="AV94" s="172"/>
      <c r="AW94" s="177" t="str">
        <f>IFERROR(VLOOKUP(Table3[[#This Row],[RONI Match]],'Lookup Values'!$BU$2:$BV$26,2,FALSE),"")</f>
        <v/>
      </c>
      <c r="AX94" s="178"/>
      <c r="AY94" s="172"/>
      <c r="AZ94" s="176"/>
      <c r="BA94" s="170"/>
      <c r="BB94" s="170"/>
      <c r="BC94" s="170"/>
      <c r="BD94" s="170"/>
      <c r="BE94" s="170"/>
      <c r="BF94" s="170"/>
      <c r="BG94" s="170"/>
      <c r="BH94" s="170"/>
      <c r="BI94" s="175"/>
      <c r="BJ94" s="173"/>
      <c r="BK94" s="173"/>
      <c r="BL94" s="175"/>
      <c r="BM94" s="176"/>
      <c r="CC94" s="180" t="str">
        <f>IFERROR(VLOOKUP(Table2[[#This Row],[Gender]],'Lookup Values'!$A$1:$B$5,2,FALSE),"0")</f>
        <v>0</v>
      </c>
      <c r="CD94" s="181"/>
      <c r="CE94" s="180" t="str">
        <f>IFERROR(VLOOKUP(Table2[[#This Row],[Year Group]],'Lookup Values'!$C$1:$D$9,2,FALSE),"0")</f>
        <v>0</v>
      </c>
      <c r="CF94" s="180" t="str">
        <f>IFERROR(VLOOKUP(Table2[[#This Row],[School]],'Lookup Values'!$E$1:$E$22,2,FALSE),"0")</f>
        <v>0</v>
      </c>
      <c r="CG94" s="180" t="str">
        <f>IFERROR(VLOOKUP(Table2[[#This Row],[Attending PRU / AP]],'Lookup Values'!$G$1:$H$3,2,FALSE),"0")</f>
        <v>0</v>
      </c>
      <c r="CH94" s="180" t="str">
        <f>IFERROR(VLOOKUP(Table2[[#This Row],[EHE]],'Lookup Values'!$I$1:$J$3,2,FALSE),"0")</f>
        <v>0</v>
      </c>
      <c r="CI94" s="180" t="str">
        <f>IFERROR(VLOOKUP(Table2[[#This Row],[CME]],'Lookup Values'!$K$1:$L$3,2,FALSE),"0")</f>
        <v>0</v>
      </c>
      <c r="CJ94" s="183" t="str">
        <f>IFERROR(VLOOKUP(Table2[[#This Row],[Ethnicity]],'Ethnicity codes'!$H$1:$J$101,3,FALSE),"")</f>
        <v/>
      </c>
      <c r="CK94" s="180" t="str">
        <f>IFERROR(VLOOKUP(Table3[[#This Row],[Ethnicity2]],'Lookup Values'!$M$1:$N$23,2,FALSE),"0")</f>
        <v>0</v>
      </c>
      <c r="CL94" s="180" t="str">
        <f>IFERROR(VLOOKUP(Table3[[#This Row],[Ethnicity2]],'Lookup Values'!$O$1:$P$3,2,FALSE),"0")</f>
        <v>0</v>
      </c>
      <c r="CM94" s="180" t="str">
        <f>IFERROR(VLOOKUP(Table2[[#This Row],[EAL]],'Lookup Values'!$Q$1:$R$3,2,FALSE),"0")</f>
        <v>0</v>
      </c>
      <c r="CN94" s="180" t="str">
        <f>IFERROR(VLOOKUP(Table2[[#This Row],[SEND]],'Lookup Values'!$S$1:$T$6,2,FALSE),"0")</f>
        <v>0</v>
      </c>
      <c r="CO94" s="180" t="str">
        <f>IFERROR(VLOOKUP(Table2[[#This Row],[Pupil Premium]],'Lookup Values'!$U$1:$V$3,2,FALSE),"0")</f>
        <v>0</v>
      </c>
      <c r="CP94" s="180" t="str">
        <f>IFERROR(VLOOKUP(Table2[[#This Row],[LAC / Care Leaver]],'Lookup Values'!$W$1:$X$3,2,FALSE),"0")</f>
        <v>0</v>
      </c>
      <c r="CQ94" s="180" t="str">
        <f>IFERROR(VLOOKUP(Table2[[#This Row],[CP / CIN]],'Lookup Values'!$Y$1:$Z$3,2,FALSE),"0")</f>
        <v>0</v>
      </c>
      <c r="CR94" s="180" t="str">
        <f>IFERROR(VLOOKUP(Table2[[#This Row],[Early Help Referral]],'Lookup Values'!$Y$1:$Z$3,2,FALSE),"0")</f>
        <v>0</v>
      </c>
      <c r="CS94" s="180" t="str">
        <f>IFERROR(VLOOKUP(Table2[[#This Row],[Social Worker]],'Lookup Values'!$Y$1:$Z$3,2,FALSE),"0")</f>
        <v>0</v>
      </c>
      <c r="CT94" s="180" t="str">
        <f>IFERROR(VLOOKUP(Table2[[#This Row],[Exclusion]],'Lookup Values'!$AE$1:$AF$5,2,FALSE),"0")</f>
        <v>0</v>
      </c>
      <c r="CU94" s="180" t="str">
        <f>IFERROR(VLOOKUP(Table2[[#This Row],[Attendance / Absence (&lt;90% PA / &lt;50% SA)]],'Lookup Values'!$AG$1:$AH$4,2,FALSE),"0")</f>
        <v>0</v>
      </c>
      <c r="CV94" s="180" t="str">
        <f>IFERROR(VLOOKUP(Table2[[#This Row],[Multiple School Moves (3+)]],'Lookup Values'!$AI$1:$AJ$3,2,FALSE),"0")</f>
        <v>0</v>
      </c>
      <c r="CW94" s="180" t="str">
        <f>IFERROR(VLOOKUP(Table2[[#This Row],[Pregnancy]],'Lookup Values'!$AK$1:$AL$3,2,FALSE),"0")</f>
        <v>0</v>
      </c>
      <c r="CX94" s="180" t="str">
        <f>IFERROR(VLOOKUP(Table2[[#This Row],[Young Parent]],'Lookup Values'!$AM$1:$AN$3,2,FALSE),"0")</f>
        <v>0</v>
      </c>
      <c r="CY94" s="180" t="str">
        <f>IFERROR(VLOOKUP(Table2[[#This Row],[Young Carer]],'Lookup Values'!$AO$1:$AP$3,2,FALSE),"0")</f>
        <v>0</v>
      </c>
      <c r="CZ94" s="180" t="str">
        <f>IFERROR(VLOOKUP(Table2[[#This Row],[CAMHS Involvement]],'Lookup Values'!$AQ$1:$AR$3,2,FALSE),"0")</f>
        <v>0</v>
      </c>
      <c r="DA94" s="180" t="str">
        <f>IFERROR(VLOOKUP(Table2[[#This Row],[Health Condition]],'Lookup Values'!$AS$1:$AT$3,2,FALSE),"0")</f>
        <v>0</v>
      </c>
      <c r="DB94" s="180" t="str">
        <f>IFERROR(VLOOKUP(Table2[[#This Row],[Substance Misuse ]],'Lookup Values'!$AU$1:$AV$3,2,FALSE),"0")</f>
        <v>0</v>
      </c>
      <c r="DC94" s="180" t="str">
        <f>IFERROR(VLOOKUP(Table2[[#This Row],[YOT supervision]],'Lookup Values'!$AW$1:$AX$3,2,FALSE),"0")</f>
        <v>0</v>
      </c>
      <c r="DD94" s="180" t="str">
        <f>IFERROR(VLOOKUP(Table2[[#This Row],[Previous YOT supervision]],'Lookup Values'!$AY$1:$AZ$3,2,FALSE),"0")</f>
        <v>0</v>
      </c>
      <c r="DE94" s="180" t="str">
        <f>IFERROR(VLOOKUP(Table2[[#This Row],[Custody]],'Lookup Values'!$BA$1:$BB$3,2,FALSE),"0")</f>
        <v>0</v>
      </c>
      <c r="DF94" s="180" t="str">
        <f>IFERROR(VLOOKUP(Table2[[#This Row],[KS2 Eng &amp; Maths Ability Profile HAP/MAP/LAP]],'Lookup Values'!$BC$1:$BD$4,2,FALSE),"0")</f>
        <v>0</v>
      </c>
      <c r="DG94" s="180" t="str">
        <f>IFERROR(VLOOKUP(Table2[[#This Row],[Intended Post 16 Destination]],'Lookup Values'!$BG$1:$BH$12,2,FALSE),"0")</f>
        <v>0</v>
      </c>
      <c r="DH94" s="180" t="str">
        <f>IFERROR(VLOOKUP(Table2[[#This Row],[Application submitted (Y/N or number of applications)]],'Lookup Values'!$BI$1:$BJ$3,2,FALSE),"0")</f>
        <v>0</v>
      </c>
      <c r="DI94" s="180" t="str">
        <f>IFERROR(VLOOKUP(Table2[[#This Row],[Provider Name]],'Lookup Values'!$BK$1:$BL$3,2,FALSE),"0")</f>
        <v>0</v>
      </c>
      <c r="DJ94" s="181"/>
      <c r="DK94" s="180" t="str">
        <f>IFERROR(VLOOKUP(Table2[[#This Row],[Offer received (Y/N)]],'Lookup Values'!$BM$1:$BN$3,2,FALSE),"0")</f>
        <v>0</v>
      </c>
      <c r="DL94" s="180" t="str">
        <f>IFERROR(VLOOKUP(Table2[[#This Row],[Poor Behaviour / Attitude / Motivation]],'Lookup Values'!$BO$1:$BP$4,2,FALSE),"0")</f>
        <v>0</v>
      </c>
      <c r="DM94" s="180" t="str">
        <f>IFERROR(VLOOKUP(Table2[[#This Row],[Other known risk factors (1)]],'Lookup Values'!$BQ$1:$BR$10,2,FALSE),"0")</f>
        <v>0</v>
      </c>
      <c r="DN94" s="182" t="str">
        <f>IFERROR(VLOOKUP(Table2[[#This Row],[Other known risk factors (2)]],'Lookup Values'!$BQ$1:$BR$10,2,FALSE),"0")</f>
        <v>0</v>
      </c>
      <c r="DO94" s="180">
        <f>SUM(Table3[[#This Row],[Gender Score]:[Other known risk factors (2) Score]])</f>
        <v>0</v>
      </c>
      <c r="DP94" s="185" t="str">
        <f>CONCATENATE(Table2[[#This Row],[Generated RONI]],Table2[[#This Row],[School RONI]])</f>
        <v>Very Low</v>
      </c>
    </row>
    <row r="95" spans="1:120" s="179" customFormat="1" ht="13" x14ac:dyDescent="0.3">
      <c r="A95" s="168"/>
      <c r="B95" s="169"/>
      <c r="C95" s="170"/>
      <c r="D95" s="170"/>
      <c r="E95" s="170"/>
      <c r="F95" s="170"/>
      <c r="G95" s="170"/>
      <c r="H95" s="171"/>
      <c r="I95" s="172"/>
      <c r="J95" s="173"/>
      <c r="K95" s="172"/>
      <c r="L95" s="172"/>
      <c r="M95" s="173"/>
      <c r="N95" s="171"/>
      <c r="O95" s="173"/>
      <c r="P95" s="174"/>
      <c r="Q95" s="174"/>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6"/>
      <c r="AS95" s="176"/>
      <c r="AT95" s="176"/>
      <c r="AU95" s="177" t="str">
        <f>VLOOKUP(Table3[[#This Row],[Risk Rating Score]],'Lookup Values'!$BS$1:$BT$34,2)</f>
        <v>Very Low</v>
      </c>
      <c r="AV95" s="172"/>
      <c r="AW95" s="177" t="str">
        <f>IFERROR(VLOOKUP(Table3[[#This Row],[RONI Match]],'Lookup Values'!$BU$2:$BV$26,2,FALSE),"")</f>
        <v/>
      </c>
      <c r="AX95" s="178"/>
      <c r="AY95" s="172"/>
      <c r="AZ95" s="176"/>
      <c r="BA95" s="170"/>
      <c r="BB95" s="170"/>
      <c r="BC95" s="170"/>
      <c r="BD95" s="170"/>
      <c r="BE95" s="170"/>
      <c r="BF95" s="170"/>
      <c r="BG95" s="170"/>
      <c r="BH95" s="170"/>
      <c r="BI95" s="175"/>
      <c r="BJ95" s="173"/>
      <c r="BK95" s="173"/>
      <c r="BL95" s="175"/>
      <c r="BM95" s="176"/>
      <c r="CC95" s="180" t="str">
        <f>IFERROR(VLOOKUP(Table2[[#This Row],[Gender]],'Lookup Values'!$A$1:$B$5,2,FALSE),"0")</f>
        <v>0</v>
      </c>
      <c r="CD95" s="181"/>
      <c r="CE95" s="180" t="str">
        <f>IFERROR(VLOOKUP(Table2[[#This Row],[Year Group]],'Lookup Values'!$C$1:$D$9,2,FALSE),"0")</f>
        <v>0</v>
      </c>
      <c r="CF95" s="180" t="str">
        <f>IFERROR(VLOOKUP(Table2[[#This Row],[School]],'Lookup Values'!$E$1:$E$22,2,FALSE),"0")</f>
        <v>0</v>
      </c>
      <c r="CG95" s="180" t="str">
        <f>IFERROR(VLOOKUP(Table2[[#This Row],[Attending PRU / AP]],'Lookup Values'!$G$1:$H$3,2,FALSE),"0")</f>
        <v>0</v>
      </c>
      <c r="CH95" s="180" t="str">
        <f>IFERROR(VLOOKUP(Table2[[#This Row],[EHE]],'Lookup Values'!$I$1:$J$3,2,FALSE),"0")</f>
        <v>0</v>
      </c>
      <c r="CI95" s="180" t="str">
        <f>IFERROR(VLOOKUP(Table2[[#This Row],[CME]],'Lookup Values'!$K$1:$L$3,2,FALSE),"0")</f>
        <v>0</v>
      </c>
      <c r="CJ95" s="183" t="str">
        <f>IFERROR(VLOOKUP(Table2[[#This Row],[Ethnicity]],'Ethnicity codes'!$H$1:$J$101,3,FALSE),"")</f>
        <v/>
      </c>
      <c r="CK95" s="180" t="str">
        <f>IFERROR(VLOOKUP(Table3[[#This Row],[Ethnicity2]],'Lookup Values'!$M$1:$N$23,2,FALSE),"0")</f>
        <v>0</v>
      </c>
      <c r="CL95" s="180" t="str">
        <f>IFERROR(VLOOKUP(Table3[[#This Row],[Ethnicity2]],'Lookup Values'!$O$1:$P$3,2,FALSE),"0")</f>
        <v>0</v>
      </c>
      <c r="CM95" s="180" t="str">
        <f>IFERROR(VLOOKUP(Table2[[#This Row],[EAL]],'Lookup Values'!$Q$1:$R$3,2,FALSE),"0")</f>
        <v>0</v>
      </c>
      <c r="CN95" s="180" t="str">
        <f>IFERROR(VLOOKUP(Table2[[#This Row],[SEND]],'Lookup Values'!$S$1:$T$6,2,FALSE),"0")</f>
        <v>0</v>
      </c>
      <c r="CO95" s="180" t="str">
        <f>IFERROR(VLOOKUP(Table2[[#This Row],[Pupil Premium]],'Lookup Values'!$U$1:$V$3,2,FALSE),"0")</f>
        <v>0</v>
      </c>
      <c r="CP95" s="180" t="str">
        <f>IFERROR(VLOOKUP(Table2[[#This Row],[LAC / Care Leaver]],'Lookup Values'!$W$1:$X$3,2,FALSE),"0")</f>
        <v>0</v>
      </c>
      <c r="CQ95" s="180" t="str">
        <f>IFERROR(VLOOKUP(Table2[[#This Row],[CP / CIN]],'Lookup Values'!$Y$1:$Z$3,2,FALSE),"0")</f>
        <v>0</v>
      </c>
      <c r="CR95" s="180" t="str">
        <f>IFERROR(VLOOKUP(Table2[[#This Row],[Early Help Referral]],'Lookup Values'!$Y$1:$Z$3,2,FALSE),"0")</f>
        <v>0</v>
      </c>
      <c r="CS95" s="180" t="str">
        <f>IFERROR(VLOOKUP(Table2[[#This Row],[Social Worker]],'Lookup Values'!$Y$1:$Z$3,2,FALSE),"0")</f>
        <v>0</v>
      </c>
      <c r="CT95" s="180" t="str">
        <f>IFERROR(VLOOKUP(Table2[[#This Row],[Exclusion]],'Lookup Values'!$AE$1:$AF$5,2,FALSE),"0")</f>
        <v>0</v>
      </c>
      <c r="CU95" s="180" t="str">
        <f>IFERROR(VLOOKUP(Table2[[#This Row],[Attendance / Absence (&lt;90% PA / &lt;50% SA)]],'Lookup Values'!$AG$1:$AH$4,2,FALSE),"0")</f>
        <v>0</v>
      </c>
      <c r="CV95" s="180" t="str">
        <f>IFERROR(VLOOKUP(Table2[[#This Row],[Multiple School Moves (3+)]],'Lookup Values'!$AI$1:$AJ$3,2,FALSE),"0")</f>
        <v>0</v>
      </c>
      <c r="CW95" s="180" t="str">
        <f>IFERROR(VLOOKUP(Table2[[#This Row],[Pregnancy]],'Lookup Values'!$AK$1:$AL$3,2,FALSE),"0")</f>
        <v>0</v>
      </c>
      <c r="CX95" s="180" t="str">
        <f>IFERROR(VLOOKUP(Table2[[#This Row],[Young Parent]],'Lookup Values'!$AM$1:$AN$3,2,FALSE),"0")</f>
        <v>0</v>
      </c>
      <c r="CY95" s="180" t="str">
        <f>IFERROR(VLOOKUP(Table2[[#This Row],[Young Carer]],'Lookup Values'!$AO$1:$AP$3,2,FALSE),"0")</f>
        <v>0</v>
      </c>
      <c r="CZ95" s="180" t="str">
        <f>IFERROR(VLOOKUP(Table2[[#This Row],[CAMHS Involvement]],'Lookup Values'!$AQ$1:$AR$3,2,FALSE),"0")</f>
        <v>0</v>
      </c>
      <c r="DA95" s="180" t="str">
        <f>IFERROR(VLOOKUP(Table2[[#This Row],[Health Condition]],'Lookup Values'!$AS$1:$AT$3,2,FALSE),"0")</f>
        <v>0</v>
      </c>
      <c r="DB95" s="180" t="str">
        <f>IFERROR(VLOOKUP(Table2[[#This Row],[Substance Misuse ]],'Lookup Values'!$AU$1:$AV$3,2,FALSE),"0")</f>
        <v>0</v>
      </c>
      <c r="DC95" s="180" t="str">
        <f>IFERROR(VLOOKUP(Table2[[#This Row],[YOT supervision]],'Lookup Values'!$AW$1:$AX$3,2,FALSE),"0")</f>
        <v>0</v>
      </c>
      <c r="DD95" s="180" t="str">
        <f>IFERROR(VLOOKUP(Table2[[#This Row],[Previous YOT supervision]],'Lookup Values'!$AY$1:$AZ$3,2,FALSE),"0")</f>
        <v>0</v>
      </c>
      <c r="DE95" s="180" t="str">
        <f>IFERROR(VLOOKUP(Table2[[#This Row],[Custody]],'Lookup Values'!$BA$1:$BB$3,2,FALSE),"0")</f>
        <v>0</v>
      </c>
      <c r="DF95" s="180" t="str">
        <f>IFERROR(VLOOKUP(Table2[[#This Row],[KS2 Eng &amp; Maths Ability Profile HAP/MAP/LAP]],'Lookup Values'!$BC$1:$BD$4,2,FALSE),"0")</f>
        <v>0</v>
      </c>
      <c r="DG95" s="180" t="str">
        <f>IFERROR(VLOOKUP(Table2[[#This Row],[Intended Post 16 Destination]],'Lookup Values'!$BG$1:$BH$12,2,FALSE),"0")</f>
        <v>0</v>
      </c>
      <c r="DH95" s="180" t="str">
        <f>IFERROR(VLOOKUP(Table2[[#This Row],[Application submitted (Y/N or number of applications)]],'Lookup Values'!$BI$1:$BJ$3,2,FALSE),"0")</f>
        <v>0</v>
      </c>
      <c r="DI95" s="180" t="str">
        <f>IFERROR(VLOOKUP(Table2[[#This Row],[Provider Name]],'Lookup Values'!$BK$1:$BL$3,2,FALSE),"0")</f>
        <v>0</v>
      </c>
      <c r="DJ95" s="181"/>
      <c r="DK95" s="180" t="str">
        <f>IFERROR(VLOOKUP(Table2[[#This Row],[Offer received (Y/N)]],'Lookup Values'!$BM$1:$BN$3,2,FALSE),"0")</f>
        <v>0</v>
      </c>
      <c r="DL95" s="180" t="str">
        <f>IFERROR(VLOOKUP(Table2[[#This Row],[Poor Behaviour / Attitude / Motivation]],'Lookup Values'!$BO$1:$BP$4,2,FALSE),"0")</f>
        <v>0</v>
      </c>
      <c r="DM95" s="180" t="str">
        <f>IFERROR(VLOOKUP(Table2[[#This Row],[Other known risk factors (1)]],'Lookup Values'!$BQ$1:$BR$10,2,FALSE),"0")</f>
        <v>0</v>
      </c>
      <c r="DN95" s="182" t="str">
        <f>IFERROR(VLOOKUP(Table2[[#This Row],[Other known risk factors (2)]],'Lookup Values'!$BQ$1:$BR$10,2,FALSE),"0")</f>
        <v>0</v>
      </c>
      <c r="DO95" s="180">
        <f>SUM(Table3[[#This Row],[Gender Score]:[Other known risk factors (2) Score]])</f>
        <v>0</v>
      </c>
      <c r="DP95" s="185" t="str">
        <f>CONCATENATE(Table2[[#This Row],[Generated RONI]],Table2[[#This Row],[School RONI]])</f>
        <v>Very Low</v>
      </c>
    </row>
    <row r="96" spans="1:120" s="179" customFormat="1" ht="13" x14ac:dyDescent="0.3">
      <c r="A96" s="168"/>
      <c r="B96" s="169"/>
      <c r="C96" s="170"/>
      <c r="D96" s="170"/>
      <c r="E96" s="170"/>
      <c r="F96" s="170"/>
      <c r="G96" s="170"/>
      <c r="H96" s="171"/>
      <c r="I96" s="172"/>
      <c r="J96" s="173"/>
      <c r="K96" s="172"/>
      <c r="L96" s="172"/>
      <c r="M96" s="173"/>
      <c r="N96" s="171"/>
      <c r="O96" s="173"/>
      <c r="P96" s="174"/>
      <c r="Q96" s="174"/>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6"/>
      <c r="AS96" s="176"/>
      <c r="AT96" s="176"/>
      <c r="AU96" s="177" t="str">
        <f>VLOOKUP(Table3[[#This Row],[Risk Rating Score]],'Lookup Values'!$BS$1:$BT$34,2)</f>
        <v>Very Low</v>
      </c>
      <c r="AV96" s="172"/>
      <c r="AW96" s="177" t="str">
        <f>IFERROR(VLOOKUP(Table3[[#This Row],[RONI Match]],'Lookup Values'!$BU$2:$BV$26,2,FALSE),"")</f>
        <v/>
      </c>
      <c r="AX96" s="178"/>
      <c r="AY96" s="172"/>
      <c r="AZ96" s="176"/>
      <c r="BA96" s="170"/>
      <c r="BB96" s="170"/>
      <c r="BC96" s="170"/>
      <c r="BD96" s="170"/>
      <c r="BE96" s="170"/>
      <c r="BF96" s="170"/>
      <c r="BG96" s="170"/>
      <c r="BH96" s="170"/>
      <c r="BI96" s="175"/>
      <c r="BJ96" s="173"/>
      <c r="BK96" s="173"/>
      <c r="BL96" s="175"/>
      <c r="BM96" s="176"/>
      <c r="CC96" s="180" t="str">
        <f>IFERROR(VLOOKUP(Table2[[#This Row],[Gender]],'Lookup Values'!$A$1:$B$5,2,FALSE),"0")</f>
        <v>0</v>
      </c>
      <c r="CD96" s="181"/>
      <c r="CE96" s="180" t="str">
        <f>IFERROR(VLOOKUP(Table2[[#This Row],[Year Group]],'Lookup Values'!$C$1:$D$9,2,FALSE),"0")</f>
        <v>0</v>
      </c>
      <c r="CF96" s="180" t="str">
        <f>IFERROR(VLOOKUP(Table2[[#This Row],[School]],'Lookup Values'!$E$1:$E$22,2,FALSE),"0")</f>
        <v>0</v>
      </c>
      <c r="CG96" s="180" t="str">
        <f>IFERROR(VLOOKUP(Table2[[#This Row],[Attending PRU / AP]],'Lookup Values'!$G$1:$H$3,2,FALSE),"0")</f>
        <v>0</v>
      </c>
      <c r="CH96" s="180" t="str">
        <f>IFERROR(VLOOKUP(Table2[[#This Row],[EHE]],'Lookup Values'!$I$1:$J$3,2,FALSE),"0")</f>
        <v>0</v>
      </c>
      <c r="CI96" s="180" t="str">
        <f>IFERROR(VLOOKUP(Table2[[#This Row],[CME]],'Lookup Values'!$K$1:$L$3,2,FALSE),"0")</f>
        <v>0</v>
      </c>
      <c r="CJ96" s="183" t="str">
        <f>IFERROR(VLOOKUP(Table2[[#This Row],[Ethnicity]],'Ethnicity codes'!$H$1:$J$101,3,FALSE),"")</f>
        <v/>
      </c>
      <c r="CK96" s="180" t="str">
        <f>IFERROR(VLOOKUP(Table3[[#This Row],[Ethnicity2]],'Lookup Values'!$M$1:$N$23,2,FALSE),"0")</f>
        <v>0</v>
      </c>
      <c r="CL96" s="180" t="str">
        <f>IFERROR(VLOOKUP(Table3[[#This Row],[Ethnicity2]],'Lookup Values'!$O$1:$P$3,2,FALSE),"0")</f>
        <v>0</v>
      </c>
      <c r="CM96" s="180" t="str">
        <f>IFERROR(VLOOKUP(Table2[[#This Row],[EAL]],'Lookup Values'!$Q$1:$R$3,2,FALSE),"0")</f>
        <v>0</v>
      </c>
      <c r="CN96" s="180" t="str">
        <f>IFERROR(VLOOKUP(Table2[[#This Row],[SEND]],'Lookup Values'!$S$1:$T$6,2,FALSE),"0")</f>
        <v>0</v>
      </c>
      <c r="CO96" s="180" t="str">
        <f>IFERROR(VLOOKUP(Table2[[#This Row],[Pupil Premium]],'Lookup Values'!$U$1:$V$3,2,FALSE),"0")</f>
        <v>0</v>
      </c>
      <c r="CP96" s="180" t="str">
        <f>IFERROR(VLOOKUP(Table2[[#This Row],[LAC / Care Leaver]],'Lookup Values'!$W$1:$X$3,2,FALSE),"0")</f>
        <v>0</v>
      </c>
      <c r="CQ96" s="180" t="str">
        <f>IFERROR(VLOOKUP(Table2[[#This Row],[CP / CIN]],'Lookup Values'!$Y$1:$Z$3,2,FALSE),"0")</f>
        <v>0</v>
      </c>
      <c r="CR96" s="180" t="str">
        <f>IFERROR(VLOOKUP(Table2[[#This Row],[Early Help Referral]],'Lookup Values'!$Y$1:$Z$3,2,FALSE),"0")</f>
        <v>0</v>
      </c>
      <c r="CS96" s="180" t="str">
        <f>IFERROR(VLOOKUP(Table2[[#This Row],[Social Worker]],'Lookup Values'!$Y$1:$Z$3,2,FALSE),"0")</f>
        <v>0</v>
      </c>
      <c r="CT96" s="180" t="str">
        <f>IFERROR(VLOOKUP(Table2[[#This Row],[Exclusion]],'Lookup Values'!$AE$1:$AF$5,2,FALSE),"0")</f>
        <v>0</v>
      </c>
      <c r="CU96" s="180" t="str">
        <f>IFERROR(VLOOKUP(Table2[[#This Row],[Attendance / Absence (&lt;90% PA / &lt;50% SA)]],'Lookup Values'!$AG$1:$AH$4,2,FALSE),"0")</f>
        <v>0</v>
      </c>
      <c r="CV96" s="180" t="str">
        <f>IFERROR(VLOOKUP(Table2[[#This Row],[Multiple School Moves (3+)]],'Lookup Values'!$AI$1:$AJ$3,2,FALSE),"0")</f>
        <v>0</v>
      </c>
      <c r="CW96" s="180" t="str">
        <f>IFERROR(VLOOKUP(Table2[[#This Row],[Pregnancy]],'Lookup Values'!$AK$1:$AL$3,2,FALSE),"0")</f>
        <v>0</v>
      </c>
      <c r="CX96" s="180" t="str">
        <f>IFERROR(VLOOKUP(Table2[[#This Row],[Young Parent]],'Lookup Values'!$AM$1:$AN$3,2,FALSE),"0")</f>
        <v>0</v>
      </c>
      <c r="CY96" s="180" t="str">
        <f>IFERROR(VLOOKUP(Table2[[#This Row],[Young Carer]],'Lookup Values'!$AO$1:$AP$3,2,FALSE),"0")</f>
        <v>0</v>
      </c>
      <c r="CZ96" s="180" t="str">
        <f>IFERROR(VLOOKUP(Table2[[#This Row],[CAMHS Involvement]],'Lookup Values'!$AQ$1:$AR$3,2,FALSE),"0")</f>
        <v>0</v>
      </c>
      <c r="DA96" s="180" t="str">
        <f>IFERROR(VLOOKUP(Table2[[#This Row],[Health Condition]],'Lookup Values'!$AS$1:$AT$3,2,FALSE),"0")</f>
        <v>0</v>
      </c>
      <c r="DB96" s="180" t="str">
        <f>IFERROR(VLOOKUP(Table2[[#This Row],[Substance Misuse ]],'Lookup Values'!$AU$1:$AV$3,2,FALSE),"0")</f>
        <v>0</v>
      </c>
      <c r="DC96" s="180" t="str">
        <f>IFERROR(VLOOKUP(Table2[[#This Row],[YOT supervision]],'Lookup Values'!$AW$1:$AX$3,2,FALSE),"0")</f>
        <v>0</v>
      </c>
      <c r="DD96" s="180" t="str">
        <f>IFERROR(VLOOKUP(Table2[[#This Row],[Previous YOT supervision]],'Lookup Values'!$AY$1:$AZ$3,2,FALSE),"0")</f>
        <v>0</v>
      </c>
      <c r="DE96" s="180" t="str">
        <f>IFERROR(VLOOKUP(Table2[[#This Row],[Custody]],'Lookup Values'!$BA$1:$BB$3,2,FALSE),"0")</f>
        <v>0</v>
      </c>
      <c r="DF96" s="180" t="str">
        <f>IFERROR(VLOOKUP(Table2[[#This Row],[KS2 Eng &amp; Maths Ability Profile HAP/MAP/LAP]],'Lookup Values'!$BC$1:$BD$4,2,FALSE),"0")</f>
        <v>0</v>
      </c>
      <c r="DG96" s="180" t="str">
        <f>IFERROR(VLOOKUP(Table2[[#This Row],[Intended Post 16 Destination]],'Lookup Values'!$BG$1:$BH$12,2,FALSE),"0")</f>
        <v>0</v>
      </c>
      <c r="DH96" s="180" t="str">
        <f>IFERROR(VLOOKUP(Table2[[#This Row],[Application submitted (Y/N or number of applications)]],'Lookup Values'!$BI$1:$BJ$3,2,FALSE),"0")</f>
        <v>0</v>
      </c>
      <c r="DI96" s="180" t="str">
        <f>IFERROR(VLOOKUP(Table2[[#This Row],[Provider Name]],'Lookup Values'!$BK$1:$BL$3,2,FALSE),"0")</f>
        <v>0</v>
      </c>
      <c r="DJ96" s="181"/>
      <c r="DK96" s="180" t="str">
        <f>IFERROR(VLOOKUP(Table2[[#This Row],[Offer received (Y/N)]],'Lookup Values'!$BM$1:$BN$3,2,FALSE),"0")</f>
        <v>0</v>
      </c>
      <c r="DL96" s="180" t="str">
        <f>IFERROR(VLOOKUP(Table2[[#This Row],[Poor Behaviour / Attitude / Motivation]],'Lookup Values'!$BO$1:$BP$4,2,FALSE),"0")</f>
        <v>0</v>
      </c>
      <c r="DM96" s="180" t="str">
        <f>IFERROR(VLOOKUP(Table2[[#This Row],[Other known risk factors (1)]],'Lookup Values'!$BQ$1:$BR$10,2,FALSE),"0")</f>
        <v>0</v>
      </c>
      <c r="DN96" s="182" t="str">
        <f>IFERROR(VLOOKUP(Table2[[#This Row],[Other known risk factors (2)]],'Lookup Values'!$BQ$1:$BR$10,2,FALSE),"0")</f>
        <v>0</v>
      </c>
      <c r="DO96" s="180">
        <f>SUM(Table3[[#This Row],[Gender Score]:[Other known risk factors (2) Score]])</f>
        <v>0</v>
      </c>
      <c r="DP96" s="185" t="str">
        <f>CONCATENATE(Table2[[#This Row],[Generated RONI]],Table2[[#This Row],[School RONI]])</f>
        <v>Very Low</v>
      </c>
    </row>
    <row r="97" spans="1:120" s="179" customFormat="1" ht="13" x14ac:dyDescent="0.3">
      <c r="A97" s="168"/>
      <c r="B97" s="169"/>
      <c r="C97" s="170"/>
      <c r="D97" s="170"/>
      <c r="E97" s="170"/>
      <c r="F97" s="170"/>
      <c r="G97" s="170"/>
      <c r="H97" s="171"/>
      <c r="I97" s="172"/>
      <c r="J97" s="173"/>
      <c r="K97" s="172"/>
      <c r="L97" s="172"/>
      <c r="M97" s="173"/>
      <c r="N97" s="171"/>
      <c r="O97" s="173"/>
      <c r="P97" s="174"/>
      <c r="Q97" s="174"/>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6"/>
      <c r="AS97" s="176"/>
      <c r="AT97" s="176"/>
      <c r="AU97" s="177" t="str">
        <f>VLOOKUP(Table3[[#This Row],[Risk Rating Score]],'Lookup Values'!$BS$1:$BT$34,2)</f>
        <v>Very Low</v>
      </c>
      <c r="AV97" s="172"/>
      <c r="AW97" s="177" t="str">
        <f>IFERROR(VLOOKUP(Table3[[#This Row],[RONI Match]],'Lookup Values'!$BU$2:$BV$26,2,FALSE),"")</f>
        <v/>
      </c>
      <c r="AX97" s="178"/>
      <c r="AY97" s="172"/>
      <c r="AZ97" s="176"/>
      <c r="BA97" s="170"/>
      <c r="BB97" s="170"/>
      <c r="BC97" s="170"/>
      <c r="BD97" s="170"/>
      <c r="BE97" s="170"/>
      <c r="BF97" s="170"/>
      <c r="BG97" s="170"/>
      <c r="BH97" s="170"/>
      <c r="BI97" s="175"/>
      <c r="BJ97" s="173"/>
      <c r="BK97" s="173"/>
      <c r="BL97" s="175"/>
      <c r="BM97" s="176"/>
      <c r="CC97" s="180" t="str">
        <f>IFERROR(VLOOKUP(Table2[[#This Row],[Gender]],'Lookup Values'!$A$1:$B$5,2,FALSE),"0")</f>
        <v>0</v>
      </c>
      <c r="CD97" s="181"/>
      <c r="CE97" s="180" t="str">
        <f>IFERROR(VLOOKUP(Table2[[#This Row],[Year Group]],'Lookup Values'!$C$1:$D$9,2,FALSE),"0")</f>
        <v>0</v>
      </c>
      <c r="CF97" s="180" t="str">
        <f>IFERROR(VLOOKUP(Table2[[#This Row],[School]],'Lookup Values'!$E$1:$E$22,2,FALSE),"0")</f>
        <v>0</v>
      </c>
      <c r="CG97" s="180" t="str">
        <f>IFERROR(VLOOKUP(Table2[[#This Row],[Attending PRU / AP]],'Lookup Values'!$G$1:$H$3,2,FALSE),"0")</f>
        <v>0</v>
      </c>
      <c r="CH97" s="180" t="str">
        <f>IFERROR(VLOOKUP(Table2[[#This Row],[EHE]],'Lookup Values'!$I$1:$J$3,2,FALSE),"0")</f>
        <v>0</v>
      </c>
      <c r="CI97" s="180" t="str">
        <f>IFERROR(VLOOKUP(Table2[[#This Row],[CME]],'Lookup Values'!$K$1:$L$3,2,FALSE),"0")</f>
        <v>0</v>
      </c>
      <c r="CJ97" s="183" t="str">
        <f>IFERROR(VLOOKUP(Table2[[#This Row],[Ethnicity]],'Ethnicity codes'!$H$1:$J$101,3,FALSE),"")</f>
        <v/>
      </c>
      <c r="CK97" s="180" t="str">
        <f>IFERROR(VLOOKUP(Table3[[#This Row],[Ethnicity2]],'Lookup Values'!$M$1:$N$23,2,FALSE),"0")</f>
        <v>0</v>
      </c>
      <c r="CL97" s="180" t="str">
        <f>IFERROR(VLOOKUP(Table3[[#This Row],[Ethnicity2]],'Lookup Values'!$O$1:$P$3,2,FALSE),"0")</f>
        <v>0</v>
      </c>
      <c r="CM97" s="180" t="str">
        <f>IFERROR(VLOOKUP(Table2[[#This Row],[EAL]],'Lookup Values'!$Q$1:$R$3,2,FALSE),"0")</f>
        <v>0</v>
      </c>
      <c r="CN97" s="180" t="str">
        <f>IFERROR(VLOOKUP(Table2[[#This Row],[SEND]],'Lookup Values'!$S$1:$T$6,2,FALSE),"0")</f>
        <v>0</v>
      </c>
      <c r="CO97" s="180" t="str">
        <f>IFERROR(VLOOKUP(Table2[[#This Row],[Pupil Premium]],'Lookup Values'!$U$1:$V$3,2,FALSE),"0")</f>
        <v>0</v>
      </c>
      <c r="CP97" s="180" t="str">
        <f>IFERROR(VLOOKUP(Table2[[#This Row],[LAC / Care Leaver]],'Lookup Values'!$W$1:$X$3,2,FALSE),"0")</f>
        <v>0</v>
      </c>
      <c r="CQ97" s="180" t="str">
        <f>IFERROR(VLOOKUP(Table2[[#This Row],[CP / CIN]],'Lookup Values'!$Y$1:$Z$3,2,FALSE),"0")</f>
        <v>0</v>
      </c>
      <c r="CR97" s="180" t="str">
        <f>IFERROR(VLOOKUP(Table2[[#This Row],[Early Help Referral]],'Lookup Values'!$Y$1:$Z$3,2,FALSE),"0")</f>
        <v>0</v>
      </c>
      <c r="CS97" s="180" t="str">
        <f>IFERROR(VLOOKUP(Table2[[#This Row],[Social Worker]],'Lookup Values'!$Y$1:$Z$3,2,FALSE),"0")</f>
        <v>0</v>
      </c>
      <c r="CT97" s="180" t="str">
        <f>IFERROR(VLOOKUP(Table2[[#This Row],[Exclusion]],'Lookup Values'!$AE$1:$AF$5,2,FALSE),"0")</f>
        <v>0</v>
      </c>
      <c r="CU97" s="180" t="str">
        <f>IFERROR(VLOOKUP(Table2[[#This Row],[Attendance / Absence (&lt;90% PA / &lt;50% SA)]],'Lookup Values'!$AG$1:$AH$4,2,FALSE),"0")</f>
        <v>0</v>
      </c>
      <c r="CV97" s="180" t="str">
        <f>IFERROR(VLOOKUP(Table2[[#This Row],[Multiple School Moves (3+)]],'Lookup Values'!$AI$1:$AJ$3,2,FALSE),"0")</f>
        <v>0</v>
      </c>
      <c r="CW97" s="180" t="str">
        <f>IFERROR(VLOOKUP(Table2[[#This Row],[Pregnancy]],'Lookup Values'!$AK$1:$AL$3,2,FALSE),"0")</f>
        <v>0</v>
      </c>
      <c r="CX97" s="180" t="str">
        <f>IFERROR(VLOOKUP(Table2[[#This Row],[Young Parent]],'Lookup Values'!$AM$1:$AN$3,2,FALSE),"0")</f>
        <v>0</v>
      </c>
      <c r="CY97" s="180" t="str">
        <f>IFERROR(VLOOKUP(Table2[[#This Row],[Young Carer]],'Lookup Values'!$AO$1:$AP$3,2,FALSE),"0")</f>
        <v>0</v>
      </c>
      <c r="CZ97" s="180" t="str">
        <f>IFERROR(VLOOKUP(Table2[[#This Row],[CAMHS Involvement]],'Lookup Values'!$AQ$1:$AR$3,2,FALSE),"0")</f>
        <v>0</v>
      </c>
      <c r="DA97" s="180" t="str">
        <f>IFERROR(VLOOKUP(Table2[[#This Row],[Health Condition]],'Lookup Values'!$AS$1:$AT$3,2,FALSE),"0")</f>
        <v>0</v>
      </c>
      <c r="DB97" s="180" t="str">
        <f>IFERROR(VLOOKUP(Table2[[#This Row],[Substance Misuse ]],'Lookup Values'!$AU$1:$AV$3,2,FALSE),"0")</f>
        <v>0</v>
      </c>
      <c r="DC97" s="180" t="str">
        <f>IFERROR(VLOOKUP(Table2[[#This Row],[YOT supervision]],'Lookup Values'!$AW$1:$AX$3,2,FALSE),"0")</f>
        <v>0</v>
      </c>
      <c r="DD97" s="180" t="str">
        <f>IFERROR(VLOOKUP(Table2[[#This Row],[Previous YOT supervision]],'Lookup Values'!$AY$1:$AZ$3,2,FALSE),"0")</f>
        <v>0</v>
      </c>
      <c r="DE97" s="180" t="str">
        <f>IFERROR(VLOOKUP(Table2[[#This Row],[Custody]],'Lookup Values'!$BA$1:$BB$3,2,FALSE),"0")</f>
        <v>0</v>
      </c>
      <c r="DF97" s="180" t="str">
        <f>IFERROR(VLOOKUP(Table2[[#This Row],[KS2 Eng &amp; Maths Ability Profile HAP/MAP/LAP]],'Lookup Values'!$BC$1:$BD$4,2,FALSE),"0")</f>
        <v>0</v>
      </c>
      <c r="DG97" s="180" t="str">
        <f>IFERROR(VLOOKUP(Table2[[#This Row],[Intended Post 16 Destination]],'Lookup Values'!$BG$1:$BH$12,2,FALSE),"0")</f>
        <v>0</v>
      </c>
      <c r="DH97" s="180" t="str">
        <f>IFERROR(VLOOKUP(Table2[[#This Row],[Application submitted (Y/N or number of applications)]],'Lookup Values'!$BI$1:$BJ$3,2,FALSE),"0")</f>
        <v>0</v>
      </c>
      <c r="DI97" s="180" t="str">
        <f>IFERROR(VLOOKUP(Table2[[#This Row],[Provider Name]],'Lookup Values'!$BK$1:$BL$3,2,FALSE),"0")</f>
        <v>0</v>
      </c>
      <c r="DJ97" s="181"/>
      <c r="DK97" s="180" t="str">
        <f>IFERROR(VLOOKUP(Table2[[#This Row],[Offer received (Y/N)]],'Lookup Values'!$BM$1:$BN$3,2,FALSE),"0")</f>
        <v>0</v>
      </c>
      <c r="DL97" s="180" t="str">
        <f>IFERROR(VLOOKUP(Table2[[#This Row],[Poor Behaviour / Attitude / Motivation]],'Lookup Values'!$BO$1:$BP$4,2,FALSE),"0")</f>
        <v>0</v>
      </c>
      <c r="DM97" s="180" t="str">
        <f>IFERROR(VLOOKUP(Table2[[#This Row],[Other known risk factors (1)]],'Lookup Values'!$BQ$1:$BR$10,2,FALSE),"0")</f>
        <v>0</v>
      </c>
      <c r="DN97" s="182" t="str">
        <f>IFERROR(VLOOKUP(Table2[[#This Row],[Other known risk factors (2)]],'Lookup Values'!$BQ$1:$BR$10,2,FALSE),"0")</f>
        <v>0</v>
      </c>
      <c r="DO97" s="180">
        <f>SUM(Table3[[#This Row],[Gender Score]:[Other known risk factors (2) Score]])</f>
        <v>0</v>
      </c>
      <c r="DP97" s="185" t="str">
        <f>CONCATENATE(Table2[[#This Row],[Generated RONI]],Table2[[#This Row],[School RONI]])</f>
        <v>Very Low</v>
      </c>
    </row>
    <row r="98" spans="1:120" s="179" customFormat="1" ht="13" x14ac:dyDescent="0.3">
      <c r="A98" s="168"/>
      <c r="B98" s="169"/>
      <c r="C98" s="170"/>
      <c r="D98" s="170"/>
      <c r="E98" s="170"/>
      <c r="F98" s="170"/>
      <c r="G98" s="170"/>
      <c r="H98" s="171"/>
      <c r="I98" s="172"/>
      <c r="J98" s="173"/>
      <c r="K98" s="172"/>
      <c r="L98" s="172"/>
      <c r="M98" s="173"/>
      <c r="N98" s="171"/>
      <c r="O98" s="173"/>
      <c r="P98" s="174"/>
      <c r="Q98" s="174"/>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6"/>
      <c r="AS98" s="176"/>
      <c r="AT98" s="176"/>
      <c r="AU98" s="177" t="str">
        <f>VLOOKUP(Table3[[#This Row],[Risk Rating Score]],'Lookup Values'!$BS$1:$BT$34,2)</f>
        <v>Very Low</v>
      </c>
      <c r="AV98" s="172"/>
      <c r="AW98" s="177" t="str">
        <f>IFERROR(VLOOKUP(Table3[[#This Row],[RONI Match]],'Lookup Values'!$BU$2:$BV$26,2,FALSE),"")</f>
        <v/>
      </c>
      <c r="AX98" s="178"/>
      <c r="AY98" s="172"/>
      <c r="AZ98" s="176"/>
      <c r="BA98" s="170"/>
      <c r="BB98" s="170"/>
      <c r="BC98" s="170"/>
      <c r="BD98" s="170"/>
      <c r="BE98" s="170"/>
      <c r="BF98" s="170"/>
      <c r="BG98" s="170"/>
      <c r="BH98" s="170"/>
      <c r="BI98" s="175"/>
      <c r="BJ98" s="173"/>
      <c r="BK98" s="173"/>
      <c r="BL98" s="175"/>
      <c r="BM98" s="176"/>
      <c r="CC98" s="180" t="str">
        <f>IFERROR(VLOOKUP(Table2[[#This Row],[Gender]],'Lookup Values'!$A$1:$B$5,2,FALSE),"0")</f>
        <v>0</v>
      </c>
      <c r="CD98" s="181"/>
      <c r="CE98" s="180" t="str">
        <f>IFERROR(VLOOKUP(Table2[[#This Row],[Year Group]],'Lookup Values'!$C$1:$D$9,2,FALSE),"0")</f>
        <v>0</v>
      </c>
      <c r="CF98" s="180" t="str">
        <f>IFERROR(VLOOKUP(Table2[[#This Row],[School]],'Lookup Values'!$E$1:$E$22,2,FALSE),"0")</f>
        <v>0</v>
      </c>
      <c r="CG98" s="180" t="str">
        <f>IFERROR(VLOOKUP(Table2[[#This Row],[Attending PRU / AP]],'Lookup Values'!$G$1:$H$3,2,FALSE),"0")</f>
        <v>0</v>
      </c>
      <c r="CH98" s="180" t="str">
        <f>IFERROR(VLOOKUP(Table2[[#This Row],[EHE]],'Lookup Values'!$I$1:$J$3,2,FALSE),"0")</f>
        <v>0</v>
      </c>
      <c r="CI98" s="180" t="str">
        <f>IFERROR(VLOOKUP(Table2[[#This Row],[CME]],'Lookup Values'!$K$1:$L$3,2,FALSE),"0")</f>
        <v>0</v>
      </c>
      <c r="CJ98" s="183" t="str">
        <f>IFERROR(VLOOKUP(Table2[[#This Row],[Ethnicity]],'Ethnicity codes'!$H$1:$J$101,3,FALSE),"")</f>
        <v/>
      </c>
      <c r="CK98" s="180" t="str">
        <f>IFERROR(VLOOKUP(Table3[[#This Row],[Ethnicity2]],'Lookup Values'!$M$1:$N$23,2,FALSE),"0")</f>
        <v>0</v>
      </c>
      <c r="CL98" s="180" t="str">
        <f>IFERROR(VLOOKUP(Table3[[#This Row],[Ethnicity2]],'Lookup Values'!$O$1:$P$3,2,FALSE),"0")</f>
        <v>0</v>
      </c>
      <c r="CM98" s="180" t="str">
        <f>IFERROR(VLOOKUP(Table2[[#This Row],[EAL]],'Lookup Values'!$Q$1:$R$3,2,FALSE),"0")</f>
        <v>0</v>
      </c>
      <c r="CN98" s="180" t="str">
        <f>IFERROR(VLOOKUP(Table2[[#This Row],[SEND]],'Lookup Values'!$S$1:$T$6,2,FALSE),"0")</f>
        <v>0</v>
      </c>
      <c r="CO98" s="180" t="str">
        <f>IFERROR(VLOOKUP(Table2[[#This Row],[Pupil Premium]],'Lookup Values'!$U$1:$V$3,2,FALSE),"0")</f>
        <v>0</v>
      </c>
      <c r="CP98" s="180" t="str">
        <f>IFERROR(VLOOKUP(Table2[[#This Row],[LAC / Care Leaver]],'Lookup Values'!$W$1:$X$3,2,FALSE),"0")</f>
        <v>0</v>
      </c>
      <c r="CQ98" s="180" t="str">
        <f>IFERROR(VLOOKUP(Table2[[#This Row],[CP / CIN]],'Lookup Values'!$Y$1:$Z$3,2,FALSE),"0")</f>
        <v>0</v>
      </c>
      <c r="CR98" s="180" t="str">
        <f>IFERROR(VLOOKUP(Table2[[#This Row],[Early Help Referral]],'Lookup Values'!$Y$1:$Z$3,2,FALSE),"0")</f>
        <v>0</v>
      </c>
      <c r="CS98" s="180" t="str">
        <f>IFERROR(VLOOKUP(Table2[[#This Row],[Social Worker]],'Lookup Values'!$Y$1:$Z$3,2,FALSE),"0")</f>
        <v>0</v>
      </c>
      <c r="CT98" s="180" t="str">
        <f>IFERROR(VLOOKUP(Table2[[#This Row],[Exclusion]],'Lookup Values'!$AE$1:$AF$5,2,FALSE),"0")</f>
        <v>0</v>
      </c>
      <c r="CU98" s="180" t="str">
        <f>IFERROR(VLOOKUP(Table2[[#This Row],[Attendance / Absence (&lt;90% PA / &lt;50% SA)]],'Lookup Values'!$AG$1:$AH$4,2,FALSE),"0")</f>
        <v>0</v>
      </c>
      <c r="CV98" s="180" t="str">
        <f>IFERROR(VLOOKUP(Table2[[#This Row],[Multiple School Moves (3+)]],'Lookup Values'!$AI$1:$AJ$3,2,FALSE),"0")</f>
        <v>0</v>
      </c>
      <c r="CW98" s="180" t="str">
        <f>IFERROR(VLOOKUP(Table2[[#This Row],[Pregnancy]],'Lookup Values'!$AK$1:$AL$3,2,FALSE),"0")</f>
        <v>0</v>
      </c>
      <c r="CX98" s="180" t="str">
        <f>IFERROR(VLOOKUP(Table2[[#This Row],[Young Parent]],'Lookup Values'!$AM$1:$AN$3,2,FALSE),"0")</f>
        <v>0</v>
      </c>
      <c r="CY98" s="180" t="str">
        <f>IFERROR(VLOOKUP(Table2[[#This Row],[Young Carer]],'Lookup Values'!$AO$1:$AP$3,2,FALSE),"0")</f>
        <v>0</v>
      </c>
      <c r="CZ98" s="180" t="str">
        <f>IFERROR(VLOOKUP(Table2[[#This Row],[CAMHS Involvement]],'Lookup Values'!$AQ$1:$AR$3,2,FALSE),"0")</f>
        <v>0</v>
      </c>
      <c r="DA98" s="180" t="str">
        <f>IFERROR(VLOOKUP(Table2[[#This Row],[Health Condition]],'Lookup Values'!$AS$1:$AT$3,2,FALSE),"0")</f>
        <v>0</v>
      </c>
      <c r="DB98" s="180" t="str">
        <f>IFERROR(VLOOKUP(Table2[[#This Row],[Substance Misuse ]],'Lookup Values'!$AU$1:$AV$3,2,FALSE),"0")</f>
        <v>0</v>
      </c>
      <c r="DC98" s="180" t="str">
        <f>IFERROR(VLOOKUP(Table2[[#This Row],[YOT supervision]],'Lookup Values'!$AW$1:$AX$3,2,FALSE),"0")</f>
        <v>0</v>
      </c>
      <c r="DD98" s="180" t="str">
        <f>IFERROR(VLOOKUP(Table2[[#This Row],[Previous YOT supervision]],'Lookup Values'!$AY$1:$AZ$3,2,FALSE),"0")</f>
        <v>0</v>
      </c>
      <c r="DE98" s="180" t="str">
        <f>IFERROR(VLOOKUP(Table2[[#This Row],[Custody]],'Lookup Values'!$BA$1:$BB$3,2,FALSE),"0")</f>
        <v>0</v>
      </c>
      <c r="DF98" s="180" t="str">
        <f>IFERROR(VLOOKUP(Table2[[#This Row],[KS2 Eng &amp; Maths Ability Profile HAP/MAP/LAP]],'Lookup Values'!$BC$1:$BD$4,2,FALSE),"0")</f>
        <v>0</v>
      </c>
      <c r="DG98" s="180" t="str">
        <f>IFERROR(VLOOKUP(Table2[[#This Row],[Intended Post 16 Destination]],'Lookup Values'!$BG$1:$BH$12,2,FALSE),"0")</f>
        <v>0</v>
      </c>
      <c r="DH98" s="180" t="str">
        <f>IFERROR(VLOOKUP(Table2[[#This Row],[Application submitted (Y/N or number of applications)]],'Lookup Values'!$BI$1:$BJ$3,2,FALSE),"0")</f>
        <v>0</v>
      </c>
      <c r="DI98" s="180" t="str">
        <f>IFERROR(VLOOKUP(Table2[[#This Row],[Provider Name]],'Lookup Values'!$BK$1:$BL$3,2,FALSE),"0")</f>
        <v>0</v>
      </c>
      <c r="DJ98" s="181"/>
      <c r="DK98" s="180" t="str">
        <f>IFERROR(VLOOKUP(Table2[[#This Row],[Offer received (Y/N)]],'Lookup Values'!$BM$1:$BN$3,2,FALSE),"0")</f>
        <v>0</v>
      </c>
      <c r="DL98" s="180" t="str">
        <f>IFERROR(VLOOKUP(Table2[[#This Row],[Poor Behaviour / Attitude / Motivation]],'Lookup Values'!$BO$1:$BP$4,2,FALSE),"0")</f>
        <v>0</v>
      </c>
      <c r="DM98" s="180" t="str">
        <f>IFERROR(VLOOKUP(Table2[[#This Row],[Other known risk factors (1)]],'Lookup Values'!$BQ$1:$BR$10,2,FALSE),"0")</f>
        <v>0</v>
      </c>
      <c r="DN98" s="182" t="str">
        <f>IFERROR(VLOOKUP(Table2[[#This Row],[Other known risk factors (2)]],'Lookup Values'!$BQ$1:$BR$10,2,FALSE),"0")</f>
        <v>0</v>
      </c>
      <c r="DO98" s="180">
        <f>SUM(Table3[[#This Row],[Gender Score]:[Other known risk factors (2) Score]])</f>
        <v>0</v>
      </c>
      <c r="DP98" s="185" t="str">
        <f>CONCATENATE(Table2[[#This Row],[Generated RONI]],Table2[[#This Row],[School RONI]])</f>
        <v>Very Low</v>
      </c>
    </row>
    <row r="99" spans="1:120" s="179" customFormat="1" ht="13" x14ac:dyDescent="0.3">
      <c r="A99" s="168"/>
      <c r="B99" s="169"/>
      <c r="C99" s="170"/>
      <c r="D99" s="170"/>
      <c r="E99" s="170"/>
      <c r="F99" s="170"/>
      <c r="G99" s="170"/>
      <c r="H99" s="171"/>
      <c r="I99" s="172"/>
      <c r="J99" s="173"/>
      <c r="K99" s="172"/>
      <c r="L99" s="172"/>
      <c r="M99" s="173"/>
      <c r="N99" s="171"/>
      <c r="O99" s="173"/>
      <c r="P99" s="174"/>
      <c r="Q99" s="174"/>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6"/>
      <c r="AS99" s="176"/>
      <c r="AT99" s="176"/>
      <c r="AU99" s="177" t="str">
        <f>VLOOKUP(Table3[[#This Row],[Risk Rating Score]],'Lookup Values'!$BS$1:$BT$34,2)</f>
        <v>Very Low</v>
      </c>
      <c r="AV99" s="172"/>
      <c r="AW99" s="177" t="str">
        <f>IFERROR(VLOOKUP(Table3[[#This Row],[RONI Match]],'Lookup Values'!$BU$2:$BV$26,2,FALSE),"")</f>
        <v/>
      </c>
      <c r="AX99" s="178"/>
      <c r="AY99" s="172"/>
      <c r="AZ99" s="176"/>
      <c r="BA99" s="170"/>
      <c r="BB99" s="170"/>
      <c r="BC99" s="170"/>
      <c r="BD99" s="170"/>
      <c r="BE99" s="170"/>
      <c r="BF99" s="170"/>
      <c r="BG99" s="170"/>
      <c r="BH99" s="170"/>
      <c r="BI99" s="175"/>
      <c r="BJ99" s="173"/>
      <c r="BK99" s="173"/>
      <c r="BL99" s="175"/>
      <c r="BM99" s="176"/>
      <c r="CC99" s="180" t="str">
        <f>IFERROR(VLOOKUP(Table2[[#This Row],[Gender]],'Lookup Values'!$A$1:$B$5,2,FALSE),"0")</f>
        <v>0</v>
      </c>
      <c r="CD99" s="181"/>
      <c r="CE99" s="180" t="str">
        <f>IFERROR(VLOOKUP(Table2[[#This Row],[Year Group]],'Lookup Values'!$C$1:$D$9,2,FALSE),"0")</f>
        <v>0</v>
      </c>
      <c r="CF99" s="180" t="str">
        <f>IFERROR(VLOOKUP(Table2[[#This Row],[School]],'Lookup Values'!$E$1:$E$22,2,FALSE),"0")</f>
        <v>0</v>
      </c>
      <c r="CG99" s="180" t="str">
        <f>IFERROR(VLOOKUP(Table2[[#This Row],[Attending PRU / AP]],'Lookup Values'!$G$1:$H$3,2,FALSE),"0")</f>
        <v>0</v>
      </c>
      <c r="CH99" s="180" t="str">
        <f>IFERROR(VLOOKUP(Table2[[#This Row],[EHE]],'Lookup Values'!$I$1:$J$3,2,FALSE),"0")</f>
        <v>0</v>
      </c>
      <c r="CI99" s="180" t="str">
        <f>IFERROR(VLOOKUP(Table2[[#This Row],[CME]],'Lookup Values'!$K$1:$L$3,2,FALSE),"0")</f>
        <v>0</v>
      </c>
      <c r="CJ99" s="183" t="str">
        <f>IFERROR(VLOOKUP(Table2[[#This Row],[Ethnicity]],'Ethnicity codes'!$H$1:$J$101,3,FALSE),"")</f>
        <v/>
      </c>
      <c r="CK99" s="180" t="str">
        <f>IFERROR(VLOOKUP(Table3[[#This Row],[Ethnicity2]],'Lookup Values'!$M$1:$N$23,2,FALSE),"0")</f>
        <v>0</v>
      </c>
      <c r="CL99" s="180" t="str">
        <f>IFERROR(VLOOKUP(Table3[[#This Row],[Ethnicity2]],'Lookup Values'!$O$1:$P$3,2,FALSE),"0")</f>
        <v>0</v>
      </c>
      <c r="CM99" s="180" t="str">
        <f>IFERROR(VLOOKUP(Table2[[#This Row],[EAL]],'Lookup Values'!$Q$1:$R$3,2,FALSE),"0")</f>
        <v>0</v>
      </c>
      <c r="CN99" s="180" t="str">
        <f>IFERROR(VLOOKUP(Table2[[#This Row],[SEND]],'Lookup Values'!$S$1:$T$6,2,FALSE),"0")</f>
        <v>0</v>
      </c>
      <c r="CO99" s="180" t="str">
        <f>IFERROR(VLOOKUP(Table2[[#This Row],[Pupil Premium]],'Lookup Values'!$U$1:$V$3,2,FALSE),"0")</f>
        <v>0</v>
      </c>
      <c r="CP99" s="180" t="str">
        <f>IFERROR(VLOOKUP(Table2[[#This Row],[LAC / Care Leaver]],'Lookup Values'!$W$1:$X$3,2,FALSE),"0")</f>
        <v>0</v>
      </c>
      <c r="CQ99" s="180" t="str">
        <f>IFERROR(VLOOKUP(Table2[[#This Row],[CP / CIN]],'Lookup Values'!$Y$1:$Z$3,2,FALSE),"0")</f>
        <v>0</v>
      </c>
      <c r="CR99" s="180" t="str">
        <f>IFERROR(VLOOKUP(Table2[[#This Row],[Early Help Referral]],'Lookup Values'!$Y$1:$Z$3,2,FALSE),"0")</f>
        <v>0</v>
      </c>
      <c r="CS99" s="180" t="str">
        <f>IFERROR(VLOOKUP(Table2[[#This Row],[Social Worker]],'Lookup Values'!$Y$1:$Z$3,2,FALSE),"0")</f>
        <v>0</v>
      </c>
      <c r="CT99" s="180" t="str">
        <f>IFERROR(VLOOKUP(Table2[[#This Row],[Exclusion]],'Lookup Values'!$AE$1:$AF$5,2,FALSE),"0")</f>
        <v>0</v>
      </c>
      <c r="CU99" s="180" t="str">
        <f>IFERROR(VLOOKUP(Table2[[#This Row],[Attendance / Absence (&lt;90% PA / &lt;50% SA)]],'Lookup Values'!$AG$1:$AH$4,2,FALSE),"0")</f>
        <v>0</v>
      </c>
      <c r="CV99" s="180" t="str">
        <f>IFERROR(VLOOKUP(Table2[[#This Row],[Multiple School Moves (3+)]],'Lookup Values'!$AI$1:$AJ$3,2,FALSE),"0")</f>
        <v>0</v>
      </c>
      <c r="CW99" s="180" t="str">
        <f>IFERROR(VLOOKUP(Table2[[#This Row],[Pregnancy]],'Lookup Values'!$AK$1:$AL$3,2,FALSE),"0")</f>
        <v>0</v>
      </c>
      <c r="CX99" s="180" t="str">
        <f>IFERROR(VLOOKUP(Table2[[#This Row],[Young Parent]],'Lookup Values'!$AM$1:$AN$3,2,FALSE),"0")</f>
        <v>0</v>
      </c>
      <c r="CY99" s="180" t="str">
        <f>IFERROR(VLOOKUP(Table2[[#This Row],[Young Carer]],'Lookup Values'!$AO$1:$AP$3,2,FALSE),"0")</f>
        <v>0</v>
      </c>
      <c r="CZ99" s="180" t="str">
        <f>IFERROR(VLOOKUP(Table2[[#This Row],[CAMHS Involvement]],'Lookup Values'!$AQ$1:$AR$3,2,FALSE),"0")</f>
        <v>0</v>
      </c>
      <c r="DA99" s="180" t="str">
        <f>IFERROR(VLOOKUP(Table2[[#This Row],[Health Condition]],'Lookup Values'!$AS$1:$AT$3,2,FALSE),"0")</f>
        <v>0</v>
      </c>
      <c r="DB99" s="180" t="str">
        <f>IFERROR(VLOOKUP(Table2[[#This Row],[Substance Misuse ]],'Lookup Values'!$AU$1:$AV$3,2,FALSE),"0")</f>
        <v>0</v>
      </c>
      <c r="DC99" s="180" t="str">
        <f>IFERROR(VLOOKUP(Table2[[#This Row],[YOT supervision]],'Lookup Values'!$AW$1:$AX$3,2,FALSE),"0")</f>
        <v>0</v>
      </c>
      <c r="DD99" s="180" t="str">
        <f>IFERROR(VLOOKUP(Table2[[#This Row],[Previous YOT supervision]],'Lookup Values'!$AY$1:$AZ$3,2,FALSE),"0")</f>
        <v>0</v>
      </c>
      <c r="DE99" s="180" t="str">
        <f>IFERROR(VLOOKUP(Table2[[#This Row],[Custody]],'Lookup Values'!$BA$1:$BB$3,2,FALSE),"0")</f>
        <v>0</v>
      </c>
      <c r="DF99" s="180" t="str">
        <f>IFERROR(VLOOKUP(Table2[[#This Row],[KS2 Eng &amp; Maths Ability Profile HAP/MAP/LAP]],'Lookup Values'!$BC$1:$BD$4,2,FALSE),"0")</f>
        <v>0</v>
      </c>
      <c r="DG99" s="180" t="str">
        <f>IFERROR(VLOOKUP(Table2[[#This Row],[Intended Post 16 Destination]],'Lookup Values'!$BG$1:$BH$12,2,FALSE),"0")</f>
        <v>0</v>
      </c>
      <c r="DH99" s="180" t="str">
        <f>IFERROR(VLOOKUP(Table2[[#This Row],[Application submitted (Y/N or number of applications)]],'Lookup Values'!$BI$1:$BJ$3,2,FALSE),"0")</f>
        <v>0</v>
      </c>
      <c r="DI99" s="180" t="str">
        <f>IFERROR(VLOOKUP(Table2[[#This Row],[Provider Name]],'Lookup Values'!$BK$1:$BL$3,2,FALSE),"0")</f>
        <v>0</v>
      </c>
      <c r="DJ99" s="181"/>
      <c r="DK99" s="180" t="str">
        <f>IFERROR(VLOOKUP(Table2[[#This Row],[Offer received (Y/N)]],'Lookup Values'!$BM$1:$BN$3,2,FALSE),"0")</f>
        <v>0</v>
      </c>
      <c r="DL99" s="180" t="str">
        <f>IFERROR(VLOOKUP(Table2[[#This Row],[Poor Behaviour / Attitude / Motivation]],'Lookup Values'!$BO$1:$BP$4,2,FALSE),"0")</f>
        <v>0</v>
      </c>
      <c r="DM99" s="180" t="str">
        <f>IFERROR(VLOOKUP(Table2[[#This Row],[Other known risk factors (1)]],'Lookup Values'!$BQ$1:$BR$10,2,FALSE),"0")</f>
        <v>0</v>
      </c>
      <c r="DN99" s="182" t="str">
        <f>IFERROR(VLOOKUP(Table2[[#This Row],[Other known risk factors (2)]],'Lookup Values'!$BQ$1:$BR$10,2,FALSE),"0")</f>
        <v>0</v>
      </c>
      <c r="DO99" s="180">
        <f>SUM(Table3[[#This Row],[Gender Score]:[Other known risk factors (2) Score]])</f>
        <v>0</v>
      </c>
      <c r="DP99" s="185" t="str">
        <f>CONCATENATE(Table2[[#This Row],[Generated RONI]],Table2[[#This Row],[School RONI]])</f>
        <v>Very Low</v>
      </c>
    </row>
    <row r="100" spans="1:120" s="179" customFormat="1" ht="13" x14ac:dyDescent="0.3">
      <c r="A100" s="168"/>
      <c r="B100" s="169"/>
      <c r="C100" s="170"/>
      <c r="D100" s="170"/>
      <c r="E100" s="170"/>
      <c r="F100" s="170"/>
      <c r="G100" s="170"/>
      <c r="H100" s="171"/>
      <c r="I100" s="172"/>
      <c r="J100" s="173"/>
      <c r="K100" s="172"/>
      <c r="L100" s="172"/>
      <c r="M100" s="173"/>
      <c r="N100" s="171"/>
      <c r="O100" s="173"/>
      <c r="P100" s="174"/>
      <c r="Q100" s="174"/>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6"/>
      <c r="AS100" s="176"/>
      <c r="AT100" s="176"/>
      <c r="AU100" s="177" t="str">
        <f>VLOOKUP(Table3[[#This Row],[Risk Rating Score]],'Lookup Values'!$BS$1:$BT$34,2)</f>
        <v>Very Low</v>
      </c>
      <c r="AV100" s="172"/>
      <c r="AW100" s="177" t="str">
        <f>IFERROR(VLOOKUP(Table3[[#This Row],[RONI Match]],'Lookup Values'!$BU$2:$BV$26,2,FALSE),"")</f>
        <v/>
      </c>
      <c r="AX100" s="178"/>
      <c r="AY100" s="172"/>
      <c r="AZ100" s="176"/>
      <c r="BA100" s="170"/>
      <c r="BB100" s="170"/>
      <c r="BC100" s="170"/>
      <c r="BD100" s="170"/>
      <c r="BE100" s="170"/>
      <c r="BF100" s="170"/>
      <c r="BG100" s="170"/>
      <c r="BH100" s="170"/>
      <c r="BI100" s="175"/>
      <c r="BJ100" s="173"/>
      <c r="BK100" s="173"/>
      <c r="BL100" s="175"/>
      <c r="BM100" s="176"/>
      <c r="CC100" s="180" t="str">
        <f>IFERROR(VLOOKUP(Table2[[#This Row],[Gender]],'Lookup Values'!$A$1:$B$5,2,FALSE),"0")</f>
        <v>0</v>
      </c>
      <c r="CD100" s="181"/>
      <c r="CE100" s="180" t="str">
        <f>IFERROR(VLOOKUP(Table2[[#This Row],[Year Group]],'Lookup Values'!$C$1:$D$9,2,FALSE),"0")</f>
        <v>0</v>
      </c>
      <c r="CF100" s="180" t="str">
        <f>IFERROR(VLOOKUP(Table2[[#This Row],[School]],'Lookup Values'!$E$1:$E$22,2,FALSE),"0")</f>
        <v>0</v>
      </c>
      <c r="CG100" s="180" t="str">
        <f>IFERROR(VLOOKUP(Table2[[#This Row],[Attending PRU / AP]],'Lookup Values'!$G$1:$H$3,2,FALSE),"0")</f>
        <v>0</v>
      </c>
      <c r="CH100" s="180" t="str">
        <f>IFERROR(VLOOKUP(Table2[[#This Row],[EHE]],'Lookup Values'!$I$1:$J$3,2,FALSE),"0")</f>
        <v>0</v>
      </c>
      <c r="CI100" s="180" t="str">
        <f>IFERROR(VLOOKUP(Table2[[#This Row],[CME]],'Lookup Values'!$K$1:$L$3,2,FALSE),"0")</f>
        <v>0</v>
      </c>
      <c r="CJ100" s="183" t="str">
        <f>IFERROR(VLOOKUP(Table2[[#This Row],[Ethnicity]],'Ethnicity codes'!$H$1:$J$101,3,FALSE),"")</f>
        <v/>
      </c>
      <c r="CK100" s="180" t="str">
        <f>IFERROR(VLOOKUP(Table3[[#This Row],[Ethnicity2]],'Lookup Values'!$M$1:$N$23,2,FALSE),"0")</f>
        <v>0</v>
      </c>
      <c r="CL100" s="180" t="str">
        <f>IFERROR(VLOOKUP(Table3[[#This Row],[Ethnicity2]],'Lookup Values'!$O$1:$P$3,2,FALSE),"0")</f>
        <v>0</v>
      </c>
      <c r="CM100" s="180" t="str">
        <f>IFERROR(VLOOKUP(Table2[[#This Row],[EAL]],'Lookup Values'!$Q$1:$R$3,2,FALSE),"0")</f>
        <v>0</v>
      </c>
      <c r="CN100" s="180" t="str">
        <f>IFERROR(VLOOKUP(Table2[[#This Row],[SEND]],'Lookup Values'!$S$1:$T$6,2,FALSE),"0")</f>
        <v>0</v>
      </c>
      <c r="CO100" s="180" t="str">
        <f>IFERROR(VLOOKUP(Table2[[#This Row],[Pupil Premium]],'Lookup Values'!$U$1:$V$3,2,FALSE),"0")</f>
        <v>0</v>
      </c>
      <c r="CP100" s="180" t="str">
        <f>IFERROR(VLOOKUP(Table2[[#This Row],[LAC / Care Leaver]],'Lookup Values'!$W$1:$X$3,2,FALSE),"0")</f>
        <v>0</v>
      </c>
      <c r="CQ100" s="180" t="str">
        <f>IFERROR(VLOOKUP(Table2[[#This Row],[CP / CIN]],'Lookup Values'!$Y$1:$Z$3,2,FALSE),"0")</f>
        <v>0</v>
      </c>
      <c r="CR100" s="180" t="str">
        <f>IFERROR(VLOOKUP(Table2[[#This Row],[Early Help Referral]],'Lookup Values'!$Y$1:$Z$3,2,FALSE),"0")</f>
        <v>0</v>
      </c>
      <c r="CS100" s="180" t="str">
        <f>IFERROR(VLOOKUP(Table2[[#This Row],[Social Worker]],'Lookup Values'!$Y$1:$Z$3,2,FALSE),"0")</f>
        <v>0</v>
      </c>
      <c r="CT100" s="180" t="str">
        <f>IFERROR(VLOOKUP(Table2[[#This Row],[Exclusion]],'Lookup Values'!$AE$1:$AF$5,2,FALSE),"0")</f>
        <v>0</v>
      </c>
      <c r="CU100" s="180" t="str">
        <f>IFERROR(VLOOKUP(Table2[[#This Row],[Attendance / Absence (&lt;90% PA / &lt;50% SA)]],'Lookup Values'!$AG$1:$AH$4,2,FALSE),"0")</f>
        <v>0</v>
      </c>
      <c r="CV100" s="180" t="str">
        <f>IFERROR(VLOOKUP(Table2[[#This Row],[Multiple School Moves (3+)]],'Lookup Values'!$AI$1:$AJ$3,2,FALSE),"0")</f>
        <v>0</v>
      </c>
      <c r="CW100" s="180" t="str">
        <f>IFERROR(VLOOKUP(Table2[[#This Row],[Pregnancy]],'Lookup Values'!$AK$1:$AL$3,2,FALSE),"0")</f>
        <v>0</v>
      </c>
      <c r="CX100" s="180" t="str">
        <f>IFERROR(VLOOKUP(Table2[[#This Row],[Young Parent]],'Lookup Values'!$AM$1:$AN$3,2,FALSE),"0")</f>
        <v>0</v>
      </c>
      <c r="CY100" s="180" t="str">
        <f>IFERROR(VLOOKUP(Table2[[#This Row],[Young Carer]],'Lookup Values'!$AO$1:$AP$3,2,FALSE),"0")</f>
        <v>0</v>
      </c>
      <c r="CZ100" s="180" t="str">
        <f>IFERROR(VLOOKUP(Table2[[#This Row],[CAMHS Involvement]],'Lookup Values'!$AQ$1:$AR$3,2,FALSE),"0")</f>
        <v>0</v>
      </c>
      <c r="DA100" s="180" t="str">
        <f>IFERROR(VLOOKUP(Table2[[#This Row],[Health Condition]],'Lookup Values'!$AS$1:$AT$3,2,FALSE),"0")</f>
        <v>0</v>
      </c>
      <c r="DB100" s="180" t="str">
        <f>IFERROR(VLOOKUP(Table2[[#This Row],[Substance Misuse ]],'Lookup Values'!$AU$1:$AV$3,2,FALSE),"0")</f>
        <v>0</v>
      </c>
      <c r="DC100" s="180" t="str">
        <f>IFERROR(VLOOKUP(Table2[[#This Row],[YOT supervision]],'Lookup Values'!$AW$1:$AX$3,2,FALSE),"0")</f>
        <v>0</v>
      </c>
      <c r="DD100" s="180" t="str">
        <f>IFERROR(VLOOKUP(Table2[[#This Row],[Previous YOT supervision]],'Lookup Values'!$AY$1:$AZ$3,2,FALSE),"0")</f>
        <v>0</v>
      </c>
      <c r="DE100" s="180" t="str">
        <f>IFERROR(VLOOKUP(Table2[[#This Row],[Custody]],'Lookup Values'!$BA$1:$BB$3,2,FALSE),"0")</f>
        <v>0</v>
      </c>
      <c r="DF100" s="180" t="str">
        <f>IFERROR(VLOOKUP(Table2[[#This Row],[KS2 Eng &amp; Maths Ability Profile HAP/MAP/LAP]],'Lookup Values'!$BC$1:$BD$4,2,FALSE),"0")</f>
        <v>0</v>
      </c>
      <c r="DG100" s="180" t="str">
        <f>IFERROR(VLOOKUP(Table2[[#This Row],[Intended Post 16 Destination]],'Lookup Values'!$BG$1:$BH$12,2,FALSE),"0")</f>
        <v>0</v>
      </c>
      <c r="DH100" s="180" t="str">
        <f>IFERROR(VLOOKUP(Table2[[#This Row],[Application submitted (Y/N or number of applications)]],'Lookup Values'!$BI$1:$BJ$3,2,FALSE),"0")</f>
        <v>0</v>
      </c>
      <c r="DI100" s="180" t="str">
        <f>IFERROR(VLOOKUP(Table2[[#This Row],[Provider Name]],'Lookup Values'!$BK$1:$BL$3,2,FALSE),"0")</f>
        <v>0</v>
      </c>
      <c r="DJ100" s="181"/>
      <c r="DK100" s="180" t="str">
        <f>IFERROR(VLOOKUP(Table2[[#This Row],[Offer received (Y/N)]],'Lookup Values'!$BM$1:$BN$3,2,FALSE),"0")</f>
        <v>0</v>
      </c>
      <c r="DL100" s="180" t="str">
        <f>IFERROR(VLOOKUP(Table2[[#This Row],[Poor Behaviour / Attitude / Motivation]],'Lookup Values'!$BO$1:$BP$4,2,FALSE),"0")</f>
        <v>0</v>
      </c>
      <c r="DM100" s="180" t="str">
        <f>IFERROR(VLOOKUP(Table2[[#This Row],[Other known risk factors (1)]],'Lookup Values'!$BQ$1:$BR$10,2,FALSE),"0")</f>
        <v>0</v>
      </c>
      <c r="DN100" s="182" t="str">
        <f>IFERROR(VLOOKUP(Table2[[#This Row],[Other known risk factors (2)]],'Lookup Values'!$BQ$1:$BR$10,2,FALSE),"0")</f>
        <v>0</v>
      </c>
      <c r="DO100" s="180">
        <f>SUM(Table3[[#This Row],[Gender Score]:[Other known risk factors (2) Score]])</f>
        <v>0</v>
      </c>
      <c r="DP100" s="185" t="str">
        <f>CONCATENATE(Table2[[#This Row],[Generated RONI]],Table2[[#This Row],[School RONI]])</f>
        <v>Very Low</v>
      </c>
    </row>
    <row r="101" spans="1:120" s="179" customFormat="1" ht="13" x14ac:dyDescent="0.3">
      <c r="A101" s="168"/>
      <c r="B101" s="169"/>
      <c r="C101" s="170"/>
      <c r="D101" s="170"/>
      <c r="E101" s="170"/>
      <c r="F101" s="170"/>
      <c r="G101" s="170"/>
      <c r="H101" s="171"/>
      <c r="I101" s="172"/>
      <c r="J101" s="173"/>
      <c r="K101" s="172"/>
      <c r="L101" s="172"/>
      <c r="M101" s="173"/>
      <c r="N101" s="171"/>
      <c r="O101" s="173"/>
      <c r="P101" s="174"/>
      <c r="Q101" s="174"/>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6"/>
      <c r="AS101" s="176"/>
      <c r="AT101" s="176"/>
      <c r="AU101" s="177" t="str">
        <f>VLOOKUP(Table3[[#This Row],[Risk Rating Score]],'Lookup Values'!$BS$1:$BT$34,2)</f>
        <v>Very Low</v>
      </c>
      <c r="AV101" s="172"/>
      <c r="AW101" s="177" t="str">
        <f>IFERROR(VLOOKUP(Table3[[#This Row],[RONI Match]],'Lookup Values'!$BU$2:$BV$26,2,FALSE),"")</f>
        <v/>
      </c>
      <c r="AX101" s="178"/>
      <c r="AY101" s="172"/>
      <c r="AZ101" s="176"/>
      <c r="BA101" s="170"/>
      <c r="BB101" s="170"/>
      <c r="BC101" s="170"/>
      <c r="BD101" s="170"/>
      <c r="BE101" s="170"/>
      <c r="BF101" s="170"/>
      <c r="BG101" s="170"/>
      <c r="BH101" s="170"/>
      <c r="BI101" s="175"/>
      <c r="BJ101" s="173"/>
      <c r="BK101" s="173"/>
      <c r="BL101" s="175"/>
      <c r="BM101" s="176"/>
      <c r="CC101" s="180" t="str">
        <f>IFERROR(VLOOKUP(Table2[[#This Row],[Gender]],'Lookup Values'!$A$1:$B$5,2,FALSE),"0")</f>
        <v>0</v>
      </c>
      <c r="CD101" s="181"/>
      <c r="CE101" s="180" t="str">
        <f>IFERROR(VLOOKUP(Table2[[#This Row],[Year Group]],'Lookup Values'!$C$1:$D$9,2,FALSE),"0")</f>
        <v>0</v>
      </c>
      <c r="CF101" s="180" t="str">
        <f>IFERROR(VLOOKUP(Table2[[#This Row],[School]],'Lookup Values'!$E$1:$E$22,2,FALSE),"0")</f>
        <v>0</v>
      </c>
      <c r="CG101" s="180" t="str">
        <f>IFERROR(VLOOKUP(Table2[[#This Row],[Attending PRU / AP]],'Lookup Values'!$G$1:$H$3,2,FALSE),"0")</f>
        <v>0</v>
      </c>
      <c r="CH101" s="180" t="str">
        <f>IFERROR(VLOOKUP(Table2[[#This Row],[EHE]],'Lookup Values'!$I$1:$J$3,2,FALSE),"0")</f>
        <v>0</v>
      </c>
      <c r="CI101" s="180" t="str">
        <f>IFERROR(VLOOKUP(Table2[[#This Row],[CME]],'Lookup Values'!$K$1:$L$3,2,FALSE),"0")</f>
        <v>0</v>
      </c>
      <c r="CJ101" s="183" t="str">
        <f>IFERROR(VLOOKUP(Table2[[#This Row],[Ethnicity]],'Ethnicity codes'!$H$1:$J$101,3,FALSE),"")</f>
        <v/>
      </c>
      <c r="CK101" s="180" t="str">
        <f>IFERROR(VLOOKUP(Table3[[#This Row],[Ethnicity2]],'Lookup Values'!$M$1:$N$23,2,FALSE),"0")</f>
        <v>0</v>
      </c>
      <c r="CL101" s="180" t="str">
        <f>IFERROR(VLOOKUP(Table3[[#This Row],[Ethnicity2]],'Lookup Values'!$O$1:$P$3,2,FALSE),"0")</f>
        <v>0</v>
      </c>
      <c r="CM101" s="180" t="str">
        <f>IFERROR(VLOOKUP(Table2[[#This Row],[EAL]],'Lookup Values'!$Q$1:$R$3,2,FALSE),"0")</f>
        <v>0</v>
      </c>
      <c r="CN101" s="180" t="str">
        <f>IFERROR(VLOOKUP(Table2[[#This Row],[SEND]],'Lookup Values'!$S$1:$T$6,2,FALSE),"0")</f>
        <v>0</v>
      </c>
      <c r="CO101" s="180" t="str">
        <f>IFERROR(VLOOKUP(Table2[[#This Row],[Pupil Premium]],'Lookup Values'!$U$1:$V$3,2,FALSE),"0")</f>
        <v>0</v>
      </c>
      <c r="CP101" s="180" t="str">
        <f>IFERROR(VLOOKUP(Table2[[#This Row],[LAC / Care Leaver]],'Lookup Values'!$W$1:$X$3,2,FALSE),"0")</f>
        <v>0</v>
      </c>
      <c r="CQ101" s="180" t="str">
        <f>IFERROR(VLOOKUP(Table2[[#This Row],[CP / CIN]],'Lookup Values'!$Y$1:$Z$3,2,FALSE),"0")</f>
        <v>0</v>
      </c>
      <c r="CR101" s="180" t="str">
        <f>IFERROR(VLOOKUP(Table2[[#This Row],[Early Help Referral]],'Lookup Values'!$Y$1:$Z$3,2,FALSE),"0")</f>
        <v>0</v>
      </c>
      <c r="CS101" s="180" t="str">
        <f>IFERROR(VLOOKUP(Table2[[#This Row],[Social Worker]],'Lookup Values'!$Y$1:$Z$3,2,FALSE),"0")</f>
        <v>0</v>
      </c>
      <c r="CT101" s="180" t="str">
        <f>IFERROR(VLOOKUP(Table2[[#This Row],[Exclusion]],'Lookup Values'!$AE$1:$AF$5,2,FALSE),"0")</f>
        <v>0</v>
      </c>
      <c r="CU101" s="180" t="str">
        <f>IFERROR(VLOOKUP(Table2[[#This Row],[Attendance / Absence (&lt;90% PA / &lt;50% SA)]],'Lookup Values'!$AG$1:$AH$4,2,FALSE),"0")</f>
        <v>0</v>
      </c>
      <c r="CV101" s="180" t="str">
        <f>IFERROR(VLOOKUP(Table2[[#This Row],[Multiple School Moves (3+)]],'Lookup Values'!$AI$1:$AJ$3,2,FALSE),"0")</f>
        <v>0</v>
      </c>
      <c r="CW101" s="180" t="str">
        <f>IFERROR(VLOOKUP(Table2[[#This Row],[Pregnancy]],'Lookup Values'!$AK$1:$AL$3,2,FALSE),"0")</f>
        <v>0</v>
      </c>
      <c r="CX101" s="180" t="str">
        <f>IFERROR(VLOOKUP(Table2[[#This Row],[Young Parent]],'Lookup Values'!$AM$1:$AN$3,2,FALSE),"0")</f>
        <v>0</v>
      </c>
      <c r="CY101" s="180" t="str">
        <f>IFERROR(VLOOKUP(Table2[[#This Row],[Young Carer]],'Lookup Values'!$AO$1:$AP$3,2,FALSE),"0")</f>
        <v>0</v>
      </c>
      <c r="CZ101" s="180" t="str">
        <f>IFERROR(VLOOKUP(Table2[[#This Row],[CAMHS Involvement]],'Lookup Values'!$AQ$1:$AR$3,2,FALSE),"0")</f>
        <v>0</v>
      </c>
      <c r="DA101" s="180" t="str">
        <f>IFERROR(VLOOKUP(Table2[[#This Row],[Health Condition]],'Lookup Values'!$AS$1:$AT$3,2,FALSE),"0")</f>
        <v>0</v>
      </c>
      <c r="DB101" s="180" t="str">
        <f>IFERROR(VLOOKUP(Table2[[#This Row],[Substance Misuse ]],'Lookup Values'!$AU$1:$AV$3,2,FALSE),"0")</f>
        <v>0</v>
      </c>
      <c r="DC101" s="180" t="str">
        <f>IFERROR(VLOOKUP(Table2[[#This Row],[YOT supervision]],'Lookup Values'!$AW$1:$AX$3,2,FALSE),"0")</f>
        <v>0</v>
      </c>
      <c r="DD101" s="180" t="str">
        <f>IFERROR(VLOOKUP(Table2[[#This Row],[Previous YOT supervision]],'Lookup Values'!$AY$1:$AZ$3,2,FALSE),"0")</f>
        <v>0</v>
      </c>
      <c r="DE101" s="180" t="str">
        <f>IFERROR(VLOOKUP(Table2[[#This Row],[Custody]],'Lookup Values'!$BA$1:$BB$3,2,FALSE),"0")</f>
        <v>0</v>
      </c>
      <c r="DF101" s="180" t="str">
        <f>IFERROR(VLOOKUP(Table2[[#This Row],[KS2 Eng &amp; Maths Ability Profile HAP/MAP/LAP]],'Lookup Values'!$BC$1:$BD$4,2,FALSE),"0")</f>
        <v>0</v>
      </c>
      <c r="DG101" s="180" t="str">
        <f>IFERROR(VLOOKUP(Table2[[#This Row],[Intended Post 16 Destination]],'Lookup Values'!$BG$1:$BH$12,2,FALSE),"0")</f>
        <v>0</v>
      </c>
      <c r="DH101" s="180" t="str">
        <f>IFERROR(VLOOKUP(Table2[[#This Row],[Application submitted (Y/N or number of applications)]],'Lookup Values'!$BI$1:$BJ$3,2,FALSE),"0")</f>
        <v>0</v>
      </c>
      <c r="DI101" s="180" t="str">
        <f>IFERROR(VLOOKUP(Table2[[#This Row],[Provider Name]],'Lookup Values'!$BK$1:$BL$3,2,FALSE),"0")</f>
        <v>0</v>
      </c>
      <c r="DJ101" s="181"/>
      <c r="DK101" s="180" t="str">
        <f>IFERROR(VLOOKUP(Table2[[#This Row],[Offer received (Y/N)]],'Lookup Values'!$BM$1:$BN$3,2,FALSE),"0")</f>
        <v>0</v>
      </c>
      <c r="DL101" s="180" t="str">
        <f>IFERROR(VLOOKUP(Table2[[#This Row],[Poor Behaviour / Attitude / Motivation]],'Lookup Values'!$BO$1:$BP$4,2,FALSE),"0")</f>
        <v>0</v>
      </c>
      <c r="DM101" s="180" t="str">
        <f>IFERROR(VLOOKUP(Table2[[#This Row],[Other known risk factors (1)]],'Lookup Values'!$BQ$1:$BR$10,2,FALSE),"0")</f>
        <v>0</v>
      </c>
      <c r="DN101" s="182" t="str">
        <f>IFERROR(VLOOKUP(Table2[[#This Row],[Other known risk factors (2)]],'Lookup Values'!$BQ$1:$BR$10,2,FALSE),"0")</f>
        <v>0</v>
      </c>
      <c r="DO101" s="180">
        <f>SUM(Table3[[#This Row],[Gender Score]:[Other known risk factors (2) Score]])</f>
        <v>0</v>
      </c>
      <c r="DP101" s="185" t="str">
        <f>CONCATENATE(Table2[[#This Row],[Generated RONI]],Table2[[#This Row],[School RONI]])</f>
        <v>Very Low</v>
      </c>
    </row>
    <row r="102" spans="1:120" s="179" customFormat="1" ht="13" x14ac:dyDescent="0.3">
      <c r="A102" s="168"/>
      <c r="B102" s="169"/>
      <c r="C102" s="170"/>
      <c r="D102" s="170"/>
      <c r="E102" s="170"/>
      <c r="F102" s="170"/>
      <c r="G102" s="170"/>
      <c r="H102" s="171"/>
      <c r="I102" s="172"/>
      <c r="J102" s="173"/>
      <c r="K102" s="172"/>
      <c r="L102" s="172"/>
      <c r="M102" s="173"/>
      <c r="N102" s="171"/>
      <c r="O102" s="173"/>
      <c r="P102" s="174"/>
      <c r="Q102" s="174"/>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6"/>
      <c r="AS102" s="176"/>
      <c r="AT102" s="176"/>
      <c r="AU102" s="177" t="str">
        <f>VLOOKUP(Table3[[#This Row],[Risk Rating Score]],'Lookup Values'!$BS$1:$BT$34,2)</f>
        <v>Very Low</v>
      </c>
      <c r="AV102" s="172"/>
      <c r="AW102" s="177" t="str">
        <f>IFERROR(VLOOKUP(Table3[[#This Row],[RONI Match]],'Lookup Values'!$BU$2:$BV$26,2,FALSE),"")</f>
        <v/>
      </c>
      <c r="AX102" s="178"/>
      <c r="AY102" s="172"/>
      <c r="AZ102" s="176"/>
      <c r="BA102" s="170"/>
      <c r="BB102" s="170"/>
      <c r="BC102" s="170"/>
      <c r="BD102" s="170"/>
      <c r="BE102" s="170"/>
      <c r="BF102" s="170"/>
      <c r="BG102" s="170"/>
      <c r="BH102" s="170"/>
      <c r="BI102" s="175"/>
      <c r="BJ102" s="173"/>
      <c r="BK102" s="173"/>
      <c r="BL102" s="175"/>
      <c r="BM102" s="176"/>
      <c r="CC102" s="180" t="str">
        <f>IFERROR(VLOOKUP(Table2[[#This Row],[Gender]],'Lookup Values'!$A$1:$B$5,2,FALSE),"0")</f>
        <v>0</v>
      </c>
      <c r="CD102" s="181"/>
      <c r="CE102" s="180" t="str">
        <f>IFERROR(VLOOKUP(Table2[[#This Row],[Year Group]],'Lookup Values'!$C$1:$D$9,2,FALSE),"0")</f>
        <v>0</v>
      </c>
      <c r="CF102" s="180" t="str">
        <f>IFERROR(VLOOKUP(Table2[[#This Row],[School]],'Lookup Values'!$E$1:$E$22,2,FALSE),"0")</f>
        <v>0</v>
      </c>
      <c r="CG102" s="180" t="str">
        <f>IFERROR(VLOOKUP(Table2[[#This Row],[Attending PRU / AP]],'Lookup Values'!$G$1:$H$3,2,FALSE),"0")</f>
        <v>0</v>
      </c>
      <c r="CH102" s="180" t="str">
        <f>IFERROR(VLOOKUP(Table2[[#This Row],[EHE]],'Lookup Values'!$I$1:$J$3,2,FALSE),"0")</f>
        <v>0</v>
      </c>
      <c r="CI102" s="180" t="str">
        <f>IFERROR(VLOOKUP(Table2[[#This Row],[CME]],'Lookup Values'!$K$1:$L$3,2,FALSE),"0")</f>
        <v>0</v>
      </c>
      <c r="CJ102" s="183" t="str">
        <f>IFERROR(VLOOKUP(Table2[[#This Row],[Ethnicity]],'Ethnicity codes'!$H$1:$J$101,3,FALSE),"")</f>
        <v/>
      </c>
      <c r="CK102" s="180" t="str">
        <f>IFERROR(VLOOKUP(Table3[[#This Row],[Ethnicity2]],'Lookup Values'!$M$1:$N$23,2,FALSE),"0")</f>
        <v>0</v>
      </c>
      <c r="CL102" s="180" t="str">
        <f>IFERROR(VLOOKUP(Table3[[#This Row],[Ethnicity2]],'Lookup Values'!$O$1:$P$3,2,FALSE),"0")</f>
        <v>0</v>
      </c>
      <c r="CM102" s="180" t="str">
        <f>IFERROR(VLOOKUP(Table2[[#This Row],[EAL]],'Lookup Values'!$Q$1:$R$3,2,FALSE),"0")</f>
        <v>0</v>
      </c>
      <c r="CN102" s="180" t="str">
        <f>IFERROR(VLOOKUP(Table2[[#This Row],[SEND]],'Lookup Values'!$S$1:$T$6,2,FALSE),"0")</f>
        <v>0</v>
      </c>
      <c r="CO102" s="180" t="str">
        <f>IFERROR(VLOOKUP(Table2[[#This Row],[Pupil Premium]],'Lookup Values'!$U$1:$V$3,2,FALSE),"0")</f>
        <v>0</v>
      </c>
      <c r="CP102" s="180" t="str">
        <f>IFERROR(VLOOKUP(Table2[[#This Row],[LAC / Care Leaver]],'Lookup Values'!$W$1:$X$3,2,FALSE),"0")</f>
        <v>0</v>
      </c>
      <c r="CQ102" s="180" t="str">
        <f>IFERROR(VLOOKUP(Table2[[#This Row],[CP / CIN]],'Lookup Values'!$Y$1:$Z$3,2,FALSE),"0")</f>
        <v>0</v>
      </c>
      <c r="CR102" s="180" t="str">
        <f>IFERROR(VLOOKUP(Table2[[#This Row],[Early Help Referral]],'Lookup Values'!$Y$1:$Z$3,2,FALSE),"0")</f>
        <v>0</v>
      </c>
      <c r="CS102" s="180" t="str">
        <f>IFERROR(VLOOKUP(Table2[[#This Row],[Social Worker]],'Lookup Values'!$Y$1:$Z$3,2,FALSE),"0")</f>
        <v>0</v>
      </c>
      <c r="CT102" s="180" t="str">
        <f>IFERROR(VLOOKUP(Table2[[#This Row],[Exclusion]],'Lookup Values'!$AE$1:$AF$5,2,FALSE),"0")</f>
        <v>0</v>
      </c>
      <c r="CU102" s="180" t="str">
        <f>IFERROR(VLOOKUP(Table2[[#This Row],[Attendance / Absence (&lt;90% PA / &lt;50% SA)]],'Lookup Values'!$AG$1:$AH$4,2,FALSE),"0")</f>
        <v>0</v>
      </c>
      <c r="CV102" s="180" t="str">
        <f>IFERROR(VLOOKUP(Table2[[#This Row],[Multiple School Moves (3+)]],'Lookup Values'!$AI$1:$AJ$3,2,FALSE),"0")</f>
        <v>0</v>
      </c>
      <c r="CW102" s="180" t="str">
        <f>IFERROR(VLOOKUP(Table2[[#This Row],[Pregnancy]],'Lookup Values'!$AK$1:$AL$3,2,FALSE),"0")</f>
        <v>0</v>
      </c>
      <c r="CX102" s="180" t="str">
        <f>IFERROR(VLOOKUP(Table2[[#This Row],[Young Parent]],'Lookup Values'!$AM$1:$AN$3,2,FALSE),"0")</f>
        <v>0</v>
      </c>
      <c r="CY102" s="180" t="str">
        <f>IFERROR(VLOOKUP(Table2[[#This Row],[Young Carer]],'Lookup Values'!$AO$1:$AP$3,2,FALSE),"0")</f>
        <v>0</v>
      </c>
      <c r="CZ102" s="180" t="str">
        <f>IFERROR(VLOOKUP(Table2[[#This Row],[CAMHS Involvement]],'Lookup Values'!$AQ$1:$AR$3,2,FALSE),"0")</f>
        <v>0</v>
      </c>
      <c r="DA102" s="180" t="str">
        <f>IFERROR(VLOOKUP(Table2[[#This Row],[Health Condition]],'Lookup Values'!$AS$1:$AT$3,2,FALSE),"0")</f>
        <v>0</v>
      </c>
      <c r="DB102" s="180" t="str">
        <f>IFERROR(VLOOKUP(Table2[[#This Row],[Substance Misuse ]],'Lookup Values'!$AU$1:$AV$3,2,FALSE),"0")</f>
        <v>0</v>
      </c>
      <c r="DC102" s="180" t="str">
        <f>IFERROR(VLOOKUP(Table2[[#This Row],[YOT supervision]],'Lookup Values'!$AW$1:$AX$3,2,FALSE),"0")</f>
        <v>0</v>
      </c>
      <c r="DD102" s="180" t="str">
        <f>IFERROR(VLOOKUP(Table2[[#This Row],[Previous YOT supervision]],'Lookup Values'!$AY$1:$AZ$3,2,FALSE),"0")</f>
        <v>0</v>
      </c>
      <c r="DE102" s="180" t="str">
        <f>IFERROR(VLOOKUP(Table2[[#This Row],[Custody]],'Lookup Values'!$BA$1:$BB$3,2,FALSE),"0")</f>
        <v>0</v>
      </c>
      <c r="DF102" s="180" t="str">
        <f>IFERROR(VLOOKUP(Table2[[#This Row],[KS2 Eng &amp; Maths Ability Profile HAP/MAP/LAP]],'Lookup Values'!$BC$1:$BD$4,2,FALSE),"0")</f>
        <v>0</v>
      </c>
      <c r="DG102" s="180" t="str">
        <f>IFERROR(VLOOKUP(Table2[[#This Row],[Intended Post 16 Destination]],'Lookup Values'!$BG$1:$BH$12,2,FALSE),"0")</f>
        <v>0</v>
      </c>
      <c r="DH102" s="180" t="str">
        <f>IFERROR(VLOOKUP(Table2[[#This Row],[Application submitted (Y/N or number of applications)]],'Lookup Values'!$BI$1:$BJ$3,2,FALSE),"0")</f>
        <v>0</v>
      </c>
      <c r="DI102" s="180" t="str">
        <f>IFERROR(VLOOKUP(Table2[[#This Row],[Provider Name]],'Lookup Values'!$BK$1:$BL$3,2,FALSE),"0")</f>
        <v>0</v>
      </c>
      <c r="DJ102" s="181"/>
      <c r="DK102" s="180" t="str">
        <f>IFERROR(VLOOKUP(Table2[[#This Row],[Offer received (Y/N)]],'Lookup Values'!$BM$1:$BN$3,2,FALSE),"0")</f>
        <v>0</v>
      </c>
      <c r="DL102" s="180" t="str">
        <f>IFERROR(VLOOKUP(Table2[[#This Row],[Poor Behaviour / Attitude / Motivation]],'Lookup Values'!$BO$1:$BP$4,2,FALSE),"0")</f>
        <v>0</v>
      </c>
      <c r="DM102" s="180" t="str">
        <f>IFERROR(VLOOKUP(Table2[[#This Row],[Other known risk factors (1)]],'Lookup Values'!$BQ$1:$BR$10,2,FALSE),"0")</f>
        <v>0</v>
      </c>
      <c r="DN102" s="182" t="str">
        <f>IFERROR(VLOOKUP(Table2[[#This Row],[Other known risk factors (2)]],'Lookup Values'!$BQ$1:$BR$10,2,FALSE),"0")</f>
        <v>0</v>
      </c>
      <c r="DO102" s="180">
        <f>SUM(Table3[[#This Row],[Gender Score]:[Other known risk factors (2) Score]])</f>
        <v>0</v>
      </c>
      <c r="DP102" s="185" t="str">
        <f>CONCATENATE(Table2[[#This Row],[Generated RONI]],Table2[[#This Row],[School RONI]])</f>
        <v>Very Low</v>
      </c>
    </row>
    <row r="103" spans="1:120" s="179" customFormat="1" ht="13" x14ac:dyDescent="0.3">
      <c r="A103" s="168"/>
      <c r="B103" s="169"/>
      <c r="C103" s="170"/>
      <c r="D103" s="170"/>
      <c r="E103" s="170"/>
      <c r="F103" s="170"/>
      <c r="G103" s="170"/>
      <c r="H103" s="171"/>
      <c r="I103" s="172"/>
      <c r="J103" s="173"/>
      <c r="K103" s="172"/>
      <c r="L103" s="172"/>
      <c r="M103" s="173"/>
      <c r="N103" s="171"/>
      <c r="O103" s="173"/>
      <c r="P103" s="174"/>
      <c r="Q103" s="174"/>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6"/>
      <c r="AS103" s="176"/>
      <c r="AT103" s="176"/>
      <c r="AU103" s="177" t="str">
        <f>VLOOKUP(Table3[[#This Row],[Risk Rating Score]],'Lookup Values'!$BS$1:$BT$34,2)</f>
        <v>Very Low</v>
      </c>
      <c r="AV103" s="172"/>
      <c r="AW103" s="177" t="str">
        <f>IFERROR(VLOOKUP(Table3[[#This Row],[RONI Match]],'Lookup Values'!$BU$2:$BV$26,2,FALSE),"")</f>
        <v/>
      </c>
      <c r="AX103" s="178"/>
      <c r="AY103" s="172"/>
      <c r="AZ103" s="176"/>
      <c r="BA103" s="170"/>
      <c r="BB103" s="170"/>
      <c r="BC103" s="170"/>
      <c r="BD103" s="170"/>
      <c r="BE103" s="170"/>
      <c r="BF103" s="170"/>
      <c r="BG103" s="170"/>
      <c r="BH103" s="170"/>
      <c r="BI103" s="175"/>
      <c r="BJ103" s="173"/>
      <c r="BK103" s="173"/>
      <c r="BL103" s="175"/>
      <c r="BM103" s="176"/>
      <c r="CC103" s="180" t="str">
        <f>IFERROR(VLOOKUP(Table2[[#This Row],[Gender]],'Lookup Values'!$A$1:$B$5,2,FALSE),"0")</f>
        <v>0</v>
      </c>
      <c r="CD103" s="181"/>
      <c r="CE103" s="180" t="str">
        <f>IFERROR(VLOOKUP(Table2[[#This Row],[Year Group]],'Lookup Values'!$C$1:$D$9,2,FALSE),"0")</f>
        <v>0</v>
      </c>
      <c r="CF103" s="180" t="str">
        <f>IFERROR(VLOOKUP(Table2[[#This Row],[School]],'Lookup Values'!$E$1:$E$22,2,FALSE),"0")</f>
        <v>0</v>
      </c>
      <c r="CG103" s="180" t="str">
        <f>IFERROR(VLOOKUP(Table2[[#This Row],[Attending PRU / AP]],'Lookup Values'!$G$1:$H$3,2,FALSE),"0")</f>
        <v>0</v>
      </c>
      <c r="CH103" s="180" t="str">
        <f>IFERROR(VLOOKUP(Table2[[#This Row],[EHE]],'Lookup Values'!$I$1:$J$3,2,FALSE),"0")</f>
        <v>0</v>
      </c>
      <c r="CI103" s="180" t="str">
        <f>IFERROR(VLOOKUP(Table2[[#This Row],[CME]],'Lookup Values'!$K$1:$L$3,2,FALSE),"0")</f>
        <v>0</v>
      </c>
      <c r="CJ103" s="183" t="str">
        <f>IFERROR(VLOOKUP(Table2[[#This Row],[Ethnicity]],'Ethnicity codes'!$H$1:$J$101,3,FALSE),"")</f>
        <v/>
      </c>
      <c r="CK103" s="180" t="str">
        <f>IFERROR(VLOOKUP(Table3[[#This Row],[Ethnicity2]],'Lookup Values'!$M$1:$N$23,2,FALSE),"0")</f>
        <v>0</v>
      </c>
      <c r="CL103" s="180" t="str">
        <f>IFERROR(VLOOKUP(Table3[[#This Row],[Ethnicity2]],'Lookup Values'!$O$1:$P$3,2,FALSE),"0")</f>
        <v>0</v>
      </c>
      <c r="CM103" s="180" t="str">
        <f>IFERROR(VLOOKUP(Table2[[#This Row],[EAL]],'Lookup Values'!$Q$1:$R$3,2,FALSE),"0")</f>
        <v>0</v>
      </c>
      <c r="CN103" s="180" t="str">
        <f>IFERROR(VLOOKUP(Table2[[#This Row],[SEND]],'Lookup Values'!$S$1:$T$6,2,FALSE),"0")</f>
        <v>0</v>
      </c>
      <c r="CO103" s="180" t="str">
        <f>IFERROR(VLOOKUP(Table2[[#This Row],[Pupil Premium]],'Lookup Values'!$U$1:$V$3,2,FALSE),"0")</f>
        <v>0</v>
      </c>
      <c r="CP103" s="180" t="str">
        <f>IFERROR(VLOOKUP(Table2[[#This Row],[LAC / Care Leaver]],'Lookup Values'!$W$1:$X$3,2,FALSE),"0")</f>
        <v>0</v>
      </c>
      <c r="CQ103" s="180" t="str">
        <f>IFERROR(VLOOKUP(Table2[[#This Row],[CP / CIN]],'Lookup Values'!$Y$1:$Z$3,2,FALSE),"0")</f>
        <v>0</v>
      </c>
      <c r="CR103" s="180" t="str">
        <f>IFERROR(VLOOKUP(Table2[[#This Row],[Early Help Referral]],'Lookup Values'!$Y$1:$Z$3,2,FALSE),"0")</f>
        <v>0</v>
      </c>
      <c r="CS103" s="180" t="str">
        <f>IFERROR(VLOOKUP(Table2[[#This Row],[Social Worker]],'Lookup Values'!$Y$1:$Z$3,2,FALSE),"0")</f>
        <v>0</v>
      </c>
      <c r="CT103" s="180" t="str">
        <f>IFERROR(VLOOKUP(Table2[[#This Row],[Exclusion]],'Lookup Values'!$AE$1:$AF$5,2,FALSE),"0")</f>
        <v>0</v>
      </c>
      <c r="CU103" s="180" t="str">
        <f>IFERROR(VLOOKUP(Table2[[#This Row],[Attendance / Absence (&lt;90% PA / &lt;50% SA)]],'Lookup Values'!$AG$1:$AH$4,2,FALSE),"0")</f>
        <v>0</v>
      </c>
      <c r="CV103" s="180" t="str">
        <f>IFERROR(VLOOKUP(Table2[[#This Row],[Multiple School Moves (3+)]],'Lookup Values'!$AI$1:$AJ$3,2,FALSE),"0")</f>
        <v>0</v>
      </c>
      <c r="CW103" s="180" t="str">
        <f>IFERROR(VLOOKUP(Table2[[#This Row],[Pregnancy]],'Lookup Values'!$AK$1:$AL$3,2,FALSE),"0")</f>
        <v>0</v>
      </c>
      <c r="CX103" s="180" t="str">
        <f>IFERROR(VLOOKUP(Table2[[#This Row],[Young Parent]],'Lookup Values'!$AM$1:$AN$3,2,FALSE),"0")</f>
        <v>0</v>
      </c>
      <c r="CY103" s="180" t="str">
        <f>IFERROR(VLOOKUP(Table2[[#This Row],[Young Carer]],'Lookup Values'!$AO$1:$AP$3,2,FALSE),"0")</f>
        <v>0</v>
      </c>
      <c r="CZ103" s="180" t="str">
        <f>IFERROR(VLOOKUP(Table2[[#This Row],[CAMHS Involvement]],'Lookup Values'!$AQ$1:$AR$3,2,FALSE),"0")</f>
        <v>0</v>
      </c>
      <c r="DA103" s="180" t="str">
        <f>IFERROR(VLOOKUP(Table2[[#This Row],[Health Condition]],'Lookup Values'!$AS$1:$AT$3,2,FALSE),"0")</f>
        <v>0</v>
      </c>
      <c r="DB103" s="180" t="str">
        <f>IFERROR(VLOOKUP(Table2[[#This Row],[Substance Misuse ]],'Lookup Values'!$AU$1:$AV$3,2,FALSE),"0")</f>
        <v>0</v>
      </c>
      <c r="DC103" s="180" t="str">
        <f>IFERROR(VLOOKUP(Table2[[#This Row],[YOT supervision]],'Lookup Values'!$AW$1:$AX$3,2,FALSE),"0")</f>
        <v>0</v>
      </c>
      <c r="DD103" s="180" t="str">
        <f>IFERROR(VLOOKUP(Table2[[#This Row],[Previous YOT supervision]],'Lookup Values'!$AY$1:$AZ$3,2,FALSE),"0")</f>
        <v>0</v>
      </c>
      <c r="DE103" s="180" t="str">
        <f>IFERROR(VLOOKUP(Table2[[#This Row],[Custody]],'Lookup Values'!$BA$1:$BB$3,2,FALSE),"0")</f>
        <v>0</v>
      </c>
      <c r="DF103" s="180" t="str">
        <f>IFERROR(VLOOKUP(Table2[[#This Row],[KS2 Eng &amp; Maths Ability Profile HAP/MAP/LAP]],'Lookup Values'!$BC$1:$BD$4,2,FALSE),"0")</f>
        <v>0</v>
      </c>
      <c r="DG103" s="180" t="str">
        <f>IFERROR(VLOOKUP(Table2[[#This Row],[Intended Post 16 Destination]],'Lookup Values'!$BG$1:$BH$12,2,FALSE),"0")</f>
        <v>0</v>
      </c>
      <c r="DH103" s="180" t="str">
        <f>IFERROR(VLOOKUP(Table2[[#This Row],[Application submitted (Y/N or number of applications)]],'Lookup Values'!$BI$1:$BJ$3,2,FALSE),"0")</f>
        <v>0</v>
      </c>
      <c r="DI103" s="180" t="str">
        <f>IFERROR(VLOOKUP(Table2[[#This Row],[Provider Name]],'Lookup Values'!$BK$1:$BL$3,2,FALSE),"0")</f>
        <v>0</v>
      </c>
      <c r="DJ103" s="181"/>
      <c r="DK103" s="180" t="str">
        <f>IFERROR(VLOOKUP(Table2[[#This Row],[Offer received (Y/N)]],'Lookup Values'!$BM$1:$BN$3,2,FALSE),"0")</f>
        <v>0</v>
      </c>
      <c r="DL103" s="180" t="str">
        <f>IFERROR(VLOOKUP(Table2[[#This Row],[Poor Behaviour / Attitude / Motivation]],'Lookup Values'!$BO$1:$BP$4,2,FALSE),"0")</f>
        <v>0</v>
      </c>
      <c r="DM103" s="180" t="str">
        <f>IFERROR(VLOOKUP(Table2[[#This Row],[Other known risk factors (1)]],'Lookup Values'!$BQ$1:$BR$10,2,FALSE),"0")</f>
        <v>0</v>
      </c>
      <c r="DN103" s="182" t="str">
        <f>IFERROR(VLOOKUP(Table2[[#This Row],[Other known risk factors (2)]],'Lookup Values'!$BQ$1:$BR$10,2,FALSE),"0")</f>
        <v>0</v>
      </c>
      <c r="DO103" s="180">
        <f>SUM(Table3[[#This Row],[Gender Score]:[Other known risk factors (2) Score]])</f>
        <v>0</v>
      </c>
      <c r="DP103" s="185" t="str">
        <f>CONCATENATE(Table2[[#This Row],[Generated RONI]],Table2[[#This Row],[School RONI]])</f>
        <v>Very Low</v>
      </c>
    </row>
    <row r="104" spans="1:120" s="179" customFormat="1" ht="13" x14ac:dyDescent="0.3">
      <c r="A104" s="168"/>
      <c r="B104" s="169"/>
      <c r="C104" s="170"/>
      <c r="D104" s="170"/>
      <c r="E104" s="170"/>
      <c r="F104" s="170"/>
      <c r="G104" s="170"/>
      <c r="H104" s="171"/>
      <c r="I104" s="172"/>
      <c r="J104" s="173"/>
      <c r="K104" s="172"/>
      <c r="L104" s="172"/>
      <c r="M104" s="173"/>
      <c r="N104" s="171"/>
      <c r="O104" s="173"/>
      <c r="P104" s="174"/>
      <c r="Q104" s="174"/>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6"/>
      <c r="AS104" s="176"/>
      <c r="AT104" s="176"/>
      <c r="AU104" s="177" t="str">
        <f>VLOOKUP(Table3[[#This Row],[Risk Rating Score]],'Lookup Values'!$BS$1:$BT$34,2)</f>
        <v>Very Low</v>
      </c>
      <c r="AV104" s="172"/>
      <c r="AW104" s="177" t="str">
        <f>IFERROR(VLOOKUP(Table3[[#This Row],[RONI Match]],'Lookup Values'!$BU$2:$BV$26,2,FALSE),"")</f>
        <v/>
      </c>
      <c r="AX104" s="178"/>
      <c r="AY104" s="172"/>
      <c r="AZ104" s="176"/>
      <c r="BA104" s="170"/>
      <c r="BB104" s="170"/>
      <c r="BC104" s="170"/>
      <c r="BD104" s="170"/>
      <c r="BE104" s="170"/>
      <c r="BF104" s="170"/>
      <c r="BG104" s="170"/>
      <c r="BH104" s="170"/>
      <c r="BI104" s="175"/>
      <c r="BJ104" s="173"/>
      <c r="BK104" s="173"/>
      <c r="BL104" s="175"/>
      <c r="BM104" s="176"/>
      <c r="CC104" s="180" t="str">
        <f>IFERROR(VLOOKUP(Table2[[#This Row],[Gender]],'Lookup Values'!$A$1:$B$5,2,FALSE),"0")</f>
        <v>0</v>
      </c>
      <c r="CD104" s="181"/>
      <c r="CE104" s="180" t="str">
        <f>IFERROR(VLOOKUP(Table2[[#This Row],[Year Group]],'Lookup Values'!$C$1:$D$9,2,FALSE),"0")</f>
        <v>0</v>
      </c>
      <c r="CF104" s="180" t="str">
        <f>IFERROR(VLOOKUP(Table2[[#This Row],[School]],'Lookup Values'!$E$1:$E$22,2,FALSE),"0")</f>
        <v>0</v>
      </c>
      <c r="CG104" s="180" t="str">
        <f>IFERROR(VLOOKUP(Table2[[#This Row],[Attending PRU / AP]],'Lookup Values'!$G$1:$H$3,2,FALSE),"0")</f>
        <v>0</v>
      </c>
      <c r="CH104" s="180" t="str">
        <f>IFERROR(VLOOKUP(Table2[[#This Row],[EHE]],'Lookup Values'!$I$1:$J$3,2,FALSE),"0")</f>
        <v>0</v>
      </c>
      <c r="CI104" s="180" t="str">
        <f>IFERROR(VLOOKUP(Table2[[#This Row],[CME]],'Lookup Values'!$K$1:$L$3,2,FALSE),"0")</f>
        <v>0</v>
      </c>
      <c r="CJ104" s="183" t="str">
        <f>IFERROR(VLOOKUP(Table2[[#This Row],[Ethnicity]],'Ethnicity codes'!$H$1:$J$101,3,FALSE),"")</f>
        <v/>
      </c>
      <c r="CK104" s="180" t="str">
        <f>IFERROR(VLOOKUP(Table3[[#This Row],[Ethnicity2]],'Lookup Values'!$M$1:$N$23,2,FALSE),"0")</f>
        <v>0</v>
      </c>
      <c r="CL104" s="180" t="str">
        <f>IFERROR(VLOOKUP(Table3[[#This Row],[Ethnicity2]],'Lookup Values'!$O$1:$P$3,2,FALSE),"0")</f>
        <v>0</v>
      </c>
      <c r="CM104" s="180" t="str">
        <f>IFERROR(VLOOKUP(Table2[[#This Row],[EAL]],'Lookup Values'!$Q$1:$R$3,2,FALSE),"0")</f>
        <v>0</v>
      </c>
      <c r="CN104" s="180" t="str">
        <f>IFERROR(VLOOKUP(Table2[[#This Row],[SEND]],'Lookup Values'!$S$1:$T$6,2,FALSE),"0")</f>
        <v>0</v>
      </c>
      <c r="CO104" s="180" t="str">
        <f>IFERROR(VLOOKUP(Table2[[#This Row],[Pupil Premium]],'Lookup Values'!$U$1:$V$3,2,FALSE),"0")</f>
        <v>0</v>
      </c>
      <c r="CP104" s="180" t="str">
        <f>IFERROR(VLOOKUP(Table2[[#This Row],[LAC / Care Leaver]],'Lookup Values'!$W$1:$X$3,2,FALSE),"0")</f>
        <v>0</v>
      </c>
      <c r="CQ104" s="180" t="str">
        <f>IFERROR(VLOOKUP(Table2[[#This Row],[CP / CIN]],'Lookup Values'!$Y$1:$Z$3,2,FALSE),"0")</f>
        <v>0</v>
      </c>
      <c r="CR104" s="180" t="str">
        <f>IFERROR(VLOOKUP(Table2[[#This Row],[Early Help Referral]],'Lookup Values'!$Y$1:$Z$3,2,FALSE),"0")</f>
        <v>0</v>
      </c>
      <c r="CS104" s="180" t="str">
        <f>IFERROR(VLOOKUP(Table2[[#This Row],[Social Worker]],'Lookup Values'!$Y$1:$Z$3,2,FALSE),"0")</f>
        <v>0</v>
      </c>
      <c r="CT104" s="180" t="str">
        <f>IFERROR(VLOOKUP(Table2[[#This Row],[Exclusion]],'Lookup Values'!$AE$1:$AF$5,2,FALSE),"0")</f>
        <v>0</v>
      </c>
      <c r="CU104" s="180" t="str">
        <f>IFERROR(VLOOKUP(Table2[[#This Row],[Attendance / Absence (&lt;90% PA / &lt;50% SA)]],'Lookup Values'!$AG$1:$AH$4,2,FALSE),"0")</f>
        <v>0</v>
      </c>
      <c r="CV104" s="180" t="str">
        <f>IFERROR(VLOOKUP(Table2[[#This Row],[Multiple School Moves (3+)]],'Lookup Values'!$AI$1:$AJ$3,2,FALSE),"0")</f>
        <v>0</v>
      </c>
      <c r="CW104" s="180" t="str">
        <f>IFERROR(VLOOKUP(Table2[[#This Row],[Pregnancy]],'Lookup Values'!$AK$1:$AL$3,2,FALSE),"0")</f>
        <v>0</v>
      </c>
      <c r="CX104" s="180" t="str">
        <f>IFERROR(VLOOKUP(Table2[[#This Row],[Young Parent]],'Lookup Values'!$AM$1:$AN$3,2,FALSE),"0")</f>
        <v>0</v>
      </c>
      <c r="CY104" s="180" t="str">
        <f>IFERROR(VLOOKUP(Table2[[#This Row],[Young Carer]],'Lookup Values'!$AO$1:$AP$3,2,FALSE),"0")</f>
        <v>0</v>
      </c>
      <c r="CZ104" s="180" t="str">
        <f>IFERROR(VLOOKUP(Table2[[#This Row],[CAMHS Involvement]],'Lookup Values'!$AQ$1:$AR$3,2,FALSE),"0")</f>
        <v>0</v>
      </c>
      <c r="DA104" s="180" t="str">
        <f>IFERROR(VLOOKUP(Table2[[#This Row],[Health Condition]],'Lookup Values'!$AS$1:$AT$3,2,FALSE),"0")</f>
        <v>0</v>
      </c>
      <c r="DB104" s="180" t="str">
        <f>IFERROR(VLOOKUP(Table2[[#This Row],[Substance Misuse ]],'Lookup Values'!$AU$1:$AV$3,2,FALSE),"0")</f>
        <v>0</v>
      </c>
      <c r="DC104" s="180" t="str">
        <f>IFERROR(VLOOKUP(Table2[[#This Row],[YOT supervision]],'Lookup Values'!$AW$1:$AX$3,2,FALSE),"0")</f>
        <v>0</v>
      </c>
      <c r="DD104" s="180" t="str">
        <f>IFERROR(VLOOKUP(Table2[[#This Row],[Previous YOT supervision]],'Lookup Values'!$AY$1:$AZ$3,2,FALSE),"0")</f>
        <v>0</v>
      </c>
      <c r="DE104" s="180" t="str">
        <f>IFERROR(VLOOKUP(Table2[[#This Row],[Custody]],'Lookup Values'!$BA$1:$BB$3,2,FALSE),"0")</f>
        <v>0</v>
      </c>
      <c r="DF104" s="180" t="str">
        <f>IFERROR(VLOOKUP(Table2[[#This Row],[KS2 Eng &amp; Maths Ability Profile HAP/MAP/LAP]],'Lookup Values'!$BC$1:$BD$4,2,FALSE),"0")</f>
        <v>0</v>
      </c>
      <c r="DG104" s="180" t="str">
        <f>IFERROR(VLOOKUP(Table2[[#This Row],[Intended Post 16 Destination]],'Lookup Values'!$BG$1:$BH$12,2,FALSE),"0")</f>
        <v>0</v>
      </c>
      <c r="DH104" s="180" t="str">
        <f>IFERROR(VLOOKUP(Table2[[#This Row],[Application submitted (Y/N or number of applications)]],'Lookup Values'!$BI$1:$BJ$3,2,FALSE),"0")</f>
        <v>0</v>
      </c>
      <c r="DI104" s="180" t="str">
        <f>IFERROR(VLOOKUP(Table2[[#This Row],[Provider Name]],'Lookup Values'!$BK$1:$BL$3,2,FALSE),"0")</f>
        <v>0</v>
      </c>
      <c r="DJ104" s="181"/>
      <c r="DK104" s="180" t="str">
        <f>IFERROR(VLOOKUP(Table2[[#This Row],[Offer received (Y/N)]],'Lookup Values'!$BM$1:$BN$3,2,FALSE),"0")</f>
        <v>0</v>
      </c>
      <c r="DL104" s="180" t="str">
        <f>IFERROR(VLOOKUP(Table2[[#This Row],[Poor Behaviour / Attitude / Motivation]],'Lookup Values'!$BO$1:$BP$4,2,FALSE),"0")</f>
        <v>0</v>
      </c>
      <c r="DM104" s="180" t="str">
        <f>IFERROR(VLOOKUP(Table2[[#This Row],[Other known risk factors (1)]],'Lookup Values'!$BQ$1:$BR$10,2,FALSE),"0")</f>
        <v>0</v>
      </c>
      <c r="DN104" s="182" t="str">
        <f>IFERROR(VLOOKUP(Table2[[#This Row],[Other known risk factors (2)]],'Lookup Values'!$BQ$1:$BR$10,2,FALSE),"0")</f>
        <v>0</v>
      </c>
      <c r="DO104" s="180">
        <f>SUM(Table3[[#This Row],[Gender Score]:[Other known risk factors (2) Score]])</f>
        <v>0</v>
      </c>
      <c r="DP104" s="185" t="str">
        <f>CONCATENATE(Table2[[#This Row],[Generated RONI]],Table2[[#This Row],[School RONI]])</f>
        <v>Very Low</v>
      </c>
    </row>
    <row r="105" spans="1:120" s="179" customFormat="1" ht="13" x14ac:dyDescent="0.3">
      <c r="A105" s="168"/>
      <c r="B105" s="169"/>
      <c r="C105" s="170"/>
      <c r="D105" s="170"/>
      <c r="E105" s="170"/>
      <c r="F105" s="170"/>
      <c r="G105" s="170"/>
      <c r="H105" s="171"/>
      <c r="I105" s="172"/>
      <c r="J105" s="173"/>
      <c r="K105" s="172"/>
      <c r="L105" s="172"/>
      <c r="M105" s="173"/>
      <c r="N105" s="171"/>
      <c r="O105" s="173"/>
      <c r="P105" s="174"/>
      <c r="Q105" s="174"/>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6"/>
      <c r="AS105" s="176"/>
      <c r="AT105" s="176"/>
      <c r="AU105" s="177" t="str">
        <f>VLOOKUP(Table3[[#This Row],[Risk Rating Score]],'Lookup Values'!$BS$1:$BT$34,2)</f>
        <v>Very Low</v>
      </c>
      <c r="AV105" s="172"/>
      <c r="AW105" s="177" t="str">
        <f>IFERROR(VLOOKUP(Table3[[#This Row],[RONI Match]],'Lookup Values'!$BU$2:$BV$26,2,FALSE),"")</f>
        <v/>
      </c>
      <c r="AX105" s="178"/>
      <c r="AY105" s="172"/>
      <c r="AZ105" s="176"/>
      <c r="BA105" s="170"/>
      <c r="BB105" s="170"/>
      <c r="BC105" s="170"/>
      <c r="BD105" s="170"/>
      <c r="BE105" s="170"/>
      <c r="BF105" s="170"/>
      <c r="BG105" s="170"/>
      <c r="BH105" s="170"/>
      <c r="BI105" s="175"/>
      <c r="BJ105" s="173"/>
      <c r="BK105" s="173"/>
      <c r="BL105" s="175"/>
      <c r="BM105" s="176"/>
      <c r="CC105" s="180" t="str">
        <f>IFERROR(VLOOKUP(Table2[[#This Row],[Gender]],'Lookup Values'!$A$1:$B$5,2,FALSE),"0")</f>
        <v>0</v>
      </c>
      <c r="CD105" s="181"/>
      <c r="CE105" s="180" t="str">
        <f>IFERROR(VLOOKUP(Table2[[#This Row],[Year Group]],'Lookup Values'!$C$1:$D$9,2,FALSE),"0")</f>
        <v>0</v>
      </c>
      <c r="CF105" s="180" t="str">
        <f>IFERROR(VLOOKUP(Table2[[#This Row],[School]],'Lookup Values'!$E$1:$E$22,2,FALSE),"0")</f>
        <v>0</v>
      </c>
      <c r="CG105" s="180" t="str">
        <f>IFERROR(VLOOKUP(Table2[[#This Row],[Attending PRU / AP]],'Lookup Values'!$G$1:$H$3,2,FALSE),"0")</f>
        <v>0</v>
      </c>
      <c r="CH105" s="180" t="str">
        <f>IFERROR(VLOOKUP(Table2[[#This Row],[EHE]],'Lookup Values'!$I$1:$J$3,2,FALSE),"0")</f>
        <v>0</v>
      </c>
      <c r="CI105" s="180" t="str">
        <f>IFERROR(VLOOKUP(Table2[[#This Row],[CME]],'Lookup Values'!$K$1:$L$3,2,FALSE),"0")</f>
        <v>0</v>
      </c>
      <c r="CJ105" s="183" t="str">
        <f>IFERROR(VLOOKUP(Table2[[#This Row],[Ethnicity]],'Ethnicity codes'!$H$1:$J$101,3,FALSE),"")</f>
        <v/>
      </c>
      <c r="CK105" s="180" t="str">
        <f>IFERROR(VLOOKUP(Table3[[#This Row],[Ethnicity2]],'Lookup Values'!$M$1:$N$23,2,FALSE),"0")</f>
        <v>0</v>
      </c>
      <c r="CL105" s="180" t="str">
        <f>IFERROR(VLOOKUP(Table3[[#This Row],[Ethnicity2]],'Lookup Values'!$O$1:$P$3,2,FALSE),"0")</f>
        <v>0</v>
      </c>
      <c r="CM105" s="180" t="str">
        <f>IFERROR(VLOOKUP(Table2[[#This Row],[EAL]],'Lookup Values'!$Q$1:$R$3,2,FALSE),"0")</f>
        <v>0</v>
      </c>
      <c r="CN105" s="180" t="str">
        <f>IFERROR(VLOOKUP(Table2[[#This Row],[SEND]],'Lookup Values'!$S$1:$T$6,2,FALSE),"0")</f>
        <v>0</v>
      </c>
      <c r="CO105" s="180" t="str">
        <f>IFERROR(VLOOKUP(Table2[[#This Row],[Pupil Premium]],'Lookup Values'!$U$1:$V$3,2,FALSE),"0")</f>
        <v>0</v>
      </c>
      <c r="CP105" s="180" t="str">
        <f>IFERROR(VLOOKUP(Table2[[#This Row],[LAC / Care Leaver]],'Lookup Values'!$W$1:$X$3,2,FALSE),"0")</f>
        <v>0</v>
      </c>
      <c r="CQ105" s="180" t="str">
        <f>IFERROR(VLOOKUP(Table2[[#This Row],[CP / CIN]],'Lookup Values'!$Y$1:$Z$3,2,FALSE),"0")</f>
        <v>0</v>
      </c>
      <c r="CR105" s="180" t="str">
        <f>IFERROR(VLOOKUP(Table2[[#This Row],[Early Help Referral]],'Lookup Values'!$Y$1:$Z$3,2,FALSE),"0")</f>
        <v>0</v>
      </c>
      <c r="CS105" s="180" t="str">
        <f>IFERROR(VLOOKUP(Table2[[#This Row],[Social Worker]],'Lookup Values'!$Y$1:$Z$3,2,FALSE),"0")</f>
        <v>0</v>
      </c>
      <c r="CT105" s="180" t="str">
        <f>IFERROR(VLOOKUP(Table2[[#This Row],[Exclusion]],'Lookup Values'!$AE$1:$AF$5,2,FALSE),"0")</f>
        <v>0</v>
      </c>
      <c r="CU105" s="180" t="str">
        <f>IFERROR(VLOOKUP(Table2[[#This Row],[Attendance / Absence (&lt;90% PA / &lt;50% SA)]],'Lookup Values'!$AG$1:$AH$4,2,FALSE),"0")</f>
        <v>0</v>
      </c>
      <c r="CV105" s="180" t="str">
        <f>IFERROR(VLOOKUP(Table2[[#This Row],[Multiple School Moves (3+)]],'Lookup Values'!$AI$1:$AJ$3,2,FALSE),"0")</f>
        <v>0</v>
      </c>
      <c r="CW105" s="180" t="str">
        <f>IFERROR(VLOOKUP(Table2[[#This Row],[Pregnancy]],'Lookup Values'!$AK$1:$AL$3,2,FALSE),"0")</f>
        <v>0</v>
      </c>
      <c r="CX105" s="180" t="str">
        <f>IFERROR(VLOOKUP(Table2[[#This Row],[Young Parent]],'Lookup Values'!$AM$1:$AN$3,2,FALSE),"0")</f>
        <v>0</v>
      </c>
      <c r="CY105" s="180" t="str">
        <f>IFERROR(VLOOKUP(Table2[[#This Row],[Young Carer]],'Lookup Values'!$AO$1:$AP$3,2,FALSE),"0")</f>
        <v>0</v>
      </c>
      <c r="CZ105" s="180" t="str">
        <f>IFERROR(VLOOKUP(Table2[[#This Row],[CAMHS Involvement]],'Lookup Values'!$AQ$1:$AR$3,2,FALSE),"0")</f>
        <v>0</v>
      </c>
      <c r="DA105" s="180" t="str">
        <f>IFERROR(VLOOKUP(Table2[[#This Row],[Health Condition]],'Lookup Values'!$AS$1:$AT$3,2,FALSE),"0")</f>
        <v>0</v>
      </c>
      <c r="DB105" s="180" t="str">
        <f>IFERROR(VLOOKUP(Table2[[#This Row],[Substance Misuse ]],'Lookup Values'!$AU$1:$AV$3,2,FALSE),"0")</f>
        <v>0</v>
      </c>
      <c r="DC105" s="180" t="str">
        <f>IFERROR(VLOOKUP(Table2[[#This Row],[YOT supervision]],'Lookup Values'!$AW$1:$AX$3,2,FALSE),"0")</f>
        <v>0</v>
      </c>
      <c r="DD105" s="180" t="str">
        <f>IFERROR(VLOOKUP(Table2[[#This Row],[Previous YOT supervision]],'Lookup Values'!$AY$1:$AZ$3,2,FALSE),"0")</f>
        <v>0</v>
      </c>
      <c r="DE105" s="180" t="str">
        <f>IFERROR(VLOOKUP(Table2[[#This Row],[Custody]],'Lookup Values'!$BA$1:$BB$3,2,FALSE),"0")</f>
        <v>0</v>
      </c>
      <c r="DF105" s="180" t="str">
        <f>IFERROR(VLOOKUP(Table2[[#This Row],[KS2 Eng &amp; Maths Ability Profile HAP/MAP/LAP]],'Lookup Values'!$BC$1:$BD$4,2,FALSE),"0")</f>
        <v>0</v>
      </c>
      <c r="DG105" s="180" t="str">
        <f>IFERROR(VLOOKUP(Table2[[#This Row],[Intended Post 16 Destination]],'Lookup Values'!$BG$1:$BH$12,2,FALSE),"0")</f>
        <v>0</v>
      </c>
      <c r="DH105" s="180" t="str">
        <f>IFERROR(VLOOKUP(Table2[[#This Row],[Application submitted (Y/N or number of applications)]],'Lookup Values'!$BI$1:$BJ$3,2,FALSE),"0")</f>
        <v>0</v>
      </c>
      <c r="DI105" s="180" t="str">
        <f>IFERROR(VLOOKUP(Table2[[#This Row],[Provider Name]],'Lookup Values'!$BK$1:$BL$3,2,FALSE),"0")</f>
        <v>0</v>
      </c>
      <c r="DJ105" s="181"/>
      <c r="DK105" s="180" t="str">
        <f>IFERROR(VLOOKUP(Table2[[#This Row],[Offer received (Y/N)]],'Lookup Values'!$BM$1:$BN$3,2,FALSE),"0")</f>
        <v>0</v>
      </c>
      <c r="DL105" s="180" t="str">
        <f>IFERROR(VLOOKUP(Table2[[#This Row],[Poor Behaviour / Attitude / Motivation]],'Lookup Values'!$BO$1:$BP$4,2,FALSE),"0")</f>
        <v>0</v>
      </c>
      <c r="DM105" s="180" t="str">
        <f>IFERROR(VLOOKUP(Table2[[#This Row],[Other known risk factors (1)]],'Lookup Values'!$BQ$1:$BR$10,2,FALSE),"0")</f>
        <v>0</v>
      </c>
      <c r="DN105" s="182" t="str">
        <f>IFERROR(VLOOKUP(Table2[[#This Row],[Other known risk factors (2)]],'Lookup Values'!$BQ$1:$BR$10,2,FALSE),"0")</f>
        <v>0</v>
      </c>
      <c r="DO105" s="180">
        <f>SUM(Table3[[#This Row],[Gender Score]:[Other known risk factors (2) Score]])</f>
        <v>0</v>
      </c>
      <c r="DP105" s="185" t="str">
        <f>CONCATENATE(Table2[[#This Row],[Generated RONI]],Table2[[#This Row],[School RONI]])</f>
        <v>Very Low</v>
      </c>
    </row>
    <row r="106" spans="1:120" s="179" customFormat="1" ht="13" x14ac:dyDescent="0.3">
      <c r="A106" s="168"/>
      <c r="B106" s="169"/>
      <c r="C106" s="170"/>
      <c r="D106" s="170"/>
      <c r="E106" s="170"/>
      <c r="F106" s="170"/>
      <c r="G106" s="170"/>
      <c r="H106" s="171"/>
      <c r="I106" s="172"/>
      <c r="J106" s="173"/>
      <c r="K106" s="172"/>
      <c r="L106" s="172"/>
      <c r="M106" s="173"/>
      <c r="N106" s="171"/>
      <c r="O106" s="173"/>
      <c r="P106" s="174"/>
      <c r="Q106" s="174"/>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6"/>
      <c r="AS106" s="176"/>
      <c r="AT106" s="176"/>
      <c r="AU106" s="177" t="str">
        <f>VLOOKUP(Table3[[#This Row],[Risk Rating Score]],'Lookup Values'!$BS$1:$BT$34,2)</f>
        <v>Very Low</v>
      </c>
      <c r="AV106" s="172"/>
      <c r="AW106" s="177" t="str">
        <f>IFERROR(VLOOKUP(Table3[[#This Row],[RONI Match]],'Lookup Values'!$BU$2:$BV$26,2,FALSE),"")</f>
        <v/>
      </c>
      <c r="AX106" s="178"/>
      <c r="AY106" s="172"/>
      <c r="AZ106" s="176"/>
      <c r="BA106" s="170"/>
      <c r="BB106" s="170"/>
      <c r="BC106" s="170"/>
      <c r="BD106" s="170"/>
      <c r="BE106" s="170"/>
      <c r="BF106" s="170"/>
      <c r="BG106" s="170"/>
      <c r="BH106" s="170"/>
      <c r="BI106" s="175"/>
      <c r="BJ106" s="173"/>
      <c r="BK106" s="173"/>
      <c r="BL106" s="175"/>
      <c r="BM106" s="176"/>
      <c r="CC106" s="180" t="str">
        <f>IFERROR(VLOOKUP(Table2[[#This Row],[Gender]],'Lookup Values'!$A$1:$B$5,2,FALSE),"0")</f>
        <v>0</v>
      </c>
      <c r="CD106" s="181"/>
      <c r="CE106" s="180" t="str">
        <f>IFERROR(VLOOKUP(Table2[[#This Row],[Year Group]],'Lookup Values'!$C$1:$D$9,2,FALSE),"0")</f>
        <v>0</v>
      </c>
      <c r="CF106" s="180" t="str">
        <f>IFERROR(VLOOKUP(Table2[[#This Row],[School]],'Lookup Values'!$E$1:$E$22,2,FALSE),"0")</f>
        <v>0</v>
      </c>
      <c r="CG106" s="180" t="str">
        <f>IFERROR(VLOOKUP(Table2[[#This Row],[Attending PRU / AP]],'Lookup Values'!$G$1:$H$3,2,FALSE),"0")</f>
        <v>0</v>
      </c>
      <c r="CH106" s="180" t="str">
        <f>IFERROR(VLOOKUP(Table2[[#This Row],[EHE]],'Lookup Values'!$I$1:$J$3,2,FALSE),"0")</f>
        <v>0</v>
      </c>
      <c r="CI106" s="180" t="str">
        <f>IFERROR(VLOOKUP(Table2[[#This Row],[CME]],'Lookup Values'!$K$1:$L$3,2,FALSE),"0")</f>
        <v>0</v>
      </c>
      <c r="CJ106" s="183" t="str">
        <f>IFERROR(VLOOKUP(Table2[[#This Row],[Ethnicity]],'Ethnicity codes'!$H$1:$J$101,3,FALSE),"")</f>
        <v/>
      </c>
      <c r="CK106" s="180" t="str">
        <f>IFERROR(VLOOKUP(Table3[[#This Row],[Ethnicity2]],'Lookup Values'!$M$1:$N$23,2,FALSE),"0")</f>
        <v>0</v>
      </c>
      <c r="CL106" s="180" t="str">
        <f>IFERROR(VLOOKUP(Table3[[#This Row],[Ethnicity2]],'Lookup Values'!$O$1:$P$3,2,FALSE),"0")</f>
        <v>0</v>
      </c>
      <c r="CM106" s="180" t="str">
        <f>IFERROR(VLOOKUP(Table2[[#This Row],[EAL]],'Lookup Values'!$Q$1:$R$3,2,FALSE),"0")</f>
        <v>0</v>
      </c>
      <c r="CN106" s="180" t="str">
        <f>IFERROR(VLOOKUP(Table2[[#This Row],[SEND]],'Lookup Values'!$S$1:$T$6,2,FALSE),"0")</f>
        <v>0</v>
      </c>
      <c r="CO106" s="180" t="str">
        <f>IFERROR(VLOOKUP(Table2[[#This Row],[Pupil Premium]],'Lookup Values'!$U$1:$V$3,2,FALSE),"0")</f>
        <v>0</v>
      </c>
      <c r="CP106" s="180" t="str">
        <f>IFERROR(VLOOKUP(Table2[[#This Row],[LAC / Care Leaver]],'Lookup Values'!$W$1:$X$3,2,FALSE),"0")</f>
        <v>0</v>
      </c>
      <c r="CQ106" s="180" t="str">
        <f>IFERROR(VLOOKUP(Table2[[#This Row],[CP / CIN]],'Lookup Values'!$Y$1:$Z$3,2,FALSE),"0")</f>
        <v>0</v>
      </c>
      <c r="CR106" s="180" t="str">
        <f>IFERROR(VLOOKUP(Table2[[#This Row],[Early Help Referral]],'Lookup Values'!$Y$1:$Z$3,2,FALSE),"0")</f>
        <v>0</v>
      </c>
      <c r="CS106" s="180" t="str">
        <f>IFERROR(VLOOKUP(Table2[[#This Row],[Social Worker]],'Lookup Values'!$Y$1:$Z$3,2,FALSE),"0")</f>
        <v>0</v>
      </c>
      <c r="CT106" s="180" t="str">
        <f>IFERROR(VLOOKUP(Table2[[#This Row],[Exclusion]],'Lookup Values'!$AE$1:$AF$5,2,FALSE),"0")</f>
        <v>0</v>
      </c>
      <c r="CU106" s="180" t="str">
        <f>IFERROR(VLOOKUP(Table2[[#This Row],[Attendance / Absence (&lt;90% PA / &lt;50% SA)]],'Lookup Values'!$AG$1:$AH$4,2,FALSE),"0")</f>
        <v>0</v>
      </c>
      <c r="CV106" s="180" t="str">
        <f>IFERROR(VLOOKUP(Table2[[#This Row],[Multiple School Moves (3+)]],'Lookup Values'!$AI$1:$AJ$3,2,FALSE),"0")</f>
        <v>0</v>
      </c>
      <c r="CW106" s="180" t="str">
        <f>IFERROR(VLOOKUP(Table2[[#This Row],[Pregnancy]],'Lookup Values'!$AK$1:$AL$3,2,FALSE),"0")</f>
        <v>0</v>
      </c>
      <c r="CX106" s="180" t="str">
        <f>IFERROR(VLOOKUP(Table2[[#This Row],[Young Parent]],'Lookup Values'!$AM$1:$AN$3,2,FALSE),"0")</f>
        <v>0</v>
      </c>
      <c r="CY106" s="180" t="str">
        <f>IFERROR(VLOOKUP(Table2[[#This Row],[Young Carer]],'Lookup Values'!$AO$1:$AP$3,2,FALSE),"0")</f>
        <v>0</v>
      </c>
      <c r="CZ106" s="180" t="str">
        <f>IFERROR(VLOOKUP(Table2[[#This Row],[CAMHS Involvement]],'Lookup Values'!$AQ$1:$AR$3,2,FALSE),"0")</f>
        <v>0</v>
      </c>
      <c r="DA106" s="180" t="str">
        <f>IFERROR(VLOOKUP(Table2[[#This Row],[Health Condition]],'Lookup Values'!$AS$1:$AT$3,2,FALSE),"0")</f>
        <v>0</v>
      </c>
      <c r="DB106" s="180" t="str">
        <f>IFERROR(VLOOKUP(Table2[[#This Row],[Substance Misuse ]],'Lookup Values'!$AU$1:$AV$3,2,FALSE),"0")</f>
        <v>0</v>
      </c>
      <c r="DC106" s="180" t="str">
        <f>IFERROR(VLOOKUP(Table2[[#This Row],[YOT supervision]],'Lookup Values'!$AW$1:$AX$3,2,FALSE),"0")</f>
        <v>0</v>
      </c>
      <c r="DD106" s="180" t="str">
        <f>IFERROR(VLOOKUP(Table2[[#This Row],[Previous YOT supervision]],'Lookup Values'!$AY$1:$AZ$3,2,FALSE),"0")</f>
        <v>0</v>
      </c>
      <c r="DE106" s="180" t="str">
        <f>IFERROR(VLOOKUP(Table2[[#This Row],[Custody]],'Lookup Values'!$BA$1:$BB$3,2,FALSE),"0")</f>
        <v>0</v>
      </c>
      <c r="DF106" s="180" t="str">
        <f>IFERROR(VLOOKUP(Table2[[#This Row],[KS2 Eng &amp; Maths Ability Profile HAP/MAP/LAP]],'Lookup Values'!$BC$1:$BD$4,2,FALSE),"0")</f>
        <v>0</v>
      </c>
      <c r="DG106" s="180" t="str">
        <f>IFERROR(VLOOKUP(Table2[[#This Row],[Intended Post 16 Destination]],'Lookup Values'!$BG$1:$BH$12,2,FALSE),"0")</f>
        <v>0</v>
      </c>
      <c r="DH106" s="180" t="str">
        <f>IFERROR(VLOOKUP(Table2[[#This Row],[Application submitted (Y/N or number of applications)]],'Lookup Values'!$BI$1:$BJ$3,2,FALSE),"0")</f>
        <v>0</v>
      </c>
      <c r="DI106" s="180" t="str">
        <f>IFERROR(VLOOKUP(Table2[[#This Row],[Provider Name]],'Lookup Values'!$BK$1:$BL$3,2,FALSE),"0")</f>
        <v>0</v>
      </c>
      <c r="DJ106" s="181"/>
      <c r="DK106" s="180" t="str">
        <f>IFERROR(VLOOKUP(Table2[[#This Row],[Offer received (Y/N)]],'Lookup Values'!$BM$1:$BN$3,2,FALSE),"0")</f>
        <v>0</v>
      </c>
      <c r="DL106" s="180" t="str">
        <f>IFERROR(VLOOKUP(Table2[[#This Row],[Poor Behaviour / Attitude / Motivation]],'Lookup Values'!$BO$1:$BP$4,2,FALSE),"0")</f>
        <v>0</v>
      </c>
      <c r="DM106" s="180" t="str">
        <f>IFERROR(VLOOKUP(Table2[[#This Row],[Other known risk factors (1)]],'Lookup Values'!$BQ$1:$BR$10,2,FALSE),"0")</f>
        <v>0</v>
      </c>
      <c r="DN106" s="182" t="str">
        <f>IFERROR(VLOOKUP(Table2[[#This Row],[Other known risk factors (2)]],'Lookup Values'!$BQ$1:$BR$10,2,FALSE),"0")</f>
        <v>0</v>
      </c>
      <c r="DO106" s="180">
        <f>SUM(Table3[[#This Row],[Gender Score]:[Other known risk factors (2) Score]])</f>
        <v>0</v>
      </c>
      <c r="DP106" s="185" t="str">
        <f>CONCATENATE(Table2[[#This Row],[Generated RONI]],Table2[[#This Row],[School RONI]])</f>
        <v>Very Low</v>
      </c>
    </row>
    <row r="107" spans="1:120" s="179" customFormat="1" ht="13" x14ac:dyDescent="0.3">
      <c r="A107" s="168"/>
      <c r="B107" s="169"/>
      <c r="C107" s="170"/>
      <c r="D107" s="170"/>
      <c r="E107" s="170"/>
      <c r="F107" s="170"/>
      <c r="G107" s="170"/>
      <c r="H107" s="171"/>
      <c r="I107" s="172"/>
      <c r="J107" s="173"/>
      <c r="K107" s="172"/>
      <c r="L107" s="172"/>
      <c r="M107" s="173"/>
      <c r="N107" s="171"/>
      <c r="O107" s="173"/>
      <c r="P107" s="174"/>
      <c r="Q107" s="174"/>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6"/>
      <c r="AS107" s="176"/>
      <c r="AT107" s="176"/>
      <c r="AU107" s="177" t="str">
        <f>VLOOKUP(Table3[[#This Row],[Risk Rating Score]],'Lookup Values'!$BS$1:$BT$34,2)</f>
        <v>Very Low</v>
      </c>
      <c r="AV107" s="172"/>
      <c r="AW107" s="177" t="str">
        <f>IFERROR(VLOOKUP(Table3[[#This Row],[RONI Match]],'Lookup Values'!$BU$2:$BV$26,2,FALSE),"")</f>
        <v/>
      </c>
      <c r="AX107" s="178"/>
      <c r="AY107" s="172"/>
      <c r="AZ107" s="176"/>
      <c r="BA107" s="170"/>
      <c r="BB107" s="170"/>
      <c r="BC107" s="170"/>
      <c r="BD107" s="170"/>
      <c r="BE107" s="170"/>
      <c r="BF107" s="170"/>
      <c r="BG107" s="170"/>
      <c r="BH107" s="170"/>
      <c r="BI107" s="175"/>
      <c r="BJ107" s="173"/>
      <c r="BK107" s="173"/>
      <c r="BL107" s="175"/>
      <c r="BM107" s="176"/>
      <c r="CC107" s="180" t="str">
        <f>IFERROR(VLOOKUP(Table2[[#This Row],[Gender]],'Lookup Values'!$A$1:$B$5,2,FALSE),"0")</f>
        <v>0</v>
      </c>
      <c r="CD107" s="181"/>
      <c r="CE107" s="180" t="str">
        <f>IFERROR(VLOOKUP(Table2[[#This Row],[Year Group]],'Lookup Values'!$C$1:$D$9,2,FALSE),"0")</f>
        <v>0</v>
      </c>
      <c r="CF107" s="180" t="str">
        <f>IFERROR(VLOOKUP(Table2[[#This Row],[School]],'Lookup Values'!$E$1:$E$22,2,FALSE),"0")</f>
        <v>0</v>
      </c>
      <c r="CG107" s="180" t="str">
        <f>IFERROR(VLOOKUP(Table2[[#This Row],[Attending PRU / AP]],'Lookup Values'!$G$1:$H$3,2,FALSE),"0")</f>
        <v>0</v>
      </c>
      <c r="CH107" s="180" t="str">
        <f>IFERROR(VLOOKUP(Table2[[#This Row],[EHE]],'Lookup Values'!$I$1:$J$3,2,FALSE),"0")</f>
        <v>0</v>
      </c>
      <c r="CI107" s="180" t="str">
        <f>IFERROR(VLOOKUP(Table2[[#This Row],[CME]],'Lookup Values'!$K$1:$L$3,2,FALSE),"0")</f>
        <v>0</v>
      </c>
      <c r="CJ107" s="183" t="str">
        <f>IFERROR(VLOOKUP(Table2[[#This Row],[Ethnicity]],'Ethnicity codes'!$H$1:$J$101,3,FALSE),"")</f>
        <v/>
      </c>
      <c r="CK107" s="180" t="str">
        <f>IFERROR(VLOOKUP(Table3[[#This Row],[Ethnicity2]],'Lookup Values'!$M$1:$N$23,2,FALSE),"0")</f>
        <v>0</v>
      </c>
      <c r="CL107" s="180" t="str">
        <f>IFERROR(VLOOKUP(Table3[[#This Row],[Ethnicity2]],'Lookup Values'!$O$1:$P$3,2,FALSE),"0")</f>
        <v>0</v>
      </c>
      <c r="CM107" s="180" t="str">
        <f>IFERROR(VLOOKUP(Table2[[#This Row],[EAL]],'Lookup Values'!$Q$1:$R$3,2,FALSE),"0")</f>
        <v>0</v>
      </c>
      <c r="CN107" s="180" t="str">
        <f>IFERROR(VLOOKUP(Table2[[#This Row],[SEND]],'Lookup Values'!$S$1:$T$6,2,FALSE),"0")</f>
        <v>0</v>
      </c>
      <c r="CO107" s="180" t="str">
        <f>IFERROR(VLOOKUP(Table2[[#This Row],[Pupil Premium]],'Lookup Values'!$U$1:$V$3,2,FALSE),"0")</f>
        <v>0</v>
      </c>
      <c r="CP107" s="180" t="str">
        <f>IFERROR(VLOOKUP(Table2[[#This Row],[LAC / Care Leaver]],'Lookup Values'!$W$1:$X$3,2,FALSE),"0")</f>
        <v>0</v>
      </c>
      <c r="CQ107" s="180" t="str">
        <f>IFERROR(VLOOKUP(Table2[[#This Row],[CP / CIN]],'Lookup Values'!$Y$1:$Z$3,2,FALSE),"0")</f>
        <v>0</v>
      </c>
      <c r="CR107" s="180" t="str">
        <f>IFERROR(VLOOKUP(Table2[[#This Row],[Early Help Referral]],'Lookup Values'!$Y$1:$Z$3,2,FALSE),"0")</f>
        <v>0</v>
      </c>
      <c r="CS107" s="180" t="str">
        <f>IFERROR(VLOOKUP(Table2[[#This Row],[Social Worker]],'Lookup Values'!$Y$1:$Z$3,2,FALSE),"0")</f>
        <v>0</v>
      </c>
      <c r="CT107" s="180" t="str">
        <f>IFERROR(VLOOKUP(Table2[[#This Row],[Exclusion]],'Lookup Values'!$AE$1:$AF$5,2,FALSE),"0")</f>
        <v>0</v>
      </c>
      <c r="CU107" s="180" t="str">
        <f>IFERROR(VLOOKUP(Table2[[#This Row],[Attendance / Absence (&lt;90% PA / &lt;50% SA)]],'Lookup Values'!$AG$1:$AH$4,2,FALSE),"0")</f>
        <v>0</v>
      </c>
      <c r="CV107" s="180" t="str">
        <f>IFERROR(VLOOKUP(Table2[[#This Row],[Multiple School Moves (3+)]],'Lookup Values'!$AI$1:$AJ$3,2,FALSE),"0")</f>
        <v>0</v>
      </c>
      <c r="CW107" s="180" t="str">
        <f>IFERROR(VLOOKUP(Table2[[#This Row],[Pregnancy]],'Lookup Values'!$AK$1:$AL$3,2,FALSE),"0")</f>
        <v>0</v>
      </c>
      <c r="CX107" s="180" t="str">
        <f>IFERROR(VLOOKUP(Table2[[#This Row],[Young Parent]],'Lookup Values'!$AM$1:$AN$3,2,FALSE),"0")</f>
        <v>0</v>
      </c>
      <c r="CY107" s="180" t="str">
        <f>IFERROR(VLOOKUP(Table2[[#This Row],[Young Carer]],'Lookup Values'!$AO$1:$AP$3,2,FALSE),"0")</f>
        <v>0</v>
      </c>
      <c r="CZ107" s="180" t="str">
        <f>IFERROR(VLOOKUP(Table2[[#This Row],[CAMHS Involvement]],'Lookup Values'!$AQ$1:$AR$3,2,FALSE),"0")</f>
        <v>0</v>
      </c>
      <c r="DA107" s="180" t="str">
        <f>IFERROR(VLOOKUP(Table2[[#This Row],[Health Condition]],'Lookup Values'!$AS$1:$AT$3,2,FALSE),"0")</f>
        <v>0</v>
      </c>
      <c r="DB107" s="180" t="str">
        <f>IFERROR(VLOOKUP(Table2[[#This Row],[Substance Misuse ]],'Lookup Values'!$AU$1:$AV$3,2,FALSE),"0")</f>
        <v>0</v>
      </c>
      <c r="DC107" s="180" t="str">
        <f>IFERROR(VLOOKUP(Table2[[#This Row],[YOT supervision]],'Lookup Values'!$AW$1:$AX$3,2,FALSE),"0")</f>
        <v>0</v>
      </c>
      <c r="DD107" s="180" t="str">
        <f>IFERROR(VLOOKUP(Table2[[#This Row],[Previous YOT supervision]],'Lookup Values'!$AY$1:$AZ$3,2,FALSE),"0")</f>
        <v>0</v>
      </c>
      <c r="DE107" s="180" t="str">
        <f>IFERROR(VLOOKUP(Table2[[#This Row],[Custody]],'Lookup Values'!$BA$1:$BB$3,2,FALSE),"0")</f>
        <v>0</v>
      </c>
      <c r="DF107" s="180" t="str">
        <f>IFERROR(VLOOKUP(Table2[[#This Row],[KS2 Eng &amp; Maths Ability Profile HAP/MAP/LAP]],'Lookup Values'!$BC$1:$BD$4,2,FALSE),"0")</f>
        <v>0</v>
      </c>
      <c r="DG107" s="180" t="str">
        <f>IFERROR(VLOOKUP(Table2[[#This Row],[Intended Post 16 Destination]],'Lookup Values'!$BG$1:$BH$12,2,FALSE),"0")</f>
        <v>0</v>
      </c>
      <c r="DH107" s="180" t="str">
        <f>IFERROR(VLOOKUP(Table2[[#This Row],[Application submitted (Y/N or number of applications)]],'Lookup Values'!$BI$1:$BJ$3,2,FALSE),"0")</f>
        <v>0</v>
      </c>
      <c r="DI107" s="180" t="str">
        <f>IFERROR(VLOOKUP(Table2[[#This Row],[Provider Name]],'Lookup Values'!$BK$1:$BL$3,2,FALSE),"0")</f>
        <v>0</v>
      </c>
      <c r="DJ107" s="181"/>
      <c r="DK107" s="180" t="str">
        <f>IFERROR(VLOOKUP(Table2[[#This Row],[Offer received (Y/N)]],'Lookup Values'!$BM$1:$BN$3,2,FALSE),"0")</f>
        <v>0</v>
      </c>
      <c r="DL107" s="180" t="str">
        <f>IFERROR(VLOOKUP(Table2[[#This Row],[Poor Behaviour / Attitude / Motivation]],'Lookup Values'!$BO$1:$BP$4,2,FALSE),"0")</f>
        <v>0</v>
      </c>
      <c r="DM107" s="180" t="str">
        <f>IFERROR(VLOOKUP(Table2[[#This Row],[Other known risk factors (1)]],'Lookup Values'!$BQ$1:$BR$10,2,FALSE),"0")</f>
        <v>0</v>
      </c>
      <c r="DN107" s="182" t="str">
        <f>IFERROR(VLOOKUP(Table2[[#This Row],[Other known risk factors (2)]],'Lookup Values'!$BQ$1:$BR$10,2,FALSE),"0")</f>
        <v>0</v>
      </c>
      <c r="DO107" s="180">
        <f>SUM(Table3[[#This Row],[Gender Score]:[Other known risk factors (2) Score]])</f>
        <v>0</v>
      </c>
      <c r="DP107" s="185" t="str">
        <f>CONCATENATE(Table2[[#This Row],[Generated RONI]],Table2[[#This Row],[School RONI]])</f>
        <v>Very Low</v>
      </c>
    </row>
    <row r="108" spans="1:120" s="179" customFormat="1" ht="13" x14ac:dyDescent="0.3">
      <c r="A108" s="168"/>
      <c r="B108" s="169"/>
      <c r="C108" s="170"/>
      <c r="D108" s="170"/>
      <c r="E108" s="170"/>
      <c r="F108" s="170"/>
      <c r="G108" s="170"/>
      <c r="H108" s="171"/>
      <c r="I108" s="172"/>
      <c r="J108" s="173"/>
      <c r="K108" s="172"/>
      <c r="L108" s="172"/>
      <c r="M108" s="173"/>
      <c r="N108" s="171"/>
      <c r="O108" s="173"/>
      <c r="P108" s="174"/>
      <c r="Q108" s="174"/>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6"/>
      <c r="AS108" s="176"/>
      <c r="AT108" s="176"/>
      <c r="AU108" s="177" t="str">
        <f>VLOOKUP(Table3[[#This Row],[Risk Rating Score]],'Lookup Values'!$BS$1:$BT$34,2)</f>
        <v>Very Low</v>
      </c>
      <c r="AV108" s="172"/>
      <c r="AW108" s="177" t="str">
        <f>IFERROR(VLOOKUP(Table3[[#This Row],[RONI Match]],'Lookup Values'!$BU$2:$BV$26,2,FALSE),"")</f>
        <v/>
      </c>
      <c r="AX108" s="178"/>
      <c r="AY108" s="172"/>
      <c r="AZ108" s="176"/>
      <c r="BA108" s="170"/>
      <c r="BB108" s="170"/>
      <c r="BC108" s="170"/>
      <c r="BD108" s="170"/>
      <c r="BE108" s="170"/>
      <c r="BF108" s="170"/>
      <c r="BG108" s="170"/>
      <c r="BH108" s="170"/>
      <c r="BI108" s="175"/>
      <c r="BJ108" s="173"/>
      <c r="BK108" s="173"/>
      <c r="BL108" s="175"/>
      <c r="BM108" s="176"/>
      <c r="CC108" s="180" t="str">
        <f>IFERROR(VLOOKUP(Table2[[#This Row],[Gender]],'Lookup Values'!$A$1:$B$5,2,FALSE),"0")</f>
        <v>0</v>
      </c>
      <c r="CD108" s="181"/>
      <c r="CE108" s="180" t="str">
        <f>IFERROR(VLOOKUP(Table2[[#This Row],[Year Group]],'Lookup Values'!$C$1:$D$9,2,FALSE),"0")</f>
        <v>0</v>
      </c>
      <c r="CF108" s="180" t="str">
        <f>IFERROR(VLOOKUP(Table2[[#This Row],[School]],'Lookup Values'!$E$1:$E$22,2,FALSE),"0")</f>
        <v>0</v>
      </c>
      <c r="CG108" s="180" t="str">
        <f>IFERROR(VLOOKUP(Table2[[#This Row],[Attending PRU / AP]],'Lookup Values'!$G$1:$H$3,2,FALSE),"0")</f>
        <v>0</v>
      </c>
      <c r="CH108" s="180" t="str">
        <f>IFERROR(VLOOKUP(Table2[[#This Row],[EHE]],'Lookup Values'!$I$1:$J$3,2,FALSE),"0")</f>
        <v>0</v>
      </c>
      <c r="CI108" s="180" t="str">
        <f>IFERROR(VLOOKUP(Table2[[#This Row],[CME]],'Lookup Values'!$K$1:$L$3,2,FALSE),"0")</f>
        <v>0</v>
      </c>
      <c r="CJ108" s="183" t="str">
        <f>IFERROR(VLOOKUP(Table2[[#This Row],[Ethnicity]],'Ethnicity codes'!$H$1:$J$101,3,FALSE),"")</f>
        <v/>
      </c>
      <c r="CK108" s="180" t="str">
        <f>IFERROR(VLOOKUP(Table3[[#This Row],[Ethnicity2]],'Lookup Values'!$M$1:$N$23,2,FALSE),"0")</f>
        <v>0</v>
      </c>
      <c r="CL108" s="180" t="str">
        <f>IFERROR(VLOOKUP(Table3[[#This Row],[Ethnicity2]],'Lookup Values'!$O$1:$P$3,2,FALSE),"0")</f>
        <v>0</v>
      </c>
      <c r="CM108" s="180" t="str">
        <f>IFERROR(VLOOKUP(Table2[[#This Row],[EAL]],'Lookup Values'!$Q$1:$R$3,2,FALSE),"0")</f>
        <v>0</v>
      </c>
      <c r="CN108" s="180" t="str">
        <f>IFERROR(VLOOKUP(Table2[[#This Row],[SEND]],'Lookup Values'!$S$1:$T$6,2,FALSE),"0")</f>
        <v>0</v>
      </c>
      <c r="CO108" s="180" t="str">
        <f>IFERROR(VLOOKUP(Table2[[#This Row],[Pupil Premium]],'Lookup Values'!$U$1:$V$3,2,FALSE),"0")</f>
        <v>0</v>
      </c>
      <c r="CP108" s="180" t="str">
        <f>IFERROR(VLOOKUP(Table2[[#This Row],[LAC / Care Leaver]],'Lookup Values'!$W$1:$X$3,2,FALSE),"0")</f>
        <v>0</v>
      </c>
      <c r="CQ108" s="180" t="str">
        <f>IFERROR(VLOOKUP(Table2[[#This Row],[CP / CIN]],'Lookup Values'!$Y$1:$Z$3,2,FALSE),"0")</f>
        <v>0</v>
      </c>
      <c r="CR108" s="180" t="str">
        <f>IFERROR(VLOOKUP(Table2[[#This Row],[Early Help Referral]],'Lookup Values'!$Y$1:$Z$3,2,FALSE),"0")</f>
        <v>0</v>
      </c>
      <c r="CS108" s="180" t="str">
        <f>IFERROR(VLOOKUP(Table2[[#This Row],[Social Worker]],'Lookup Values'!$Y$1:$Z$3,2,FALSE),"0")</f>
        <v>0</v>
      </c>
      <c r="CT108" s="180" t="str">
        <f>IFERROR(VLOOKUP(Table2[[#This Row],[Exclusion]],'Lookup Values'!$AE$1:$AF$5,2,FALSE),"0")</f>
        <v>0</v>
      </c>
      <c r="CU108" s="180" t="str">
        <f>IFERROR(VLOOKUP(Table2[[#This Row],[Attendance / Absence (&lt;90% PA / &lt;50% SA)]],'Lookup Values'!$AG$1:$AH$4,2,FALSE),"0")</f>
        <v>0</v>
      </c>
      <c r="CV108" s="180" t="str">
        <f>IFERROR(VLOOKUP(Table2[[#This Row],[Multiple School Moves (3+)]],'Lookup Values'!$AI$1:$AJ$3,2,FALSE),"0")</f>
        <v>0</v>
      </c>
      <c r="CW108" s="180" t="str">
        <f>IFERROR(VLOOKUP(Table2[[#This Row],[Pregnancy]],'Lookup Values'!$AK$1:$AL$3,2,FALSE),"0")</f>
        <v>0</v>
      </c>
      <c r="CX108" s="180" t="str">
        <f>IFERROR(VLOOKUP(Table2[[#This Row],[Young Parent]],'Lookup Values'!$AM$1:$AN$3,2,FALSE),"0")</f>
        <v>0</v>
      </c>
      <c r="CY108" s="180" t="str">
        <f>IFERROR(VLOOKUP(Table2[[#This Row],[Young Carer]],'Lookup Values'!$AO$1:$AP$3,2,FALSE),"0")</f>
        <v>0</v>
      </c>
      <c r="CZ108" s="180" t="str">
        <f>IFERROR(VLOOKUP(Table2[[#This Row],[CAMHS Involvement]],'Lookup Values'!$AQ$1:$AR$3,2,FALSE),"0")</f>
        <v>0</v>
      </c>
      <c r="DA108" s="180" t="str">
        <f>IFERROR(VLOOKUP(Table2[[#This Row],[Health Condition]],'Lookup Values'!$AS$1:$AT$3,2,FALSE),"0")</f>
        <v>0</v>
      </c>
      <c r="DB108" s="180" t="str">
        <f>IFERROR(VLOOKUP(Table2[[#This Row],[Substance Misuse ]],'Lookup Values'!$AU$1:$AV$3,2,FALSE),"0")</f>
        <v>0</v>
      </c>
      <c r="DC108" s="180" t="str">
        <f>IFERROR(VLOOKUP(Table2[[#This Row],[YOT supervision]],'Lookup Values'!$AW$1:$AX$3,2,FALSE),"0")</f>
        <v>0</v>
      </c>
      <c r="DD108" s="180" t="str">
        <f>IFERROR(VLOOKUP(Table2[[#This Row],[Previous YOT supervision]],'Lookup Values'!$AY$1:$AZ$3,2,FALSE),"0")</f>
        <v>0</v>
      </c>
      <c r="DE108" s="180" t="str">
        <f>IFERROR(VLOOKUP(Table2[[#This Row],[Custody]],'Lookup Values'!$BA$1:$BB$3,2,FALSE),"0")</f>
        <v>0</v>
      </c>
      <c r="DF108" s="180" t="str">
        <f>IFERROR(VLOOKUP(Table2[[#This Row],[KS2 Eng &amp; Maths Ability Profile HAP/MAP/LAP]],'Lookup Values'!$BC$1:$BD$4,2,FALSE),"0")</f>
        <v>0</v>
      </c>
      <c r="DG108" s="180" t="str">
        <f>IFERROR(VLOOKUP(Table2[[#This Row],[Intended Post 16 Destination]],'Lookup Values'!$BG$1:$BH$12,2,FALSE),"0")</f>
        <v>0</v>
      </c>
      <c r="DH108" s="180" t="str">
        <f>IFERROR(VLOOKUP(Table2[[#This Row],[Application submitted (Y/N or number of applications)]],'Lookup Values'!$BI$1:$BJ$3,2,FALSE),"0")</f>
        <v>0</v>
      </c>
      <c r="DI108" s="180" t="str">
        <f>IFERROR(VLOOKUP(Table2[[#This Row],[Provider Name]],'Lookup Values'!$BK$1:$BL$3,2,FALSE),"0")</f>
        <v>0</v>
      </c>
      <c r="DJ108" s="181"/>
      <c r="DK108" s="180" t="str">
        <f>IFERROR(VLOOKUP(Table2[[#This Row],[Offer received (Y/N)]],'Lookup Values'!$BM$1:$BN$3,2,FALSE),"0")</f>
        <v>0</v>
      </c>
      <c r="DL108" s="180" t="str">
        <f>IFERROR(VLOOKUP(Table2[[#This Row],[Poor Behaviour / Attitude / Motivation]],'Lookup Values'!$BO$1:$BP$4,2,FALSE),"0")</f>
        <v>0</v>
      </c>
      <c r="DM108" s="180" t="str">
        <f>IFERROR(VLOOKUP(Table2[[#This Row],[Other known risk factors (1)]],'Lookup Values'!$BQ$1:$BR$10,2,FALSE),"0")</f>
        <v>0</v>
      </c>
      <c r="DN108" s="182" t="str">
        <f>IFERROR(VLOOKUP(Table2[[#This Row],[Other known risk factors (2)]],'Lookup Values'!$BQ$1:$BR$10,2,FALSE),"0")</f>
        <v>0</v>
      </c>
      <c r="DO108" s="180">
        <f>SUM(Table3[[#This Row],[Gender Score]:[Other known risk factors (2) Score]])</f>
        <v>0</v>
      </c>
      <c r="DP108" s="185" t="str">
        <f>CONCATENATE(Table2[[#This Row],[Generated RONI]],Table2[[#This Row],[School RONI]])</f>
        <v>Very Low</v>
      </c>
    </row>
    <row r="109" spans="1:120" s="179" customFormat="1" ht="13" x14ac:dyDescent="0.3">
      <c r="A109" s="168"/>
      <c r="B109" s="169"/>
      <c r="C109" s="170"/>
      <c r="D109" s="170"/>
      <c r="E109" s="170"/>
      <c r="F109" s="170"/>
      <c r="G109" s="170"/>
      <c r="H109" s="171"/>
      <c r="I109" s="172"/>
      <c r="J109" s="173"/>
      <c r="K109" s="172"/>
      <c r="L109" s="172"/>
      <c r="M109" s="173"/>
      <c r="N109" s="171"/>
      <c r="O109" s="173"/>
      <c r="P109" s="174"/>
      <c r="Q109" s="174"/>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6"/>
      <c r="AS109" s="176"/>
      <c r="AT109" s="176"/>
      <c r="AU109" s="177" t="str">
        <f>VLOOKUP(Table3[[#This Row],[Risk Rating Score]],'Lookup Values'!$BS$1:$BT$34,2)</f>
        <v>Very Low</v>
      </c>
      <c r="AV109" s="172"/>
      <c r="AW109" s="177" t="str">
        <f>IFERROR(VLOOKUP(Table3[[#This Row],[RONI Match]],'Lookup Values'!$BU$2:$BV$26,2,FALSE),"")</f>
        <v/>
      </c>
      <c r="AX109" s="178"/>
      <c r="AY109" s="172"/>
      <c r="AZ109" s="176"/>
      <c r="BA109" s="170"/>
      <c r="BB109" s="170"/>
      <c r="BC109" s="170"/>
      <c r="BD109" s="170"/>
      <c r="BE109" s="170"/>
      <c r="BF109" s="170"/>
      <c r="BG109" s="170"/>
      <c r="BH109" s="170"/>
      <c r="BI109" s="175"/>
      <c r="BJ109" s="173"/>
      <c r="BK109" s="173"/>
      <c r="BL109" s="175"/>
      <c r="BM109" s="176"/>
      <c r="CC109" s="180" t="str">
        <f>IFERROR(VLOOKUP(Table2[[#This Row],[Gender]],'Lookup Values'!$A$1:$B$5,2,FALSE),"0")</f>
        <v>0</v>
      </c>
      <c r="CD109" s="181"/>
      <c r="CE109" s="180" t="str">
        <f>IFERROR(VLOOKUP(Table2[[#This Row],[Year Group]],'Lookup Values'!$C$1:$D$9,2,FALSE),"0")</f>
        <v>0</v>
      </c>
      <c r="CF109" s="180" t="str">
        <f>IFERROR(VLOOKUP(Table2[[#This Row],[School]],'Lookup Values'!$E$1:$E$22,2,FALSE),"0")</f>
        <v>0</v>
      </c>
      <c r="CG109" s="180" t="str">
        <f>IFERROR(VLOOKUP(Table2[[#This Row],[Attending PRU / AP]],'Lookup Values'!$G$1:$H$3,2,FALSE),"0")</f>
        <v>0</v>
      </c>
      <c r="CH109" s="180" t="str">
        <f>IFERROR(VLOOKUP(Table2[[#This Row],[EHE]],'Lookup Values'!$I$1:$J$3,2,FALSE),"0")</f>
        <v>0</v>
      </c>
      <c r="CI109" s="180" t="str">
        <f>IFERROR(VLOOKUP(Table2[[#This Row],[CME]],'Lookup Values'!$K$1:$L$3,2,FALSE),"0")</f>
        <v>0</v>
      </c>
      <c r="CJ109" s="183" t="str">
        <f>IFERROR(VLOOKUP(Table2[[#This Row],[Ethnicity]],'Ethnicity codes'!$H$1:$J$101,3,FALSE),"")</f>
        <v/>
      </c>
      <c r="CK109" s="180" t="str">
        <f>IFERROR(VLOOKUP(Table3[[#This Row],[Ethnicity2]],'Lookup Values'!$M$1:$N$23,2,FALSE),"0")</f>
        <v>0</v>
      </c>
      <c r="CL109" s="180" t="str">
        <f>IFERROR(VLOOKUP(Table3[[#This Row],[Ethnicity2]],'Lookup Values'!$O$1:$P$3,2,FALSE),"0")</f>
        <v>0</v>
      </c>
      <c r="CM109" s="180" t="str">
        <f>IFERROR(VLOOKUP(Table2[[#This Row],[EAL]],'Lookup Values'!$Q$1:$R$3,2,FALSE),"0")</f>
        <v>0</v>
      </c>
      <c r="CN109" s="180" t="str">
        <f>IFERROR(VLOOKUP(Table2[[#This Row],[SEND]],'Lookup Values'!$S$1:$T$6,2,FALSE),"0")</f>
        <v>0</v>
      </c>
      <c r="CO109" s="180" t="str">
        <f>IFERROR(VLOOKUP(Table2[[#This Row],[Pupil Premium]],'Lookup Values'!$U$1:$V$3,2,FALSE),"0")</f>
        <v>0</v>
      </c>
      <c r="CP109" s="180" t="str">
        <f>IFERROR(VLOOKUP(Table2[[#This Row],[LAC / Care Leaver]],'Lookup Values'!$W$1:$X$3,2,FALSE),"0")</f>
        <v>0</v>
      </c>
      <c r="CQ109" s="180" t="str">
        <f>IFERROR(VLOOKUP(Table2[[#This Row],[CP / CIN]],'Lookup Values'!$Y$1:$Z$3,2,FALSE),"0")</f>
        <v>0</v>
      </c>
      <c r="CR109" s="180" t="str">
        <f>IFERROR(VLOOKUP(Table2[[#This Row],[Early Help Referral]],'Lookup Values'!$Y$1:$Z$3,2,FALSE),"0")</f>
        <v>0</v>
      </c>
      <c r="CS109" s="180" t="str">
        <f>IFERROR(VLOOKUP(Table2[[#This Row],[Social Worker]],'Lookup Values'!$Y$1:$Z$3,2,FALSE),"0")</f>
        <v>0</v>
      </c>
      <c r="CT109" s="180" t="str">
        <f>IFERROR(VLOOKUP(Table2[[#This Row],[Exclusion]],'Lookup Values'!$AE$1:$AF$5,2,FALSE),"0")</f>
        <v>0</v>
      </c>
      <c r="CU109" s="180" t="str">
        <f>IFERROR(VLOOKUP(Table2[[#This Row],[Attendance / Absence (&lt;90% PA / &lt;50% SA)]],'Lookup Values'!$AG$1:$AH$4,2,FALSE),"0")</f>
        <v>0</v>
      </c>
      <c r="CV109" s="180" t="str">
        <f>IFERROR(VLOOKUP(Table2[[#This Row],[Multiple School Moves (3+)]],'Lookup Values'!$AI$1:$AJ$3,2,FALSE),"0")</f>
        <v>0</v>
      </c>
      <c r="CW109" s="180" t="str">
        <f>IFERROR(VLOOKUP(Table2[[#This Row],[Pregnancy]],'Lookup Values'!$AK$1:$AL$3,2,FALSE),"0")</f>
        <v>0</v>
      </c>
      <c r="CX109" s="180" t="str">
        <f>IFERROR(VLOOKUP(Table2[[#This Row],[Young Parent]],'Lookup Values'!$AM$1:$AN$3,2,FALSE),"0")</f>
        <v>0</v>
      </c>
      <c r="CY109" s="180" t="str">
        <f>IFERROR(VLOOKUP(Table2[[#This Row],[Young Carer]],'Lookup Values'!$AO$1:$AP$3,2,FALSE),"0")</f>
        <v>0</v>
      </c>
      <c r="CZ109" s="180" t="str">
        <f>IFERROR(VLOOKUP(Table2[[#This Row],[CAMHS Involvement]],'Lookup Values'!$AQ$1:$AR$3,2,FALSE),"0")</f>
        <v>0</v>
      </c>
      <c r="DA109" s="180" t="str">
        <f>IFERROR(VLOOKUP(Table2[[#This Row],[Health Condition]],'Lookup Values'!$AS$1:$AT$3,2,FALSE),"0")</f>
        <v>0</v>
      </c>
      <c r="DB109" s="180" t="str">
        <f>IFERROR(VLOOKUP(Table2[[#This Row],[Substance Misuse ]],'Lookup Values'!$AU$1:$AV$3,2,FALSE),"0")</f>
        <v>0</v>
      </c>
      <c r="DC109" s="180" t="str">
        <f>IFERROR(VLOOKUP(Table2[[#This Row],[YOT supervision]],'Lookup Values'!$AW$1:$AX$3,2,FALSE),"0")</f>
        <v>0</v>
      </c>
      <c r="DD109" s="180" t="str">
        <f>IFERROR(VLOOKUP(Table2[[#This Row],[Previous YOT supervision]],'Lookup Values'!$AY$1:$AZ$3,2,FALSE),"0")</f>
        <v>0</v>
      </c>
      <c r="DE109" s="180" t="str">
        <f>IFERROR(VLOOKUP(Table2[[#This Row],[Custody]],'Lookup Values'!$BA$1:$BB$3,2,FALSE),"0")</f>
        <v>0</v>
      </c>
      <c r="DF109" s="180" t="str">
        <f>IFERROR(VLOOKUP(Table2[[#This Row],[KS2 Eng &amp; Maths Ability Profile HAP/MAP/LAP]],'Lookup Values'!$BC$1:$BD$4,2,FALSE),"0")</f>
        <v>0</v>
      </c>
      <c r="DG109" s="180" t="str">
        <f>IFERROR(VLOOKUP(Table2[[#This Row],[Intended Post 16 Destination]],'Lookup Values'!$BG$1:$BH$12,2,FALSE),"0")</f>
        <v>0</v>
      </c>
      <c r="DH109" s="180" t="str">
        <f>IFERROR(VLOOKUP(Table2[[#This Row],[Application submitted (Y/N or number of applications)]],'Lookup Values'!$BI$1:$BJ$3,2,FALSE),"0")</f>
        <v>0</v>
      </c>
      <c r="DI109" s="180" t="str">
        <f>IFERROR(VLOOKUP(Table2[[#This Row],[Provider Name]],'Lookup Values'!$BK$1:$BL$3,2,FALSE),"0")</f>
        <v>0</v>
      </c>
      <c r="DJ109" s="181"/>
      <c r="DK109" s="180" t="str">
        <f>IFERROR(VLOOKUP(Table2[[#This Row],[Offer received (Y/N)]],'Lookup Values'!$BM$1:$BN$3,2,FALSE),"0")</f>
        <v>0</v>
      </c>
      <c r="DL109" s="180" t="str">
        <f>IFERROR(VLOOKUP(Table2[[#This Row],[Poor Behaviour / Attitude / Motivation]],'Lookup Values'!$BO$1:$BP$4,2,FALSE),"0")</f>
        <v>0</v>
      </c>
      <c r="DM109" s="180" t="str">
        <f>IFERROR(VLOOKUP(Table2[[#This Row],[Other known risk factors (1)]],'Lookup Values'!$BQ$1:$BR$10,2,FALSE),"0")</f>
        <v>0</v>
      </c>
      <c r="DN109" s="182" t="str">
        <f>IFERROR(VLOOKUP(Table2[[#This Row],[Other known risk factors (2)]],'Lookup Values'!$BQ$1:$BR$10,2,FALSE),"0")</f>
        <v>0</v>
      </c>
      <c r="DO109" s="180">
        <f>SUM(Table3[[#This Row],[Gender Score]:[Other known risk factors (2) Score]])</f>
        <v>0</v>
      </c>
      <c r="DP109" s="185" t="str">
        <f>CONCATENATE(Table2[[#This Row],[Generated RONI]],Table2[[#This Row],[School RONI]])</f>
        <v>Very Low</v>
      </c>
    </row>
    <row r="110" spans="1:120" s="179" customFormat="1" ht="13" x14ac:dyDescent="0.3">
      <c r="A110" s="168"/>
      <c r="B110" s="169"/>
      <c r="C110" s="170"/>
      <c r="D110" s="170"/>
      <c r="E110" s="170"/>
      <c r="F110" s="170"/>
      <c r="G110" s="170"/>
      <c r="H110" s="171"/>
      <c r="I110" s="172"/>
      <c r="J110" s="173"/>
      <c r="K110" s="172"/>
      <c r="L110" s="172"/>
      <c r="M110" s="173"/>
      <c r="N110" s="171"/>
      <c r="O110" s="173"/>
      <c r="P110" s="174"/>
      <c r="Q110" s="174"/>
      <c r="R110" s="175"/>
      <c r="S110" s="175"/>
      <c r="T110" s="175"/>
      <c r="U110" s="175"/>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6"/>
      <c r="AS110" s="176"/>
      <c r="AT110" s="176"/>
      <c r="AU110" s="177" t="str">
        <f>VLOOKUP(Table3[[#This Row],[Risk Rating Score]],'Lookup Values'!$BS$1:$BT$34,2)</f>
        <v>Very Low</v>
      </c>
      <c r="AV110" s="172"/>
      <c r="AW110" s="177" t="str">
        <f>IFERROR(VLOOKUP(Table3[[#This Row],[RONI Match]],'Lookup Values'!$BU$2:$BV$26,2,FALSE),"")</f>
        <v/>
      </c>
      <c r="AX110" s="178"/>
      <c r="AY110" s="172"/>
      <c r="AZ110" s="176"/>
      <c r="BA110" s="170"/>
      <c r="BB110" s="170"/>
      <c r="BC110" s="170"/>
      <c r="BD110" s="170"/>
      <c r="BE110" s="170"/>
      <c r="BF110" s="170"/>
      <c r="BG110" s="170"/>
      <c r="BH110" s="170"/>
      <c r="BI110" s="175"/>
      <c r="BJ110" s="173"/>
      <c r="BK110" s="173"/>
      <c r="BL110" s="175"/>
      <c r="BM110" s="176"/>
      <c r="CC110" s="180" t="str">
        <f>IFERROR(VLOOKUP(Table2[[#This Row],[Gender]],'Lookup Values'!$A$1:$B$5,2,FALSE),"0")</f>
        <v>0</v>
      </c>
      <c r="CD110" s="181"/>
      <c r="CE110" s="180" t="str">
        <f>IFERROR(VLOOKUP(Table2[[#This Row],[Year Group]],'Lookup Values'!$C$1:$D$9,2,FALSE),"0")</f>
        <v>0</v>
      </c>
      <c r="CF110" s="180" t="str">
        <f>IFERROR(VLOOKUP(Table2[[#This Row],[School]],'Lookup Values'!$E$1:$E$22,2,FALSE),"0")</f>
        <v>0</v>
      </c>
      <c r="CG110" s="180" t="str">
        <f>IFERROR(VLOOKUP(Table2[[#This Row],[Attending PRU / AP]],'Lookup Values'!$G$1:$H$3,2,FALSE),"0")</f>
        <v>0</v>
      </c>
      <c r="CH110" s="180" t="str">
        <f>IFERROR(VLOOKUP(Table2[[#This Row],[EHE]],'Lookup Values'!$I$1:$J$3,2,FALSE),"0")</f>
        <v>0</v>
      </c>
      <c r="CI110" s="180" t="str">
        <f>IFERROR(VLOOKUP(Table2[[#This Row],[CME]],'Lookup Values'!$K$1:$L$3,2,FALSE),"0")</f>
        <v>0</v>
      </c>
      <c r="CJ110" s="183" t="str">
        <f>IFERROR(VLOOKUP(Table2[[#This Row],[Ethnicity]],'Ethnicity codes'!$H$1:$J$101,3,FALSE),"")</f>
        <v/>
      </c>
      <c r="CK110" s="180" t="str">
        <f>IFERROR(VLOOKUP(Table3[[#This Row],[Ethnicity2]],'Lookup Values'!$M$1:$N$23,2,FALSE),"0")</f>
        <v>0</v>
      </c>
      <c r="CL110" s="180" t="str">
        <f>IFERROR(VLOOKUP(Table3[[#This Row],[Ethnicity2]],'Lookup Values'!$O$1:$P$3,2,FALSE),"0")</f>
        <v>0</v>
      </c>
      <c r="CM110" s="180" t="str">
        <f>IFERROR(VLOOKUP(Table2[[#This Row],[EAL]],'Lookup Values'!$Q$1:$R$3,2,FALSE),"0")</f>
        <v>0</v>
      </c>
      <c r="CN110" s="180" t="str">
        <f>IFERROR(VLOOKUP(Table2[[#This Row],[SEND]],'Lookup Values'!$S$1:$T$6,2,FALSE),"0")</f>
        <v>0</v>
      </c>
      <c r="CO110" s="180" t="str">
        <f>IFERROR(VLOOKUP(Table2[[#This Row],[Pupil Premium]],'Lookup Values'!$U$1:$V$3,2,FALSE),"0")</f>
        <v>0</v>
      </c>
      <c r="CP110" s="180" t="str">
        <f>IFERROR(VLOOKUP(Table2[[#This Row],[LAC / Care Leaver]],'Lookup Values'!$W$1:$X$3,2,FALSE),"0")</f>
        <v>0</v>
      </c>
      <c r="CQ110" s="180" t="str">
        <f>IFERROR(VLOOKUP(Table2[[#This Row],[CP / CIN]],'Lookup Values'!$Y$1:$Z$3,2,FALSE),"0")</f>
        <v>0</v>
      </c>
      <c r="CR110" s="180" t="str">
        <f>IFERROR(VLOOKUP(Table2[[#This Row],[Early Help Referral]],'Lookup Values'!$Y$1:$Z$3,2,FALSE),"0")</f>
        <v>0</v>
      </c>
      <c r="CS110" s="180" t="str">
        <f>IFERROR(VLOOKUP(Table2[[#This Row],[Social Worker]],'Lookup Values'!$Y$1:$Z$3,2,FALSE),"0")</f>
        <v>0</v>
      </c>
      <c r="CT110" s="180" t="str">
        <f>IFERROR(VLOOKUP(Table2[[#This Row],[Exclusion]],'Lookup Values'!$AE$1:$AF$5,2,FALSE),"0")</f>
        <v>0</v>
      </c>
      <c r="CU110" s="180" t="str">
        <f>IFERROR(VLOOKUP(Table2[[#This Row],[Attendance / Absence (&lt;90% PA / &lt;50% SA)]],'Lookup Values'!$AG$1:$AH$4,2,FALSE),"0")</f>
        <v>0</v>
      </c>
      <c r="CV110" s="180" t="str">
        <f>IFERROR(VLOOKUP(Table2[[#This Row],[Multiple School Moves (3+)]],'Lookup Values'!$AI$1:$AJ$3,2,FALSE),"0")</f>
        <v>0</v>
      </c>
      <c r="CW110" s="180" t="str">
        <f>IFERROR(VLOOKUP(Table2[[#This Row],[Pregnancy]],'Lookup Values'!$AK$1:$AL$3,2,FALSE),"0")</f>
        <v>0</v>
      </c>
      <c r="CX110" s="180" t="str">
        <f>IFERROR(VLOOKUP(Table2[[#This Row],[Young Parent]],'Lookup Values'!$AM$1:$AN$3,2,FALSE),"0")</f>
        <v>0</v>
      </c>
      <c r="CY110" s="180" t="str">
        <f>IFERROR(VLOOKUP(Table2[[#This Row],[Young Carer]],'Lookup Values'!$AO$1:$AP$3,2,FALSE),"0")</f>
        <v>0</v>
      </c>
      <c r="CZ110" s="180" t="str">
        <f>IFERROR(VLOOKUP(Table2[[#This Row],[CAMHS Involvement]],'Lookup Values'!$AQ$1:$AR$3,2,FALSE),"0")</f>
        <v>0</v>
      </c>
      <c r="DA110" s="180" t="str">
        <f>IFERROR(VLOOKUP(Table2[[#This Row],[Health Condition]],'Lookup Values'!$AS$1:$AT$3,2,FALSE),"0")</f>
        <v>0</v>
      </c>
      <c r="DB110" s="180" t="str">
        <f>IFERROR(VLOOKUP(Table2[[#This Row],[Substance Misuse ]],'Lookup Values'!$AU$1:$AV$3,2,FALSE),"0")</f>
        <v>0</v>
      </c>
      <c r="DC110" s="180" t="str">
        <f>IFERROR(VLOOKUP(Table2[[#This Row],[YOT supervision]],'Lookup Values'!$AW$1:$AX$3,2,FALSE),"0")</f>
        <v>0</v>
      </c>
      <c r="DD110" s="180" t="str">
        <f>IFERROR(VLOOKUP(Table2[[#This Row],[Previous YOT supervision]],'Lookup Values'!$AY$1:$AZ$3,2,FALSE),"0")</f>
        <v>0</v>
      </c>
      <c r="DE110" s="180" t="str">
        <f>IFERROR(VLOOKUP(Table2[[#This Row],[Custody]],'Lookup Values'!$BA$1:$BB$3,2,FALSE),"0")</f>
        <v>0</v>
      </c>
      <c r="DF110" s="180" t="str">
        <f>IFERROR(VLOOKUP(Table2[[#This Row],[KS2 Eng &amp; Maths Ability Profile HAP/MAP/LAP]],'Lookup Values'!$BC$1:$BD$4,2,FALSE),"0")</f>
        <v>0</v>
      </c>
      <c r="DG110" s="180" t="str">
        <f>IFERROR(VLOOKUP(Table2[[#This Row],[Intended Post 16 Destination]],'Lookup Values'!$BG$1:$BH$12,2,FALSE),"0")</f>
        <v>0</v>
      </c>
      <c r="DH110" s="180" t="str">
        <f>IFERROR(VLOOKUP(Table2[[#This Row],[Application submitted (Y/N or number of applications)]],'Lookup Values'!$BI$1:$BJ$3,2,FALSE),"0")</f>
        <v>0</v>
      </c>
      <c r="DI110" s="180" t="str">
        <f>IFERROR(VLOOKUP(Table2[[#This Row],[Provider Name]],'Lookup Values'!$BK$1:$BL$3,2,FALSE),"0")</f>
        <v>0</v>
      </c>
      <c r="DJ110" s="181"/>
      <c r="DK110" s="180" t="str">
        <f>IFERROR(VLOOKUP(Table2[[#This Row],[Offer received (Y/N)]],'Lookup Values'!$BM$1:$BN$3,2,FALSE),"0")</f>
        <v>0</v>
      </c>
      <c r="DL110" s="180" t="str">
        <f>IFERROR(VLOOKUP(Table2[[#This Row],[Poor Behaviour / Attitude / Motivation]],'Lookup Values'!$BO$1:$BP$4,2,FALSE),"0")</f>
        <v>0</v>
      </c>
      <c r="DM110" s="180" t="str">
        <f>IFERROR(VLOOKUP(Table2[[#This Row],[Other known risk factors (1)]],'Lookup Values'!$BQ$1:$BR$10,2,FALSE),"0")</f>
        <v>0</v>
      </c>
      <c r="DN110" s="182" t="str">
        <f>IFERROR(VLOOKUP(Table2[[#This Row],[Other known risk factors (2)]],'Lookup Values'!$BQ$1:$BR$10,2,FALSE),"0")</f>
        <v>0</v>
      </c>
      <c r="DO110" s="180">
        <f>SUM(Table3[[#This Row],[Gender Score]:[Other known risk factors (2) Score]])</f>
        <v>0</v>
      </c>
      <c r="DP110" s="185" t="str">
        <f>CONCATENATE(Table2[[#This Row],[Generated RONI]],Table2[[#This Row],[School RONI]])</f>
        <v>Very Low</v>
      </c>
    </row>
    <row r="111" spans="1:120" s="179" customFormat="1" ht="13" x14ac:dyDescent="0.3">
      <c r="A111" s="168"/>
      <c r="B111" s="169"/>
      <c r="C111" s="170"/>
      <c r="D111" s="170"/>
      <c r="E111" s="170"/>
      <c r="F111" s="170"/>
      <c r="G111" s="170"/>
      <c r="H111" s="171"/>
      <c r="I111" s="172"/>
      <c r="J111" s="173"/>
      <c r="K111" s="172"/>
      <c r="L111" s="172"/>
      <c r="M111" s="173"/>
      <c r="N111" s="171"/>
      <c r="O111" s="173"/>
      <c r="P111" s="174"/>
      <c r="Q111" s="174"/>
      <c r="R111" s="175"/>
      <c r="S111" s="175"/>
      <c r="T111" s="175"/>
      <c r="U111" s="175"/>
      <c r="V111" s="175"/>
      <c r="W111" s="175"/>
      <c r="X111" s="175"/>
      <c r="Y111" s="175"/>
      <c r="Z111" s="175"/>
      <c r="AA111" s="175"/>
      <c r="AB111" s="175"/>
      <c r="AC111" s="175"/>
      <c r="AD111" s="175"/>
      <c r="AE111" s="175"/>
      <c r="AF111" s="175"/>
      <c r="AG111" s="175"/>
      <c r="AH111" s="175"/>
      <c r="AI111" s="175"/>
      <c r="AJ111" s="175"/>
      <c r="AK111" s="175"/>
      <c r="AL111" s="175"/>
      <c r="AM111" s="175"/>
      <c r="AN111" s="175"/>
      <c r="AO111" s="175"/>
      <c r="AP111" s="175"/>
      <c r="AQ111" s="175"/>
      <c r="AR111" s="176"/>
      <c r="AS111" s="176"/>
      <c r="AT111" s="176"/>
      <c r="AU111" s="177" t="str">
        <f>VLOOKUP(Table3[[#This Row],[Risk Rating Score]],'Lookup Values'!$BS$1:$BT$34,2)</f>
        <v>Very Low</v>
      </c>
      <c r="AV111" s="172"/>
      <c r="AW111" s="177" t="str">
        <f>IFERROR(VLOOKUP(Table3[[#This Row],[RONI Match]],'Lookup Values'!$BU$2:$BV$26,2,FALSE),"")</f>
        <v/>
      </c>
      <c r="AX111" s="178"/>
      <c r="AY111" s="172"/>
      <c r="AZ111" s="176"/>
      <c r="BA111" s="170"/>
      <c r="BB111" s="170"/>
      <c r="BC111" s="170"/>
      <c r="BD111" s="170"/>
      <c r="BE111" s="170"/>
      <c r="BF111" s="170"/>
      <c r="BG111" s="170"/>
      <c r="BH111" s="170"/>
      <c r="BI111" s="175"/>
      <c r="BJ111" s="173"/>
      <c r="BK111" s="173"/>
      <c r="BL111" s="175"/>
      <c r="BM111" s="176"/>
      <c r="CC111" s="180" t="str">
        <f>IFERROR(VLOOKUP(Table2[[#This Row],[Gender]],'Lookup Values'!$A$1:$B$5,2,FALSE),"0")</f>
        <v>0</v>
      </c>
      <c r="CD111" s="181"/>
      <c r="CE111" s="180" t="str">
        <f>IFERROR(VLOOKUP(Table2[[#This Row],[Year Group]],'Lookup Values'!$C$1:$D$9,2,FALSE),"0")</f>
        <v>0</v>
      </c>
      <c r="CF111" s="180" t="str">
        <f>IFERROR(VLOOKUP(Table2[[#This Row],[School]],'Lookup Values'!$E$1:$E$22,2,FALSE),"0")</f>
        <v>0</v>
      </c>
      <c r="CG111" s="180" t="str">
        <f>IFERROR(VLOOKUP(Table2[[#This Row],[Attending PRU / AP]],'Lookup Values'!$G$1:$H$3,2,FALSE),"0")</f>
        <v>0</v>
      </c>
      <c r="CH111" s="180" t="str">
        <f>IFERROR(VLOOKUP(Table2[[#This Row],[EHE]],'Lookup Values'!$I$1:$J$3,2,FALSE),"0")</f>
        <v>0</v>
      </c>
      <c r="CI111" s="180" t="str">
        <f>IFERROR(VLOOKUP(Table2[[#This Row],[CME]],'Lookup Values'!$K$1:$L$3,2,FALSE),"0")</f>
        <v>0</v>
      </c>
      <c r="CJ111" s="183" t="str">
        <f>IFERROR(VLOOKUP(Table2[[#This Row],[Ethnicity]],'Ethnicity codes'!$H$1:$J$101,3,FALSE),"")</f>
        <v/>
      </c>
      <c r="CK111" s="180" t="str">
        <f>IFERROR(VLOOKUP(Table3[[#This Row],[Ethnicity2]],'Lookup Values'!$M$1:$N$23,2,FALSE),"0")</f>
        <v>0</v>
      </c>
      <c r="CL111" s="180" t="str">
        <f>IFERROR(VLOOKUP(Table3[[#This Row],[Ethnicity2]],'Lookup Values'!$O$1:$P$3,2,FALSE),"0")</f>
        <v>0</v>
      </c>
      <c r="CM111" s="180" t="str">
        <f>IFERROR(VLOOKUP(Table2[[#This Row],[EAL]],'Lookup Values'!$Q$1:$R$3,2,FALSE),"0")</f>
        <v>0</v>
      </c>
      <c r="CN111" s="180" t="str">
        <f>IFERROR(VLOOKUP(Table2[[#This Row],[SEND]],'Lookup Values'!$S$1:$T$6,2,FALSE),"0")</f>
        <v>0</v>
      </c>
      <c r="CO111" s="180" t="str">
        <f>IFERROR(VLOOKUP(Table2[[#This Row],[Pupil Premium]],'Lookup Values'!$U$1:$V$3,2,FALSE),"0")</f>
        <v>0</v>
      </c>
      <c r="CP111" s="180" t="str">
        <f>IFERROR(VLOOKUP(Table2[[#This Row],[LAC / Care Leaver]],'Lookup Values'!$W$1:$X$3,2,FALSE),"0")</f>
        <v>0</v>
      </c>
      <c r="CQ111" s="180" t="str">
        <f>IFERROR(VLOOKUP(Table2[[#This Row],[CP / CIN]],'Lookup Values'!$Y$1:$Z$3,2,FALSE),"0")</f>
        <v>0</v>
      </c>
      <c r="CR111" s="180" t="str">
        <f>IFERROR(VLOOKUP(Table2[[#This Row],[Early Help Referral]],'Lookup Values'!$Y$1:$Z$3,2,FALSE),"0")</f>
        <v>0</v>
      </c>
      <c r="CS111" s="180" t="str">
        <f>IFERROR(VLOOKUP(Table2[[#This Row],[Social Worker]],'Lookup Values'!$Y$1:$Z$3,2,FALSE),"0")</f>
        <v>0</v>
      </c>
      <c r="CT111" s="180" t="str">
        <f>IFERROR(VLOOKUP(Table2[[#This Row],[Exclusion]],'Lookup Values'!$AE$1:$AF$5,2,FALSE),"0")</f>
        <v>0</v>
      </c>
      <c r="CU111" s="180" t="str">
        <f>IFERROR(VLOOKUP(Table2[[#This Row],[Attendance / Absence (&lt;90% PA / &lt;50% SA)]],'Lookup Values'!$AG$1:$AH$4,2,FALSE),"0")</f>
        <v>0</v>
      </c>
      <c r="CV111" s="180" t="str">
        <f>IFERROR(VLOOKUP(Table2[[#This Row],[Multiple School Moves (3+)]],'Lookup Values'!$AI$1:$AJ$3,2,FALSE),"0")</f>
        <v>0</v>
      </c>
      <c r="CW111" s="180" t="str">
        <f>IFERROR(VLOOKUP(Table2[[#This Row],[Pregnancy]],'Lookup Values'!$AK$1:$AL$3,2,FALSE),"0")</f>
        <v>0</v>
      </c>
      <c r="CX111" s="180" t="str">
        <f>IFERROR(VLOOKUP(Table2[[#This Row],[Young Parent]],'Lookup Values'!$AM$1:$AN$3,2,FALSE),"0")</f>
        <v>0</v>
      </c>
      <c r="CY111" s="180" t="str">
        <f>IFERROR(VLOOKUP(Table2[[#This Row],[Young Carer]],'Lookup Values'!$AO$1:$AP$3,2,FALSE),"0")</f>
        <v>0</v>
      </c>
      <c r="CZ111" s="180" t="str">
        <f>IFERROR(VLOOKUP(Table2[[#This Row],[CAMHS Involvement]],'Lookup Values'!$AQ$1:$AR$3,2,FALSE),"0")</f>
        <v>0</v>
      </c>
      <c r="DA111" s="180" t="str">
        <f>IFERROR(VLOOKUP(Table2[[#This Row],[Health Condition]],'Lookup Values'!$AS$1:$AT$3,2,FALSE),"0")</f>
        <v>0</v>
      </c>
      <c r="DB111" s="180" t="str">
        <f>IFERROR(VLOOKUP(Table2[[#This Row],[Substance Misuse ]],'Lookup Values'!$AU$1:$AV$3,2,FALSE),"0")</f>
        <v>0</v>
      </c>
      <c r="DC111" s="180" t="str">
        <f>IFERROR(VLOOKUP(Table2[[#This Row],[YOT supervision]],'Lookup Values'!$AW$1:$AX$3,2,FALSE),"0")</f>
        <v>0</v>
      </c>
      <c r="DD111" s="180" t="str">
        <f>IFERROR(VLOOKUP(Table2[[#This Row],[Previous YOT supervision]],'Lookup Values'!$AY$1:$AZ$3,2,FALSE),"0")</f>
        <v>0</v>
      </c>
      <c r="DE111" s="180" t="str">
        <f>IFERROR(VLOOKUP(Table2[[#This Row],[Custody]],'Lookup Values'!$BA$1:$BB$3,2,FALSE),"0")</f>
        <v>0</v>
      </c>
      <c r="DF111" s="180" t="str">
        <f>IFERROR(VLOOKUP(Table2[[#This Row],[KS2 Eng &amp; Maths Ability Profile HAP/MAP/LAP]],'Lookup Values'!$BC$1:$BD$4,2,FALSE),"0")</f>
        <v>0</v>
      </c>
      <c r="DG111" s="180" t="str">
        <f>IFERROR(VLOOKUP(Table2[[#This Row],[Intended Post 16 Destination]],'Lookup Values'!$BG$1:$BH$12,2,FALSE),"0")</f>
        <v>0</v>
      </c>
      <c r="DH111" s="180" t="str">
        <f>IFERROR(VLOOKUP(Table2[[#This Row],[Application submitted (Y/N or number of applications)]],'Lookup Values'!$BI$1:$BJ$3,2,FALSE),"0")</f>
        <v>0</v>
      </c>
      <c r="DI111" s="180" t="str">
        <f>IFERROR(VLOOKUP(Table2[[#This Row],[Provider Name]],'Lookup Values'!$BK$1:$BL$3,2,FALSE),"0")</f>
        <v>0</v>
      </c>
      <c r="DJ111" s="181"/>
      <c r="DK111" s="180" t="str">
        <f>IFERROR(VLOOKUP(Table2[[#This Row],[Offer received (Y/N)]],'Lookup Values'!$BM$1:$BN$3,2,FALSE),"0")</f>
        <v>0</v>
      </c>
      <c r="DL111" s="180" t="str">
        <f>IFERROR(VLOOKUP(Table2[[#This Row],[Poor Behaviour / Attitude / Motivation]],'Lookup Values'!$BO$1:$BP$4,2,FALSE),"0")</f>
        <v>0</v>
      </c>
      <c r="DM111" s="180" t="str">
        <f>IFERROR(VLOOKUP(Table2[[#This Row],[Other known risk factors (1)]],'Lookup Values'!$BQ$1:$BR$10,2,FALSE),"0")</f>
        <v>0</v>
      </c>
      <c r="DN111" s="182" t="str">
        <f>IFERROR(VLOOKUP(Table2[[#This Row],[Other known risk factors (2)]],'Lookup Values'!$BQ$1:$BR$10,2,FALSE),"0")</f>
        <v>0</v>
      </c>
      <c r="DO111" s="180">
        <f>SUM(Table3[[#This Row],[Gender Score]:[Other known risk factors (2) Score]])</f>
        <v>0</v>
      </c>
      <c r="DP111" s="185" t="str">
        <f>CONCATENATE(Table2[[#This Row],[Generated RONI]],Table2[[#This Row],[School RONI]])</f>
        <v>Very Low</v>
      </c>
    </row>
    <row r="112" spans="1:120" s="179" customFormat="1" ht="13" x14ac:dyDescent="0.3">
      <c r="A112" s="168"/>
      <c r="B112" s="169"/>
      <c r="C112" s="170"/>
      <c r="D112" s="170"/>
      <c r="E112" s="170"/>
      <c r="F112" s="170"/>
      <c r="G112" s="170"/>
      <c r="H112" s="171"/>
      <c r="I112" s="172"/>
      <c r="J112" s="173"/>
      <c r="K112" s="172"/>
      <c r="L112" s="172"/>
      <c r="M112" s="173"/>
      <c r="N112" s="171"/>
      <c r="O112" s="173"/>
      <c r="P112" s="174"/>
      <c r="Q112" s="174"/>
      <c r="R112" s="175"/>
      <c r="S112" s="175"/>
      <c r="T112" s="175"/>
      <c r="U112" s="175"/>
      <c r="V112" s="175"/>
      <c r="W112" s="175"/>
      <c r="X112" s="175"/>
      <c r="Y112" s="175"/>
      <c r="Z112" s="175"/>
      <c r="AA112" s="175"/>
      <c r="AB112" s="175"/>
      <c r="AC112" s="175"/>
      <c r="AD112" s="175"/>
      <c r="AE112" s="175"/>
      <c r="AF112" s="175"/>
      <c r="AG112" s="175"/>
      <c r="AH112" s="175"/>
      <c r="AI112" s="175"/>
      <c r="AJ112" s="175"/>
      <c r="AK112" s="175"/>
      <c r="AL112" s="175"/>
      <c r="AM112" s="175"/>
      <c r="AN112" s="175"/>
      <c r="AO112" s="175"/>
      <c r="AP112" s="175"/>
      <c r="AQ112" s="175"/>
      <c r="AR112" s="176"/>
      <c r="AS112" s="176"/>
      <c r="AT112" s="176"/>
      <c r="AU112" s="177" t="str">
        <f>VLOOKUP(Table3[[#This Row],[Risk Rating Score]],'Lookup Values'!$BS$1:$BT$34,2)</f>
        <v>Very Low</v>
      </c>
      <c r="AV112" s="172"/>
      <c r="AW112" s="177" t="str">
        <f>IFERROR(VLOOKUP(Table3[[#This Row],[RONI Match]],'Lookup Values'!$BU$2:$BV$26,2,FALSE),"")</f>
        <v/>
      </c>
      <c r="AX112" s="178"/>
      <c r="AY112" s="172"/>
      <c r="AZ112" s="176"/>
      <c r="BA112" s="170"/>
      <c r="BB112" s="170"/>
      <c r="BC112" s="170"/>
      <c r="BD112" s="170"/>
      <c r="BE112" s="170"/>
      <c r="BF112" s="170"/>
      <c r="BG112" s="170"/>
      <c r="BH112" s="170"/>
      <c r="BI112" s="175"/>
      <c r="BJ112" s="173"/>
      <c r="BK112" s="173"/>
      <c r="BL112" s="175"/>
      <c r="BM112" s="176"/>
      <c r="CC112" s="180" t="str">
        <f>IFERROR(VLOOKUP(Table2[[#This Row],[Gender]],'Lookup Values'!$A$1:$B$5,2,FALSE),"0")</f>
        <v>0</v>
      </c>
      <c r="CD112" s="181"/>
      <c r="CE112" s="180" t="str">
        <f>IFERROR(VLOOKUP(Table2[[#This Row],[Year Group]],'Lookup Values'!$C$1:$D$9,2,FALSE),"0")</f>
        <v>0</v>
      </c>
      <c r="CF112" s="180" t="str">
        <f>IFERROR(VLOOKUP(Table2[[#This Row],[School]],'Lookup Values'!$E$1:$E$22,2,FALSE),"0")</f>
        <v>0</v>
      </c>
      <c r="CG112" s="180" t="str">
        <f>IFERROR(VLOOKUP(Table2[[#This Row],[Attending PRU / AP]],'Lookup Values'!$G$1:$H$3,2,FALSE),"0")</f>
        <v>0</v>
      </c>
      <c r="CH112" s="180" t="str">
        <f>IFERROR(VLOOKUP(Table2[[#This Row],[EHE]],'Lookup Values'!$I$1:$J$3,2,FALSE),"0")</f>
        <v>0</v>
      </c>
      <c r="CI112" s="180" t="str">
        <f>IFERROR(VLOOKUP(Table2[[#This Row],[CME]],'Lookup Values'!$K$1:$L$3,2,FALSE),"0")</f>
        <v>0</v>
      </c>
      <c r="CJ112" s="183" t="str">
        <f>IFERROR(VLOOKUP(Table2[[#This Row],[Ethnicity]],'Ethnicity codes'!$H$1:$J$101,3,FALSE),"")</f>
        <v/>
      </c>
      <c r="CK112" s="180" t="str">
        <f>IFERROR(VLOOKUP(Table3[[#This Row],[Ethnicity2]],'Lookup Values'!$M$1:$N$23,2,FALSE),"0")</f>
        <v>0</v>
      </c>
      <c r="CL112" s="180" t="str">
        <f>IFERROR(VLOOKUP(Table3[[#This Row],[Ethnicity2]],'Lookup Values'!$O$1:$P$3,2,FALSE),"0")</f>
        <v>0</v>
      </c>
      <c r="CM112" s="180" t="str">
        <f>IFERROR(VLOOKUP(Table2[[#This Row],[EAL]],'Lookup Values'!$Q$1:$R$3,2,FALSE),"0")</f>
        <v>0</v>
      </c>
      <c r="CN112" s="180" t="str">
        <f>IFERROR(VLOOKUP(Table2[[#This Row],[SEND]],'Lookup Values'!$S$1:$T$6,2,FALSE),"0")</f>
        <v>0</v>
      </c>
      <c r="CO112" s="180" t="str">
        <f>IFERROR(VLOOKUP(Table2[[#This Row],[Pupil Premium]],'Lookup Values'!$U$1:$V$3,2,FALSE),"0")</f>
        <v>0</v>
      </c>
      <c r="CP112" s="180" t="str">
        <f>IFERROR(VLOOKUP(Table2[[#This Row],[LAC / Care Leaver]],'Lookup Values'!$W$1:$X$3,2,FALSE),"0")</f>
        <v>0</v>
      </c>
      <c r="CQ112" s="180" t="str">
        <f>IFERROR(VLOOKUP(Table2[[#This Row],[CP / CIN]],'Lookup Values'!$Y$1:$Z$3,2,FALSE),"0")</f>
        <v>0</v>
      </c>
      <c r="CR112" s="180" t="str">
        <f>IFERROR(VLOOKUP(Table2[[#This Row],[Early Help Referral]],'Lookup Values'!$Y$1:$Z$3,2,FALSE),"0")</f>
        <v>0</v>
      </c>
      <c r="CS112" s="180" t="str">
        <f>IFERROR(VLOOKUP(Table2[[#This Row],[Social Worker]],'Lookup Values'!$Y$1:$Z$3,2,FALSE),"0")</f>
        <v>0</v>
      </c>
      <c r="CT112" s="180" t="str">
        <f>IFERROR(VLOOKUP(Table2[[#This Row],[Exclusion]],'Lookup Values'!$AE$1:$AF$5,2,FALSE),"0")</f>
        <v>0</v>
      </c>
      <c r="CU112" s="180" t="str">
        <f>IFERROR(VLOOKUP(Table2[[#This Row],[Attendance / Absence (&lt;90% PA / &lt;50% SA)]],'Lookup Values'!$AG$1:$AH$4,2,FALSE),"0")</f>
        <v>0</v>
      </c>
      <c r="CV112" s="180" t="str">
        <f>IFERROR(VLOOKUP(Table2[[#This Row],[Multiple School Moves (3+)]],'Lookup Values'!$AI$1:$AJ$3,2,FALSE),"0")</f>
        <v>0</v>
      </c>
      <c r="CW112" s="180" t="str">
        <f>IFERROR(VLOOKUP(Table2[[#This Row],[Pregnancy]],'Lookup Values'!$AK$1:$AL$3,2,FALSE),"0")</f>
        <v>0</v>
      </c>
      <c r="CX112" s="180" t="str">
        <f>IFERROR(VLOOKUP(Table2[[#This Row],[Young Parent]],'Lookup Values'!$AM$1:$AN$3,2,FALSE),"0")</f>
        <v>0</v>
      </c>
      <c r="CY112" s="180" t="str">
        <f>IFERROR(VLOOKUP(Table2[[#This Row],[Young Carer]],'Lookup Values'!$AO$1:$AP$3,2,FALSE),"0")</f>
        <v>0</v>
      </c>
      <c r="CZ112" s="180" t="str">
        <f>IFERROR(VLOOKUP(Table2[[#This Row],[CAMHS Involvement]],'Lookup Values'!$AQ$1:$AR$3,2,FALSE),"0")</f>
        <v>0</v>
      </c>
      <c r="DA112" s="180" t="str">
        <f>IFERROR(VLOOKUP(Table2[[#This Row],[Health Condition]],'Lookup Values'!$AS$1:$AT$3,2,FALSE),"0")</f>
        <v>0</v>
      </c>
      <c r="DB112" s="180" t="str">
        <f>IFERROR(VLOOKUP(Table2[[#This Row],[Substance Misuse ]],'Lookup Values'!$AU$1:$AV$3,2,FALSE),"0")</f>
        <v>0</v>
      </c>
      <c r="DC112" s="180" t="str">
        <f>IFERROR(VLOOKUP(Table2[[#This Row],[YOT supervision]],'Lookup Values'!$AW$1:$AX$3,2,FALSE),"0")</f>
        <v>0</v>
      </c>
      <c r="DD112" s="180" t="str">
        <f>IFERROR(VLOOKUP(Table2[[#This Row],[Previous YOT supervision]],'Lookup Values'!$AY$1:$AZ$3,2,FALSE),"0")</f>
        <v>0</v>
      </c>
      <c r="DE112" s="180" t="str">
        <f>IFERROR(VLOOKUP(Table2[[#This Row],[Custody]],'Lookup Values'!$BA$1:$BB$3,2,FALSE),"0")</f>
        <v>0</v>
      </c>
      <c r="DF112" s="180" t="str">
        <f>IFERROR(VLOOKUP(Table2[[#This Row],[KS2 Eng &amp; Maths Ability Profile HAP/MAP/LAP]],'Lookup Values'!$BC$1:$BD$4,2,FALSE),"0")</f>
        <v>0</v>
      </c>
      <c r="DG112" s="180" t="str">
        <f>IFERROR(VLOOKUP(Table2[[#This Row],[Intended Post 16 Destination]],'Lookup Values'!$BG$1:$BH$12,2,FALSE),"0")</f>
        <v>0</v>
      </c>
      <c r="DH112" s="180" t="str">
        <f>IFERROR(VLOOKUP(Table2[[#This Row],[Application submitted (Y/N or number of applications)]],'Lookup Values'!$BI$1:$BJ$3,2,FALSE),"0")</f>
        <v>0</v>
      </c>
      <c r="DI112" s="180" t="str">
        <f>IFERROR(VLOOKUP(Table2[[#This Row],[Provider Name]],'Lookup Values'!$BK$1:$BL$3,2,FALSE),"0")</f>
        <v>0</v>
      </c>
      <c r="DJ112" s="181"/>
      <c r="DK112" s="180" t="str">
        <f>IFERROR(VLOOKUP(Table2[[#This Row],[Offer received (Y/N)]],'Lookup Values'!$BM$1:$BN$3,2,FALSE),"0")</f>
        <v>0</v>
      </c>
      <c r="DL112" s="180" t="str">
        <f>IFERROR(VLOOKUP(Table2[[#This Row],[Poor Behaviour / Attitude / Motivation]],'Lookup Values'!$BO$1:$BP$4,2,FALSE),"0")</f>
        <v>0</v>
      </c>
      <c r="DM112" s="180" t="str">
        <f>IFERROR(VLOOKUP(Table2[[#This Row],[Other known risk factors (1)]],'Lookup Values'!$BQ$1:$BR$10,2,FALSE),"0")</f>
        <v>0</v>
      </c>
      <c r="DN112" s="182" t="str">
        <f>IFERROR(VLOOKUP(Table2[[#This Row],[Other known risk factors (2)]],'Lookup Values'!$BQ$1:$BR$10,2,FALSE),"0")</f>
        <v>0</v>
      </c>
      <c r="DO112" s="180">
        <f>SUM(Table3[[#This Row],[Gender Score]:[Other known risk factors (2) Score]])</f>
        <v>0</v>
      </c>
      <c r="DP112" s="185" t="str">
        <f>CONCATENATE(Table2[[#This Row],[Generated RONI]],Table2[[#This Row],[School RONI]])</f>
        <v>Very Low</v>
      </c>
    </row>
    <row r="113" spans="1:120" s="179" customFormat="1" ht="13" x14ac:dyDescent="0.3">
      <c r="A113" s="168"/>
      <c r="B113" s="169"/>
      <c r="C113" s="170"/>
      <c r="D113" s="170"/>
      <c r="E113" s="170"/>
      <c r="F113" s="170"/>
      <c r="G113" s="170"/>
      <c r="H113" s="171"/>
      <c r="I113" s="172"/>
      <c r="J113" s="173"/>
      <c r="K113" s="172"/>
      <c r="L113" s="172"/>
      <c r="M113" s="173"/>
      <c r="N113" s="171"/>
      <c r="O113" s="173"/>
      <c r="P113" s="174"/>
      <c r="Q113" s="174"/>
      <c r="R113" s="175"/>
      <c r="S113" s="175"/>
      <c r="T113" s="175"/>
      <c r="U113" s="175"/>
      <c r="V113" s="175"/>
      <c r="W113" s="175"/>
      <c r="X113" s="175"/>
      <c r="Y113" s="175"/>
      <c r="Z113" s="175"/>
      <c r="AA113" s="175"/>
      <c r="AB113" s="175"/>
      <c r="AC113" s="175"/>
      <c r="AD113" s="175"/>
      <c r="AE113" s="175"/>
      <c r="AF113" s="175"/>
      <c r="AG113" s="175"/>
      <c r="AH113" s="175"/>
      <c r="AI113" s="175"/>
      <c r="AJ113" s="175"/>
      <c r="AK113" s="175"/>
      <c r="AL113" s="175"/>
      <c r="AM113" s="175"/>
      <c r="AN113" s="175"/>
      <c r="AO113" s="175"/>
      <c r="AP113" s="175"/>
      <c r="AQ113" s="175"/>
      <c r="AR113" s="176"/>
      <c r="AS113" s="176"/>
      <c r="AT113" s="176"/>
      <c r="AU113" s="177" t="str">
        <f>VLOOKUP(Table3[[#This Row],[Risk Rating Score]],'Lookup Values'!$BS$1:$BT$34,2)</f>
        <v>Very Low</v>
      </c>
      <c r="AV113" s="172"/>
      <c r="AW113" s="177" t="str">
        <f>IFERROR(VLOOKUP(Table3[[#This Row],[RONI Match]],'Lookup Values'!$BU$2:$BV$26,2,FALSE),"")</f>
        <v/>
      </c>
      <c r="AX113" s="178"/>
      <c r="AY113" s="172"/>
      <c r="AZ113" s="176"/>
      <c r="BA113" s="170"/>
      <c r="BB113" s="170"/>
      <c r="BC113" s="170"/>
      <c r="BD113" s="170"/>
      <c r="BE113" s="170"/>
      <c r="BF113" s="170"/>
      <c r="BG113" s="170"/>
      <c r="BH113" s="170"/>
      <c r="BI113" s="175"/>
      <c r="BJ113" s="173"/>
      <c r="BK113" s="173"/>
      <c r="BL113" s="175"/>
      <c r="BM113" s="176"/>
      <c r="CC113" s="180" t="str">
        <f>IFERROR(VLOOKUP(Table2[[#This Row],[Gender]],'Lookup Values'!$A$1:$B$5,2,FALSE),"0")</f>
        <v>0</v>
      </c>
      <c r="CD113" s="181"/>
      <c r="CE113" s="180" t="str">
        <f>IFERROR(VLOOKUP(Table2[[#This Row],[Year Group]],'Lookup Values'!$C$1:$D$9,2,FALSE),"0")</f>
        <v>0</v>
      </c>
      <c r="CF113" s="180" t="str">
        <f>IFERROR(VLOOKUP(Table2[[#This Row],[School]],'Lookup Values'!$E$1:$E$22,2,FALSE),"0")</f>
        <v>0</v>
      </c>
      <c r="CG113" s="180" t="str">
        <f>IFERROR(VLOOKUP(Table2[[#This Row],[Attending PRU / AP]],'Lookup Values'!$G$1:$H$3,2,FALSE),"0")</f>
        <v>0</v>
      </c>
      <c r="CH113" s="180" t="str">
        <f>IFERROR(VLOOKUP(Table2[[#This Row],[EHE]],'Lookup Values'!$I$1:$J$3,2,FALSE),"0")</f>
        <v>0</v>
      </c>
      <c r="CI113" s="180" t="str">
        <f>IFERROR(VLOOKUP(Table2[[#This Row],[CME]],'Lookup Values'!$K$1:$L$3,2,FALSE),"0")</f>
        <v>0</v>
      </c>
      <c r="CJ113" s="183" t="str">
        <f>IFERROR(VLOOKUP(Table2[[#This Row],[Ethnicity]],'Ethnicity codes'!$H$1:$J$101,3,FALSE),"")</f>
        <v/>
      </c>
      <c r="CK113" s="180" t="str">
        <f>IFERROR(VLOOKUP(Table3[[#This Row],[Ethnicity2]],'Lookup Values'!$M$1:$N$23,2,FALSE),"0")</f>
        <v>0</v>
      </c>
      <c r="CL113" s="180" t="str">
        <f>IFERROR(VLOOKUP(Table3[[#This Row],[Ethnicity2]],'Lookup Values'!$O$1:$P$3,2,FALSE),"0")</f>
        <v>0</v>
      </c>
      <c r="CM113" s="180" t="str">
        <f>IFERROR(VLOOKUP(Table2[[#This Row],[EAL]],'Lookup Values'!$Q$1:$R$3,2,FALSE),"0")</f>
        <v>0</v>
      </c>
      <c r="CN113" s="180" t="str">
        <f>IFERROR(VLOOKUP(Table2[[#This Row],[SEND]],'Lookup Values'!$S$1:$T$6,2,FALSE),"0")</f>
        <v>0</v>
      </c>
      <c r="CO113" s="180" t="str">
        <f>IFERROR(VLOOKUP(Table2[[#This Row],[Pupil Premium]],'Lookup Values'!$U$1:$V$3,2,FALSE),"0")</f>
        <v>0</v>
      </c>
      <c r="CP113" s="180" t="str">
        <f>IFERROR(VLOOKUP(Table2[[#This Row],[LAC / Care Leaver]],'Lookup Values'!$W$1:$X$3,2,FALSE),"0")</f>
        <v>0</v>
      </c>
      <c r="CQ113" s="180" t="str">
        <f>IFERROR(VLOOKUP(Table2[[#This Row],[CP / CIN]],'Lookup Values'!$Y$1:$Z$3,2,FALSE),"0")</f>
        <v>0</v>
      </c>
      <c r="CR113" s="180" t="str">
        <f>IFERROR(VLOOKUP(Table2[[#This Row],[Early Help Referral]],'Lookup Values'!$Y$1:$Z$3,2,FALSE),"0")</f>
        <v>0</v>
      </c>
      <c r="CS113" s="180" t="str">
        <f>IFERROR(VLOOKUP(Table2[[#This Row],[Social Worker]],'Lookup Values'!$Y$1:$Z$3,2,FALSE),"0")</f>
        <v>0</v>
      </c>
      <c r="CT113" s="180" t="str">
        <f>IFERROR(VLOOKUP(Table2[[#This Row],[Exclusion]],'Lookup Values'!$AE$1:$AF$5,2,FALSE),"0")</f>
        <v>0</v>
      </c>
      <c r="CU113" s="180" t="str">
        <f>IFERROR(VLOOKUP(Table2[[#This Row],[Attendance / Absence (&lt;90% PA / &lt;50% SA)]],'Lookup Values'!$AG$1:$AH$4,2,FALSE),"0")</f>
        <v>0</v>
      </c>
      <c r="CV113" s="180" t="str">
        <f>IFERROR(VLOOKUP(Table2[[#This Row],[Multiple School Moves (3+)]],'Lookup Values'!$AI$1:$AJ$3,2,FALSE),"0")</f>
        <v>0</v>
      </c>
      <c r="CW113" s="180" t="str">
        <f>IFERROR(VLOOKUP(Table2[[#This Row],[Pregnancy]],'Lookup Values'!$AK$1:$AL$3,2,FALSE),"0")</f>
        <v>0</v>
      </c>
      <c r="CX113" s="180" t="str">
        <f>IFERROR(VLOOKUP(Table2[[#This Row],[Young Parent]],'Lookup Values'!$AM$1:$AN$3,2,FALSE),"0")</f>
        <v>0</v>
      </c>
      <c r="CY113" s="180" t="str">
        <f>IFERROR(VLOOKUP(Table2[[#This Row],[Young Carer]],'Lookup Values'!$AO$1:$AP$3,2,FALSE),"0")</f>
        <v>0</v>
      </c>
      <c r="CZ113" s="180" t="str">
        <f>IFERROR(VLOOKUP(Table2[[#This Row],[CAMHS Involvement]],'Lookup Values'!$AQ$1:$AR$3,2,FALSE),"0")</f>
        <v>0</v>
      </c>
      <c r="DA113" s="180" t="str">
        <f>IFERROR(VLOOKUP(Table2[[#This Row],[Health Condition]],'Lookup Values'!$AS$1:$AT$3,2,FALSE),"0")</f>
        <v>0</v>
      </c>
      <c r="DB113" s="180" t="str">
        <f>IFERROR(VLOOKUP(Table2[[#This Row],[Substance Misuse ]],'Lookup Values'!$AU$1:$AV$3,2,FALSE),"0")</f>
        <v>0</v>
      </c>
      <c r="DC113" s="180" t="str">
        <f>IFERROR(VLOOKUP(Table2[[#This Row],[YOT supervision]],'Lookup Values'!$AW$1:$AX$3,2,FALSE),"0")</f>
        <v>0</v>
      </c>
      <c r="DD113" s="180" t="str">
        <f>IFERROR(VLOOKUP(Table2[[#This Row],[Previous YOT supervision]],'Lookup Values'!$AY$1:$AZ$3,2,FALSE),"0")</f>
        <v>0</v>
      </c>
      <c r="DE113" s="180" t="str">
        <f>IFERROR(VLOOKUP(Table2[[#This Row],[Custody]],'Lookup Values'!$BA$1:$BB$3,2,FALSE),"0")</f>
        <v>0</v>
      </c>
      <c r="DF113" s="180" t="str">
        <f>IFERROR(VLOOKUP(Table2[[#This Row],[KS2 Eng &amp; Maths Ability Profile HAP/MAP/LAP]],'Lookup Values'!$BC$1:$BD$4,2,FALSE),"0")</f>
        <v>0</v>
      </c>
      <c r="DG113" s="180" t="str">
        <f>IFERROR(VLOOKUP(Table2[[#This Row],[Intended Post 16 Destination]],'Lookup Values'!$BG$1:$BH$12,2,FALSE),"0")</f>
        <v>0</v>
      </c>
      <c r="DH113" s="180" t="str">
        <f>IFERROR(VLOOKUP(Table2[[#This Row],[Application submitted (Y/N or number of applications)]],'Lookup Values'!$BI$1:$BJ$3,2,FALSE),"0")</f>
        <v>0</v>
      </c>
      <c r="DI113" s="180" t="str">
        <f>IFERROR(VLOOKUP(Table2[[#This Row],[Provider Name]],'Lookup Values'!$BK$1:$BL$3,2,FALSE),"0")</f>
        <v>0</v>
      </c>
      <c r="DJ113" s="181"/>
      <c r="DK113" s="180" t="str">
        <f>IFERROR(VLOOKUP(Table2[[#This Row],[Offer received (Y/N)]],'Lookup Values'!$BM$1:$BN$3,2,FALSE),"0")</f>
        <v>0</v>
      </c>
      <c r="DL113" s="180" t="str">
        <f>IFERROR(VLOOKUP(Table2[[#This Row],[Poor Behaviour / Attitude / Motivation]],'Lookup Values'!$BO$1:$BP$4,2,FALSE),"0")</f>
        <v>0</v>
      </c>
      <c r="DM113" s="180" t="str">
        <f>IFERROR(VLOOKUP(Table2[[#This Row],[Other known risk factors (1)]],'Lookup Values'!$BQ$1:$BR$10,2,FALSE),"0")</f>
        <v>0</v>
      </c>
      <c r="DN113" s="182" t="str">
        <f>IFERROR(VLOOKUP(Table2[[#This Row],[Other known risk factors (2)]],'Lookup Values'!$BQ$1:$BR$10,2,FALSE),"0")</f>
        <v>0</v>
      </c>
      <c r="DO113" s="180">
        <f>SUM(Table3[[#This Row],[Gender Score]:[Other known risk factors (2) Score]])</f>
        <v>0</v>
      </c>
      <c r="DP113" s="185" t="str">
        <f>CONCATENATE(Table2[[#This Row],[Generated RONI]],Table2[[#This Row],[School RONI]])</f>
        <v>Very Low</v>
      </c>
    </row>
    <row r="114" spans="1:120" s="179" customFormat="1" ht="13" x14ac:dyDescent="0.3">
      <c r="A114" s="168"/>
      <c r="B114" s="169"/>
      <c r="C114" s="170"/>
      <c r="D114" s="170"/>
      <c r="E114" s="170"/>
      <c r="F114" s="170"/>
      <c r="G114" s="170"/>
      <c r="H114" s="171"/>
      <c r="I114" s="172"/>
      <c r="J114" s="173"/>
      <c r="K114" s="172"/>
      <c r="L114" s="172"/>
      <c r="M114" s="173"/>
      <c r="N114" s="171"/>
      <c r="O114" s="173"/>
      <c r="P114" s="174"/>
      <c r="Q114" s="174"/>
      <c r="R114" s="175"/>
      <c r="S114" s="175"/>
      <c r="T114" s="175"/>
      <c r="U114" s="175"/>
      <c r="V114" s="175"/>
      <c r="W114" s="175"/>
      <c r="X114" s="175"/>
      <c r="Y114" s="175"/>
      <c r="Z114" s="175"/>
      <c r="AA114" s="175"/>
      <c r="AB114" s="175"/>
      <c r="AC114" s="175"/>
      <c r="AD114" s="175"/>
      <c r="AE114" s="175"/>
      <c r="AF114" s="175"/>
      <c r="AG114" s="175"/>
      <c r="AH114" s="175"/>
      <c r="AI114" s="175"/>
      <c r="AJ114" s="175"/>
      <c r="AK114" s="175"/>
      <c r="AL114" s="175"/>
      <c r="AM114" s="175"/>
      <c r="AN114" s="175"/>
      <c r="AO114" s="175"/>
      <c r="AP114" s="175"/>
      <c r="AQ114" s="175"/>
      <c r="AR114" s="176"/>
      <c r="AS114" s="176"/>
      <c r="AT114" s="176"/>
      <c r="AU114" s="177" t="str">
        <f>VLOOKUP(Table3[[#This Row],[Risk Rating Score]],'Lookup Values'!$BS$1:$BT$34,2)</f>
        <v>Very Low</v>
      </c>
      <c r="AV114" s="172"/>
      <c r="AW114" s="177" t="str">
        <f>IFERROR(VLOOKUP(Table3[[#This Row],[RONI Match]],'Lookup Values'!$BU$2:$BV$26,2,FALSE),"")</f>
        <v/>
      </c>
      <c r="AX114" s="178"/>
      <c r="AY114" s="172"/>
      <c r="AZ114" s="176"/>
      <c r="BA114" s="170"/>
      <c r="BB114" s="170"/>
      <c r="BC114" s="170"/>
      <c r="BD114" s="170"/>
      <c r="BE114" s="170"/>
      <c r="BF114" s="170"/>
      <c r="BG114" s="170"/>
      <c r="BH114" s="170"/>
      <c r="BI114" s="175"/>
      <c r="BJ114" s="173"/>
      <c r="BK114" s="173"/>
      <c r="BL114" s="175"/>
      <c r="BM114" s="176"/>
      <c r="CC114" s="180" t="str">
        <f>IFERROR(VLOOKUP(Table2[[#This Row],[Gender]],'Lookup Values'!$A$1:$B$5,2,FALSE),"0")</f>
        <v>0</v>
      </c>
      <c r="CD114" s="181"/>
      <c r="CE114" s="180" t="str">
        <f>IFERROR(VLOOKUP(Table2[[#This Row],[Year Group]],'Lookup Values'!$C$1:$D$9,2,FALSE),"0")</f>
        <v>0</v>
      </c>
      <c r="CF114" s="180" t="str">
        <f>IFERROR(VLOOKUP(Table2[[#This Row],[School]],'Lookup Values'!$E$1:$E$22,2,FALSE),"0")</f>
        <v>0</v>
      </c>
      <c r="CG114" s="180" t="str">
        <f>IFERROR(VLOOKUP(Table2[[#This Row],[Attending PRU / AP]],'Lookup Values'!$G$1:$H$3,2,FALSE),"0")</f>
        <v>0</v>
      </c>
      <c r="CH114" s="180" t="str">
        <f>IFERROR(VLOOKUP(Table2[[#This Row],[EHE]],'Lookup Values'!$I$1:$J$3,2,FALSE),"0")</f>
        <v>0</v>
      </c>
      <c r="CI114" s="180" t="str">
        <f>IFERROR(VLOOKUP(Table2[[#This Row],[CME]],'Lookup Values'!$K$1:$L$3,2,FALSE),"0")</f>
        <v>0</v>
      </c>
      <c r="CJ114" s="183" t="str">
        <f>IFERROR(VLOOKUP(Table2[[#This Row],[Ethnicity]],'Ethnicity codes'!$H$1:$J$101,3,FALSE),"")</f>
        <v/>
      </c>
      <c r="CK114" s="180" t="str">
        <f>IFERROR(VLOOKUP(Table3[[#This Row],[Ethnicity2]],'Lookup Values'!$M$1:$N$23,2,FALSE),"0")</f>
        <v>0</v>
      </c>
      <c r="CL114" s="180" t="str">
        <f>IFERROR(VLOOKUP(Table3[[#This Row],[Ethnicity2]],'Lookup Values'!$O$1:$P$3,2,FALSE),"0")</f>
        <v>0</v>
      </c>
      <c r="CM114" s="180" t="str">
        <f>IFERROR(VLOOKUP(Table2[[#This Row],[EAL]],'Lookup Values'!$Q$1:$R$3,2,FALSE),"0")</f>
        <v>0</v>
      </c>
      <c r="CN114" s="180" t="str">
        <f>IFERROR(VLOOKUP(Table2[[#This Row],[SEND]],'Lookup Values'!$S$1:$T$6,2,FALSE),"0")</f>
        <v>0</v>
      </c>
      <c r="CO114" s="180" t="str">
        <f>IFERROR(VLOOKUP(Table2[[#This Row],[Pupil Premium]],'Lookup Values'!$U$1:$V$3,2,FALSE),"0")</f>
        <v>0</v>
      </c>
      <c r="CP114" s="180" t="str">
        <f>IFERROR(VLOOKUP(Table2[[#This Row],[LAC / Care Leaver]],'Lookup Values'!$W$1:$X$3,2,FALSE),"0")</f>
        <v>0</v>
      </c>
      <c r="CQ114" s="180" t="str">
        <f>IFERROR(VLOOKUP(Table2[[#This Row],[CP / CIN]],'Lookup Values'!$Y$1:$Z$3,2,FALSE),"0")</f>
        <v>0</v>
      </c>
      <c r="CR114" s="180" t="str">
        <f>IFERROR(VLOOKUP(Table2[[#This Row],[Early Help Referral]],'Lookup Values'!$Y$1:$Z$3,2,FALSE),"0")</f>
        <v>0</v>
      </c>
      <c r="CS114" s="180" t="str">
        <f>IFERROR(VLOOKUP(Table2[[#This Row],[Social Worker]],'Lookup Values'!$Y$1:$Z$3,2,FALSE),"0")</f>
        <v>0</v>
      </c>
      <c r="CT114" s="180" t="str">
        <f>IFERROR(VLOOKUP(Table2[[#This Row],[Exclusion]],'Lookup Values'!$AE$1:$AF$5,2,FALSE),"0")</f>
        <v>0</v>
      </c>
      <c r="CU114" s="180" t="str">
        <f>IFERROR(VLOOKUP(Table2[[#This Row],[Attendance / Absence (&lt;90% PA / &lt;50% SA)]],'Lookup Values'!$AG$1:$AH$4,2,FALSE),"0")</f>
        <v>0</v>
      </c>
      <c r="CV114" s="180" t="str">
        <f>IFERROR(VLOOKUP(Table2[[#This Row],[Multiple School Moves (3+)]],'Lookup Values'!$AI$1:$AJ$3,2,FALSE),"0")</f>
        <v>0</v>
      </c>
      <c r="CW114" s="180" t="str">
        <f>IFERROR(VLOOKUP(Table2[[#This Row],[Pregnancy]],'Lookup Values'!$AK$1:$AL$3,2,FALSE),"0")</f>
        <v>0</v>
      </c>
      <c r="CX114" s="180" t="str">
        <f>IFERROR(VLOOKUP(Table2[[#This Row],[Young Parent]],'Lookup Values'!$AM$1:$AN$3,2,FALSE),"0")</f>
        <v>0</v>
      </c>
      <c r="CY114" s="180" t="str">
        <f>IFERROR(VLOOKUP(Table2[[#This Row],[Young Carer]],'Lookup Values'!$AO$1:$AP$3,2,FALSE),"0")</f>
        <v>0</v>
      </c>
      <c r="CZ114" s="180" t="str">
        <f>IFERROR(VLOOKUP(Table2[[#This Row],[CAMHS Involvement]],'Lookup Values'!$AQ$1:$AR$3,2,FALSE),"0")</f>
        <v>0</v>
      </c>
      <c r="DA114" s="180" t="str">
        <f>IFERROR(VLOOKUP(Table2[[#This Row],[Health Condition]],'Lookup Values'!$AS$1:$AT$3,2,FALSE),"0")</f>
        <v>0</v>
      </c>
      <c r="DB114" s="180" t="str">
        <f>IFERROR(VLOOKUP(Table2[[#This Row],[Substance Misuse ]],'Lookup Values'!$AU$1:$AV$3,2,FALSE),"0")</f>
        <v>0</v>
      </c>
      <c r="DC114" s="180" t="str">
        <f>IFERROR(VLOOKUP(Table2[[#This Row],[YOT supervision]],'Lookup Values'!$AW$1:$AX$3,2,FALSE),"0")</f>
        <v>0</v>
      </c>
      <c r="DD114" s="180" t="str">
        <f>IFERROR(VLOOKUP(Table2[[#This Row],[Previous YOT supervision]],'Lookup Values'!$AY$1:$AZ$3,2,FALSE),"0")</f>
        <v>0</v>
      </c>
      <c r="DE114" s="180" t="str">
        <f>IFERROR(VLOOKUP(Table2[[#This Row],[Custody]],'Lookup Values'!$BA$1:$BB$3,2,FALSE),"0")</f>
        <v>0</v>
      </c>
      <c r="DF114" s="180" t="str">
        <f>IFERROR(VLOOKUP(Table2[[#This Row],[KS2 Eng &amp; Maths Ability Profile HAP/MAP/LAP]],'Lookup Values'!$BC$1:$BD$4,2,FALSE),"0")</f>
        <v>0</v>
      </c>
      <c r="DG114" s="180" t="str">
        <f>IFERROR(VLOOKUP(Table2[[#This Row],[Intended Post 16 Destination]],'Lookup Values'!$BG$1:$BH$12,2,FALSE),"0")</f>
        <v>0</v>
      </c>
      <c r="DH114" s="180" t="str">
        <f>IFERROR(VLOOKUP(Table2[[#This Row],[Application submitted (Y/N or number of applications)]],'Lookup Values'!$BI$1:$BJ$3,2,FALSE),"0")</f>
        <v>0</v>
      </c>
      <c r="DI114" s="180" t="str">
        <f>IFERROR(VLOOKUP(Table2[[#This Row],[Provider Name]],'Lookup Values'!$BK$1:$BL$3,2,FALSE),"0")</f>
        <v>0</v>
      </c>
      <c r="DJ114" s="181"/>
      <c r="DK114" s="180" t="str">
        <f>IFERROR(VLOOKUP(Table2[[#This Row],[Offer received (Y/N)]],'Lookup Values'!$BM$1:$BN$3,2,FALSE),"0")</f>
        <v>0</v>
      </c>
      <c r="DL114" s="180" t="str">
        <f>IFERROR(VLOOKUP(Table2[[#This Row],[Poor Behaviour / Attitude / Motivation]],'Lookup Values'!$BO$1:$BP$4,2,FALSE),"0")</f>
        <v>0</v>
      </c>
      <c r="DM114" s="180" t="str">
        <f>IFERROR(VLOOKUP(Table2[[#This Row],[Other known risk factors (1)]],'Lookup Values'!$BQ$1:$BR$10,2,FALSE),"0")</f>
        <v>0</v>
      </c>
      <c r="DN114" s="182" t="str">
        <f>IFERROR(VLOOKUP(Table2[[#This Row],[Other known risk factors (2)]],'Lookup Values'!$BQ$1:$BR$10,2,FALSE),"0")</f>
        <v>0</v>
      </c>
      <c r="DO114" s="180">
        <f>SUM(Table3[[#This Row],[Gender Score]:[Other known risk factors (2) Score]])</f>
        <v>0</v>
      </c>
      <c r="DP114" s="185" t="str">
        <f>CONCATENATE(Table2[[#This Row],[Generated RONI]],Table2[[#This Row],[School RONI]])</f>
        <v>Very Low</v>
      </c>
    </row>
    <row r="115" spans="1:120" s="179" customFormat="1" ht="13" x14ac:dyDescent="0.3">
      <c r="A115" s="168"/>
      <c r="B115" s="169"/>
      <c r="C115" s="170"/>
      <c r="D115" s="170"/>
      <c r="E115" s="170"/>
      <c r="F115" s="170"/>
      <c r="G115" s="170"/>
      <c r="H115" s="171"/>
      <c r="I115" s="172"/>
      <c r="J115" s="173"/>
      <c r="K115" s="172"/>
      <c r="L115" s="172"/>
      <c r="M115" s="173"/>
      <c r="N115" s="171"/>
      <c r="O115" s="173"/>
      <c r="P115" s="174"/>
      <c r="Q115" s="174"/>
      <c r="R115" s="175"/>
      <c r="S115" s="175"/>
      <c r="T115" s="175"/>
      <c r="U115" s="175"/>
      <c r="V115" s="175"/>
      <c r="W115" s="175"/>
      <c r="X115" s="175"/>
      <c r="Y115" s="175"/>
      <c r="Z115" s="175"/>
      <c r="AA115" s="175"/>
      <c r="AB115" s="175"/>
      <c r="AC115" s="175"/>
      <c r="AD115" s="175"/>
      <c r="AE115" s="175"/>
      <c r="AF115" s="175"/>
      <c r="AG115" s="175"/>
      <c r="AH115" s="175"/>
      <c r="AI115" s="175"/>
      <c r="AJ115" s="175"/>
      <c r="AK115" s="175"/>
      <c r="AL115" s="175"/>
      <c r="AM115" s="175"/>
      <c r="AN115" s="175"/>
      <c r="AO115" s="175"/>
      <c r="AP115" s="175"/>
      <c r="AQ115" s="175"/>
      <c r="AR115" s="176"/>
      <c r="AS115" s="176"/>
      <c r="AT115" s="176"/>
      <c r="AU115" s="177" t="str">
        <f>VLOOKUP(Table3[[#This Row],[Risk Rating Score]],'Lookup Values'!$BS$1:$BT$34,2)</f>
        <v>Very Low</v>
      </c>
      <c r="AV115" s="172"/>
      <c r="AW115" s="177" t="str">
        <f>IFERROR(VLOOKUP(Table3[[#This Row],[RONI Match]],'Lookup Values'!$BU$2:$BV$26,2,FALSE),"")</f>
        <v/>
      </c>
      <c r="AX115" s="178"/>
      <c r="AY115" s="172"/>
      <c r="AZ115" s="176"/>
      <c r="BA115" s="170"/>
      <c r="BB115" s="170"/>
      <c r="BC115" s="170"/>
      <c r="BD115" s="170"/>
      <c r="BE115" s="170"/>
      <c r="BF115" s="170"/>
      <c r="BG115" s="170"/>
      <c r="BH115" s="170"/>
      <c r="BI115" s="175"/>
      <c r="BJ115" s="173"/>
      <c r="BK115" s="173"/>
      <c r="BL115" s="175"/>
      <c r="BM115" s="176"/>
      <c r="CC115" s="180" t="str">
        <f>IFERROR(VLOOKUP(Table2[[#This Row],[Gender]],'Lookup Values'!$A$1:$B$5,2,FALSE),"0")</f>
        <v>0</v>
      </c>
      <c r="CD115" s="181"/>
      <c r="CE115" s="180" t="str">
        <f>IFERROR(VLOOKUP(Table2[[#This Row],[Year Group]],'Lookup Values'!$C$1:$D$9,2,FALSE),"0")</f>
        <v>0</v>
      </c>
      <c r="CF115" s="180" t="str">
        <f>IFERROR(VLOOKUP(Table2[[#This Row],[School]],'Lookup Values'!$E$1:$E$22,2,FALSE),"0")</f>
        <v>0</v>
      </c>
      <c r="CG115" s="180" t="str">
        <f>IFERROR(VLOOKUP(Table2[[#This Row],[Attending PRU / AP]],'Lookup Values'!$G$1:$H$3,2,FALSE),"0")</f>
        <v>0</v>
      </c>
      <c r="CH115" s="180" t="str">
        <f>IFERROR(VLOOKUP(Table2[[#This Row],[EHE]],'Lookup Values'!$I$1:$J$3,2,FALSE),"0")</f>
        <v>0</v>
      </c>
      <c r="CI115" s="180" t="str">
        <f>IFERROR(VLOOKUP(Table2[[#This Row],[CME]],'Lookup Values'!$K$1:$L$3,2,FALSE),"0")</f>
        <v>0</v>
      </c>
      <c r="CJ115" s="183" t="str">
        <f>IFERROR(VLOOKUP(Table2[[#This Row],[Ethnicity]],'Ethnicity codes'!$H$1:$J$101,3,FALSE),"")</f>
        <v/>
      </c>
      <c r="CK115" s="180" t="str">
        <f>IFERROR(VLOOKUP(Table3[[#This Row],[Ethnicity2]],'Lookup Values'!$M$1:$N$23,2,FALSE),"0")</f>
        <v>0</v>
      </c>
      <c r="CL115" s="180" t="str">
        <f>IFERROR(VLOOKUP(Table3[[#This Row],[Ethnicity2]],'Lookup Values'!$O$1:$P$3,2,FALSE),"0")</f>
        <v>0</v>
      </c>
      <c r="CM115" s="180" t="str">
        <f>IFERROR(VLOOKUP(Table2[[#This Row],[EAL]],'Lookup Values'!$Q$1:$R$3,2,FALSE),"0")</f>
        <v>0</v>
      </c>
      <c r="CN115" s="180" t="str">
        <f>IFERROR(VLOOKUP(Table2[[#This Row],[SEND]],'Lookup Values'!$S$1:$T$6,2,FALSE),"0")</f>
        <v>0</v>
      </c>
      <c r="CO115" s="180" t="str">
        <f>IFERROR(VLOOKUP(Table2[[#This Row],[Pupil Premium]],'Lookup Values'!$U$1:$V$3,2,FALSE),"0")</f>
        <v>0</v>
      </c>
      <c r="CP115" s="180" t="str">
        <f>IFERROR(VLOOKUP(Table2[[#This Row],[LAC / Care Leaver]],'Lookup Values'!$W$1:$X$3,2,FALSE),"0")</f>
        <v>0</v>
      </c>
      <c r="CQ115" s="180" t="str">
        <f>IFERROR(VLOOKUP(Table2[[#This Row],[CP / CIN]],'Lookup Values'!$Y$1:$Z$3,2,FALSE),"0")</f>
        <v>0</v>
      </c>
      <c r="CR115" s="180" t="str">
        <f>IFERROR(VLOOKUP(Table2[[#This Row],[Early Help Referral]],'Lookup Values'!$Y$1:$Z$3,2,FALSE),"0")</f>
        <v>0</v>
      </c>
      <c r="CS115" s="180" t="str">
        <f>IFERROR(VLOOKUP(Table2[[#This Row],[Social Worker]],'Lookup Values'!$Y$1:$Z$3,2,FALSE),"0")</f>
        <v>0</v>
      </c>
      <c r="CT115" s="180" t="str">
        <f>IFERROR(VLOOKUP(Table2[[#This Row],[Exclusion]],'Lookup Values'!$AE$1:$AF$5,2,FALSE),"0")</f>
        <v>0</v>
      </c>
      <c r="CU115" s="180" t="str">
        <f>IFERROR(VLOOKUP(Table2[[#This Row],[Attendance / Absence (&lt;90% PA / &lt;50% SA)]],'Lookup Values'!$AG$1:$AH$4,2,FALSE),"0")</f>
        <v>0</v>
      </c>
      <c r="CV115" s="180" t="str">
        <f>IFERROR(VLOOKUP(Table2[[#This Row],[Multiple School Moves (3+)]],'Lookup Values'!$AI$1:$AJ$3,2,FALSE),"0")</f>
        <v>0</v>
      </c>
      <c r="CW115" s="180" t="str">
        <f>IFERROR(VLOOKUP(Table2[[#This Row],[Pregnancy]],'Lookup Values'!$AK$1:$AL$3,2,FALSE),"0")</f>
        <v>0</v>
      </c>
      <c r="CX115" s="180" t="str">
        <f>IFERROR(VLOOKUP(Table2[[#This Row],[Young Parent]],'Lookup Values'!$AM$1:$AN$3,2,FALSE),"0")</f>
        <v>0</v>
      </c>
      <c r="CY115" s="180" t="str">
        <f>IFERROR(VLOOKUP(Table2[[#This Row],[Young Carer]],'Lookup Values'!$AO$1:$AP$3,2,FALSE),"0")</f>
        <v>0</v>
      </c>
      <c r="CZ115" s="180" t="str">
        <f>IFERROR(VLOOKUP(Table2[[#This Row],[CAMHS Involvement]],'Lookup Values'!$AQ$1:$AR$3,2,FALSE),"0")</f>
        <v>0</v>
      </c>
      <c r="DA115" s="180" t="str">
        <f>IFERROR(VLOOKUP(Table2[[#This Row],[Health Condition]],'Lookup Values'!$AS$1:$AT$3,2,FALSE),"0")</f>
        <v>0</v>
      </c>
      <c r="DB115" s="180" t="str">
        <f>IFERROR(VLOOKUP(Table2[[#This Row],[Substance Misuse ]],'Lookup Values'!$AU$1:$AV$3,2,FALSE),"0")</f>
        <v>0</v>
      </c>
      <c r="DC115" s="180" t="str">
        <f>IFERROR(VLOOKUP(Table2[[#This Row],[YOT supervision]],'Lookup Values'!$AW$1:$AX$3,2,FALSE),"0")</f>
        <v>0</v>
      </c>
      <c r="DD115" s="180" t="str">
        <f>IFERROR(VLOOKUP(Table2[[#This Row],[Previous YOT supervision]],'Lookup Values'!$AY$1:$AZ$3,2,FALSE),"0")</f>
        <v>0</v>
      </c>
      <c r="DE115" s="180" t="str">
        <f>IFERROR(VLOOKUP(Table2[[#This Row],[Custody]],'Lookup Values'!$BA$1:$BB$3,2,FALSE),"0")</f>
        <v>0</v>
      </c>
      <c r="DF115" s="180" t="str">
        <f>IFERROR(VLOOKUP(Table2[[#This Row],[KS2 Eng &amp; Maths Ability Profile HAP/MAP/LAP]],'Lookup Values'!$BC$1:$BD$4,2,FALSE),"0")</f>
        <v>0</v>
      </c>
      <c r="DG115" s="180" t="str">
        <f>IFERROR(VLOOKUP(Table2[[#This Row],[Intended Post 16 Destination]],'Lookup Values'!$BG$1:$BH$12,2,FALSE),"0")</f>
        <v>0</v>
      </c>
      <c r="DH115" s="180" t="str">
        <f>IFERROR(VLOOKUP(Table2[[#This Row],[Application submitted (Y/N or number of applications)]],'Lookup Values'!$BI$1:$BJ$3,2,FALSE),"0")</f>
        <v>0</v>
      </c>
      <c r="DI115" s="180" t="str">
        <f>IFERROR(VLOOKUP(Table2[[#This Row],[Provider Name]],'Lookup Values'!$BK$1:$BL$3,2,FALSE),"0")</f>
        <v>0</v>
      </c>
      <c r="DJ115" s="181"/>
      <c r="DK115" s="180" t="str">
        <f>IFERROR(VLOOKUP(Table2[[#This Row],[Offer received (Y/N)]],'Lookup Values'!$BM$1:$BN$3,2,FALSE),"0")</f>
        <v>0</v>
      </c>
      <c r="DL115" s="180" t="str">
        <f>IFERROR(VLOOKUP(Table2[[#This Row],[Poor Behaviour / Attitude / Motivation]],'Lookup Values'!$BO$1:$BP$4,2,FALSE),"0")</f>
        <v>0</v>
      </c>
      <c r="DM115" s="180" t="str">
        <f>IFERROR(VLOOKUP(Table2[[#This Row],[Other known risk factors (1)]],'Lookup Values'!$BQ$1:$BR$10,2,FALSE),"0")</f>
        <v>0</v>
      </c>
      <c r="DN115" s="182" t="str">
        <f>IFERROR(VLOOKUP(Table2[[#This Row],[Other known risk factors (2)]],'Lookup Values'!$BQ$1:$BR$10,2,FALSE),"0")</f>
        <v>0</v>
      </c>
      <c r="DO115" s="180">
        <f>SUM(Table3[[#This Row],[Gender Score]:[Other known risk factors (2) Score]])</f>
        <v>0</v>
      </c>
      <c r="DP115" s="185" t="str">
        <f>CONCATENATE(Table2[[#This Row],[Generated RONI]],Table2[[#This Row],[School RONI]])</f>
        <v>Very Low</v>
      </c>
    </row>
    <row r="116" spans="1:120" s="179" customFormat="1" ht="13" x14ac:dyDescent="0.3">
      <c r="A116" s="168"/>
      <c r="B116" s="169"/>
      <c r="C116" s="170"/>
      <c r="D116" s="170"/>
      <c r="E116" s="170"/>
      <c r="F116" s="170"/>
      <c r="G116" s="170"/>
      <c r="H116" s="171"/>
      <c r="I116" s="172"/>
      <c r="J116" s="173"/>
      <c r="K116" s="172"/>
      <c r="L116" s="172"/>
      <c r="M116" s="173"/>
      <c r="N116" s="171"/>
      <c r="O116" s="173"/>
      <c r="P116" s="174"/>
      <c r="Q116" s="174"/>
      <c r="R116" s="175"/>
      <c r="S116" s="175"/>
      <c r="T116" s="175"/>
      <c r="U116" s="175"/>
      <c r="V116" s="175"/>
      <c r="W116" s="175"/>
      <c r="X116" s="175"/>
      <c r="Y116" s="175"/>
      <c r="Z116" s="175"/>
      <c r="AA116" s="175"/>
      <c r="AB116" s="175"/>
      <c r="AC116" s="175"/>
      <c r="AD116" s="175"/>
      <c r="AE116" s="175"/>
      <c r="AF116" s="175"/>
      <c r="AG116" s="175"/>
      <c r="AH116" s="175"/>
      <c r="AI116" s="175"/>
      <c r="AJ116" s="175"/>
      <c r="AK116" s="175"/>
      <c r="AL116" s="175"/>
      <c r="AM116" s="175"/>
      <c r="AN116" s="175"/>
      <c r="AO116" s="175"/>
      <c r="AP116" s="175"/>
      <c r="AQ116" s="175"/>
      <c r="AR116" s="176"/>
      <c r="AS116" s="176"/>
      <c r="AT116" s="176"/>
      <c r="AU116" s="177" t="str">
        <f>VLOOKUP(Table3[[#This Row],[Risk Rating Score]],'Lookup Values'!$BS$1:$BT$34,2)</f>
        <v>Very Low</v>
      </c>
      <c r="AV116" s="172"/>
      <c r="AW116" s="177" t="str">
        <f>IFERROR(VLOOKUP(Table3[[#This Row],[RONI Match]],'Lookup Values'!$BU$2:$BV$26,2,FALSE),"")</f>
        <v/>
      </c>
      <c r="AX116" s="178"/>
      <c r="AY116" s="172"/>
      <c r="AZ116" s="176"/>
      <c r="BA116" s="170"/>
      <c r="BB116" s="170"/>
      <c r="BC116" s="170"/>
      <c r="BD116" s="170"/>
      <c r="BE116" s="170"/>
      <c r="BF116" s="170"/>
      <c r="BG116" s="170"/>
      <c r="BH116" s="170"/>
      <c r="BI116" s="175"/>
      <c r="BJ116" s="173"/>
      <c r="BK116" s="173"/>
      <c r="BL116" s="175"/>
      <c r="BM116" s="176"/>
      <c r="CC116" s="180" t="str">
        <f>IFERROR(VLOOKUP(Table2[[#This Row],[Gender]],'Lookup Values'!$A$1:$B$5,2,FALSE),"0")</f>
        <v>0</v>
      </c>
      <c r="CD116" s="181"/>
      <c r="CE116" s="180" t="str">
        <f>IFERROR(VLOOKUP(Table2[[#This Row],[Year Group]],'Lookup Values'!$C$1:$D$9,2,FALSE),"0")</f>
        <v>0</v>
      </c>
      <c r="CF116" s="180" t="str">
        <f>IFERROR(VLOOKUP(Table2[[#This Row],[School]],'Lookup Values'!$E$1:$E$22,2,FALSE),"0")</f>
        <v>0</v>
      </c>
      <c r="CG116" s="180" t="str">
        <f>IFERROR(VLOOKUP(Table2[[#This Row],[Attending PRU / AP]],'Lookup Values'!$G$1:$H$3,2,FALSE),"0")</f>
        <v>0</v>
      </c>
      <c r="CH116" s="180" t="str">
        <f>IFERROR(VLOOKUP(Table2[[#This Row],[EHE]],'Lookup Values'!$I$1:$J$3,2,FALSE),"0")</f>
        <v>0</v>
      </c>
      <c r="CI116" s="180" t="str">
        <f>IFERROR(VLOOKUP(Table2[[#This Row],[CME]],'Lookup Values'!$K$1:$L$3,2,FALSE),"0")</f>
        <v>0</v>
      </c>
      <c r="CJ116" s="183" t="str">
        <f>IFERROR(VLOOKUP(Table2[[#This Row],[Ethnicity]],'Ethnicity codes'!$H$1:$J$101,3,FALSE),"")</f>
        <v/>
      </c>
      <c r="CK116" s="180" t="str">
        <f>IFERROR(VLOOKUP(Table3[[#This Row],[Ethnicity2]],'Lookup Values'!$M$1:$N$23,2,FALSE),"0")</f>
        <v>0</v>
      </c>
      <c r="CL116" s="180" t="str">
        <f>IFERROR(VLOOKUP(Table3[[#This Row],[Ethnicity2]],'Lookup Values'!$O$1:$P$3,2,FALSE),"0")</f>
        <v>0</v>
      </c>
      <c r="CM116" s="180" t="str">
        <f>IFERROR(VLOOKUP(Table2[[#This Row],[EAL]],'Lookup Values'!$Q$1:$R$3,2,FALSE),"0")</f>
        <v>0</v>
      </c>
      <c r="CN116" s="180" t="str">
        <f>IFERROR(VLOOKUP(Table2[[#This Row],[SEND]],'Lookup Values'!$S$1:$T$6,2,FALSE),"0")</f>
        <v>0</v>
      </c>
      <c r="CO116" s="180" t="str">
        <f>IFERROR(VLOOKUP(Table2[[#This Row],[Pupil Premium]],'Lookup Values'!$U$1:$V$3,2,FALSE),"0")</f>
        <v>0</v>
      </c>
      <c r="CP116" s="180" t="str">
        <f>IFERROR(VLOOKUP(Table2[[#This Row],[LAC / Care Leaver]],'Lookup Values'!$W$1:$X$3,2,FALSE),"0")</f>
        <v>0</v>
      </c>
      <c r="CQ116" s="180" t="str">
        <f>IFERROR(VLOOKUP(Table2[[#This Row],[CP / CIN]],'Lookup Values'!$Y$1:$Z$3,2,FALSE),"0")</f>
        <v>0</v>
      </c>
      <c r="CR116" s="180" t="str">
        <f>IFERROR(VLOOKUP(Table2[[#This Row],[Early Help Referral]],'Lookup Values'!$Y$1:$Z$3,2,FALSE),"0")</f>
        <v>0</v>
      </c>
      <c r="CS116" s="180" t="str">
        <f>IFERROR(VLOOKUP(Table2[[#This Row],[Social Worker]],'Lookup Values'!$Y$1:$Z$3,2,FALSE),"0")</f>
        <v>0</v>
      </c>
      <c r="CT116" s="180" t="str">
        <f>IFERROR(VLOOKUP(Table2[[#This Row],[Exclusion]],'Lookup Values'!$AE$1:$AF$5,2,FALSE),"0")</f>
        <v>0</v>
      </c>
      <c r="CU116" s="180" t="str">
        <f>IFERROR(VLOOKUP(Table2[[#This Row],[Attendance / Absence (&lt;90% PA / &lt;50% SA)]],'Lookup Values'!$AG$1:$AH$4,2,FALSE),"0")</f>
        <v>0</v>
      </c>
      <c r="CV116" s="180" t="str">
        <f>IFERROR(VLOOKUP(Table2[[#This Row],[Multiple School Moves (3+)]],'Lookup Values'!$AI$1:$AJ$3,2,FALSE),"0")</f>
        <v>0</v>
      </c>
      <c r="CW116" s="180" t="str">
        <f>IFERROR(VLOOKUP(Table2[[#This Row],[Pregnancy]],'Lookup Values'!$AK$1:$AL$3,2,FALSE),"0")</f>
        <v>0</v>
      </c>
      <c r="CX116" s="180" t="str">
        <f>IFERROR(VLOOKUP(Table2[[#This Row],[Young Parent]],'Lookup Values'!$AM$1:$AN$3,2,FALSE),"0")</f>
        <v>0</v>
      </c>
      <c r="CY116" s="180" t="str">
        <f>IFERROR(VLOOKUP(Table2[[#This Row],[Young Carer]],'Lookup Values'!$AO$1:$AP$3,2,FALSE),"0")</f>
        <v>0</v>
      </c>
      <c r="CZ116" s="180" t="str">
        <f>IFERROR(VLOOKUP(Table2[[#This Row],[CAMHS Involvement]],'Lookup Values'!$AQ$1:$AR$3,2,FALSE),"0")</f>
        <v>0</v>
      </c>
      <c r="DA116" s="180" t="str">
        <f>IFERROR(VLOOKUP(Table2[[#This Row],[Health Condition]],'Lookup Values'!$AS$1:$AT$3,2,FALSE),"0")</f>
        <v>0</v>
      </c>
      <c r="DB116" s="180" t="str">
        <f>IFERROR(VLOOKUP(Table2[[#This Row],[Substance Misuse ]],'Lookup Values'!$AU$1:$AV$3,2,FALSE),"0")</f>
        <v>0</v>
      </c>
      <c r="DC116" s="180" t="str">
        <f>IFERROR(VLOOKUP(Table2[[#This Row],[YOT supervision]],'Lookup Values'!$AW$1:$AX$3,2,FALSE),"0")</f>
        <v>0</v>
      </c>
      <c r="DD116" s="180" t="str">
        <f>IFERROR(VLOOKUP(Table2[[#This Row],[Previous YOT supervision]],'Lookup Values'!$AY$1:$AZ$3,2,FALSE),"0")</f>
        <v>0</v>
      </c>
      <c r="DE116" s="180" t="str">
        <f>IFERROR(VLOOKUP(Table2[[#This Row],[Custody]],'Lookup Values'!$BA$1:$BB$3,2,FALSE),"0")</f>
        <v>0</v>
      </c>
      <c r="DF116" s="180" t="str">
        <f>IFERROR(VLOOKUP(Table2[[#This Row],[KS2 Eng &amp; Maths Ability Profile HAP/MAP/LAP]],'Lookup Values'!$BC$1:$BD$4,2,FALSE),"0")</f>
        <v>0</v>
      </c>
      <c r="DG116" s="180" t="str">
        <f>IFERROR(VLOOKUP(Table2[[#This Row],[Intended Post 16 Destination]],'Lookup Values'!$BG$1:$BH$12,2,FALSE),"0")</f>
        <v>0</v>
      </c>
      <c r="DH116" s="180" t="str">
        <f>IFERROR(VLOOKUP(Table2[[#This Row],[Application submitted (Y/N or number of applications)]],'Lookup Values'!$BI$1:$BJ$3,2,FALSE),"0")</f>
        <v>0</v>
      </c>
      <c r="DI116" s="180" t="str">
        <f>IFERROR(VLOOKUP(Table2[[#This Row],[Provider Name]],'Lookup Values'!$BK$1:$BL$3,2,FALSE),"0")</f>
        <v>0</v>
      </c>
      <c r="DJ116" s="181"/>
      <c r="DK116" s="180" t="str">
        <f>IFERROR(VLOOKUP(Table2[[#This Row],[Offer received (Y/N)]],'Lookup Values'!$BM$1:$BN$3,2,FALSE),"0")</f>
        <v>0</v>
      </c>
      <c r="DL116" s="180" t="str">
        <f>IFERROR(VLOOKUP(Table2[[#This Row],[Poor Behaviour / Attitude / Motivation]],'Lookup Values'!$BO$1:$BP$4,2,FALSE),"0")</f>
        <v>0</v>
      </c>
      <c r="DM116" s="180" t="str">
        <f>IFERROR(VLOOKUP(Table2[[#This Row],[Other known risk factors (1)]],'Lookup Values'!$BQ$1:$BR$10,2,FALSE),"0")</f>
        <v>0</v>
      </c>
      <c r="DN116" s="182" t="str">
        <f>IFERROR(VLOOKUP(Table2[[#This Row],[Other known risk factors (2)]],'Lookup Values'!$BQ$1:$BR$10,2,FALSE),"0")</f>
        <v>0</v>
      </c>
      <c r="DO116" s="180">
        <f>SUM(Table3[[#This Row],[Gender Score]:[Other known risk factors (2) Score]])</f>
        <v>0</v>
      </c>
      <c r="DP116" s="185" t="str">
        <f>CONCATENATE(Table2[[#This Row],[Generated RONI]],Table2[[#This Row],[School RONI]])</f>
        <v>Very Low</v>
      </c>
    </row>
    <row r="117" spans="1:120" s="179" customFormat="1" ht="13" x14ac:dyDescent="0.3">
      <c r="A117" s="168"/>
      <c r="B117" s="169"/>
      <c r="C117" s="170"/>
      <c r="D117" s="170"/>
      <c r="E117" s="170"/>
      <c r="F117" s="170"/>
      <c r="G117" s="170"/>
      <c r="H117" s="171"/>
      <c r="I117" s="172"/>
      <c r="J117" s="173"/>
      <c r="K117" s="172"/>
      <c r="L117" s="172"/>
      <c r="M117" s="173"/>
      <c r="N117" s="171"/>
      <c r="O117" s="173"/>
      <c r="P117" s="174"/>
      <c r="Q117" s="174"/>
      <c r="R117" s="175"/>
      <c r="S117" s="175"/>
      <c r="T117" s="175"/>
      <c r="U117" s="175"/>
      <c r="V117" s="175"/>
      <c r="W117" s="175"/>
      <c r="X117" s="175"/>
      <c r="Y117" s="175"/>
      <c r="Z117" s="175"/>
      <c r="AA117" s="175"/>
      <c r="AB117" s="175"/>
      <c r="AC117" s="175"/>
      <c r="AD117" s="175"/>
      <c r="AE117" s="175"/>
      <c r="AF117" s="175"/>
      <c r="AG117" s="175"/>
      <c r="AH117" s="175"/>
      <c r="AI117" s="175"/>
      <c r="AJ117" s="175"/>
      <c r="AK117" s="175"/>
      <c r="AL117" s="175"/>
      <c r="AM117" s="175"/>
      <c r="AN117" s="175"/>
      <c r="AO117" s="175"/>
      <c r="AP117" s="175"/>
      <c r="AQ117" s="175"/>
      <c r="AR117" s="176"/>
      <c r="AS117" s="176"/>
      <c r="AT117" s="176"/>
      <c r="AU117" s="177" t="str">
        <f>VLOOKUP(Table3[[#This Row],[Risk Rating Score]],'Lookup Values'!$BS$1:$BT$34,2)</f>
        <v>Very Low</v>
      </c>
      <c r="AV117" s="172"/>
      <c r="AW117" s="177" t="str">
        <f>IFERROR(VLOOKUP(Table3[[#This Row],[RONI Match]],'Lookup Values'!$BU$2:$BV$26,2,FALSE),"")</f>
        <v/>
      </c>
      <c r="AX117" s="178"/>
      <c r="AY117" s="172"/>
      <c r="AZ117" s="176"/>
      <c r="BA117" s="170"/>
      <c r="BB117" s="170"/>
      <c r="BC117" s="170"/>
      <c r="BD117" s="170"/>
      <c r="BE117" s="170"/>
      <c r="BF117" s="170"/>
      <c r="BG117" s="170"/>
      <c r="BH117" s="170"/>
      <c r="BI117" s="175"/>
      <c r="BJ117" s="173"/>
      <c r="BK117" s="173"/>
      <c r="BL117" s="175"/>
      <c r="BM117" s="176"/>
      <c r="CC117" s="180" t="str">
        <f>IFERROR(VLOOKUP(Table2[[#This Row],[Gender]],'Lookup Values'!$A$1:$B$5,2,FALSE),"0")</f>
        <v>0</v>
      </c>
      <c r="CD117" s="181"/>
      <c r="CE117" s="180" t="str">
        <f>IFERROR(VLOOKUP(Table2[[#This Row],[Year Group]],'Lookup Values'!$C$1:$D$9,2,FALSE),"0")</f>
        <v>0</v>
      </c>
      <c r="CF117" s="180" t="str">
        <f>IFERROR(VLOOKUP(Table2[[#This Row],[School]],'Lookup Values'!$E$1:$E$22,2,FALSE),"0")</f>
        <v>0</v>
      </c>
      <c r="CG117" s="180" t="str">
        <f>IFERROR(VLOOKUP(Table2[[#This Row],[Attending PRU / AP]],'Lookup Values'!$G$1:$H$3,2,FALSE),"0")</f>
        <v>0</v>
      </c>
      <c r="CH117" s="180" t="str">
        <f>IFERROR(VLOOKUP(Table2[[#This Row],[EHE]],'Lookup Values'!$I$1:$J$3,2,FALSE),"0")</f>
        <v>0</v>
      </c>
      <c r="CI117" s="180" t="str">
        <f>IFERROR(VLOOKUP(Table2[[#This Row],[CME]],'Lookup Values'!$K$1:$L$3,2,FALSE),"0")</f>
        <v>0</v>
      </c>
      <c r="CJ117" s="183" t="str">
        <f>IFERROR(VLOOKUP(Table2[[#This Row],[Ethnicity]],'Ethnicity codes'!$H$1:$J$101,3,FALSE),"")</f>
        <v/>
      </c>
      <c r="CK117" s="180" t="str">
        <f>IFERROR(VLOOKUP(Table3[[#This Row],[Ethnicity2]],'Lookup Values'!$M$1:$N$23,2,FALSE),"0")</f>
        <v>0</v>
      </c>
      <c r="CL117" s="180" t="str">
        <f>IFERROR(VLOOKUP(Table3[[#This Row],[Ethnicity2]],'Lookup Values'!$O$1:$P$3,2,FALSE),"0")</f>
        <v>0</v>
      </c>
      <c r="CM117" s="180" t="str">
        <f>IFERROR(VLOOKUP(Table2[[#This Row],[EAL]],'Lookup Values'!$Q$1:$R$3,2,FALSE),"0")</f>
        <v>0</v>
      </c>
      <c r="CN117" s="180" t="str">
        <f>IFERROR(VLOOKUP(Table2[[#This Row],[SEND]],'Lookup Values'!$S$1:$T$6,2,FALSE),"0")</f>
        <v>0</v>
      </c>
      <c r="CO117" s="180" t="str">
        <f>IFERROR(VLOOKUP(Table2[[#This Row],[Pupil Premium]],'Lookup Values'!$U$1:$V$3,2,FALSE),"0")</f>
        <v>0</v>
      </c>
      <c r="CP117" s="180" t="str">
        <f>IFERROR(VLOOKUP(Table2[[#This Row],[LAC / Care Leaver]],'Lookup Values'!$W$1:$X$3,2,FALSE),"0")</f>
        <v>0</v>
      </c>
      <c r="CQ117" s="180" t="str">
        <f>IFERROR(VLOOKUP(Table2[[#This Row],[CP / CIN]],'Lookup Values'!$Y$1:$Z$3,2,FALSE),"0")</f>
        <v>0</v>
      </c>
      <c r="CR117" s="180" t="str">
        <f>IFERROR(VLOOKUP(Table2[[#This Row],[Early Help Referral]],'Lookup Values'!$Y$1:$Z$3,2,FALSE),"0")</f>
        <v>0</v>
      </c>
      <c r="CS117" s="180" t="str">
        <f>IFERROR(VLOOKUP(Table2[[#This Row],[Social Worker]],'Lookup Values'!$Y$1:$Z$3,2,FALSE),"0")</f>
        <v>0</v>
      </c>
      <c r="CT117" s="180" t="str">
        <f>IFERROR(VLOOKUP(Table2[[#This Row],[Exclusion]],'Lookup Values'!$AE$1:$AF$5,2,FALSE),"0")</f>
        <v>0</v>
      </c>
      <c r="CU117" s="180" t="str">
        <f>IFERROR(VLOOKUP(Table2[[#This Row],[Attendance / Absence (&lt;90% PA / &lt;50% SA)]],'Lookup Values'!$AG$1:$AH$4,2,FALSE),"0")</f>
        <v>0</v>
      </c>
      <c r="CV117" s="180" t="str">
        <f>IFERROR(VLOOKUP(Table2[[#This Row],[Multiple School Moves (3+)]],'Lookup Values'!$AI$1:$AJ$3,2,FALSE),"0")</f>
        <v>0</v>
      </c>
      <c r="CW117" s="180" t="str">
        <f>IFERROR(VLOOKUP(Table2[[#This Row],[Pregnancy]],'Lookup Values'!$AK$1:$AL$3,2,FALSE),"0")</f>
        <v>0</v>
      </c>
      <c r="CX117" s="180" t="str">
        <f>IFERROR(VLOOKUP(Table2[[#This Row],[Young Parent]],'Lookup Values'!$AM$1:$AN$3,2,FALSE),"0")</f>
        <v>0</v>
      </c>
      <c r="CY117" s="180" t="str">
        <f>IFERROR(VLOOKUP(Table2[[#This Row],[Young Carer]],'Lookup Values'!$AO$1:$AP$3,2,FALSE),"0")</f>
        <v>0</v>
      </c>
      <c r="CZ117" s="180" t="str">
        <f>IFERROR(VLOOKUP(Table2[[#This Row],[CAMHS Involvement]],'Lookup Values'!$AQ$1:$AR$3,2,FALSE),"0")</f>
        <v>0</v>
      </c>
      <c r="DA117" s="180" t="str">
        <f>IFERROR(VLOOKUP(Table2[[#This Row],[Health Condition]],'Lookup Values'!$AS$1:$AT$3,2,FALSE),"0")</f>
        <v>0</v>
      </c>
      <c r="DB117" s="180" t="str">
        <f>IFERROR(VLOOKUP(Table2[[#This Row],[Substance Misuse ]],'Lookup Values'!$AU$1:$AV$3,2,FALSE),"0")</f>
        <v>0</v>
      </c>
      <c r="DC117" s="180" t="str">
        <f>IFERROR(VLOOKUP(Table2[[#This Row],[YOT supervision]],'Lookup Values'!$AW$1:$AX$3,2,FALSE),"0")</f>
        <v>0</v>
      </c>
      <c r="DD117" s="180" t="str">
        <f>IFERROR(VLOOKUP(Table2[[#This Row],[Previous YOT supervision]],'Lookup Values'!$AY$1:$AZ$3,2,FALSE),"0")</f>
        <v>0</v>
      </c>
      <c r="DE117" s="180" t="str">
        <f>IFERROR(VLOOKUP(Table2[[#This Row],[Custody]],'Lookup Values'!$BA$1:$BB$3,2,FALSE),"0")</f>
        <v>0</v>
      </c>
      <c r="DF117" s="180" t="str">
        <f>IFERROR(VLOOKUP(Table2[[#This Row],[KS2 Eng &amp; Maths Ability Profile HAP/MAP/LAP]],'Lookup Values'!$BC$1:$BD$4,2,FALSE),"0")</f>
        <v>0</v>
      </c>
      <c r="DG117" s="180" t="str">
        <f>IFERROR(VLOOKUP(Table2[[#This Row],[Intended Post 16 Destination]],'Lookup Values'!$BG$1:$BH$12,2,FALSE),"0")</f>
        <v>0</v>
      </c>
      <c r="DH117" s="180" t="str">
        <f>IFERROR(VLOOKUP(Table2[[#This Row],[Application submitted (Y/N or number of applications)]],'Lookup Values'!$BI$1:$BJ$3,2,FALSE),"0")</f>
        <v>0</v>
      </c>
      <c r="DI117" s="180" t="str">
        <f>IFERROR(VLOOKUP(Table2[[#This Row],[Provider Name]],'Lookup Values'!$BK$1:$BL$3,2,FALSE),"0")</f>
        <v>0</v>
      </c>
      <c r="DJ117" s="181"/>
      <c r="DK117" s="180" t="str">
        <f>IFERROR(VLOOKUP(Table2[[#This Row],[Offer received (Y/N)]],'Lookup Values'!$BM$1:$BN$3,2,FALSE),"0")</f>
        <v>0</v>
      </c>
      <c r="DL117" s="180" t="str">
        <f>IFERROR(VLOOKUP(Table2[[#This Row],[Poor Behaviour / Attitude / Motivation]],'Lookup Values'!$BO$1:$BP$4,2,FALSE),"0")</f>
        <v>0</v>
      </c>
      <c r="DM117" s="180" t="str">
        <f>IFERROR(VLOOKUP(Table2[[#This Row],[Other known risk factors (1)]],'Lookup Values'!$BQ$1:$BR$10,2,FALSE),"0")</f>
        <v>0</v>
      </c>
      <c r="DN117" s="182" t="str">
        <f>IFERROR(VLOOKUP(Table2[[#This Row],[Other known risk factors (2)]],'Lookup Values'!$BQ$1:$BR$10,2,FALSE),"0")</f>
        <v>0</v>
      </c>
      <c r="DO117" s="180">
        <f>SUM(Table3[[#This Row],[Gender Score]:[Other known risk factors (2) Score]])</f>
        <v>0</v>
      </c>
      <c r="DP117" s="185" t="str">
        <f>CONCATENATE(Table2[[#This Row],[Generated RONI]],Table2[[#This Row],[School RONI]])</f>
        <v>Very Low</v>
      </c>
    </row>
    <row r="118" spans="1:120" s="179" customFormat="1" ht="13" x14ac:dyDescent="0.3">
      <c r="A118" s="168"/>
      <c r="B118" s="169"/>
      <c r="C118" s="170"/>
      <c r="D118" s="170"/>
      <c r="E118" s="170"/>
      <c r="F118" s="170"/>
      <c r="G118" s="170"/>
      <c r="H118" s="171"/>
      <c r="I118" s="172"/>
      <c r="J118" s="173"/>
      <c r="K118" s="172"/>
      <c r="L118" s="172"/>
      <c r="M118" s="173"/>
      <c r="N118" s="171"/>
      <c r="O118" s="173"/>
      <c r="P118" s="174"/>
      <c r="Q118" s="174"/>
      <c r="R118" s="175"/>
      <c r="S118" s="175"/>
      <c r="T118" s="175"/>
      <c r="U118" s="175"/>
      <c r="V118" s="175"/>
      <c r="W118" s="175"/>
      <c r="X118" s="175"/>
      <c r="Y118" s="175"/>
      <c r="Z118" s="175"/>
      <c r="AA118" s="175"/>
      <c r="AB118" s="175"/>
      <c r="AC118" s="175"/>
      <c r="AD118" s="175"/>
      <c r="AE118" s="175"/>
      <c r="AF118" s="175"/>
      <c r="AG118" s="175"/>
      <c r="AH118" s="175"/>
      <c r="AI118" s="175"/>
      <c r="AJ118" s="175"/>
      <c r="AK118" s="175"/>
      <c r="AL118" s="175"/>
      <c r="AM118" s="175"/>
      <c r="AN118" s="175"/>
      <c r="AO118" s="175"/>
      <c r="AP118" s="175"/>
      <c r="AQ118" s="175"/>
      <c r="AR118" s="176"/>
      <c r="AS118" s="176"/>
      <c r="AT118" s="176"/>
      <c r="AU118" s="177" t="str">
        <f>VLOOKUP(Table3[[#This Row],[Risk Rating Score]],'Lookup Values'!$BS$1:$BT$34,2)</f>
        <v>Very Low</v>
      </c>
      <c r="AV118" s="172"/>
      <c r="AW118" s="177" t="str">
        <f>IFERROR(VLOOKUP(Table3[[#This Row],[RONI Match]],'Lookup Values'!$BU$2:$BV$26,2,FALSE),"")</f>
        <v/>
      </c>
      <c r="AX118" s="178"/>
      <c r="AY118" s="172"/>
      <c r="AZ118" s="176"/>
      <c r="BA118" s="170"/>
      <c r="BB118" s="170"/>
      <c r="BC118" s="170"/>
      <c r="BD118" s="170"/>
      <c r="BE118" s="170"/>
      <c r="BF118" s="170"/>
      <c r="BG118" s="170"/>
      <c r="BH118" s="170"/>
      <c r="BI118" s="175"/>
      <c r="BJ118" s="173"/>
      <c r="BK118" s="173"/>
      <c r="BL118" s="175"/>
      <c r="BM118" s="176"/>
      <c r="CC118" s="180" t="str">
        <f>IFERROR(VLOOKUP(Table2[[#This Row],[Gender]],'Lookup Values'!$A$1:$B$5,2,FALSE),"0")</f>
        <v>0</v>
      </c>
      <c r="CD118" s="181"/>
      <c r="CE118" s="180" t="str">
        <f>IFERROR(VLOOKUP(Table2[[#This Row],[Year Group]],'Lookup Values'!$C$1:$D$9,2,FALSE),"0")</f>
        <v>0</v>
      </c>
      <c r="CF118" s="180" t="str">
        <f>IFERROR(VLOOKUP(Table2[[#This Row],[School]],'Lookup Values'!$E$1:$E$22,2,FALSE),"0")</f>
        <v>0</v>
      </c>
      <c r="CG118" s="180" t="str">
        <f>IFERROR(VLOOKUP(Table2[[#This Row],[Attending PRU / AP]],'Lookup Values'!$G$1:$H$3,2,FALSE),"0")</f>
        <v>0</v>
      </c>
      <c r="CH118" s="180" t="str">
        <f>IFERROR(VLOOKUP(Table2[[#This Row],[EHE]],'Lookup Values'!$I$1:$J$3,2,FALSE),"0")</f>
        <v>0</v>
      </c>
      <c r="CI118" s="180" t="str">
        <f>IFERROR(VLOOKUP(Table2[[#This Row],[CME]],'Lookup Values'!$K$1:$L$3,2,FALSE),"0")</f>
        <v>0</v>
      </c>
      <c r="CJ118" s="183" t="str">
        <f>IFERROR(VLOOKUP(Table2[[#This Row],[Ethnicity]],'Ethnicity codes'!$H$1:$J$101,3,FALSE),"")</f>
        <v/>
      </c>
      <c r="CK118" s="180" t="str">
        <f>IFERROR(VLOOKUP(Table3[[#This Row],[Ethnicity2]],'Lookup Values'!$M$1:$N$23,2,FALSE),"0")</f>
        <v>0</v>
      </c>
      <c r="CL118" s="180" t="str">
        <f>IFERROR(VLOOKUP(Table3[[#This Row],[Ethnicity2]],'Lookup Values'!$O$1:$P$3,2,FALSE),"0")</f>
        <v>0</v>
      </c>
      <c r="CM118" s="180" t="str">
        <f>IFERROR(VLOOKUP(Table2[[#This Row],[EAL]],'Lookup Values'!$Q$1:$R$3,2,FALSE),"0")</f>
        <v>0</v>
      </c>
      <c r="CN118" s="180" t="str">
        <f>IFERROR(VLOOKUP(Table2[[#This Row],[SEND]],'Lookup Values'!$S$1:$T$6,2,FALSE),"0")</f>
        <v>0</v>
      </c>
      <c r="CO118" s="180" t="str">
        <f>IFERROR(VLOOKUP(Table2[[#This Row],[Pupil Premium]],'Lookup Values'!$U$1:$V$3,2,FALSE),"0")</f>
        <v>0</v>
      </c>
      <c r="CP118" s="180" t="str">
        <f>IFERROR(VLOOKUP(Table2[[#This Row],[LAC / Care Leaver]],'Lookup Values'!$W$1:$X$3,2,FALSE),"0")</f>
        <v>0</v>
      </c>
      <c r="CQ118" s="180" t="str">
        <f>IFERROR(VLOOKUP(Table2[[#This Row],[CP / CIN]],'Lookup Values'!$Y$1:$Z$3,2,FALSE),"0")</f>
        <v>0</v>
      </c>
      <c r="CR118" s="180" t="str">
        <f>IFERROR(VLOOKUP(Table2[[#This Row],[Early Help Referral]],'Lookup Values'!$Y$1:$Z$3,2,FALSE),"0")</f>
        <v>0</v>
      </c>
      <c r="CS118" s="180" t="str">
        <f>IFERROR(VLOOKUP(Table2[[#This Row],[Social Worker]],'Lookup Values'!$Y$1:$Z$3,2,FALSE),"0")</f>
        <v>0</v>
      </c>
      <c r="CT118" s="180" t="str">
        <f>IFERROR(VLOOKUP(Table2[[#This Row],[Exclusion]],'Lookup Values'!$AE$1:$AF$5,2,FALSE),"0")</f>
        <v>0</v>
      </c>
      <c r="CU118" s="180" t="str">
        <f>IFERROR(VLOOKUP(Table2[[#This Row],[Attendance / Absence (&lt;90% PA / &lt;50% SA)]],'Lookup Values'!$AG$1:$AH$4,2,FALSE),"0")</f>
        <v>0</v>
      </c>
      <c r="CV118" s="180" t="str">
        <f>IFERROR(VLOOKUP(Table2[[#This Row],[Multiple School Moves (3+)]],'Lookup Values'!$AI$1:$AJ$3,2,FALSE),"0")</f>
        <v>0</v>
      </c>
      <c r="CW118" s="180" t="str">
        <f>IFERROR(VLOOKUP(Table2[[#This Row],[Pregnancy]],'Lookup Values'!$AK$1:$AL$3,2,FALSE),"0")</f>
        <v>0</v>
      </c>
      <c r="CX118" s="180" t="str">
        <f>IFERROR(VLOOKUP(Table2[[#This Row],[Young Parent]],'Lookup Values'!$AM$1:$AN$3,2,FALSE),"0")</f>
        <v>0</v>
      </c>
      <c r="CY118" s="180" t="str">
        <f>IFERROR(VLOOKUP(Table2[[#This Row],[Young Carer]],'Lookup Values'!$AO$1:$AP$3,2,FALSE),"0")</f>
        <v>0</v>
      </c>
      <c r="CZ118" s="180" t="str">
        <f>IFERROR(VLOOKUP(Table2[[#This Row],[CAMHS Involvement]],'Lookup Values'!$AQ$1:$AR$3,2,FALSE),"0")</f>
        <v>0</v>
      </c>
      <c r="DA118" s="180" t="str">
        <f>IFERROR(VLOOKUP(Table2[[#This Row],[Health Condition]],'Lookup Values'!$AS$1:$AT$3,2,FALSE),"0")</f>
        <v>0</v>
      </c>
      <c r="DB118" s="180" t="str">
        <f>IFERROR(VLOOKUP(Table2[[#This Row],[Substance Misuse ]],'Lookup Values'!$AU$1:$AV$3,2,FALSE),"0")</f>
        <v>0</v>
      </c>
      <c r="DC118" s="180" t="str">
        <f>IFERROR(VLOOKUP(Table2[[#This Row],[YOT supervision]],'Lookup Values'!$AW$1:$AX$3,2,FALSE),"0")</f>
        <v>0</v>
      </c>
      <c r="DD118" s="180" t="str">
        <f>IFERROR(VLOOKUP(Table2[[#This Row],[Previous YOT supervision]],'Lookup Values'!$AY$1:$AZ$3,2,FALSE),"0")</f>
        <v>0</v>
      </c>
      <c r="DE118" s="180" t="str">
        <f>IFERROR(VLOOKUP(Table2[[#This Row],[Custody]],'Lookup Values'!$BA$1:$BB$3,2,FALSE),"0")</f>
        <v>0</v>
      </c>
      <c r="DF118" s="180" t="str">
        <f>IFERROR(VLOOKUP(Table2[[#This Row],[KS2 Eng &amp; Maths Ability Profile HAP/MAP/LAP]],'Lookup Values'!$BC$1:$BD$4,2,FALSE),"0")</f>
        <v>0</v>
      </c>
      <c r="DG118" s="180" t="str">
        <f>IFERROR(VLOOKUP(Table2[[#This Row],[Intended Post 16 Destination]],'Lookup Values'!$BG$1:$BH$12,2,FALSE),"0")</f>
        <v>0</v>
      </c>
      <c r="DH118" s="180" t="str">
        <f>IFERROR(VLOOKUP(Table2[[#This Row],[Application submitted (Y/N or number of applications)]],'Lookup Values'!$BI$1:$BJ$3,2,FALSE),"0")</f>
        <v>0</v>
      </c>
      <c r="DI118" s="180" t="str">
        <f>IFERROR(VLOOKUP(Table2[[#This Row],[Provider Name]],'Lookup Values'!$BK$1:$BL$3,2,FALSE),"0")</f>
        <v>0</v>
      </c>
      <c r="DJ118" s="181"/>
      <c r="DK118" s="180" t="str">
        <f>IFERROR(VLOOKUP(Table2[[#This Row],[Offer received (Y/N)]],'Lookup Values'!$BM$1:$BN$3,2,FALSE),"0")</f>
        <v>0</v>
      </c>
      <c r="DL118" s="180" t="str">
        <f>IFERROR(VLOOKUP(Table2[[#This Row],[Poor Behaviour / Attitude / Motivation]],'Lookup Values'!$BO$1:$BP$4,2,FALSE),"0")</f>
        <v>0</v>
      </c>
      <c r="DM118" s="180" t="str">
        <f>IFERROR(VLOOKUP(Table2[[#This Row],[Other known risk factors (1)]],'Lookup Values'!$BQ$1:$BR$10,2,FALSE),"0")</f>
        <v>0</v>
      </c>
      <c r="DN118" s="182" t="str">
        <f>IFERROR(VLOOKUP(Table2[[#This Row],[Other known risk factors (2)]],'Lookup Values'!$BQ$1:$BR$10,2,FALSE),"0")</f>
        <v>0</v>
      </c>
      <c r="DO118" s="180">
        <f>SUM(Table3[[#This Row],[Gender Score]:[Other known risk factors (2) Score]])</f>
        <v>0</v>
      </c>
      <c r="DP118" s="185" t="str">
        <f>CONCATENATE(Table2[[#This Row],[Generated RONI]],Table2[[#This Row],[School RONI]])</f>
        <v>Very Low</v>
      </c>
    </row>
    <row r="119" spans="1:120" s="179" customFormat="1" ht="13" x14ac:dyDescent="0.3">
      <c r="A119" s="168"/>
      <c r="B119" s="169"/>
      <c r="C119" s="170"/>
      <c r="D119" s="170"/>
      <c r="E119" s="170"/>
      <c r="F119" s="170"/>
      <c r="G119" s="170"/>
      <c r="H119" s="171"/>
      <c r="I119" s="172"/>
      <c r="J119" s="173"/>
      <c r="K119" s="172"/>
      <c r="L119" s="172"/>
      <c r="M119" s="173"/>
      <c r="N119" s="171"/>
      <c r="O119" s="173"/>
      <c r="P119" s="174"/>
      <c r="Q119" s="174"/>
      <c r="R119" s="175"/>
      <c r="S119" s="175"/>
      <c r="T119" s="175"/>
      <c r="U119" s="175"/>
      <c r="V119" s="175"/>
      <c r="W119" s="175"/>
      <c r="X119" s="175"/>
      <c r="Y119" s="175"/>
      <c r="Z119" s="175"/>
      <c r="AA119" s="175"/>
      <c r="AB119" s="175"/>
      <c r="AC119" s="175"/>
      <c r="AD119" s="175"/>
      <c r="AE119" s="175"/>
      <c r="AF119" s="175"/>
      <c r="AG119" s="175"/>
      <c r="AH119" s="175"/>
      <c r="AI119" s="175"/>
      <c r="AJ119" s="175"/>
      <c r="AK119" s="175"/>
      <c r="AL119" s="175"/>
      <c r="AM119" s="175"/>
      <c r="AN119" s="175"/>
      <c r="AO119" s="175"/>
      <c r="AP119" s="175"/>
      <c r="AQ119" s="175"/>
      <c r="AR119" s="176"/>
      <c r="AS119" s="176"/>
      <c r="AT119" s="176"/>
      <c r="AU119" s="177" t="str">
        <f>VLOOKUP(Table3[[#This Row],[Risk Rating Score]],'Lookup Values'!$BS$1:$BT$34,2)</f>
        <v>Very Low</v>
      </c>
      <c r="AV119" s="172"/>
      <c r="AW119" s="177" t="str">
        <f>IFERROR(VLOOKUP(Table3[[#This Row],[RONI Match]],'Lookup Values'!$BU$2:$BV$26,2,FALSE),"")</f>
        <v/>
      </c>
      <c r="AX119" s="178"/>
      <c r="AY119" s="172"/>
      <c r="AZ119" s="176"/>
      <c r="BA119" s="170"/>
      <c r="BB119" s="170"/>
      <c r="BC119" s="170"/>
      <c r="BD119" s="170"/>
      <c r="BE119" s="170"/>
      <c r="BF119" s="170"/>
      <c r="BG119" s="170"/>
      <c r="BH119" s="170"/>
      <c r="BI119" s="175"/>
      <c r="BJ119" s="173"/>
      <c r="BK119" s="173"/>
      <c r="BL119" s="175"/>
      <c r="BM119" s="176"/>
      <c r="CC119" s="180" t="str">
        <f>IFERROR(VLOOKUP(Table2[[#This Row],[Gender]],'Lookup Values'!$A$1:$B$5,2,FALSE),"0")</f>
        <v>0</v>
      </c>
      <c r="CD119" s="181"/>
      <c r="CE119" s="180" t="str">
        <f>IFERROR(VLOOKUP(Table2[[#This Row],[Year Group]],'Lookup Values'!$C$1:$D$9,2,FALSE),"0")</f>
        <v>0</v>
      </c>
      <c r="CF119" s="180" t="str">
        <f>IFERROR(VLOOKUP(Table2[[#This Row],[School]],'Lookup Values'!$E$1:$E$22,2,FALSE),"0")</f>
        <v>0</v>
      </c>
      <c r="CG119" s="180" t="str">
        <f>IFERROR(VLOOKUP(Table2[[#This Row],[Attending PRU / AP]],'Lookup Values'!$G$1:$H$3,2,FALSE),"0")</f>
        <v>0</v>
      </c>
      <c r="CH119" s="180" t="str">
        <f>IFERROR(VLOOKUP(Table2[[#This Row],[EHE]],'Lookup Values'!$I$1:$J$3,2,FALSE),"0")</f>
        <v>0</v>
      </c>
      <c r="CI119" s="180" t="str">
        <f>IFERROR(VLOOKUP(Table2[[#This Row],[CME]],'Lookup Values'!$K$1:$L$3,2,FALSE),"0")</f>
        <v>0</v>
      </c>
      <c r="CJ119" s="183" t="str">
        <f>IFERROR(VLOOKUP(Table2[[#This Row],[Ethnicity]],'Ethnicity codes'!$H$1:$J$101,3,FALSE),"")</f>
        <v/>
      </c>
      <c r="CK119" s="180" t="str">
        <f>IFERROR(VLOOKUP(Table3[[#This Row],[Ethnicity2]],'Lookup Values'!$M$1:$N$23,2,FALSE),"0")</f>
        <v>0</v>
      </c>
      <c r="CL119" s="180" t="str">
        <f>IFERROR(VLOOKUP(Table3[[#This Row],[Ethnicity2]],'Lookup Values'!$O$1:$P$3,2,FALSE),"0")</f>
        <v>0</v>
      </c>
      <c r="CM119" s="180" t="str">
        <f>IFERROR(VLOOKUP(Table2[[#This Row],[EAL]],'Lookup Values'!$Q$1:$R$3,2,FALSE),"0")</f>
        <v>0</v>
      </c>
      <c r="CN119" s="180" t="str">
        <f>IFERROR(VLOOKUP(Table2[[#This Row],[SEND]],'Lookup Values'!$S$1:$T$6,2,FALSE),"0")</f>
        <v>0</v>
      </c>
      <c r="CO119" s="180" t="str">
        <f>IFERROR(VLOOKUP(Table2[[#This Row],[Pupil Premium]],'Lookup Values'!$U$1:$V$3,2,FALSE),"0")</f>
        <v>0</v>
      </c>
      <c r="CP119" s="180" t="str">
        <f>IFERROR(VLOOKUP(Table2[[#This Row],[LAC / Care Leaver]],'Lookup Values'!$W$1:$X$3,2,FALSE),"0")</f>
        <v>0</v>
      </c>
      <c r="CQ119" s="180" t="str">
        <f>IFERROR(VLOOKUP(Table2[[#This Row],[CP / CIN]],'Lookup Values'!$Y$1:$Z$3,2,FALSE),"0")</f>
        <v>0</v>
      </c>
      <c r="CR119" s="180" t="str">
        <f>IFERROR(VLOOKUP(Table2[[#This Row],[Early Help Referral]],'Lookup Values'!$Y$1:$Z$3,2,FALSE),"0")</f>
        <v>0</v>
      </c>
      <c r="CS119" s="180" t="str">
        <f>IFERROR(VLOOKUP(Table2[[#This Row],[Social Worker]],'Lookup Values'!$Y$1:$Z$3,2,FALSE),"0")</f>
        <v>0</v>
      </c>
      <c r="CT119" s="180" t="str">
        <f>IFERROR(VLOOKUP(Table2[[#This Row],[Exclusion]],'Lookup Values'!$AE$1:$AF$5,2,FALSE),"0")</f>
        <v>0</v>
      </c>
      <c r="CU119" s="180" t="str">
        <f>IFERROR(VLOOKUP(Table2[[#This Row],[Attendance / Absence (&lt;90% PA / &lt;50% SA)]],'Lookup Values'!$AG$1:$AH$4,2,FALSE),"0")</f>
        <v>0</v>
      </c>
      <c r="CV119" s="180" t="str">
        <f>IFERROR(VLOOKUP(Table2[[#This Row],[Multiple School Moves (3+)]],'Lookup Values'!$AI$1:$AJ$3,2,FALSE),"0")</f>
        <v>0</v>
      </c>
      <c r="CW119" s="180" t="str">
        <f>IFERROR(VLOOKUP(Table2[[#This Row],[Pregnancy]],'Lookup Values'!$AK$1:$AL$3,2,FALSE),"0")</f>
        <v>0</v>
      </c>
      <c r="CX119" s="180" t="str">
        <f>IFERROR(VLOOKUP(Table2[[#This Row],[Young Parent]],'Lookup Values'!$AM$1:$AN$3,2,FALSE),"0")</f>
        <v>0</v>
      </c>
      <c r="CY119" s="180" t="str">
        <f>IFERROR(VLOOKUP(Table2[[#This Row],[Young Carer]],'Lookup Values'!$AO$1:$AP$3,2,FALSE),"0")</f>
        <v>0</v>
      </c>
      <c r="CZ119" s="180" t="str">
        <f>IFERROR(VLOOKUP(Table2[[#This Row],[CAMHS Involvement]],'Lookup Values'!$AQ$1:$AR$3,2,FALSE),"0")</f>
        <v>0</v>
      </c>
      <c r="DA119" s="180" t="str">
        <f>IFERROR(VLOOKUP(Table2[[#This Row],[Health Condition]],'Lookup Values'!$AS$1:$AT$3,2,FALSE),"0")</f>
        <v>0</v>
      </c>
      <c r="DB119" s="180" t="str">
        <f>IFERROR(VLOOKUP(Table2[[#This Row],[Substance Misuse ]],'Lookup Values'!$AU$1:$AV$3,2,FALSE),"0")</f>
        <v>0</v>
      </c>
      <c r="DC119" s="180" t="str">
        <f>IFERROR(VLOOKUP(Table2[[#This Row],[YOT supervision]],'Lookup Values'!$AW$1:$AX$3,2,FALSE),"0")</f>
        <v>0</v>
      </c>
      <c r="DD119" s="180" t="str">
        <f>IFERROR(VLOOKUP(Table2[[#This Row],[Previous YOT supervision]],'Lookup Values'!$AY$1:$AZ$3,2,FALSE),"0")</f>
        <v>0</v>
      </c>
      <c r="DE119" s="180" t="str">
        <f>IFERROR(VLOOKUP(Table2[[#This Row],[Custody]],'Lookup Values'!$BA$1:$BB$3,2,FALSE),"0")</f>
        <v>0</v>
      </c>
      <c r="DF119" s="180" t="str">
        <f>IFERROR(VLOOKUP(Table2[[#This Row],[KS2 Eng &amp; Maths Ability Profile HAP/MAP/LAP]],'Lookup Values'!$BC$1:$BD$4,2,FALSE),"0")</f>
        <v>0</v>
      </c>
      <c r="DG119" s="180" t="str">
        <f>IFERROR(VLOOKUP(Table2[[#This Row],[Intended Post 16 Destination]],'Lookup Values'!$BG$1:$BH$12,2,FALSE),"0")</f>
        <v>0</v>
      </c>
      <c r="DH119" s="180" t="str">
        <f>IFERROR(VLOOKUP(Table2[[#This Row],[Application submitted (Y/N or number of applications)]],'Lookup Values'!$BI$1:$BJ$3,2,FALSE),"0")</f>
        <v>0</v>
      </c>
      <c r="DI119" s="180" t="str">
        <f>IFERROR(VLOOKUP(Table2[[#This Row],[Provider Name]],'Lookup Values'!$BK$1:$BL$3,2,FALSE),"0")</f>
        <v>0</v>
      </c>
      <c r="DJ119" s="181"/>
      <c r="DK119" s="180" t="str">
        <f>IFERROR(VLOOKUP(Table2[[#This Row],[Offer received (Y/N)]],'Lookup Values'!$BM$1:$BN$3,2,FALSE),"0")</f>
        <v>0</v>
      </c>
      <c r="DL119" s="180" t="str">
        <f>IFERROR(VLOOKUP(Table2[[#This Row],[Poor Behaviour / Attitude / Motivation]],'Lookup Values'!$BO$1:$BP$4,2,FALSE),"0")</f>
        <v>0</v>
      </c>
      <c r="DM119" s="180" t="str">
        <f>IFERROR(VLOOKUP(Table2[[#This Row],[Other known risk factors (1)]],'Lookup Values'!$BQ$1:$BR$10,2,FALSE),"0")</f>
        <v>0</v>
      </c>
      <c r="DN119" s="182" t="str">
        <f>IFERROR(VLOOKUP(Table2[[#This Row],[Other known risk factors (2)]],'Lookup Values'!$BQ$1:$BR$10,2,FALSE),"0")</f>
        <v>0</v>
      </c>
      <c r="DO119" s="180">
        <f>SUM(Table3[[#This Row],[Gender Score]:[Other known risk factors (2) Score]])</f>
        <v>0</v>
      </c>
      <c r="DP119" s="185" t="str">
        <f>CONCATENATE(Table2[[#This Row],[Generated RONI]],Table2[[#This Row],[School RONI]])</f>
        <v>Very Low</v>
      </c>
    </row>
    <row r="120" spans="1:120" s="179" customFormat="1" ht="13" x14ac:dyDescent="0.3">
      <c r="A120" s="168"/>
      <c r="B120" s="169"/>
      <c r="C120" s="170"/>
      <c r="D120" s="170"/>
      <c r="E120" s="170"/>
      <c r="F120" s="170"/>
      <c r="G120" s="170"/>
      <c r="H120" s="171"/>
      <c r="I120" s="172"/>
      <c r="J120" s="173"/>
      <c r="K120" s="172"/>
      <c r="L120" s="172"/>
      <c r="M120" s="173"/>
      <c r="N120" s="171"/>
      <c r="O120" s="173"/>
      <c r="P120" s="174"/>
      <c r="Q120" s="174"/>
      <c r="R120" s="175"/>
      <c r="S120" s="175"/>
      <c r="T120" s="175"/>
      <c r="U120" s="175"/>
      <c r="V120" s="175"/>
      <c r="W120" s="175"/>
      <c r="X120" s="175"/>
      <c r="Y120" s="175"/>
      <c r="Z120" s="175"/>
      <c r="AA120" s="175"/>
      <c r="AB120" s="175"/>
      <c r="AC120" s="175"/>
      <c r="AD120" s="175"/>
      <c r="AE120" s="175"/>
      <c r="AF120" s="175"/>
      <c r="AG120" s="175"/>
      <c r="AH120" s="175"/>
      <c r="AI120" s="175"/>
      <c r="AJ120" s="175"/>
      <c r="AK120" s="175"/>
      <c r="AL120" s="175"/>
      <c r="AM120" s="175"/>
      <c r="AN120" s="175"/>
      <c r="AO120" s="175"/>
      <c r="AP120" s="175"/>
      <c r="AQ120" s="175"/>
      <c r="AR120" s="176"/>
      <c r="AS120" s="176"/>
      <c r="AT120" s="176"/>
      <c r="AU120" s="177" t="str">
        <f>VLOOKUP(Table3[[#This Row],[Risk Rating Score]],'Lookup Values'!$BS$1:$BT$34,2)</f>
        <v>Very Low</v>
      </c>
      <c r="AV120" s="172"/>
      <c r="AW120" s="177" t="str">
        <f>IFERROR(VLOOKUP(Table3[[#This Row],[RONI Match]],'Lookup Values'!$BU$2:$BV$26,2,FALSE),"")</f>
        <v/>
      </c>
      <c r="AX120" s="178"/>
      <c r="AY120" s="172"/>
      <c r="AZ120" s="176"/>
      <c r="BA120" s="170"/>
      <c r="BB120" s="170"/>
      <c r="BC120" s="170"/>
      <c r="BD120" s="170"/>
      <c r="BE120" s="170"/>
      <c r="BF120" s="170"/>
      <c r="BG120" s="170"/>
      <c r="BH120" s="170"/>
      <c r="BI120" s="175"/>
      <c r="BJ120" s="173"/>
      <c r="BK120" s="173"/>
      <c r="BL120" s="175"/>
      <c r="BM120" s="176"/>
      <c r="CC120" s="180" t="str">
        <f>IFERROR(VLOOKUP(Table2[[#This Row],[Gender]],'Lookup Values'!$A$1:$B$5,2,FALSE),"0")</f>
        <v>0</v>
      </c>
      <c r="CD120" s="181"/>
      <c r="CE120" s="180" t="str">
        <f>IFERROR(VLOOKUP(Table2[[#This Row],[Year Group]],'Lookup Values'!$C$1:$D$9,2,FALSE),"0")</f>
        <v>0</v>
      </c>
      <c r="CF120" s="180" t="str">
        <f>IFERROR(VLOOKUP(Table2[[#This Row],[School]],'Lookup Values'!$E$1:$E$22,2,FALSE),"0")</f>
        <v>0</v>
      </c>
      <c r="CG120" s="180" t="str">
        <f>IFERROR(VLOOKUP(Table2[[#This Row],[Attending PRU / AP]],'Lookup Values'!$G$1:$H$3,2,FALSE),"0")</f>
        <v>0</v>
      </c>
      <c r="CH120" s="180" t="str">
        <f>IFERROR(VLOOKUP(Table2[[#This Row],[EHE]],'Lookup Values'!$I$1:$J$3,2,FALSE),"0")</f>
        <v>0</v>
      </c>
      <c r="CI120" s="180" t="str">
        <f>IFERROR(VLOOKUP(Table2[[#This Row],[CME]],'Lookup Values'!$K$1:$L$3,2,FALSE),"0")</f>
        <v>0</v>
      </c>
      <c r="CJ120" s="183" t="str">
        <f>IFERROR(VLOOKUP(Table2[[#This Row],[Ethnicity]],'Ethnicity codes'!$H$1:$J$101,3,FALSE),"")</f>
        <v/>
      </c>
      <c r="CK120" s="180" t="str">
        <f>IFERROR(VLOOKUP(Table3[[#This Row],[Ethnicity2]],'Lookup Values'!$M$1:$N$23,2,FALSE),"0")</f>
        <v>0</v>
      </c>
      <c r="CL120" s="180" t="str">
        <f>IFERROR(VLOOKUP(Table3[[#This Row],[Ethnicity2]],'Lookup Values'!$O$1:$P$3,2,FALSE),"0")</f>
        <v>0</v>
      </c>
      <c r="CM120" s="180" t="str">
        <f>IFERROR(VLOOKUP(Table2[[#This Row],[EAL]],'Lookup Values'!$Q$1:$R$3,2,FALSE),"0")</f>
        <v>0</v>
      </c>
      <c r="CN120" s="180" t="str">
        <f>IFERROR(VLOOKUP(Table2[[#This Row],[SEND]],'Lookup Values'!$S$1:$T$6,2,FALSE),"0")</f>
        <v>0</v>
      </c>
      <c r="CO120" s="180" t="str">
        <f>IFERROR(VLOOKUP(Table2[[#This Row],[Pupil Premium]],'Lookup Values'!$U$1:$V$3,2,FALSE),"0")</f>
        <v>0</v>
      </c>
      <c r="CP120" s="180" t="str">
        <f>IFERROR(VLOOKUP(Table2[[#This Row],[LAC / Care Leaver]],'Lookup Values'!$W$1:$X$3,2,FALSE),"0")</f>
        <v>0</v>
      </c>
      <c r="CQ120" s="180" t="str">
        <f>IFERROR(VLOOKUP(Table2[[#This Row],[CP / CIN]],'Lookup Values'!$Y$1:$Z$3,2,FALSE),"0")</f>
        <v>0</v>
      </c>
      <c r="CR120" s="180" t="str">
        <f>IFERROR(VLOOKUP(Table2[[#This Row],[Early Help Referral]],'Lookup Values'!$Y$1:$Z$3,2,FALSE),"0")</f>
        <v>0</v>
      </c>
      <c r="CS120" s="180" t="str">
        <f>IFERROR(VLOOKUP(Table2[[#This Row],[Social Worker]],'Lookup Values'!$Y$1:$Z$3,2,FALSE),"0")</f>
        <v>0</v>
      </c>
      <c r="CT120" s="180" t="str">
        <f>IFERROR(VLOOKUP(Table2[[#This Row],[Exclusion]],'Lookup Values'!$AE$1:$AF$5,2,FALSE),"0")</f>
        <v>0</v>
      </c>
      <c r="CU120" s="180" t="str">
        <f>IFERROR(VLOOKUP(Table2[[#This Row],[Attendance / Absence (&lt;90% PA / &lt;50% SA)]],'Lookup Values'!$AG$1:$AH$4,2,FALSE),"0")</f>
        <v>0</v>
      </c>
      <c r="CV120" s="180" t="str">
        <f>IFERROR(VLOOKUP(Table2[[#This Row],[Multiple School Moves (3+)]],'Lookup Values'!$AI$1:$AJ$3,2,FALSE),"0")</f>
        <v>0</v>
      </c>
      <c r="CW120" s="180" t="str">
        <f>IFERROR(VLOOKUP(Table2[[#This Row],[Pregnancy]],'Lookup Values'!$AK$1:$AL$3,2,FALSE),"0")</f>
        <v>0</v>
      </c>
      <c r="CX120" s="180" t="str">
        <f>IFERROR(VLOOKUP(Table2[[#This Row],[Young Parent]],'Lookup Values'!$AM$1:$AN$3,2,FALSE),"0")</f>
        <v>0</v>
      </c>
      <c r="CY120" s="180" t="str">
        <f>IFERROR(VLOOKUP(Table2[[#This Row],[Young Carer]],'Lookup Values'!$AO$1:$AP$3,2,FALSE),"0")</f>
        <v>0</v>
      </c>
      <c r="CZ120" s="180" t="str">
        <f>IFERROR(VLOOKUP(Table2[[#This Row],[CAMHS Involvement]],'Lookup Values'!$AQ$1:$AR$3,2,FALSE),"0")</f>
        <v>0</v>
      </c>
      <c r="DA120" s="180" t="str">
        <f>IFERROR(VLOOKUP(Table2[[#This Row],[Health Condition]],'Lookup Values'!$AS$1:$AT$3,2,FALSE),"0")</f>
        <v>0</v>
      </c>
      <c r="DB120" s="180" t="str">
        <f>IFERROR(VLOOKUP(Table2[[#This Row],[Substance Misuse ]],'Lookup Values'!$AU$1:$AV$3,2,FALSE),"0")</f>
        <v>0</v>
      </c>
      <c r="DC120" s="180" t="str">
        <f>IFERROR(VLOOKUP(Table2[[#This Row],[YOT supervision]],'Lookup Values'!$AW$1:$AX$3,2,FALSE),"0")</f>
        <v>0</v>
      </c>
      <c r="DD120" s="180" t="str">
        <f>IFERROR(VLOOKUP(Table2[[#This Row],[Previous YOT supervision]],'Lookup Values'!$AY$1:$AZ$3,2,FALSE),"0")</f>
        <v>0</v>
      </c>
      <c r="DE120" s="180" t="str">
        <f>IFERROR(VLOOKUP(Table2[[#This Row],[Custody]],'Lookup Values'!$BA$1:$BB$3,2,FALSE),"0")</f>
        <v>0</v>
      </c>
      <c r="DF120" s="180" t="str">
        <f>IFERROR(VLOOKUP(Table2[[#This Row],[KS2 Eng &amp; Maths Ability Profile HAP/MAP/LAP]],'Lookup Values'!$BC$1:$BD$4,2,FALSE),"0")</f>
        <v>0</v>
      </c>
      <c r="DG120" s="180" t="str">
        <f>IFERROR(VLOOKUP(Table2[[#This Row],[Intended Post 16 Destination]],'Lookup Values'!$BG$1:$BH$12,2,FALSE),"0")</f>
        <v>0</v>
      </c>
      <c r="DH120" s="180" t="str">
        <f>IFERROR(VLOOKUP(Table2[[#This Row],[Application submitted (Y/N or number of applications)]],'Lookup Values'!$BI$1:$BJ$3,2,FALSE),"0")</f>
        <v>0</v>
      </c>
      <c r="DI120" s="180" t="str">
        <f>IFERROR(VLOOKUP(Table2[[#This Row],[Provider Name]],'Lookup Values'!$BK$1:$BL$3,2,FALSE),"0")</f>
        <v>0</v>
      </c>
      <c r="DJ120" s="181"/>
      <c r="DK120" s="180" t="str">
        <f>IFERROR(VLOOKUP(Table2[[#This Row],[Offer received (Y/N)]],'Lookup Values'!$BM$1:$BN$3,2,FALSE),"0")</f>
        <v>0</v>
      </c>
      <c r="DL120" s="180" t="str">
        <f>IFERROR(VLOOKUP(Table2[[#This Row],[Poor Behaviour / Attitude / Motivation]],'Lookup Values'!$BO$1:$BP$4,2,FALSE),"0")</f>
        <v>0</v>
      </c>
      <c r="DM120" s="180" t="str">
        <f>IFERROR(VLOOKUP(Table2[[#This Row],[Other known risk factors (1)]],'Lookup Values'!$BQ$1:$BR$10,2,FALSE),"0")</f>
        <v>0</v>
      </c>
      <c r="DN120" s="182" t="str">
        <f>IFERROR(VLOOKUP(Table2[[#This Row],[Other known risk factors (2)]],'Lookup Values'!$BQ$1:$BR$10,2,FALSE),"0")</f>
        <v>0</v>
      </c>
      <c r="DO120" s="180">
        <f>SUM(Table3[[#This Row],[Gender Score]:[Other known risk factors (2) Score]])</f>
        <v>0</v>
      </c>
      <c r="DP120" s="185" t="str">
        <f>CONCATENATE(Table2[[#This Row],[Generated RONI]],Table2[[#This Row],[School RONI]])</f>
        <v>Very Low</v>
      </c>
    </row>
    <row r="121" spans="1:120" s="179" customFormat="1" ht="13" x14ac:dyDescent="0.3">
      <c r="A121" s="168"/>
      <c r="B121" s="169"/>
      <c r="C121" s="170"/>
      <c r="D121" s="170"/>
      <c r="E121" s="170"/>
      <c r="F121" s="170"/>
      <c r="G121" s="170"/>
      <c r="H121" s="171"/>
      <c r="I121" s="172"/>
      <c r="J121" s="173"/>
      <c r="K121" s="172"/>
      <c r="L121" s="172"/>
      <c r="M121" s="173"/>
      <c r="N121" s="171"/>
      <c r="O121" s="173"/>
      <c r="P121" s="174"/>
      <c r="Q121" s="174"/>
      <c r="R121" s="175"/>
      <c r="S121" s="175"/>
      <c r="T121" s="175"/>
      <c r="U121" s="175"/>
      <c r="V121" s="175"/>
      <c r="W121" s="175"/>
      <c r="X121" s="175"/>
      <c r="Y121" s="175"/>
      <c r="Z121" s="175"/>
      <c r="AA121" s="175"/>
      <c r="AB121" s="175"/>
      <c r="AC121" s="175"/>
      <c r="AD121" s="175"/>
      <c r="AE121" s="175"/>
      <c r="AF121" s="175"/>
      <c r="AG121" s="175"/>
      <c r="AH121" s="175"/>
      <c r="AI121" s="175"/>
      <c r="AJ121" s="175"/>
      <c r="AK121" s="175"/>
      <c r="AL121" s="175"/>
      <c r="AM121" s="175"/>
      <c r="AN121" s="175"/>
      <c r="AO121" s="175"/>
      <c r="AP121" s="175"/>
      <c r="AQ121" s="175"/>
      <c r="AR121" s="176"/>
      <c r="AS121" s="176"/>
      <c r="AT121" s="176"/>
      <c r="AU121" s="177" t="str">
        <f>VLOOKUP(Table3[[#This Row],[Risk Rating Score]],'Lookup Values'!$BS$1:$BT$34,2)</f>
        <v>Very Low</v>
      </c>
      <c r="AV121" s="172"/>
      <c r="AW121" s="177" t="str">
        <f>IFERROR(VLOOKUP(Table3[[#This Row],[RONI Match]],'Lookup Values'!$BU$2:$BV$26,2,FALSE),"")</f>
        <v/>
      </c>
      <c r="AX121" s="178"/>
      <c r="AY121" s="172"/>
      <c r="AZ121" s="176"/>
      <c r="BA121" s="170"/>
      <c r="BB121" s="170"/>
      <c r="BC121" s="170"/>
      <c r="BD121" s="170"/>
      <c r="BE121" s="170"/>
      <c r="BF121" s="170"/>
      <c r="BG121" s="170"/>
      <c r="BH121" s="170"/>
      <c r="BI121" s="175"/>
      <c r="BJ121" s="173"/>
      <c r="BK121" s="173"/>
      <c r="BL121" s="175"/>
      <c r="BM121" s="176"/>
      <c r="CC121" s="180" t="str">
        <f>IFERROR(VLOOKUP(Table2[[#This Row],[Gender]],'Lookup Values'!$A$1:$B$5,2,FALSE),"0")</f>
        <v>0</v>
      </c>
      <c r="CD121" s="181"/>
      <c r="CE121" s="180" t="str">
        <f>IFERROR(VLOOKUP(Table2[[#This Row],[Year Group]],'Lookup Values'!$C$1:$D$9,2,FALSE),"0")</f>
        <v>0</v>
      </c>
      <c r="CF121" s="180" t="str">
        <f>IFERROR(VLOOKUP(Table2[[#This Row],[School]],'Lookup Values'!$E$1:$E$22,2,FALSE),"0")</f>
        <v>0</v>
      </c>
      <c r="CG121" s="180" t="str">
        <f>IFERROR(VLOOKUP(Table2[[#This Row],[Attending PRU / AP]],'Lookup Values'!$G$1:$H$3,2,FALSE),"0")</f>
        <v>0</v>
      </c>
      <c r="CH121" s="180" t="str">
        <f>IFERROR(VLOOKUP(Table2[[#This Row],[EHE]],'Lookup Values'!$I$1:$J$3,2,FALSE),"0")</f>
        <v>0</v>
      </c>
      <c r="CI121" s="180" t="str">
        <f>IFERROR(VLOOKUP(Table2[[#This Row],[CME]],'Lookup Values'!$K$1:$L$3,2,FALSE),"0")</f>
        <v>0</v>
      </c>
      <c r="CJ121" s="183" t="str">
        <f>IFERROR(VLOOKUP(Table2[[#This Row],[Ethnicity]],'Ethnicity codes'!$H$1:$J$101,3,FALSE),"")</f>
        <v/>
      </c>
      <c r="CK121" s="180" t="str">
        <f>IFERROR(VLOOKUP(Table3[[#This Row],[Ethnicity2]],'Lookup Values'!$M$1:$N$23,2,FALSE),"0")</f>
        <v>0</v>
      </c>
      <c r="CL121" s="180" t="str">
        <f>IFERROR(VLOOKUP(Table3[[#This Row],[Ethnicity2]],'Lookup Values'!$O$1:$P$3,2,FALSE),"0")</f>
        <v>0</v>
      </c>
      <c r="CM121" s="180" t="str">
        <f>IFERROR(VLOOKUP(Table2[[#This Row],[EAL]],'Lookup Values'!$Q$1:$R$3,2,FALSE),"0")</f>
        <v>0</v>
      </c>
      <c r="CN121" s="180" t="str">
        <f>IFERROR(VLOOKUP(Table2[[#This Row],[SEND]],'Lookup Values'!$S$1:$T$6,2,FALSE),"0")</f>
        <v>0</v>
      </c>
      <c r="CO121" s="180" t="str">
        <f>IFERROR(VLOOKUP(Table2[[#This Row],[Pupil Premium]],'Lookup Values'!$U$1:$V$3,2,FALSE),"0")</f>
        <v>0</v>
      </c>
      <c r="CP121" s="180" t="str">
        <f>IFERROR(VLOOKUP(Table2[[#This Row],[LAC / Care Leaver]],'Lookup Values'!$W$1:$X$3,2,FALSE),"0")</f>
        <v>0</v>
      </c>
      <c r="CQ121" s="180" t="str">
        <f>IFERROR(VLOOKUP(Table2[[#This Row],[CP / CIN]],'Lookup Values'!$Y$1:$Z$3,2,FALSE),"0")</f>
        <v>0</v>
      </c>
      <c r="CR121" s="180" t="str">
        <f>IFERROR(VLOOKUP(Table2[[#This Row],[Early Help Referral]],'Lookup Values'!$Y$1:$Z$3,2,FALSE),"0")</f>
        <v>0</v>
      </c>
      <c r="CS121" s="180" t="str">
        <f>IFERROR(VLOOKUP(Table2[[#This Row],[Social Worker]],'Lookup Values'!$Y$1:$Z$3,2,FALSE),"0")</f>
        <v>0</v>
      </c>
      <c r="CT121" s="180" t="str">
        <f>IFERROR(VLOOKUP(Table2[[#This Row],[Exclusion]],'Lookup Values'!$AE$1:$AF$5,2,FALSE),"0")</f>
        <v>0</v>
      </c>
      <c r="CU121" s="180" t="str">
        <f>IFERROR(VLOOKUP(Table2[[#This Row],[Attendance / Absence (&lt;90% PA / &lt;50% SA)]],'Lookup Values'!$AG$1:$AH$4,2,FALSE),"0")</f>
        <v>0</v>
      </c>
      <c r="CV121" s="180" t="str">
        <f>IFERROR(VLOOKUP(Table2[[#This Row],[Multiple School Moves (3+)]],'Lookup Values'!$AI$1:$AJ$3,2,FALSE),"0")</f>
        <v>0</v>
      </c>
      <c r="CW121" s="180" t="str">
        <f>IFERROR(VLOOKUP(Table2[[#This Row],[Pregnancy]],'Lookup Values'!$AK$1:$AL$3,2,FALSE),"0")</f>
        <v>0</v>
      </c>
      <c r="CX121" s="180" t="str">
        <f>IFERROR(VLOOKUP(Table2[[#This Row],[Young Parent]],'Lookup Values'!$AM$1:$AN$3,2,FALSE),"0")</f>
        <v>0</v>
      </c>
      <c r="CY121" s="180" t="str">
        <f>IFERROR(VLOOKUP(Table2[[#This Row],[Young Carer]],'Lookup Values'!$AO$1:$AP$3,2,FALSE),"0")</f>
        <v>0</v>
      </c>
      <c r="CZ121" s="180" t="str">
        <f>IFERROR(VLOOKUP(Table2[[#This Row],[CAMHS Involvement]],'Lookup Values'!$AQ$1:$AR$3,2,FALSE),"0")</f>
        <v>0</v>
      </c>
      <c r="DA121" s="180" t="str">
        <f>IFERROR(VLOOKUP(Table2[[#This Row],[Health Condition]],'Lookup Values'!$AS$1:$AT$3,2,FALSE),"0")</f>
        <v>0</v>
      </c>
      <c r="DB121" s="180" t="str">
        <f>IFERROR(VLOOKUP(Table2[[#This Row],[Substance Misuse ]],'Lookup Values'!$AU$1:$AV$3,2,FALSE),"0")</f>
        <v>0</v>
      </c>
      <c r="DC121" s="180" t="str">
        <f>IFERROR(VLOOKUP(Table2[[#This Row],[YOT supervision]],'Lookup Values'!$AW$1:$AX$3,2,FALSE),"0")</f>
        <v>0</v>
      </c>
      <c r="DD121" s="180" t="str">
        <f>IFERROR(VLOOKUP(Table2[[#This Row],[Previous YOT supervision]],'Lookup Values'!$AY$1:$AZ$3,2,FALSE),"0")</f>
        <v>0</v>
      </c>
      <c r="DE121" s="180" t="str">
        <f>IFERROR(VLOOKUP(Table2[[#This Row],[Custody]],'Lookup Values'!$BA$1:$BB$3,2,FALSE),"0")</f>
        <v>0</v>
      </c>
      <c r="DF121" s="180" t="str">
        <f>IFERROR(VLOOKUP(Table2[[#This Row],[KS2 Eng &amp; Maths Ability Profile HAP/MAP/LAP]],'Lookup Values'!$BC$1:$BD$4,2,FALSE),"0")</f>
        <v>0</v>
      </c>
      <c r="DG121" s="180" t="str">
        <f>IFERROR(VLOOKUP(Table2[[#This Row],[Intended Post 16 Destination]],'Lookup Values'!$BG$1:$BH$12,2,FALSE),"0")</f>
        <v>0</v>
      </c>
      <c r="DH121" s="180" t="str">
        <f>IFERROR(VLOOKUP(Table2[[#This Row],[Application submitted (Y/N or number of applications)]],'Lookup Values'!$BI$1:$BJ$3,2,FALSE),"0")</f>
        <v>0</v>
      </c>
      <c r="DI121" s="180" t="str">
        <f>IFERROR(VLOOKUP(Table2[[#This Row],[Provider Name]],'Lookup Values'!$BK$1:$BL$3,2,FALSE),"0")</f>
        <v>0</v>
      </c>
      <c r="DJ121" s="181"/>
      <c r="DK121" s="180" t="str">
        <f>IFERROR(VLOOKUP(Table2[[#This Row],[Offer received (Y/N)]],'Lookup Values'!$BM$1:$BN$3,2,FALSE),"0")</f>
        <v>0</v>
      </c>
      <c r="DL121" s="180" t="str">
        <f>IFERROR(VLOOKUP(Table2[[#This Row],[Poor Behaviour / Attitude / Motivation]],'Lookup Values'!$BO$1:$BP$4,2,FALSE),"0")</f>
        <v>0</v>
      </c>
      <c r="DM121" s="180" t="str">
        <f>IFERROR(VLOOKUP(Table2[[#This Row],[Other known risk factors (1)]],'Lookup Values'!$BQ$1:$BR$10,2,FALSE),"0")</f>
        <v>0</v>
      </c>
      <c r="DN121" s="182" t="str">
        <f>IFERROR(VLOOKUP(Table2[[#This Row],[Other known risk factors (2)]],'Lookup Values'!$BQ$1:$BR$10,2,FALSE),"0")</f>
        <v>0</v>
      </c>
      <c r="DO121" s="180">
        <f>SUM(Table3[[#This Row],[Gender Score]:[Other known risk factors (2) Score]])</f>
        <v>0</v>
      </c>
      <c r="DP121" s="185" t="str">
        <f>CONCATENATE(Table2[[#This Row],[Generated RONI]],Table2[[#This Row],[School RONI]])</f>
        <v>Very Low</v>
      </c>
    </row>
    <row r="122" spans="1:120" s="179" customFormat="1" ht="13" x14ac:dyDescent="0.3">
      <c r="A122" s="168"/>
      <c r="B122" s="169"/>
      <c r="C122" s="170"/>
      <c r="D122" s="170"/>
      <c r="E122" s="170"/>
      <c r="F122" s="170"/>
      <c r="G122" s="170"/>
      <c r="H122" s="171"/>
      <c r="I122" s="172"/>
      <c r="J122" s="173"/>
      <c r="K122" s="172"/>
      <c r="L122" s="172"/>
      <c r="M122" s="173"/>
      <c r="N122" s="171"/>
      <c r="O122" s="173"/>
      <c r="P122" s="174"/>
      <c r="Q122" s="174"/>
      <c r="R122" s="175"/>
      <c r="S122" s="175"/>
      <c r="T122" s="175"/>
      <c r="U122" s="175"/>
      <c r="V122" s="175"/>
      <c r="W122" s="175"/>
      <c r="X122" s="175"/>
      <c r="Y122" s="175"/>
      <c r="Z122" s="175"/>
      <c r="AA122" s="175"/>
      <c r="AB122" s="175"/>
      <c r="AC122" s="175"/>
      <c r="AD122" s="175"/>
      <c r="AE122" s="175"/>
      <c r="AF122" s="175"/>
      <c r="AG122" s="175"/>
      <c r="AH122" s="175"/>
      <c r="AI122" s="175"/>
      <c r="AJ122" s="175"/>
      <c r="AK122" s="175"/>
      <c r="AL122" s="175"/>
      <c r="AM122" s="175"/>
      <c r="AN122" s="175"/>
      <c r="AO122" s="175"/>
      <c r="AP122" s="175"/>
      <c r="AQ122" s="175"/>
      <c r="AR122" s="176"/>
      <c r="AS122" s="176"/>
      <c r="AT122" s="176"/>
      <c r="AU122" s="177" t="str">
        <f>VLOOKUP(Table3[[#This Row],[Risk Rating Score]],'Lookup Values'!$BS$1:$BT$34,2)</f>
        <v>Very Low</v>
      </c>
      <c r="AV122" s="172"/>
      <c r="AW122" s="177" t="str">
        <f>IFERROR(VLOOKUP(Table3[[#This Row],[RONI Match]],'Lookup Values'!$BU$2:$BV$26,2,FALSE),"")</f>
        <v/>
      </c>
      <c r="AX122" s="178"/>
      <c r="AY122" s="172"/>
      <c r="AZ122" s="176"/>
      <c r="BA122" s="170"/>
      <c r="BB122" s="170"/>
      <c r="BC122" s="170"/>
      <c r="BD122" s="170"/>
      <c r="BE122" s="170"/>
      <c r="BF122" s="170"/>
      <c r="BG122" s="170"/>
      <c r="BH122" s="170"/>
      <c r="BI122" s="175"/>
      <c r="BJ122" s="173"/>
      <c r="BK122" s="173"/>
      <c r="BL122" s="175"/>
      <c r="BM122" s="176"/>
      <c r="CC122" s="180" t="str">
        <f>IFERROR(VLOOKUP(Table2[[#This Row],[Gender]],'Lookup Values'!$A$1:$B$5,2,FALSE),"0")</f>
        <v>0</v>
      </c>
      <c r="CD122" s="181"/>
      <c r="CE122" s="180" t="str">
        <f>IFERROR(VLOOKUP(Table2[[#This Row],[Year Group]],'Lookup Values'!$C$1:$D$9,2,FALSE),"0")</f>
        <v>0</v>
      </c>
      <c r="CF122" s="180" t="str">
        <f>IFERROR(VLOOKUP(Table2[[#This Row],[School]],'Lookup Values'!$E$1:$E$22,2,FALSE),"0")</f>
        <v>0</v>
      </c>
      <c r="CG122" s="180" t="str">
        <f>IFERROR(VLOOKUP(Table2[[#This Row],[Attending PRU / AP]],'Lookup Values'!$G$1:$H$3,2,FALSE),"0")</f>
        <v>0</v>
      </c>
      <c r="CH122" s="180" t="str">
        <f>IFERROR(VLOOKUP(Table2[[#This Row],[EHE]],'Lookup Values'!$I$1:$J$3,2,FALSE),"0")</f>
        <v>0</v>
      </c>
      <c r="CI122" s="180" t="str">
        <f>IFERROR(VLOOKUP(Table2[[#This Row],[CME]],'Lookup Values'!$K$1:$L$3,2,FALSE),"0")</f>
        <v>0</v>
      </c>
      <c r="CJ122" s="183" t="str">
        <f>IFERROR(VLOOKUP(Table2[[#This Row],[Ethnicity]],'Ethnicity codes'!$H$1:$J$101,3,FALSE),"")</f>
        <v/>
      </c>
      <c r="CK122" s="180" t="str">
        <f>IFERROR(VLOOKUP(Table3[[#This Row],[Ethnicity2]],'Lookup Values'!$M$1:$N$23,2,FALSE),"0")</f>
        <v>0</v>
      </c>
      <c r="CL122" s="180" t="str">
        <f>IFERROR(VLOOKUP(Table3[[#This Row],[Ethnicity2]],'Lookup Values'!$O$1:$P$3,2,FALSE),"0")</f>
        <v>0</v>
      </c>
      <c r="CM122" s="180" t="str">
        <f>IFERROR(VLOOKUP(Table2[[#This Row],[EAL]],'Lookup Values'!$Q$1:$R$3,2,FALSE),"0")</f>
        <v>0</v>
      </c>
      <c r="CN122" s="180" t="str">
        <f>IFERROR(VLOOKUP(Table2[[#This Row],[SEND]],'Lookup Values'!$S$1:$T$6,2,FALSE),"0")</f>
        <v>0</v>
      </c>
      <c r="CO122" s="180" t="str">
        <f>IFERROR(VLOOKUP(Table2[[#This Row],[Pupil Premium]],'Lookup Values'!$U$1:$V$3,2,FALSE),"0")</f>
        <v>0</v>
      </c>
      <c r="CP122" s="180" t="str">
        <f>IFERROR(VLOOKUP(Table2[[#This Row],[LAC / Care Leaver]],'Lookup Values'!$W$1:$X$3,2,FALSE),"0")</f>
        <v>0</v>
      </c>
      <c r="CQ122" s="180" t="str">
        <f>IFERROR(VLOOKUP(Table2[[#This Row],[CP / CIN]],'Lookup Values'!$Y$1:$Z$3,2,FALSE),"0")</f>
        <v>0</v>
      </c>
      <c r="CR122" s="180" t="str">
        <f>IFERROR(VLOOKUP(Table2[[#This Row],[Early Help Referral]],'Lookup Values'!$Y$1:$Z$3,2,FALSE),"0")</f>
        <v>0</v>
      </c>
      <c r="CS122" s="180" t="str">
        <f>IFERROR(VLOOKUP(Table2[[#This Row],[Social Worker]],'Lookup Values'!$Y$1:$Z$3,2,FALSE),"0")</f>
        <v>0</v>
      </c>
      <c r="CT122" s="180" t="str">
        <f>IFERROR(VLOOKUP(Table2[[#This Row],[Exclusion]],'Lookup Values'!$AE$1:$AF$5,2,FALSE),"0")</f>
        <v>0</v>
      </c>
      <c r="CU122" s="180" t="str">
        <f>IFERROR(VLOOKUP(Table2[[#This Row],[Attendance / Absence (&lt;90% PA / &lt;50% SA)]],'Lookup Values'!$AG$1:$AH$4,2,FALSE),"0")</f>
        <v>0</v>
      </c>
      <c r="CV122" s="180" t="str">
        <f>IFERROR(VLOOKUP(Table2[[#This Row],[Multiple School Moves (3+)]],'Lookup Values'!$AI$1:$AJ$3,2,FALSE),"0")</f>
        <v>0</v>
      </c>
      <c r="CW122" s="180" t="str">
        <f>IFERROR(VLOOKUP(Table2[[#This Row],[Pregnancy]],'Lookup Values'!$AK$1:$AL$3,2,FALSE),"0")</f>
        <v>0</v>
      </c>
      <c r="CX122" s="180" t="str">
        <f>IFERROR(VLOOKUP(Table2[[#This Row],[Young Parent]],'Lookup Values'!$AM$1:$AN$3,2,FALSE),"0")</f>
        <v>0</v>
      </c>
      <c r="CY122" s="180" t="str">
        <f>IFERROR(VLOOKUP(Table2[[#This Row],[Young Carer]],'Lookup Values'!$AO$1:$AP$3,2,FALSE),"0")</f>
        <v>0</v>
      </c>
      <c r="CZ122" s="180" t="str">
        <f>IFERROR(VLOOKUP(Table2[[#This Row],[CAMHS Involvement]],'Lookup Values'!$AQ$1:$AR$3,2,FALSE),"0")</f>
        <v>0</v>
      </c>
      <c r="DA122" s="180" t="str">
        <f>IFERROR(VLOOKUP(Table2[[#This Row],[Health Condition]],'Lookup Values'!$AS$1:$AT$3,2,FALSE),"0")</f>
        <v>0</v>
      </c>
      <c r="DB122" s="180" t="str">
        <f>IFERROR(VLOOKUP(Table2[[#This Row],[Substance Misuse ]],'Lookup Values'!$AU$1:$AV$3,2,FALSE),"0")</f>
        <v>0</v>
      </c>
      <c r="DC122" s="180" t="str">
        <f>IFERROR(VLOOKUP(Table2[[#This Row],[YOT supervision]],'Lookup Values'!$AW$1:$AX$3,2,FALSE),"0")</f>
        <v>0</v>
      </c>
      <c r="DD122" s="180" t="str">
        <f>IFERROR(VLOOKUP(Table2[[#This Row],[Previous YOT supervision]],'Lookup Values'!$AY$1:$AZ$3,2,FALSE),"0")</f>
        <v>0</v>
      </c>
      <c r="DE122" s="180" t="str">
        <f>IFERROR(VLOOKUP(Table2[[#This Row],[Custody]],'Lookup Values'!$BA$1:$BB$3,2,FALSE),"0")</f>
        <v>0</v>
      </c>
      <c r="DF122" s="180" t="str">
        <f>IFERROR(VLOOKUP(Table2[[#This Row],[KS2 Eng &amp; Maths Ability Profile HAP/MAP/LAP]],'Lookup Values'!$BC$1:$BD$4,2,FALSE),"0")</f>
        <v>0</v>
      </c>
      <c r="DG122" s="180" t="str">
        <f>IFERROR(VLOOKUP(Table2[[#This Row],[Intended Post 16 Destination]],'Lookup Values'!$BG$1:$BH$12,2,FALSE),"0")</f>
        <v>0</v>
      </c>
      <c r="DH122" s="180" t="str">
        <f>IFERROR(VLOOKUP(Table2[[#This Row],[Application submitted (Y/N or number of applications)]],'Lookup Values'!$BI$1:$BJ$3,2,FALSE),"0")</f>
        <v>0</v>
      </c>
      <c r="DI122" s="180" t="str">
        <f>IFERROR(VLOOKUP(Table2[[#This Row],[Provider Name]],'Lookup Values'!$BK$1:$BL$3,2,FALSE),"0")</f>
        <v>0</v>
      </c>
      <c r="DJ122" s="181"/>
      <c r="DK122" s="180" t="str">
        <f>IFERROR(VLOOKUP(Table2[[#This Row],[Offer received (Y/N)]],'Lookup Values'!$BM$1:$BN$3,2,FALSE),"0")</f>
        <v>0</v>
      </c>
      <c r="DL122" s="180" t="str">
        <f>IFERROR(VLOOKUP(Table2[[#This Row],[Poor Behaviour / Attitude / Motivation]],'Lookup Values'!$BO$1:$BP$4,2,FALSE),"0")</f>
        <v>0</v>
      </c>
      <c r="DM122" s="180" t="str">
        <f>IFERROR(VLOOKUP(Table2[[#This Row],[Other known risk factors (1)]],'Lookup Values'!$BQ$1:$BR$10,2,FALSE),"0")</f>
        <v>0</v>
      </c>
      <c r="DN122" s="182" t="str">
        <f>IFERROR(VLOOKUP(Table2[[#This Row],[Other known risk factors (2)]],'Lookup Values'!$BQ$1:$BR$10,2,FALSE),"0")</f>
        <v>0</v>
      </c>
      <c r="DO122" s="180">
        <f>SUM(Table3[[#This Row],[Gender Score]:[Other known risk factors (2) Score]])</f>
        <v>0</v>
      </c>
      <c r="DP122" s="185" t="str">
        <f>CONCATENATE(Table2[[#This Row],[Generated RONI]],Table2[[#This Row],[School RONI]])</f>
        <v>Very Low</v>
      </c>
    </row>
    <row r="123" spans="1:120" s="179" customFormat="1" ht="13" x14ac:dyDescent="0.3">
      <c r="A123" s="168"/>
      <c r="B123" s="169"/>
      <c r="C123" s="170"/>
      <c r="D123" s="170"/>
      <c r="E123" s="170"/>
      <c r="F123" s="170"/>
      <c r="G123" s="170"/>
      <c r="H123" s="171"/>
      <c r="I123" s="172"/>
      <c r="J123" s="173"/>
      <c r="K123" s="172"/>
      <c r="L123" s="172"/>
      <c r="M123" s="173"/>
      <c r="N123" s="171"/>
      <c r="O123" s="173"/>
      <c r="P123" s="174"/>
      <c r="Q123" s="174"/>
      <c r="R123" s="175"/>
      <c r="S123" s="175"/>
      <c r="T123" s="175"/>
      <c r="U123" s="175"/>
      <c r="V123" s="175"/>
      <c r="W123" s="175"/>
      <c r="X123" s="175"/>
      <c r="Y123" s="175"/>
      <c r="Z123" s="175"/>
      <c r="AA123" s="175"/>
      <c r="AB123" s="175"/>
      <c r="AC123" s="175"/>
      <c r="AD123" s="175"/>
      <c r="AE123" s="175"/>
      <c r="AF123" s="175"/>
      <c r="AG123" s="175"/>
      <c r="AH123" s="175"/>
      <c r="AI123" s="175"/>
      <c r="AJ123" s="175"/>
      <c r="AK123" s="175"/>
      <c r="AL123" s="175"/>
      <c r="AM123" s="175"/>
      <c r="AN123" s="175"/>
      <c r="AO123" s="175"/>
      <c r="AP123" s="175"/>
      <c r="AQ123" s="175"/>
      <c r="AR123" s="176"/>
      <c r="AS123" s="176"/>
      <c r="AT123" s="176"/>
      <c r="AU123" s="177" t="str">
        <f>VLOOKUP(Table3[[#This Row],[Risk Rating Score]],'Lookup Values'!$BS$1:$BT$34,2)</f>
        <v>Very Low</v>
      </c>
      <c r="AV123" s="172"/>
      <c r="AW123" s="177" t="str">
        <f>IFERROR(VLOOKUP(Table3[[#This Row],[RONI Match]],'Lookup Values'!$BU$2:$BV$26,2,FALSE),"")</f>
        <v/>
      </c>
      <c r="AX123" s="178"/>
      <c r="AY123" s="172"/>
      <c r="AZ123" s="176"/>
      <c r="BA123" s="170"/>
      <c r="BB123" s="170"/>
      <c r="BC123" s="170"/>
      <c r="BD123" s="170"/>
      <c r="BE123" s="170"/>
      <c r="BF123" s="170"/>
      <c r="BG123" s="170"/>
      <c r="BH123" s="170"/>
      <c r="BI123" s="175"/>
      <c r="BJ123" s="173"/>
      <c r="BK123" s="173"/>
      <c r="BL123" s="175"/>
      <c r="BM123" s="176"/>
      <c r="CC123" s="180" t="str">
        <f>IFERROR(VLOOKUP(Table2[[#This Row],[Gender]],'Lookup Values'!$A$1:$B$5,2,FALSE),"0")</f>
        <v>0</v>
      </c>
      <c r="CD123" s="181"/>
      <c r="CE123" s="180" t="str">
        <f>IFERROR(VLOOKUP(Table2[[#This Row],[Year Group]],'Lookup Values'!$C$1:$D$9,2,FALSE),"0")</f>
        <v>0</v>
      </c>
      <c r="CF123" s="180" t="str">
        <f>IFERROR(VLOOKUP(Table2[[#This Row],[School]],'Lookup Values'!$E$1:$E$22,2,FALSE),"0")</f>
        <v>0</v>
      </c>
      <c r="CG123" s="180" t="str">
        <f>IFERROR(VLOOKUP(Table2[[#This Row],[Attending PRU / AP]],'Lookup Values'!$G$1:$H$3,2,FALSE),"0")</f>
        <v>0</v>
      </c>
      <c r="CH123" s="180" t="str">
        <f>IFERROR(VLOOKUP(Table2[[#This Row],[EHE]],'Lookup Values'!$I$1:$J$3,2,FALSE),"0")</f>
        <v>0</v>
      </c>
      <c r="CI123" s="180" t="str">
        <f>IFERROR(VLOOKUP(Table2[[#This Row],[CME]],'Lookup Values'!$K$1:$L$3,2,FALSE),"0")</f>
        <v>0</v>
      </c>
      <c r="CJ123" s="183" t="str">
        <f>IFERROR(VLOOKUP(Table2[[#This Row],[Ethnicity]],'Ethnicity codes'!$H$1:$J$101,3,FALSE),"")</f>
        <v/>
      </c>
      <c r="CK123" s="180" t="str">
        <f>IFERROR(VLOOKUP(Table3[[#This Row],[Ethnicity2]],'Lookup Values'!$M$1:$N$23,2,FALSE),"0")</f>
        <v>0</v>
      </c>
      <c r="CL123" s="180" t="str">
        <f>IFERROR(VLOOKUP(Table3[[#This Row],[Ethnicity2]],'Lookup Values'!$O$1:$P$3,2,FALSE),"0")</f>
        <v>0</v>
      </c>
      <c r="CM123" s="180" t="str">
        <f>IFERROR(VLOOKUP(Table2[[#This Row],[EAL]],'Lookup Values'!$Q$1:$R$3,2,FALSE),"0")</f>
        <v>0</v>
      </c>
      <c r="CN123" s="180" t="str">
        <f>IFERROR(VLOOKUP(Table2[[#This Row],[SEND]],'Lookup Values'!$S$1:$T$6,2,FALSE),"0")</f>
        <v>0</v>
      </c>
      <c r="CO123" s="180" t="str">
        <f>IFERROR(VLOOKUP(Table2[[#This Row],[Pupil Premium]],'Lookup Values'!$U$1:$V$3,2,FALSE),"0")</f>
        <v>0</v>
      </c>
      <c r="CP123" s="180" t="str">
        <f>IFERROR(VLOOKUP(Table2[[#This Row],[LAC / Care Leaver]],'Lookup Values'!$W$1:$X$3,2,FALSE),"0")</f>
        <v>0</v>
      </c>
      <c r="CQ123" s="180" t="str">
        <f>IFERROR(VLOOKUP(Table2[[#This Row],[CP / CIN]],'Lookup Values'!$Y$1:$Z$3,2,FALSE),"0")</f>
        <v>0</v>
      </c>
      <c r="CR123" s="180" t="str">
        <f>IFERROR(VLOOKUP(Table2[[#This Row],[Early Help Referral]],'Lookup Values'!$Y$1:$Z$3,2,FALSE),"0")</f>
        <v>0</v>
      </c>
      <c r="CS123" s="180" t="str">
        <f>IFERROR(VLOOKUP(Table2[[#This Row],[Social Worker]],'Lookup Values'!$Y$1:$Z$3,2,FALSE),"0")</f>
        <v>0</v>
      </c>
      <c r="CT123" s="180" t="str">
        <f>IFERROR(VLOOKUP(Table2[[#This Row],[Exclusion]],'Lookup Values'!$AE$1:$AF$5,2,FALSE),"0")</f>
        <v>0</v>
      </c>
      <c r="CU123" s="180" t="str">
        <f>IFERROR(VLOOKUP(Table2[[#This Row],[Attendance / Absence (&lt;90% PA / &lt;50% SA)]],'Lookup Values'!$AG$1:$AH$4,2,FALSE),"0")</f>
        <v>0</v>
      </c>
      <c r="CV123" s="180" t="str">
        <f>IFERROR(VLOOKUP(Table2[[#This Row],[Multiple School Moves (3+)]],'Lookup Values'!$AI$1:$AJ$3,2,FALSE),"0")</f>
        <v>0</v>
      </c>
      <c r="CW123" s="180" t="str">
        <f>IFERROR(VLOOKUP(Table2[[#This Row],[Pregnancy]],'Lookup Values'!$AK$1:$AL$3,2,FALSE),"0")</f>
        <v>0</v>
      </c>
      <c r="CX123" s="180" t="str">
        <f>IFERROR(VLOOKUP(Table2[[#This Row],[Young Parent]],'Lookup Values'!$AM$1:$AN$3,2,FALSE),"0")</f>
        <v>0</v>
      </c>
      <c r="CY123" s="180" t="str">
        <f>IFERROR(VLOOKUP(Table2[[#This Row],[Young Carer]],'Lookup Values'!$AO$1:$AP$3,2,FALSE),"0")</f>
        <v>0</v>
      </c>
      <c r="CZ123" s="180" t="str">
        <f>IFERROR(VLOOKUP(Table2[[#This Row],[CAMHS Involvement]],'Lookup Values'!$AQ$1:$AR$3,2,FALSE),"0")</f>
        <v>0</v>
      </c>
      <c r="DA123" s="180" t="str">
        <f>IFERROR(VLOOKUP(Table2[[#This Row],[Health Condition]],'Lookup Values'!$AS$1:$AT$3,2,FALSE),"0")</f>
        <v>0</v>
      </c>
      <c r="DB123" s="180" t="str">
        <f>IFERROR(VLOOKUP(Table2[[#This Row],[Substance Misuse ]],'Lookup Values'!$AU$1:$AV$3,2,FALSE),"0")</f>
        <v>0</v>
      </c>
      <c r="DC123" s="180" t="str">
        <f>IFERROR(VLOOKUP(Table2[[#This Row],[YOT supervision]],'Lookup Values'!$AW$1:$AX$3,2,FALSE),"0")</f>
        <v>0</v>
      </c>
      <c r="DD123" s="180" t="str">
        <f>IFERROR(VLOOKUP(Table2[[#This Row],[Previous YOT supervision]],'Lookup Values'!$AY$1:$AZ$3,2,FALSE),"0")</f>
        <v>0</v>
      </c>
      <c r="DE123" s="180" t="str">
        <f>IFERROR(VLOOKUP(Table2[[#This Row],[Custody]],'Lookup Values'!$BA$1:$BB$3,2,FALSE),"0")</f>
        <v>0</v>
      </c>
      <c r="DF123" s="180" t="str">
        <f>IFERROR(VLOOKUP(Table2[[#This Row],[KS2 Eng &amp; Maths Ability Profile HAP/MAP/LAP]],'Lookup Values'!$BC$1:$BD$4,2,FALSE),"0")</f>
        <v>0</v>
      </c>
      <c r="DG123" s="180" t="str">
        <f>IFERROR(VLOOKUP(Table2[[#This Row],[Intended Post 16 Destination]],'Lookup Values'!$BG$1:$BH$12,2,FALSE),"0")</f>
        <v>0</v>
      </c>
      <c r="DH123" s="180" t="str">
        <f>IFERROR(VLOOKUP(Table2[[#This Row],[Application submitted (Y/N or number of applications)]],'Lookup Values'!$BI$1:$BJ$3,2,FALSE),"0")</f>
        <v>0</v>
      </c>
      <c r="DI123" s="180" t="str">
        <f>IFERROR(VLOOKUP(Table2[[#This Row],[Provider Name]],'Lookup Values'!$BK$1:$BL$3,2,FALSE),"0")</f>
        <v>0</v>
      </c>
      <c r="DJ123" s="181"/>
      <c r="DK123" s="180" t="str">
        <f>IFERROR(VLOOKUP(Table2[[#This Row],[Offer received (Y/N)]],'Lookup Values'!$BM$1:$BN$3,2,FALSE),"0")</f>
        <v>0</v>
      </c>
      <c r="DL123" s="180" t="str">
        <f>IFERROR(VLOOKUP(Table2[[#This Row],[Poor Behaviour / Attitude / Motivation]],'Lookup Values'!$BO$1:$BP$4,2,FALSE),"0")</f>
        <v>0</v>
      </c>
      <c r="DM123" s="180" t="str">
        <f>IFERROR(VLOOKUP(Table2[[#This Row],[Other known risk factors (1)]],'Lookup Values'!$BQ$1:$BR$10,2,FALSE),"0")</f>
        <v>0</v>
      </c>
      <c r="DN123" s="182" t="str">
        <f>IFERROR(VLOOKUP(Table2[[#This Row],[Other known risk factors (2)]],'Lookup Values'!$BQ$1:$BR$10,2,FALSE),"0")</f>
        <v>0</v>
      </c>
      <c r="DO123" s="180">
        <f>SUM(Table3[[#This Row],[Gender Score]:[Other known risk factors (2) Score]])</f>
        <v>0</v>
      </c>
      <c r="DP123" s="185" t="str">
        <f>CONCATENATE(Table2[[#This Row],[Generated RONI]],Table2[[#This Row],[School RONI]])</f>
        <v>Very Low</v>
      </c>
    </row>
    <row r="124" spans="1:120" s="179" customFormat="1" ht="13" x14ac:dyDescent="0.3">
      <c r="A124" s="168"/>
      <c r="B124" s="169"/>
      <c r="C124" s="170"/>
      <c r="D124" s="170"/>
      <c r="E124" s="170"/>
      <c r="F124" s="170"/>
      <c r="G124" s="170"/>
      <c r="H124" s="171"/>
      <c r="I124" s="172"/>
      <c r="J124" s="173"/>
      <c r="K124" s="172"/>
      <c r="L124" s="172"/>
      <c r="M124" s="173"/>
      <c r="N124" s="171"/>
      <c r="O124" s="173"/>
      <c r="P124" s="174"/>
      <c r="Q124" s="174"/>
      <c r="R124" s="175"/>
      <c r="S124" s="175"/>
      <c r="T124" s="175"/>
      <c r="U124" s="175"/>
      <c r="V124" s="175"/>
      <c r="W124" s="175"/>
      <c r="X124" s="175"/>
      <c r="Y124" s="175"/>
      <c r="Z124" s="175"/>
      <c r="AA124" s="175"/>
      <c r="AB124" s="175"/>
      <c r="AC124" s="175"/>
      <c r="AD124" s="175"/>
      <c r="AE124" s="175"/>
      <c r="AF124" s="175"/>
      <c r="AG124" s="175"/>
      <c r="AH124" s="175"/>
      <c r="AI124" s="175"/>
      <c r="AJ124" s="175"/>
      <c r="AK124" s="175"/>
      <c r="AL124" s="175"/>
      <c r="AM124" s="175"/>
      <c r="AN124" s="175"/>
      <c r="AO124" s="175"/>
      <c r="AP124" s="175"/>
      <c r="AQ124" s="175"/>
      <c r="AR124" s="176"/>
      <c r="AS124" s="176"/>
      <c r="AT124" s="176"/>
      <c r="AU124" s="177" t="str">
        <f>VLOOKUP(Table3[[#This Row],[Risk Rating Score]],'Lookup Values'!$BS$1:$BT$34,2)</f>
        <v>Very Low</v>
      </c>
      <c r="AV124" s="172"/>
      <c r="AW124" s="177" t="str">
        <f>IFERROR(VLOOKUP(Table3[[#This Row],[RONI Match]],'Lookup Values'!$BU$2:$BV$26,2,FALSE),"")</f>
        <v/>
      </c>
      <c r="AX124" s="178"/>
      <c r="AY124" s="172"/>
      <c r="AZ124" s="176"/>
      <c r="BA124" s="170"/>
      <c r="BB124" s="170"/>
      <c r="BC124" s="170"/>
      <c r="BD124" s="170"/>
      <c r="BE124" s="170"/>
      <c r="BF124" s="170"/>
      <c r="BG124" s="170"/>
      <c r="BH124" s="170"/>
      <c r="BI124" s="175"/>
      <c r="BJ124" s="173"/>
      <c r="BK124" s="173"/>
      <c r="BL124" s="175"/>
      <c r="BM124" s="176"/>
      <c r="CC124" s="180" t="str">
        <f>IFERROR(VLOOKUP(Table2[[#This Row],[Gender]],'Lookup Values'!$A$1:$B$5,2,FALSE),"0")</f>
        <v>0</v>
      </c>
      <c r="CD124" s="181"/>
      <c r="CE124" s="180" t="str">
        <f>IFERROR(VLOOKUP(Table2[[#This Row],[Year Group]],'Lookup Values'!$C$1:$D$9,2,FALSE),"0")</f>
        <v>0</v>
      </c>
      <c r="CF124" s="180" t="str">
        <f>IFERROR(VLOOKUP(Table2[[#This Row],[School]],'Lookup Values'!$E$1:$E$22,2,FALSE),"0")</f>
        <v>0</v>
      </c>
      <c r="CG124" s="180" t="str">
        <f>IFERROR(VLOOKUP(Table2[[#This Row],[Attending PRU / AP]],'Lookup Values'!$G$1:$H$3,2,FALSE),"0")</f>
        <v>0</v>
      </c>
      <c r="CH124" s="180" t="str">
        <f>IFERROR(VLOOKUP(Table2[[#This Row],[EHE]],'Lookup Values'!$I$1:$J$3,2,FALSE),"0")</f>
        <v>0</v>
      </c>
      <c r="CI124" s="180" t="str">
        <f>IFERROR(VLOOKUP(Table2[[#This Row],[CME]],'Lookup Values'!$K$1:$L$3,2,FALSE),"0")</f>
        <v>0</v>
      </c>
      <c r="CJ124" s="183" t="str">
        <f>IFERROR(VLOOKUP(Table2[[#This Row],[Ethnicity]],'Ethnicity codes'!$H$1:$J$101,3,FALSE),"")</f>
        <v/>
      </c>
      <c r="CK124" s="180" t="str">
        <f>IFERROR(VLOOKUP(Table3[[#This Row],[Ethnicity2]],'Lookup Values'!$M$1:$N$23,2,FALSE),"0")</f>
        <v>0</v>
      </c>
      <c r="CL124" s="180" t="str">
        <f>IFERROR(VLOOKUP(Table3[[#This Row],[Ethnicity2]],'Lookup Values'!$O$1:$P$3,2,FALSE),"0")</f>
        <v>0</v>
      </c>
      <c r="CM124" s="180" t="str">
        <f>IFERROR(VLOOKUP(Table2[[#This Row],[EAL]],'Lookup Values'!$Q$1:$R$3,2,FALSE),"0")</f>
        <v>0</v>
      </c>
      <c r="CN124" s="180" t="str">
        <f>IFERROR(VLOOKUP(Table2[[#This Row],[SEND]],'Lookup Values'!$S$1:$T$6,2,FALSE),"0")</f>
        <v>0</v>
      </c>
      <c r="CO124" s="180" t="str">
        <f>IFERROR(VLOOKUP(Table2[[#This Row],[Pupil Premium]],'Lookup Values'!$U$1:$V$3,2,FALSE),"0")</f>
        <v>0</v>
      </c>
      <c r="CP124" s="180" t="str">
        <f>IFERROR(VLOOKUP(Table2[[#This Row],[LAC / Care Leaver]],'Lookup Values'!$W$1:$X$3,2,FALSE),"0")</f>
        <v>0</v>
      </c>
      <c r="CQ124" s="180" t="str">
        <f>IFERROR(VLOOKUP(Table2[[#This Row],[CP / CIN]],'Lookup Values'!$Y$1:$Z$3,2,FALSE),"0")</f>
        <v>0</v>
      </c>
      <c r="CR124" s="180" t="str">
        <f>IFERROR(VLOOKUP(Table2[[#This Row],[Early Help Referral]],'Lookup Values'!$Y$1:$Z$3,2,FALSE),"0")</f>
        <v>0</v>
      </c>
      <c r="CS124" s="180" t="str">
        <f>IFERROR(VLOOKUP(Table2[[#This Row],[Social Worker]],'Lookup Values'!$Y$1:$Z$3,2,FALSE),"0")</f>
        <v>0</v>
      </c>
      <c r="CT124" s="180" t="str">
        <f>IFERROR(VLOOKUP(Table2[[#This Row],[Exclusion]],'Lookup Values'!$AE$1:$AF$5,2,FALSE),"0")</f>
        <v>0</v>
      </c>
      <c r="CU124" s="180" t="str">
        <f>IFERROR(VLOOKUP(Table2[[#This Row],[Attendance / Absence (&lt;90% PA / &lt;50% SA)]],'Lookup Values'!$AG$1:$AH$4,2,FALSE),"0")</f>
        <v>0</v>
      </c>
      <c r="CV124" s="180" t="str">
        <f>IFERROR(VLOOKUP(Table2[[#This Row],[Multiple School Moves (3+)]],'Lookup Values'!$AI$1:$AJ$3,2,FALSE),"0")</f>
        <v>0</v>
      </c>
      <c r="CW124" s="180" t="str">
        <f>IFERROR(VLOOKUP(Table2[[#This Row],[Pregnancy]],'Lookup Values'!$AK$1:$AL$3,2,FALSE),"0")</f>
        <v>0</v>
      </c>
      <c r="CX124" s="180" t="str">
        <f>IFERROR(VLOOKUP(Table2[[#This Row],[Young Parent]],'Lookup Values'!$AM$1:$AN$3,2,FALSE),"0")</f>
        <v>0</v>
      </c>
      <c r="CY124" s="180" t="str">
        <f>IFERROR(VLOOKUP(Table2[[#This Row],[Young Carer]],'Lookup Values'!$AO$1:$AP$3,2,FALSE),"0")</f>
        <v>0</v>
      </c>
      <c r="CZ124" s="180" t="str">
        <f>IFERROR(VLOOKUP(Table2[[#This Row],[CAMHS Involvement]],'Lookup Values'!$AQ$1:$AR$3,2,FALSE),"0")</f>
        <v>0</v>
      </c>
      <c r="DA124" s="180" t="str">
        <f>IFERROR(VLOOKUP(Table2[[#This Row],[Health Condition]],'Lookup Values'!$AS$1:$AT$3,2,FALSE),"0")</f>
        <v>0</v>
      </c>
      <c r="DB124" s="180" t="str">
        <f>IFERROR(VLOOKUP(Table2[[#This Row],[Substance Misuse ]],'Lookup Values'!$AU$1:$AV$3,2,FALSE),"0")</f>
        <v>0</v>
      </c>
      <c r="DC124" s="180" t="str">
        <f>IFERROR(VLOOKUP(Table2[[#This Row],[YOT supervision]],'Lookup Values'!$AW$1:$AX$3,2,FALSE),"0")</f>
        <v>0</v>
      </c>
      <c r="DD124" s="180" t="str">
        <f>IFERROR(VLOOKUP(Table2[[#This Row],[Previous YOT supervision]],'Lookup Values'!$AY$1:$AZ$3,2,FALSE),"0")</f>
        <v>0</v>
      </c>
      <c r="DE124" s="180" t="str">
        <f>IFERROR(VLOOKUP(Table2[[#This Row],[Custody]],'Lookup Values'!$BA$1:$BB$3,2,FALSE),"0")</f>
        <v>0</v>
      </c>
      <c r="DF124" s="180" t="str">
        <f>IFERROR(VLOOKUP(Table2[[#This Row],[KS2 Eng &amp; Maths Ability Profile HAP/MAP/LAP]],'Lookup Values'!$BC$1:$BD$4,2,FALSE),"0")</f>
        <v>0</v>
      </c>
      <c r="DG124" s="180" t="str">
        <f>IFERROR(VLOOKUP(Table2[[#This Row],[Intended Post 16 Destination]],'Lookup Values'!$BG$1:$BH$12,2,FALSE),"0")</f>
        <v>0</v>
      </c>
      <c r="DH124" s="180" t="str">
        <f>IFERROR(VLOOKUP(Table2[[#This Row],[Application submitted (Y/N or number of applications)]],'Lookup Values'!$BI$1:$BJ$3,2,FALSE),"0")</f>
        <v>0</v>
      </c>
      <c r="DI124" s="180" t="str">
        <f>IFERROR(VLOOKUP(Table2[[#This Row],[Provider Name]],'Lookup Values'!$BK$1:$BL$3,2,FALSE),"0")</f>
        <v>0</v>
      </c>
      <c r="DJ124" s="181"/>
      <c r="DK124" s="180" t="str">
        <f>IFERROR(VLOOKUP(Table2[[#This Row],[Offer received (Y/N)]],'Lookup Values'!$BM$1:$BN$3,2,FALSE),"0")</f>
        <v>0</v>
      </c>
      <c r="DL124" s="180" t="str">
        <f>IFERROR(VLOOKUP(Table2[[#This Row],[Poor Behaviour / Attitude / Motivation]],'Lookup Values'!$BO$1:$BP$4,2,FALSE),"0")</f>
        <v>0</v>
      </c>
      <c r="DM124" s="180" t="str">
        <f>IFERROR(VLOOKUP(Table2[[#This Row],[Other known risk factors (1)]],'Lookup Values'!$BQ$1:$BR$10,2,FALSE),"0")</f>
        <v>0</v>
      </c>
      <c r="DN124" s="182" t="str">
        <f>IFERROR(VLOOKUP(Table2[[#This Row],[Other known risk factors (2)]],'Lookup Values'!$BQ$1:$BR$10,2,FALSE),"0")</f>
        <v>0</v>
      </c>
      <c r="DO124" s="180">
        <f>SUM(Table3[[#This Row],[Gender Score]:[Other known risk factors (2) Score]])</f>
        <v>0</v>
      </c>
      <c r="DP124" s="185" t="str">
        <f>CONCATENATE(Table2[[#This Row],[Generated RONI]],Table2[[#This Row],[School RONI]])</f>
        <v>Very Low</v>
      </c>
    </row>
    <row r="125" spans="1:120" s="179" customFormat="1" ht="13" x14ac:dyDescent="0.3">
      <c r="A125" s="168"/>
      <c r="B125" s="169"/>
      <c r="C125" s="170"/>
      <c r="D125" s="170"/>
      <c r="E125" s="170"/>
      <c r="F125" s="170"/>
      <c r="G125" s="170"/>
      <c r="H125" s="171"/>
      <c r="I125" s="172"/>
      <c r="J125" s="173"/>
      <c r="K125" s="172"/>
      <c r="L125" s="172"/>
      <c r="M125" s="173"/>
      <c r="N125" s="171"/>
      <c r="O125" s="173"/>
      <c r="P125" s="174"/>
      <c r="Q125" s="174"/>
      <c r="R125" s="175"/>
      <c r="S125" s="175"/>
      <c r="T125" s="175"/>
      <c r="U125" s="175"/>
      <c r="V125" s="175"/>
      <c r="W125" s="175"/>
      <c r="X125" s="175"/>
      <c r="Y125" s="175"/>
      <c r="Z125" s="175"/>
      <c r="AA125" s="175"/>
      <c r="AB125" s="175"/>
      <c r="AC125" s="175"/>
      <c r="AD125" s="175"/>
      <c r="AE125" s="175"/>
      <c r="AF125" s="175"/>
      <c r="AG125" s="175"/>
      <c r="AH125" s="175"/>
      <c r="AI125" s="175"/>
      <c r="AJ125" s="175"/>
      <c r="AK125" s="175"/>
      <c r="AL125" s="175"/>
      <c r="AM125" s="175"/>
      <c r="AN125" s="175"/>
      <c r="AO125" s="175"/>
      <c r="AP125" s="175"/>
      <c r="AQ125" s="175"/>
      <c r="AR125" s="176"/>
      <c r="AS125" s="176"/>
      <c r="AT125" s="176"/>
      <c r="AU125" s="177" t="str">
        <f>VLOOKUP(Table3[[#This Row],[Risk Rating Score]],'Lookup Values'!$BS$1:$BT$34,2)</f>
        <v>Very Low</v>
      </c>
      <c r="AV125" s="172"/>
      <c r="AW125" s="177" t="str">
        <f>IFERROR(VLOOKUP(Table3[[#This Row],[RONI Match]],'Lookup Values'!$BU$2:$BV$26,2,FALSE),"")</f>
        <v/>
      </c>
      <c r="AX125" s="178"/>
      <c r="AY125" s="172"/>
      <c r="AZ125" s="176"/>
      <c r="BA125" s="170"/>
      <c r="BB125" s="170"/>
      <c r="BC125" s="170"/>
      <c r="BD125" s="170"/>
      <c r="BE125" s="170"/>
      <c r="BF125" s="170"/>
      <c r="BG125" s="170"/>
      <c r="BH125" s="170"/>
      <c r="BI125" s="175"/>
      <c r="BJ125" s="173"/>
      <c r="BK125" s="173"/>
      <c r="BL125" s="175"/>
      <c r="BM125" s="176"/>
      <c r="CC125" s="180" t="str">
        <f>IFERROR(VLOOKUP(Table2[[#This Row],[Gender]],'Lookup Values'!$A$1:$B$5,2,FALSE),"0")</f>
        <v>0</v>
      </c>
      <c r="CD125" s="181"/>
      <c r="CE125" s="180" t="str">
        <f>IFERROR(VLOOKUP(Table2[[#This Row],[Year Group]],'Lookup Values'!$C$1:$D$9,2,FALSE),"0")</f>
        <v>0</v>
      </c>
      <c r="CF125" s="180" t="str">
        <f>IFERROR(VLOOKUP(Table2[[#This Row],[School]],'Lookup Values'!$E$1:$E$22,2,FALSE),"0")</f>
        <v>0</v>
      </c>
      <c r="CG125" s="180" t="str">
        <f>IFERROR(VLOOKUP(Table2[[#This Row],[Attending PRU / AP]],'Lookup Values'!$G$1:$H$3,2,FALSE),"0")</f>
        <v>0</v>
      </c>
      <c r="CH125" s="180" t="str">
        <f>IFERROR(VLOOKUP(Table2[[#This Row],[EHE]],'Lookup Values'!$I$1:$J$3,2,FALSE),"0")</f>
        <v>0</v>
      </c>
      <c r="CI125" s="180" t="str">
        <f>IFERROR(VLOOKUP(Table2[[#This Row],[CME]],'Lookup Values'!$K$1:$L$3,2,FALSE),"0")</f>
        <v>0</v>
      </c>
      <c r="CJ125" s="183" t="str">
        <f>IFERROR(VLOOKUP(Table2[[#This Row],[Ethnicity]],'Ethnicity codes'!$H$1:$J$101,3,FALSE),"")</f>
        <v/>
      </c>
      <c r="CK125" s="180" t="str">
        <f>IFERROR(VLOOKUP(Table3[[#This Row],[Ethnicity2]],'Lookup Values'!$M$1:$N$23,2,FALSE),"0")</f>
        <v>0</v>
      </c>
      <c r="CL125" s="180" t="str">
        <f>IFERROR(VLOOKUP(Table3[[#This Row],[Ethnicity2]],'Lookup Values'!$O$1:$P$3,2,FALSE),"0")</f>
        <v>0</v>
      </c>
      <c r="CM125" s="180" t="str">
        <f>IFERROR(VLOOKUP(Table2[[#This Row],[EAL]],'Lookup Values'!$Q$1:$R$3,2,FALSE),"0")</f>
        <v>0</v>
      </c>
      <c r="CN125" s="180" t="str">
        <f>IFERROR(VLOOKUP(Table2[[#This Row],[SEND]],'Lookup Values'!$S$1:$T$6,2,FALSE),"0")</f>
        <v>0</v>
      </c>
      <c r="CO125" s="180" t="str">
        <f>IFERROR(VLOOKUP(Table2[[#This Row],[Pupil Premium]],'Lookup Values'!$U$1:$V$3,2,FALSE),"0")</f>
        <v>0</v>
      </c>
      <c r="CP125" s="180" t="str">
        <f>IFERROR(VLOOKUP(Table2[[#This Row],[LAC / Care Leaver]],'Lookup Values'!$W$1:$X$3,2,FALSE),"0")</f>
        <v>0</v>
      </c>
      <c r="CQ125" s="180" t="str">
        <f>IFERROR(VLOOKUP(Table2[[#This Row],[CP / CIN]],'Lookup Values'!$Y$1:$Z$3,2,FALSE),"0")</f>
        <v>0</v>
      </c>
      <c r="CR125" s="180" t="str">
        <f>IFERROR(VLOOKUP(Table2[[#This Row],[Early Help Referral]],'Lookup Values'!$Y$1:$Z$3,2,FALSE),"0")</f>
        <v>0</v>
      </c>
      <c r="CS125" s="180" t="str">
        <f>IFERROR(VLOOKUP(Table2[[#This Row],[Social Worker]],'Lookup Values'!$Y$1:$Z$3,2,FALSE),"0")</f>
        <v>0</v>
      </c>
      <c r="CT125" s="180" t="str">
        <f>IFERROR(VLOOKUP(Table2[[#This Row],[Exclusion]],'Lookup Values'!$AE$1:$AF$5,2,FALSE),"0")</f>
        <v>0</v>
      </c>
      <c r="CU125" s="180" t="str">
        <f>IFERROR(VLOOKUP(Table2[[#This Row],[Attendance / Absence (&lt;90% PA / &lt;50% SA)]],'Lookup Values'!$AG$1:$AH$4,2,FALSE),"0")</f>
        <v>0</v>
      </c>
      <c r="CV125" s="180" t="str">
        <f>IFERROR(VLOOKUP(Table2[[#This Row],[Multiple School Moves (3+)]],'Lookup Values'!$AI$1:$AJ$3,2,FALSE),"0")</f>
        <v>0</v>
      </c>
      <c r="CW125" s="180" t="str">
        <f>IFERROR(VLOOKUP(Table2[[#This Row],[Pregnancy]],'Lookup Values'!$AK$1:$AL$3,2,FALSE),"0")</f>
        <v>0</v>
      </c>
      <c r="CX125" s="180" t="str">
        <f>IFERROR(VLOOKUP(Table2[[#This Row],[Young Parent]],'Lookup Values'!$AM$1:$AN$3,2,FALSE),"0")</f>
        <v>0</v>
      </c>
      <c r="CY125" s="180" t="str">
        <f>IFERROR(VLOOKUP(Table2[[#This Row],[Young Carer]],'Lookup Values'!$AO$1:$AP$3,2,FALSE),"0")</f>
        <v>0</v>
      </c>
      <c r="CZ125" s="180" t="str">
        <f>IFERROR(VLOOKUP(Table2[[#This Row],[CAMHS Involvement]],'Lookup Values'!$AQ$1:$AR$3,2,FALSE),"0")</f>
        <v>0</v>
      </c>
      <c r="DA125" s="180" t="str">
        <f>IFERROR(VLOOKUP(Table2[[#This Row],[Health Condition]],'Lookup Values'!$AS$1:$AT$3,2,FALSE),"0")</f>
        <v>0</v>
      </c>
      <c r="DB125" s="180" t="str">
        <f>IFERROR(VLOOKUP(Table2[[#This Row],[Substance Misuse ]],'Lookup Values'!$AU$1:$AV$3,2,FALSE),"0")</f>
        <v>0</v>
      </c>
      <c r="DC125" s="180" t="str">
        <f>IFERROR(VLOOKUP(Table2[[#This Row],[YOT supervision]],'Lookup Values'!$AW$1:$AX$3,2,FALSE),"0")</f>
        <v>0</v>
      </c>
      <c r="DD125" s="180" t="str">
        <f>IFERROR(VLOOKUP(Table2[[#This Row],[Previous YOT supervision]],'Lookup Values'!$AY$1:$AZ$3,2,FALSE),"0")</f>
        <v>0</v>
      </c>
      <c r="DE125" s="180" t="str">
        <f>IFERROR(VLOOKUP(Table2[[#This Row],[Custody]],'Lookup Values'!$BA$1:$BB$3,2,FALSE),"0")</f>
        <v>0</v>
      </c>
      <c r="DF125" s="180" t="str">
        <f>IFERROR(VLOOKUP(Table2[[#This Row],[KS2 Eng &amp; Maths Ability Profile HAP/MAP/LAP]],'Lookup Values'!$BC$1:$BD$4,2,FALSE),"0")</f>
        <v>0</v>
      </c>
      <c r="DG125" s="180" t="str">
        <f>IFERROR(VLOOKUP(Table2[[#This Row],[Intended Post 16 Destination]],'Lookup Values'!$BG$1:$BH$12,2,FALSE),"0")</f>
        <v>0</v>
      </c>
      <c r="DH125" s="180" t="str">
        <f>IFERROR(VLOOKUP(Table2[[#This Row],[Application submitted (Y/N or number of applications)]],'Lookup Values'!$BI$1:$BJ$3,2,FALSE),"0")</f>
        <v>0</v>
      </c>
      <c r="DI125" s="180" t="str">
        <f>IFERROR(VLOOKUP(Table2[[#This Row],[Provider Name]],'Lookup Values'!$BK$1:$BL$3,2,FALSE),"0")</f>
        <v>0</v>
      </c>
      <c r="DJ125" s="181"/>
      <c r="DK125" s="180" t="str">
        <f>IFERROR(VLOOKUP(Table2[[#This Row],[Offer received (Y/N)]],'Lookup Values'!$BM$1:$BN$3,2,FALSE),"0")</f>
        <v>0</v>
      </c>
      <c r="DL125" s="180" t="str">
        <f>IFERROR(VLOOKUP(Table2[[#This Row],[Poor Behaviour / Attitude / Motivation]],'Lookup Values'!$BO$1:$BP$4,2,FALSE),"0")</f>
        <v>0</v>
      </c>
      <c r="DM125" s="180" t="str">
        <f>IFERROR(VLOOKUP(Table2[[#This Row],[Other known risk factors (1)]],'Lookup Values'!$BQ$1:$BR$10,2,FALSE),"0")</f>
        <v>0</v>
      </c>
      <c r="DN125" s="182" t="str">
        <f>IFERROR(VLOOKUP(Table2[[#This Row],[Other known risk factors (2)]],'Lookup Values'!$BQ$1:$BR$10,2,FALSE),"0")</f>
        <v>0</v>
      </c>
      <c r="DO125" s="180">
        <f>SUM(Table3[[#This Row],[Gender Score]:[Other known risk factors (2) Score]])</f>
        <v>0</v>
      </c>
      <c r="DP125" s="185" t="str">
        <f>CONCATENATE(Table2[[#This Row],[Generated RONI]],Table2[[#This Row],[School RONI]])</f>
        <v>Very Low</v>
      </c>
    </row>
    <row r="126" spans="1:120" s="179" customFormat="1" ht="13" x14ac:dyDescent="0.3">
      <c r="A126" s="168"/>
      <c r="B126" s="169"/>
      <c r="C126" s="170"/>
      <c r="D126" s="170"/>
      <c r="E126" s="170"/>
      <c r="F126" s="170"/>
      <c r="G126" s="170"/>
      <c r="H126" s="171"/>
      <c r="I126" s="172"/>
      <c r="J126" s="173"/>
      <c r="K126" s="172"/>
      <c r="L126" s="172"/>
      <c r="M126" s="173"/>
      <c r="N126" s="171"/>
      <c r="O126" s="173"/>
      <c r="P126" s="174"/>
      <c r="Q126" s="174"/>
      <c r="R126" s="175"/>
      <c r="S126" s="175"/>
      <c r="T126" s="175"/>
      <c r="U126" s="175"/>
      <c r="V126" s="175"/>
      <c r="W126" s="175"/>
      <c r="X126" s="175"/>
      <c r="Y126" s="175"/>
      <c r="Z126" s="175"/>
      <c r="AA126" s="175"/>
      <c r="AB126" s="175"/>
      <c r="AC126" s="175"/>
      <c r="AD126" s="175"/>
      <c r="AE126" s="175"/>
      <c r="AF126" s="175"/>
      <c r="AG126" s="175"/>
      <c r="AH126" s="175"/>
      <c r="AI126" s="175"/>
      <c r="AJ126" s="175"/>
      <c r="AK126" s="175"/>
      <c r="AL126" s="175"/>
      <c r="AM126" s="175"/>
      <c r="AN126" s="175"/>
      <c r="AO126" s="175"/>
      <c r="AP126" s="175"/>
      <c r="AQ126" s="175"/>
      <c r="AR126" s="176"/>
      <c r="AS126" s="176"/>
      <c r="AT126" s="176"/>
      <c r="AU126" s="177" t="str">
        <f>VLOOKUP(Table3[[#This Row],[Risk Rating Score]],'Lookup Values'!$BS$1:$BT$34,2)</f>
        <v>Very Low</v>
      </c>
      <c r="AV126" s="172"/>
      <c r="AW126" s="177" t="str">
        <f>IFERROR(VLOOKUP(Table3[[#This Row],[RONI Match]],'Lookup Values'!$BU$2:$BV$26,2,FALSE),"")</f>
        <v/>
      </c>
      <c r="AX126" s="178"/>
      <c r="AY126" s="172"/>
      <c r="AZ126" s="176"/>
      <c r="BA126" s="170"/>
      <c r="BB126" s="170"/>
      <c r="BC126" s="170"/>
      <c r="BD126" s="170"/>
      <c r="BE126" s="170"/>
      <c r="BF126" s="170"/>
      <c r="BG126" s="170"/>
      <c r="BH126" s="170"/>
      <c r="BI126" s="175"/>
      <c r="BJ126" s="173"/>
      <c r="BK126" s="173"/>
      <c r="BL126" s="175"/>
      <c r="BM126" s="176"/>
      <c r="CC126" s="180" t="str">
        <f>IFERROR(VLOOKUP(Table2[[#This Row],[Gender]],'Lookup Values'!$A$1:$B$5,2,FALSE),"0")</f>
        <v>0</v>
      </c>
      <c r="CD126" s="181"/>
      <c r="CE126" s="180" t="str">
        <f>IFERROR(VLOOKUP(Table2[[#This Row],[Year Group]],'Lookup Values'!$C$1:$D$9,2,FALSE),"0")</f>
        <v>0</v>
      </c>
      <c r="CF126" s="180" t="str">
        <f>IFERROR(VLOOKUP(Table2[[#This Row],[School]],'Lookup Values'!$E$1:$E$22,2,FALSE),"0")</f>
        <v>0</v>
      </c>
      <c r="CG126" s="180" t="str">
        <f>IFERROR(VLOOKUP(Table2[[#This Row],[Attending PRU / AP]],'Lookup Values'!$G$1:$H$3,2,FALSE),"0")</f>
        <v>0</v>
      </c>
      <c r="CH126" s="180" t="str">
        <f>IFERROR(VLOOKUP(Table2[[#This Row],[EHE]],'Lookup Values'!$I$1:$J$3,2,FALSE),"0")</f>
        <v>0</v>
      </c>
      <c r="CI126" s="180" t="str">
        <f>IFERROR(VLOOKUP(Table2[[#This Row],[CME]],'Lookup Values'!$K$1:$L$3,2,FALSE),"0")</f>
        <v>0</v>
      </c>
      <c r="CJ126" s="183" t="str">
        <f>IFERROR(VLOOKUP(Table2[[#This Row],[Ethnicity]],'Ethnicity codes'!$H$1:$J$101,3,FALSE),"")</f>
        <v/>
      </c>
      <c r="CK126" s="180" t="str">
        <f>IFERROR(VLOOKUP(Table3[[#This Row],[Ethnicity2]],'Lookup Values'!$M$1:$N$23,2,FALSE),"0")</f>
        <v>0</v>
      </c>
      <c r="CL126" s="180" t="str">
        <f>IFERROR(VLOOKUP(Table3[[#This Row],[Ethnicity2]],'Lookup Values'!$O$1:$P$3,2,FALSE),"0")</f>
        <v>0</v>
      </c>
      <c r="CM126" s="180" t="str">
        <f>IFERROR(VLOOKUP(Table2[[#This Row],[EAL]],'Lookup Values'!$Q$1:$R$3,2,FALSE),"0")</f>
        <v>0</v>
      </c>
      <c r="CN126" s="180" t="str">
        <f>IFERROR(VLOOKUP(Table2[[#This Row],[SEND]],'Lookup Values'!$S$1:$T$6,2,FALSE),"0")</f>
        <v>0</v>
      </c>
      <c r="CO126" s="180" t="str">
        <f>IFERROR(VLOOKUP(Table2[[#This Row],[Pupil Premium]],'Lookup Values'!$U$1:$V$3,2,FALSE),"0")</f>
        <v>0</v>
      </c>
      <c r="CP126" s="180" t="str">
        <f>IFERROR(VLOOKUP(Table2[[#This Row],[LAC / Care Leaver]],'Lookup Values'!$W$1:$X$3,2,FALSE),"0")</f>
        <v>0</v>
      </c>
      <c r="CQ126" s="180" t="str">
        <f>IFERROR(VLOOKUP(Table2[[#This Row],[CP / CIN]],'Lookup Values'!$Y$1:$Z$3,2,FALSE),"0")</f>
        <v>0</v>
      </c>
      <c r="CR126" s="180" t="str">
        <f>IFERROR(VLOOKUP(Table2[[#This Row],[Early Help Referral]],'Lookup Values'!$Y$1:$Z$3,2,FALSE),"0")</f>
        <v>0</v>
      </c>
      <c r="CS126" s="180" t="str">
        <f>IFERROR(VLOOKUP(Table2[[#This Row],[Social Worker]],'Lookup Values'!$Y$1:$Z$3,2,FALSE),"0")</f>
        <v>0</v>
      </c>
      <c r="CT126" s="180" t="str">
        <f>IFERROR(VLOOKUP(Table2[[#This Row],[Exclusion]],'Lookup Values'!$AE$1:$AF$5,2,FALSE),"0")</f>
        <v>0</v>
      </c>
      <c r="CU126" s="180" t="str">
        <f>IFERROR(VLOOKUP(Table2[[#This Row],[Attendance / Absence (&lt;90% PA / &lt;50% SA)]],'Lookup Values'!$AG$1:$AH$4,2,FALSE),"0")</f>
        <v>0</v>
      </c>
      <c r="CV126" s="180" t="str">
        <f>IFERROR(VLOOKUP(Table2[[#This Row],[Multiple School Moves (3+)]],'Lookup Values'!$AI$1:$AJ$3,2,FALSE),"0")</f>
        <v>0</v>
      </c>
      <c r="CW126" s="180" t="str">
        <f>IFERROR(VLOOKUP(Table2[[#This Row],[Pregnancy]],'Lookup Values'!$AK$1:$AL$3,2,FALSE),"0")</f>
        <v>0</v>
      </c>
      <c r="CX126" s="180" t="str">
        <f>IFERROR(VLOOKUP(Table2[[#This Row],[Young Parent]],'Lookup Values'!$AM$1:$AN$3,2,FALSE),"0")</f>
        <v>0</v>
      </c>
      <c r="CY126" s="180" t="str">
        <f>IFERROR(VLOOKUP(Table2[[#This Row],[Young Carer]],'Lookup Values'!$AO$1:$AP$3,2,FALSE),"0")</f>
        <v>0</v>
      </c>
      <c r="CZ126" s="180" t="str">
        <f>IFERROR(VLOOKUP(Table2[[#This Row],[CAMHS Involvement]],'Lookup Values'!$AQ$1:$AR$3,2,FALSE),"0")</f>
        <v>0</v>
      </c>
      <c r="DA126" s="180" t="str">
        <f>IFERROR(VLOOKUP(Table2[[#This Row],[Health Condition]],'Lookup Values'!$AS$1:$AT$3,2,FALSE),"0")</f>
        <v>0</v>
      </c>
      <c r="DB126" s="180" t="str">
        <f>IFERROR(VLOOKUP(Table2[[#This Row],[Substance Misuse ]],'Lookup Values'!$AU$1:$AV$3,2,FALSE),"0")</f>
        <v>0</v>
      </c>
      <c r="DC126" s="180" t="str">
        <f>IFERROR(VLOOKUP(Table2[[#This Row],[YOT supervision]],'Lookup Values'!$AW$1:$AX$3,2,FALSE),"0")</f>
        <v>0</v>
      </c>
      <c r="DD126" s="180" t="str">
        <f>IFERROR(VLOOKUP(Table2[[#This Row],[Previous YOT supervision]],'Lookup Values'!$AY$1:$AZ$3,2,FALSE),"0")</f>
        <v>0</v>
      </c>
      <c r="DE126" s="180" t="str">
        <f>IFERROR(VLOOKUP(Table2[[#This Row],[Custody]],'Lookup Values'!$BA$1:$BB$3,2,FALSE),"0")</f>
        <v>0</v>
      </c>
      <c r="DF126" s="180" t="str">
        <f>IFERROR(VLOOKUP(Table2[[#This Row],[KS2 Eng &amp; Maths Ability Profile HAP/MAP/LAP]],'Lookup Values'!$BC$1:$BD$4,2,FALSE),"0")</f>
        <v>0</v>
      </c>
      <c r="DG126" s="180" t="str">
        <f>IFERROR(VLOOKUP(Table2[[#This Row],[Intended Post 16 Destination]],'Lookup Values'!$BG$1:$BH$12,2,FALSE),"0")</f>
        <v>0</v>
      </c>
      <c r="DH126" s="180" t="str">
        <f>IFERROR(VLOOKUP(Table2[[#This Row],[Application submitted (Y/N or number of applications)]],'Lookup Values'!$BI$1:$BJ$3,2,FALSE),"0")</f>
        <v>0</v>
      </c>
      <c r="DI126" s="180" t="str">
        <f>IFERROR(VLOOKUP(Table2[[#This Row],[Provider Name]],'Lookup Values'!$BK$1:$BL$3,2,FALSE),"0")</f>
        <v>0</v>
      </c>
      <c r="DJ126" s="181"/>
      <c r="DK126" s="180" t="str">
        <f>IFERROR(VLOOKUP(Table2[[#This Row],[Offer received (Y/N)]],'Lookup Values'!$BM$1:$BN$3,2,FALSE),"0")</f>
        <v>0</v>
      </c>
      <c r="DL126" s="180" t="str">
        <f>IFERROR(VLOOKUP(Table2[[#This Row],[Poor Behaviour / Attitude / Motivation]],'Lookup Values'!$BO$1:$BP$4,2,FALSE),"0")</f>
        <v>0</v>
      </c>
      <c r="DM126" s="180" t="str">
        <f>IFERROR(VLOOKUP(Table2[[#This Row],[Other known risk factors (1)]],'Lookup Values'!$BQ$1:$BR$10,2,FALSE),"0")</f>
        <v>0</v>
      </c>
      <c r="DN126" s="182" t="str">
        <f>IFERROR(VLOOKUP(Table2[[#This Row],[Other known risk factors (2)]],'Lookup Values'!$BQ$1:$BR$10,2,FALSE),"0")</f>
        <v>0</v>
      </c>
      <c r="DO126" s="180">
        <f>SUM(Table3[[#This Row],[Gender Score]:[Other known risk factors (2) Score]])</f>
        <v>0</v>
      </c>
      <c r="DP126" s="185" t="str">
        <f>CONCATENATE(Table2[[#This Row],[Generated RONI]],Table2[[#This Row],[School RONI]])</f>
        <v>Very Low</v>
      </c>
    </row>
    <row r="127" spans="1:120" s="179" customFormat="1" ht="13" x14ac:dyDescent="0.3">
      <c r="A127" s="168"/>
      <c r="B127" s="169"/>
      <c r="C127" s="170"/>
      <c r="D127" s="170"/>
      <c r="E127" s="170"/>
      <c r="F127" s="170"/>
      <c r="G127" s="170"/>
      <c r="H127" s="171"/>
      <c r="I127" s="172"/>
      <c r="J127" s="173"/>
      <c r="K127" s="172"/>
      <c r="L127" s="172"/>
      <c r="M127" s="173"/>
      <c r="N127" s="171"/>
      <c r="O127" s="173"/>
      <c r="P127" s="174"/>
      <c r="Q127" s="174"/>
      <c r="R127" s="175"/>
      <c r="S127" s="175"/>
      <c r="T127" s="175"/>
      <c r="U127" s="175"/>
      <c r="V127" s="175"/>
      <c r="W127" s="175"/>
      <c r="X127" s="175"/>
      <c r="Y127" s="175"/>
      <c r="Z127" s="175"/>
      <c r="AA127" s="175"/>
      <c r="AB127" s="175"/>
      <c r="AC127" s="175"/>
      <c r="AD127" s="175"/>
      <c r="AE127" s="175"/>
      <c r="AF127" s="175"/>
      <c r="AG127" s="175"/>
      <c r="AH127" s="175"/>
      <c r="AI127" s="175"/>
      <c r="AJ127" s="175"/>
      <c r="AK127" s="175"/>
      <c r="AL127" s="175"/>
      <c r="AM127" s="175"/>
      <c r="AN127" s="175"/>
      <c r="AO127" s="175"/>
      <c r="AP127" s="175"/>
      <c r="AQ127" s="175"/>
      <c r="AR127" s="176"/>
      <c r="AS127" s="176"/>
      <c r="AT127" s="176"/>
      <c r="AU127" s="177" t="str">
        <f>VLOOKUP(Table3[[#This Row],[Risk Rating Score]],'Lookup Values'!$BS$1:$BT$34,2)</f>
        <v>Very Low</v>
      </c>
      <c r="AV127" s="172"/>
      <c r="AW127" s="177" t="str">
        <f>IFERROR(VLOOKUP(Table3[[#This Row],[RONI Match]],'Lookup Values'!$BU$2:$BV$26,2,FALSE),"")</f>
        <v/>
      </c>
      <c r="AX127" s="178"/>
      <c r="AY127" s="172"/>
      <c r="AZ127" s="176"/>
      <c r="BA127" s="170"/>
      <c r="BB127" s="170"/>
      <c r="BC127" s="170"/>
      <c r="BD127" s="170"/>
      <c r="BE127" s="170"/>
      <c r="BF127" s="170"/>
      <c r="BG127" s="170"/>
      <c r="BH127" s="170"/>
      <c r="BI127" s="175"/>
      <c r="BJ127" s="173"/>
      <c r="BK127" s="173"/>
      <c r="BL127" s="175"/>
      <c r="BM127" s="176"/>
      <c r="CC127" s="180" t="str">
        <f>IFERROR(VLOOKUP(Table2[[#This Row],[Gender]],'Lookup Values'!$A$1:$B$5,2,FALSE),"0")</f>
        <v>0</v>
      </c>
      <c r="CD127" s="181"/>
      <c r="CE127" s="180" t="str">
        <f>IFERROR(VLOOKUP(Table2[[#This Row],[Year Group]],'Lookup Values'!$C$1:$D$9,2,FALSE),"0")</f>
        <v>0</v>
      </c>
      <c r="CF127" s="180" t="str">
        <f>IFERROR(VLOOKUP(Table2[[#This Row],[School]],'Lookup Values'!$E$1:$E$22,2,FALSE),"0")</f>
        <v>0</v>
      </c>
      <c r="CG127" s="180" t="str">
        <f>IFERROR(VLOOKUP(Table2[[#This Row],[Attending PRU / AP]],'Lookup Values'!$G$1:$H$3,2,FALSE),"0")</f>
        <v>0</v>
      </c>
      <c r="CH127" s="180" t="str">
        <f>IFERROR(VLOOKUP(Table2[[#This Row],[EHE]],'Lookup Values'!$I$1:$J$3,2,FALSE),"0")</f>
        <v>0</v>
      </c>
      <c r="CI127" s="180" t="str">
        <f>IFERROR(VLOOKUP(Table2[[#This Row],[CME]],'Lookup Values'!$K$1:$L$3,2,FALSE),"0")</f>
        <v>0</v>
      </c>
      <c r="CJ127" s="183" t="str">
        <f>IFERROR(VLOOKUP(Table2[[#This Row],[Ethnicity]],'Ethnicity codes'!$H$1:$J$101,3,FALSE),"")</f>
        <v/>
      </c>
      <c r="CK127" s="180" t="str">
        <f>IFERROR(VLOOKUP(Table3[[#This Row],[Ethnicity2]],'Lookup Values'!$M$1:$N$23,2,FALSE),"0")</f>
        <v>0</v>
      </c>
      <c r="CL127" s="180" t="str">
        <f>IFERROR(VLOOKUP(Table3[[#This Row],[Ethnicity2]],'Lookup Values'!$O$1:$P$3,2,FALSE),"0")</f>
        <v>0</v>
      </c>
      <c r="CM127" s="180" t="str">
        <f>IFERROR(VLOOKUP(Table2[[#This Row],[EAL]],'Lookup Values'!$Q$1:$R$3,2,FALSE),"0")</f>
        <v>0</v>
      </c>
      <c r="CN127" s="180" t="str">
        <f>IFERROR(VLOOKUP(Table2[[#This Row],[SEND]],'Lookup Values'!$S$1:$T$6,2,FALSE),"0")</f>
        <v>0</v>
      </c>
      <c r="CO127" s="180" t="str">
        <f>IFERROR(VLOOKUP(Table2[[#This Row],[Pupil Premium]],'Lookup Values'!$U$1:$V$3,2,FALSE),"0")</f>
        <v>0</v>
      </c>
      <c r="CP127" s="180" t="str">
        <f>IFERROR(VLOOKUP(Table2[[#This Row],[LAC / Care Leaver]],'Lookup Values'!$W$1:$X$3,2,FALSE),"0")</f>
        <v>0</v>
      </c>
      <c r="CQ127" s="180" t="str">
        <f>IFERROR(VLOOKUP(Table2[[#This Row],[CP / CIN]],'Lookup Values'!$Y$1:$Z$3,2,FALSE),"0")</f>
        <v>0</v>
      </c>
      <c r="CR127" s="180" t="str">
        <f>IFERROR(VLOOKUP(Table2[[#This Row],[Early Help Referral]],'Lookup Values'!$Y$1:$Z$3,2,FALSE),"0")</f>
        <v>0</v>
      </c>
      <c r="CS127" s="180" t="str">
        <f>IFERROR(VLOOKUP(Table2[[#This Row],[Social Worker]],'Lookup Values'!$Y$1:$Z$3,2,FALSE),"0")</f>
        <v>0</v>
      </c>
      <c r="CT127" s="180" t="str">
        <f>IFERROR(VLOOKUP(Table2[[#This Row],[Exclusion]],'Lookup Values'!$AE$1:$AF$5,2,FALSE),"0")</f>
        <v>0</v>
      </c>
      <c r="CU127" s="180" t="str">
        <f>IFERROR(VLOOKUP(Table2[[#This Row],[Attendance / Absence (&lt;90% PA / &lt;50% SA)]],'Lookup Values'!$AG$1:$AH$4,2,FALSE),"0")</f>
        <v>0</v>
      </c>
      <c r="CV127" s="180" t="str">
        <f>IFERROR(VLOOKUP(Table2[[#This Row],[Multiple School Moves (3+)]],'Lookup Values'!$AI$1:$AJ$3,2,FALSE),"0")</f>
        <v>0</v>
      </c>
      <c r="CW127" s="180" t="str">
        <f>IFERROR(VLOOKUP(Table2[[#This Row],[Pregnancy]],'Lookup Values'!$AK$1:$AL$3,2,FALSE),"0")</f>
        <v>0</v>
      </c>
      <c r="CX127" s="180" t="str">
        <f>IFERROR(VLOOKUP(Table2[[#This Row],[Young Parent]],'Lookup Values'!$AM$1:$AN$3,2,FALSE),"0")</f>
        <v>0</v>
      </c>
      <c r="CY127" s="180" t="str">
        <f>IFERROR(VLOOKUP(Table2[[#This Row],[Young Carer]],'Lookup Values'!$AO$1:$AP$3,2,FALSE),"0")</f>
        <v>0</v>
      </c>
      <c r="CZ127" s="180" t="str">
        <f>IFERROR(VLOOKUP(Table2[[#This Row],[CAMHS Involvement]],'Lookup Values'!$AQ$1:$AR$3,2,FALSE),"0")</f>
        <v>0</v>
      </c>
      <c r="DA127" s="180" t="str">
        <f>IFERROR(VLOOKUP(Table2[[#This Row],[Health Condition]],'Lookup Values'!$AS$1:$AT$3,2,FALSE),"0")</f>
        <v>0</v>
      </c>
      <c r="DB127" s="180" t="str">
        <f>IFERROR(VLOOKUP(Table2[[#This Row],[Substance Misuse ]],'Lookup Values'!$AU$1:$AV$3,2,FALSE),"0")</f>
        <v>0</v>
      </c>
      <c r="DC127" s="180" t="str">
        <f>IFERROR(VLOOKUP(Table2[[#This Row],[YOT supervision]],'Lookup Values'!$AW$1:$AX$3,2,FALSE),"0")</f>
        <v>0</v>
      </c>
      <c r="DD127" s="180" t="str">
        <f>IFERROR(VLOOKUP(Table2[[#This Row],[Previous YOT supervision]],'Lookup Values'!$AY$1:$AZ$3,2,FALSE),"0")</f>
        <v>0</v>
      </c>
      <c r="DE127" s="180" t="str">
        <f>IFERROR(VLOOKUP(Table2[[#This Row],[Custody]],'Lookup Values'!$BA$1:$BB$3,2,FALSE),"0")</f>
        <v>0</v>
      </c>
      <c r="DF127" s="180" t="str">
        <f>IFERROR(VLOOKUP(Table2[[#This Row],[KS2 Eng &amp; Maths Ability Profile HAP/MAP/LAP]],'Lookup Values'!$BC$1:$BD$4,2,FALSE),"0")</f>
        <v>0</v>
      </c>
      <c r="DG127" s="180" t="str">
        <f>IFERROR(VLOOKUP(Table2[[#This Row],[Intended Post 16 Destination]],'Lookup Values'!$BG$1:$BH$12,2,FALSE),"0")</f>
        <v>0</v>
      </c>
      <c r="DH127" s="180" t="str">
        <f>IFERROR(VLOOKUP(Table2[[#This Row],[Application submitted (Y/N or number of applications)]],'Lookup Values'!$BI$1:$BJ$3,2,FALSE),"0")</f>
        <v>0</v>
      </c>
      <c r="DI127" s="180" t="str">
        <f>IFERROR(VLOOKUP(Table2[[#This Row],[Provider Name]],'Lookup Values'!$BK$1:$BL$3,2,FALSE),"0")</f>
        <v>0</v>
      </c>
      <c r="DJ127" s="181"/>
      <c r="DK127" s="180" t="str">
        <f>IFERROR(VLOOKUP(Table2[[#This Row],[Offer received (Y/N)]],'Lookup Values'!$BM$1:$BN$3,2,FALSE),"0")</f>
        <v>0</v>
      </c>
      <c r="DL127" s="180" t="str">
        <f>IFERROR(VLOOKUP(Table2[[#This Row],[Poor Behaviour / Attitude / Motivation]],'Lookup Values'!$BO$1:$BP$4,2,FALSE),"0")</f>
        <v>0</v>
      </c>
      <c r="DM127" s="180" t="str">
        <f>IFERROR(VLOOKUP(Table2[[#This Row],[Other known risk factors (1)]],'Lookup Values'!$BQ$1:$BR$10,2,FALSE),"0")</f>
        <v>0</v>
      </c>
      <c r="DN127" s="182" t="str">
        <f>IFERROR(VLOOKUP(Table2[[#This Row],[Other known risk factors (2)]],'Lookup Values'!$BQ$1:$BR$10,2,FALSE),"0")</f>
        <v>0</v>
      </c>
      <c r="DO127" s="180">
        <f>SUM(Table3[[#This Row],[Gender Score]:[Other known risk factors (2) Score]])</f>
        <v>0</v>
      </c>
      <c r="DP127" s="185" t="str">
        <f>CONCATENATE(Table2[[#This Row],[Generated RONI]],Table2[[#This Row],[School RONI]])</f>
        <v>Very Low</v>
      </c>
    </row>
    <row r="128" spans="1:120" s="179" customFormat="1" ht="13" x14ac:dyDescent="0.3">
      <c r="A128" s="168"/>
      <c r="B128" s="169"/>
      <c r="C128" s="170"/>
      <c r="D128" s="170"/>
      <c r="E128" s="170"/>
      <c r="F128" s="170"/>
      <c r="G128" s="170"/>
      <c r="H128" s="171"/>
      <c r="I128" s="172"/>
      <c r="J128" s="173"/>
      <c r="K128" s="172"/>
      <c r="L128" s="172"/>
      <c r="M128" s="173"/>
      <c r="N128" s="171"/>
      <c r="O128" s="173"/>
      <c r="P128" s="174"/>
      <c r="Q128" s="174"/>
      <c r="R128" s="175"/>
      <c r="S128" s="175"/>
      <c r="T128" s="175"/>
      <c r="U128" s="175"/>
      <c r="V128" s="175"/>
      <c r="W128" s="175"/>
      <c r="X128" s="175"/>
      <c r="Y128" s="175"/>
      <c r="Z128" s="175"/>
      <c r="AA128" s="175"/>
      <c r="AB128" s="175"/>
      <c r="AC128" s="175"/>
      <c r="AD128" s="175"/>
      <c r="AE128" s="175"/>
      <c r="AF128" s="175"/>
      <c r="AG128" s="175"/>
      <c r="AH128" s="175"/>
      <c r="AI128" s="175"/>
      <c r="AJ128" s="175"/>
      <c r="AK128" s="175"/>
      <c r="AL128" s="175"/>
      <c r="AM128" s="175"/>
      <c r="AN128" s="175"/>
      <c r="AO128" s="175"/>
      <c r="AP128" s="175"/>
      <c r="AQ128" s="175"/>
      <c r="AR128" s="176"/>
      <c r="AS128" s="176"/>
      <c r="AT128" s="176"/>
      <c r="AU128" s="177" t="str">
        <f>VLOOKUP(Table3[[#This Row],[Risk Rating Score]],'Lookup Values'!$BS$1:$BT$34,2)</f>
        <v>Very Low</v>
      </c>
      <c r="AV128" s="172"/>
      <c r="AW128" s="177" t="str">
        <f>IFERROR(VLOOKUP(Table3[[#This Row],[RONI Match]],'Lookup Values'!$BU$2:$BV$26,2,FALSE),"")</f>
        <v/>
      </c>
      <c r="AX128" s="178"/>
      <c r="AY128" s="172"/>
      <c r="AZ128" s="176"/>
      <c r="BA128" s="170"/>
      <c r="BB128" s="170"/>
      <c r="BC128" s="170"/>
      <c r="BD128" s="170"/>
      <c r="BE128" s="170"/>
      <c r="BF128" s="170"/>
      <c r="BG128" s="170"/>
      <c r="BH128" s="170"/>
      <c r="BI128" s="175"/>
      <c r="BJ128" s="173"/>
      <c r="BK128" s="173"/>
      <c r="BL128" s="175"/>
      <c r="BM128" s="176"/>
      <c r="CC128" s="180" t="str">
        <f>IFERROR(VLOOKUP(Table2[[#This Row],[Gender]],'Lookup Values'!$A$1:$B$5,2,FALSE),"0")</f>
        <v>0</v>
      </c>
      <c r="CD128" s="181"/>
      <c r="CE128" s="180" t="str">
        <f>IFERROR(VLOOKUP(Table2[[#This Row],[Year Group]],'Lookup Values'!$C$1:$D$9,2,FALSE),"0")</f>
        <v>0</v>
      </c>
      <c r="CF128" s="180" t="str">
        <f>IFERROR(VLOOKUP(Table2[[#This Row],[School]],'Lookup Values'!$E$1:$E$22,2,FALSE),"0")</f>
        <v>0</v>
      </c>
      <c r="CG128" s="180" t="str">
        <f>IFERROR(VLOOKUP(Table2[[#This Row],[Attending PRU / AP]],'Lookup Values'!$G$1:$H$3,2,FALSE),"0")</f>
        <v>0</v>
      </c>
      <c r="CH128" s="180" t="str">
        <f>IFERROR(VLOOKUP(Table2[[#This Row],[EHE]],'Lookup Values'!$I$1:$J$3,2,FALSE),"0")</f>
        <v>0</v>
      </c>
      <c r="CI128" s="180" t="str">
        <f>IFERROR(VLOOKUP(Table2[[#This Row],[CME]],'Lookup Values'!$K$1:$L$3,2,FALSE),"0")</f>
        <v>0</v>
      </c>
      <c r="CJ128" s="183" t="str">
        <f>IFERROR(VLOOKUP(Table2[[#This Row],[Ethnicity]],'Ethnicity codes'!$H$1:$J$101,3,FALSE),"")</f>
        <v/>
      </c>
      <c r="CK128" s="180" t="str">
        <f>IFERROR(VLOOKUP(Table3[[#This Row],[Ethnicity2]],'Lookup Values'!$M$1:$N$23,2,FALSE),"0")</f>
        <v>0</v>
      </c>
      <c r="CL128" s="180" t="str">
        <f>IFERROR(VLOOKUP(Table3[[#This Row],[Ethnicity2]],'Lookup Values'!$O$1:$P$3,2,FALSE),"0")</f>
        <v>0</v>
      </c>
      <c r="CM128" s="180" t="str">
        <f>IFERROR(VLOOKUP(Table2[[#This Row],[EAL]],'Lookup Values'!$Q$1:$R$3,2,FALSE),"0")</f>
        <v>0</v>
      </c>
      <c r="CN128" s="180" t="str">
        <f>IFERROR(VLOOKUP(Table2[[#This Row],[SEND]],'Lookup Values'!$S$1:$T$6,2,FALSE),"0")</f>
        <v>0</v>
      </c>
      <c r="CO128" s="180" t="str">
        <f>IFERROR(VLOOKUP(Table2[[#This Row],[Pupil Premium]],'Lookup Values'!$U$1:$V$3,2,FALSE),"0")</f>
        <v>0</v>
      </c>
      <c r="CP128" s="180" t="str">
        <f>IFERROR(VLOOKUP(Table2[[#This Row],[LAC / Care Leaver]],'Lookup Values'!$W$1:$X$3,2,FALSE),"0")</f>
        <v>0</v>
      </c>
      <c r="CQ128" s="180" t="str">
        <f>IFERROR(VLOOKUP(Table2[[#This Row],[CP / CIN]],'Lookup Values'!$Y$1:$Z$3,2,FALSE),"0")</f>
        <v>0</v>
      </c>
      <c r="CR128" s="180" t="str">
        <f>IFERROR(VLOOKUP(Table2[[#This Row],[Early Help Referral]],'Lookup Values'!$Y$1:$Z$3,2,FALSE),"0")</f>
        <v>0</v>
      </c>
      <c r="CS128" s="180" t="str">
        <f>IFERROR(VLOOKUP(Table2[[#This Row],[Social Worker]],'Lookup Values'!$Y$1:$Z$3,2,FALSE),"0")</f>
        <v>0</v>
      </c>
      <c r="CT128" s="180" t="str">
        <f>IFERROR(VLOOKUP(Table2[[#This Row],[Exclusion]],'Lookup Values'!$AE$1:$AF$5,2,FALSE),"0")</f>
        <v>0</v>
      </c>
      <c r="CU128" s="180" t="str">
        <f>IFERROR(VLOOKUP(Table2[[#This Row],[Attendance / Absence (&lt;90% PA / &lt;50% SA)]],'Lookup Values'!$AG$1:$AH$4,2,FALSE),"0")</f>
        <v>0</v>
      </c>
      <c r="CV128" s="180" t="str">
        <f>IFERROR(VLOOKUP(Table2[[#This Row],[Multiple School Moves (3+)]],'Lookup Values'!$AI$1:$AJ$3,2,FALSE),"0")</f>
        <v>0</v>
      </c>
      <c r="CW128" s="180" t="str">
        <f>IFERROR(VLOOKUP(Table2[[#This Row],[Pregnancy]],'Lookup Values'!$AK$1:$AL$3,2,FALSE),"0")</f>
        <v>0</v>
      </c>
      <c r="CX128" s="180" t="str">
        <f>IFERROR(VLOOKUP(Table2[[#This Row],[Young Parent]],'Lookup Values'!$AM$1:$AN$3,2,FALSE),"0")</f>
        <v>0</v>
      </c>
      <c r="CY128" s="180" t="str">
        <f>IFERROR(VLOOKUP(Table2[[#This Row],[Young Carer]],'Lookup Values'!$AO$1:$AP$3,2,FALSE),"0")</f>
        <v>0</v>
      </c>
      <c r="CZ128" s="180" t="str">
        <f>IFERROR(VLOOKUP(Table2[[#This Row],[CAMHS Involvement]],'Lookup Values'!$AQ$1:$AR$3,2,FALSE),"0")</f>
        <v>0</v>
      </c>
      <c r="DA128" s="180" t="str">
        <f>IFERROR(VLOOKUP(Table2[[#This Row],[Health Condition]],'Lookup Values'!$AS$1:$AT$3,2,FALSE),"0")</f>
        <v>0</v>
      </c>
      <c r="DB128" s="180" t="str">
        <f>IFERROR(VLOOKUP(Table2[[#This Row],[Substance Misuse ]],'Lookup Values'!$AU$1:$AV$3,2,FALSE),"0")</f>
        <v>0</v>
      </c>
      <c r="DC128" s="180" t="str">
        <f>IFERROR(VLOOKUP(Table2[[#This Row],[YOT supervision]],'Lookup Values'!$AW$1:$AX$3,2,FALSE),"0")</f>
        <v>0</v>
      </c>
      <c r="DD128" s="180" t="str">
        <f>IFERROR(VLOOKUP(Table2[[#This Row],[Previous YOT supervision]],'Lookup Values'!$AY$1:$AZ$3,2,FALSE),"0")</f>
        <v>0</v>
      </c>
      <c r="DE128" s="180" t="str">
        <f>IFERROR(VLOOKUP(Table2[[#This Row],[Custody]],'Lookup Values'!$BA$1:$BB$3,2,FALSE),"0")</f>
        <v>0</v>
      </c>
      <c r="DF128" s="180" t="str">
        <f>IFERROR(VLOOKUP(Table2[[#This Row],[KS2 Eng &amp; Maths Ability Profile HAP/MAP/LAP]],'Lookup Values'!$BC$1:$BD$4,2,FALSE),"0")</f>
        <v>0</v>
      </c>
      <c r="DG128" s="180" t="str">
        <f>IFERROR(VLOOKUP(Table2[[#This Row],[Intended Post 16 Destination]],'Lookup Values'!$BG$1:$BH$12,2,FALSE),"0")</f>
        <v>0</v>
      </c>
      <c r="DH128" s="180" t="str">
        <f>IFERROR(VLOOKUP(Table2[[#This Row],[Application submitted (Y/N or number of applications)]],'Lookup Values'!$BI$1:$BJ$3,2,FALSE),"0")</f>
        <v>0</v>
      </c>
      <c r="DI128" s="180" t="str">
        <f>IFERROR(VLOOKUP(Table2[[#This Row],[Provider Name]],'Lookup Values'!$BK$1:$BL$3,2,FALSE),"0")</f>
        <v>0</v>
      </c>
      <c r="DJ128" s="181"/>
      <c r="DK128" s="180" t="str">
        <f>IFERROR(VLOOKUP(Table2[[#This Row],[Offer received (Y/N)]],'Lookup Values'!$BM$1:$BN$3,2,FALSE),"0")</f>
        <v>0</v>
      </c>
      <c r="DL128" s="180" t="str">
        <f>IFERROR(VLOOKUP(Table2[[#This Row],[Poor Behaviour / Attitude / Motivation]],'Lookup Values'!$BO$1:$BP$4,2,FALSE),"0")</f>
        <v>0</v>
      </c>
      <c r="DM128" s="180" t="str">
        <f>IFERROR(VLOOKUP(Table2[[#This Row],[Other known risk factors (1)]],'Lookup Values'!$BQ$1:$BR$10,2,FALSE),"0")</f>
        <v>0</v>
      </c>
      <c r="DN128" s="182" t="str">
        <f>IFERROR(VLOOKUP(Table2[[#This Row],[Other known risk factors (2)]],'Lookup Values'!$BQ$1:$BR$10,2,FALSE),"0")</f>
        <v>0</v>
      </c>
      <c r="DO128" s="180">
        <f>SUM(Table3[[#This Row],[Gender Score]:[Other known risk factors (2) Score]])</f>
        <v>0</v>
      </c>
      <c r="DP128" s="185" t="str">
        <f>CONCATENATE(Table2[[#This Row],[Generated RONI]],Table2[[#This Row],[School RONI]])</f>
        <v>Very Low</v>
      </c>
    </row>
    <row r="129" spans="1:120" s="179" customFormat="1" ht="13" x14ac:dyDescent="0.3">
      <c r="A129" s="168"/>
      <c r="B129" s="169"/>
      <c r="C129" s="170"/>
      <c r="D129" s="170"/>
      <c r="E129" s="170"/>
      <c r="F129" s="170"/>
      <c r="G129" s="170"/>
      <c r="H129" s="171"/>
      <c r="I129" s="172"/>
      <c r="J129" s="173"/>
      <c r="K129" s="172"/>
      <c r="L129" s="172"/>
      <c r="M129" s="173"/>
      <c r="N129" s="171"/>
      <c r="O129" s="173"/>
      <c r="P129" s="174"/>
      <c r="Q129" s="174"/>
      <c r="R129" s="175"/>
      <c r="S129" s="175"/>
      <c r="T129" s="175"/>
      <c r="U129" s="175"/>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6"/>
      <c r="AS129" s="176"/>
      <c r="AT129" s="176"/>
      <c r="AU129" s="177" t="str">
        <f>VLOOKUP(Table3[[#This Row],[Risk Rating Score]],'Lookup Values'!$BS$1:$BT$34,2)</f>
        <v>Very Low</v>
      </c>
      <c r="AV129" s="172"/>
      <c r="AW129" s="177" t="str">
        <f>IFERROR(VLOOKUP(Table3[[#This Row],[RONI Match]],'Lookup Values'!$BU$2:$BV$26,2,FALSE),"")</f>
        <v/>
      </c>
      <c r="AX129" s="178"/>
      <c r="AY129" s="172"/>
      <c r="AZ129" s="176"/>
      <c r="BA129" s="170"/>
      <c r="BB129" s="170"/>
      <c r="BC129" s="170"/>
      <c r="BD129" s="170"/>
      <c r="BE129" s="170"/>
      <c r="BF129" s="170"/>
      <c r="BG129" s="170"/>
      <c r="BH129" s="170"/>
      <c r="BI129" s="175"/>
      <c r="BJ129" s="173"/>
      <c r="BK129" s="173"/>
      <c r="BL129" s="175"/>
      <c r="BM129" s="176"/>
      <c r="CC129" s="180" t="str">
        <f>IFERROR(VLOOKUP(Table2[[#This Row],[Gender]],'Lookup Values'!$A$1:$B$5,2,FALSE),"0")</f>
        <v>0</v>
      </c>
      <c r="CD129" s="181"/>
      <c r="CE129" s="180" t="str">
        <f>IFERROR(VLOOKUP(Table2[[#This Row],[Year Group]],'Lookup Values'!$C$1:$D$9,2,FALSE),"0")</f>
        <v>0</v>
      </c>
      <c r="CF129" s="180" t="str">
        <f>IFERROR(VLOOKUP(Table2[[#This Row],[School]],'Lookup Values'!$E$1:$E$22,2,FALSE),"0")</f>
        <v>0</v>
      </c>
      <c r="CG129" s="180" t="str">
        <f>IFERROR(VLOOKUP(Table2[[#This Row],[Attending PRU / AP]],'Lookup Values'!$G$1:$H$3,2,FALSE),"0")</f>
        <v>0</v>
      </c>
      <c r="CH129" s="180" t="str">
        <f>IFERROR(VLOOKUP(Table2[[#This Row],[EHE]],'Lookup Values'!$I$1:$J$3,2,FALSE),"0")</f>
        <v>0</v>
      </c>
      <c r="CI129" s="180" t="str">
        <f>IFERROR(VLOOKUP(Table2[[#This Row],[CME]],'Lookup Values'!$K$1:$L$3,2,FALSE),"0")</f>
        <v>0</v>
      </c>
      <c r="CJ129" s="183" t="str">
        <f>IFERROR(VLOOKUP(Table2[[#This Row],[Ethnicity]],'Ethnicity codes'!$H$1:$J$101,3,FALSE),"")</f>
        <v/>
      </c>
      <c r="CK129" s="180" t="str">
        <f>IFERROR(VLOOKUP(Table3[[#This Row],[Ethnicity2]],'Lookup Values'!$M$1:$N$23,2,FALSE),"0")</f>
        <v>0</v>
      </c>
      <c r="CL129" s="180" t="str">
        <f>IFERROR(VLOOKUP(Table3[[#This Row],[Ethnicity2]],'Lookup Values'!$O$1:$P$3,2,FALSE),"0")</f>
        <v>0</v>
      </c>
      <c r="CM129" s="180" t="str">
        <f>IFERROR(VLOOKUP(Table2[[#This Row],[EAL]],'Lookup Values'!$Q$1:$R$3,2,FALSE),"0")</f>
        <v>0</v>
      </c>
      <c r="CN129" s="180" t="str">
        <f>IFERROR(VLOOKUP(Table2[[#This Row],[SEND]],'Lookup Values'!$S$1:$T$6,2,FALSE),"0")</f>
        <v>0</v>
      </c>
      <c r="CO129" s="180" t="str">
        <f>IFERROR(VLOOKUP(Table2[[#This Row],[Pupil Premium]],'Lookup Values'!$U$1:$V$3,2,FALSE),"0")</f>
        <v>0</v>
      </c>
      <c r="CP129" s="180" t="str">
        <f>IFERROR(VLOOKUP(Table2[[#This Row],[LAC / Care Leaver]],'Lookup Values'!$W$1:$X$3,2,FALSE),"0")</f>
        <v>0</v>
      </c>
      <c r="CQ129" s="180" t="str">
        <f>IFERROR(VLOOKUP(Table2[[#This Row],[CP / CIN]],'Lookup Values'!$Y$1:$Z$3,2,FALSE),"0")</f>
        <v>0</v>
      </c>
      <c r="CR129" s="180" t="str">
        <f>IFERROR(VLOOKUP(Table2[[#This Row],[Early Help Referral]],'Lookup Values'!$Y$1:$Z$3,2,FALSE),"0")</f>
        <v>0</v>
      </c>
      <c r="CS129" s="180" t="str">
        <f>IFERROR(VLOOKUP(Table2[[#This Row],[Social Worker]],'Lookup Values'!$Y$1:$Z$3,2,FALSE),"0")</f>
        <v>0</v>
      </c>
      <c r="CT129" s="180" t="str">
        <f>IFERROR(VLOOKUP(Table2[[#This Row],[Exclusion]],'Lookup Values'!$AE$1:$AF$5,2,FALSE),"0")</f>
        <v>0</v>
      </c>
      <c r="CU129" s="180" t="str">
        <f>IFERROR(VLOOKUP(Table2[[#This Row],[Attendance / Absence (&lt;90% PA / &lt;50% SA)]],'Lookup Values'!$AG$1:$AH$4,2,FALSE),"0")</f>
        <v>0</v>
      </c>
      <c r="CV129" s="180" t="str">
        <f>IFERROR(VLOOKUP(Table2[[#This Row],[Multiple School Moves (3+)]],'Lookup Values'!$AI$1:$AJ$3,2,FALSE),"0")</f>
        <v>0</v>
      </c>
      <c r="CW129" s="180" t="str">
        <f>IFERROR(VLOOKUP(Table2[[#This Row],[Pregnancy]],'Lookup Values'!$AK$1:$AL$3,2,FALSE),"0")</f>
        <v>0</v>
      </c>
      <c r="CX129" s="180" t="str">
        <f>IFERROR(VLOOKUP(Table2[[#This Row],[Young Parent]],'Lookup Values'!$AM$1:$AN$3,2,FALSE),"0")</f>
        <v>0</v>
      </c>
      <c r="CY129" s="180" t="str">
        <f>IFERROR(VLOOKUP(Table2[[#This Row],[Young Carer]],'Lookup Values'!$AO$1:$AP$3,2,FALSE),"0")</f>
        <v>0</v>
      </c>
      <c r="CZ129" s="180" t="str">
        <f>IFERROR(VLOOKUP(Table2[[#This Row],[CAMHS Involvement]],'Lookup Values'!$AQ$1:$AR$3,2,FALSE),"0")</f>
        <v>0</v>
      </c>
      <c r="DA129" s="180" t="str">
        <f>IFERROR(VLOOKUP(Table2[[#This Row],[Health Condition]],'Lookup Values'!$AS$1:$AT$3,2,FALSE),"0")</f>
        <v>0</v>
      </c>
      <c r="DB129" s="180" t="str">
        <f>IFERROR(VLOOKUP(Table2[[#This Row],[Substance Misuse ]],'Lookup Values'!$AU$1:$AV$3,2,FALSE),"0")</f>
        <v>0</v>
      </c>
      <c r="DC129" s="180" t="str">
        <f>IFERROR(VLOOKUP(Table2[[#This Row],[YOT supervision]],'Lookup Values'!$AW$1:$AX$3,2,FALSE),"0")</f>
        <v>0</v>
      </c>
      <c r="DD129" s="180" t="str">
        <f>IFERROR(VLOOKUP(Table2[[#This Row],[Previous YOT supervision]],'Lookup Values'!$AY$1:$AZ$3,2,FALSE),"0")</f>
        <v>0</v>
      </c>
      <c r="DE129" s="180" t="str">
        <f>IFERROR(VLOOKUP(Table2[[#This Row],[Custody]],'Lookup Values'!$BA$1:$BB$3,2,FALSE),"0")</f>
        <v>0</v>
      </c>
      <c r="DF129" s="180" t="str">
        <f>IFERROR(VLOOKUP(Table2[[#This Row],[KS2 Eng &amp; Maths Ability Profile HAP/MAP/LAP]],'Lookup Values'!$BC$1:$BD$4,2,FALSE),"0")</f>
        <v>0</v>
      </c>
      <c r="DG129" s="180" t="str">
        <f>IFERROR(VLOOKUP(Table2[[#This Row],[Intended Post 16 Destination]],'Lookup Values'!$BG$1:$BH$12,2,FALSE),"0")</f>
        <v>0</v>
      </c>
      <c r="DH129" s="180" t="str">
        <f>IFERROR(VLOOKUP(Table2[[#This Row],[Application submitted (Y/N or number of applications)]],'Lookup Values'!$BI$1:$BJ$3,2,FALSE),"0")</f>
        <v>0</v>
      </c>
      <c r="DI129" s="180" t="str">
        <f>IFERROR(VLOOKUP(Table2[[#This Row],[Provider Name]],'Lookup Values'!$BK$1:$BL$3,2,FALSE),"0")</f>
        <v>0</v>
      </c>
      <c r="DJ129" s="181"/>
      <c r="DK129" s="180" t="str">
        <f>IFERROR(VLOOKUP(Table2[[#This Row],[Offer received (Y/N)]],'Lookup Values'!$BM$1:$BN$3,2,FALSE),"0")</f>
        <v>0</v>
      </c>
      <c r="DL129" s="180" t="str">
        <f>IFERROR(VLOOKUP(Table2[[#This Row],[Poor Behaviour / Attitude / Motivation]],'Lookup Values'!$BO$1:$BP$4,2,FALSE),"0")</f>
        <v>0</v>
      </c>
      <c r="DM129" s="180" t="str">
        <f>IFERROR(VLOOKUP(Table2[[#This Row],[Other known risk factors (1)]],'Lookup Values'!$BQ$1:$BR$10,2,FALSE),"0")</f>
        <v>0</v>
      </c>
      <c r="DN129" s="182" t="str">
        <f>IFERROR(VLOOKUP(Table2[[#This Row],[Other known risk factors (2)]],'Lookup Values'!$BQ$1:$BR$10,2,FALSE),"0")</f>
        <v>0</v>
      </c>
      <c r="DO129" s="180">
        <f>SUM(Table3[[#This Row],[Gender Score]:[Other known risk factors (2) Score]])</f>
        <v>0</v>
      </c>
      <c r="DP129" s="185" t="str">
        <f>CONCATENATE(Table2[[#This Row],[Generated RONI]],Table2[[#This Row],[School RONI]])</f>
        <v>Very Low</v>
      </c>
    </row>
    <row r="130" spans="1:120" s="179" customFormat="1" ht="13" x14ac:dyDescent="0.3">
      <c r="A130" s="168"/>
      <c r="B130" s="169"/>
      <c r="C130" s="170"/>
      <c r="D130" s="170"/>
      <c r="E130" s="170"/>
      <c r="F130" s="170"/>
      <c r="G130" s="170"/>
      <c r="H130" s="171"/>
      <c r="I130" s="172"/>
      <c r="J130" s="173"/>
      <c r="K130" s="172"/>
      <c r="L130" s="172"/>
      <c r="M130" s="173"/>
      <c r="N130" s="171"/>
      <c r="O130" s="173"/>
      <c r="P130" s="174"/>
      <c r="Q130" s="174"/>
      <c r="R130" s="175"/>
      <c r="S130" s="175"/>
      <c r="T130" s="175"/>
      <c r="U130" s="175"/>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6"/>
      <c r="AS130" s="176"/>
      <c r="AT130" s="176"/>
      <c r="AU130" s="177" t="str">
        <f>VLOOKUP(Table3[[#This Row],[Risk Rating Score]],'Lookup Values'!$BS$1:$BT$34,2)</f>
        <v>Very Low</v>
      </c>
      <c r="AV130" s="172"/>
      <c r="AW130" s="177" t="str">
        <f>IFERROR(VLOOKUP(Table3[[#This Row],[RONI Match]],'Lookup Values'!$BU$2:$BV$26,2,FALSE),"")</f>
        <v/>
      </c>
      <c r="AX130" s="178"/>
      <c r="AY130" s="172"/>
      <c r="AZ130" s="176"/>
      <c r="BA130" s="170"/>
      <c r="BB130" s="170"/>
      <c r="BC130" s="170"/>
      <c r="BD130" s="170"/>
      <c r="BE130" s="170"/>
      <c r="BF130" s="170"/>
      <c r="BG130" s="170"/>
      <c r="BH130" s="170"/>
      <c r="BI130" s="175"/>
      <c r="BJ130" s="173"/>
      <c r="BK130" s="173"/>
      <c r="BL130" s="175"/>
      <c r="BM130" s="176"/>
      <c r="CC130" s="180" t="str">
        <f>IFERROR(VLOOKUP(Table2[[#This Row],[Gender]],'Lookup Values'!$A$1:$B$5,2,FALSE),"0")</f>
        <v>0</v>
      </c>
      <c r="CD130" s="181"/>
      <c r="CE130" s="180" t="str">
        <f>IFERROR(VLOOKUP(Table2[[#This Row],[Year Group]],'Lookup Values'!$C$1:$D$9,2,FALSE),"0")</f>
        <v>0</v>
      </c>
      <c r="CF130" s="180" t="str">
        <f>IFERROR(VLOOKUP(Table2[[#This Row],[School]],'Lookup Values'!$E$1:$E$22,2,FALSE),"0")</f>
        <v>0</v>
      </c>
      <c r="CG130" s="180" t="str">
        <f>IFERROR(VLOOKUP(Table2[[#This Row],[Attending PRU / AP]],'Lookup Values'!$G$1:$H$3,2,FALSE),"0")</f>
        <v>0</v>
      </c>
      <c r="CH130" s="180" t="str">
        <f>IFERROR(VLOOKUP(Table2[[#This Row],[EHE]],'Lookup Values'!$I$1:$J$3,2,FALSE),"0")</f>
        <v>0</v>
      </c>
      <c r="CI130" s="180" t="str">
        <f>IFERROR(VLOOKUP(Table2[[#This Row],[CME]],'Lookup Values'!$K$1:$L$3,2,FALSE),"0")</f>
        <v>0</v>
      </c>
      <c r="CJ130" s="183" t="str">
        <f>IFERROR(VLOOKUP(Table2[[#This Row],[Ethnicity]],'Ethnicity codes'!$H$1:$J$101,3,FALSE),"")</f>
        <v/>
      </c>
      <c r="CK130" s="180" t="str">
        <f>IFERROR(VLOOKUP(Table3[[#This Row],[Ethnicity2]],'Lookup Values'!$M$1:$N$23,2,FALSE),"0")</f>
        <v>0</v>
      </c>
      <c r="CL130" s="180" t="str">
        <f>IFERROR(VLOOKUP(Table3[[#This Row],[Ethnicity2]],'Lookup Values'!$O$1:$P$3,2,FALSE),"0")</f>
        <v>0</v>
      </c>
      <c r="CM130" s="180" t="str">
        <f>IFERROR(VLOOKUP(Table2[[#This Row],[EAL]],'Lookup Values'!$Q$1:$R$3,2,FALSE),"0")</f>
        <v>0</v>
      </c>
      <c r="CN130" s="180" t="str">
        <f>IFERROR(VLOOKUP(Table2[[#This Row],[SEND]],'Lookup Values'!$S$1:$T$6,2,FALSE),"0")</f>
        <v>0</v>
      </c>
      <c r="CO130" s="180" t="str">
        <f>IFERROR(VLOOKUP(Table2[[#This Row],[Pupil Premium]],'Lookup Values'!$U$1:$V$3,2,FALSE),"0")</f>
        <v>0</v>
      </c>
      <c r="CP130" s="180" t="str">
        <f>IFERROR(VLOOKUP(Table2[[#This Row],[LAC / Care Leaver]],'Lookup Values'!$W$1:$X$3,2,FALSE),"0")</f>
        <v>0</v>
      </c>
      <c r="CQ130" s="180" t="str">
        <f>IFERROR(VLOOKUP(Table2[[#This Row],[CP / CIN]],'Lookup Values'!$Y$1:$Z$3,2,FALSE),"0")</f>
        <v>0</v>
      </c>
      <c r="CR130" s="180" t="str">
        <f>IFERROR(VLOOKUP(Table2[[#This Row],[Early Help Referral]],'Lookup Values'!$Y$1:$Z$3,2,FALSE),"0")</f>
        <v>0</v>
      </c>
      <c r="CS130" s="180" t="str">
        <f>IFERROR(VLOOKUP(Table2[[#This Row],[Social Worker]],'Lookup Values'!$Y$1:$Z$3,2,FALSE),"0")</f>
        <v>0</v>
      </c>
      <c r="CT130" s="180" t="str">
        <f>IFERROR(VLOOKUP(Table2[[#This Row],[Exclusion]],'Lookup Values'!$AE$1:$AF$5,2,FALSE),"0")</f>
        <v>0</v>
      </c>
      <c r="CU130" s="180" t="str">
        <f>IFERROR(VLOOKUP(Table2[[#This Row],[Attendance / Absence (&lt;90% PA / &lt;50% SA)]],'Lookup Values'!$AG$1:$AH$4,2,FALSE),"0")</f>
        <v>0</v>
      </c>
      <c r="CV130" s="180" t="str">
        <f>IFERROR(VLOOKUP(Table2[[#This Row],[Multiple School Moves (3+)]],'Lookup Values'!$AI$1:$AJ$3,2,FALSE),"0")</f>
        <v>0</v>
      </c>
      <c r="CW130" s="180" t="str">
        <f>IFERROR(VLOOKUP(Table2[[#This Row],[Pregnancy]],'Lookup Values'!$AK$1:$AL$3,2,FALSE),"0")</f>
        <v>0</v>
      </c>
      <c r="CX130" s="180" t="str">
        <f>IFERROR(VLOOKUP(Table2[[#This Row],[Young Parent]],'Lookup Values'!$AM$1:$AN$3,2,FALSE),"0")</f>
        <v>0</v>
      </c>
      <c r="CY130" s="180" t="str">
        <f>IFERROR(VLOOKUP(Table2[[#This Row],[Young Carer]],'Lookup Values'!$AO$1:$AP$3,2,FALSE),"0")</f>
        <v>0</v>
      </c>
      <c r="CZ130" s="180" t="str">
        <f>IFERROR(VLOOKUP(Table2[[#This Row],[CAMHS Involvement]],'Lookup Values'!$AQ$1:$AR$3,2,FALSE),"0")</f>
        <v>0</v>
      </c>
      <c r="DA130" s="180" t="str">
        <f>IFERROR(VLOOKUP(Table2[[#This Row],[Health Condition]],'Lookup Values'!$AS$1:$AT$3,2,FALSE),"0")</f>
        <v>0</v>
      </c>
      <c r="DB130" s="180" t="str">
        <f>IFERROR(VLOOKUP(Table2[[#This Row],[Substance Misuse ]],'Lookup Values'!$AU$1:$AV$3,2,FALSE),"0")</f>
        <v>0</v>
      </c>
      <c r="DC130" s="180" t="str">
        <f>IFERROR(VLOOKUP(Table2[[#This Row],[YOT supervision]],'Lookup Values'!$AW$1:$AX$3,2,FALSE),"0")</f>
        <v>0</v>
      </c>
      <c r="DD130" s="180" t="str">
        <f>IFERROR(VLOOKUP(Table2[[#This Row],[Previous YOT supervision]],'Lookup Values'!$AY$1:$AZ$3,2,FALSE),"0")</f>
        <v>0</v>
      </c>
      <c r="DE130" s="180" t="str">
        <f>IFERROR(VLOOKUP(Table2[[#This Row],[Custody]],'Lookup Values'!$BA$1:$BB$3,2,FALSE),"0")</f>
        <v>0</v>
      </c>
      <c r="DF130" s="180" t="str">
        <f>IFERROR(VLOOKUP(Table2[[#This Row],[KS2 Eng &amp; Maths Ability Profile HAP/MAP/LAP]],'Lookup Values'!$BC$1:$BD$4,2,FALSE),"0")</f>
        <v>0</v>
      </c>
      <c r="DG130" s="180" t="str">
        <f>IFERROR(VLOOKUP(Table2[[#This Row],[Intended Post 16 Destination]],'Lookup Values'!$BG$1:$BH$12,2,FALSE),"0")</f>
        <v>0</v>
      </c>
      <c r="DH130" s="180" t="str">
        <f>IFERROR(VLOOKUP(Table2[[#This Row],[Application submitted (Y/N or number of applications)]],'Lookup Values'!$BI$1:$BJ$3,2,FALSE),"0")</f>
        <v>0</v>
      </c>
      <c r="DI130" s="180" t="str">
        <f>IFERROR(VLOOKUP(Table2[[#This Row],[Provider Name]],'Lookup Values'!$BK$1:$BL$3,2,FALSE),"0")</f>
        <v>0</v>
      </c>
      <c r="DJ130" s="181"/>
      <c r="DK130" s="180" t="str">
        <f>IFERROR(VLOOKUP(Table2[[#This Row],[Offer received (Y/N)]],'Lookup Values'!$BM$1:$BN$3,2,FALSE),"0")</f>
        <v>0</v>
      </c>
      <c r="DL130" s="180" t="str">
        <f>IFERROR(VLOOKUP(Table2[[#This Row],[Poor Behaviour / Attitude / Motivation]],'Lookup Values'!$BO$1:$BP$4,2,FALSE),"0")</f>
        <v>0</v>
      </c>
      <c r="DM130" s="180" t="str">
        <f>IFERROR(VLOOKUP(Table2[[#This Row],[Other known risk factors (1)]],'Lookup Values'!$BQ$1:$BR$10,2,FALSE),"0")</f>
        <v>0</v>
      </c>
      <c r="DN130" s="182" t="str">
        <f>IFERROR(VLOOKUP(Table2[[#This Row],[Other known risk factors (2)]],'Lookup Values'!$BQ$1:$BR$10,2,FALSE),"0")</f>
        <v>0</v>
      </c>
      <c r="DO130" s="180">
        <f>SUM(Table3[[#This Row],[Gender Score]:[Other known risk factors (2) Score]])</f>
        <v>0</v>
      </c>
      <c r="DP130" s="185" t="str">
        <f>CONCATENATE(Table2[[#This Row],[Generated RONI]],Table2[[#This Row],[School RONI]])</f>
        <v>Very Low</v>
      </c>
    </row>
    <row r="131" spans="1:120" s="179" customFormat="1" ht="13" x14ac:dyDescent="0.3">
      <c r="A131" s="168"/>
      <c r="B131" s="169"/>
      <c r="C131" s="170"/>
      <c r="D131" s="170"/>
      <c r="E131" s="170"/>
      <c r="F131" s="170"/>
      <c r="G131" s="170"/>
      <c r="H131" s="171"/>
      <c r="I131" s="172"/>
      <c r="J131" s="173"/>
      <c r="K131" s="172"/>
      <c r="L131" s="172"/>
      <c r="M131" s="173"/>
      <c r="N131" s="171"/>
      <c r="O131" s="173"/>
      <c r="P131" s="174"/>
      <c r="Q131" s="174"/>
      <c r="R131" s="175"/>
      <c r="S131" s="175"/>
      <c r="T131" s="175"/>
      <c r="U131" s="175"/>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6"/>
      <c r="AS131" s="176"/>
      <c r="AT131" s="176"/>
      <c r="AU131" s="177" t="str">
        <f>VLOOKUP(Table3[[#This Row],[Risk Rating Score]],'Lookup Values'!$BS$1:$BT$34,2)</f>
        <v>Very Low</v>
      </c>
      <c r="AV131" s="172"/>
      <c r="AW131" s="177" t="str">
        <f>IFERROR(VLOOKUP(Table3[[#This Row],[RONI Match]],'Lookup Values'!$BU$2:$BV$26,2,FALSE),"")</f>
        <v/>
      </c>
      <c r="AX131" s="178"/>
      <c r="AY131" s="172"/>
      <c r="AZ131" s="176"/>
      <c r="BA131" s="170"/>
      <c r="BB131" s="170"/>
      <c r="BC131" s="170"/>
      <c r="BD131" s="170"/>
      <c r="BE131" s="170"/>
      <c r="BF131" s="170"/>
      <c r="BG131" s="170"/>
      <c r="BH131" s="170"/>
      <c r="BI131" s="175"/>
      <c r="BJ131" s="173"/>
      <c r="BK131" s="173"/>
      <c r="BL131" s="175"/>
      <c r="BM131" s="176"/>
      <c r="CC131" s="180" t="str">
        <f>IFERROR(VLOOKUP(Table2[[#This Row],[Gender]],'Lookup Values'!$A$1:$B$5,2,FALSE),"0")</f>
        <v>0</v>
      </c>
      <c r="CD131" s="181"/>
      <c r="CE131" s="180" t="str">
        <f>IFERROR(VLOOKUP(Table2[[#This Row],[Year Group]],'Lookup Values'!$C$1:$D$9,2,FALSE),"0")</f>
        <v>0</v>
      </c>
      <c r="CF131" s="180" t="str">
        <f>IFERROR(VLOOKUP(Table2[[#This Row],[School]],'Lookup Values'!$E$1:$E$22,2,FALSE),"0")</f>
        <v>0</v>
      </c>
      <c r="CG131" s="180" t="str">
        <f>IFERROR(VLOOKUP(Table2[[#This Row],[Attending PRU / AP]],'Lookup Values'!$G$1:$H$3,2,FALSE),"0")</f>
        <v>0</v>
      </c>
      <c r="CH131" s="180" t="str">
        <f>IFERROR(VLOOKUP(Table2[[#This Row],[EHE]],'Lookup Values'!$I$1:$J$3,2,FALSE),"0")</f>
        <v>0</v>
      </c>
      <c r="CI131" s="180" t="str">
        <f>IFERROR(VLOOKUP(Table2[[#This Row],[CME]],'Lookup Values'!$K$1:$L$3,2,FALSE),"0")</f>
        <v>0</v>
      </c>
      <c r="CJ131" s="183" t="str">
        <f>IFERROR(VLOOKUP(Table2[[#This Row],[Ethnicity]],'Ethnicity codes'!$H$1:$J$101,3,FALSE),"")</f>
        <v/>
      </c>
      <c r="CK131" s="180" t="str">
        <f>IFERROR(VLOOKUP(Table3[[#This Row],[Ethnicity2]],'Lookup Values'!$M$1:$N$23,2,FALSE),"0")</f>
        <v>0</v>
      </c>
      <c r="CL131" s="180" t="str">
        <f>IFERROR(VLOOKUP(Table3[[#This Row],[Ethnicity2]],'Lookup Values'!$O$1:$P$3,2,FALSE),"0")</f>
        <v>0</v>
      </c>
      <c r="CM131" s="180" t="str">
        <f>IFERROR(VLOOKUP(Table2[[#This Row],[EAL]],'Lookup Values'!$Q$1:$R$3,2,FALSE),"0")</f>
        <v>0</v>
      </c>
      <c r="CN131" s="180" t="str">
        <f>IFERROR(VLOOKUP(Table2[[#This Row],[SEND]],'Lookup Values'!$S$1:$T$6,2,FALSE),"0")</f>
        <v>0</v>
      </c>
      <c r="CO131" s="180" t="str">
        <f>IFERROR(VLOOKUP(Table2[[#This Row],[Pupil Premium]],'Lookup Values'!$U$1:$V$3,2,FALSE),"0")</f>
        <v>0</v>
      </c>
      <c r="CP131" s="180" t="str">
        <f>IFERROR(VLOOKUP(Table2[[#This Row],[LAC / Care Leaver]],'Lookup Values'!$W$1:$X$3,2,FALSE),"0")</f>
        <v>0</v>
      </c>
      <c r="CQ131" s="180" t="str">
        <f>IFERROR(VLOOKUP(Table2[[#This Row],[CP / CIN]],'Lookup Values'!$Y$1:$Z$3,2,FALSE),"0")</f>
        <v>0</v>
      </c>
      <c r="CR131" s="180" t="str">
        <f>IFERROR(VLOOKUP(Table2[[#This Row],[Early Help Referral]],'Lookup Values'!$Y$1:$Z$3,2,FALSE),"0")</f>
        <v>0</v>
      </c>
      <c r="CS131" s="180" t="str">
        <f>IFERROR(VLOOKUP(Table2[[#This Row],[Social Worker]],'Lookup Values'!$Y$1:$Z$3,2,FALSE),"0")</f>
        <v>0</v>
      </c>
      <c r="CT131" s="180" t="str">
        <f>IFERROR(VLOOKUP(Table2[[#This Row],[Exclusion]],'Lookup Values'!$AE$1:$AF$5,2,FALSE),"0")</f>
        <v>0</v>
      </c>
      <c r="CU131" s="180" t="str">
        <f>IFERROR(VLOOKUP(Table2[[#This Row],[Attendance / Absence (&lt;90% PA / &lt;50% SA)]],'Lookup Values'!$AG$1:$AH$4,2,FALSE),"0")</f>
        <v>0</v>
      </c>
      <c r="CV131" s="180" t="str">
        <f>IFERROR(VLOOKUP(Table2[[#This Row],[Multiple School Moves (3+)]],'Lookup Values'!$AI$1:$AJ$3,2,FALSE),"0")</f>
        <v>0</v>
      </c>
      <c r="CW131" s="180" t="str">
        <f>IFERROR(VLOOKUP(Table2[[#This Row],[Pregnancy]],'Lookup Values'!$AK$1:$AL$3,2,FALSE),"0")</f>
        <v>0</v>
      </c>
      <c r="CX131" s="180" t="str">
        <f>IFERROR(VLOOKUP(Table2[[#This Row],[Young Parent]],'Lookup Values'!$AM$1:$AN$3,2,FALSE),"0")</f>
        <v>0</v>
      </c>
      <c r="CY131" s="180" t="str">
        <f>IFERROR(VLOOKUP(Table2[[#This Row],[Young Carer]],'Lookup Values'!$AO$1:$AP$3,2,FALSE),"0")</f>
        <v>0</v>
      </c>
      <c r="CZ131" s="180" t="str">
        <f>IFERROR(VLOOKUP(Table2[[#This Row],[CAMHS Involvement]],'Lookup Values'!$AQ$1:$AR$3,2,FALSE),"0")</f>
        <v>0</v>
      </c>
      <c r="DA131" s="180" t="str">
        <f>IFERROR(VLOOKUP(Table2[[#This Row],[Health Condition]],'Lookup Values'!$AS$1:$AT$3,2,FALSE),"0")</f>
        <v>0</v>
      </c>
      <c r="DB131" s="180" t="str">
        <f>IFERROR(VLOOKUP(Table2[[#This Row],[Substance Misuse ]],'Lookup Values'!$AU$1:$AV$3,2,FALSE),"0")</f>
        <v>0</v>
      </c>
      <c r="DC131" s="180" t="str">
        <f>IFERROR(VLOOKUP(Table2[[#This Row],[YOT supervision]],'Lookup Values'!$AW$1:$AX$3,2,FALSE),"0")</f>
        <v>0</v>
      </c>
      <c r="DD131" s="180" t="str">
        <f>IFERROR(VLOOKUP(Table2[[#This Row],[Previous YOT supervision]],'Lookup Values'!$AY$1:$AZ$3,2,FALSE),"0")</f>
        <v>0</v>
      </c>
      <c r="DE131" s="180" t="str">
        <f>IFERROR(VLOOKUP(Table2[[#This Row],[Custody]],'Lookup Values'!$BA$1:$BB$3,2,FALSE),"0")</f>
        <v>0</v>
      </c>
      <c r="DF131" s="180" t="str">
        <f>IFERROR(VLOOKUP(Table2[[#This Row],[KS2 Eng &amp; Maths Ability Profile HAP/MAP/LAP]],'Lookup Values'!$BC$1:$BD$4,2,FALSE),"0")</f>
        <v>0</v>
      </c>
      <c r="DG131" s="180" t="str">
        <f>IFERROR(VLOOKUP(Table2[[#This Row],[Intended Post 16 Destination]],'Lookup Values'!$BG$1:$BH$12,2,FALSE),"0")</f>
        <v>0</v>
      </c>
      <c r="DH131" s="180" t="str">
        <f>IFERROR(VLOOKUP(Table2[[#This Row],[Application submitted (Y/N or number of applications)]],'Lookup Values'!$BI$1:$BJ$3,2,FALSE),"0")</f>
        <v>0</v>
      </c>
      <c r="DI131" s="180" t="str">
        <f>IFERROR(VLOOKUP(Table2[[#This Row],[Provider Name]],'Lookup Values'!$BK$1:$BL$3,2,FALSE),"0")</f>
        <v>0</v>
      </c>
      <c r="DJ131" s="181"/>
      <c r="DK131" s="180" t="str">
        <f>IFERROR(VLOOKUP(Table2[[#This Row],[Offer received (Y/N)]],'Lookup Values'!$BM$1:$BN$3,2,FALSE),"0")</f>
        <v>0</v>
      </c>
      <c r="DL131" s="180" t="str">
        <f>IFERROR(VLOOKUP(Table2[[#This Row],[Poor Behaviour / Attitude / Motivation]],'Lookup Values'!$BO$1:$BP$4,2,FALSE),"0")</f>
        <v>0</v>
      </c>
      <c r="DM131" s="180" t="str">
        <f>IFERROR(VLOOKUP(Table2[[#This Row],[Other known risk factors (1)]],'Lookup Values'!$BQ$1:$BR$10,2,FALSE),"0")</f>
        <v>0</v>
      </c>
      <c r="DN131" s="182" t="str">
        <f>IFERROR(VLOOKUP(Table2[[#This Row],[Other known risk factors (2)]],'Lookup Values'!$BQ$1:$BR$10,2,FALSE),"0")</f>
        <v>0</v>
      </c>
      <c r="DO131" s="180">
        <f>SUM(Table3[[#This Row],[Gender Score]:[Other known risk factors (2) Score]])</f>
        <v>0</v>
      </c>
      <c r="DP131" s="185" t="str">
        <f>CONCATENATE(Table2[[#This Row],[Generated RONI]],Table2[[#This Row],[School RONI]])</f>
        <v>Very Low</v>
      </c>
    </row>
    <row r="132" spans="1:120" s="179" customFormat="1" ht="13" x14ac:dyDescent="0.3">
      <c r="A132" s="168"/>
      <c r="B132" s="169"/>
      <c r="C132" s="170"/>
      <c r="D132" s="170"/>
      <c r="E132" s="170"/>
      <c r="F132" s="170"/>
      <c r="G132" s="170"/>
      <c r="H132" s="171"/>
      <c r="I132" s="172"/>
      <c r="J132" s="173"/>
      <c r="K132" s="172"/>
      <c r="L132" s="172"/>
      <c r="M132" s="173"/>
      <c r="N132" s="171"/>
      <c r="O132" s="173"/>
      <c r="P132" s="174"/>
      <c r="Q132" s="174"/>
      <c r="R132" s="175"/>
      <c r="S132" s="175"/>
      <c r="T132" s="175"/>
      <c r="U132" s="175"/>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6"/>
      <c r="AS132" s="176"/>
      <c r="AT132" s="176"/>
      <c r="AU132" s="177" t="str">
        <f>VLOOKUP(Table3[[#This Row],[Risk Rating Score]],'Lookup Values'!$BS$1:$BT$34,2)</f>
        <v>Very Low</v>
      </c>
      <c r="AV132" s="172"/>
      <c r="AW132" s="177" t="str">
        <f>IFERROR(VLOOKUP(Table3[[#This Row],[RONI Match]],'Lookup Values'!$BU$2:$BV$26,2,FALSE),"")</f>
        <v/>
      </c>
      <c r="AX132" s="178"/>
      <c r="AY132" s="172"/>
      <c r="AZ132" s="176"/>
      <c r="BA132" s="170"/>
      <c r="BB132" s="170"/>
      <c r="BC132" s="170"/>
      <c r="BD132" s="170"/>
      <c r="BE132" s="170"/>
      <c r="BF132" s="170"/>
      <c r="BG132" s="170"/>
      <c r="BH132" s="170"/>
      <c r="BI132" s="175"/>
      <c r="BJ132" s="173"/>
      <c r="BK132" s="173"/>
      <c r="BL132" s="175"/>
      <c r="BM132" s="176"/>
      <c r="CC132" s="180" t="str">
        <f>IFERROR(VLOOKUP(Table2[[#This Row],[Gender]],'Lookup Values'!$A$1:$B$5,2,FALSE),"0")</f>
        <v>0</v>
      </c>
      <c r="CD132" s="181"/>
      <c r="CE132" s="180" t="str">
        <f>IFERROR(VLOOKUP(Table2[[#This Row],[Year Group]],'Lookup Values'!$C$1:$D$9,2,FALSE),"0")</f>
        <v>0</v>
      </c>
      <c r="CF132" s="180" t="str">
        <f>IFERROR(VLOOKUP(Table2[[#This Row],[School]],'Lookup Values'!$E$1:$E$22,2,FALSE),"0")</f>
        <v>0</v>
      </c>
      <c r="CG132" s="180" t="str">
        <f>IFERROR(VLOOKUP(Table2[[#This Row],[Attending PRU / AP]],'Lookup Values'!$G$1:$H$3,2,FALSE),"0")</f>
        <v>0</v>
      </c>
      <c r="CH132" s="180" t="str">
        <f>IFERROR(VLOOKUP(Table2[[#This Row],[EHE]],'Lookup Values'!$I$1:$J$3,2,FALSE),"0")</f>
        <v>0</v>
      </c>
      <c r="CI132" s="180" t="str">
        <f>IFERROR(VLOOKUP(Table2[[#This Row],[CME]],'Lookup Values'!$K$1:$L$3,2,FALSE),"0")</f>
        <v>0</v>
      </c>
      <c r="CJ132" s="183" t="str">
        <f>IFERROR(VLOOKUP(Table2[[#This Row],[Ethnicity]],'Ethnicity codes'!$H$1:$J$101,3,FALSE),"")</f>
        <v/>
      </c>
      <c r="CK132" s="180" t="str">
        <f>IFERROR(VLOOKUP(Table3[[#This Row],[Ethnicity2]],'Lookup Values'!$M$1:$N$23,2,FALSE),"0")</f>
        <v>0</v>
      </c>
      <c r="CL132" s="180" t="str">
        <f>IFERROR(VLOOKUP(Table3[[#This Row],[Ethnicity2]],'Lookup Values'!$O$1:$P$3,2,FALSE),"0")</f>
        <v>0</v>
      </c>
      <c r="CM132" s="180" t="str">
        <f>IFERROR(VLOOKUP(Table2[[#This Row],[EAL]],'Lookup Values'!$Q$1:$R$3,2,FALSE),"0")</f>
        <v>0</v>
      </c>
      <c r="CN132" s="180" t="str">
        <f>IFERROR(VLOOKUP(Table2[[#This Row],[SEND]],'Lookup Values'!$S$1:$T$6,2,FALSE),"0")</f>
        <v>0</v>
      </c>
      <c r="CO132" s="180" t="str">
        <f>IFERROR(VLOOKUP(Table2[[#This Row],[Pupil Premium]],'Lookup Values'!$U$1:$V$3,2,FALSE),"0")</f>
        <v>0</v>
      </c>
      <c r="CP132" s="180" t="str">
        <f>IFERROR(VLOOKUP(Table2[[#This Row],[LAC / Care Leaver]],'Lookup Values'!$W$1:$X$3,2,FALSE),"0")</f>
        <v>0</v>
      </c>
      <c r="CQ132" s="180" t="str">
        <f>IFERROR(VLOOKUP(Table2[[#This Row],[CP / CIN]],'Lookup Values'!$Y$1:$Z$3,2,FALSE),"0")</f>
        <v>0</v>
      </c>
      <c r="CR132" s="180" t="str">
        <f>IFERROR(VLOOKUP(Table2[[#This Row],[Early Help Referral]],'Lookup Values'!$Y$1:$Z$3,2,FALSE),"0")</f>
        <v>0</v>
      </c>
      <c r="CS132" s="180" t="str">
        <f>IFERROR(VLOOKUP(Table2[[#This Row],[Social Worker]],'Lookup Values'!$Y$1:$Z$3,2,FALSE),"0")</f>
        <v>0</v>
      </c>
      <c r="CT132" s="180" t="str">
        <f>IFERROR(VLOOKUP(Table2[[#This Row],[Exclusion]],'Lookup Values'!$AE$1:$AF$5,2,FALSE),"0")</f>
        <v>0</v>
      </c>
      <c r="CU132" s="180" t="str">
        <f>IFERROR(VLOOKUP(Table2[[#This Row],[Attendance / Absence (&lt;90% PA / &lt;50% SA)]],'Lookup Values'!$AG$1:$AH$4,2,FALSE),"0")</f>
        <v>0</v>
      </c>
      <c r="CV132" s="180" t="str">
        <f>IFERROR(VLOOKUP(Table2[[#This Row],[Multiple School Moves (3+)]],'Lookup Values'!$AI$1:$AJ$3,2,FALSE),"0")</f>
        <v>0</v>
      </c>
      <c r="CW132" s="180" t="str">
        <f>IFERROR(VLOOKUP(Table2[[#This Row],[Pregnancy]],'Lookup Values'!$AK$1:$AL$3,2,FALSE),"0")</f>
        <v>0</v>
      </c>
      <c r="CX132" s="180" t="str">
        <f>IFERROR(VLOOKUP(Table2[[#This Row],[Young Parent]],'Lookup Values'!$AM$1:$AN$3,2,FALSE),"0")</f>
        <v>0</v>
      </c>
      <c r="CY132" s="180" t="str">
        <f>IFERROR(VLOOKUP(Table2[[#This Row],[Young Carer]],'Lookup Values'!$AO$1:$AP$3,2,FALSE),"0")</f>
        <v>0</v>
      </c>
      <c r="CZ132" s="180" t="str">
        <f>IFERROR(VLOOKUP(Table2[[#This Row],[CAMHS Involvement]],'Lookup Values'!$AQ$1:$AR$3,2,FALSE),"0")</f>
        <v>0</v>
      </c>
      <c r="DA132" s="180" t="str">
        <f>IFERROR(VLOOKUP(Table2[[#This Row],[Health Condition]],'Lookup Values'!$AS$1:$AT$3,2,FALSE),"0")</f>
        <v>0</v>
      </c>
      <c r="DB132" s="180" t="str">
        <f>IFERROR(VLOOKUP(Table2[[#This Row],[Substance Misuse ]],'Lookup Values'!$AU$1:$AV$3,2,FALSE),"0")</f>
        <v>0</v>
      </c>
      <c r="DC132" s="180" t="str">
        <f>IFERROR(VLOOKUP(Table2[[#This Row],[YOT supervision]],'Lookup Values'!$AW$1:$AX$3,2,FALSE),"0")</f>
        <v>0</v>
      </c>
      <c r="DD132" s="180" t="str">
        <f>IFERROR(VLOOKUP(Table2[[#This Row],[Previous YOT supervision]],'Lookup Values'!$AY$1:$AZ$3,2,FALSE),"0")</f>
        <v>0</v>
      </c>
      <c r="DE132" s="180" t="str">
        <f>IFERROR(VLOOKUP(Table2[[#This Row],[Custody]],'Lookup Values'!$BA$1:$BB$3,2,FALSE),"0")</f>
        <v>0</v>
      </c>
      <c r="DF132" s="180" t="str">
        <f>IFERROR(VLOOKUP(Table2[[#This Row],[KS2 Eng &amp; Maths Ability Profile HAP/MAP/LAP]],'Lookup Values'!$BC$1:$BD$4,2,FALSE),"0")</f>
        <v>0</v>
      </c>
      <c r="DG132" s="180" t="str">
        <f>IFERROR(VLOOKUP(Table2[[#This Row],[Intended Post 16 Destination]],'Lookup Values'!$BG$1:$BH$12,2,FALSE),"0")</f>
        <v>0</v>
      </c>
      <c r="DH132" s="180" t="str">
        <f>IFERROR(VLOOKUP(Table2[[#This Row],[Application submitted (Y/N or number of applications)]],'Lookup Values'!$BI$1:$BJ$3,2,FALSE),"0")</f>
        <v>0</v>
      </c>
      <c r="DI132" s="180" t="str">
        <f>IFERROR(VLOOKUP(Table2[[#This Row],[Provider Name]],'Lookup Values'!$BK$1:$BL$3,2,FALSE),"0")</f>
        <v>0</v>
      </c>
      <c r="DJ132" s="181"/>
      <c r="DK132" s="180" t="str">
        <f>IFERROR(VLOOKUP(Table2[[#This Row],[Offer received (Y/N)]],'Lookup Values'!$BM$1:$BN$3,2,FALSE),"0")</f>
        <v>0</v>
      </c>
      <c r="DL132" s="180" t="str">
        <f>IFERROR(VLOOKUP(Table2[[#This Row],[Poor Behaviour / Attitude / Motivation]],'Lookup Values'!$BO$1:$BP$4,2,FALSE),"0")</f>
        <v>0</v>
      </c>
      <c r="DM132" s="180" t="str">
        <f>IFERROR(VLOOKUP(Table2[[#This Row],[Other known risk factors (1)]],'Lookup Values'!$BQ$1:$BR$10,2,FALSE),"0")</f>
        <v>0</v>
      </c>
      <c r="DN132" s="182" t="str">
        <f>IFERROR(VLOOKUP(Table2[[#This Row],[Other known risk factors (2)]],'Lookup Values'!$BQ$1:$BR$10,2,FALSE),"0")</f>
        <v>0</v>
      </c>
      <c r="DO132" s="180">
        <f>SUM(Table3[[#This Row],[Gender Score]:[Other known risk factors (2) Score]])</f>
        <v>0</v>
      </c>
      <c r="DP132" s="185" t="str">
        <f>CONCATENATE(Table2[[#This Row],[Generated RONI]],Table2[[#This Row],[School RONI]])</f>
        <v>Very Low</v>
      </c>
    </row>
    <row r="133" spans="1:120" s="179" customFormat="1" ht="13" x14ac:dyDescent="0.3">
      <c r="A133" s="168"/>
      <c r="B133" s="169"/>
      <c r="C133" s="170"/>
      <c r="D133" s="170"/>
      <c r="E133" s="170"/>
      <c r="F133" s="170"/>
      <c r="G133" s="170"/>
      <c r="H133" s="171"/>
      <c r="I133" s="172"/>
      <c r="J133" s="173"/>
      <c r="K133" s="172"/>
      <c r="L133" s="172"/>
      <c r="M133" s="173"/>
      <c r="N133" s="171"/>
      <c r="O133" s="173"/>
      <c r="P133" s="174"/>
      <c r="Q133" s="174"/>
      <c r="R133" s="175"/>
      <c r="S133" s="175"/>
      <c r="T133" s="175"/>
      <c r="U133" s="175"/>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6"/>
      <c r="AS133" s="176"/>
      <c r="AT133" s="176"/>
      <c r="AU133" s="177" t="str">
        <f>VLOOKUP(Table3[[#This Row],[Risk Rating Score]],'Lookup Values'!$BS$1:$BT$34,2)</f>
        <v>Very Low</v>
      </c>
      <c r="AV133" s="172"/>
      <c r="AW133" s="177" t="str">
        <f>IFERROR(VLOOKUP(Table3[[#This Row],[RONI Match]],'Lookup Values'!$BU$2:$BV$26,2,FALSE),"")</f>
        <v/>
      </c>
      <c r="AX133" s="178"/>
      <c r="AY133" s="172"/>
      <c r="AZ133" s="176"/>
      <c r="BA133" s="170"/>
      <c r="BB133" s="170"/>
      <c r="BC133" s="170"/>
      <c r="BD133" s="170"/>
      <c r="BE133" s="170"/>
      <c r="BF133" s="170"/>
      <c r="BG133" s="170"/>
      <c r="BH133" s="170"/>
      <c r="BI133" s="175"/>
      <c r="BJ133" s="173"/>
      <c r="BK133" s="173"/>
      <c r="BL133" s="175"/>
      <c r="BM133" s="176"/>
      <c r="CC133" s="180" t="str">
        <f>IFERROR(VLOOKUP(Table2[[#This Row],[Gender]],'Lookup Values'!$A$1:$B$5,2,FALSE),"0")</f>
        <v>0</v>
      </c>
      <c r="CD133" s="181"/>
      <c r="CE133" s="180" t="str">
        <f>IFERROR(VLOOKUP(Table2[[#This Row],[Year Group]],'Lookup Values'!$C$1:$D$9,2,FALSE),"0")</f>
        <v>0</v>
      </c>
      <c r="CF133" s="180" t="str">
        <f>IFERROR(VLOOKUP(Table2[[#This Row],[School]],'Lookup Values'!$E$1:$E$22,2,FALSE),"0")</f>
        <v>0</v>
      </c>
      <c r="CG133" s="180" t="str">
        <f>IFERROR(VLOOKUP(Table2[[#This Row],[Attending PRU / AP]],'Lookup Values'!$G$1:$H$3,2,FALSE),"0")</f>
        <v>0</v>
      </c>
      <c r="CH133" s="180" t="str">
        <f>IFERROR(VLOOKUP(Table2[[#This Row],[EHE]],'Lookup Values'!$I$1:$J$3,2,FALSE),"0")</f>
        <v>0</v>
      </c>
      <c r="CI133" s="180" t="str">
        <f>IFERROR(VLOOKUP(Table2[[#This Row],[CME]],'Lookup Values'!$K$1:$L$3,2,FALSE),"0")</f>
        <v>0</v>
      </c>
      <c r="CJ133" s="183" t="str">
        <f>IFERROR(VLOOKUP(Table2[[#This Row],[Ethnicity]],'Ethnicity codes'!$H$1:$J$101,3,FALSE),"")</f>
        <v/>
      </c>
      <c r="CK133" s="180" t="str">
        <f>IFERROR(VLOOKUP(Table3[[#This Row],[Ethnicity2]],'Lookup Values'!$M$1:$N$23,2,FALSE),"0")</f>
        <v>0</v>
      </c>
      <c r="CL133" s="180" t="str">
        <f>IFERROR(VLOOKUP(Table3[[#This Row],[Ethnicity2]],'Lookup Values'!$O$1:$P$3,2,FALSE),"0")</f>
        <v>0</v>
      </c>
      <c r="CM133" s="180" t="str">
        <f>IFERROR(VLOOKUP(Table2[[#This Row],[EAL]],'Lookup Values'!$Q$1:$R$3,2,FALSE),"0")</f>
        <v>0</v>
      </c>
      <c r="CN133" s="180" t="str">
        <f>IFERROR(VLOOKUP(Table2[[#This Row],[SEND]],'Lookup Values'!$S$1:$T$6,2,FALSE),"0")</f>
        <v>0</v>
      </c>
      <c r="CO133" s="180" t="str">
        <f>IFERROR(VLOOKUP(Table2[[#This Row],[Pupil Premium]],'Lookup Values'!$U$1:$V$3,2,FALSE),"0")</f>
        <v>0</v>
      </c>
      <c r="CP133" s="180" t="str">
        <f>IFERROR(VLOOKUP(Table2[[#This Row],[LAC / Care Leaver]],'Lookup Values'!$W$1:$X$3,2,FALSE),"0")</f>
        <v>0</v>
      </c>
      <c r="CQ133" s="180" t="str">
        <f>IFERROR(VLOOKUP(Table2[[#This Row],[CP / CIN]],'Lookup Values'!$Y$1:$Z$3,2,FALSE),"0")</f>
        <v>0</v>
      </c>
      <c r="CR133" s="180" t="str">
        <f>IFERROR(VLOOKUP(Table2[[#This Row],[Early Help Referral]],'Lookup Values'!$Y$1:$Z$3,2,FALSE),"0")</f>
        <v>0</v>
      </c>
      <c r="CS133" s="180" t="str">
        <f>IFERROR(VLOOKUP(Table2[[#This Row],[Social Worker]],'Lookup Values'!$Y$1:$Z$3,2,FALSE),"0")</f>
        <v>0</v>
      </c>
      <c r="CT133" s="180" t="str">
        <f>IFERROR(VLOOKUP(Table2[[#This Row],[Exclusion]],'Lookup Values'!$AE$1:$AF$5,2,FALSE),"0")</f>
        <v>0</v>
      </c>
      <c r="CU133" s="180" t="str">
        <f>IFERROR(VLOOKUP(Table2[[#This Row],[Attendance / Absence (&lt;90% PA / &lt;50% SA)]],'Lookup Values'!$AG$1:$AH$4,2,FALSE),"0")</f>
        <v>0</v>
      </c>
      <c r="CV133" s="180" t="str">
        <f>IFERROR(VLOOKUP(Table2[[#This Row],[Multiple School Moves (3+)]],'Lookup Values'!$AI$1:$AJ$3,2,FALSE),"0")</f>
        <v>0</v>
      </c>
      <c r="CW133" s="180" t="str">
        <f>IFERROR(VLOOKUP(Table2[[#This Row],[Pregnancy]],'Lookup Values'!$AK$1:$AL$3,2,FALSE),"0")</f>
        <v>0</v>
      </c>
      <c r="CX133" s="180" t="str">
        <f>IFERROR(VLOOKUP(Table2[[#This Row],[Young Parent]],'Lookup Values'!$AM$1:$AN$3,2,FALSE),"0")</f>
        <v>0</v>
      </c>
      <c r="CY133" s="180" t="str">
        <f>IFERROR(VLOOKUP(Table2[[#This Row],[Young Carer]],'Lookup Values'!$AO$1:$AP$3,2,FALSE),"0")</f>
        <v>0</v>
      </c>
      <c r="CZ133" s="180" t="str">
        <f>IFERROR(VLOOKUP(Table2[[#This Row],[CAMHS Involvement]],'Lookup Values'!$AQ$1:$AR$3,2,FALSE),"0")</f>
        <v>0</v>
      </c>
      <c r="DA133" s="180" t="str">
        <f>IFERROR(VLOOKUP(Table2[[#This Row],[Health Condition]],'Lookup Values'!$AS$1:$AT$3,2,FALSE),"0")</f>
        <v>0</v>
      </c>
      <c r="DB133" s="180" t="str">
        <f>IFERROR(VLOOKUP(Table2[[#This Row],[Substance Misuse ]],'Lookup Values'!$AU$1:$AV$3,2,FALSE),"0")</f>
        <v>0</v>
      </c>
      <c r="DC133" s="180" t="str">
        <f>IFERROR(VLOOKUP(Table2[[#This Row],[YOT supervision]],'Lookup Values'!$AW$1:$AX$3,2,FALSE),"0")</f>
        <v>0</v>
      </c>
      <c r="DD133" s="180" t="str">
        <f>IFERROR(VLOOKUP(Table2[[#This Row],[Previous YOT supervision]],'Lookup Values'!$AY$1:$AZ$3,2,FALSE),"0")</f>
        <v>0</v>
      </c>
      <c r="DE133" s="180" t="str">
        <f>IFERROR(VLOOKUP(Table2[[#This Row],[Custody]],'Lookup Values'!$BA$1:$BB$3,2,FALSE),"0")</f>
        <v>0</v>
      </c>
      <c r="DF133" s="180" t="str">
        <f>IFERROR(VLOOKUP(Table2[[#This Row],[KS2 Eng &amp; Maths Ability Profile HAP/MAP/LAP]],'Lookup Values'!$BC$1:$BD$4,2,FALSE),"0")</f>
        <v>0</v>
      </c>
      <c r="DG133" s="180" t="str">
        <f>IFERROR(VLOOKUP(Table2[[#This Row],[Intended Post 16 Destination]],'Lookup Values'!$BG$1:$BH$12,2,FALSE),"0")</f>
        <v>0</v>
      </c>
      <c r="DH133" s="180" t="str">
        <f>IFERROR(VLOOKUP(Table2[[#This Row],[Application submitted (Y/N or number of applications)]],'Lookup Values'!$BI$1:$BJ$3,2,FALSE),"0")</f>
        <v>0</v>
      </c>
      <c r="DI133" s="180" t="str">
        <f>IFERROR(VLOOKUP(Table2[[#This Row],[Provider Name]],'Lookup Values'!$BK$1:$BL$3,2,FALSE),"0")</f>
        <v>0</v>
      </c>
      <c r="DJ133" s="181"/>
      <c r="DK133" s="180" t="str">
        <f>IFERROR(VLOOKUP(Table2[[#This Row],[Offer received (Y/N)]],'Lookup Values'!$BM$1:$BN$3,2,FALSE),"0")</f>
        <v>0</v>
      </c>
      <c r="DL133" s="180" t="str">
        <f>IFERROR(VLOOKUP(Table2[[#This Row],[Poor Behaviour / Attitude / Motivation]],'Lookup Values'!$BO$1:$BP$4,2,FALSE),"0")</f>
        <v>0</v>
      </c>
      <c r="DM133" s="180" t="str">
        <f>IFERROR(VLOOKUP(Table2[[#This Row],[Other known risk factors (1)]],'Lookup Values'!$BQ$1:$BR$10,2,FALSE),"0")</f>
        <v>0</v>
      </c>
      <c r="DN133" s="182" t="str">
        <f>IFERROR(VLOOKUP(Table2[[#This Row],[Other known risk factors (2)]],'Lookup Values'!$BQ$1:$BR$10,2,FALSE),"0")</f>
        <v>0</v>
      </c>
      <c r="DO133" s="180">
        <f>SUM(Table3[[#This Row],[Gender Score]:[Other known risk factors (2) Score]])</f>
        <v>0</v>
      </c>
      <c r="DP133" s="185" t="str">
        <f>CONCATENATE(Table2[[#This Row],[Generated RONI]],Table2[[#This Row],[School RONI]])</f>
        <v>Very Low</v>
      </c>
    </row>
    <row r="134" spans="1:120" s="179" customFormat="1" ht="13" x14ac:dyDescent="0.3">
      <c r="A134" s="168"/>
      <c r="B134" s="169"/>
      <c r="C134" s="170"/>
      <c r="D134" s="170"/>
      <c r="E134" s="170"/>
      <c r="F134" s="170"/>
      <c r="G134" s="170"/>
      <c r="H134" s="171"/>
      <c r="I134" s="172"/>
      <c r="J134" s="173"/>
      <c r="K134" s="172"/>
      <c r="L134" s="172"/>
      <c r="M134" s="173"/>
      <c r="N134" s="171"/>
      <c r="O134" s="173"/>
      <c r="P134" s="174"/>
      <c r="Q134" s="174"/>
      <c r="R134" s="175"/>
      <c r="S134" s="175"/>
      <c r="T134" s="175"/>
      <c r="U134" s="175"/>
      <c r="V134" s="175"/>
      <c r="W134" s="175"/>
      <c r="X134" s="175"/>
      <c r="Y134" s="175"/>
      <c r="Z134" s="175"/>
      <c r="AA134" s="175"/>
      <c r="AB134" s="175"/>
      <c r="AC134" s="175"/>
      <c r="AD134" s="175"/>
      <c r="AE134" s="175"/>
      <c r="AF134" s="175"/>
      <c r="AG134" s="175"/>
      <c r="AH134" s="175"/>
      <c r="AI134" s="175"/>
      <c r="AJ134" s="175"/>
      <c r="AK134" s="175"/>
      <c r="AL134" s="175"/>
      <c r="AM134" s="175"/>
      <c r="AN134" s="175"/>
      <c r="AO134" s="175"/>
      <c r="AP134" s="175"/>
      <c r="AQ134" s="175"/>
      <c r="AR134" s="176"/>
      <c r="AS134" s="176"/>
      <c r="AT134" s="176"/>
      <c r="AU134" s="177" t="str">
        <f>VLOOKUP(Table3[[#This Row],[Risk Rating Score]],'Lookup Values'!$BS$1:$BT$34,2)</f>
        <v>Very Low</v>
      </c>
      <c r="AV134" s="172"/>
      <c r="AW134" s="177" t="str">
        <f>IFERROR(VLOOKUP(Table3[[#This Row],[RONI Match]],'Lookup Values'!$BU$2:$BV$26,2,FALSE),"")</f>
        <v/>
      </c>
      <c r="AX134" s="178"/>
      <c r="AY134" s="172"/>
      <c r="AZ134" s="176"/>
      <c r="BA134" s="170"/>
      <c r="BB134" s="170"/>
      <c r="BC134" s="170"/>
      <c r="BD134" s="170"/>
      <c r="BE134" s="170"/>
      <c r="BF134" s="170"/>
      <c r="BG134" s="170"/>
      <c r="BH134" s="170"/>
      <c r="BI134" s="175"/>
      <c r="BJ134" s="173"/>
      <c r="BK134" s="173"/>
      <c r="BL134" s="175"/>
      <c r="BM134" s="176"/>
      <c r="CC134" s="180" t="str">
        <f>IFERROR(VLOOKUP(Table2[[#This Row],[Gender]],'Lookup Values'!$A$1:$B$5,2,FALSE),"0")</f>
        <v>0</v>
      </c>
      <c r="CD134" s="181"/>
      <c r="CE134" s="180" t="str">
        <f>IFERROR(VLOOKUP(Table2[[#This Row],[Year Group]],'Lookup Values'!$C$1:$D$9,2,FALSE),"0")</f>
        <v>0</v>
      </c>
      <c r="CF134" s="180" t="str">
        <f>IFERROR(VLOOKUP(Table2[[#This Row],[School]],'Lookup Values'!$E$1:$E$22,2,FALSE),"0")</f>
        <v>0</v>
      </c>
      <c r="CG134" s="180" t="str">
        <f>IFERROR(VLOOKUP(Table2[[#This Row],[Attending PRU / AP]],'Lookup Values'!$G$1:$H$3,2,FALSE),"0")</f>
        <v>0</v>
      </c>
      <c r="CH134" s="180" t="str">
        <f>IFERROR(VLOOKUP(Table2[[#This Row],[EHE]],'Lookup Values'!$I$1:$J$3,2,FALSE),"0")</f>
        <v>0</v>
      </c>
      <c r="CI134" s="180" t="str">
        <f>IFERROR(VLOOKUP(Table2[[#This Row],[CME]],'Lookup Values'!$K$1:$L$3,2,FALSE),"0")</f>
        <v>0</v>
      </c>
      <c r="CJ134" s="183" t="str">
        <f>IFERROR(VLOOKUP(Table2[[#This Row],[Ethnicity]],'Ethnicity codes'!$H$1:$J$101,3,FALSE),"")</f>
        <v/>
      </c>
      <c r="CK134" s="180" t="str">
        <f>IFERROR(VLOOKUP(Table3[[#This Row],[Ethnicity2]],'Lookup Values'!$M$1:$N$23,2,FALSE),"0")</f>
        <v>0</v>
      </c>
      <c r="CL134" s="180" t="str">
        <f>IFERROR(VLOOKUP(Table3[[#This Row],[Ethnicity2]],'Lookup Values'!$O$1:$P$3,2,FALSE),"0")</f>
        <v>0</v>
      </c>
      <c r="CM134" s="180" t="str">
        <f>IFERROR(VLOOKUP(Table2[[#This Row],[EAL]],'Lookup Values'!$Q$1:$R$3,2,FALSE),"0")</f>
        <v>0</v>
      </c>
      <c r="CN134" s="180" t="str">
        <f>IFERROR(VLOOKUP(Table2[[#This Row],[SEND]],'Lookup Values'!$S$1:$T$6,2,FALSE),"0")</f>
        <v>0</v>
      </c>
      <c r="CO134" s="180" t="str">
        <f>IFERROR(VLOOKUP(Table2[[#This Row],[Pupil Premium]],'Lookup Values'!$U$1:$V$3,2,FALSE),"0")</f>
        <v>0</v>
      </c>
      <c r="CP134" s="180" t="str">
        <f>IFERROR(VLOOKUP(Table2[[#This Row],[LAC / Care Leaver]],'Lookup Values'!$W$1:$X$3,2,FALSE),"0")</f>
        <v>0</v>
      </c>
      <c r="CQ134" s="180" t="str">
        <f>IFERROR(VLOOKUP(Table2[[#This Row],[CP / CIN]],'Lookup Values'!$Y$1:$Z$3,2,FALSE),"0")</f>
        <v>0</v>
      </c>
      <c r="CR134" s="180" t="str">
        <f>IFERROR(VLOOKUP(Table2[[#This Row],[Early Help Referral]],'Lookup Values'!$Y$1:$Z$3,2,FALSE),"0")</f>
        <v>0</v>
      </c>
      <c r="CS134" s="180" t="str">
        <f>IFERROR(VLOOKUP(Table2[[#This Row],[Social Worker]],'Lookup Values'!$Y$1:$Z$3,2,FALSE),"0")</f>
        <v>0</v>
      </c>
      <c r="CT134" s="180" t="str">
        <f>IFERROR(VLOOKUP(Table2[[#This Row],[Exclusion]],'Lookup Values'!$AE$1:$AF$5,2,FALSE),"0")</f>
        <v>0</v>
      </c>
      <c r="CU134" s="180" t="str">
        <f>IFERROR(VLOOKUP(Table2[[#This Row],[Attendance / Absence (&lt;90% PA / &lt;50% SA)]],'Lookup Values'!$AG$1:$AH$4,2,FALSE),"0")</f>
        <v>0</v>
      </c>
      <c r="CV134" s="180" t="str">
        <f>IFERROR(VLOOKUP(Table2[[#This Row],[Multiple School Moves (3+)]],'Lookup Values'!$AI$1:$AJ$3,2,FALSE),"0")</f>
        <v>0</v>
      </c>
      <c r="CW134" s="180" t="str">
        <f>IFERROR(VLOOKUP(Table2[[#This Row],[Pregnancy]],'Lookup Values'!$AK$1:$AL$3,2,FALSE),"0")</f>
        <v>0</v>
      </c>
      <c r="CX134" s="180" t="str">
        <f>IFERROR(VLOOKUP(Table2[[#This Row],[Young Parent]],'Lookup Values'!$AM$1:$AN$3,2,FALSE),"0")</f>
        <v>0</v>
      </c>
      <c r="CY134" s="180" t="str">
        <f>IFERROR(VLOOKUP(Table2[[#This Row],[Young Carer]],'Lookup Values'!$AO$1:$AP$3,2,FALSE),"0")</f>
        <v>0</v>
      </c>
      <c r="CZ134" s="180" t="str">
        <f>IFERROR(VLOOKUP(Table2[[#This Row],[CAMHS Involvement]],'Lookup Values'!$AQ$1:$AR$3,2,FALSE),"0")</f>
        <v>0</v>
      </c>
      <c r="DA134" s="180" t="str">
        <f>IFERROR(VLOOKUP(Table2[[#This Row],[Health Condition]],'Lookup Values'!$AS$1:$AT$3,2,FALSE),"0")</f>
        <v>0</v>
      </c>
      <c r="DB134" s="180" t="str">
        <f>IFERROR(VLOOKUP(Table2[[#This Row],[Substance Misuse ]],'Lookup Values'!$AU$1:$AV$3,2,FALSE),"0")</f>
        <v>0</v>
      </c>
      <c r="DC134" s="180" t="str">
        <f>IFERROR(VLOOKUP(Table2[[#This Row],[YOT supervision]],'Lookup Values'!$AW$1:$AX$3,2,FALSE),"0")</f>
        <v>0</v>
      </c>
      <c r="DD134" s="180" t="str">
        <f>IFERROR(VLOOKUP(Table2[[#This Row],[Previous YOT supervision]],'Lookup Values'!$AY$1:$AZ$3,2,FALSE),"0")</f>
        <v>0</v>
      </c>
      <c r="DE134" s="180" t="str">
        <f>IFERROR(VLOOKUP(Table2[[#This Row],[Custody]],'Lookup Values'!$BA$1:$BB$3,2,FALSE),"0")</f>
        <v>0</v>
      </c>
      <c r="DF134" s="180" t="str">
        <f>IFERROR(VLOOKUP(Table2[[#This Row],[KS2 Eng &amp; Maths Ability Profile HAP/MAP/LAP]],'Lookup Values'!$BC$1:$BD$4,2,FALSE),"0")</f>
        <v>0</v>
      </c>
      <c r="DG134" s="180" t="str">
        <f>IFERROR(VLOOKUP(Table2[[#This Row],[Intended Post 16 Destination]],'Lookup Values'!$BG$1:$BH$12,2,FALSE),"0")</f>
        <v>0</v>
      </c>
      <c r="DH134" s="180" t="str">
        <f>IFERROR(VLOOKUP(Table2[[#This Row],[Application submitted (Y/N or number of applications)]],'Lookup Values'!$BI$1:$BJ$3,2,FALSE),"0")</f>
        <v>0</v>
      </c>
      <c r="DI134" s="180" t="str">
        <f>IFERROR(VLOOKUP(Table2[[#This Row],[Provider Name]],'Lookup Values'!$BK$1:$BL$3,2,FALSE),"0")</f>
        <v>0</v>
      </c>
      <c r="DJ134" s="181"/>
      <c r="DK134" s="180" t="str">
        <f>IFERROR(VLOOKUP(Table2[[#This Row],[Offer received (Y/N)]],'Lookup Values'!$BM$1:$BN$3,2,FALSE),"0")</f>
        <v>0</v>
      </c>
      <c r="DL134" s="180" t="str">
        <f>IFERROR(VLOOKUP(Table2[[#This Row],[Poor Behaviour / Attitude / Motivation]],'Lookup Values'!$BO$1:$BP$4,2,FALSE),"0")</f>
        <v>0</v>
      </c>
      <c r="DM134" s="180" t="str">
        <f>IFERROR(VLOOKUP(Table2[[#This Row],[Other known risk factors (1)]],'Lookup Values'!$BQ$1:$BR$10,2,FALSE),"0")</f>
        <v>0</v>
      </c>
      <c r="DN134" s="182" t="str">
        <f>IFERROR(VLOOKUP(Table2[[#This Row],[Other known risk factors (2)]],'Lookup Values'!$BQ$1:$BR$10,2,FALSE),"0")</f>
        <v>0</v>
      </c>
      <c r="DO134" s="180">
        <f>SUM(Table3[[#This Row],[Gender Score]:[Other known risk factors (2) Score]])</f>
        <v>0</v>
      </c>
      <c r="DP134" s="185" t="str">
        <f>CONCATENATE(Table2[[#This Row],[Generated RONI]],Table2[[#This Row],[School RONI]])</f>
        <v>Very Low</v>
      </c>
    </row>
    <row r="135" spans="1:120" s="179" customFormat="1" ht="13" x14ac:dyDescent="0.3">
      <c r="A135" s="168"/>
      <c r="B135" s="169"/>
      <c r="C135" s="170"/>
      <c r="D135" s="170"/>
      <c r="E135" s="170"/>
      <c r="F135" s="170"/>
      <c r="G135" s="170"/>
      <c r="H135" s="171"/>
      <c r="I135" s="172"/>
      <c r="J135" s="173"/>
      <c r="K135" s="172"/>
      <c r="L135" s="172"/>
      <c r="M135" s="173"/>
      <c r="N135" s="171"/>
      <c r="O135" s="173"/>
      <c r="P135" s="174"/>
      <c r="Q135" s="174"/>
      <c r="R135" s="175"/>
      <c r="S135" s="175"/>
      <c r="T135" s="175"/>
      <c r="U135" s="175"/>
      <c r="V135" s="175"/>
      <c r="W135" s="175"/>
      <c r="X135" s="175"/>
      <c r="Y135" s="175"/>
      <c r="Z135" s="175"/>
      <c r="AA135" s="175"/>
      <c r="AB135" s="175"/>
      <c r="AC135" s="175"/>
      <c r="AD135" s="175"/>
      <c r="AE135" s="175"/>
      <c r="AF135" s="175"/>
      <c r="AG135" s="175"/>
      <c r="AH135" s="175"/>
      <c r="AI135" s="175"/>
      <c r="AJ135" s="175"/>
      <c r="AK135" s="175"/>
      <c r="AL135" s="175"/>
      <c r="AM135" s="175"/>
      <c r="AN135" s="175"/>
      <c r="AO135" s="175"/>
      <c r="AP135" s="175"/>
      <c r="AQ135" s="175"/>
      <c r="AR135" s="176"/>
      <c r="AS135" s="176"/>
      <c r="AT135" s="176"/>
      <c r="AU135" s="177" t="str">
        <f>VLOOKUP(Table3[[#This Row],[Risk Rating Score]],'Lookup Values'!$BS$1:$BT$34,2)</f>
        <v>Very Low</v>
      </c>
      <c r="AV135" s="172"/>
      <c r="AW135" s="177" t="str">
        <f>IFERROR(VLOOKUP(Table3[[#This Row],[RONI Match]],'Lookup Values'!$BU$2:$BV$26,2,FALSE),"")</f>
        <v/>
      </c>
      <c r="AX135" s="178"/>
      <c r="AY135" s="172"/>
      <c r="AZ135" s="176"/>
      <c r="BA135" s="170"/>
      <c r="BB135" s="170"/>
      <c r="BC135" s="170"/>
      <c r="BD135" s="170"/>
      <c r="BE135" s="170"/>
      <c r="BF135" s="170"/>
      <c r="BG135" s="170"/>
      <c r="BH135" s="170"/>
      <c r="BI135" s="175"/>
      <c r="BJ135" s="173"/>
      <c r="BK135" s="173"/>
      <c r="BL135" s="175"/>
      <c r="BM135" s="176"/>
      <c r="CC135" s="180" t="str">
        <f>IFERROR(VLOOKUP(Table2[[#This Row],[Gender]],'Lookup Values'!$A$1:$B$5,2,FALSE),"0")</f>
        <v>0</v>
      </c>
      <c r="CD135" s="181"/>
      <c r="CE135" s="180" t="str">
        <f>IFERROR(VLOOKUP(Table2[[#This Row],[Year Group]],'Lookup Values'!$C$1:$D$9,2,FALSE),"0")</f>
        <v>0</v>
      </c>
      <c r="CF135" s="180" t="str">
        <f>IFERROR(VLOOKUP(Table2[[#This Row],[School]],'Lookup Values'!$E$1:$E$22,2,FALSE),"0")</f>
        <v>0</v>
      </c>
      <c r="CG135" s="180" t="str">
        <f>IFERROR(VLOOKUP(Table2[[#This Row],[Attending PRU / AP]],'Lookup Values'!$G$1:$H$3,2,FALSE),"0")</f>
        <v>0</v>
      </c>
      <c r="CH135" s="180" t="str">
        <f>IFERROR(VLOOKUP(Table2[[#This Row],[EHE]],'Lookup Values'!$I$1:$J$3,2,FALSE),"0")</f>
        <v>0</v>
      </c>
      <c r="CI135" s="180" t="str">
        <f>IFERROR(VLOOKUP(Table2[[#This Row],[CME]],'Lookup Values'!$K$1:$L$3,2,FALSE),"0")</f>
        <v>0</v>
      </c>
      <c r="CJ135" s="183" t="str">
        <f>IFERROR(VLOOKUP(Table2[[#This Row],[Ethnicity]],'Ethnicity codes'!$H$1:$J$101,3,FALSE),"")</f>
        <v/>
      </c>
      <c r="CK135" s="180" t="str">
        <f>IFERROR(VLOOKUP(Table3[[#This Row],[Ethnicity2]],'Lookup Values'!$M$1:$N$23,2,FALSE),"0")</f>
        <v>0</v>
      </c>
      <c r="CL135" s="180" t="str">
        <f>IFERROR(VLOOKUP(Table3[[#This Row],[Ethnicity2]],'Lookup Values'!$O$1:$P$3,2,FALSE),"0")</f>
        <v>0</v>
      </c>
      <c r="CM135" s="180" t="str">
        <f>IFERROR(VLOOKUP(Table2[[#This Row],[EAL]],'Lookup Values'!$Q$1:$R$3,2,FALSE),"0")</f>
        <v>0</v>
      </c>
      <c r="CN135" s="180" t="str">
        <f>IFERROR(VLOOKUP(Table2[[#This Row],[SEND]],'Lookup Values'!$S$1:$T$6,2,FALSE),"0")</f>
        <v>0</v>
      </c>
      <c r="CO135" s="180" t="str">
        <f>IFERROR(VLOOKUP(Table2[[#This Row],[Pupil Premium]],'Lookup Values'!$U$1:$V$3,2,FALSE),"0")</f>
        <v>0</v>
      </c>
      <c r="CP135" s="180" t="str">
        <f>IFERROR(VLOOKUP(Table2[[#This Row],[LAC / Care Leaver]],'Lookup Values'!$W$1:$X$3,2,FALSE),"0")</f>
        <v>0</v>
      </c>
      <c r="CQ135" s="180" t="str">
        <f>IFERROR(VLOOKUP(Table2[[#This Row],[CP / CIN]],'Lookup Values'!$Y$1:$Z$3,2,FALSE),"0")</f>
        <v>0</v>
      </c>
      <c r="CR135" s="180" t="str">
        <f>IFERROR(VLOOKUP(Table2[[#This Row],[Early Help Referral]],'Lookup Values'!$Y$1:$Z$3,2,FALSE),"0")</f>
        <v>0</v>
      </c>
      <c r="CS135" s="180" t="str">
        <f>IFERROR(VLOOKUP(Table2[[#This Row],[Social Worker]],'Lookup Values'!$Y$1:$Z$3,2,FALSE),"0")</f>
        <v>0</v>
      </c>
      <c r="CT135" s="180" t="str">
        <f>IFERROR(VLOOKUP(Table2[[#This Row],[Exclusion]],'Lookup Values'!$AE$1:$AF$5,2,FALSE),"0")</f>
        <v>0</v>
      </c>
      <c r="CU135" s="180" t="str">
        <f>IFERROR(VLOOKUP(Table2[[#This Row],[Attendance / Absence (&lt;90% PA / &lt;50% SA)]],'Lookup Values'!$AG$1:$AH$4,2,FALSE),"0")</f>
        <v>0</v>
      </c>
      <c r="CV135" s="180" t="str">
        <f>IFERROR(VLOOKUP(Table2[[#This Row],[Multiple School Moves (3+)]],'Lookup Values'!$AI$1:$AJ$3,2,FALSE),"0")</f>
        <v>0</v>
      </c>
      <c r="CW135" s="180" t="str">
        <f>IFERROR(VLOOKUP(Table2[[#This Row],[Pregnancy]],'Lookup Values'!$AK$1:$AL$3,2,FALSE),"0")</f>
        <v>0</v>
      </c>
      <c r="CX135" s="180" t="str">
        <f>IFERROR(VLOOKUP(Table2[[#This Row],[Young Parent]],'Lookup Values'!$AM$1:$AN$3,2,FALSE),"0")</f>
        <v>0</v>
      </c>
      <c r="CY135" s="180" t="str">
        <f>IFERROR(VLOOKUP(Table2[[#This Row],[Young Carer]],'Lookup Values'!$AO$1:$AP$3,2,FALSE),"0")</f>
        <v>0</v>
      </c>
      <c r="CZ135" s="180" t="str">
        <f>IFERROR(VLOOKUP(Table2[[#This Row],[CAMHS Involvement]],'Lookup Values'!$AQ$1:$AR$3,2,FALSE),"0")</f>
        <v>0</v>
      </c>
      <c r="DA135" s="180" t="str">
        <f>IFERROR(VLOOKUP(Table2[[#This Row],[Health Condition]],'Lookup Values'!$AS$1:$AT$3,2,FALSE),"0")</f>
        <v>0</v>
      </c>
      <c r="DB135" s="180" t="str">
        <f>IFERROR(VLOOKUP(Table2[[#This Row],[Substance Misuse ]],'Lookup Values'!$AU$1:$AV$3,2,FALSE),"0")</f>
        <v>0</v>
      </c>
      <c r="DC135" s="180" t="str">
        <f>IFERROR(VLOOKUP(Table2[[#This Row],[YOT supervision]],'Lookup Values'!$AW$1:$AX$3,2,FALSE),"0")</f>
        <v>0</v>
      </c>
      <c r="DD135" s="180" t="str">
        <f>IFERROR(VLOOKUP(Table2[[#This Row],[Previous YOT supervision]],'Lookup Values'!$AY$1:$AZ$3,2,FALSE),"0")</f>
        <v>0</v>
      </c>
      <c r="DE135" s="180" t="str">
        <f>IFERROR(VLOOKUP(Table2[[#This Row],[Custody]],'Lookup Values'!$BA$1:$BB$3,2,FALSE),"0")</f>
        <v>0</v>
      </c>
      <c r="DF135" s="180" t="str">
        <f>IFERROR(VLOOKUP(Table2[[#This Row],[KS2 Eng &amp; Maths Ability Profile HAP/MAP/LAP]],'Lookup Values'!$BC$1:$BD$4,2,FALSE),"0")</f>
        <v>0</v>
      </c>
      <c r="DG135" s="180" t="str">
        <f>IFERROR(VLOOKUP(Table2[[#This Row],[Intended Post 16 Destination]],'Lookup Values'!$BG$1:$BH$12,2,FALSE),"0")</f>
        <v>0</v>
      </c>
      <c r="DH135" s="180" t="str">
        <f>IFERROR(VLOOKUP(Table2[[#This Row],[Application submitted (Y/N or number of applications)]],'Lookup Values'!$BI$1:$BJ$3,2,FALSE),"0")</f>
        <v>0</v>
      </c>
      <c r="DI135" s="180" t="str">
        <f>IFERROR(VLOOKUP(Table2[[#This Row],[Provider Name]],'Lookup Values'!$BK$1:$BL$3,2,FALSE),"0")</f>
        <v>0</v>
      </c>
      <c r="DJ135" s="181"/>
      <c r="DK135" s="180" t="str">
        <f>IFERROR(VLOOKUP(Table2[[#This Row],[Offer received (Y/N)]],'Lookup Values'!$BM$1:$BN$3,2,FALSE),"0")</f>
        <v>0</v>
      </c>
      <c r="DL135" s="180" t="str">
        <f>IFERROR(VLOOKUP(Table2[[#This Row],[Poor Behaviour / Attitude / Motivation]],'Lookup Values'!$BO$1:$BP$4,2,FALSE),"0")</f>
        <v>0</v>
      </c>
      <c r="DM135" s="180" t="str">
        <f>IFERROR(VLOOKUP(Table2[[#This Row],[Other known risk factors (1)]],'Lookup Values'!$BQ$1:$BR$10,2,FALSE),"0")</f>
        <v>0</v>
      </c>
      <c r="DN135" s="182" t="str">
        <f>IFERROR(VLOOKUP(Table2[[#This Row],[Other known risk factors (2)]],'Lookup Values'!$BQ$1:$BR$10,2,FALSE),"0")</f>
        <v>0</v>
      </c>
      <c r="DO135" s="180">
        <f>SUM(Table3[[#This Row],[Gender Score]:[Other known risk factors (2) Score]])</f>
        <v>0</v>
      </c>
      <c r="DP135" s="185" t="str">
        <f>CONCATENATE(Table2[[#This Row],[Generated RONI]],Table2[[#This Row],[School RONI]])</f>
        <v>Very Low</v>
      </c>
    </row>
    <row r="136" spans="1:120" s="179" customFormat="1" ht="13" x14ac:dyDescent="0.3">
      <c r="A136" s="168"/>
      <c r="B136" s="169"/>
      <c r="C136" s="170"/>
      <c r="D136" s="170"/>
      <c r="E136" s="170"/>
      <c r="F136" s="170"/>
      <c r="G136" s="170"/>
      <c r="H136" s="171"/>
      <c r="I136" s="172"/>
      <c r="J136" s="173"/>
      <c r="K136" s="172"/>
      <c r="L136" s="172"/>
      <c r="M136" s="173"/>
      <c r="N136" s="171"/>
      <c r="O136" s="173"/>
      <c r="P136" s="174"/>
      <c r="Q136" s="174"/>
      <c r="R136" s="175"/>
      <c r="S136" s="175"/>
      <c r="T136" s="175"/>
      <c r="U136" s="175"/>
      <c r="V136" s="175"/>
      <c r="W136" s="175"/>
      <c r="X136" s="175"/>
      <c r="Y136" s="175"/>
      <c r="Z136" s="175"/>
      <c r="AA136" s="175"/>
      <c r="AB136" s="175"/>
      <c r="AC136" s="175"/>
      <c r="AD136" s="175"/>
      <c r="AE136" s="175"/>
      <c r="AF136" s="175"/>
      <c r="AG136" s="175"/>
      <c r="AH136" s="175"/>
      <c r="AI136" s="175"/>
      <c r="AJ136" s="175"/>
      <c r="AK136" s="175"/>
      <c r="AL136" s="175"/>
      <c r="AM136" s="175"/>
      <c r="AN136" s="175"/>
      <c r="AO136" s="175"/>
      <c r="AP136" s="175"/>
      <c r="AQ136" s="175"/>
      <c r="AR136" s="176"/>
      <c r="AS136" s="176"/>
      <c r="AT136" s="176"/>
      <c r="AU136" s="177" t="str">
        <f>VLOOKUP(Table3[[#This Row],[Risk Rating Score]],'Lookup Values'!$BS$1:$BT$34,2)</f>
        <v>Very Low</v>
      </c>
      <c r="AV136" s="172"/>
      <c r="AW136" s="177" t="str">
        <f>IFERROR(VLOOKUP(Table3[[#This Row],[RONI Match]],'Lookup Values'!$BU$2:$BV$26,2,FALSE),"")</f>
        <v/>
      </c>
      <c r="AX136" s="178"/>
      <c r="AY136" s="172"/>
      <c r="AZ136" s="176"/>
      <c r="BA136" s="170"/>
      <c r="BB136" s="170"/>
      <c r="BC136" s="170"/>
      <c r="BD136" s="170"/>
      <c r="BE136" s="170"/>
      <c r="BF136" s="170"/>
      <c r="BG136" s="170"/>
      <c r="BH136" s="170"/>
      <c r="BI136" s="175"/>
      <c r="BJ136" s="173"/>
      <c r="BK136" s="173"/>
      <c r="BL136" s="175"/>
      <c r="BM136" s="176"/>
      <c r="CC136" s="180" t="str">
        <f>IFERROR(VLOOKUP(Table2[[#This Row],[Gender]],'Lookup Values'!$A$1:$B$5,2,FALSE),"0")</f>
        <v>0</v>
      </c>
      <c r="CD136" s="181"/>
      <c r="CE136" s="180" t="str">
        <f>IFERROR(VLOOKUP(Table2[[#This Row],[Year Group]],'Lookup Values'!$C$1:$D$9,2,FALSE),"0")</f>
        <v>0</v>
      </c>
      <c r="CF136" s="180" t="str">
        <f>IFERROR(VLOOKUP(Table2[[#This Row],[School]],'Lookup Values'!$E$1:$E$22,2,FALSE),"0")</f>
        <v>0</v>
      </c>
      <c r="CG136" s="180" t="str">
        <f>IFERROR(VLOOKUP(Table2[[#This Row],[Attending PRU / AP]],'Lookup Values'!$G$1:$H$3,2,FALSE),"0")</f>
        <v>0</v>
      </c>
      <c r="CH136" s="180" t="str">
        <f>IFERROR(VLOOKUP(Table2[[#This Row],[EHE]],'Lookup Values'!$I$1:$J$3,2,FALSE),"0")</f>
        <v>0</v>
      </c>
      <c r="CI136" s="180" t="str">
        <f>IFERROR(VLOOKUP(Table2[[#This Row],[CME]],'Lookup Values'!$K$1:$L$3,2,FALSE),"0")</f>
        <v>0</v>
      </c>
      <c r="CJ136" s="183" t="str">
        <f>IFERROR(VLOOKUP(Table2[[#This Row],[Ethnicity]],'Ethnicity codes'!$H$1:$J$101,3,FALSE),"")</f>
        <v/>
      </c>
      <c r="CK136" s="180" t="str">
        <f>IFERROR(VLOOKUP(Table3[[#This Row],[Ethnicity2]],'Lookup Values'!$M$1:$N$23,2,FALSE),"0")</f>
        <v>0</v>
      </c>
      <c r="CL136" s="180" t="str">
        <f>IFERROR(VLOOKUP(Table3[[#This Row],[Ethnicity2]],'Lookup Values'!$O$1:$P$3,2,FALSE),"0")</f>
        <v>0</v>
      </c>
      <c r="CM136" s="180" t="str">
        <f>IFERROR(VLOOKUP(Table2[[#This Row],[EAL]],'Lookup Values'!$Q$1:$R$3,2,FALSE),"0")</f>
        <v>0</v>
      </c>
      <c r="CN136" s="180" t="str">
        <f>IFERROR(VLOOKUP(Table2[[#This Row],[SEND]],'Lookup Values'!$S$1:$T$6,2,FALSE),"0")</f>
        <v>0</v>
      </c>
      <c r="CO136" s="180" t="str">
        <f>IFERROR(VLOOKUP(Table2[[#This Row],[Pupil Premium]],'Lookup Values'!$U$1:$V$3,2,FALSE),"0")</f>
        <v>0</v>
      </c>
      <c r="CP136" s="180" t="str">
        <f>IFERROR(VLOOKUP(Table2[[#This Row],[LAC / Care Leaver]],'Lookup Values'!$W$1:$X$3,2,FALSE),"0")</f>
        <v>0</v>
      </c>
      <c r="CQ136" s="180" t="str">
        <f>IFERROR(VLOOKUP(Table2[[#This Row],[CP / CIN]],'Lookup Values'!$Y$1:$Z$3,2,FALSE),"0")</f>
        <v>0</v>
      </c>
      <c r="CR136" s="180" t="str">
        <f>IFERROR(VLOOKUP(Table2[[#This Row],[Early Help Referral]],'Lookup Values'!$Y$1:$Z$3,2,FALSE),"0")</f>
        <v>0</v>
      </c>
      <c r="CS136" s="180" t="str">
        <f>IFERROR(VLOOKUP(Table2[[#This Row],[Social Worker]],'Lookup Values'!$Y$1:$Z$3,2,FALSE),"0")</f>
        <v>0</v>
      </c>
      <c r="CT136" s="180" t="str">
        <f>IFERROR(VLOOKUP(Table2[[#This Row],[Exclusion]],'Lookup Values'!$AE$1:$AF$5,2,FALSE),"0")</f>
        <v>0</v>
      </c>
      <c r="CU136" s="180" t="str">
        <f>IFERROR(VLOOKUP(Table2[[#This Row],[Attendance / Absence (&lt;90% PA / &lt;50% SA)]],'Lookup Values'!$AG$1:$AH$4,2,FALSE),"0")</f>
        <v>0</v>
      </c>
      <c r="CV136" s="180" t="str">
        <f>IFERROR(VLOOKUP(Table2[[#This Row],[Multiple School Moves (3+)]],'Lookup Values'!$AI$1:$AJ$3,2,FALSE),"0")</f>
        <v>0</v>
      </c>
      <c r="CW136" s="180" t="str">
        <f>IFERROR(VLOOKUP(Table2[[#This Row],[Pregnancy]],'Lookup Values'!$AK$1:$AL$3,2,FALSE),"0")</f>
        <v>0</v>
      </c>
      <c r="CX136" s="180" t="str">
        <f>IFERROR(VLOOKUP(Table2[[#This Row],[Young Parent]],'Lookup Values'!$AM$1:$AN$3,2,FALSE),"0")</f>
        <v>0</v>
      </c>
      <c r="CY136" s="180" t="str">
        <f>IFERROR(VLOOKUP(Table2[[#This Row],[Young Carer]],'Lookup Values'!$AO$1:$AP$3,2,FALSE),"0")</f>
        <v>0</v>
      </c>
      <c r="CZ136" s="180" t="str">
        <f>IFERROR(VLOOKUP(Table2[[#This Row],[CAMHS Involvement]],'Lookup Values'!$AQ$1:$AR$3,2,FALSE),"0")</f>
        <v>0</v>
      </c>
      <c r="DA136" s="180" t="str">
        <f>IFERROR(VLOOKUP(Table2[[#This Row],[Health Condition]],'Lookup Values'!$AS$1:$AT$3,2,FALSE),"0")</f>
        <v>0</v>
      </c>
      <c r="DB136" s="180" t="str">
        <f>IFERROR(VLOOKUP(Table2[[#This Row],[Substance Misuse ]],'Lookup Values'!$AU$1:$AV$3,2,FALSE),"0")</f>
        <v>0</v>
      </c>
      <c r="DC136" s="180" t="str">
        <f>IFERROR(VLOOKUP(Table2[[#This Row],[YOT supervision]],'Lookup Values'!$AW$1:$AX$3,2,FALSE),"0")</f>
        <v>0</v>
      </c>
      <c r="DD136" s="180" t="str">
        <f>IFERROR(VLOOKUP(Table2[[#This Row],[Previous YOT supervision]],'Lookup Values'!$AY$1:$AZ$3,2,FALSE),"0")</f>
        <v>0</v>
      </c>
      <c r="DE136" s="180" t="str">
        <f>IFERROR(VLOOKUP(Table2[[#This Row],[Custody]],'Lookup Values'!$BA$1:$BB$3,2,FALSE),"0")</f>
        <v>0</v>
      </c>
      <c r="DF136" s="180" t="str">
        <f>IFERROR(VLOOKUP(Table2[[#This Row],[KS2 Eng &amp; Maths Ability Profile HAP/MAP/LAP]],'Lookup Values'!$BC$1:$BD$4,2,FALSE),"0")</f>
        <v>0</v>
      </c>
      <c r="DG136" s="180" t="str">
        <f>IFERROR(VLOOKUP(Table2[[#This Row],[Intended Post 16 Destination]],'Lookup Values'!$BG$1:$BH$12,2,FALSE),"0")</f>
        <v>0</v>
      </c>
      <c r="DH136" s="180" t="str">
        <f>IFERROR(VLOOKUP(Table2[[#This Row],[Application submitted (Y/N or number of applications)]],'Lookup Values'!$BI$1:$BJ$3,2,FALSE),"0")</f>
        <v>0</v>
      </c>
      <c r="DI136" s="180" t="str">
        <f>IFERROR(VLOOKUP(Table2[[#This Row],[Provider Name]],'Lookup Values'!$BK$1:$BL$3,2,FALSE),"0")</f>
        <v>0</v>
      </c>
      <c r="DJ136" s="181"/>
      <c r="DK136" s="180" t="str">
        <f>IFERROR(VLOOKUP(Table2[[#This Row],[Offer received (Y/N)]],'Lookup Values'!$BM$1:$BN$3,2,FALSE),"0")</f>
        <v>0</v>
      </c>
      <c r="DL136" s="180" t="str">
        <f>IFERROR(VLOOKUP(Table2[[#This Row],[Poor Behaviour / Attitude / Motivation]],'Lookup Values'!$BO$1:$BP$4,2,FALSE),"0")</f>
        <v>0</v>
      </c>
      <c r="DM136" s="180" t="str">
        <f>IFERROR(VLOOKUP(Table2[[#This Row],[Other known risk factors (1)]],'Lookup Values'!$BQ$1:$BR$10,2,FALSE),"0")</f>
        <v>0</v>
      </c>
      <c r="DN136" s="182" t="str">
        <f>IFERROR(VLOOKUP(Table2[[#This Row],[Other known risk factors (2)]],'Lookup Values'!$BQ$1:$BR$10,2,FALSE),"0")</f>
        <v>0</v>
      </c>
      <c r="DO136" s="180">
        <f>SUM(Table3[[#This Row],[Gender Score]:[Other known risk factors (2) Score]])</f>
        <v>0</v>
      </c>
      <c r="DP136" s="185" t="str">
        <f>CONCATENATE(Table2[[#This Row],[Generated RONI]],Table2[[#This Row],[School RONI]])</f>
        <v>Very Low</v>
      </c>
    </row>
    <row r="137" spans="1:120" s="179" customFormat="1" ht="13" x14ac:dyDescent="0.3">
      <c r="A137" s="168"/>
      <c r="B137" s="169"/>
      <c r="C137" s="170"/>
      <c r="D137" s="170"/>
      <c r="E137" s="170"/>
      <c r="F137" s="170"/>
      <c r="G137" s="170"/>
      <c r="H137" s="171"/>
      <c r="I137" s="172"/>
      <c r="J137" s="173"/>
      <c r="K137" s="172"/>
      <c r="L137" s="172"/>
      <c r="M137" s="173"/>
      <c r="N137" s="171"/>
      <c r="O137" s="173"/>
      <c r="P137" s="174"/>
      <c r="Q137" s="174"/>
      <c r="R137" s="175"/>
      <c r="S137" s="175"/>
      <c r="T137" s="175"/>
      <c r="U137" s="175"/>
      <c r="V137" s="175"/>
      <c r="W137" s="175"/>
      <c r="X137" s="175"/>
      <c r="Y137" s="175"/>
      <c r="Z137" s="175"/>
      <c r="AA137" s="175"/>
      <c r="AB137" s="175"/>
      <c r="AC137" s="175"/>
      <c r="AD137" s="175"/>
      <c r="AE137" s="175"/>
      <c r="AF137" s="175"/>
      <c r="AG137" s="175"/>
      <c r="AH137" s="175"/>
      <c r="AI137" s="175"/>
      <c r="AJ137" s="175"/>
      <c r="AK137" s="175"/>
      <c r="AL137" s="175"/>
      <c r="AM137" s="175"/>
      <c r="AN137" s="175"/>
      <c r="AO137" s="175"/>
      <c r="AP137" s="175"/>
      <c r="AQ137" s="175"/>
      <c r="AR137" s="176"/>
      <c r="AS137" s="176"/>
      <c r="AT137" s="176"/>
      <c r="AU137" s="177" t="str">
        <f>VLOOKUP(Table3[[#This Row],[Risk Rating Score]],'Lookup Values'!$BS$1:$BT$34,2)</f>
        <v>Very Low</v>
      </c>
      <c r="AV137" s="172"/>
      <c r="AW137" s="177" t="str">
        <f>IFERROR(VLOOKUP(Table3[[#This Row],[RONI Match]],'Lookup Values'!$BU$2:$BV$26,2,FALSE),"")</f>
        <v/>
      </c>
      <c r="AX137" s="178"/>
      <c r="AY137" s="172"/>
      <c r="AZ137" s="176"/>
      <c r="BA137" s="170"/>
      <c r="BB137" s="170"/>
      <c r="BC137" s="170"/>
      <c r="BD137" s="170"/>
      <c r="BE137" s="170"/>
      <c r="BF137" s="170"/>
      <c r="BG137" s="170"/>
      <c r="BH137" s="170"/>
      <c r="BI137" s="175"/>
      <c r="BJ137" s="173"/>
      <c r="BK137" s="173"/>
      <c r="BL137" s="175"/>
      <c r="BM137" s="176"/>
      <c r="CC137" s="180" t="str">
        <f>IFERROR(VLOOKUP(Table2[[#This Row],[Gender]],'Lookup Values'!$A$1:$B$5,2,FALSE),"0")</f>
        <v>0</v>
      </c>
      <c r="CD137" s="181"/>
      <c r="CE137" s="180" t="str">
        <f>IFERROR(VLOOKUP(Table2[[#This Row],[Year Group]],'Lookup Values'!$C$1:$D$9,2,FALSE),"0")</f>
        <v>0</v>
      </c>
      <c r="CF137" s="180" t="str">
        <f>IFERROR(VLOOKUP(Table2[[#This Row],[School]],'Lookup Values'!$E$1:$E$22,2,FALSE),"0")</f>
        <v>0</v>
      </c>
      <c r="CG137" s="180" t="str">
        <f>IFERROR(VLOOKUP(Table2[[#This Row],[Attending PRU / AP]],'Lookup Values'!$G$1:$H$3,2,FALSE),"0")</f>
        <v>0</v>
      </c>
      <c r="CH137" s="180" t="str">
        <f>IFERROR(VLOOKUP(Table2[[#This Row],[EHE]],'Lookup Values'!$I$1:$J$3,2,FALSE),"0")</f>
        <v>0</v>
      </c>
      <c r="CI137" s="180" t="str">
        <f>IFERROR(VLOOKUP(Table2[[#This Row],[CME]],'Lookup Values'!$K$1:$L$3,2,FALSE),"0")</f>
        <v>0</v>
      </c>
      <c r="CJ137" s="183" t="str">
        <f>IFERROR(VLOOKUP(Table2[[#This Row],[Ethnicity]],'Ethnicity codes'!$H$1:$J$101,3,FALSE),"")</f>
        <v/>
      </c>
      <c r="CK137" s="180" t="str">
        <f>IFERROR(VLOOKUP(Table3[[#This Row],[Ethnicity2]],'Lookup Values'!$M$1:$N$23,2,FALSE),"0")</f>
        <v>0</v>
      </c>
      <c r="CL137" s="180" t="str">
        <f>IFERROR(VLOOKUP(Table3[[#This Row],[Ethnicity2]],'Lookup Values'!$O$1:$P$3,2,FALSE),"0")</f>
        <v>0</v>
      </c>
      <c r="CM137" s="180" t="str">
        <f>IFERROR(VLOOKUP(Table2[[#This Row],[EAL]],'Lookup Values'!$Q$1:$R$3,2,FALSE),"0")</f>
        <v>0</v>
      </c>
      <c r="CN137" s="180" t="str">
        <f>IFERROR(VLOOKUP(Table2[[#This Row],[SEND]],'Lookup Values'!$S$1:$T$6,2,FALSE),"0")</f>
        <v>0</v>
      </c>
      <c r="CO137" s="180" t="str">
        <f>IFERROR(VLOOKUP(Table2[[#This Row],[Pupil Premium]],'Lookup Values'!$U$1:$V$3,2,FALSE),"0")</f>
        <v>0</v>
      </c>
      <c r="CP137" s="180" t="str">
        <f>IFERROR(VLOOKUP(Table2[[#This Row],[LAC / Care Leaver]],'Lookup Values'!$W$1:$X$3,2,FALSE),"0")</f>
        <v>0</v>
      </c>
      <c r="CQ137" s="180" t="str">
        <f>IFERROR(VLOOKUP(Table2[[#This Row],[CP / CIN]],'Lookup Values'!$Y$1:$Z$3,2,FALSE),"0")</f>
        <v>0</v>
      </c>
      <c r="CR137" s="180" t="str">
        <f>IFERROR(VLOOKUP(Table2[[#This Row],[Early Help Referral]],'Lookup Values'!$Y$1:$Z$3,2,FALSE),"0")</f>
        <v>0</v>
      </c>
      <c r="CS137" s="180" t="str">
        <f>IFERROR(VLOOKUP(Table2[[#This Row],[Social Worker]],'Lookup Values'!$Y$1:$Z$3,2,FALSE),"0")</f>
        <v>0</v>
      </c>
      <c r="CT137" s="180" t="str">
        <f>IFERROR(VLOOKUP(Table2[[#This Row],[Exclusion]],'Lookup Values'!$AE$1:$AF$5,2,FALSE),"0")</f>
        <v>0</v>
      </c>
      <c r="CU137" s="180" t="str">
        <f>IFERROR(VLOOKUP(Table2[[#This Row],[Attendance / Absence (&lt;90% PA / &lt;50% SA)]],'Lookup Values'!$AG$1:$AH$4,2,FALSE),"0")</f>
        <v>0</v>
      </c>
      <c r="CV137" s="180" t="str">
        <f>IFERROR(VLOOKUP(Table2[[#This Row],[Multiple School Moves (3+)]],'Lookup Values'!$AI$1:$AJ$3,2,FALSE),"0")</f>
        <v>0</v>
      </c>
      <c r="CW137" s="180" t="str">
        <f>IFERROR(VLOOKUP(Table2[[#This Row],[Pregnancy]],'Lookup Values'!$AK$1:$AL$3,2,FALSE),"0")</f>
        <v>0</v>
      </c>
      <c r="CX137" s="180" t="str">
        <f>IFERROR(VLOOKUP(Table2[[#This Row],[Young Parent]],'Lookup Values'!$AM$1:$AN$3,2,FALSE),"0")</f>
        <v>0</v>
      </c>
      <c r="CY137" s="180" t="str">
        <f>IFERROR(VLOOKUP(Table2[[#This Row],[Young Carer]],'Lookup Values'!$AO$1:$AP$3,2,FALSE),"0")</f>
        <v>0</v>
      </c>
      <c r="CZ137" s="180" t="str">
        <f>IFERROR(VLOOKUP(Table2[[#This Row],[CAMHS Involvement]],'Lookup Values'!$AQ$1:$AR$3,2,FALSE),"0")</f>
        <v>0</v>
      </c>
      <c r="DA137" s="180" t="str">
        <f>IFERROR(VLOOKUP(Table2[[#This Row],[Health Condition]],'Lookup Values'!$AS$1:$AT$3,2,FALSE),"0")</f>
        <v>0</v>
      </c>
      <c r="DB137" s="180" t="str">
        <f>IFERROR(VLOOKUP(Table2[[#This Row],[Substance Misuse ]],'Lookup Values'!$AU$1:$AV$3,2,FALSE),"0")</f>
        <v>0</v>
      </c>
      <c r="DC137" s="180" t="str">
        <f>IFERROR(VLOOKUP(Table2[[#This Row],[YOT supervision]],'Lookup Values'!$AW$1:$AX$3,2,FALSE),"0")</f>
        <v>0</v>
      </c>
      <c r="DD137" s="180" t="str">
        <f>IFERROR(VLOOKUP(Table2[[#This Row],[Previous YOT supervision]],'Lookup Values'!$AY$1:$AZ$3,2,FALSE),"0")</f>
        <v>0</v>
      </c>
      <c r="DE137" s="180" t="str">
        <f>IFERROR(VLOOKUP(Table2[[#This Row],[Custody]],'Lookup Values'!$BA$1:$BB$3,2,FALSE),"0")</f>
        <v>0</v>
      </c>
      <c r="DF137" s="180" t="str">
        <f>IFERROR(VLOOKUP(Table2[[#This Row],[KS2 Eng &amp; Maths Ability Profile HAP/MAP/LAP]],'Lookup Values'!$BC$1:$BD$4,2,FALSE),"0")</f>
        <v>0</v>
      </c>
      <c r="DG137" s="180" t="str">
        <f>IFERROR(VLOOKUP(Table2[[#This Row],[Intended Post 16 Destination]],'Lookup Values'!$BG$1:$BH$12,2,FALSE),"0")</f>
        <v>0</v>
      </c>
      <c r="DH137" s="180" t="str">
        <f>IFERROR(VLOOKUP(Table2[[#This Row],[Application submitted (Y/N or number of applications)]],'Lookup Values'!$BI$1:$BJ$3,2,FALSE),"0")</f>
        <v>0</v>
      </c>
      <c r="DI137" s="180" t="str">
        <f>IFERROR(VLOOKUP(Table2[[#This Row],[Provider Name]],'Lookup Values'!$BK$1:$BL$3,2,FALSE),"0")</f>
        <v>0</v>
      </c>
      <c r="DJ137" s="181"/>
      <c r="DK137" s="180" t="str">
        <f>IFERROR(VLOOKUP(Table2[[#This Row],[Offer received (Y/N)]],'Lookup Values'!$BM$1:$BN$3,2,FALSE),"0")</f>
        <v>0</v>
      </c>
      <c r="DL137" s="180" t="str">
        <f>IFERROR(VLOOKUP(Table2[[#This Row],[Poor Behaviour / Attitude / Motivation]],'Lookup Values'!$BO$1:$BP$4,2,FALSE),"0")</f>
        <v>0</v>
      </c>
      <c r="DM137" s="180" t="str">
        <f>IFERROR(VLOOKUP(Table2[[#This Row],[Other known risk factors (1)]],'Lookup Values'!$BQ$1:$BR$10,2,FALSE),"0")</f>
        <v>0</v>
      </c>
      <c r="DN137" s="182" t="str">
        <f>IFERROR(VLOOKUP(Table2[[#This Row],[Other known risk factors (2)]],'Lookup Values'!$BQ$1:$BR$10,2,FALSE),"0")</f>
        <v>0</v>
      </c>
      <c r="DO137" s="180">
        <f>SUM(Table3[[#This Row],[Gender Score]:[Other known risk factors (2) Score]])</f>
        <v>0</v>
      </c>
      <c r="DP137" s="185" t="str">
        <f>CONCATENATE(Table2[[#This Row],[Generated RONI]],Table2[[#This Row],[School RONI]])</f>
        <v>Very Low</v>
      </c>
    </row>
    <row r="138" spans="1:120" s="179" customFormat="1" ht="13" x14ac:dyDescent="0.3">
      <c r="A138" s="168"/>
      <c r="B138" s="169"/>
      <c r="C138" s="170"/>
      <c r="D138" s="170"/>
      <c r="E138" s="170"/>
      <c r="F138" s="170"/>
      <c r="G138" s="170"/>
      <c r="H138" s="171"/>
      <c r="I138" s="172"/>
      <c r="J138" s="173"/>
      <c r="K138" s="172"/>
      <c r="L138" s="172"/>
      <c r="M138" s="173"/>
      <c r="N138" s="171"/>
      <c r="O138" s="173"/>
      <c r="P138" s="174"/>
      <c r="Q138" s="174"/>
      <c r="R138" s="175"/>
      <c r="S138" s="175"/>
      <c r="T138" s="175"/>
      <c r="U138" s="175"/>
      <c r="V138" s="175"/>
      <c r="W138" s="175"/>
      <c r="X138" s="175"/>
      <c r="Y138" s="175"/>
      <c r="Z138" s="175"/>
      <c r="AA138" s="175"/>
      <c r="AB138" s="175"/>
      <c r="AC138" s="175"/>
      <c r="AD138" s="175"/>
      <c r="AE138" s="175"/>
      <c r="AF138" s="175"/>
      <c r="AG138" s="175"/>
      <c r="AH138" s="175"/>
      <c r="AI138" s="175"/>
      <c r="AJ138" s="175"/>
      <c r="AK138" s="175"/>
      <c r="AL138" s="175"/>
      <c r="AM138" s="175"/>
      <c r="AN138" s="175"/>
      <c r="AO138" s="175"/>
      <c r="AP138" s="175"/>
      <c r="AQ138" s="175"/>
      <c r="AR138" s="176"/>
      <c r="AS138" s="176"/>
      <c r="AT138" s="176"/>
      <c r="AU138" s="177" t="str">
        <f>VLOOKUP(Table3[[#This Row],[Risk Rating Score]],'Lookup Values'!$BS$1:$BT$34,2)</f>
        <v>Very Low</v>
      </c>
      <c r="AV138" s="172"/>
      <c r="AW138" s="177" t="str">
        <f>IFERROR(VLOOKUP(Table3[[#This Row],[RONI Match]],'Lookup Values'!$BU$2:$BV$26,2,FALSE),"")</f>
        <v/>
      </c>
      <c r="AX138" s="178"/>
      <c r="AY138" s="172"/>
      <c r="AZ138" s="176"/>
      <c r="BA138" s="170"/>
      <c r="BB138" s="170"/>
      <c r="BC138" s="170"/>
      <c r="BD138" s="170"/>
      <c r="BE138" s="170"/>
      <c r="BF138" s="170"/>
      <c r="BG138" s="170"/>
      <c r="BH138" s="170"/>
      <c r="BI138" s="175"/>
      <c r="BJ138" s="173"/>
      <c r="BK138" s="173"/>
      <c r="BL138" s="175"/>
      <c r="BM138" s="176"/>
      <c r="CC138" s="180" t="str">
        <f>IFERROR(VLOOKUP(Table2[[#This Row],[Gender]],'Lookup Values'!$A$1:$B$5,2,FALSE),"0")</f>
        <v>0</v>
      </c>
      <c r="CD138" s="181"/>
      <c r="CE138" s="180" t="str">
        <f>IFERROR(VLOOKUP(Table2[[#This Row],[Year Group]],'Lookup Values'!$C$1:$D$9,2,FALSE),"0")</f>
        <v>0</v>
      </c>
      <c r="CF138" s="180" t="str">
        <f>IFERROR(VLOOKUP(Table2[[#This Row],[School]],'Lookup Values'!$E$1:$E$22,2,FALSE),"0")</f>
        <v>0</v>
      </c>
      <c r="CG138" s="180" t="str">
        <f>IFERROR(VLOOKUP(Table2[[#This Row],[Attending PRU / AP]],'Lookup Values'!$G$1:$H$3,2,FALSE),"0")</f>
        <v>0</v>
      </c>
      <c r="CH138" s="180" t="str">
        <f>IFERROR(VLOOKUP(Table2[[#This Row],[EHE]],'Lookup Values'!$I$1:$J$3,2,FALSE),"0")</f>
        <v>0</v>
      </c>
      <c r="CI138" s="180" t="str">
        <f>IFERROR(VLOOKUP(Table2[[#This Row],[CME]],'Lookup Values'!$K$1:$L$3,2,FALSE),"0")</f>
        <v>0</v>
      </c>
      <c r="CJ138" s="183" t="str">
        <f>IFERROR(VLOOKUP(Table2[[#This Row],[Ethnicity]],'Ethnicity codes'!$H$1:$J$101,3,FALSE),"")</f>
        <v/>
      </c>
      <c r="CK138" s="180" t="str">
        <f>IFERROR(VLOOKUP(Table3[[#This Row],[Ethnicity2]],'Lookup Values'!$M$1:$N$23,2,FALSE),"0")</f>
        <v>0</v>
      </c>
      <c r="CL138" s="180" t="str">
        <f>IFERROR(VLOOKUP(Table3[[#This Row],[Ethnicity2]],'Lookup Values'!$O$1:$P$3,2,FALSE),"0")</f>
        <v>0</v>
      </c>
      <c r="CM138" s="180" t="str">
        <f>IFERROR(VLOOKUP(Table2[[#This Row],[EAL]],'Lookup Values'!$Q$1:$R$3,2,FALSE),"0")</f>
        <v>0</v>
      </c>
      <c r="CN138" s="180" t="str">
        <f>IFERROR(VLOOKUP(Table2[[#This Row],[SEND]],'Lookup Values'!$S$1:$T$6,2,FALSE),"0")</f>
        <v>0</v>
      </c>
      <c r="CO138" s="180" t="str">
        <f>IFERROR(VLOOKUP(Table2[[#This Row],[Pupil Premium]],'Lookup Values'!$U$1:$V$3,2,FALSE),"0")</f>
        <v>0</v>
      </c>
      <c r="CP138" s="180" t="str">
        <f>IFERROR(VLOOKUP(Table2[[#This Row],[LAC / Care Leaver]],'Lookup Values'!$W$1:$X$3,2,FALSE),"0")</f>
        <v>0</v>
      </c>
      <c r="CQ138" s="180" t="str">
        <f>IFERROR(VLOOKUP(Table2[[#This Row],[CP / CIN]],'Lookup Values'!$Y$1:$Z$3,2,FALSE),"0")</f>
        <v>0</v>
      </c>
      <c r="CR138" s="180" t="str">
        <f>IFERROR(VLOOKUP(Table2[[#This Row],[Early Help Referral]],'Lookup Values'!$Y$1:$Z$3,2,FALSE),"0")</f>
        <v>0</v>
      </c>
      <c r="CS138" s="180" t="str">
        <f>IFERROR(VLOOKUP(Table2[[#This Row],[Social Worker]],'Lookup Values'!$Y$1:$Z$3,2,FALSE),"0")</f>
        <v>0</v>
      </c>
      <c r="CT138" s="180" t="str">
        <f>IFERROR(VLOOKUP(Table2[[#This Row],[Exclusion]],'Lookup Values'!$AE$1:$AF$5,2,FALSE),"0")</f>
        <v>0</v>
      </c>
      <c r="CU138" s="180" t="str">
        <f>IFERROR(VLOOKUP(Table2[[#This Row],[Attendance / Absence (&lt;90% PA / &lt;50% SA)]],'Lookup Values'!$AG$1:$AH$4,2,FALSE),"0")</f>
        <v>0</v>
      </c>
      <c r="CV138" s="180" t="str">
        <f>IFERROR(VLOOKUP(Table2[[#This Row],[Multiple School Moves (3+)]],'Lookup Values'!$AI$1:$AJ$3,2,FALSE),"0")</f>
        <v>0</v>
      </c>
      <c r="CW138" s="180" t="str">
        <f>IFERROR(VLOOKUP(Table2[[#This Row],[Pregnancy]],'Lookup Values'!$AK$1:$AL$3,2,FALSE),"0")</f>
        <v>0</v>
      </c>
      <c r="CX138" s="180" t="str">
        <f>IFERROR(VLOOKUP(Table2[[#This Row],[Young Parent]],'Lookup Values'!$AM$1:$AN$3,2,FALSE),"0")</f>
        <v>0</v>
      </c>
      <c r="CY138" s="180" t="str">
        <f>IFERROR(VLOOKUP(Table2[[#This Row],[Young Carer]],'Lookup Values'!$AO$1:$AP$3,2,FALSE),"0")</f>
        <v>0</v>
      </c>
      <c r="CZ138" s="180" t="str">
        <f>IFERROR(VLOOKUP(Table2[[#This Row],[CAMHS Involvement]],'Lookup Values'!$AQ$1:$AR$3,2,FALSE),"0")</f>
        <v>0</v>
      </c>
      <c r="DA138" s="180" t="str">
        <f>IFERROR(VLOOKUP(Table2[[#This Row],[Health Condition]],'Lookup Values'!$AS$1:$AT$3,2,FALSE),"0")</f>
        <v>0</v>
      </c>
      <c r="DB138" s="180" t="str">
        <f>IFERROR(VLOOKUP(Table2[[#This Row],[Substance Misuse ]],'Lookup Values'!$AU$1:$AV$3,2,FALSE),"0")</f>
        <v>0</v>
      </c>
      <c r="DC138" s="180" t="str">
        <f>IFERROR(VLOOKUP(Table2[[#This Row],[YOT supervision]],'Lookup Values'!$AW$1:$AX$3,2,FALSE),"0")</f>
        <v>0</v>
      </c>
      <c r="DD138" s="180" t="str">
        <f>IFERROR(VLOOKUP(Table2[[#This Row],[Previous YOT supervision]],'Lookup Values'!$AY$1:$AZ$3,2,FALSE),"0")</f>
        <v>0</v>
      </c>
      <c r="DE138" s="180" t="str">
        <f>IFERROR(VLOOKUP(Table2[[#This Row],[Custody]],'Lookup Values'!$BA$1:$BB$3,2,FALSE),"0")</f>
        <v>0</v>
      </c>
      <c r="DF138" s="180" t="str">
        <f>IFERROR(VLOOKUP(Table2[[#This Row],[KS2 Eng &amp; Maths Ability Profile HAP/MAP/LAP]],'Lookup Values'!$BC$1:$BD$4,2,FALSE),"0")</f>
        <v>0</v>
      </c>
      <c r="DG138" s="180" t="str">
        <f>IFERROR(VLOOKUP(Table2[[#This Row],[Intended Post 16 Destination]],'Lookup Values'!$BG$1:$BH$12,2,FALSE),"0")</f>
        <v>0</v>
      </c>
      <c r="DH138" s="180" t="str">
        <f>IFERROR(VLOOKUP(Table2[[#This Row],[Application submitted (Y/N or number of applications)]],'Lookup Values'!$BI$1:$BJ$3,2,FALSE),"0")</f>
        <v>0</v>
      </c>
      <c r="DI138" s="180" t="str">
        <f>IFERROR(VLOOKUP(Table2[[#This Row],[Provider Name]],'Lookup Values'!$BK$1:$BL$3,2,FALSE),"0")</f>
        <v>0</v>
      </c>
      <c r="DJ138" s="181"/>
      <c r="DK138" s="180" t="str">
        <f>IFERROR(VLOOKUP(Table2[[#This Row],[Offer received (Y/N)]],'Lookup Values'!$BM$1:$BN$3,2,FALSE),"0")</f>
        <v>0</v>
      </c>
      <c r="DL138" s="180" t="str">
        <f>IFERROR(VLOOKUP(Table2[[#This Row],[Poor Behaviour / Attitude / Motivation]],'Lookup Values'!$BO$1:$BP$4,2,FALSE),"0")</f>
        <v>0</v>
      </c>
      <c r="DM138" s="180" t="str">
        <f>IFERROR(VLOOKUP(Table2[[#This Row],[Other known risk factors (1)]],'Lookup Values'!$BQ$1:$BR$10,2,FALSE),"0")</f>
        <v>0</v>
      </c>
      <c r="DN138" s="182" t="str">
        <f>IFERROR(VLOOKUP(Table2[[#This Row],[Other known risk factors (2)]],'Lookup Values'!$BQ$1:$BR$10,2,FALSE),"0")</f>
        <v>0</v>
      </c>
      <c r="DO138" s="180">
        <f>SUM(Table3[[#This Row],[Gender Score]:[Other known risk factors (2) Score]])</f>
        <v>0</v>
      </c>
      <c r="DP138" s="185" t="str">
        <f>CONCATENATE(Table2[[#This Row],[Generated RONI]],Table2[[#This Row],[School RONI]])</f>
        <v>Very Low</v>
      </c>
    </row>
    <row r="139" spans="1:120" s="179" customFormat="1" ht="13" x14ac:dyDescent="0.3">
      <c r="A139" s="168"/>
      <c r="B139" s="169"/>
      <c r="C139" s="170"/>
      <c r="D139" s="170"/>
      <c r="E139" s="170"/>
      <c r="F139" s="170"/>
      <c r="G139" s="170"/>
      <c r="H139" s="171"/>
      <c r="I139" s="172"/>
      <c r="J139" s="173"/>
      <c r="K139" s="172"/>
      <c r="L139" s="172"/>
      <c r="M139" s="173"/>
      <c r="N139" s="171"/>
      <c r="O139" s="173"/>
      <c r="P139" s="174"/>
      <c r="Q139" s="174"/>
      <c r="R139" s="175"/>
      <c r="S139" s="175"/>
      <c r="T139" s="175"/>
      <c r="U139" s="175"/>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c r="AR139" s="176"/>
      <c r="AS139" s="176"/>
      <c r="AT139" s="176"/>
      <c r="AU139" s="177" t="str">
        <f>VLOOKUP(Table3[[#This Row],[Risk Rating Score]],'Lookup Values'!$BS$1:$BT$34,2)</f>
        <v>Very Low</v>
      </c>
      <c r="AV139" s="172"/>
      <c r="AW139" s="177" t="str">
        <f>IFERROR(VLOOKUP(Table3[[#This Row],[RONI Match]],'Lookup Values'!$BU$2:$BV$26,2,FALSE),"")</f>
        <v/>
      </c>
      <c r="AX139" s="178"/>
      <c r="AY139" s="172"/>
      <c r="AZ139" s="176"/>
      <c r="BA139" s="170"/>
      <c r="BB139" s="170"/>
      <c r="BC139" s="170"/>
      <c r="BD139" s="170"/>
      <c r="BE139" s="170"/>
      <c r="BF139" s="170"/>
      <c r="BG139" s="170"/>
      <c r="BH139" s="170"/>
      <c r="BI139" s="175"/>
      <c r="BJ139" s="173"/>
      <c r="BK139" s="173"/>
      <c r="BL139" s="175"/>
      <c r="BM139" s="176"/>
      <c r="CC139" s="180" t="str">
        <f>IFERROR(VLOOKUP(Table2[[#This Row],[Gender]],'Lookup Values'!$A$1:$B$5,2,FALSE),"0")</f>
        <v>0</v>
      </c>
      <c r="CD139" s="181"/>
      <c r="CE139" s="180" t="str">
        <f>IFERROR(VLOOKUP(Table2[[#This Row],[Year Group]],'Lookup Values'!$C$1:$D$9,2,FALSE),"0")</f>
        <v>0</v>
      </c>
      <c r="CF139" s="180" t="str">
        <f>IFERROR(VLOOKUP(Table2[[#This Row],[School]],'Lookup Values'!$E$1:$E$22,2,FALSE),"0")</f>
        <v>0</v>
      </c>
      <c r="CG139" s="180" t="str">
        <f>IFERROR(VLOOKUP(Table2[[#This Row],[Attending PRU / AP]],'Lookup Values'!$G$1:$H$3,2,FALSE),"0")</f>
        <v>0</v>
      </c>
      <c r="CH139" s="180" t="str">
        <f>IFERROR(VLOOKUP(Table2[[#This Row],[EHE]],'Lookup Values'!$I$1:$J$3,2,FALSE),"0")</f>
        <v>0</v>
      </c>
      <c r="CI139" s="180" t="str">
        <f>IFERROR(VLOOKUP(Table2[[#This Row],[CME]],'Lookup Values'!$K$1:$L$3,2,FALSE),"0")</f>
        <v>0</v>
      </c>
      <c r="CJ139" s="183" t="str">
        <f>IFERROR(VLOOKUP(Table2[[#This Row],[Ethnicity]],'Ethnicity codes'!$H$1:$J$101,3,FALSE),"")</f>
        <v/>
      </c>
      <c r="CK139" s="180" t="str">
        <f>IFERROR(VLOOKUP(Table3[[#This Row],[Ethnicity2]],'Lookup Values'!$M$1:$N$23,2,FALSE),"0")</f>
        <v>0</v>
      </c>
      <c r="CL139" s="180" t="str">
        <f>IFERROR(VLOOKUP(Table3[[#This Row],[Ethnicity2]],'Lookup Values'!$O$1:$P$3,2,FALSE),"0")</f>
        <v>0</v>
      </c>
      <c r="CM139" s="180" t="str">
        <f>IFERROR(VLOOKUP(Table2[[#This Row],[EAL]],'Lookup Values'!$Q$1:$R$3,2,FALSE),"0")</f>
        <v>0</v>
      </c>
      <c r="CN139" s="180" t="str">
        <f>IFERROR(VLOOKUP(Table2[[#This Row],[SEND]],'Lookup Values'!$S$1:$T$6,2,FALSE),"0")</f>
        <v>0</v>
      </c>
      <c r="CO139" s="180" t="str">
        <f>IFERROR(VLOOKUP(Table2[[#This Row],[Pupil Premium]],'Lookup Values'!$U$1:$V$3,2,FALSE),"0")</f>
        <v>0</v>
      </c>
      <c r="CP139" s="180" t="str">
        <f>IFERROR(VLOOKUP(Table2[[#This Row],[LAC / Care Leaver]],'Lookup Values'!$W$1:$X$3,2,FALSE),"0")</f>
        <v>0</v>
      </c>
      <c r="CQ139" s="180" t="str">
        <f>IFERROR(VLOOKUP(Table2[[#This Row],[CP / CIN]],'Lookup Values'!$Y$1:$Z$3,2,FALSE),"0")</f>
        <v>0</v>
      </c>
      <c r="CR139" s="180" t="str">
        <f>IFERROR(VLOOKUP(Table2[[#This Row],[Early Help Referral]],'Lookup Values'!$Y$1:$Z$3,2,FALSE),"0")</f>
        <v>0</v>
      </c>
      <c r="CS139" s="180" t="str">
        <f>IFERROR(VLOOKUP(Table2[[#This Row],[Social Worker]],'Lookup Values'!$Y$1:$Z$3,2,FALSE),"0")</f>
        <v>0</v>
      </c>
      <c r="CT139" s="180" t="str">
        <f>IFERROR(VLOOKUP(Table2[[#This Row],[Exclusion]],'Lookup Values'!$AE$1:$AF$5,2,FALSE),"0")</f>
        <v>0</v>
      </c>
      <c r="CU139" s="180" t="str">
        <f>IFERROR(VLOOKUP(Table2[[#This Row],[Attendance / Absence (&lt;90% PA / &lt;50% SA)]],'Lookup Values'!$AG$1:$AH$4,2,FALSE),"0")</f>
        <v>0</v>
      </c>
      <c r="CV139" s="180" t="str">
        <f>IFERROR(VLOOKUP(Table2[[#This Row],[Multiple School Moves (3+)]],'Lookup Values'!$AI$1:$AJ$3,2,FALSE),"0")</f>
        <v>0</v>
      </c>
      <c r="CW139" s="180" t="str">
        <f>IFERROR(VLOOKUP(Table2[[#This Row],[Pregnancy]],'Lookup Values'!$AK$1:$AL$3,2,FALSE),"0")</f>
        <v>0</v>
      </c>
      <c r="CX139" s="180" t="str">
        <f>IFERROR(VLOOKUP(Table2[[#This Row],[Young Parent]],'Lookup Values'!$AM$1:$AN$3,2,FALSE),"0")</f>
        <v>0</v>
      </c>
      <c r="CY139" s="180" t="str">
        <f>IFERROR(VLOOKUP(Table2[[#This Row],[Young Carer]],'Lookup Values'!$AO$1:$AP$3,2,FALSE),"0")</f>
        <v>0</v>
      </c>
      <c r="CZ139" s="180" t="str">
        <f>IFERROR(VLOOKUP(Table2[[#This Row],[CAMHS Involvement]],'Lookup Values'!$AQ$1:$AR$3,2,FALSE),"0")</f>
        <v>0</v>
      </c>
      <c r="DA139" s="180" t="str">
        <f>IFERROR(VLOOKUP(Table2[[#This Row],[Health Condition]],'Lookup Values'!$AS$1:$AT$3,2,FALSE),"0")</f>
        <v>0</v>
      </c>
      <c r="DB139" s="180" t="str">
        <f>IFERROR(VLOOKUP(Table2[[#This Row],[Substance Misuse ]],'Lookup Values'!$AU$1:$AV$3,2,FALSE),"0")</f>
        <v>0</v>
      </c>
      <c r="DC139" s="180" t="str">
        <f>IFERROR(VLOOKUP(Table2[[#This Row],[YOT supervision]],'Lookup Values'!$AW$1:$AX$3,2,FALSE),"0")</f>
        <v>0</v>
      </c>
      <c r="DD139" s="180" t="str">
        <f>IFERROR(VLOOKUP(Table2[[#This Row],[Previous YOT supervision]],'Lookup Values'!$AY$1:$AZ$3,2,FALSE),"0")</f>
        <v>0</v>
      </c>
      <c r="DE139" s="180" t="str">
        <f>IFERROR(VLOOKUP(Table2[[#This Row],[Custody]],'Lookup Values'!$BA$1:$BB$3,2,FALSE),"0")</f>
        <v>0</v>
      </c>
      <c r="DF139" s="180" t="str">
        <f>IFERROR(VLOOKUP(Table2[[#This Row],[KS2 Eng &amp; Maths Ability Profile HAP/MAP/LAP]],'Lookup Values'!$BC$1:$BD$4,2,FALSE),"0")</f>
        <v>0</v>
      </c>
      <c r="DG139" s="180" t="str">
        <f>IFERROR(VLOOKUP(Table2[[#This Row],[Intended Post 16 Destination]],'Lookup Values'!$BG$1:$BH$12,2,FALSE),"0")</f>
        <v>0</v>
      </c>
      <c r="DH139" s="180" t="str">
        <f>IFERROR(VLOOKUP(Table2[[#This Row],[Application submitted (Y/N or number of applications)]],'Lookup Values'!$BI$1:$BJ$3,2,FALSE),"0")</f>
        <v>0</v>
      </c>
      <c r="DI139" s="180" t="str">
        <f>IFERROR(VLOOKUP(Table2[[#This Row],[Provider Name]],'Lookup Values'!$BK$1:$BL$3,2,FALSE),"0")</f>
        <v>0</v>
      </c>
      <c r="DJ139" s="181"/>
      <c r="DK139" s="180" t="str">
        <f>IFERROR(VLOOKUP(Table2[[#This Row],[Offer received (Y/N)]],'Lookup Values'!$BM$1:$BN$3,2,FALSE),"0")</f>
        <v>0</v>
      </c>
      <c r="DL139" s="180" t="str">
        <f>IFERROR(VLOOKUP(Table2[[#This Row],[Poor Behaviour / Attitude / Motivation]],'Lookup Values'!$BO$1:$BP$4,2,FALSE),"0")</f>
        <v>0</v>
      </c>
      <c r="DM139" s="180" t="str">
        <f>IFERROR(VLOOKUP(Table2[[#This Row],[Other known risk factors (1)]],'Lookup Values'!$BQ$1:$BR$10,2,FALSE),"0")</f>
        <v>0</v>
      </c>
      <c r="DN139" s="182" t="str">
        <f>IFERROR(VLOOKUP(Table2[[#This Row],[Other known risk factors (2)]],'Lookup Values'!$BQ$1:$BR$10,2,FALSE),"0")</f>
        <v>0</v>
      </c>
      <c r="DO139" s="180">
        <f>SUM(Table3[[#This Row],[Gender Score]:[Other known risk factors (2) Score]])</f>
        <v>0</v>
      </c>
      <c r="DP139" s="185" t="str">
        <f>CONCATENATE(Table2[[#This Row],[Generated RONI]],Table2[[#This Row],[School RONI]])</f>
        <v>Very Low</v>
      </c>
    </row>
    <row r="140" spans="1:120" s="179" customFormat="1" ht="13" x14ac:dyDescent="0.3">
      <c r="A140" s="168"/>
      <c r="B140" s="169"/>
      <c r="C140" s="170"/>
      <c r="D140" s="170"/>
      <c r="E140" s="170"/>
      <c r="F140" s="170"/>
      <c r="G140" s="170"/>
      <c r="H140" s="171"/>
      <c r="I140" s="172"/>
      <c r="J140" s="173"/>
      <c r="K140" s="172"/>
      <c r="L140" s="172"/>
      <c r="M140" s="173"/>
      <c r="N140" s="171"/>
      <c r="O140" s="173"/>
      <c r="P140" s="174"/>
      <c r="Q140" s="174"/>
      <c r="R140" s="175"/>
      <c r="S140" s="175"/>
      <c r="T140" s="175"/>
      <c r="U140" s="175"/>
      <c r="V140" s="175"/>
      <c r="W140" s="175"/>
      <c r="X140" s="175"/>
      <c r="Y140" s="175"/>
      <c r="Z140" s="175"/>
      <c r="AA140" s="175"/>
      <c r="AB140" s="175"/>
      <c r="AC140" s="175"/>
      <c r="AD140" s="175"/>
      <c r="AE140" s="175"/>
      <c r="AF140" s="175"/>
      <c r="AG140" s="175"/>
      <c r="AH140" s="175"/>
      <c r="AI140" s="175"/>
      <c r="AJ140" s="175"/>
      <c r="AK140" s="175"/>
      <c r="AL140" s="175"/>
      <c r="AM140" s="175"/>
      <c r="AN140" s="175"/>
      <c r="AO140" s="175"/>
      <c r="AP140" s="175"/>
      <c r="AQ140" s="175"/>
      <c r="AR140" s="176"/>
      <c r="AS140" s="176"/>
      <c r="AT140" s="176"/>
      <c r="AU140" s="177" t="str">
        <f>VLOOKUP(Table3[[#This Row],[Risk Rating Score]],'Lookup Values'!$BS$1:$BT$34,2)</f>
        <v>Very Low</v>
      </c>
      <c r="AV140" s="172"/>
      <c r="AW140" s="177" t="str">
        <f>IFERROR(VLOOKUP(Table3[[#This Row],[RONI Match]],'Lookup Values'!$BU$2:$BV$26,2,FALSE),"")</f>
        <v/>
      </c>
      <c r="AX140" s="178"/>
      <c r="AY140" s="172"/>
      <c r="AZ140" s="176"/>
      <c r="BA140" s="170"/>
      <c r="BB140" s="170"/>
      <c r="BC140" s="170"/>
      <c r="BD140" s="170"/>
      <c r="BE140" s="170"/>
      <c r="BF140" s="170"/>
      <c r="BG140" s="170"/>
      <c r="BH140" s="170"/>
      <c r="BI140" s="175"/>
      <c r="BJ140" s="173"/>
      <c r="BK140" s="173"/>
      <c r="BL140" s="175"/>
      <c r="BM140" s="176"/>
      <c r="CC140" s="180" t="str">
        <f>IFERROR(VLOOKUP(Table2[[#This Row],[Gender]],'Lookup Values'!$A$1:$B$5,2,FALSE),"0")</f>
        <v>0</v>
      </c>
      <c r="CD140" s="181"/>
      <c r="CE140" s="180" t="str">
        <f>IFERROR(VLOOKUP(Table2[[#This Row],[Year Group]],'Lookup Values'!$C$1:$D$9,2,FALSE),"0")</f>
        <v>0</v>
      </c>
      <c r="CF140" s="180" t="str">
        <f>IFERROR(VLOOKUP(Table2[[#This Row],[School]],'Lookup Values'!$E$1:$E$22,2,FALSE),"0")</f>
        <v>0</v>
      </c>
      <c r="CG140" s="180" t="str">
        <f>IFERROR(VLOOKUP(Table2[[#This Row],[Attending PRU / AP]],'Lookup Values'!$G$1:$H$3,2,FALSE),"0")</f>
        <v>0</v>
      </c>
      <c r="CH140" s="180" t="str">
        <f>IFERROR(VLOOKUP(Table2[[#This Row],[EHE]],'Lookup Values'!$I$1:$J$3,2,FALSE),"0")</f>
        <v>0</v>
      </c>
      <c r="CI140" s="180" t="str">
        <f>IFERROR(VLOOKUP(Table2[[#This Row],[CME]],'Lookup Values'!$K$1:$L$3,2,FALSE),"0")</f>
        <v>0</v>
      </c>
      <c r="CJ140" s="183" t="str">
        <f>IFERROR(VLOOKUP(Table2[[#This Row],[Ethnicity]],'Ethnicity codes'!$H$1:$J$101,3,FALSE),"")</f>
        <v/>
      </c>
      <c r="CK140" s="180" t="str">
        <f>IFERROR(VLOOKUP(Table3[[#This Row],[Ethnicity2]],'Lookup Values'!$M$1:$N$23,2,FALSE),"0")</f>
        <v>0</v>
      </c>
      <c r="CL140" s="180" t="str">
        <f>IFERROR(VLOOKUP(Table3[[#This Row],[Ethnicity2]],'Lookup Values'!$O$1:$P$3,2,FALSE),"0")</f>
        <v>0</v>
      </c>
      <c r="CM140" s="180" t="str">
        <f>IFERROR(VLOOKUP(Table2[[#This Row],[EAL]],'Lookup Values'!$Q$1:$R$3,2,FALSE),"0")</f>
        <v>0</v>
      </c>
      <c r="CN140" s="180" t="str">
        <f>IFERROR(VLOOKUP(Table2[[#This Row],[SEND]],'Lookup Values'!$S$1:$T$6,2,FALSE),"0")</f>
        <v>0</v>
      </c>
      <c r="CO140" s="180" t="str">
        <f>IFERROR(VLOOKUP(Table2[[#This Row],[Pupil Premium]],'Lookup Values'!$U$1:$V$3,2,FALSE),"0")</f>
        <v>0</v>
      </c>
      <c r="CP140" s="180" t="str">
        <f>IFERROR(VLOOKUP(Table2[[#This Row],[LAC / Care Leaver]],'Lookup Values'!$W$1:$X$3,2,FALSE),"0")</f>
        <v>0</v>
      </c>
      <c r="CQ140" s="180" t="str">
        <f>IFERROR(VLOOKUP(Table2[[#This Row],[CP / CIN]],'Lookup Values'!$Y$1:$Z$3,2,FALSE),"0")</f>
        <v>0</v>
      </c>
      <c r="CR140" s="180" t="str">
        <f>IFERROR(VLOOKUP(Table2[[#This Row],[Early Help Referral]],'Lookup Values'!$Y$1:$Z$3,2,FALSE),"0")</f>
        <v>0</v>
      </c>
      <c r="CS140" s="180" t="str">
        <f>IFERROR(VLOOKUP(Table2[[#This Row],[Social Worker]],'Lookup Values'!$Y$1:$Z$3,2,FALSE),"0")</f>
        <v>0</v>
      </c>
      <c r="CT140" s="180" t="str">
        <f>IFERROR(VLOOKUP(Table2[[#This Row],[Exclusion]],'Lookup Values'!$AE$1:$AF$5,2,FALSE),"0")</f>
        <v>0</v>
      </c>
      <c r="CU140" s="180" t="str">
        <f>IFERROR(VLOOKUP(Table2[[#This Row],[Attendance / Absence (&lt;90% PA / &lt;50% SA)]],'Lookup Values'!$AG$1:$AH$4,2,FALSE),"0")</f>
        <v>0</v>
      </c>
      <c r="CV140" s="180" t="str">
        <f>IFERROR(VLOOKUP(Table2[[#This Row],[Multiple School Moves (3+)]],'Lookup Values'!$AI$1:$AJ$3,2,FALSE),"0")</f>
        <v>0</v>
      </c>
      <c r="CW140" s="180" t="str">
        <f>IFERROR(VLOOKUP(Table2[[#This Row],[Pregnancy]],'Lookup Values'!$AK$1:$AL$3,2,FALSE),"0")</f>
        <v>0</v>
      </c>
      <c r="CX140" s="180" t="str">
        <f>IFERROR(VLOOKUP(Table2[[#This Row],[Young Parent]],'Lookup Values'!$AM$1:$AN$3,2,FALSE),"0")</f>
        <v>0</v>
      </c>
      <c r="CY140" s="180" t="str">
        <f>IFERROR(VLOOKUP(Table2[[#This Row],[Young Carer]],'Lookup Values'!$AO$1:$AP$3,2,FALSE),"0")</f>
        <v>0</v>
      </c>
      <c r="CZ140" s="180" t="str">
        <f>IFERROR(VLOOKUP(Table2[[#This Row],[CAMHS Involvement]],'Lookup Values'!$AQ$1:$AR$3,2,FALSE),"0")</f>
        <v>0</v>
      </c>
      <c r="DA140" s="180" t="str">
        <f>IFERROR(VLOOKUP(Table2[[#This Row],[Health Condition]],'Lookup Values'!$AS$1:$AT$3,2,FALSE),"0")</f>
        <v>0</v>
      </c>
      <c r="DB140" s="180" t="str">
        <f>IFERROR(VLOOKUP(Table2[[#This Row],[Substance Misuse ]],'Lookup Values'!$AU$1:$AV$3,2,FALSE),"0")</f>
        <v>0</v>
      </c>
      <c r="DC140" s="180" t="str">
        <f>IFERROR(VLOOKUP(Table2[[#This Row],[YOT supervision]],'Lookup Values'!$AW$1:$AX$3,2,FALSE),"0")</f>
        <v>0</v>
      </c>
      <c r="DD140" s="180" t="str">
        <f>IFERROR(VLOOKUP(Table2[[#This Row],[Previous YOT supervision]],'Lookup Values'!$AY$1:$AZ$3,2,FALSE),"0")</f>
        <v>0</v>
      </c>
      <c r="DE140" s="180" t="str">
        <f>IFERROR(VLOOKUP(Table2[[#This Row],[Custody]],'Lookup Values'!$BA$1:$BB$3,2,FALSE),"0")</f>
        <v>0</v>
      </c>
      <c r="DF140" s="180" t="str">
        <f>IFERROR(VLOOKUP(Table2[[#This Row],[KS2 Eng &amp; Maths Ability Profile HAP/MAP/LAP]],'Lookup Values'!$BC$1:$BD$4,2,FALSE),"0")</f>
        <v>0</v>
      </c>
      <c r="DG140" s="180" t="str">
        <f>IFERROR(VLOOKUP(Table2[[#This Row],[Intended Post 16 Destination]],'Lookup Values'!$BG$1:$BH$12,2,FALSE),"0")</f>
        <v>0</v>
      </c>
      <c r="DH140" s="180" t="str">
        <f>IFERROR(VLOOKUP(Table2[[#This Row],[Application submitted (Y/N or number of applications)]],'Lookup Values'!$BI$1:$BJ$3,2,FALSE),"0")</f>
        <v>0</v>
      </c>
      <c r="DI140" s="180" t="str">
        <f>IFERROR(VLOOKUP(Table2[[#This Row],[Provider Name]],'Lookup Values'!$BK$1:$BL$3,2,FALSE),"0")</f>
        <v>0</v>
      </c>
      <c r="DJ140" s="181"/>
      <c r="DK140" s="180" t="str">
        <f>IFERROR(VLOOKUP(Table2[[#This Row],[Offer received (Y/N)]],'Lookup Values'!$BM$1:$BN$3,2,FALSE),"0")</f>
        <v>0</v>
      </c>
      <c r="DL140" s="180" t="str">
        <f>IFERROR(VLOOKUP(Table2[[#This Row],[Poor Behaviour / Attitude / Motivation]],'Lookup Values'!$BO$1:$BP$4,2,FALSE),"0")</f>
        <v>0</v>
      </c>
      <c r="DM140" s="180" t="str">
        <f>IFERROR(VLOOKUP(Table2[[#This Row],[Other known risk factors (1)]],'Lookup Values'!$BQ$1:$BR$10,2,FALSE),"0")</f>
        <v>0</v>
      </c>
      <c r="DN140" s="182" t="str">
        <f>IFERROR(VLOOKUP(Table2[[#This Row],[Other known risk factors (2)]],'Lookup Values'!$BQ$1:$BR$10,2,FALSE),"0")</f>
        <v>0</v>
      </c>
      <c r="DO140" s="180">
        <f>SUM(Table3[[#This Row],[Gender Score]:[Other known risk factors (2) Score]])</f>
        <v>0</v>
      </c>
      <c r="DP140" s="185" t="str">
        <f>CONCATENATE(Table2[[#This Row],[Generated RONI]],Table2[[#This Row],[School RONI]])</f>
        <v>Very Low</v>
      </c>
    </row>
    <row r="141" spans="1:120" s="179" customFormat="1" ht="13" x14ac:dyDescent="0.3">
      <c r="A141" s="168"/>
      <c r="B141" s="169"/>
      <c r="C141" s="170"/>
      <c r="D141" s="170"/>
      <c r="E141" s="170"/>
      <c r="F141" s="170"/>
      <c r="G141" s="170"/>
      <c r="H141" s="171"/>
      <c r="I141" s="172"/>
      <c r="J141" s="173"/>
      <c r="K141" s="172"/>
      <c r="L141" s="172"/>
      <c r="M141" s="173"/>
      <c r="N141" s="171"/>
      <c r="O141" s="173"/>
      <c r="P141" s="174"/>
      <c r="Q141" s="174"/>
      <c r="R141" s="175"/>
      <c r="S141" s="175"/>
      <c r="T141" s="175"/>
      <c r="U141" s="175"/>
      <c r="V141" s="175"/>
      <c r="W141" s="175"/>
      <c r="X141" s="175"/>
      <c r="Y141" s="175"/>
      <c r="Z141" s="175"/>
      <c r="AA141" s="175"/>
      <c r="AB141" s="175"/>
      <c r="AC141" s="175"/>
      <c r="AD141" s="175"/>
      <c r="AE141" s="175"/>
      <c r="AF141" s="175"/>
      <c r="AG141" s="175"/>
      <c r="AH141" s="175"/>
      <c r="AI141" s="175"/>
      <c r="AJ141" s="175"/>
      <c r="AK141" s="175"/>
      <c r="AL141" s="175"/>
      <c r="AM141" s="175"/>
      <c r="AN141" s="175"/>
      <c r="AO141" s="175"/>
      <c r="AP141" s="175"/>
      <c r="AQ141" s="175"/>
      <c r="AR141" s="176"/>
      <c r="AS141" s="176"/>
      <c r="AT141" s="176"/>
      <c r="AU141" s="177" t="str">
        <f>VLOOKUP(Table3[[#This Row],[Risk Rating Score]],'Lookup Values'!$BS$1:$BT$34,2)</f>
        <v>Very Low</v>
      </c>
      <c r="AV141" s="172"/>
      <c r="AW141" s="177" t="str">
        <f>IFERROR(VLOOKUP(Table3[[#This Row],[RONI Match]],'Lookup Values'!$BU$2:$BV$26,2,FALSE),"")</f>
        <v/>
      </c>
      <c r="AX141" s="178"/>
      <c r="AY141" s="172"/>
      <c r="AZ141" s="176"/>
      <c r="BA141" s="170"/>
      <c r="BB141" s="170"/>
      <c r="BC141" s="170"/>
      <c r="BD141" s="170"/>
      <c r="BE141" s="170"/>
      <c r="BF141" s="170"/>
      <c r="BG141" s="170"/>
      <c r="BH141" s="170"/>
      <c r="BI141" s="175"/>
      <c r="BJ141" s="173"/>
      <c r="BK141" s="173"/>
      <c r="BL141" s="175"/>
      <c r="BM141" s="176"/>
      <c r="CC141" s="180" t="str">
        <f>IFERROR(VLOOKUP(Table2[[#This Row],[Gender]],'Lookup Values'!$A$1:$B$5,2,FALSE),"0")</f>
        <v>0</v>
      </c>
      <c r="CD141" s="181"/>
      <c r="CE141" s="180" t="str">
        <f>IFERROR(VLOOKUP(Table2[[#This Row],[Year Group]],'Lookup Values'!$C$1:$D$9,2,FALSE),"0")</f>
        <v>0</v>
      </c>
      <c r="CF141" s="180" t="str">
        <f>IFERROR(VLOOKUP(Table2[[#This Row],[School]],'Lookup Values'!$E$1:$E$22,2,FALSE),"0")</f>
        <v>0</v>
      </c>
      <c r="CG141" s="180" t="str">
        <f>IFERROR(VLOOKUP(Table2[[#This Row],[Attending PRU / AP]],'Lookup Values'!$G$1:$H$3,2,FALSE),"0")</f>
        <v>0</v>
      </c>
      <c r="CH141" s="180" t="str">
        <f>IFERROR(VLOOKUP(Table2[[#This Row],[EHE]],'Lookup Values'!$I$1:$J$3,2,FALSE),"0")</f>
        <v>0</v>
      </c>
      <c r="CI141" s="180" t="str">
        <f>IFERROR(VLOOKUP(Table2[[#This Row],[CME]],'Lookup Values'!$K$1:$L$3,2,FALSE),"0")</f>
        <v>0</v>
      </c>
      <c r="CJ141" s="183" t="str">
        <f>IFERROR(VLOOKUP(Table2[[#This Row],[Ethnicity]],'Ethnicity codes'!$H$1:$J$101,3,FALSE),"")</f>
        <v/>
      </c>
      <c r="CK141" s="180" t="str">
        <f>IFERROR(VLOOKUP(Table3[[#This Row],[Ethnicity2]],'Lookup Values'!$M$1:$N$23,2,FALSE),"0")</f>
        <v>0</v>
      </c>
      <c r="CL141" s="180" t="str">
        <f>IFERROR(VLOOKUP(Table3[[#This Row],[Ethnicity2]],'Lookup Values'!$O$1:$P$3,2,FALSE),"0")</f>
        <v>0</v>
      </c>
      <c r="CM141" s="180" t="str">
        <f>IFERROR(VLOOKUP(Table2[[#This Row],[EAL]],'Lookup Values'!$Q$1:$R$3,2,FALSE),"0")</f>
        <v>0</v>
      </c>
      <c r="CN141" s="180" t="str">
        <f>IFERROR(VLOOKUP(Table2[[#This Row],[SEND]],'Lookup Values'!$S$1:$T$6,2,FALSE),"0")</f>
        <v>0</v>
      </c>
      <c r="CO141" s="180" t="str">
        <f>IFERROR(VLOOKUP(Table2[[#This Row],[Pupil Premium]],'Lookup Values'!$U$1:$V$3,2,FALSE),"0")</f>
        <v>0</v>
      </c>
      <c r="CP141" s="180" t="str">
        <f>IFERROR(VLOOKUP(Table2[[#This Row],[LAC / Care Leaver]],'Lookup Values'!$W$1:$X$3,2,FALSE),"0")</f>
        <v>0</v>
      </c>
      <c r="CQ141" s="180" t="str">
        <f>IFERROR(VLOOKUP(Table2[[#This Row],[CP / CIN]],'Lookup Values'!$Y$1:$Z$3,2,FALSE),"0")</f>
        <v>0</v>
      </c>
      <c r="CR141" s="180" t="str">
        <f>IFERROR(VLOOKUP(Table2[[#This Row],[Early Help Referral]],'Lookup Values'!$Y$1:$Z$3,2,FALSE),"0")</f>
        <v>0</v>
      </c>
      <c r="CS141" s="180" t="str">
        <f>IFERROR(VLOOKUP(Table2[[#This Row],[Social Worker]],'Lookup Values'!$Y$1:$Z$3,2,FALSE),"0")</f>
        <v>0</v>
      </c>
      <c r="CT141" s="180" t="str">
        <f>IFERROR(VLOOKUP(Table2[[#This Row],[Exclusion]],'Lookup Values'!$AE$1:$AF$5,2,FALSE),"0")</f>
        <v>0</v>
      </c>
      <c r="CU141" s="180" t="str">
        <f>IFERROR(VLOOKUP(Table2[[#This Row],[Attendance / Absence (&lt;90% PA / &lt;50% SA)]],'Lookup Values'!$AG$1:$AH$4,2,FALSE),"0")</f>
        <v>0</v>
      </c>
      <c r="CV141" s="180" t="str">
        <f>IFERROR(VLOOKUP(Table2[[#This Row],[Multiple School Moves (3+)]],'Lookup Values'!$AI$1:$AJ$3,2,FALSE),"0")</f>
        <v>0</v>
      </c>
      <c r="CW141" s="180" t="str">
        <f>IFERROR(VLOOKUP(Table2[[#This Row],[Pregnancy]],'Lookup Values'!$AK$1:$AL$3,2,FALSE),"0")</f>
        <v>0</v>
      </c>
      <c r="CX141" s="180" t="str">
        <f>IFERROR(VLOOKUP(Table2[[#This Row],[Young Parent]],'Lookup Values'!$AM$1:$AN$3,2,FALSE),"0")</f>
        <v>0</v>
      </c>
      <c r="CY141" s="180" t="str">
        <f>IFERROR(VLOOKUP(Table2[[#This Row],[Young Carer]],'Lookup Values'!$AO$1:$AP$3,2,FALSE),"0")</f>
        <v>0</v>
      </c>
      <c r="CZ141" s="180" t="str">
        <f>IFERROR(VLOOKUP(Table2[[#This Row],[CAMHS Involvement]],'Lookup Values'!$AQ$1:$AR$3,2,FALSE),"0")</f>
        <v>0</v>
      </c>
      <c r="DA141" s="180" t="str">
        <f>IFERROR(VLOOKUP(Table2[[#This Row],[Health Condition]],'Lookup Values'!$AS$1:$AT$3,2,FALSE),"0")</f>
        <v>0</v>
      </c>
      <c r="DB141" s="180" t="str">
        <f>IFERROR(VLOOKUP(Table2[[#This Row],[Substance Misuse ]],'Lookup Values'!$AU$1:$AV$3,2,FALSE),"0")</f>
        <v>0</v>
      </c>
      <c r="DC141" s="180" t="str">
        <f>IFERROR(VLOOKUP(Table2[[#This Row],[YOT supervision]],'Lookup Values'!$AW$1:$AX$3,2,FALSE),"0")</f>
        <v>0</v>
      </c>
      <c r="DD141" s="180" t="str">
        <f>IFERROR(VLOOKUP(Table2[[#This Row],[Previous YOT supervision]],'Lookup Values'!$AY$1:$AZ$3,2,FALSE),"0")</f>
        <v>0</v>
      </c>
      <c r="DE141" s="180" t="str">
        <f>IFERROR(VLOOKUP(Table2[[#This Row],[Custody]],'Lookup Values'!$BA$1:$BB$3,2,FALSE),"0")</f>
        <v>0</v>
      </c>
      <c r="DF141" s="180" t="str">
        <f>IFERROR(VLOOKUP(Table2[[#This Row],[KS2 Eng &amp; Maths Ability Profile HAP/MAP/LAP]],'Lookup Values'!$BC$1:$BD$4,2,FALSE),"0")</f>
        <v>0</v>
      </c>
      <c r="DG141" s="180" t="str">
        <f>IFERROR(VLOOKUP(Table2[[#This Row],[Intended Post 16 Destination]],'Lookup Values'!$BG$1:$BH$12,2,FALSE),"0")</f>
        <v>0</v>
      </c>
      <c r="DH141" s="180" t="str">
        <f>IFERROR(VLOOKUP(Table2[[#This Row],[Application submitted (Y/N or number of applications)]],'Lookup Values'!$BI$1:$BJ$3,2,FALSE),"0")</f>
        <v>0</v>
      </c>
      <c r="DI141" s="180" t="str">
        <f>IFERROR(VLOOKUP(Table2[[#This Row],[Provider Name]],'Lookup Values'!$BK$1:$BL$3,2,FALSE),"0")</f>
        <v>0</v>
      </c>
      <c r="DJ141" s="181"/>
      <c r="DK141" s="180" t="str">
        <f>IFERROR(VLOOKUP(Table2[[#This Row],[Offer received (Y/N)]],'Lookup Values'!$BM$1:$BN$3,2,FALSE),"0")</f>
        <v>0</v>
      </c>
      <c r="DL141" s="180" t="str">
        <f>IFERROR(VLOOKUP(Table2[[#This Row],[Poor Behaviour / Attitude / Motivation]],'Lookup Values'!$BO$1:$BP$4,2,FALSE),"0")</f>
        <v>0</v>
      </c>
      <c r="DM141" s="180" t="str">
        <f>IFERROR(VLOOKUP(Table2[[#This Row],[Other known risk factors (1)]],'Lookup Values'!$BQ$1:$BR$10,2,FALSE),"0")</f>
        <v>0</v>
      </c>
      <c r="DN141" s="182" t="str">
        <f>IFERROR(VLOOKUP(Table2[[#This Row],[Other known risk factors (2)]],'Lookup Values'!$BQ$1:$BR$10,2,FALSE),"0")</f>
        <v>0</v>
      </c>
      <c r="DO141" s="180">
        <f>SUM(Table3[[#This Row],[Gender Score]:[Other known risk factors (2) Score]])</f>
        <v>0</v>
      </c>
      <c r="DP141" s="185" t="str">
        <f>CONCATENATE(Table2[[#This Row],[Generated RONI]],Table2[[#This Row],[School RONI]])</f>
        <v>Very Low</v>
      </c>
    </row>
    <row r="142" spans="1:120" s="179" customFormat="1" ht="13" x14ac:dyDescent="0.3">
      <c r="A142" s="168"/>
      <c r="B142" s="169"/>
      <c r="C142" s="170"/>
      <c r="D142" s="170"/>
      <c r="E142" s="170"/>
      <c r="F142" s="170"/>
      <c r="G142" s="170"/>
      <c r="H142" s="171"/>
      <c r="I142" s="172"/>
      <c r="J142" s="173"/>
      <c r="K142" s="172"/>
      <c r="L142" s="172"/>
      <c r="M142" s="173"/>
      <c r="N142" s="171"/>
      <c r="O142" s="173"/>
      <c r="P142" s="174"/>
      <c r="Q142" s="174"/>
      <c r="R142" s="175"/>
      <c r="S142" s="175"/>
      <c r="T142" s="175"/>
      <c r="U142" s="175"/>
      <c r="V142" s="175"/>
      <c r="W142" s="175"/>
      <c r="X142" s="175"/>
      <c r="Y142" s="175"/>
      <c r="Z142" s="175"/>
      <c r="AA142" s="175"/>
      <c r="AB142" s="175"/>
      <c r="AC142" s="175"/>
      <c r="AD142" s="175"/>
      <c r="AE142" s="175"/>
      <c r="AF142" s="175"/>
      <c r="AG142" s="175"/>
      <c r="AH142" s="175"/>
      <c r="AI142" s="175"/>
      <c r="AJ142" s="175"/>
      <c r="AK142" s="175"/>
      <c r="AL142" s="175"/>
      <c r="AM142" s="175"/>
      <c r="AN142" s="175"/>
      <c r="AO142" s="175"/>
      <c r="AP142" s="175"/>
      <c r="AQ142" s="175"/>
      <c r="AR142" s="176"/>
      <c r="AS142" s="176"/>
      <c r="AT142" s="176"/>
      <c r="AU142" s="177" t="str">
        <f>VLOOKUP(Table3[[#This Row],[Risk Rating Score]],'Lookup Values'!$BS$1:$BT$34,2)</f>
        <v>Very Low</v>
      </c>
      <c r="AV142" s="172"/>
      <c r="AW142" s="177" t="str">
        <f>IFERROR(VLOOKUP(Table3[[#This Row],[RONI Match]],'Lookup Values'!$BU$2:$BV$26,2,FALSE),"")</f>
        <v/>
      </c>
      <c r="AX142" s="178"/>
      <c r="AY142" s="172"/>
      <c r="AZ142" s="176"/>
      <c r="BA142" s="170"/>
      <c r="BB142" s="170"/>
      <c r="BC142" s="170"/>
      <c r="BD142" s="170"/>
      <c r="BE142" s="170"/>
      <c r="BF142" s="170"/>
      <c r="BG142" s="170"/>
      <c r="BH142" s="170"/>
      <c r="BI142" s="175"/>
      <c r="BJ142" s="173"/>
      <c r="BK142" s="173"/>
      <c r="BL142" s="175"/>
      <c r="BM142" s="176"/>
      <c r="CC142" s="180" t="str">
        <f>IFERROR(VLOOKUP(Table2[[#This Row],[Gender]],'Lookup Values'!$A$1:$B$5,2,FALSE),"0")</f>
        <v>0</v>
      </c>
      <c r="CD142" s="181"/>
      <c r="CE142" s="180" t="str">
        <f>IFERROR(VLOOKUP(Table2[[#This Row],[Year Group]],'Lookup Values'!$C$1:$D$9,2,FALSE),"0")</f>
        <v>0</v>
      </c>
      <c r="CF142" s="180" t="str">
        <f>IFERROR(VLOOKUP(Table2[[#This Row],[School]],'Lookup Values'!$E$1:$E$22,2,FALSE),"0")</f>
        <v>0</v>
      </c>
      <c r="CG142" s="180" t="str">
        <f>IFERROR(VLOOKUP(Table2[[#This Row],[Attending PRU / AP]],'Lookup Values'!$G$1:$H$3,2,FALSE),"0")</f>
        <v>0</v>
      </c>
      <c r="CH142" s="180" t="str">
        <f>IFERROR(VLOOKUP(Table2[[#This Row],[EHE]],'Lookup Values'!$I$1:$J$3,2,FALSE),"0")</f>
        <v>0</v>
      </c>
      <c r="CI142" s="180" t="str">
        <f>IFERROR(VLOOKUP(Table2[[#This Row],[CME]],'Lookup Values'!$K$1:$L$3,2,FALSE),"0")</f>
        <v>0</v>
      </c>
      <c r="CJ142" s="183" t="str">
        <f>IFERROR(VLOOKUP(Table2[[#This Row],[Ethnicity]],'Ethnicity codes'!$H$1:$J$101,3,FALSE),"")</f>
        <v/>
      </c>
      <c r="CK142" s="180" t="str">
        <f>IFERROR(VLOOKUP(Table3[[#This Row],[Ethnicity2]],'Lookup Values'!$M$1:$N$23,2,FALSE),"0")</f>
        <v>0</v>
      </c>
      <c r="CL142" s="180" t="str">
        <f>IFERROR(VLOOKUP(Table3[[#This Row],[Ethnicity2]],'Lookup Values'!$O$1:$P$3,2,FALSE),"0")</f>
        <v>0</v>
      </c>
      <c r="CM142" s="180" t="str">
        <f>IFERROR(VLOOKUP(Table2[[#This Row],[EAL]],'Lookup Values'!$Q$1:$R$3,2,FALSE),"0")</f>
        <v>0</v>
      </c>
      <c r="CN142" s="180" t="str">
        <f>IFERROR(VLOOKUP(Table2[[#This Row],[SEND]],'Lookup Values'!$S$1:$T$6,2,FALSE),"0")</f>
        <v>0</v>
      </c>
      <c r="CO142" s="180" t="str">
        <f>IFERROR(VLOOKUP(Table2[[#This Row],[Pupil Premium]],'Lookup Values'!$U$1:$V$3,2,FALSE),"0")</f>
        <v>0</v>
      </c>
      <c r="CP142" s="180" t="str">
        <f>IFERROR(VLOOKUP(Table2[[#This Row],[LAC / Care Leaver]],'Lookup Values'!$W$1:$X$3,2,FALSE),"0")</f>
        <v>0</v>
      </c>
      <c r="CQ142" s="180" t="str">
        <f>IFERROR(VLOOKUP(Table2[[#This Row],[CP / CIN]],'Lookup Values'!$Y$1:$Z$3,2,FALSE),"0")</f>
        <v>0</v>
      </c>
      <c r="CR142" s="180" t="str">
        <f>IFERROR(VLOOKUP(Table2[[#This Row],[Early Help Referral]],'Lookup Values'!$Y$1:$Z$3,2,FALSE),"0")</f>
        <v>0</v>
      </c>
      <c r="CS142" s="180" t="str">
        <f>IFERROR(VLOOKUP(Table2[[#This Row],[Social Worker]],'Lookup Values'!$Y$1:$Z$3,2,FALSE),"0")</f>
        <v>0</v>
      </c>
      <c r="CT142" s="180" t="str">
        <f>IFERROR(VLOOKUP(Table2[[#This Row],[Exclusion]],'Lookup Values'!$AE$1:$AF$5,2,FALSE),"0")</f>
        <v>0</v>
      </c>
      <c r="CU142" s="180" t="str">
        <f>IFERROR(VLOOKUP(Table2[[#This Row],[Attendance / Absence (&lt;90% PA / &lt;50% SA)]],'Lookup Values'!$AG$1:$AH$4,2,FALSE),"0")</f>
        <v>0</v>
      </c>
      <c r="CV142" s="180" t="str">
        <f>IFERROR(VLOOKUP(Table2[[#This Row],[Multiple School Moves (3+)]],'Lookup Values'!$AI$1:$AJ$3,2,FALSE),"0")</f>
        <v>0</v>
      </c>
      <c r="CW142" s="180" t="str">
        <f>IFERROR(VLOOKUP(Table2[[#This Row],[Pregnancy]],'Lookup Values'!$AK$1:$AL$3,2,FALSE),"0")</f>
        <v>0</v>
      </c>
      <c r="CX142" s="180" t="str">
        <f>IFERROR(VLOOKUP(Table2[[#This Row],[Young Parent]],'Lookup Values'!$AM$1:$AN$3,2,FALSE),"0")</f>
        <v>0</v>
      </c>
      <c r="CY142" s="180" t="str">
        <f>IFERROR(VLOOKUP(Table2[[#This Row],[Young Carer]],'Lookup Values'!$AO$1:$AP$3,2,FALSE),"0")</f>
        <v>0</v>
      </c>
      <c r="CZ142" s="180" t="str">
        <f>IFERROR(VLOOKUP(Table2[[#This Row],[CAMHS Involvement]],'Lookup Values'!$AQ$1:$AR$3,2,FALSE),"0")</f>
        <v>0</v>
      </c>
      <c r="DA142" s="180" t="str">
        <f>IFERROR(VLOOKUP(Table2[[#This Row],[Health Condition]],'Lookup Values'!$AS$1:$AT$3,2,FALSE),"0")</f>
        <v>0</v>
      </c>
      <c r="DB142" s="180" t="str">
        <f>IFERROR(VLOOKUP(Table2[[#This Row],[Substance Misuse ]],'Lookup Values'!$AU$1:$AV$3,2,FALSE),"0")</f>
        <v>0</v>
      </c>
      <c r="DC142" s="180" t="str">
        <f>IFERROR(VLOOKUP(Table2[[#This Row],[YOT supervision]],'Lookup Values'!$AW$1:$AX$3,2,FALSE),"0")</f>
        <v>0</v>
      </c>
      <c r="DD142" s="180" t="str">
        <f>IFERROR(VLOOKUP(Table2[[#This Row],[Previous YOT supervision]],'Lookup Values'!$AY$1:$AZ$3,2,FALSE),"0")</f>
        <v>0</v>
      </c>
      <c r="DE142" s="180" t="str">
        <f>IFERROR(VLOOKUP(Table2[[#This Row],[Custody]],'Lookup Values'!$BA$1:$BB$3,2,FALSE),"0")</f>
        <v>0</v>
      </c>
      <c r="DF142" s="180" t="str">
        <f>IFERROR(VLOOKUP(Table2[[#This Row],[KS2 Eng &amp; Maths Ability Profile HAP/MAP/LAP]],'Lookup Values'!$BC$1:$BD$4,2,FALSE),"0")</f>
        <v>0</v>
      </c>
      <c r="DG142" s="180" t="str">
        <f>IFERROR(VLOOKUP(Table2[[#This Row],[Intended Post 16 Destination]],'Lookup Values'!$BG$1:$BH$12,2,FALSE),"0")</f>
        <v>0</v>
      </c>
      <c r="DH142" s="180" t="str">
        <f>IFERROR(VLOOKUP(Table2[[#This Row],[Application submitted (Y/N or number of applications)]],'Lookup Values'!$BI$1:$BJ$3,2,FALSE),"0")</f>
        <v>0</v>
      </c>
      <c r="DI142" s="180" t="str">
        <f>IFERROR(VLOOKUP(Table2[[#This Row],[Provider Name]],'Lookup Values'!$BK$1:$BL$3,2,FALSE),"0")</f>
        <v>0</v>
      </c>
      <c r="DJ142" s="181"/>
      <c r="DK142" s="180" t="str">
        <f>IFERROR(VLOOKUP(Table2[[#This Row],[Offer received (Y/N)]],'Lookup Values'!$BM$1:$BN$3,2,FALSE),"0")</f>
        <v>0</v>
      </c>
      <c r="DL142" s="180" t="str">
        <f>IFERROR(VLOOKUP(Table2[[#This Row],[Poor Behaviour / Attitude / Motivation]],'Lookup Values'!$BO$1:$BP$4,2,FALSE),"0")</f>
        <v>0</v>
      </c>
      <c r="DM142" s="180" t="str">
        <f>IFERROR(VLOOKUP(Table2[[#This Row],[Other known risk factors (1)]],'Lookup Values'!$BQ$1:$BR$10,2,FALSE),"0")</f>
        <v>0</v>
      </c>
      <c r="DN142" s="182" t="str">
        <f>IFERROR(VLOOKUP(Table2[[#This Row],[Other known risk factors (2)]],'Lookup Values'!$BQ$1:$BR$10,2,FALSE),"0")</f>
        <v>0</v>
      </c>
      <c r="DO142" s="180">
        <f>SUM(Table3[[#This Row],[Gender Score]:[Other known risk factors (2) Score]])</f>
        <v>0</v>
      </c>
      <c r="DP142" s="185" t="str">
        <f>CONCATENATE(Table2[[#This Row],[Generated RONI]],Table2[[#This Row],[School RONI]])</f>
        <v>Very Low</v>
      </c>
    </row>
    <row r="143" spans="1:120" s="179" customFormat="1" ht="13" x14ac:dyDescent="0.3">
      <c r="A143" s="168"/>
      <c r="B143" s="169"/>
      <c r="C143" s="170"/>
      <c r="D143" s="170"/>
      <c r="E143" s="170"/>
      <c r="F143" s="170"/>
      <c r="G143" s="170"/>
      <c r="H143" s="171"/>
      <c r="I143" s="172"/>
      <c r="J143" s="173"/>
      <c r="K143" s="172"/>
      <c r="L143" s="172"/>
      <c r="M143" s="173"/>
      <c r="N143" s="171"/>
      <c r="O143" s="173"/>
      <c r="P143" s="174"/>
      <c r="Q143" s="174"/>
      <c r="R143" s="175"/>
      <c r="S143" s="175"/>
      <c r="T143" s="175"/>
      <c r="U143" s="175"/>
      <c r="V143" s="175"/>
      <c r="W143" s="175"/>
      <c r="X143" s="175"/>
      <c r="Y143" s="175"/>
      <c r="Z143" s="175"/>
      <c r="AA143" s="175"/>
      <c r="AB143" s="175"/>
      <c r="AC143" s="175"/>
      <c r="AD143" s="175"/>
      <c r="AE143" s="175"/>
      <c r="AF143" s="175"/>
      <c r="AG143" s="175"/>
      <c r="AH143" s="175"/>
      <c r="AI143" s="175"/>
      <c r="AJ143" s="175"/>
      <c r="AK143" s="175"/>
      <c r="AL143" s="175"/>
      <c r="AM143" s="175"/>
      <c r="AN143" s="175"/>
      <c r="AO143" s="175"/>
      <c r="AP143" s="175"/>
      <c r="AQ143" s="175"/>
      <c r="AR143" s="176"/>
      <c r="AS143" s="176"/>
      <c r="AT143" s="176"/>
      <c r="AU143" s="177" t="str">
        <f>VLOOKUP(Table3[[#This Row],[Risk Rating Score]],'Lookup Values'!$BS$1:$BT$34,2)</f>
        <v>Very Low</v>
      </c>
      <c r="AV143" s="172"/>
      <c r="AW143" s="177" t="str">
        <f>IFERROR(VLOOKUP(Table3[[#This Row],[RONI Match]],'Lookup Values'!$BU$2:$BV$26,2,FALSE),"")</f>
        <v/>
      </c>
      <c r="AX143" s="178"/>
      <c r="AY143" s="172"/>
      <c r="AZ143" s="176"/>
      <c r="BA143" s="170"/>
      <c r="BB143" s="170"/>
      <c r="BC143" s="170"/>
      <c r="BD143" s="170"/>
      <c r="BE143" s="170"/>
      <c r="BF143" s="170"/>
      <c r="BG143" s="170"/>
      <c r="BH143" s="170"/>
      <c r="BI143" s="175"/>
      <c r="BJ143" s="173"/>
      <c r="BK143" s="173"/>
      <c r="BL143" s="175"/>
      <c r="BM143" s="176"/>
      <c r="CC143" s="180" t="str">
        <f>IFERROR(VLOOKUP(Table2[[#This Row],[Gender]],'Lookup Values'!$A$1:$B$5,2,FALSE),"0")</f>
        <v>0</v>
      </c>
      <c r="CD143" s="181"/>
      <c r="CE143" s="180" t="str">
        <f>IFERROR(VLOOKUP(Table2[[#This Row],[Year Group]],'Lookup Values'!$C$1:$D$9,2,FALSE),"0")</f>
        <v>0</v>
      </c>
      <c r="CF143" s="180" t="str">
        <f>IFERROR(VLOOKUP(Table2[[#This Row],[School]],'Lookup Values'!$E$1:$E$22,2,FALSE),"0")</f>
        <v>0</v>
      </c>
      <c r="CG143" s="180" t="str">
        <f>IFERROR(VLOOKUP(Table2[[#This Row],[Attending PRU / AP]],'Lookup Values'!$G$1:$H$3,2,FALSE),"0")</f>
        <v>0</v>
      </c>
      <c r="CH143" s="180" t="str">
        <f>IFERROR(VLOOKUP(Table2[[#This Row],[EHE]],'Lookup Values'!$I$1:$J$3,2,FALSE),"0")</f>
        <v>0</v>
      </c>
      <c r="CI143" s="180" t="str">
        <f>IFERROR(VLOOKUP(Table2[[#This Row],[CME]],'Lookup Values'!$K$1:$L$3,2,FALSE),"0")</f>
        <v>0</v>
      </c>
      <c r="CJ143" s="183" t="str">
        <f>IFERROR(VLOOKUP(Table2[[#This Row],[Ethnicity]],'Ethnicity codes'!$H$1:$J$101,3,FALSE),"")</f>
        <v/>
      </c>
      <c r="CK143" s="180" t="str">
        <f>IFERROR(VLOOKUP(Table3[[#This Row],[Ethnicity2]],'Lookup Values'!$M$1:$N$23,2,FALSE),"0")</f>
        <v>0</v>
      </c>
      <c r="CL143" s="180" t="str">
        <f>IFERROR(VLOOKUP(Table3[[#This Row],[Ethnicity2]],'Lookup Values'!$O$1:$P$3,2,FALSE),"0")</f>
        <v>0</v>
      </c>
      <c r="CM143" s="180" t="str">
        <f>IFERROR(VLOOKUP(Table2[[#This Row],[EAL]],'Lookup Values'!$Q$1:$R$3,2,FALSE),"0")</f>
        <v>0</v>
      </c>
      <c r="CN143" s="180" t="str">
        <f>IFERROR(VLOOKUP(Table2[[#This Row],[SEND]],'Lookup Values'!$S$1:$T$6,2,FALSE),"0")</f>
        <v>0</v>
      </c>
      <c r="CO143" s="180" t="str">
        <f>IFERROR(VLOOKUP(Table2[[#This Row],[Pupil Premium]],'Lookup Values'!$U$1:$V$3,2,FALSE),"0")</f>
        <v>0</v>
      </c>
      <c r="CP143" s="180" t="str">
        <f>IFERROR(VLOOKUP(Table2[[#This Row],[LAC / Care Leaver]],'Lookup Values'!$W$1:$X$3,2,FALSE),"0")</f>
        <v>0</v>
      </c>
      <c r="CQ143" s="180" t="str">
        <f>IFERROR(VLOOKUP(Table2[[#This Row],[CP / CIN]],'Lookup Values'!$Y$1:$Z$3,2,FALSE),"0")</f>
        <v>0</v>
      </c>
      <c r="CR143" s="180" t="str">
        <f>IFERROR(VLOOKUP(Table2[[#This Row],[Early Help Referral]],'Lookup Values'!$Y$1:$Z$3,2,FALSE),"0")</f>
        <v>0</v>
      </c>
      <c r="CS143" s="180" t="str">
        <f>IFERROR(VLOOKUP(Table2[[#This Row],[Social Worker]],'Lookup Values'!$Y$1:$Z$3,2,FALSE),"0")</f>
        <v>0</v>
      </c>
      <c r="CT143" s="180" t="str">
        <f>IFERROR(VLOOKUP(Table2[[#This Row],[Exclusion]],'Lookup Values'!$AE$1:$AF$5,2,FALSE),"0")</f>
        <v>0</v>
      </c>
      <c r="CU143" s="180" t="str">
        <f>IFERROR(VLOOKUP(Table2[[#This Row],[Attendance / Absence (&lt;90% PA / &lt;50% SA)]],'Lookup Values'!$AG$1:$AH$4,2,FALSE),"0")</f>
        <v>0</v>
      </c>
      <c r="CV143" s="180" t="str">
        <f>IFERROR(VLOOKUP(Table2[[#This Row],[Multiple School Moves (3+)]],'Lookup Values'!$AI$1:$AJ$3,2,FALSE),"0")</f>
        <v>0</v>
      </c>
      <c r="CW143" s="180" t="str">
        <f>IFERROR(VLOOKUP(Table2[[#This Row],[Pregnancy]],'Lookup Values'!$AK$1:$AL$3,2,FALSE),"0")</f>
        <v>0</v>
      </c>
      <c r="CX143" s="180" t="str">
        <f>IFERROR(VLOOKUP(Table2[[#This Row],[Young Parent]],'Lookup Values'!$AM$1:$AN$3,2,FALSE),"0")</f>
        <v>0</v>
      </c>
      <c r="CY143" s="180" t="str">
        <f>IFERROR(VLOOKUP(Table2[[#This Row],[Young Carer]],'Lookup Values'!$AO$1:$AP$3,2,FALSE),"0")</f>
        <v>0</v>
      </c>
      <c r="CZ143" s="180" t="str">
        <f>IFERROR(VLOOKUP(Table2[[#This Row],[CAMHS Involvement]],'Lookup Values'!$AQ$1:$AR$3,2,FALSE),"0")</f>
        <v>0</v>
      </c>
      <c r="DA143" s="180" t="str">
        <f>IFERROR(VLOOKUP(Table2[[#This Row],[Health Condition]],'Lookup Values'!$AS$1:$AT$3,2,FALSE),"0")</f>
        <v>0</v>
      </c>
      <c r="DB143" s="180" t="str">
        <f>IFERROR(VLOOKUP(Table2[[#This Row],[Substance Misuse ]],'Lookup Values'!$AU$1:$AV$3,2,FALSE),"0")</f>
        <v>0</v>
      </c>
      <c r="DC143" s="180" t="str">
        <f>IFERROR(VLOOKUP(Table2[[#This Row],[YOT supervision]],'Lookup Values'!$AW$1:$AX$3,2,FALSE),"0")</f>
        <v>0</v>
      </c>
      <c r="DD143" s="180" t="str">
        <f>IFERROR(VLOOKUP(Table2[[#This Row],[Previous YOT supervision]],'Lookup Values'!$AY$1:$AZ$3,2,FALSE),"0")</f>
        <v>0</v>
      </c>
      <c r="DE143" s="180" t="str">
        <f>IFERROR(VLOOKUP(Table2[[#This Row],[Custody]],'Lookup Values'!$BA$1:$BB$3,2,FALSE),"0")</f>
        <v>0</v>
      </c>
      <c r="DF143" s="180" t="str">
        <f>IFERROR(VLOOKUP(Table2[[#This Row],[KS2 Eng &amp; Maths Ability Profile HAP/MAP/LAP]],'Lookup Values'!$BC$1:$BD$4,2,FALSE),"0")</f>
        <v>0</v>
      </c>
      <c r="DG143" s="180" t="str">
        <f>IFERROR(VLOOKUP(Table2[[#This Row],[Intended Post 16 Destination]],'Lookup Values'!$BG$1:$BH$12,2,FALSE),"0")</f>
        <v>0</v>
      </c>
      <c r="DH143" s="180" t="str">
        <f>IFERROR(VLOOKUP(Table2[[#This Row],[Application submitted (Y/N or number of applications)]],'Lookup Values'!$BI$1:$BJ$3,2,FALSE),"0")</f>
        <v>0</v>
      </c>
      <c r="DI143" s="180" t="str">
        <f>IFERROR(VLOOKUP(Table2[[#This Row],[Provider Name]],'Lookup Values'!$BK$1:$BL$3,2,FALSE),"0")</f>
        <v>0</v>
      </c>
      <c r="DJ143" s="181"/>
      <c r="DK143" s="180" t="str">
        <f>IFERROR(VLOOKUP(Table2[[#This Row],[Offer received (Y/N)]],'Lookup Values'!$BM$1:$BN$3,2,FALSE),"0")</f>
        <v>0</v>
      </c>
      <c r="DL143" s="180" t="str">
        <f>IFERROR(VLOOKUP(Table2[[#This Row],[Poor Behaviour / Attitude / Motivation]],'Lookup Values'!$BO$1:$BP$4,2,FALSE),"0")</f>
        <v>0</v>
      </c>
      <c r="DM143" s="180" t="str">
        <f>IFERROR(VLOOKUP(Table2[[#This Row],[Other known risk factors (1)]],'Lookup Values'!$BQ$1:$BR$10,2,FALSE),"0")</f>
        <v>0</v>
      </c>
      <c r="DN143" s="182" t="str">
        <f>IFERROR(VLOOKUP(Table2[[#This Row],[Other known risk factors (2)]],'Lookup Values'!$BQ$1:$BR$10,2,FALSE),"0")</f>
        <v>0</v>
      </c>
      <c r="DO143" s="180">
        <f>SUM(Table3[[#This Row],[Gender Score]:[Other known risk factors (2) Score]])</f>
        <v>0</v>
      </c>
      <c r="DP143" s="185" t="str">
        <f>CONCATENATE(Table2[[#This Row],[Generated RONI]],Table2[[#This Row],[School RONI]])</f>
        <v>Very Low</v>
      </c>
    </row>
    <row r="144" spans="1:120" s="179" customFormat="1" ht="13" x14ac:dyDescent="0.3">
      <c r="A144" s="168"/>
      <c r="B144" s="169"/>
      <c r="C144" s="170"/>
      <c r="D144" s="170"/>
      <c r="E144" s="170"/>
      <c r="F144" s="170"/>
      <c r="G144" s="170"/>
      <c r="H144" s="171"/>
      <c r="I144" s="172"/>
      <c r="J144" s="173"/>
      <c r="K144" s="172"/>
      <c r="L144" s="172"/>
      <c r="M144" s="173"/>
      <c r="N144" s="171"/>
      <c r="O144" s="173"/>
      <c r="P144" s="175"/>
      <c r="Q144" s="175"/>
      <c r="R144" s="175"/>
      <c r="S144" s="175"/>
      <c r="T144" s="175"/>
      <c r="U144" s="175"/>
      <c r="V144" s="175"/>
      <c r="W144" s="175"/>
      <c r="X144" s="175"/>
      <c r="Y144" s="175"/>
      <c r="Z144" s="175"/>
      <c r="AA144" s="175"/>
      <c r="AB144" s="175"/>
      <c r="AC144" s="175"/>
      <c r="AD144" s="175"/>
      <c r="AE144" s="175"/>
      <c r="AF144" s="175"/>
      <c r="AG144" s="175"/>
      <c r="AH144" s="175"/>
      <c r="AI144" s="175"/>
      <c r="AJ144" s="175"/>
      <c r="AK144" s="175"/>
      <c r="AL144" s="175"/>
      <c r="AM144" s="175"/>
      <c r="AN144" s="175"/>
      <c r="AO144" s="175"/>
      <c r="AP144" s="175"/>
      <c r="AQ144" s="175"/>
      <c r="AR144" s="176"/>
      <c r="AS144" s="176"/>
      <c r="AT144" s="176"/>
      <c r="AU144" s="177" t="str">
        <f>VLOOKUP(Table3[[#This Row],[Risk Rating Score]],'Lookup Values'!$BS$1:$BT$34,2)</f>
        <v>Very Low</v>
      </c>
      <c r="AV144" s="172"/>
      <c r="AW144" s="177" t="str">
        <f>IFERROR(VLOOKUP(Table3[[#This Row],[RONI Match]],'Lookup Values'!$BU$2:$BV$26,2,FALSE),"")</f>
        <v/>
      </c>
      <c r="AX144" s="186"/>
      <c r="AY144" s="172"/>
      <c r="AZ144" s="176"/>
      <c r="BA144" s="170"/>
      <c r="BB144" s="170"/>
      <c r="BC144" s="170"/>
      <c r="BD144" s="170"/>
      <c r="BE144" s="170"/>
      <c r="BF144" s="170"/>
      <c r="BG144" s="170"/>
      <c r="BH144" s="170"/>
      <c r="BI144" s="175"/>
      <c r="BJ144" s="173"/>
      <c r="BK144" s="173"/>
      <c r="BL144" s="175"/>
      <c r="BM144" s="176"/>
      <c r="CC144" s="180" t="str">
        <f>IFERROR(VLOOKUP(Table2[[#This Row],[Gender]],'Lookup Values'!$A$1:$B$5,2,FALSE),"0")</f>
        <v>0</v>
      </c>
      <c r="CD144" s="181"/>
      <c r="CE144" s="180" t="str">
        <f>IFERROR(VLOOKUP(Table2[[#This Row],[Year Group]],'Lookup Values'!$C$1:$D$9,2,FALSE),"0")</f>
        <v>0</v>
      </c>
      <c r="CF144" s="180" t="str">
        <f>IFERROR(VLOOKUP(Table2[[#This Row],[School]],'Lookup Values'!$E$1:$E$22,2,FALSE),"0")</f>
        <v>0</v>
      </c>
      <c r="CG144" s="180" t="str">
        <f>IFERROR(VLOOKUP(Table2[[#This Row],[Attending PRU / AP]],'Lookup Values'!$G$1:$H$3,2,FALSE),"0")</f>
        <v>0</v>
      </c>
      <c r="CH144" s="180" t="str">
        <f>IFERROR(VLOOKUP(Table2[[#This Row],[EHE]],'Lookup Values'!$I$1:$J$3,2,FALSE),"0")</f>
        <v>0</v>
      </c>
      <c r="CI144" s="180" t="str">
        <f>IFERROR(VLOOKUP(Table2[[#This Row],[CME]],'Lookup Values'!$K$1:$L$3,2,FALSE),"0")</f>
        <v>0</v>
      </c>
      <c r="CJ144" s="183" t="str">
        <f>IFERROR(VLOOKUP(Table2[[#This Row],[Ethnicity]],'Ethnicity codes'!$H$1:$J$101,3,FALSE),"")</f>
        <v/>
      </c>
      <c r="CK144" s="180" t="str">
        <f>IFERROR(VLOOKUP(Table3[[#This Row],[Ethnicity2]],'Lookup Values'!$M$1:$N$23,2,FALSE),"0")</f>
        <v>0</v>
      </c>
      <c r="CL144" s="180" t="str">
        <f>IFERROR(VLOOKUP(Table3[[#This Row],[Ethnicity2]],'Lookup Values'!$O$1:$P$3,2,FALSE),"0")</f>
        <v>0</v>
      </c>
      <c r="CM144" s="180" t="str">
        <f>IFERROR(VLOOKUP(Table2[[#This Row],[EAL]],'Lookup Values'!$Q$1:$R$3,2,FALSE),"0")</f>
        <v>0</v>
      </c>
      <c r="CN144" s="180" t="str">
        <f>IFERROR(VLOOKUP(Table2[[#This Row],[SEND]],'Lookup Values'!$S$1:$T$6,2,FALSE),"0")</f>
        <v>0</v>
      </c>
      <c r="CO144" s="180" t="str">
        <f>IFERROR(VLOOKUP(Table2[[#This Row],[Pupil Premium]],'Lookup Values'!$U$1:$V$3,2,FALSE),"0")</f>
        <v>0</v>
      </c>
      <c r="CP144" s="180" t="str">
        <f>IFERROR(VLOOKUP(Table2[[#This Row],[LAC / Care Leaver]],'Lookup Values'!$W$1:$X$3,2,FALSE),"0")</f>
        <v>0</v>
      </c>
      <c r="CQ144" s="180" t="str">
        <f>IFERROR(VLOOKUP(Table2[[#This Row],[CP / CIN]],'Lookup Values'!$Y$1:$Z$3,2,FALSE),"0")</f>
        <v>0</v>
      </c>
      <c r="CR144" s="180" t="str">
        <f>IFERROR(VLOOKUP(Table2[[#This Row],[Early Help Referral]],'Lookup Values'!$Y$1:$Z$3,2,FALSE),"0")</f>
        <v>0</v>
      </c>
      <c r="CS144" s="180" t="str">
        <f>IFERROR(VLOOKUP(Table2[[#This Row],[Social Worker]],'Lookup Values'!$Y$1:$Z$3,2,FALSE),"0")</f>
        <v>0</v>
      </c>
      <c r="CT144" s="180" t="str">
        <f>IFERROR(VLOOKUP(Table2[[#This Row],[Exclusion]],'Lookup Values'!$AE$1:$AF$5,2,FALSE),"0")</f>
        <v>0</v>
      </c>
      <c r="CU144" s="180" t="str">
        <f>IFERROR(VLOOKUP(Table2[[#This Row],[Attendance / Absence (&lt;90% PA / &lt;50% SA)]],'Lookup Values'!$AG$1:$AH$4,2,FALSE),"0")</f>
        <v>0</v>
      </c>
      <c r="CV144" s="180" t="str">
        <f>IFERROR(VLOOKUP(Table2[[#This Row],[Multiple School Moves (3+)]],'Lookup Values'!$AI$1:$AJ$3,2,FALSE),"0")</f>
        <v>0</v>
      </c>
      <c r="CW144" s="180" t="str">
        <f>IFERROR(VLOOKUP(Table2[[#This Row],[Pregnancy]],'Lookup Values'!$AK$1:$AL$3,2,FALSE),"0")</f>
        <v>0</v>
      </c>
      <c r="CX144" s="180" t="str">
        <f>IFERROR(VLOOKUP(Table2[[#This Row],[Young Parent]],'Lookup Values'!$AM$1:$AN$3,2,FALSE),"0")</f>
        <v>0</v>
      </c>
      <c r="CY144" s="180" t="str">
        <f>IFERROR(VLOOKUP(Table2[[#This Row],[Young Carer]],'Lookup Values'!$AO$1:$AP$3,2,FALSE),"0")</f>
        <v>0</v>
      </c>
      <c r="CZ144" s="180" t="str">
        <f>IFERROR(VLOOKUP(Table2[[#This Row],[CAMHS Involvement]],'Lookup Values'!$AQ$1:$AR$3,2,FALSE),"0")</f>
        <v>0</v>
      </c>
      <c r="DA144" s="180" t="str">
        <f>IFERROR(VLOOKUP(Table2[[#This Row],[Health Condition]],'Lookup Values'!$AS$1:$AT$3,2,FALSE),"0")</f>
        <v>0</v>
      </c>
      <c r="DB144" s="180" t="str">
        <f>IFERROR(VLOOKUP(Table2[[#This Row],[Substance Misuse ]],'Lookup Values'!$AU$1:$AV$3,2,FALSE),"0")</f>
        <v>0</v>
      </c>
      <c r="DC144" s="180" t="str">
        <f>IFERROR(VLOOKUP(Table2[[#This Row],[YOT supervision]],'Lookup Values'!$AW$1:$AX$3,2,FALSE),"0")</f>
        <v>0</v>
      </c>
      <c r="DD144" s="180" t="str">
        <f>IFERROR(VLOOKUP(Table2[[#This Row],[Previous YOT supervision]],'Lookup Values'!$AY$1:$AZ$3,2,FALSE),"0")</f>
        <v>0</v>
      </c>
      <c r="DE144" s="180" t="str">
        <f>IFERROR(VLOOKUP(Table2[[#This Row],[Custody]],'Lookup Values'!$BA$1:$BB$3,2,FALSE),"0")</f>
        <v>0</v>
      </c>
      <c r="DF144" s="180" t="str">
        <f>IFERROR(VLOOKUP(Table2[[#This Row],[KS2 Eng &amp; Maths Ability Profile HAP/MAP/LAP]],'Lookup Values'!$BC$1:$BD$4,2,FALSE),"0")</f>
        <v>0</v>
      </c>
      <c r="DG144" s="180" t="str">
        <f>IFERROR(VLOOKUP(Table2[[#This Row],[Intended Post 16 Destination]],'Lookup Values'!$BG$1:$BH$12,2,FALSE),"0")</f>
        <v>0</v>
      </c>
      <c r="DH144" s="180" t="str">
        <f>IFERROR(VLOOKUP(Table2[[#This Row],[Application submitted (Y/N or number of applications)]],'Lookup Values'!$BI$1:$BJ$3,2,FALSE),"0")</f>
        <v>0</v>
      </c>
      <c r="DI144" s="180" t="str">
        <f>IFERROR(VLOOKUP(Table2[[#This Row],[Provider Name]],'Lookup Values'!$BK$1:$BL$3,2,FALSE),"0")</f>
        <v>0</v>
      </c>
      <c r="DJ144" s="181"/>
      <c r="DK144" s="180" t="str">
        <f>IFERROR(VLOOKUP(Table2[[#This Row],[Offer received (Y/N)]],'Lookup Values'!$BM$1:$BN$3,2,FALSE),"0")</f>
        <v>0</v>
      </c>
      <c r="DL144" s="180" t="str">
        <f>IFERROR(VLOOKUP(Table2[[#This Row],[Poor Behaviour / Attitude / Motivation]],'Lookup Values'!$BO$1:$BP$4,2,FALSE),"0")</f>
        <v>0</v>
      </c>
      <c r="DM144" s="180" t="str">
        <f>IFERROR(VLOOKUP(Table2[[#This Row],[Other known risk factors (1)]],'Lookup Values'!$BQ$1:$BR$10,2,FALSE),"0")</f>
        <v>0</v>
      </c>
      <c r="DN144" s="182" t="str">
        <f>IFERROR(VLOOKUP(Table2[[#This Row],[Other known risk factors (2)]],'Lookup Values'!$BQ$1:$BR$10,2,FALSE),"0")</f>
        <v>0</v>
      </c>
      <c r="DO144" s="180">
        <f>SUM(Table3[[#This Row],[Gender Score]:[Other known risk factors (2) Score]])</f>
        <v>0</v>
      </c>
      <c r="DP144" s="185" t="str">
        <f>CONCATENATE(Table2[[#This Row],[Generated RONI]],Table2[[#This Row],[School RONI]])</f>
        <v>Very Low</v>
      </c>
    </row>
    <row r="145" spans="1:120" s="179" customFormat="1" ht="13" x14ac:dyDescent="0.3">
      <c r="A145" s="168"/>
      <c r="B145" s="169"/>
      <c r="C145" s="170"/>
      <c r="D145" s="170"/>
      <c r="E145" s="170"/>
      <c r="F145" s="170"/>
      <c r="G145" s="170"/>
      <c r="H145" s="171"/>
      <c r="I145" s="172"/>
      <c r="J145" s="173"/>
      <c r="K145" s="172"/>
      <c r="L145" s="172"/>
      <c r="M145" s="173"/>
      <c r="N145" s="171"/>
      <c r="O145" s="173"/>
      <c r="P145" s="175"/>
      <c r="Q145" s="175"/>
      <c r="R145" s="175"/>
      <c r="S145" s="175"/>
      <c r="T145" s="175"/>
      <c r="U145" s="175"/>
      <c r="V145" s="175"/>
      <c r="W145" s="175"/>
      <c r="X145" s="175"/>
      <c r="Y145" s="175"/>
      <c r="Z145" s="175"/>
      <c r="AA145" s="175"/>
      <c r="AB145" s="175"/>
      <c r="AC145" s="175"/>
      <c r="AD145" s="175"/>
      <c r="AE145" s="175"/>
      <c r="AF145" s="175"/>
      <c r="AG145" s="175"/>
      <c r="AH145" s="175"/>
      <c r="AI145" s="175"/>
      <c r="AJ145" s="175"/>
      <c r="AK145" s="175"/>
      <c r="AL145" s="175"/>
      <c r="AM145" s="175"/>
      <c r="AN145" s="175"/>
      <c r="AO145" s="175"/>
      <c r="AP145" s="175"/>
      <c r="AQ145" s="175"/>
      <c r="AR145" s="176"/>
      <c r="AS145" s="176"/>
      <c r="AT145" s="176"/>
      <c r="AU145" s="177" t="str">
        <f>VLOOKUP(Table3[[#This Row],[Risk Rating Score]],'Lookup Values'!$BS$1:$BT$34,2)</f>
        <v>Very Low</v>
      </c>
      <c r="AV145" s="172"/>
      <c r="AW145" s="177" t="str">
        <f>IFERROR(VLOOKUP(Table3[[#This Row],[RONI Match]],'Lookup Values'!$BU$2:$BV$26,2,FALSE),"")</f>
        <v/>
      </c>
      <c r="AX145" s="186"/>
      <c r="AY145" s="172"/>
      <c r="AZ145" s="176"/>
      <c r="BA145" s="170"/>
      <c r="BB145" s="170"/>
      <c r="BC145" s="170"/>
      <c r="BD145" s="170"/>
      <c r="BE145" s="170"/>
      <c r="BF145" s="170"/>
      <c r="BG145" s="170"/>
      <c r="BH145" s="170"/>
      <c r="BI145" s="175"/>
      <c r="BJ145" s="173"/>
      <c r="BK145" s="173"/>
      <c r="BL145" s="175"/>
      <c r="BM145" s="176"/>
      <c r="CC145" s="180" t="str">
        <f>IFERROR(VLOOKUP(Table2[[#This Row],[Gender]],'Lookup Values'!$A$1:$B$5,2,FALSE),"0")</f>
        <v>0</v>
      </c>
      <c r="CD145" s="181"/>
      <c r="CE145" s="180" t="str">
        <f>IFERROR(VLOOKUP(Table2[[#This Row],[Year Group]],'Lookup Values'!$C$1:$D$9,2,FALSE),"0")</f>
        <v>0</v>
      </c>
      <c r="CF145" s="180" t="str">
        <f>IFERROR(VLOOKUP(Table2[[#This Row],[School]],'Lookup Values'!$E$1:$E$22,2,FALSE),"0")</f>
        <v>0</v>
      </c>
      <c r="CG145" s="180" t="str">
        <f>IFERROR(VLOOKUP(Table2[[#This Row],[Attending PRU / AP]],'Lookup Values'!$G$1:$H$3,2,FALSE),"0")</f>
        <v>0</v>
      </c>
      <c r="CH145" s="180" t="str">
        <f>IFERROR(VLOOKUP(Table2[[#This Row],[EHE]],'Lookup Values'!$I$1:$J$3,2,FALSE),"0")</f>
        <v>0</v>
      </c>
      <c r="CI145" s="180" t="str">
        <f>IFERROR(VLOOKUP(Table2[[#This Row],[CME]],'Lookup Values'!$K$1:$L$3,2,FALSE),"0")</f>
        <v>0</v>
      </c>
      <c r="CJ145" s="183" t="str">
        <f>IFERROR(VLOOKUP(Table2[[#This Row],[Ethnicity]],'Ethnicity codes'!$H$1:$J$101,3,FALSE),"")</f>
        <v/>
      </c>
      <c r="CK145" s="180" t="str">
        <f>IFERROR(VLOOKUP(Table3[[#This Row],[Ethnicity2]],'Lookup Values'!$M$1:$N$23,2,FALSE),"0")</f>
        <v>0</v>
      </c>
      <c r="CL145" s="180" t="str">
        <f>IFERROR(VLOOKUP(Table3[[#This Row],[Ethnicity2]],'Lookup Values'!$O$1:$P$3,2,FALSE),"0")</f>
        <v>0</v>
      </c>
      <c r="CM145" s="180" t="str">
        <f>IFERROR(VLOOKUP(Table2[[#This Row],[EAL]],'Lookup Values'!$Q$1:$R$3,2,FALSE),"0")</f>
        <v>0</v>
      </c>
      <c r="CN145" s="180" t="str">
        <f>IFERROR(VLOOKUP(Table2[[#This Row],[SEND]],'Lookup Values'!$S$1:$T$6,2,FALSE),"0")</f>
        <v>0</v>
      </c>
      <c r="CO145" s="180" t="str">
        <f>IFERROR(VLOOKUP(Table2[[#This Row],[Pupil Premium]],'Lookup Values'!$U$1:$V$3,2,FALSE),"0")</f>
        <v>0</v>
      </c>
      <c r="CP145" s="180" t="str">
        <f>IFERROR(VLOOKUP(Table2[[#This Row],[LAC / Care Leaver]],'Lookup Values'!$W$1:$X$3,2,FALSE),"0")</f>
        <v>0</v>
      </c>
      <c r="CQ145" s="180" t="str">
        <f>IFERROR(VLOOKUP(Table2[[#This Row],[CP / CIN]],'Lookup Values'!$Y$1:$Z$3,2,FALSE),"0")</f>
        <v>0</v>
      </c>
      <c r="CR145" s="180" t="str">
        <f>IFERROR(VLOOKUP(Table2[[#This Row],[Early Help Referral]],'Lookup Values'!$Y$1:$Z$3,2,FALSE),"0")</f>
        <v>0</v>
      </c>
      <c r="CS145" s="180" t="str">
        <f>IFERROR(VLOOKUP(Table2[[#This Row],[Social Worker]],'Lookup Values'!$Y$1:$Z$3,2,FALSE),"0")</f>
        <v>0</v>
      </c>
      <c r="CT145" s="180" t="str">
        <f>IFERROR(VLOOKUP(Table2[[#This Row],[Exclusion]],'Lookup Values'!$AE$1:$AF$5,2,FALSE),"0")</f>
        <v>0</v>
      </c>
      <c r="CU145" s="180" t="str">
        <f>IFERROR(VLOOKUP(Table2[[#This Row],[Attendance / Absence (&lt;90% PA / &lt;50% SA)]],'Lookup Values'!$AG$1:$AH$4,2,FALSE),"0")</f>
        <v>0</v>
      </c>
      <c r="CV145" s="180" t="str">
        <f>IFERROR(VLOOKUP(Table2[[#This Row],[Multiple School Moves (3+)]],'Lookup Values'!$AI$1:$AJ$3,2,FALSE),"0")</f>
        <v>0</v>
      </c>
      <c r="CW145" s="180" t="str">
        <f>IFERROR(VLOOKUP(Table2[[#This Row],[Pregnancy]],'Lookup Values'!$AK$1:$AL$3,2,FALSE),"0")</f>
        <v>0</v>
      </c>
      <c r="CX145" s="180" t="str">
        <f>IFERROR(VLOOKUP(Table2[[#This Row],[Young Parent]],'Lookup Values'!$AM$1:$AN$3,2,FALSE),"0")</f>
        <v>0</v>
      </c>
      <c r="CY145" s="180" t="str">
        <f>IFERROR(VLOOKUP(Table2[[#This Row],[Young Carer]],'Lookup Values'!$AO$1:$AP$3,2,FALSE),"0")</f>
        <v>0</v>
      </c>
      <c r="CZ145" s="180" t="str">
        <f>IFERROR(VLOOKUP(Table2[[#This Row],[CAMHS Involvement]],'Lookup Values'!$AQ$1:$AR$3,2,FALSE),"0")</f>
        <v>0</v>
      </c>
      <c r="DA145" s="180" t="str">
        <f>IFERROR(VLOOKUP(Table2[[#This Row],[Health Condition]],'Lookup Values'!$AS$1:$AT$3,2,FALSE),"0")</f>
        <v>0</v>
      </c>
      <c r="DB145" s="180" t="str">
        <f>IFERROR(VLOOKUP(Table2[[#This Row],[Substance Misuse ]],'Lookup Values'!$AU$1:$AV$3,2,FALSE),"0")</f>
        <v>0</v>
      </c>
      <c r="DC145" s="180" t="str">
        <f>IFERROR(VLOOKUP(Table2[[#This Row],[YOT supervision]],'Lookup Values'!$AW$1:$AX$3,2,FALSE),"0")</f>
        <v>0</v>
      </c>
      <c r="DD145" s="180" t="str">
        <f>IFERROR(VLOOKUP(Table2[[#This Row],[Previous YOT supervision]],'Lookup Values'!$AY$1:$AZ$3,2,FALSE),"0")</f>
        <v>0</v>
      </c>
      <c r="DE145" s="180" t="str">
        <f>IFERROR(VLOOKUP(Table2[[#This Row],[Custody]],'Lookup Values'!$BA$1:$BB$3,2,FALSE),"0")</f>
        <v>0</v>
      </c>
      <c r="DF145" s="180" t="str">
        <f>IFERROR(VLOOKUP(Table2[[#This Row],[KS2 Eng &amp; Maths Ability Profile HAP/MAP/LAP]],'Lookup Values'!$BC$1:$BD$4,2,FALSE),"0")</f>
        <v>0</v>
      </c>
      <c r="DG145" s="180" t="str">
        <f>IFERROR(VLOOKUP(Table2[[#This Row],[Intended Post 16 Destination]],'Lookup Values'!$BG$1:$BH$12,2,FALSE),"0")</f>
        <v>0</v>
      </c>
      <c r="DH145" s="180" t="str">
        <f>IFERROR(VLOOKUP(Table2[[#This Row],[Application submitted (Y/N or number of applications)]],'Lookup Values'!$BI$1:$BJ$3,2,FALSE),"0")</f>
        <v>0</v>
      </c>
      <c r="DI145" s="180" t="str">
        <f>IFERROR(VLOOKUP(Table2[[#This Row],[Provider Name]],'Lookup Values'!$BK$1:$BL$3,2,FALSE),"0")</f>
        <v>0</v>
      </c>
      <c r="DJ145" s="181"/>
      <c r="DK145" s="180" t="str">
        <f>IFERROR(VLOOKUP(Table2[[#This Row],[Offer received (Y/N)]],'Lookup Values'!$BM$1:$BN$3,2,FALSE),"0")</f>
        <v>0</v>
      </c>
      <c r="DL145" s="180" t="str">
        <f>IFERROR(VLOOKUP(Table2[[#This Row],[Poor Behaviour / Attitude / Motivation]],'Lookup Values'!$BO$1:$BP$4,2,FALSE),"0")</f>
        <v>0</v>
      </c>
      <c r="DM145" s="180" t="str">
        <f>IFERROR(VLOOKUP(Table2[[#This Row],[Other known risk factors (1)]],'Lookup Values'!$BQ$1:$BR$10,2,FALSE),"0")</f>
        <v>0</v>
      </c>
      <c r="DN145" s="182" t="str">
        <f>IFERROR(VLOOKUP(Table2[[#This Row],[Other known risk factors (2)]],'Lookup Values'!$BQ$1:$BR$10,2,FALSE),"0")</f>
        <v>0</v>
      </c>
      <c r="DO145" s="180">
        <f>SUM(Table3[[#This Row],[Gender Score]:[Other known risk factors (2) Score]])</f>
        <v>0</v>
      </c>
      <c r="DP145" s="185" t="str">
        <f>CONCATENATE(Table2[[#This Row],[Generated RONI]],Table2[[#This Row],[School RONI]])</f>
        <v>Very Low</v>
      </c>
    </row>
    <row r="146" spans="1:120" s="179" customFormat="1" ht="13" x14ac:dyDescent="0.3">
      <c r="A146" s="168"/>
      <c r="B146" s="169"/>
      <c r="C146" s="170"/>
      <c r="D146" s="170"/>
      <c r="E146" s="170"/>
      <c r="F146" s="170"/>
      <c r="G146" s="170"/>
      <c r="H146" s="171"/>
      <c r="I146" s="172"/>
      <c r="J146" s="173"/>
      <c r="K146" s="172"/>
      <c r="L146" s="172"/>
      <c r="M146" s="173"/>
      <c r="N146" s="171"/>
      <c r="O146" s="173"/>
      <c r="P146" s="175"/>
      <c r="Q146" s="175"/>
      <c r="R146" s="175"/>
      <c r="S146" s="175"/>
      <c r="T146" s="175"/>
      <c r="U146" s="175"/>
      <c r="V146" s="175"/>
      <c r="W146" s="175"/>
      <c r="X146" s="175"/>
      <c r="Y146" s="175"/>
      <c r="Z146" s="175"/>
      <c r="AA146" s="175"/>
      <c r="AB146" s="175"/>
      <c r="AC146" s="175"/>
      <c r="AD146" s="175"/>
      <c r="AE146" s="175"/>
      <c r="AF146" s="175"/>
      <c r="AG146" s="175"/>
      <c r="AH146" s="175"/>
      <c r="AI146" s="175"/>
      <c r="AJ146" s="175"/>
      <c r="AK146" s="175"/>
      <c r="AL146" s="175"/>
      <c r="AM146" s="175"/>
      <c r="AN146" s="175"/>
      <c r="AO146" s="175"/>
      <c r="AP146" s="175"/>
      <c r="AQ146" s="175"/>
      <c r="AR146" s="176"/>
      <c r="AS146" s="176"/>
      <c r="AT146" s="176"/>
      <c r="AU146" s="177" t="str">
        <f>VLOOKUP(Table3[[#This Row],[Risk Rating Score]],'Lookup Values'!$BS$1:$BT$34,2)</f>
        <v>Very Low</v>
      </c>
      <c r="AV146" s="172"/>
      <c r="AW146" s="177" t="str">
        <f>IFERROR(VLOOKUP(Table3[[#This Row],[RONI Match]],'Lookup Values'!$BU$2:$BV$26,2,FALSE),"")</f>
        <v/>
      </c>
      <c r="AX146" s="186"/>
      <c r="AY146" s="172"/>
      <c r="AZ146" s="176"/>
      <c r="BA146" s="170"/>
      <c r="BB146" s="170"/>
      <c r="BC146" s="170"/>
      <c r="BD146" s="170"/>
      <c r="BE146" s="170"/>
      <c r="BF146" s="170"/>
      <c r="BG146" s="170"/>
      <c r="BH146" s="170"/>
      <c r="BI146" s="175"/>
      <c r="BJ146" s="173"/>
      <c r="BK146" s="173"/>
      <c r="BL146" s="175"/>
      <c r="BM146" s="176"/>
      <c r="CC146" s="180" t="str">
        <f>IFERROR(VLOOKUP(Table2[[#This Row],[Gender]],'Lookup Values'!$A$1:$B$5,2,FALSE),"0")</f>
        <v>0</v>
      </c>
      <c r="CD146" s="181"/>
      <c r="CE146" s="180" t="str">
        <f>IFERROR(VLOOKUP(Table2[[#This Row],[Year Group]],'Lookup Values'!$C$1:$D$9,2,FALSE),"0")</f>
        <v>0</v>
      </c>
      <c r="CF146" s="180" t="str">
        <f>IFERROR(VLOOKUP(Table2[[#This Row],[School]],'Lookup Values'!$E$1:$E$22,2,FALSE),"0")</f>
        <v>0</v>
      </c>
      <c r="CG146" s="180" t="str">
        <f>IFERROR(VLOOKUP(Table2[[#This Row],[Attending PRU / AP]],'Lookup Values'!$G$1:$H$3,2,FALSE),"0")</f>
        <v>0</v>
      </c>
      <c r="CH146" s="180" t="str">
        <f>IFERROR(VLOOKUP(Table2[[#This Row],[EHE]],'Lookup Values'!$I$1:$J$3,2,FALSE),"0")</f>
        <v>0</v>
      </c>
      <c r="CI146" s="180" t="str">
        <f>IFERROR(VLOOKUP(Table2[[#This Row],[CME]],'Lookup Values'!$K$1:$L$3,2,FALSE),"0")</f>
        <v>0</v>
      </c>
      <c r="CJ146" s="183" t="str">
        <f>IFERROR(VLOOKUP(Table2[[#This Row],[Ethnicity]],'Ethnicity codes'!$H$1:$J$101,3,FALSE),"")</f>
        <v/>
      </c>
      <c r="CK146" s="180" t="str">
        <f>IFERROR(VLOOKUP(Table3[[#This Row],[Ethnicity2]],'Lookup Values'!$M$1:$N$23,2,FALSE),"0")</f>
        <v>0</v>
      </c>
      <c r="CL146" s="180" t="str">
        <f>IFERROR(VLOOKUP(Table3[[#This Row],[Ethnicity2]],'Lookup Values'!$O$1:$P$3,2,FALSE),"0")</f>
        <v>0</v>
      </c>
      <c r="CM146" s="180" t="str">
        <f>IFERROR(VLOOKUP(Table2[[#This Row],[EAL]],'Lookup Values'!$Q$1:$R$3,2,FALSE),"0")</f>
        <v>0</v>
      </c>
      <c r="CN146" s="180" t="str">
        <f>IFERROR(VLOOKUP(Table2[[#This Row],[SEND]],'Lookup Values'!$S$1:$T$6,2,FALSE),"0")</f>
        <v>0</v>
      </c>
      <c r="CO146" s="180" t="str">
        <f>IFERROR(VLOOKUP(Table2[[#This Row],[Pupil Premium]],'Lookup Values'!$U$1:$V$3,2,FALSE),"0")</f>
        <v>0</v>
      </c>
      <c r="CP146" s="180" t="str">
        <f>IFERROR(VLOOKUP(Table2[[#This Row],[LAC / Care Leaver]],'Lookup Values'!$W$1:$X$3,2,FALSE),"0")</f>
        <v>0</v>
      </c>
      <c r="CQ146" s="180" t="str">
        <f>IFERROR(VLOOKUP(Table2[[#This Row],[CP / CIN]],'Lookup Values'!$Y$1:$Z$3,2,FALSE),"0")</f>
        <v>0</v>
      </c>
      <c r="CR146" s="180" t="str">
        <f>IFERROR(VLOOKUP(Table2[[#This Row],[Early Help Referral]],'Lookup Values'!$Y$1:$Z$3,2,FALSE),"0")</f>
        <v>0</v>
      </c>
      <c r="CS146" s="180" t="str">
        <f>IFERROR(VLOOKUP(Table2[[#This Row],[Social Worker]],'Lookup Values'!$Y$1:$Z$3,2,FALSE),"0")</f>
        <v>0</v>
      </c>
      <c r="CT146" s="180" t="str">
        <f>IFERROR(VLOOKUP(Table2[[#This Row],[Exclusion]],'Lookup Values'!$AE$1:$AF$5,2,FALSE),"0")</f>
        <v>0</v>
      </c>
      <c r="CU146" s="180" t="str">
        <f>IFERROR(VLOOKUP(Table2[[#This Row],[Attendance / Absence (&lt;90% PA / &lt;50% SA)]],'Lookup Values'!$AG$1:$AH$4,2,FALSE),"0")</f>
        <v>0</v>
      </c>
      <c r="CV146" s="180" t="str">
        <f>IFERROR(VLOOKUP(Table2[[#This Row],[Multiple School Moves (3+)]],'Lookup Values'!$AI$1:$AJ$3,2,FALSE),"0")</f>
        <v>0</v>
      </c>
      <c r="CW146" s="180" t="str">
        <f>IFERROR(VLOOKUP(Table2[[#This Row],[Pregnancy]],'Lookup Values'!$AK$1:$AL$3,2,FALSE),"0")</f>
        <v>0</v>
      </c>
      <c r="CX146" s="180" t="str">
        <f>IFERROR(VLOOKUP(Table2[[#This Row],[Young Parent]],'Lookup Values'!$AM$1:$AN$3,2,FALSE),"0")</f>
        <v>0</v>
      </c>
      <c r="CY146" s="180" t="str">
        <f>IFERROR(VLOOKUP(Table2[[#This Row],[Young Carer]],'Lookup Values'!$AO$1:$AP$3,2,FALSE),"0")</f>
        <v>0</v>
      </c>
      <c r="CZ146" s="180" t="str">
        <f>IFERROR(VLOOKUP(Table2[[#This Row],[CAMHS Involvement]],'Lookup Values'!$AQ$1:$AR$3,2,FALSE),"0")</f>
        <v>0</v>
      </c>
      <c r="DA146" s="180" t="str">
        <f>IFERROR(VLOOKUP(Table2[[#This Row],[Health Condition]],'Lookup Values'!$AS$1:$AT$3,2,FALSE),"0")</f>
        <v>0</v>
      </c>
      <c r="DB146" s="180" t="str">
        <f>IFERROR(VLOOKUP(Table2[[#This Row],[Substance Misuse ]],'Lookup Values'!$AU$1:$AV$3,2,FALSE),"0")</f>
        <v>0</v>
      </c>
      <c r="DC146" s="180" t="str">
        <f>IFERROR(VLOOKUP(Table2[[#This Row],[YOT supervision]],'Lookup Values'!$AW$1:$AX$3,2,FALSE),"0")</f>
        <v>0</v>
      </c>
      <c r="DD146" s="180" t="str">
        <f>IFERROR(VLOOKUP(Table2[[#This Row],[Previous YOT supervision]],'Lookup Values'!$AY$1:$AZ$3,2,FALSE),"0")</f>
        <v>0</v>
      </c>
      <c r="DE146" s="180" t="str">
        <f>IFERROR(VLOOKUP(Table2[[#This Row],[Custody]],'Lookup Values'!$BA$1:$BB$3,2,FALSE),"0")</f>
        <v>0</v>
      </c>
      <c r="DF146" s="180" t="str">
        <f>IFERROR(VLOOKUP(Table2[[#This Row],[KS2 Eng &amp; Maths Ability Profile HAP/MAP/LAP]],'Lookup Values'!$BC$1:$BD$4,2,FALSE),"0")</f>
        <v>0</v>
      </c>
      <c r="DG146" s="180" t="str">
        <f>IFERROR(VLOOKUP(Table2[[#This Row],[Intended Post 16 Destination]],'Lookup Values'!$BG$1:$BH$12,2,FALSE),"0")</f>
        <v>0</v>
      </c>
      <c r="DH146" s="180" t="str">
        <f>IFERROR(VLOOKUP(Table2[[#This Row],[Application submitted (Y/N or number of applications)]],'Lookup Values'!$BI$1:$BJ$3,2,FALSE),"0")</f>
        <v>0</v>
      </c>
      <c r="DI146" s="180" t="str">
        <f>IFERROR(VLOOKUP(Table2[[#This Row],[Provider Name]],'Lookup Values'!$BK$1:$BL$3,2,FALSE),"0")</f>
        <v>0</v>
      </c>
      <c r="DJ146" s="181"/>
      <c r="DK146" s="180" t="str">
        <f>IFERROR(VLOOKUP(Table2[[#This Row],[Offer received (Y/N)]],'Lookup Values'!$BM$1:$BN$3,2,FALSE),"0")</f>
        <v>0</v>
      </c>
      <c r="DL146" s="180" t="str">
        <f>IFERROR(VLOOKUP(Table2[[#This Row],[Poor Behaviour / Attitude / Motivation]],'Lookup Values'!$BO$1:$BP$4,2,FALSE),"0")</f>
        <v>0</v>
      </c>
      <c r="DM146" s="180" t="str">
        <f>IFERROR(VLOOKUP(Table2[[#This Row],[Other known risk factors (1)]],'Lookup Values'!$BQ$1:$BR$10,2,FALSE),"0")</f>
        <v>0</v>
      </c>
      <c r="DN146" s="182" t="str">
        <f>IFERROR(VLOOKUP(Table2[[#This Row],[Other known risk factors (2)]],'Lookup Values'!$BQ$1:$BR$10,2,FALSE),"0")</f>
        <v>0</v>
      </c>
      <c r="DO146" s="180">
        <f>SUM(Table3[[#This Row],[Gender Score]:[Other known risk factors (2) Score]])</f>
        <v>0</v>
      </c>
      <c r="DP146" s="185" t="str">
        <f>CONCATENATE(Table2[[#This Row],[Generated RONI]],Table2[[#This Row],[School RONI]])</f>
        <v>Very Low</v>
      </c>
    </row>
    <row r="147" spans="1:120" s="179" customFormat="1" ht="13" x14ac:dyDescent="0.3">
      <c r="A147" s="168"/>
      <c r="B147" s="169"/>
      <c r="C147" s="170"/>
      <c r="D147" s="170"/>
      <c r="E147" s="170"/>
      <c r="F147" s="170"/>
      <c r="G147" s="170"/>
      <c r="H147" s="171"/>
      <c r="I147" s="172"/>
      <c r="J147" s="173"/>
      <c r="K147" s="172"/>
      <c r="L147" s="172"/>
      <c r="M147" s="173"/>
      <c r="N147" s="171"/>
      <c r="O147" s="173"/>
      <c r="P147" s="175"/>
      <c r="Q147" s="175"/>
      <c r="R147" s="175"/>
      <c r="S147" s="175"/>
      <c r="T147" s="175"/>
      <c r="U147" s="175"/>
      <c r="V147" s="175"/>
      <c r="W147" s="175"/>
      <c r="X147" s="175"/>
      <c r="Y147" s="175"/>
      <c r="Z147" s="175"/>
      <c r="AA147" s="175"/>
      <c r="AB147" s="175"/>
      <c r="AC147" s="175"/>
      <c r="AD147" s="175"/>
      <c r="AE147" s="175"/>
      <c r="AF147" s="175"/>
      <c r="AG147" s="175"/>
      <c r="AH147" s="175"/>
      <c r="AI147" s="175"/>
      <c r="AJ147" s="175"/>
      <c r="AK147" s="175"/>
      <c r="AL147" s="175"/>
      <c r="AM147" s="175"/>
      <c r="AN147" s="175"/>
      <c r="AO147" s="175"/>
      <c r="AP147" s="175"/>
      <c r="AQ147" s="175"/>
      <c r="AR147" s="176"/>
      <c r="AS147" s="176"/>
      <c r="AT147" s="176"/>
      <c r="AU147" s="177" t="str">
        <f>VLOOKUP(Table3[[#This Row],[Risk Rating Score]],'Lookup Values'!$BS$1:$BT$34,2)</f>
        <v>Very Low</v>
      </c>
      <c r="AV147" s="172"/>
      <c r="AW147" s="177" t="str">
        <f>IFERROR(VLOOKUP(Table3[[#This Row],[RONI Match]],'Lookup Values'!$BU$2:$BV$26,2,FALSE),"")</f>
        <v/>
      </c>
      <c r="AX147" s="186"/>
      <c r="AY147" s="172"/>
      <c r="AZ147" s="176"/>
      <c r="BA147" s="170"/>
      <c r="BB147" s="170"/>
      <c r="BC147" s="170"/>
      <c r="BD147" s="170"/>
      <c r="BE147" s="170"/>
      <c r="BF147" s="170"/>
      <c r="BG147" s="170"/>
      <c r="BH147" s="170"/>
      <c r="BI147" s="175"/>
      <c r="BJ147" s="173"/>
      <c r="BK147" s="173"/>
      <c r="BL147" s="175"/>
      <c r="BM147" s="176"/>
      <c r="CC147" s="180" t="str">
        <f>IFERROR(VLOOKUP(Table2[[#This Row],[Gender]],'Lookup Values'!$A$1:$B$5,2,FALSE),"0")</f>
        <v>0</v>
      </c>
      <c r="CD147" s="181"/>
      <c r="CE147" s="180" t="str">
        <f>IFERROR(VLOOKUP(Table2[[#This Row],[Year Group]],'Lookup Values'!$C$1:$D$9,2,FALSE),"0")</f>
        <v>0</v>
      </c>
      <c r="CF147" s="180" t="str">
        <f>IFERROR(VLOOKUP(Table2[[#This Row],[School]],'Lookup Values'!$E$1:$E$22,2,FALSE),"0")</f>
        <v>0</v>
      </c>
      <c r="CG147" s="180" t="str">
        <f>IFERROR(VLOOKUP(Table2[[#This Row],[Attending PRU / AP]],'Lookup Values'!$G$1:$H$3,2,FALSE),"0")</f>
        <v>0</v>
      </c>
      <c r="CH147" s="180" t="str">
        <f>IFERROR(VLOOKUP(Table2[[#This Row],[EHE]],'Lookup Values'!$I$1:$J$3,2,FALSE),"0")</f>
        <v>0</v>
      </c>
      <c r="CI147" s="180" t="str">
        <f>IFERROR(VLOOKUP(Table2[[#This Row],[CME]],'Lookup Values'!$K$1:$L$3,2,FALSE),"0")</f>
        <v>0</v>
      </c>
      <c r="CJ147" s="183" t="str">
        <f>IFERROR(VLOOKUP(Table2[[#This Row],[Ethnicity]],'Ethnicity codes'!$H$1:$J$101,3,FALSE),"")</f>
        <v/>
      </c>
      <c r="CK147" s="180" t="str">
        <f>IFERROR(VLOOKUP(Table3[[#This Row],[Ethnicity2]],'Lookup Values'!$M$1:$N$23,2,FALSE),"0")</f>
        <v>0</v>
      </c>
      <c r="CL147" s="180" t="str">
        <f>IFERROR(VLOOKUP(Table3[[#This Row],[Ethnicity2]],'Lookup Values'!$O$1:$P$3,2,FALSE),"0")</f>
        <v>0</v>
      </c>
      <c r="CM147" s="180" t="str">
        <f>IFERROR(VLOOKUP(Table2[[#This Row],[EAL]],'Lookup Values'!$Q$1:$R$3,2,FALSE),"0")</f>
        <v>0</v>
      </c>
      <c r="CN147" s="180" t="str">
        <f>IFERROR(VLOOKUP(Table2[[#This Row],[SEND]],'Lookup Values'!$S$1:$T$6,2,FALSE),"0")</f>
        <v>0</v>
      </c>
      <c r="CO147" s="180" t="str">
        <f>IFERROR(VLOOKUP(Table2[[#This Row],[Pupil Premium]],'Lookup Values'!$U$1:$V$3,2,FALSE),"0")</f>
        <v>0</v>
      </c>
      <c r="CP147" s="180" t="str">
        <f>IFERROR(VLOOKUP(Table2[[#This Row],[LAC / Care Leaver]],'Lookup Values'!$W$1:$X$3,2,FALSE),"0")</f>
        <v>0</v>
      </c>
      <c r="CQ147" s="180" t="str">
        <f>IFERROR(VLOOKUP(Table2[[#This Row],[CP / CIN]],'Lookup Values'!$Y$1:$Z$3,2,FALSE),"0")</f>
        <v>0</v>
      </c>
      <c r="CR147" s="180" t="str">
        <f>IFERROR(VLOOKUP(Table2[[#This Row],[Early Help Referral]],'Lookup Values'!$Y$1:$Z$3,2,FALSE),"0")</f>
        <v>0</v>
      </c>
      <c r="CS147" s="180" t="str">
        <f>IFERROR(VLOOKUP(Table2[[#This Row],[Social Worker]],'Lookup Values'!$Y$1:$Z$3,2,FALSE),"0")</f>
        <v>0</v>
      </c>
      <c r="CT147" s="180" t="str">
        <f>IFERROR(VLOOKUP(Table2[[#This Row],[Exclusion]],'Lookup Values'!$AE$1:$AF$5,2,FALSE),"0")</f>
        <v>0</v>
      </c>
      <c r="CU147" s="180" t="str">
        <f>IFERROR(VLOOKUP(Table2[[#This Row],[Attendance / Absence (&lt;90% PA / &lt;50% SA)]],'Lookup Values'!$AG$1:$AH$4,2,FALSE),"0")</f>
        <v>0</v>
      </c>
      <c r="CV147" s="180" t="str">
        <f>IFERROR(VLOOKUP(Table2[[#This Row],[Multiple School Moves (3+)]],'Lookup Values'!$AI$1:$AJ$3,2,FALSE),"0")</f>
        <v>0</v>
      </c>
      <c r="CW147" s="180" t="str">
        <f>IFERROR(VLOOKUP(Table2[[#This Row],[Pregnancy]],'Lookup Values'!$AK$1:$AL$3,2,FALSE),"0")</f>
        <v>0</v>
      </c>
      <c r="CX147" s="180" t="str">
        <f>IFERROR(VLOOKUP(Table2[[#This Row],[Young Parent]],'Lookup Values'!$AM$1:$AN$3,2,FALSE),"0")</f>
        <v>0</v>
      </c>
      <c r="CY147" s="180" t="str">
        <f>IFERROR(VLOOKUP(Table2[[#This Row],[Young Carer]],'Lookup Values'!$AO$1:$AP$3,2,FALSE),"0")</f>
        <v>0</v>
      </c>
      <c r="CZ147" s="180" t="str">
        <f>IFERROR(VLOOKUP(Table2[[#This Row],[CAMHS Involvement]],'Lookup Values'!$AQ$1:$AR$3,2,FALSE),"0")</f>
        <v>0</v>
      </c>
      <c r="DA147" s="180" t="str">
        <f>IFERROR(VLOOKUP(Table2[[#This Row],[Health Condition]],'Lookup Values'!$AS$1:$AT$3,2,FALSE),"0")</f>
        <v>0</v>
      </c>
      <c r="DB147" s="180" t="str">
        <f>IFERROR(VLOOKUP(Table2[[#This Row],[Substance Misuse ]],'Lookup Values'!$AU$1:$AV$3,2,FALSE),"0")</f>
        <v>0</v>
      </c>
      <c r="DC147" s="180" t="str">
        <f>IFERROR(VLOOKUP(Table2[[#This Row],[YOT supervision]],'Lookup Values'!$AW$1:$AX$3,2,FALSE),"0")</f>
        <v>0</v>
      </c>
      <c r="DD147" s="180" t="str">
        <f>IFERROR(VLOOKUP(Table2[[#This Row],[Previous YOT supervision]],'Lookup Values'!$AY$1:$AZ$3,2,FALSE),"0")</f>
        <v>0</v>
      </c>
      <c r="DE147" s="180" t="str">
        <f>IFERROR(VLOOKUP(Table2[[#This Row],[Custody]],'Lookup Values'!$BA$1:$BB$3,2,FALSE),"0")</f>
        <v>0</v>
      </c>
      <c r="DF147" s="180" t="str">
        <f>IFERROR(VLOOKUP(Table2[[#This Row],[KS2 Eng &amp; Maths Ability Profile HAP/MAP/LAP]],'Lookup Values'!$BC$1:$BD$4,2,FALSE),"0")</f>
        <v>0</v>
      </c>
      <c r="DG147" s="180" t="str">
        <f>IFERROR(VLOOKUP(Table2[[#This Row],[Intended Post 16 Destination]],'Lookup Values'!$BG$1:$BH$12,2,FALSE),"0")</f>
        <v>0</v>
      </c>
      <c r="DH147" s="180" t="str">
        <f>IFERROR(VLOOKUP(Table2[[#This Row],[Application submitted (Y/N or number of applications)]],'Lookup Values'!$BI$1:$BJ$3,2,FALSE),"0")</f>
        <v>0</v>
      </c>
      <c r="DI147" s="180" t="str">
        <f>IFERROR(VLOOKUP(Table2[[#This Row],[Provider Name]],'Lookup Values'!$BK$1:$BL$3,2,FALSE),"0")</f>
        <v>0</v>
      </c>
      <c r="DJ147" s="181"/>
      <c r="DK147" s="180" t="str">
        <f>IFERROR(VLOOKUP(Table2[[#This Row],[Offer received (Y/N)]],'Lookup Values'!$BM$1:$BN$3,2,FALSE),"0")</f>
        <v>0</v>
      </c>
      <c r="DL147" s="180" t="str">
        <f>IFERROR(VLOOKUP(Table2[[#This Row],[Poor Behaviour / Attitude / Motivation]],'Lookup Values'!$BO$1:$BP$4,2,FALSE),"0")</f>
        <v>0</v>
      </c>
      <c r="DM147" s="180" t="str">
        <f>IFERROR(VLOOKUP(Table2[[#This Row],[Other known risk factors (1)]],'Lookup Values'!$BQ$1:$BR$10,2,FALSE),"0")</f>
        <v>0</v>
      </c>
      <c r="DN147" s="182" t="str">
        <f>IFERROR(VLOOKUP(Table2[[#This Row],[Other known risk factors (2)]],'Lookup Values'!$BQ$1:$BR$10,2,FALSE),"0")</f>
        <v>0</v>
      </c>
      <c r="DO147" s="180">
        <f>SUM(Table3[[#This Row],[Gender Score]:[Other known risk factors (2) Score]])</f>
        <v>0</v>
      </c>
      <c r="DP147" s="185" t="str">
        <f>CONCATENATE(Table2[[#This Row],[Generated RONI]],Table2[[#This Row],[School RONI]])</f>
        <v>Very Low</v>
      </c>
    </row>
    <row r="148" spans="1:120" s="179" customFormat="1" ht="13" x14ac:dyDescent="0.3">
      <c r="A148" s="168"/>
      <c r="B148" s="169"/>
      <c r="C148" s="170"/>
      <c r="D148" s="170"/>
      <c r="E148" s="170"/>
      <c r="F148" s="170"/>
      <c r="G148" s="170"/>
      <c r="H148" s="171"/>
      <c r="I148" s="172"/>
      <c r="J148" s="173"/>
      <c r="K148" s="172"/>
      <c r="L148" s="172"/>
      <c r="M148" s="173"/>
      <c r="N148" s="171"/>
      <c r="O148" s="173"/>
      <c r="P148" s="175"/>
      <c r="Q148" s="175"/>
      <c r="R148" s="175"/>
      <c r="S148" s="175"/>
      <c r="T148" s="175"/>
      <c r="U148" s="175"/>
      <c r="V148" s="175"/>
      <c r="W148" s="175"/>
      <c r="X148" s="175"/>
      <c r="Y148" s="175"/>
      <c r="Z148" s="175"/>
      <c r="AA148" s="175"/>
      <c r="AB148" s="175"/>
      <c r="AC148" s="175"/>
      <c r="AD148" s="175"/>
      <c r="AE148" s="175"/>
      <c r="AF148" s="175"/>
      <c r="AG148" s="175"/>
      <c r="AH148" s="175"/>
      <c r="AI148" s="175"/>
      <c r="AJ148" s="175"/>
      <c r="AK148" s="175"/>
      <c r="AL148" s="175"/>
      <c r="AM148" s="175"/>
      <c r="AN148" s="175"/>
      <c r="AO148" s="175"/>
      <c r="AP148" s="175"/>
      <c r="AQ148" s="175"/>
      <c r="AR148" s="176"/>
      <c r="AS148" s="176"/>
      <c r="AT148" s="176"/>
      <c r="AU148" s="177" t="str">
        <f>VLOOKUP(Table3[[#This Row],[Risk Rating Score]],'Lookup Values'!$BS$1:$BT$34,2)</f>
        <v>Very Low</v>
      </c>
      <c r="AV148" s="172"/>
      <c r="AW148" s="177" t="str">
        <f>IFERROR(VLOOKUP(Table3[[#This Row],[RONI Match]],'Lookup Values'!$BU$2:$BV$26,2,FALSE),"")</f>
        <v/>
      </c>
      <c r="AX148" s="186"/>
      <c r="AY148" s="172"/>
      <c r="AZ148" s="176"/>
      <c r="BA148" s="170"/>
      <c r="BB148" s="170"/>
      <c r="BC148" s="170"/>
      <c r="BD148" s="170"/>
      <c r="BE148" s="170"/>
      <c r="BF148" s="170"/>
      <c r="BG148" s="170"/>
      <c r="BH148" s="170"/>
      <c r="BI148" s="175"/>
      <c r="BJ148" s="173"/>
      <c r="BK148" s="173"/>
      <c r="BL148" s="175"/>
      <c r="BM148" s="176"/>
      <c r="CC148" s="180" t="str">
        <f>IFERROR(VLOOKUP(Table2[[#This Row],[Gender]],'Lookup Values'!$A$1:$B$5,2,FALSE),"0")</f>
        <v>0</v>
      </c>
      <c r="CD148" s="181"/>
      <c r="CE148" s="180" t="str">
        <f>IFERROR(VLOOKUP(Table2[[#This Row],[Year Group]],'Lookup Values'!$C$1:$D$9,2,FALSE),"0")</f>
        <v>0</v>
      </c>
      <c r="CF148" s="180" t="str">
        <f>IFERROR(VLOOKUP(Table2[[#This Row],[School]],'Lookup Values'!$E$1:$E$22,2,FALSE),"0")</f>
        <v>0</v>
      </c>
      <c r="CG148" s="180" t="str">
        <f>IFERROR(VLOOKUP(Table2[[#This Row],[Attending PRU / AP]],'Lookup Values'!$G$1:$H$3,2,FALSE),"0")</f>
        <v>0</v>
      </c>
      <c r="CH148" s="180" t="str">
        <f>IFERROR(VLOOKUP(Table2[[#This Row],[EHE]],'Lookup Values'!$I$1:$J$3,2,FALSE),"0")</f>
        <v>0</v>
      </c>
      <c r="CI148" s="180" t="str">
        <f>IFERROR(VLOOKUP(Table2[[#This Row],[CME]],'Lookup Values'!$K$1:$L$3,2,FALSE),"0")</f>
        <v>0</v>
      </c>
      <c r="CJ148" s="183" t="str">
        <f>IFERROR(VLOOKUP(Table2[[#This Row],[Ethnicity]],'Ethnicity codes'!$H$1:$J$101,3,FALSE),"")</f>
        <v/>
      </c>
      <c r="CK148" s="180" t="str">
        <f>IFERROR(VLOOKUP(Table3[[#This Row],[Ethnicity2]],'Lookup Values'!$M$1:$N$23,2,FALSE),"0")</f>
        <v>0</v>
      </c>
      <c r="CL148" s="180" t="str">
        <f>IFERROR(VLOOKUP(Table3[[#This Row],[Ethnicity2]],'Lookup Values'!$O$1:$P$3,2,FALSE),"0")</f>
        <v>0</v>
      </c>
      <c r="CM148" s="180" t="str">
        <f>IFERROR(VLOOKUP(Table2[[#This Row],[EAL]],'Lookup Values'!$Q$1:$R$3,2,FALSE),"0")</f>
        <v>0</v>
      </c>
      <c r="CN148" s="180" t="str">
        <f>IFERROR(VLOOKUP(Table2[[#This Row],[SEND]],'Lookup Values'!$S$1:$T$6,2,FALSE),"0")</f>
        <v>0</v>
      </c>
      <c r="CO148" s="180" t="str">
        <f>IFERROR(VLOOKUP(Table2[[#This Row],[Pupil Premium]],'Lookup Values'!$U$1:$V$3,2,FALSE),"0")</f>
        <v>0</v>
      </c>
      <c r="CP148" s="180" t="str">
        <f>IFERROR(VLOOKUP(Table2[[#This Row],[LAC / Care Leaver]],'Lookup Values'!$W$1:$X$3,2,FALSE),"0")</f>
        <v>0</v>
      </c>
      <c r="CQ148" s="180" t="str">
        <f>IFERROR(VLOOKUP(Table2[[#This Row],[CP / CIN]],'Lookup Values'!$Y$1:$Z$3,2,FALSE),"0")</f>
        <v>0</v>
      </c>
      <c r="CR148" s="180" t="str">
        <f>IFERROR(VLOOKUP(Table2[[#This Row],[Early Help Referral]],'Lookup Values'!$Y$1:$Z$3,2,FALSE),"0")</f>
        <v>0</v>
      </c>
      <c r="CS148" s="180" t="str">
        <f>IFERROR(VLOOKUP(Table2[[#This Row],[Social Worker]],'Lookup Values'!$Y$1:$Z$3,2,FALSE),"0")</f>
        <v>0</v>
      </c>
      <c r="CT148" s="180" t="str">
        <f>IFERROR(VLOOKUP(Table2[[#This Row],[Exclusion]],'Lookup Values'!$AE$1:$AF$5,2,FALSE),"0")</f>
        <v>0</v>
      </c>
      <c r="CU148" s="180" t="str">
        <f>IFERROR(VLOOKUP(Table2[[#This Row],[Attendance / Absence (&lt;90% PA / &lt;50% SA)]],'Lookup Values'!$AG$1:$AH$4,2,FALSE),"0")</f>
        <v>0</v>
      </c>
      <c r="CV148" s="180" t="str">
        <f>IFERROR(VLOOKUP(Table2[[#This Row],[Multiple School Moves (3+)]],'Lookup Values'!$AI$1:$AJ$3,2,FALSE),"0")</f>
        <v>0</v>
      </c>
      <c r="CW148" s="180" t="str">
        <f>IFERROR(VLOOKUP(Table2[[#This Row],[Pregnancy]],'Lookup Values'!$AK$1:$AL$3,2,FALSE),"0")</f>
        <v>0</v>
      </c>
      <c r="CX148" s="180" t="str">
        <f>IFERROR(VLOOKUP(Table2[[#This Row],[Young Parent]],'Lookup Values'!$AM$1:$AN$3,2,FALSE),"0")</f>
        <v>0</v>
      </c>
      <c r="CY148" s="180" t="str">
        <f>IFERROR(VLOOKUP(Table2[[#This Row],[Young Carer]],'Lookup Values'!$AO$1:$AP$3,2,FALSE),"0")</f>
        <v>0</v>
      </c>
      <c r="CZ148" s="180" t="str">
        <f>IFERROR(VLOOKUP(Table2[[#This Row],[CAMHS Involvement]],'Lookup Values'!$AQ$1:$AR$3,2,FALSE),"0")</f>
        <v>0</v>
      </c>
      <c r="DA148" s="180" t="str">
        <f>IFERROR(VLOOKUP(Table2[[#This Row],[Health Condition]],'Lookup Values'!$AS$1:$AT$3,2,FALSE),"0")</f>
        <v>0</v>
      </c>
      <c r="DB148" s="180" t="str">
        <f>IFERROR(VLOOKUP(Table2[[#This Row],[Substance Misuse ]],'Lookup Values'!$AU$1:$AV$3,2,FALSE),"0")</f>
        <v>0</v>
      </c>
      <c r="DC148" s="180" t="str">
        <f>IFERROR(VLOOKUP(Table2[[#This Row],[YOT supervision]],'Lookup Values'!$AW$1:$AX$3,2,FALSE),"0")</f>
        <v>0</v>
      </c>
      <c r="DD148" s="180" t="str">
        <f>IFERROR(VLOOKUP(Table2[[#This Row],[Previous YOT supervision]],'Lookup Values'!$AY$1:$AZ$3,2,FALSE),"0")</f>
        <v>0</v>
      </c>
      <c r="DE148" s="180" t="str">
        <f>IFERROR(VLOOKUP(Table2[[#This Row],[Custody]],'Lookup Values'!$BA$1:$BB$3,2,FALSE),"0")</f>
        <v>0</v>
      </c>
      <c r="DF148" s="180" t="str">
        <f>IFERROR(VLOOKUP(Table2[[#This Row],[KS2 Eng &amp; Maths Ability Profile HAP/MAP/LAP]],'Lookup Values'!$BC$1:$BD$4,2,FALSE),"0")</f>
        <v>0</v>
      </c>
      <c r="DG148" s="180" t="str">
        <f>IFERROR(VLOOKUP(Table2[[#This Row],[Intended Post 16 Destination]],'Lookup Values'!$BG$1:$BH$12,2,FALSE),"0")</f>
        <v>0</v>
      </c>
      <c r="DH148" s="180" t="str">
        <f>IFERROR(VLOOKUP(Table2[[#This Row],[Application submitted (Y/N or number of applications)]],'Lookup Values'!$BI$1:$BJ$3,2,FALSE),"0")</f>
        <v>0</v>
      </c>
      <c r="DI148" s="180" t="str">
        <f>IFERROR(VLOOKUP(Table2[[#This Row],[Provider Name]],'Lookup Values'!$BK$1:$BL$3,2,FALSE),"0")</f>
        <v>0</v>
      </c>
      <c r="DJ148" s="181"/>
      <c r="DK148" s="180" t="str">
        <f>IFERROR(VLOOKUP(Table2[[#This Row],[Offer received (Y/N)]],'Lookup Values'!$BM$1:$BN$3,2,FALSE),"0")</f>
        <v>0</v>
      </c>
      <c r="DL148" s="180" t="str">
        <f>IFERROR(VLOOKUP(Table2[[#This Row],[Poor Behaviour / Attitude / Motivation]],'Lookup Values'!$BO$1:$BP$4,2,FALSE),"0")</f>
        <v>0</v>
      </c>
      <c r="DM148" s="180" t="str">
        <f>IFERROR(VLOOKUP(Table2[[#This Row],[Other known risk factors (1)]],'Lookup Values'!$BQ$1:$BR$10,2,FALSE),"0")</f>
        <v>0</v>
      </c>
      <c r="DN148" s="182" t="str">
        <f>IFERROR(VLOOKUP(Table2[[#This Row],[Other known risk factors (2)]],'Lookup Values'!$BQ$1:$BR$10,2,FALSE),"0")</f>
        <v>0</v>
      </c>
      <c r="DO148" s="180">
        <f>SUM(Table3[[#This Row],[Gender Score]:[Other known risk factors (2) Score]])</f>
        <v>0</v>
      </c>
      <c r="DP148" s="185" t="str">
        <f>CONCATENATE(Table2[[#This Row],[Generated RONI]],Table2[[#This Row],[School RONI]])</f>
        <v>Very Low</v>
      </c>
    </row>
    <row r="149" spans="1:120" s="179" customFormat="1" ht="13" x14ac:dyDescent="0.3">
      <c r="A149" s="168"/>
      <c r="B149" s="169"/>
      <c r="C149" s="170"/>
      <c r="D149" s="170"/>
      <c r="E149" s="170"/>
      <c r="F149" s="170"/>
      <c r="G149" s="170"/>
      <c r="H149" s="171"/>
      <c r="I149" s="172"/>
      <c r="J149" s="173"/>
      <c r="K149" s="172"/>
      <c r="L149" s="172"/>
      <c r="M149" s="173"/>
      <c r="N149" s="171"/>
      <c r="O149" s="173"/>
      <c r="P149" s="175"/>
      <c r="Q149" s="175"/>
      <c r="R149" s="175"/>
      <c r="S149" s="175"/>
      <c r="T149" s="175"/>
      <c r="U149" s="175"/>
      <c r="V149" s="175"/>
      <c r="W149" s="175"/>
      <c r="X149" s="175"/>
      <c r="Y149" s="175"/>
      <c r="Z149" s="175"/>
      <c r="AA149" s="175"/>
      <c r="AB149" s="175"/>
      <c r="AC149" s="175"/>
      <c r="AD149" s="175"/>
      <c r="AE149" s="175"/>
      <c r="AF149" s="175"/>
      <c r="AG149" s="175"/>
      <c r="AH149" s="175"/>
      <c r="AI149" s="175"/>
      <c r="AJ149" s="175"/>
      <c r="AK149" s="175"/>
      <c r="AL149" s="175"/>
      <c r="AM149" s="175"/>
      <c r="AN149" s="175"/>
      <c r="AO149" s="175"/>
      <c r="AP149" s="175"/>
      <c r="AQ149" s="175"/>
      <c r="AR149" s="176"/>
      <c r="AS149" s="176"/>
      <c r="AT149" s="176"/>
      <c r="AU149" s="177" t="str">
        <f>VLOOKUP(Table3[[#This Row],[Risk Rating Score]],'Lookup Values'!$BS$1:$BT$34,2)</f>
        <v>Very Low</v>
      </c>
      <c r="AV149" s="172"/>
      <c r="AW149" s="177" t="str">
        <f>IFERROR(VLOOKUP(Table3[[#This Row],[RONI Match]],'Lookup Values'!$BU$2:$BV$26,2,FALSE),"")</f>
        <v/>
      </c>
      <c r="AX149" s="186"/>
      <c r="AY149" s="172"/>
      <c r="AZ149" s="176"/>
      <c r="BA149" s="170"/>
      <c r="BB149" s="170"/>
      <c r="BC149" s="170"/>
      <c r="BD149" s="170"/>
      <c r="BE149" s="170"/>
      <c r="BF149" s="170"/>
      <c r="BG149" s="170"/>
      <c r="BH149" s="170"/>
      <c r="BI149" s="175"/>
      <c r="BJ149" s="173"/>
      <c r="BK149" s="173"/>
      <c r="BL149" s="175"/>
      <c r="BM149" s="176"/>
      <c r="CC149" s="180" t="str">
        <f>IFERROR(VLOOKUP(Table2[[#This Row],[Gender]],'Lookup Values'!$A$1:$B$5,2,FALSE),"0")</f>
        <v>0</v>
      </c>
      <c r="CD149" s="181"/>
      <c r="CE149" s="180" t="str">
        <f>IFERROR(VLOOKUP(Table2[[#This Row],[Year Group]],'Lookup Values'!$C$1:$D$9,2,FALSE),"0")</f>
        <v>0</v>
      </c>
      <c r="CF149" s="180" t="str">
        <f>IFERROR(VLOOKUP(Table2[[#This Row],[School]],'Lookup Values'!$E$1:$E$22,2,FALSE),"0")</f>
        <v>0</v>
      </c>
      <c r="CG149" s="180" t="str">
        <f>IFERROR(VLOOKUP(Table2[[#This Row],[Attending PRU / AP]],'Lookup Values'!$G$1:$H$3,2,FALSE),"0")</f>
        <v>0</v>
      </c>
      <c r="CH149" s="180" t="str">
        <f>IFERROR(VLOOKUP(Table2[[#This Row],[EHE]],'Lookup Values'!$I$1:$J$3,2,FALSE),"0")</f>
        <v>0</v>
      </c>
      <c r="CI149" s="180" t="str">
        <f>IFERROR(VLOOKUP(Table2[[#This Row],[CME]],'Lookup Values'!$K$1:$L$3,2,FALSE),"0")</f>
        <v>0</v>
      </c>
      <c r="CJ149" s="183" t="str">
        <f>IFERROR(VLOOKUP(Table2[[#This Row],[Ethnicity]],'Ethnicity codes'!$H$1:$J$101,3,FALSE),"")</f>
        <v/>
      </c>
      <c r="CK149" s="180" t="str">
        <f>IFERROR(VLOOKUP(Table3[[#This Row],[Ethnicity2]],'Lookup Values'!$M$1:$N$23,2,FALSE),"0")</f>
        <v>0</v>
      </c>
      <c r="CL149" s="180" t="str">
        <f>IFERROR(VLOOKUP(Table3[[#This Row],[Ethnicity2]],'Lookup Values'!$O$1:$P$3,2,FALSE),"0")</f>
        <v>0</v>
      </c>
      <c r="CM149" s="180" t="str">
        <f>IFERROR(VLOOKUP(Table2[[#This Row],[EAL]],'Lookup Values'!$Q$1:$R$3,2,FALSE),"0")</f>
        <v>0</v>
      </c>
      <c r="CN149" s="180" t="str">
        <f>IFERROR(VLOOKUP(Table2[[#This Row],[SEND]],'Lookup Values'!$S$1:$T$6,2,FALSE),"0")</f>
        <v>0</v>
      </c>
      <c r="CO149" s="180" t="str">
        <f>IFERROR(VLOOKUP(Table2[[#This Row],[Pupil Premium]],'Lookup Values'!$U$1:$V$3,2,FALSE),"0")</f>
        <v>0</v>
      </c>
      <c r="CP149" s="180" t="str">
        <f>IFERROR(VLOOKUP(Table2[[#This Row],[LAC / Care Leaver]],'Lookup Values'!$W$1:$X$3,2,FALSE),"0")</f>
        <v>0</v>
      </c>
      <c r="CQ149" s="180" t="str">
        <f>IFERROR(VLOOKUP(Table2[[#This Row],[CP / CIN]],'Lookup Values'!$Y$1:$Z$3,2,FALSE),"0")</f>
        <v>0</v>
      </c>
      <c r="CR149" s="180" t="str">
        <f>IFERROR(VLOOKUP(Table2[[#This Row],[Early Help Referral]],'Lookup Values'!$Y$1:$Z$3,2,FALSE),"0")</f>
        <v>0</v>
      </c>
      <c r="CS149" s="180" t="str">
        <f>IFERROR(VLOOKUP(Table2[[#This Row],[Social Worker]],'Lookup Values'!$Y$1:$Z$3,2,FALSE),"0")</f>
        <v>0</v>
      </c>
      <c r="CT149" s="180" t="str">
        <f>IFERROR(VLOOKUP(Table2[[#This Row],[Exclusion]],'Lookup Values'!$AE$1:$AF$5,2,FALSE),"0")</f>
        <v>0</v>
      </c>
      <c r="CU149" s="180" t="str">
        <f>IFERROR(VLOOKUP(Table2[[#This Row],[Attendance / Absence (&lt;90% PA / &lt;50% SA)]],'Lookup Values'!$AG$1:$AH$4,2,FALSE),"0")</f>
        <v>0</v>
      </c>
      <c r="CV149" s="180" t="str">
        <f>IFERROR(VLOOKUP(Table2[[#This Row],[Multiple School Moves (3+)]],'Lookup Values'!$AI$1:$AJ$3,2,FALSE),"0")</f>
        <v>0</v>
      </c>
      <c r="CW149" s="180" t="str">
        <f>IFERROR(VLOOKUP(Table2[[#This Row],[Pregnancy]],'Lookup Values'!$AK$1:$AL$3,2,FALSE),"0")</f>
        <v>0</v>
      </c>
      <c r="CX149" s="180" t="str">
        <f>IFERROR(VLOOKUP(Table2[[#This Row],[Young Parent]],'Lookup Values'!$AM$1:$AN$3,2,FALSE),"0")</f>
        <v>0</v>
      </c>
      <c r="CY149" s="180" t="str">
        <f>IFERROR(VLOOKUP(Table2[[#This Row],[Young Carer]],'Lookup Values'!$AO$1:$AP$3,2,FALSE),"0")</f>
        <v>0</v>
      </c>
      <c r="CZ149" s="180" t="str">
        <f>IFERROR(VLOOKUP(Table2[[#This Row],[CAMHS Involvement]],'Lookup Values'!$AQ$1:$AR$3,2,FALSE),"0")</f>
        <v>0</v>
      </c>
      <c r="DA149" s="180" t="str">
        <f>IFERROR(VLOOKUP(Table2[[#This Row],[Health Condition]],'Lookup Values'!$AS$1:$AT$3,2,FALSE),"0")</f>
        <v>0</v>
      </c>
      <c r="DB149" s="180" t="str">
        <f>IFERROR(VLOOKUP(Table2[[#This Row],[Substance Misuse ]],'Lookup Values'!$AU$1:$AV$3,2,FALSE),"0")</f>
        <v>0</v>
      </c>
      <c r="DC149" s="180" t="str">
        <f>IFERROR(VLOOKUP(Table2[[#This Row],[YOT supervision]],'Lookup Values'!$AW$1:$AX$3,2,FALSE),"0")</f>
        <v>0</v>
      </c>
      <c r="DD149" s="180" t="str">
        <f>IFERROR(VLOOKUP(Table2[[#This Row],[Previous YOT supervision]],'Lookup Values'!$AY$1:$AZ$3,2,FALSE),"0")</f>
        <v>0</v>
      </c>
      <c r="DE149" s="180" t="str">
        <f>IFERROR(VLOOKUP(Table2[[#This Row],[Custody]],'Lookup Values'!$BA$1:$BB$3,2,FALSE),"0")</f>
        <v>0</v>
      </c>
      <c r="DF149" s="180" t="str">
        <f>IFERROR(VLOOKUP(Table2[[#This Row],[KS2 Eng &amp; Maths Ability Profile HAP/MAP/LAP]],'Lookup Values'!$BC$1:$BD$4,2,FALSE),"0")</f>
        <v>0</v>
      </c>
      <c r="DG149" s="180" t="str">
        <f>IFERROR(VLOOKUP(Table2[[#This Row],[Intended Post 16 Destination]],'Lookup Values'!$BG$1:$BH$12,2,FALSE),"0")</f>
        <v>0</v>
      </c>
      <c r="DH149" s="180" t="str">
        <f>IFERROR(VLOOKUP(Table2[[#This Row],[Application submitted (Y/N or number of applications)]],'Lookup Values'!$BI$1:$BJ$3,2,FALSE),"0")</f>
        <v>0</v>
      </c>
      <c r="DI149" s="180" t="str">
        <f>IFERROR(VLOOKUP(Table2[[#This Row],[Provider Name]],'Lookup Values'!$BK$1:$BL$3,2,FALSE),"0")</f>
        <v>0</v>
      </c>
      <c r="DJ149" s="181"/>
      <c r="DK149" s="180" t="str">
        <f>IFERROR(VLOOKUP(Table2[[#This Row],[Offer received (Y/N)]],'Lookup Values'!$BM$1:$BN$3,2,FALSE),"0")</f>
        <v>0</v>
      </c>
      <c r="DL149" s="180" t="str">
        <f>IFERROR(VLOOKUP(Table2[[#This Row],[Poor Behaviour / Attitude / Motivation]],'Lookup Values'!$BO$1:$BP$4,2,FALSE),"0")</f>
        <v>0</v>
      </c>
      <c r="DM149" s="180" t="str">
        <f>IFERROR(VLOOKUP(Table2[[#This Row],[Other known risk factors (1)]],'Lookup Values'!$BQ$1:$BR$10,2,FALSE),"0")</f>
        <v>0</v>
      </c>
      <c r="DN149" s="182" t="str">
        <f>IFERROR(VLOOKUP(Table2[[#This Row],[Other known risk factors (2)]],'Lookup Values'!$BQ$1:$BR$10,2,FALSE),"0")</f>
        <v>0</v>
      </c>
      <c r="DO149" s="180">
        <f>SUM(Table3[[#This Row],[Gender Score]:[Other known risk factors (2) Score]])</f>
        <v>0</v>
      </c>
      <c r="DP149" s="185" t="str">
        <f>CONCATENATE(Table2[[#This Row],[Generated RONI]],Table2[[#This Row],[School RONI]])</f>
        <v>Very Low</v>
      </c>
    </row>
    <row r="150" spans="1:120" s="179" customFormat="1" ht="13" x14ac:dyDescent="0.3">
      <c r="A150" s="168"/>
      <c r="B150" s="169"/>
      <c r="C150" s="170"/>
      <c r="D150" s="170"/>
      <c r="E150" s="170"/>
      <c r="F150" s="170"/>
      <c r="G150" s="170"/>
      <c r="H150" s="171"/>
      <c r="I150" s="172"/>
      <c r="J150" s="173"/>
      <c r="K150" s="172"/>
      <c r="L150" s="172"/>
      <c r="M150" s="173"/>
      <c r="N150" s="171"/>
      <c r="O150" s="173"/>
      <c r="P150" s="175"/>
      <c r="Q150" s="175"/>
      <c r="R150" s="175"/>
      <c r="S150" s="175"/>
      <c r="T150" s="175"/>
      <c r="U150" s="175"/>
      <c r="V150" s="175"/>
      <c r="W150" s="175"/>
      <c r="X150" s="175"/>
      <c r="Y150" s="175"/>
      <c r="Z150" s="175"/>
      <c r="AA150" s="175"/>
      <c r="AB150" s="175"/>
      <c r="AC150" s="175"/>
      <c r="AD150" s="175"/>
      <c r="AE150" s="175"/>
      <c r="AF150" s="175"/>
      <c r="AG150" s="175"/>
      <c r="AH150" s="175"/>
      <c r="AI150" s="175"/>
      <c r="AJ150" s="175"/>
      <c r="AK150" s="175"/>
      <c r="AL150" s="175"/>
      <c r="AM150" s="175"/>
      <c r="AN150" s="175"/>
      <c r="AO150" s="175"/>
      <c r="AP150" s="175"/>
      <c r="AQ150" s="175"/>
      <c r="AR150" s="176"/>
      <c r="AS150" s="176"/>
      <c r="AT150" s="176"/>
      <c r="AU150" s="177" t="str">
        <f>VLOOKUP(Table3[[#This Row],[Risk Rating Score]],'Lookup Values'!$BS$1:$BT$34,2)</f>
        <v>Very Low</v>
      </c>
      <c r="AV150" s="172"/>
      <c r="AW150" s="177" t="str">
        <f>IFERROR(VLOOKUP(Table3[[#This Row],[RONI Match]],'Lookup Values'!$BU$2:$BV$26,2,FALSE),"")</f>
        <v/>
      </c>
      <c r="AX150" s="186"/>
      <c r="AY150" s="172"/>
      <c r="AZ150" s="176"/>
      <c r="BA150" s="170"/>
      <c r="BB150" s="170"/>
      <c r="BC150" s="170"/>
      <c r="BD150" s="170"/>
      <c r="BE150" s="170"/>
      <c r="BF150" s="170"/>
      <c r="BG150" s="170"/>
      <c r="BH150" s="170"/>
      <c r="BI150" s="175"/>
      <c r="BJ150" s="173"/>
      <c r="BK150" s="173"/>
      <c r="BL150" s="175"/>
      <c r="BM150" s="176"/>
      <c r="CC150" s="180" t="str">
        <f>IFERROR(VLOOKUP(Table2[[#This Row],[Gender]],'Lookup Values'!$A$1:$B$5,2,FALSE),"0")</f>
        <v>0</v>
      </c>
      <c r="CD150" s="181"/>
      <c r="CE150" s="180" t="str">
        <f>IFERROR(VLOOKUP(Table2[[#This Row],[Year Group]],'Lookup Values'!$C$1:$D$9,2,FALSE),"0")</f>
        <v>0</v>
      </c>
      <c r="CF150" s="180" t="str">
        <f>IFERROR(VLOOKUP(Table2[[#This Row],[School]],'Lookup Values'!$E$1:$E$22,2,FALSE),"0")</f>
        <v>0</v>
      </c>
      <c r="CG150" s="180" t="str">
        <f>IFERROR(VLOOKUP(Table2[[#This Row],[Attending PRU / AP]],'Lookup Values'!$G$1:$H$3,2,FALSE),"0")</f>
        <v>0</v>
      </c>
      <c r="CH150" s="180" t="str">
        <f>IFERROR(VLOOKUP(Table2[[#This Row],[EHE]],'Lookup Values'!$I$1:$J$3,2,FALSE),"0")</f>
        <v>0</v>
      </c>
      <c r="CI150" s="180" t="str">
        <f>IFERROR(VLOOKUP(Table2[[#This Row],[CME]],'Lookup Values'!$K$1:$L$3,2,FALSE),"0")</f>
        <v>0</v>
      </c>
      <c r="CJ150" s="183" t="str">
        <f>IFERROR(VLOOKUP(Table2[[#This Row],[Ethnicity]],'Ethnicity codes'!$H$1:$J$101,3,FALSE),"")</f>
        <v/>
      </c>
      <c r="CK150" s="180" t="str">
        <f>IFERROR(VLOOKUP(Table3[[#This Row],[Ethnicity2]],'Lookup Values'!$M$1:$N$23,2,FALSE),"0")</f>
        <v>0</v>
      </c>
      <c r="CL150" s="180" t="str">
        <f>IFERROR(VLOOKUP(Table3[[#This Row],[Ethnicity2]],'Lookup Values'!$O$1:$P$3,2,FALSE),"0")</f>
        <v>0</v>
      </c>
      <c r="CM150" s="180" t="str">
        <f>IFERROR(VLOOKUP(Table2[[#This Row],[EAL]],'Lookup Values'!$Q$1:$R$3,2,FALSE),"0")</f>
        <v>0</v>
      </c>
      <c r="CN150" s="180" t="str">
        <f>IFERROR(VLOOKUP(Table2[[#This Row],[SEND]],'Lookup Values'!$S$1:$T$6,2,FALSE),"0")</f>
        <v>0</v>
      </c>
      <c r="CO150" s="180" t="str">
        <f>IFERROR(VLOOKUP(Table2[[#This Row],[Pupil Premium]],'Lookup Values'!$U$1:$V$3,2,FALSE),"0")</f>
        <v>0</v>
      </c>
      <c r="CP150" s="180" t="str">
        <f>IFERROR(VLOOKUP(Table2[[#This Row],[LAC / Care Leaver]],'Lookup Values'!$W$1:$X$3,2,FALSE),"0")</f>
        <v>0</v>
      </c>
      <c r="CQ150" s="180" t="str">
        <f>IFERROR(VLOOKUP(Table2[[#This Row],[CP / CIN]],'Lookup Values'!$Y$1:$Z$3,2,FALSE),"0")</f>
        <v>0</v>
      </c>
      <c r="CR150" s="180" t="str">
        <f>IFERROR(VLOOKUP(Table2[[#This Row],[Early Help Referral]],'Lookup Values'!$Y$1:$Z$3,2,FALSE),"0")</f>
        <v>0</v>
      </c>
      <c r="CS150" s="180" t="str">
        <f>IFERROR(VLOOKUP(Table2[[#This Row],[Social Worker]],'Lookup Values'!$Y$1:$Z$3,2,FALSE),"0")</f>
        <v>0</v>
      </c>
      <c r="CT150" s="180" t="str">
        <f>IFERROR(VLOOKUP(Table2[[#This Row],[Exclusion]],'Lookup Values'!$AE$1:$AF$5,2,FALSE),"0")</f>
        <v>0</v>
      </c>
      <c r="CU150" s="180" t="str">
        <f>IFERROR(VLOOKUP(Table2[[#This Row],[Attendance / Absence (&lt;90% PA / &lt;50% SA)]],'Lookup Values'!$AG$1:$AH$4,2,FALSE),"0")</f>
        <v>0</v>
      </c>
      <c r="CV150" s="180" t="str">
        <f>IFERROR(VLOOKUP(Table2[[#This Row],[Multiple School Moves (3+)]],'Lookup Values'!$AI$1:$AJ$3,2,FALSE),"0")</f>
        <v>0</v>
      </c>
      <c r="CW150" s="180" t="str">
        <f>IFERROR(VLOOKUP(Table2[[#This Row],[Pregnancy]],'Lookup Values'!$AK$1:$AL$3,2,FALSE),"0")</f>
        <v>0</v>
      </c>
      <c r="CX150" s="180" t="str">
        <f>IFERROR(VLOOKUP(Table2[[#This Row],[Young Parent]],'Lookup Values'!$AM$1:$AN$3,2,FALSE),"0")</f>
        <v>0</v>
      </c>
      <c r="CY150" s="180" t="str">
        <f>IFERROR(VLOOKUP(Table2[[#This Row],[Young Carer]],'Lookup Values'!$AO$1:$AP$3,2,FALSE),"0")</f>
        <v>0</v>
      </c>
      <c r="CZ150" s="180" t="str">
        <f>IFERROR(VLOOKUP(Table2[[#This Row],[CAMHS Involvement]],'Lookup Values'!$AQ$1:$AR$3,2,FALSE),"0")</f>
        <v>0</v>
      </c>
      <c r="DA150" s="180" t="str">
        <f>IFERROR(VLOOKUP(Table2[[#This Row],[Health Condition]],'Lookup Values'!$AS$1:$AT$3,2,FALSE),"0")</f>
        <v>0</v>
      </c>
      <c r="DB150" s="180" t="str">
        <f>IFERROR(VLOOKUP(Table2[[#This Row],[Substance Misuse ]],'Lookup Values'!$AU$1:$AV$3,2,FALSE),"0")</f>
        <v>0</v>
      </c>
      <c r="DC150" s="180" t="str">
        <f>IFERROR(VLOOKUP(Table2[[#This Row],[YOT supervision]],'Lookup Values'!$AW$1:$AX$3,2,FALSE),"0")</f>
        <v>0</v>
      </c>
      <c r="DD150" s="180" t="str">
        <f>IFERROR(VLOOKUP(Table2[[#This Row],[Previous YOT supervision]],'Lookup Values'!$AY$1:$AZ$3,2,FALSE),"0")</f>
        <v>0</v>
      </c>
      <c r="DE150" s="180" t="str">
        <f>IFERROR(VLOOKUP(Table2[[#This Row],[Custody]],'Lookup Values'!$BA$1:$BB$3,2,FALSE),"0")</f>
        <v>0</v>
      </c>
      <c r="DF150" s="180" t="str">
        <f>IFERROR(VLOOKUP(Table2[[#This Row],[KS2 Eng &amp; Maths Ability Profile HAP/MAP/LAP]],'Lookup Values'!$BC$1:$BD$4,2,FALSE),"0")</f>
        <v>0</v>
      </c>
      <c r="DG150" s="180" t="str">
        <f>IFERROR(VLOOKUP(Table2[[#This Row],[Intended Post 16 Destination]],'Lookup Values'!$BG$1:$BH$12,2,FALSE),"0")</f>
        <v>0</v>
      </c>
      <c r="DH150" s="180" t="str">
        <f>IFERROR(VLOOKUP(Table2[[#This Row],[Application submitted (Y/N or number of applications)]],'Lookup Values'!$BI$1:$BJ$3,2,FALSE),"0")</f>
        <v>0</v>
      </c>
      <c r="DI150" s="180" t="str">
        <f>IFERROR(VLOOKUP(Table2[[#This Row],[Provider Name]],'Lookup Values'!$BK$1:$BL$3,2,FALSE),"0")</f>
        <v>0</v>
      </c>
      <c r="DJ150" s="181"/>
      <c r="DK150" s="180" t="str">
        <f>IFERROR(VLOOKUP(Table2[[#This Row],[Offer received (Y/N)]],'Lookup Values'!$BM$1:$BN$3,2,FALSE),"0")</f>
        <v>0</v>
      </c>
      <c r="DL150" s="180" t="str">
        <f>IFERROR(VLOOKUP(Table2[[#This Row],[Poor Behaviour / Attitude / Motivation]],'Lookup Values'!$BO$1:$BP$4,2,FALSE),"0")</f>
        <v>0</v>
      </c>
      <c r="DM150" s="180" t="str">
        <f>IFERROR(VLOOKUP(Table2[[#This Row],[Other known risk factors (1)]],'Lookup Values'!$BQ$1:$BR$10,2,FALSE),"0")</f>
        <v>0</v>
      </c>
      <c r="DN150" s="182" t="str">
        <f>IFERROR(VLOOKUP(Table2[[#This Row],[Other known risk factors (2)]],'Lookup Values'!$BQ$1:$BR$10,2,FALSE),"0")</f>
        <v>0</v>
      </c>
      <c r="DO150" s="180">
        <f>SUM(Table3[[#This Row],[Gender Score]:[Other known risk factors (2) Score]])</f>
        <v>0</v>
      </c>
      <c r="DP150" s="185" t="str">
        <f>CONCATENATE(Table2[[#This Row],[Generated RONI]],Table2[[#This Row],[School RONI]])</f>
        <v>Very Low</v>
      </c>
    </row>
    <row r="151" spans="1:120" s="179" customFormat="1" ht="13" x14ac:dyDescent="0.3">
      <c r="A151" s="168"/>
      <c r="B151" s="169"/>
      <c r="C151" s="170"/>
      <c r="D151" s="170"/>
      <c r="E151" s="170"/>
      <c r="F151" s="170"/>
      <c r="G151" s="170"/>
      <c r="H151" s="171"/>
      <c r="I151" s="172"/>
      <c r="J151" s="173"/>
      <c r="K151" s="172"/>
      <c r="L151" s="172"/>
      <c r="M151" s="173"/>
      <c r="N151" s="171"/>
      <c r="O151" s="173"/>
      <c r="P151" s="175"/>
      <c r="Q151" s="175"/>
      <c r="R151" s="175"/>
      <c r="S151" s="175"/>
      <c r="T151" s="175"/>
      <c r="U151" s="175"/>
      <c r="V151" s="175"/>
      <c r="W151" s="175"/>
      <c r="X151" s="175"/>
      <c r="Y151" s="175"/>
      <c r="Z151" s="175"/>
      <c r="AA151" s="175"/>
      <c r="AB151" s="175"/>
      <c r="AC151" s="175"/>
      <c r="AD151" s="175"/>
      <c r="AE151" s="175"/>
      <c r="AF151" s="175"/>
      <c r="AG151" s="175"/>
      <c r="AH151" s="175"/>
      <c r="AI151" s="175"/>
      <c r="AJ151" s="175"/>
      <c r="AK151" s="175"/>
      <c r="AL151" s="175"/>
      <c r="AM151" s="175"/>
      <c r="AN151" s="175"/>
      <c r="AO151" s="175"/>
      <c r="AP151" s="175"/>
      <c r="AQ151" s="175"/>
      <c r="AR151" s="176"/>
      <c r="AS151" s="176"/>
      <c r="AT151" s="176"/>
      <c r="AU151" s="177" t="str">
        <f>VLOOKUP(Table3[[#This Row],[Risk Rating Score]],'Lookup Values'!$BS$1:$BT$34,2)</f>
        <v>Very Low</v>
      </c>
      <c r="AV151" s="172"/>
      <c r="AW151" s="177" t="str">
        <f>IFERROR(VLOOKUP(Table3[[#This Row],[RONI Match]],'Lookup Values'!$BU$2:$BV$26,2,FALSE),"")</f>
        <v/>
      </c>
      <c r="AX151" s="186"/>
      <c r="AY151" s="172"/>
      <c r="AZ151" s="176"/>
      <c r="BA151" s="170"/>
      <c r="BB151" s="170"/>
      <c r="BC151" s="170"/>
      <c r="BD151" s="170"/>
      <c r="BE151" s="170"/>
      <c r="BF151" s="170"/>
      <c r="BG151" s="170"/>
      <c r="BH151" s="170"/>
      <c r="BI151" s="175"/>
      <c r="BJ151" s="173"/>
      <c r="BK151" s="173"/>
      <c r="BL151" s="175"/>
      <c r="BM151" s="176"/>
      <c r="CC151" s="180" t="str">
        <f>IFERROR(VLOOKUP(Table2[[#This Row],[Gender]],'Lookup Values'!$A$1:$B$5,2,FALSE),"0")</f>
        <v>0</v>
      </c>
      <c r="CD151" s="181"/>
      <c r="CE151" s="180" t="str">
        <f>IFERROR(VLOOKUP(Table2[[#This Row],[Year Group]],'Lookup Values'!$C$1:$D$9,2,FALSE),"0")</f>
        <v>0</v>
      </c>
      <c r="CF151" s="180" t="str">
        <f>IFERROR(VLOOKUP(Table2[[#This Row],[School]],'Lookup Values'!$E$1:$E$22,2,FALSE),"0")</f>
        <v>0</v>
      </c>
      <c r="CG151" s="180" t="str">
        <f>IFERROR(VLOOKUP(Table2[[#This Row],[Attending PRU / AP]],'Lookup Values'!$G$1:$H$3,2,FALSE),"0")</f>
        <v>0</v>
      </c>
      <c r="CH151" s="180" t="str">
        <f>IFERROR(VLOOKUP(Table2[[#This Row],[EHE]],'Lookup Values'!$I$1:$J$3,2,FALSE),"0")</f>
        <v>0</v>
      </c>
      <c r="CI151" s="180" t="str">
        <f>IFERROR(VLOOKUP(Table2[[#This Row],[CME]],'Lookup Values'!$K$1:$L$3,2,FALSE),"0")</f>
        <v>0</v>
      </c>
      <c r="CJ151" s="183" t="str">
        <f>IFERROR(VLOOKUP(Table2[[#This Row],[Ethnicity]],'Ethnicity codes'!$H$1:$J$101,3,FALSE),"")</f>
        <v/>
      </c>
      <c r="CK151" s="180" t="str">
        <f>IFERROR(VLOOKUP(Table3[[#This Row],[Ethnicity2]],'Lookup Values'!$M$1:$N$23,2,FALSE),"0")</f>
        <v>0</v>
      </c>
      <c r="CL151" s="180" t="str">
        <f>IFERROR(VLOOKUP(Table3[[#This Row],[Ethnicity2]],'Lookup Values'!$O$1:$P$3,2,FALSE),"0")</f>
        <v>0</v>
      </c>
      <c r="CM151" s="180" t="str">
        <f>IFERROR(VLOOKUP(Table2[[#This Row],[EAL]],'Lookup Values'!$Q$1:$R$3,2,FALSE),"0")</f>
        <v>0</v>
      </c>
      <c r="CN151" s="180" t="str">
        <f>IFERROR(VLOOKUP(Table2[[#This Row],[SEND]],'Lookup Values'!$S$1:$T$6,2,FALSE),"0")</f>
        <v>0</v>
      </c>
      <c r="CO151" s="180" t="str">
        <f>IFERROR(VLOOKUP(Table2[[#This Row],[Pupil Premium]],'Lookup Values'!$U$1:$V$3,2,FALSE),"0")</f>
        <v>0</v>
      </c>
      <c r="CP151" s="180" t="str">
        <f>IFERROR(VLOOKUP(Table2[[#This Row],[LAC / Care Leaver]],'Lookup Values'!$W$1:$X$3,2,FALSE),"0")</f>
        <v>0</v>
      </c>
      <c r="CQ151" s="180" t="str">
        <f>IFERROR(VLOOKUP(Table2[[#This Row],[CP / CIN]],'Lookup Values'!$Y$1:$Z$3,2,FALSE),"0")</f>
        <v>0</v>
      </c>
      <c r="CR151" s="180" t="str">
        <f>IFERROR(VLOOKUP(Table2[[#This Row],[Early Help Referral]],'Lookup Values'!$Y$1:$Z$3,2,FALSE),"0")</f>
        <v>0</v>
      </c>
      <c r="CS151" s="180" t="str">
        <f>IFERROR(VLOOKUP(Table2[[#This Row],[Social Worker]],'Lookup Values'!$Y$1:$Z$3,2,FALSE),"0")</f>
        <v>0</v>
      </c>
      <c r="CT151" s="180" t="str">
        <f>IFERROR(VLOOKUP(Table2[[#This Row],[Exclusion]],'Lookup Values'!$AE$1:$AF$5,2,FALSE),"0")</f>
        <v>0</v>
      </c>
      <c r="CU151" s="180" t="str">
        <f>IFERROR(VLOOKUP(Table2[[#This Row],[Attendance / Absence (&lt;90% PA / &lt;50% SA)]],'Lookup Values'!$AG$1:$AH$4,2,FALSE),"0")</f>
        <v>0</v>
      </c>
      <c r="CV151" s="180" t="str">
        <f>IFERROR(VLOOKUP(Table2[[#This Row],[Multiple School Moves (3+)]],'Lookup Values'!$AI$1:$AJ$3,2,FALSE),"0")</f>
        <v>0</v>
      </c>
      <c r="CW151" s="180" t="str">
        <f>IFERROR(VLOOKUP(Table2[[#This Row],[Pregnancy]],'Lookup Values'!$AK$1:$AL$3,2,FALSE),"0")</f>
        <v>0</v>
      </c>
      <c r="CX151" s="180" t="str">
        <f>IFERROR(VLOOKUP(Table2[[#This Row],[Young Parent]],'Lookup Values'!$AM$1:$AN$3,2,FALSE),"0")</f>
        <v>0</v>
      </c>
      <c r="CY151" s="180" t="str">
        <f>IFERROR(VLOOKUP(Table2[[#This Row],[Young Carer]],'Lookup Values'!$AO$1:$AP$3,2,FALSE),"0")</f>
        <v>0</v>
      </c>
      <c r="CZ151" s="180" t="str">
        <f>IFERROR(VLOOKUP(Table2[[#This Row],[CAMHS Involvement]],'Lookup Values'!$AQ$1:$AR$3,2,FALSE),"0")</f>
        <v>0</v>
      </c>
      <c r="DA151" s="180" t="str">
        <f>IFERROR(VLOOKUP(Table2[[#This Row],[Health Condition]],'Lookup Values'!$AS$1:$AT$3,2,FALSE),"0")</f>
        <v>0</v>
      </c>
      <c r="DB151" s="180" t="str">
        <f>IFERROR(VLOOKUP(Table2[[#This Row],[Substance Misuse ]],'Lookup Values'!$AU$1:$AV$3,2,FALSE),"0")</f>
        <v>0</v>
      </c>
      <c r="DC151" s="180" t="str">
        <f>IFERROR(VLOOKUP(Table2[[#This Row],[YOT supervision]],'Lookup Values'!$AW$1:$AX$3,2,FALSE),"0")</f>
        <v>0</v>
      </c>
      <c r="DD151" s="180" t="str">
        <f>IFERROR(VLOOKUP(Table2[[#This Row],[Previous YOT supervision]],'Lookup Values'!$AY$1:$AZ$3,2,FALSE),"0")</f>
        <v>0</v>
      </c>
      <c r="DE151" s="180" t="str">
        <f>IFERROR(VLOOKUP(Table2[[#This Row],[Custody]],'Lookup Values'!$BA$1:$BB$3,2,FALSE),"0")</f>
        <v>0</v>
      </c>
      <c r="DF151" s="180" t="str">
        <f>IFERROR(VLOOKUP(Table2[[#This Row],[KS2 Eng &amp; Maths Ability Profile HAP/MAP/LAP]],'Lookup Values'!$BC$1:$BD$4,2,FALSE),"0")</f>
        <v>0</v>
      </c>
      <c r="DG151" s="180" t="str">
        <f>IFERROR(VLOOKUP(Table2[[#This Row],[Intended Post 16 Destination]],'Lookup Values'!$BG$1:$BH$12,2,FALSE),"0")</f>
        <v>0</v>
      </c>
      <c r="DH151" s="180" t="str">
        <f>IFERROR(VLOOKUP(Table2[[#This Row],[Application submitted (Y/N or number of applications)]],'Lookup Values'!$BI$1:$BJ$3,2,FALSE),"0")</f>
        <v>0</v>
      </c>
      <c r="DI151" s="180" t="str">
        <f>IFERROR(VLOOKUP(Table2[[#This Row],[Provider Name]],'Lookup Values'!$BK$1:$BL$3,2,FALSE),"0")</f>
        <v>0</v>
      </c>
      <c r="DJ151" s="181"/>
      <c r="DK151" s="180" t="str">
        <f>IFERROR(VLOOKUP(Table2[[#This Row],[Offer received (Y/N)]],'Lookup Values'!$BM$1:$BN$3,2,FALSE),"0")</f>
        <v>0</v>
      </c>
      <c r="DL151" s="180" t="str">
        <f>IFERROR(VLOOKUP(Table2[[#This Row],[Poor Behaviour / Attitude / Motivation]],'Lookup Values'!$BO$1:$BP$4,2,FALSE),"0")</f>
        <v>0</v>
      </c>
      <c r="DM151" s="180" t="str">
        <f>IFERROR(VLOOKUP(Table2[[#This Row],[Other known risk factors (1)]],'Lookup Values'!$BQ$1:$BR$10,2,FALSE),"0")</f>
        <v>0</v>
      </c>
      <c r="DN151" s="182" t="str">
        <f>IFERROR(VLOOKUP(Table2[[#This Row],[Other known risk factors (2)]],'Lookup Values'!$BQ$1:$BR$10,2,FALSE),"0")</f>
        <v>0</v>
      </c>
      <c r="DO151" s="180">
        <f>SUM(Table3[[#This Row],[Gender Score]:[Other known risk factors (2) Score]])</f>
        <v>0</v>
      </c>
      <c r="DP151" s="185" t="str">
        <f>CONCATENATE(Table2[[#This Row],[Generated RONI]],Table2[[#This Row],[School RONI]])</f>
        <v>Very Low</v>
      </c>
    </row>
    <row r="152" spans="1:120" s="179" customFormat="1" ht="13" x14ac:dyDescent="0.3">
      <c r="A152" s="168"/>
      <c r="B152" s="169"/>
      <c r="C152" s="170"/>
      <c r="D152" s="170"/>
      <c r="E152" s="170"/>
      <c r="F152" s="170"/>
      <c r="G152" s="170"/>
      <c r="H152" s="171"/>
      <c r="I152" s="172"/>
      <c r="J152" s="173"/>
      <c r="K152" s="172"/>
      <c r="L152" s="172"/>
      <c r="M152" s="173"/>
      <c r="N152" s="171"/>
      <c r="O152" s="173"/>
      <c r="P152" s="175"/>
      <c r="Q152" s="175"/>
      <c r="R152" s="175"/>
      <c r="S152" s="175"/>
      <c r="T152" s="175"/>
      <c r="U152" s="175"/>
      <c r="V152" s="175"/>
      <c r="W152" s="175"/>
      <c r="X152" s="175"/>
      <c r="Y152" s="175"/>
      <c r="Z152" s="175"/>
      <c r="AA152" s="175"/>
      <c r="AB152" s="175"/>
      <c r="AC152" s="175"/>
      <c r="AD152" s="175"/>
      <c r="AE152" s="175"/>
      <c r="AF152" s="175"/>
      <c r="AG152" s="175"/>
      <c r="AH152" s="175"/>
      <c r="AI152" s="175"/>
      <c r="AJ152" s="175"/>
      <c r="AK152" s="175"/>
      <c r="AL152" s="175"/>
      <c r="AM152" s="175"/>
      <c r="AN152" s="175"/>
      <c r="AO152" s="175"/>
      <c r="AP152" s="175"/>
      <c r="AQ152" s="175"/>
      <c r="AR152" s="176"/>
      <c r="AS152" s="176"/>
      <c r="AT152" s="176"/>
      <c r="AU152" s="177" t="str">
        <f>VLOOKUP(Table3[[#This Row],[Risk Rating Score]],'Lookup Values'!$BS$1:$BT$34,2)</f>
        <v>Very Low</v>
      </c>
      <c r="AV152" s="172"/>
      <c r="AW152" s="177" t="str">
        <f>IFERROR(VLOOKUP(Table3[[#This Row],[RONI Match]],'Lookup Values'!$BU$2:$BV$26,2,FALSE),"")</f>
        <v/>
      </c>
      <c r="AX152" s="186"/>
      <c r="AY152" s="172"/>
      <c r="AZ152" s="176"/>
      <c r="BA152" s="170"/>
      <c r="BB152" s="170"/>
      <c r="BC152" s="170"/>
      <c r="BD152" s="170"/>
      <c r="BE152" s="170"/>
      <c r="BF152" s="170"/>
      <c r="BG152" s="170"/>
      <c r="BH152" s="170"/>
      <c r="BI152" s="175"/>
      <c r="BJ152" s="173"/>
      <c r="BK152" s="173"/>
      <c r="BL152" s="175"/>
      <c r="BM152" s="176"/>
      <c r="CC152" s="180" t="str">
        <f>IFERROR(VLOOKUP(Table2[[#This Row],[Gender]],'Lookup Values'!$A$1:$B$5,2,FALSE),"0")</f>
        <v>0</v>
      </c>
      <c r="CD152" s="181"/>
      <c r="CE152" s="180" t="str">
        <f>IFERROR(VLOOKUP(Table2[[#This Row],[Year Group]],'Lookup Values'!$C$1:$D$9,2,FALSE),"0")</f>
        <v>0</v>
      </c>
      <c r="CF152" s="180" t="str">
        <f>IFERROR(VLOOKUP(Table2[[#This Row],[School]],'Lookup Values'!$E$1:$E$22,2,FALSE),"0")</f>
        <v>0</v>
      </c>
      <c r="CG152" s="180" t="str">
        <f>IFERROR(VLOOKUP(Table2[[#This Row],[Attending PRU / AP]],'Lookup Values'!$G$1:$H$3,2,FALSE),"0")</f>
        <v>0</v>
      </c>
      <c r="CH152" s="180" t="str">
        <f>IFERROR(VLOOKUP(Table2[[#This Row],[EHE]],'Lookup Values'!$I$1:$J$3,2,FALSE),"0")</f>
        <v>0</v>
      </c>
      <c r="CI152" s="180" t="str">
        <f>IFERROR(VLOOKUP(Table2[[#This Row],[CME]],'Lookup Values'!$K$1:$L$3,2,FALSE),"0")</f>
        <v>0</v>
      </c>
      <c r="CJ152" s="183" t="str">
        <f>IFERROR(VLOOKUP(Table2[[#This Row],[Ethnicity]],'Ethnicity codes'!$H$1:$J$101,3,FALSE),"")</f>
        <v/>
      </c>
      <c r="CK152" s="180" t="str">
        <f>IFERROR(VLOOKUP(Table3[[#This Row],[Ethnicity2]],'Lookup Values'!$M$1:$N$23,2,FALSE),"0")</f>
        <v>0</v>
      </c>
      <c r="CL152" s="180" t="str">
        <f>IFERROR(VLOOKUP(Table3[[#This Row],[Ethnicity2]],'Lookup Values'!$O$1:$P$3,2,FALSE),"0")</f>
        <v>0</v>
      </c>
      <c r="CM152" s="180" t="str">
        <f>IFERROR(VLOOKUP(Table2[[#This Row],[EAL]],'Lookup Values'!$Q$1:$R$3,2,FALSE),"0")</f>
        <v>0</v>
      </c>
      <c r="CN152" s="180" t="str">
        <f>IFERROR(VLOOKUP(Table2[[#This Row],[SEND]],'Lookup Values'!$S$1:$T$6,2,FALSE),"0")</f>
        <v>0</v>
      </c>
      <c r="CO152" s="180" t="str">
        <f>IFERROR(VLOOKUP(Table2[[#This Row],[Pupil Premium]],'Lookup Values'!$U$1:$V$3,2,FALSE),"0")</f>
        <v>0</v>
      </c>
      <c r="CP152" s="180" t="str">
        <f>IFERROR(VLOOKUP(Table2[[#This Row],[LAC / Care Leaver]],'Lookup Values'!$W$1:$X$3,2,FALSE),"0")</f>
        <v>0</v>
      </c>
      <c r="CQ152" s="180" t="str">
        <f>IFERROR(VLOOKUP(Table2[[#This Row],[CP / CIN]],'Lookup Values'!$Y$1:$Z$3,2,FALSE),"0")</f>
        <v>0</v>
      </c>
      <c r="CR152" s="180" t="str">
        <f>IFERROR(VLOOKUP(Table2[[#This Row],[Early Help Referral]],'Lookup Values'!$Y$1:$Z$3,2,FALSE),"0")</f>
        <v>0</v>
      </c>
      <c r="CS152" s="180" t="str">
        <f>IFERROR(VLOOKUP(Table2[[#This Row],[Social Worker]],'Lookup Values'!$Y$1:$Z$3,2,FALSE),"0")</f>
        <v>0</v>
      </c>
      <c r="CT152" s="180" t="str">
        <f>IFERROR(VLOOKUP(Table2[[#This Row],[Exclusion]],'Lookup Values'!$AE$1:$AF$5,2,FALSE),"0")</f>
        <v>0</v>
      </c>
      <c r="CU152" s="180" t="str">
        <f>IFERROR(VLOOKUP(Table2[[#This Row],[Attendance / Absence (&lt;90% PA / &lt;50% SA)]],'Lookup Values'!$AG$1:$AH$4,2,FALSE),"0")</f>
        <v>0</v>
      </c>
      <c r="CV152" s="180" t="str">
        <f>IFERROR(VLOOKUP(Table2[[#This Row],[Multiple School Moves (3+)]],'Lookup Values'!$AI$1:$AJ$3,2,FALSE),"0")</f>
        <v>0</v>
      </c>
      <c r="CW152" s="180" t="str">
        <f>IFERROR(VLOOKUP(Table2[[#This Row],[Pregnancy]],'Lookup Values'!$AK$1:$AL$3,2,FALSE),"0")</f>
        <v>0</v>
      </c>
      <c r="CX152" s="180" t="str">
        <f>IFERROR(VLOOKUP(Table2[[#This Row],[Young Parent]],'Lookup Values'!$AM$1:$AN$3,2,FALSE),"0")</f>
        <v>0</v>
      </c>
      <c r="CY152" s="180" t="str">
        <f>IFERROR(VLOOKUP(Table2[[#This Row],[Young Carer]],'Lookup Values'!$AO$1:$AP$3,2,FALSE),"0")</f>
        <v>0</v>
      </c>
      <c r="CZ152" s="180" t="str">
        <f>IFERROR(VLOOKUP(Table2[[#This Row],[CAMHS Involvement]],'Lookup Values'!$AQ$1:$AR$3,2,FALSE),"0")</f>
        <v>0</v>
      </c>
      <c r="DA152" s="180" t="str">
        <f>IFERROR(VLOOKUP(Table2[[#This Row],[Health Condition]],'Lookup Values'!$AS$1:$AT$3,2,FALSE),"0")</f>
        <v>0</v>
      </c>
      <c r="DB152" s="180" t="str">
        <f>IFERROR(VLOOKUP(Table2[[#This Row],[Substance Misuse ]],'Lookup Values'!$AU$1:$AV$3,2,FALSE),"0")</f>
        <v>0</v>
      </c>
      <c r="DC152" s="180" t="str">
        <f>IFERROR(VLOOKUP(Table2[[#This Row],[YOT supervision]],'Lookup Values'!$AW$1:$AX$3,2,FALSE),"0")</f>
        <v>0</v>
      </c>
      <c r="DD152" s="180" t="str">
        <f>IFERROR(VLOOKUP(Table2[[#This Row],[Previous YOT supervision]],'Lookup Values'!$AY$1:$AZ$3,2,FALSE),"0")</f>
        <v>0</v>
      </c>
      <c r="DE152" s="180" t="str">
        <f>IFERROR(VLOOKUP(Table2[[#This Row],[Custody]],'Lookup Values'!$BA$1:$BB$3,2,FALSE),"0")</f>
        <v>0</v>
      </c>
      <c r="DF152" s="180" t="str">
        <f>IFERROR(VLOOKUP(Table2[[#This Row],[KS2 Eng &amp; Maths Ability Profile HAP/MAP/LAP]],'Lookup Values'!$BC$1:$BD$4,2,FALSE),"0")</f>
        <v>0</v>
      </c>
      <c r="DG152" s="180" t="str">
        <f>IFERROR(VLOOKUP(Table2[[#This Row],[Intended Post 16 Destination]],'Lookup Values'!$BG$1:$BH$12,2,FALSE),"0")</f>
        <v>0</v>
      </c>
      <c r="DH152" s="180" t="str">
        <f>IFERROR(VLOOKUP(Table2[[#This Row],[Application submitted (Y/N or number of applications)]],'Lookup Values'!$BI$1:$BJ$3,2,FALSE),"0")</f>
        <v>0</v>
      </c>
      <c r="DI152" s="180" t="str">
        <f>IFERROR(VLOOKUP(Table2[[#This Row],[Provider Name]],'Lookup Values'!$BK$1:$BL$3,2,FALSE),"0")</f>
        <v>0</v>
      </c>
      <c r="DJ152" s="181"/>
      <c r="DK152" s="180" t="str">
        <f>IFERROR(VLOOKUP(Table2[[#This Row],[Offer received (Y/N)]],'Lookup Values'!$BM$1:$BN$3,2,FALSE),"0")</f>
        <v>0</v>
      </c>
      <c r="DL152" s="180" t="str">
        <f>IFERROR(VLOOKUP(Table2[[#This Row],[Poor Behaviour / Attitude / Motivation]],'Lookup Values'!$BO$1:$BP$4,2,FALSE),"0")</f>
        <v>0</v>
      </c>
      <c r="DM152" s="180" t="str">
        <f>IFERROR(VLOOKUP(Table2[[#This Row],[Other known risk factors (1)]],'Lookup Values'!$BQ$1:$BR$10,2,FALSE),"0")</f>
        <v>0</v>
      </c>
      <c r="DN152" s="182" t="str">
        <f>IFERROR(VLOOKUP(Table2[[#This Row],[Other known risk factors (2)]],'Lookup Values'!$BQ$1:$BR$10,2,FALSE),"0")</f>
        <v>0</v>
      </c>
      <c r="DO152" s="180">
        <f>SUM(Table3[[#This Row],[Gender Score]:[Other known risk factors (2) Score]])</f>
        <v>0</v>
      </c>
      <c r="DP152" s="185" t="str">
        <f>CONCATENATE(Table2[[#This Row],[Generated RONI]],Table2[[#This Row],[School RONI]])</f>
        <v>Very Low</v>
      </c>
    </row>
    <row r="153" spans="1:120" s="179" customFormat="1" ht="13" x14ac:dyDescent="0.3">
      <c r="A153" s="168"/>
      <c r="B153" s="169"/>
      <c r="C153" s="170"/>
      <c r="D153" s="170"/>
      <c r="E153" s="170"/>
      <c r="F153" s="170"/>
      <c r="G153" s="170"/>
      <c r="H153" s="171"/>
      <c r="I153" s="172"/>
      <c r="J153" s="173"/>
      <c r="K153" s="172"/>
      <c r="L153" s="172"/>
      <c r="M153" s="173"/>
      <c r="N153" s="171"/>
      <c r="O153" s="173"/>
      <c r="P153" s="175"/>
      <c r="Q153" s="175"/>
      <c r="R153" s="175"/>
      <c r="S153" s="175"/>
      <c r="T153" s="175"/>
      <c r="U153" s="175"/>
      <c r="V153" s="175"/>
      <c r="W153" s="175"/>
      <c r="X153" s="175"/>
      <c r="Y153" s="175"/>
      <c r="Z153" s="175"/>
      <c r="AA153" s="175"/>
      <c r="AB153" s="175"/>
      <c r="AC153" s="175"/>
      <c r="AD153" s="175"/>
      <c r="AE153" s="175"/>
      <c r="AF153" s="175"/>
      <c r="AG153" s="175"/>
      <c r="AH153" s="175"/>
      <c r="AI153" s="175"/>
      <c r="AJ153" s="175"/>
      <c r="AK153" s="175"/>
      <c r="AL153" s="175"/>
      <c r="AM153" s="175"/>
      <c r="AN153" s="175"/>
      <c r="AO153" s="175"/>
      <c r="AP153" s="175"/>
      <c r="AQ153" s="175"/>
      <c r="AR153" s="176"/>
      <c r="AS153" s="176"/>
      <c r="AT153" s="176"/>
      <c r="AU153" s="177" t="str">
        <f>VLOOKUP(Table3[[#This Row],[Risk Rating Score]],'Lookup Values'!$BS$1:$BT$34,2)</f>
        <v>Very Low</v>
      </c>
      <c r="AV153" s="172"/>
      <c r="AW153" s="177" t="str">
        <f>IFERROR(VLOOKUP(Table3[[#This Row],[RONI Match]],'Lookup Values'!$BU$2:$BV$26,2,FALSE),"")</f>
        <v/>
      </c>
      <c r="AX153" s="186"/>
      <c r="AY153" s="172"/>
      <c r="AZ153" s="176"/>
      <c r="BA153" s="170"/>
      <c r="BB153" s="170"/>
      <c r="BC153" s="170"/>
      <c r="BD153" s="170"/>
      <c r="BE153" s="170"/>
      <c r="BF153" s="170"/>
      <c r="BG153" s="170"/>
      <c r="BH153" s="170"/>
      <c r="BI153" s="175"/>
      <c r="BJ153" s="173"/>
      <c r="BK153" s="173"/>
      <c r="BL153" s="175"/>
      <c r="BM153" s="176"/>
      <c r="CC153" s="180" t="str">
        <f>IFERROR(VLOOKUP(Table2[[#This Row],[Gender]],'Lookup Values'!$A$1:$B$5,2,FALSE),"0")</f>
        <v>0</v>
      </c>
      <c r="CD153" s="181"/>
      <c r="CE153" s="180" t="str">
        <f>IFERROR(VLOOKUP(Table2[[#This Row],[Year Group]],'Lookup Values'!$C$1:$D$9,2,FALSE),"0")</f>
        <v>0</v>
      </c>
      <c r="CF153" s="180" t="str">
        <f>IFERROR(VLOOKUP(Table2[[#This Row],[School]],'Lookup Values'!$E$1:$E$22,2,FALSE),"0")</f>
        <v>0</v>
      </c>
      <c r="CG153" s="180" t="str">
        <f>IFERROR(VLOOKUP(Table2[[#This Row],[Attending PRU / AP]],'Lookup Values'!$G$1:$H$3,2,FALSE),"0")</f>
        <v>0</v>
      </c>
      <c r="CH153" s="180" t="str">
        <f>IFERROR(VLOOKUP(Table2[[#This Row],[EHE]],'Lookup Values'!$I$1:$J$3,2,FALSE),"0")</f>
        <v>0</v>
      </c>
      <c r="CI153" s="180" t="str">
        <f>IFERROR(VLOOKUP(Table2[[#This Row],[CME]],'Lookup Values'!$K$1:$L$3,2,FALSE),"0")</f>
        <v>0</v>
      </c>
      <c r="CJ153" s="183" t="str">
        <f>IFERROR(VLOOKUP(Table2[[#This Row],[Ethnicity]],'Ethnicity codes'!$H$1:$J$101,3,FALSE),"")</f>
        <v/>
      </c>
      <c r="CK153" s="180" t="str">
        <f>IFERROR(VLOOKUP(Table3[[#This Row],[Ethnicity2]],'Lookup Values'!$M$1:$N$23,2,FALSE),"0")</f>
        <v>0</v>
      </c>
      <c r="CL153" s="180" t="str">
        <f>IFERROR(VLOOKUP(Table3[[#This Row],[Ethnicity2]],'Lookup Values'!$O$1:$P$3,2,FALSE),"0")</f>
        <v>0</v>
      </c>
      <c r="CM153" s="180" t="str">
        <f>IFERROR(VLOOKUP(Table2[[#This Row],[EAL]],'Lookup Values'!$Q$1:$R$3,2,FALSE),"0")</f>
        <v>0</v>
      </c>
      <c r="CN153" s="180" t="str">
        <f>IFERROR(VLOOKUP(Table2[[#This Row],[SEND]],'Lookup Values'!$S$1:$T$6,2,FALSE),"0")</f>
        <v>0</v>
      </c>
      <c r="CO153" s="180" t="str">
        <f>IFERROR(VLOOKUP(Table2[[#This Row],[Pupil Premium]],'Lookup Values'!$U$1:$V$3,2,FALSE),"0")</f>
        <v>0</v>
      </c>
      <c r="CP153" s="180" t="str">
        <f>IFERROR(VLOOKUP(Table2[[#This Row],[LAC / Care Leaver]],'Lookup Values'!$W$1:$X$3,2,FALSE),"0")</f>
        <v>0</v>
      </c>
      <c r="CQ153" s="180" t="str">
        <f>IFERROR(VLOOKUP(Table2[[#This Row],[CP / CIN]],'Lookup Values'!$Y$1:$Z$3,2,FALSE),"0")</f>
        <v>0</v>
      </c>
      <c r="CR153" s="180" t="str">
        <f>IFERROR(VLOOKUP(Table2[[#This Row],[Early Help Referral]],'Lookup Values'!$Y$1:$Z$3,2,FALSE),"0")</f>
        <v>0</v>
      </c>
      <c r="CS153" s="180" t="str">
        <f>IFERROR(VLOOKUP(Table2[[#This Row],[Social Worker]],'Lookup Values'!$Y$1:$Z$3,2,FALSE),"0")</f>
        <v>0</v>
      </c>
      <c r="CT153" s="180" t="str">
        <f>IFERROR(VLOOKUP(Table2[[#This Row],[Exclusion]],'Lookup Values'!$AE$1:$AF$5,2,FALSE),"0")</f>
        <v>0</v>
      </c>
      <c r="CU153" s="180" t="str">
        <f>IFERROR(VLOOKUP(Table2[[#This Row],[Attendance / Absence (&lt;90% PA / &lt;50% SA)]],'Lookup Values'!$AG$1:$AH$4,2,FALSE),"0")</f>
        <v>0</v>
      </c>
      <c r="CV153" s="180" t="str">
        <f>IFERROR(VLOOKUP(Table2[[#This Row],[Multiple School Moves (3+)]],'Lookup Values'!$AI$1:$AJ$3,2,FALSE),"0")</f>
        <v>0</v>
      </c>
      <c r="CW153" s="180" t="str">
        <f>IFERROR(VLOOKUP(Table2[[#This Row],[Pregnancy]],'Lookup Values'!$AK$1:$AL$3,2,FALSE),"0")</f>
        <v>0</v>
      </c>
      <c r="CX153" s="180" t="str">
        <f>IFERROR(VLOOKUP(Table2[[#This Row],[Young Parent]],'Lookup Values'!$AM$1:$AN$3,2,FALSE),"0")</f>
        <v>0</v>
      </c>
      <c r="CY153" s="180" t="str">
        <f>IFERROR(VLOOKUP(Table2[[#This Row],[Young Carer]],'Lookup Values'!$AO$1:$AP$3,2,FALSE),"0")</f>
        <v>0</v>
      </c>
      <c r="CZ153" s="180" t="str">
        <f>IFERROR(VLOOKUP(Table2[[#This Row],[CAMHS Involvement]],'Lookup Values'!$AQ$1:$AR$3,2,FALSE),"0")</f>
        <v>0</v>
      </c>
      <c r="DA153" s="180" t="str">
        <f>IFERROR(VLOOKUP(Table2[[#This Row],[Health Condition]],'Lookup Values'!$AS$1:$AT$3,2,FALSE),"0")</f>
        <v>0</v>
      </c>
      <c r="DB153" s="180" t="str">
        <f>IFERROR(VLOOKUP(Table2[[#This Row],[Substance Misuse ]],'Lookup Values'!$AU$1:$AV$3,2,FALSE),"0")</f>
        <v>0</v>
      </c>
      <c r="DC153" s="180" t="str">
        <f>IFERROR(VLOOKUP(Table2[[#This Row],[YOT supervision]],'Lookup Values'!$AW$1:$AX$3,2,FALSE),"0")</f>
        <v>0</v>
      </c>
      <c r="DD153" s="180" t="str">
        <f>IFERROR(VLOOKUP(Table2[[#This Row],[Previous YOT supervision]],'Lookup Values'!$AY$1:$AZ$3,2,FALSE),"0")</f>
        <v>0</v>
      </c>
      <c r="DE153" s="180" t="str">
        <f>IFERROR(VLOOKUP(Table2[[#This Row],[Custody]],'Lookup Values'!$BA$1:$BB$3,2,FALSE),"0")</f>
        <v>0</v>
      </c>
      <c r="DF153" s="180" t="str">
        <f>IFERROR(VLOOKUP(Table2[[#This Row],[KS2 Eng &amp; Maths Ability Profile HAP/MAP/LAP]],'Lookup Values'!$BC$1:$BD$4,2,FALSE),"0")</f>
        <v>0</v>
      </c>
      <c r="DG153" s="180" t="str">
        <f>IFERROR(VLOOKUP(Table2[[#This Row],[Intended Post 16 Destination]],'Lookup Values'!$BG$1:$BH$12,2,FALSE),"0")</f>
        <v>0</v>
      </c>
      <c r="DH153" s="180" t="str">
        <f>IFERROR(VLOOKUP(Table2[[#This Row],[Application submitted (Y/N or number of applications)]],'Lookup Values'!$BI$1:$BJ$3,2,FALSE),"0")</f>
        <v>0</v>
      </c>
      <c r="DI153" s="180" t="str">
        <f>IFERROR(VLOOKUP(Table2[[#This Row],[Provider Name]],'Lookup Values'!$BK$1:$BL$3,2,FALSE),"0")</f>
        <v>0</v>
      </c>
      <c r="DJ153" s="181"/>
      <c r="DK153" s="180" t="str">
        <f>IFERROR(VLOOKUP(Table2[[#This Row],[Offer received (Y/N)]],'Lookup Values'!$BM$1:$BN$3,2,FALSE),"0")</f>
        <v>0</v>
      </c>
      <c r="DL153" s="180" t="str">
        <f>IFERROR(VLOOKUP(Table2[[#This Row],[Poor Behaviour / Attitude / Motivation]],'Lookup Values'!$BO$1:$BP$4,2,FALSE),"0")</f>
        <v>0</v>
      </c>
      <c r="DM153" s="180" t="str">
        <f>IFERROR(VLOOKUP(Table2[[#This Row],[Other known risk factors (1)]],'Lookup Values'!$BQ$1:$BR$10,2,FALSE),"0")</f>
        <v>0</v>
      </c>
      <c r="DN153" s="182" t="str">
        <f>IFERROR(VLOOKUP(Table2[[#This Row],[Other known risk factors (2)]],'Lookup Values'!$BQ$1:$BR$10,2,FALSE),"0")</f>
        <v>0</v>
      </c>
      <c r="DO153" s="180">
        <f>SUM(Table3[[#This Row],[Gender Score]:[Other known risk factors (2) Score]])</f>
        <v>0</v>
      </c>
      <c r="DP153" s="185" t="str">
        <f>CONCATENATE(Table2[[#This Row],[Generated RONI]],Table2[[#This Row],[School RONI]])</f>
        <v>Very Low</v>
      </c>
    </row>
    <row r="154" spans="1:120" s="179" customFormat="1" ht="13" x14ac:dyDescent="0.3">
      <c r="A154" s="168"/>
      <c r="B154" s="169"/>
      <c r="C154" s="170"/>
      <c r="D154" s="170"/>
      <c r="E154" s="170"/>
      <c r="F154" s="170"/>
      <c r="G154" s="170"/>
      <c r="H154" s="171"/>
      <c r="I154" s="172"/>
      <c r="J154" s="173"/>
      <c r="K154" s="172"/>
      <c r="L154" s="172"/>
      <c r="M154" s="173"/>
      <c r="N154" s="171"/>
      <c r="O154" s="173"/>
      <c r="P154" s="175"/>
      <c r="Q154" s="175"/>
      <c r="R154" s="175"/>
      <c r="S154" s="175"/>
      <c r="T154" s="175"/>
      <c r="U154" s="175"/>
      <c r="V154" s="175"/>
      <c r="W154" s="175"/>
      <c r="X154" s="175"/>
      <c r="Y154" s="175"/>
      <c r="Z154" s="175"/>
      <c r="AA154" s="175"/>
      <c r="AB154" s="175"/>
      <c r="AC154" s="175"/>
      <c r="AD154" s="175"/>
      <c r="AE154" s="175"/>
      <c r="AF154" s="175"/>
      <c r="AG154" s="175"/>
      <c r="AH154" s="175"/>
      <c r="AI154" s="175"/>
      <c r="AJ154" s="175"/>
      <c r="AK154" s="175"/>
      <c r="AL154" s="175"/>
      <c r="AM154" s="175"/>
      <c r="AN154" s="175"/>
      <c r="AO154" s="175"/>
      <c r="AP154" s="175"/>
      <c r="AQ154" s="175"/>
      <c r="AR154" s="176"/>
      <c r="AS154" s="176"/>
      <c r="AT154" s="176"/>
      <c r="AU154" s="177" t="str">
        <f>VLOOKUP(Table3[[#This Row],[Risk Rating Score]],'Lookup Values'!$BS$1:$BT$34,2)</f>
        <v>Very Low</v>
      </c>
      <c r="AV154" s="172"/>
      <c r="AW154" s="177" t="str">
        <f>IFERROR(VLOOKUP(Table3[[#This Row],[RONI Match]],'Lookup Values'!$BU$2:$BV$26,2,FALSE),"")</f>
        <v/>
      </c>
      <c r="AX154" s="186"/>
      <c r="AY154" s="172"/>
      <c r="AZ154" s="176"/>
      <c r="BA154" s="170"/>
      <c r="BB154" s="170"/>
      <c r="BC154" s="170"/>
      <c r="BD154" s="170"/>
      <c r="BE154" s="170"/>
      <c r="BF154" s="170"/>
      <c r="BG154" s="170"/>
      <c r="BH154" s="170"/>
      <c r="BI154" s="175"/>
      <c r="BJ154" s="173"/>
      <c r="BK154" s="173"/>
      <c r="BL154" s="175"/>
      <c r="BM154" s="176"/>
      <c r="CC154" s="180" t="str">
        <f>IFERROR(VLOOKUP(Table2[[#This Row],[Gender]],'Lookup Values'!$A$1:$B$5,2,FALSE),"0")</f>
        <v>0</v>
      </c>
      <c r="CD154" s="181"/>
      <c r="CE154" s="180" t="str">
        <f>IFERROR(VLOOKUP(Table2[[#This Row],[Year Group]],'Lookup Values'!$C$1:$D$9,2,FALSE),"0")</f>
        <v>0</v>
      </c>
      <c r="CF154" s="180" t="str">
        <f>IFERROR(VLOOKUP(Table2[[#This Row],[School]],'Lookup Values'!$E$1:$E$22,2,FALSE),"0")</f>
        <v>0</v>
      </c>
      <c r="CG154" s="180" t="str">
        <f>IFERROR(VLOOKUP(Table2[[#This Row],[Attending PRU / AP]],'Lookup Values'!$G$1:$H$3,2,FALSE),"0")</f>
        <v>0</v>
      </c>
      <c r="CH154" s="180" t="str">
        <f>IFERROR(VLOOKUP(Table2[[#This Row],[EHE]],'Lookup Values'!$I$1:$J$3,2,FALSE),"0")</f>
        <v>0</v>
      </c>
      <c r="CI154" s="180" t="str">
        <f>IFERROR(VLOOKUP(Table2[[#This Row],[CME]],'Lookup Values'!$K$1:$L$3,2,FALSE),"0")</f>
        <v>0</v>
      </c>
      <c r="CJ154" s="183" t="str">
        <f>IFERROR(VLOOKUP(Table2[[#This Row],[Ethnicity]],'Ethnicity codes'!$H$1:$J$101,3,FALSE),"")</f>
        <v/>
      </c>
      <c r="CK154" s="180" t="str">
        <f>IFERROR(VLOOKUP(Table3[[#This Row],[Ethnicity2]],'Lookup Values'!$M$1:$N$23,2,FALSE),"0")</f>
        <v>0</v>
      </c>
      <c r="CL154" s="180" t="str">
        <f>IFERROR(VLOOKUP(Table3[[#This Row],[Ethnicity2]],'Lookup Values'!$O$1:$P$3,2,FALSE),"0")</f>
        <v>0</v>
      </c>
      <c r="CM154" s="180" t="str">
        <f>IFERROR(VLOOKUP(Table2[[#This Row],[EAL]],'Lookup Values'!$Q$1:$R$3,2,FALSE),"0")</f>
        <v>0</v>
      </c>
      <c r="CN154" s="180" t="str">
        <f>IFERROR(VLOOKUP(Table2[[#This Row],[SEND]],'Lookup Values'!$S$1:$T$6,2,FALSE),"0")</f>
        <v>0</v>
      </c>
      <c r="CO154" s="180" t="str">
        <f>IFERROR(VLOOKUP(Table2[[#This Row],[Pupil Premium]],'Lookup Values'!$U$1:$V$3,2,FALSE),"0")</f>
        <v>0</v>
      </c>
      <c r="CP154" s="180" t="str">
        <f>IFERROR(VLOOKUP(Table2[[#This Row],[LAC / Care Leaver]],'Lookup Values'!$W$1:$X$3,2,FALSE),"0")</f>
        <v>0</v>
      </c>
      <c r="CQ154" s="180" t="str">
        <f>IFERROR(VLOOKUP(Table2[[#This Row],[CP / CIN]],'Lookup Values'!$Y$1:$Z$3,2,FALSE),"0")</f>
        <v>0</v>
      </c>
      <c r="CR154" s="180" t="str">
        <f>IFERROR(VLOOKUP(Table2[[#This Row],[Early Help Referral]],'Lookup Values'!$Y$1:$Z$3,2,FALSE),"0")</f>
        <v>0</v>
      </c>
      <c r="CS154" s="180" t="str">
        <f>IFERROR(VLOOKUP(Table2[[#This Row],[Social Worker]],'Lookup Values'!$Y$1:$Z$3,2,FALSE),"0")</f>
        <v>0</v>
      </c>
      <c r="CT154" s="180" t="str">
        <f>IFERROR(VLOOKUP(Table2[[#This Row],[Exclusion]],'Lookup Values'!$AE$1:$AF$5,2,FALSE),"0")</f>
        <v>0</v>
      </c>
      <c r="CU154" s="180" t="str">
        <f>IFERROR(VLOOKUP(Table2[[#This Row],[Attendance / Absence (&lt;90% PA / &lt;50% SA)]],'Lookup Values'!$AG$1:$AH$4,2,FALSE),"0")</f>
        <v>0</v>
      </c>
      <c r="CV154" s="180" t="str">
        <f>IFERROR(VLOOKUP(Table2[[#This Row],[Multiple School Moves (3+)]],'Lookup Values'!$AI$1:$AJ$3,2,FALSE),"0")</f>
        <v>0</v>
      </c>
      <c r="CW154" s="180" t="str">
        <f>IFERROR(VLOOKUP(Table2[[#This Row],[Pregnancy]],'Lookup Values'!$AK$1:$AL$3,2,FALSE),"0")</f>
        <v>0</v>
      </c>
      <c r="CX154" s="180" t="str">
        <f>IFERROR(VLOOKUP(Table2[[#This Row],[Young Parent]],'Lookup Values'!$AM$1:$AN$3,2,FALSE),"0")</f>
        <v>0</v>
      </c>
      <c r="CY154" s="180" t="str">
        <f>IFERROR(VLOOKUP(Table2[[#This Row],[Young Carer]],'Lookup Values'!$AO$1:$AP$3,2,FALSE),"0")</f>
        <v>0</v>
      </c>
      <c r="CZ154" s="180" t="str">
        <f>IFERROR(VLOOKUP(Table2[[#This Row],[CAMHS Involvement]],'Lookup Values'!$AQ$1:$AR$3,2,FALSE),"0")</f>
        <v>0</v>
      </c>
      <c r="DA154" s="180" t="str">
        <f>IFERROR(VLOOKUP(Table2[[#This Row],[Health Condition]],'Lookup Values'!$AS$1:$AT$3,2,FALSE),"0")</f>
        <v>0</v>
      </c>
      <c r="DB154" s="180" t="str">
        <f>IFERROR(VLOOKUP(Table2[[#This Row],[Substance Misuse ]],'Lookup Values'!$AU$1:$AV$3,2,FALSE),"0")</f>
        <v>0</v>
      </c>
      <c r="DC154" s="180" t="str">
        <f>IFERROR(VLOOKUP(Table2[[#This Row],[YOT supervision]],'Lookup Values'!$AW$1:$AX$3,2,FALSE),"0")</f>
        <v>0</v>
      </c>
      <c r="DD154" s="180" t="str">
        <f>IFERROR(VLOOKUP(Table2[[#This Row],[Previous YOT supervision]],'Lookup Values'!$AY$1:$AZ$3,2,FALSE),"0")</f>
        <v>0</v>
      </c>
      <c r="DE154" s="180" t="str">
        <f>IFERROR(VLOOKUP(Table2[[#This Row],[Custody]],'Lookup Values'!$BA$1:$BB$3,2,FALSE),"0")</f>
        <v>0</v>
      </c>
      <c r="DF154" s="180" t="str">
        <f>IFERROR(VLOOKUP(Table2[[#This Row],[KS2 Eng &amp; Maths Ability Profile HAP/MAP/LAP]],'Lookup Values'!$BC$1:$BD$4,2,FALSE),"0")</f>
        <v>0</v>
      </c>
      <c r="DG154" s="180" t="str">
        <f>IFERROR(VLOOKUP(Table2[[#This Row],[Intended Post 16 Destination]],'Lookup Values'!$BG$1:$BH$12,2,FALSE),"0")</f>
        <v>0</v>
      </c>
      <c r="DH154" s="180" t="str">
        <f>IFERROR(VLOOKUP(Table2[[#This Row],[Application submitted (Y/N or number of applications)]],'Lookup Values'!$BI$1:$BJ$3,2,FALSE),"0")</f>
        <v>0</v>
      </c>
      <c r="DI154" s="180" t="str">
        <f>IFERROR(VLOOKUP(Table2[[#This Row],[Provider Name]],'Lookup Values'!$BK$1:$BL$3,2,FALSE),"0")</f>
        <v>0</v>
      </c>
      <c r="DJ154" s="181"/>
      <c r="DK154" s="180" t="str">
        <f>IFERROR(VLOOKUP(Table2[[#This Row],[Offer received (Y/N)]],'Lookup Values'!$BM$1:$BN$3,2,FALSE),"0")</f>
        <v>0</v>
      </c>
      <c r="DL154" s="180" t="str">
        <f>IFERROR(VLOOKUP(Table2[[#This Row],[Poor Behaviour / Attitude / Motivation]],'Lookup Values'!$BO$1:$BP$4,2,FALSE),"0")</f>
        <v>0</v>
      </c>
      <c r="DM154" s="180" t="str">
        <f>IFERROR(VLOOKUP(Table2[[#This Row],[Other known risk factors (1)]],'Lookup Values'!$BQ$1:$BR$10,2,FALSE),"0")</f>
        <v>0</v>
      </c>
      <c r="DN154" s="182" t="str">
        <f>IFERROR(VLOOKUP(Table2[[#This Row],[Other known risk factors (2)]],'Lookup Values'!$BQ$1:$BR$10,2,FALSE),"0")</f>
        <v>0</v>
      </c>
      <c r="DO154" s="180">
        <f>SUM(Table3[[#This Row],[Gender Score]:[Other known risk factors (2) Score]])</f>
        <v>0</v>
      </c>
      <c r="DP154" s="185" t="str">
        <f>CONCATENATE(Table2[[#This Row],[Generated RONI]],Table2[[#This Row],[School RONI]])</f>
        <v>Very Low</v>
      </c>
    </row>
    <row r="155" spans="1:120" s="179" customFormat="1" ht="13" x14ac:dyDescent="0.3">
      <c r="A155" s="168"/>
      <c r="B155" s="169"/>
      <c r="C155" s="170"/>
      <c r="D155" s="170"/>
      <c r="E155" s="170"/>
      <c r="F155" s="170"/>
      <c r="G155" s="170"/>
      <c r="H155" s="171"/>
      <c r="I155" s="172"/>
      <c r="J155" s="173"/>
      <c r="K155" s="172"/>
      <c r="L155" s="172"/>
      <c r="M155" s="173"/>
      <c r="N155" s="171"/>
      <c r="O155" s="173"/>
      <c r="P155" s="175"/>
      <c r="Q155" s="175"/>
      <c r="R155" s="175"/>
      <c r="S155" s="175"/>
      <c r="T155" s="175"/>
      <c r="U155" s="175"/>
      <c r="V155" s="175"/>
      <c r="W155" s="175"/>
      <c r="X155" s="175"/>
      <c r="Y155" s="175"/>
      <c r="Z155" s="175"/>
      <c r="AA155" s="175"/>
      <c r="AB155" s="175"/>
      <c r="AC155" s="175"/>
      <c r="AD155" s="175"/>
      <c r="AE155" s="175"/>
      <c r="AF155" s="175"/>
      <c r="AG155" s="175"/>
      <c r="AH155" s="175"/>
      <c r="AI155" s="175"/>
      <c r="AJ155" s="175"/>
      <c r="AK155" s="175"/>
      <c r="AL155" s="175"/>
      <c r="AM155" s="175"/>
      <c r="AN155" s="175"/>
      <c r="AO155" s="175"/>
      <c r="AP155" s="175"/>
      <c r="AQ155" s="175"/>
      <c r="AR155" s="176"/>
      <c r="AS155" s="176"/>
      <c r="AT155" s="176"/>
      <c r="AU155" s="177" t="str">
        <f>VLOOKUP(Table3[[#This Row],[Risk Rating Score]],'Lookup Values'!$BS$1:$BT$34,2)</f>
        <v>Very Low</v>
      </c>
      <c r="AV155" s="172"/>
      <c r="AW155" s="177" t="str">
        <f>IFERROR(VLOOKUP(Table3[[#This Row],[RONI Match]],'Lookup Values'!$BU$2:$BV$26,2,FALSE),"")</f>
        <v/>
      </c>
      <c r="AX155" s="186"/>
      <c r="AY155" s="172"/>
      <c r="AZ155" s="176"/>
      <c r="BA155" s="170"/>
      <c r="BB155" s="170"/>
      <c r="BC155" s="170"/>
      <c r="BD155" s="170"/>
      <c r="BE155" s="170"/>
      <c r="BF155" s="170"/>
      <c r="BG155" s="170"/>
      <c r="BH155" s="170"/>
      <c r="BI155" s="175"/>
      <c r="BJ155" s="173"/>
      <c r="BK155" s="173"/>
      <c r="BL155" s="175"/>
      <c r="BM155" s="176"/>
      <c r="CC155" s="180" t="str">
        <f>IFERROR(VLOOKUP(Table2[[#This Row],[Gender]],'Lookup Values'!$A$1:$B$5,2,FALSE),"0")</f>
        <v>0</v>
      </c>
      <c r="CD155" s="181"/>
      <c r="CE155" s="180" t="str">
        <f>IFERROR(VLOOKUP(Table2[[#This Row],[Year Group]],'Lookup Values'!$C$1:$D$9,2,FALSE),"0")</f>
        <v>0</v>
      </c>
      <c r="CF155" s="180" t="str">
        <f>IFERROR(VLOOKUP(Table2[[#This Row],[School]],'Lookup Values'!$E$1:$E$22,2,FALSE),"0")</f>
        <v>0</v>
      </c>
      <c r="CG155" s="180" t="str">
        <f>IFERROR(VLOOKUP(Table2[[#This Row],[Attending PRU / AP]],'Lookup Values'!$G$1:$H$3,2,FALSE),"0")</f>
        <v>0</v>
      </c>
      <c r="CH155" s="180" t="str">
        <f>IFERROR(VLOOKUP(Table2[[#This Row],[EHE]],'Lookup Values'!$I$1:$J$3,2,FALSE),"0")</f>
        <v>0</v>
      </c>
      <c r="CI155" s="180" t="str">
        <f>IFERROR(VLOOKUP(Table2[[#This Row],[CME]],'Lookup Values'!$K$1:$L$3,2,FALSE),"0")</f>
        <v>0</v>
      </c>
      <c r="CJ155" s="183" t="str">
        <f>IFERROR(VLOOKUP(Table2[[#This Row],[Ethnicity]],'Ethnicity codes'!$H$1:$J$101,3,FALSE),"")</f>
        <v/>
      </c>
      <c r="CK155" s="180" t="str">
        <f>IFERROR(VLOOKUP(Table3[[#This Row],[Ethnicity2]],'Lookup Values'!$M$1:$N$23,2,FALSE),"0")</f>
        <v>0</v>
      </c>
      <c r="CL155" s="180" t="str">
        <f>IFERROR(VLOOKUP(Table3[[#This Row],[Ethnicity2]],'Lookup Values'!$O$1:$P$3,2,FALSE),"0")</f>
        <v>0</v>
      </c>
      <c r="CM155" s="180" t="str">
        <f>IFERROR(VLOOKUP(Table2[[#This Row],[EAL]],'Lookup Values'!$Q$1:$R$3,2,FALSE),"0")</f>
        <v>0</v>
      </c>
      <c r="CN155" s="180" t="str">
        <f>IFERROR(VLOOKUP(Table2[[#This Row],[SEND]],'Lookup Values'!$S$1:$T$6,2,FALSE),"0")</f>
        <v>0</v>
      </c>
      <c r="CO155" s="180" t="str">
        <f>IFERROR(VLOOKUP(Table2[[#This Row],[Pupil Premium]],'Lookup Values'!$U$1:$V$3,2,FALSE),"0")</f>
        <v>0</v>
      </c>
      <c r="CP155" s="180" t="str">
        <f>IFERROR(VLOOKUP(Table2[[#This Row],[LAC / Care Leaver]],'Lookup Values'!$W$1:$X$3,2,FALSE),"0")</f>
        <v>0</v>
      </c>
      <c r="CQ155" s="180" t="str">
        <f>IFERROR(VLOOKUP(Table2[[#This Row],[CP / CIN]],'Lookup Values'!$Y$1:$Z$3,2,FALSE),"0")</f>
        <v>0</v>
      </c>
      <c r="CR155" s="180" t="str">
        <f>IFERROR(VLOOKUP(Table2[[#This Row],[Early Help Referral]],'Lookup Values'!$Y$1:$Z$3,2,FALSE),"0")</f>
        <v>0</v>
      </c>
      <c r="CS155" s="180" t="str">
        <f>IFERROR(VLOOKUP(Table2[[#This Row],[Social Worker]],'Lookup Values'!$Y$1:$Z$3,2,FALSE),"0")</f>
        <v>0</v>
      </c>
      <c r="CT155" s="180" t="str">
        <f>IFERROR(VLOOKUP(Table2[[#This Row],[Exclusion]],'Lookup Values'!$AE$1:$AF$5,2,FALSE),"0")</f>
        <v>0</v>
      </c>
      <c r="CU155" s="180" t="str">
        <f>IFERROR(VLOOKUP(Table2[[#This Row],[Attendance / Absence (&lt;90% PA / &lt;50% SA)]],'Lookup Values'!$AG$1:$AH$4,2,FALSE),"0")</f>
        <v>0</v>
      </c>
      <c r="CV155" s="180" t="str">
        <f>IFERROR(VLOOKUP(Table2[[#This Row],[Multiple School Moves (3+)]],'Lookup Values'!$AI$1:$AJ$3,2,FALSE),"0")</f>
        <v>0</v>
      </c>
      <c r="CW155" s="180" t="str">
        <f>IFERROR(VLOOKUP(Table2[[#This Row],[Pregnancy]],'Lookup Values'!$AK$1:$AL$3,2,FALSE),"0")</f>
        <v>0</v>
      </c>
      <c r="CX155" s="180" t="str">
        <f>IFERROR(VLOOKUP(Table2[[#This Row],[Young Parent]],'Lookup Values'!$AM$1:$AN$3,2,FALSE),"0")</f>
        <v>0</v>
      </c>
      <c r="CY155" s="180" t="str">
        <f>IFERROR(VLOOKUP(Table2[[#This Row],[Young Carer]],'Lookup Values'!$AO$1:$AP$3,2,FALSE),"0")</f>
        <v>0</v>
      </c>
      <c r="CZ155" s="180" t="str">
        <f>IFERROR(VLOOKUP(Table2[[#This Row],[CAMHS Involvement]],'Lookup Values'!$AQ$1:$AR$3,2,FALSE),"0")</f>
        <v>0</v>
      </c>
      <c r="DA155" s="180" t="str">
        <f>IFERROR(VLOOKUP(Table2[[#This Row],[Health Condition]],'Lookup Values'!$AS$1:$AT$3,2,FALSE),"0")</f>
        <v>0</v>
      </c>
      <c r="DB155" s="180" t="str">
        <f>IFERROR(VLOOKUP(Table2[[#This Row],[Substance Misuse ]],'Lookup Values'!$AU$1:$AV$3,2,FALSE),"0")</f>
        <v>0</v>
      </c>
      <c r="DC155" s="180" t="str">
        <f>IFERROR(VLOOKUP(Table2[[#This Row],[YOT supervision]],'Lookup Values'!$AW$1:$AX$3,2,FALSE),"0")</f>
        <v>0</v>
      </c>
      <c r="DD155" s="180" t="str">
        <f>IFERROR(VLOOKUP(Table2[[#This Row],[Previous YOT supervision]],'Lookup Values'!$AY$1:$AZ$3,2,FALSE),"0")</f>
        <v>0</v>
      </c>
      <c r="DE155" s="180" t="str">
        <f>IFERROR(VLOOKUP(Table2[[#This Row],[Custody]],'Lookup Values'!$BA$1:$BB$3,2,FALSE),"0")</f>
        <v>0</v>
      </c>
      <c r="DF155" s="180" t="str">
        <f>IFERROR(VLOOKUP(Table2[[#This Row],[KS2 Eng &amp; Maths Ability Profile HAP/MAP/LAP]],'Lookup Values'!$BC$1:$BD$4,2,FALSE),"0")</f>
        <v>0</v>
      </c>
      <c r="DG155" s="180" t="str">
        <f>IFERROR(VLOOKUP(Table2[[#This Row],[Intended Post 16 Destination]],'Lookup Values'!$BG$1:$BH$12,2,FALSE),"0")</f>
        <v>0</v>
      </c>
      <c r="DH155" s="180" t="str">
        <f>IFERROR(VLOOKUP(Table2[[#This Row],[Application submitted (Y/N or number of applications)]],'Lookup Values'!$BI$1:$BJ$3,2,FALSE),"0")</f>
        <v>0</v>
      </c>
      <c r="DI155" s="180" t="str">
        <f>IFERROR(VLOOKUP(Table2[[#This Row],[Provider Name]],'Lookup Values'!$BK$1:$BL$3,2,FALSE),"0")</f>
        <v>0</v>
      </c>
      <c r="DJ155" s="181"/>
      <c r="DK155" s="180" t="str">
        <f>IFERROR(VLOOKUP(Table2[[#This Row],[Offer received (Y/N)]],'Lookup Values'!$BM$1:$BN$3,2,FALSE),"0")</f>
        <v>0</v>
      </c>
      <c r="DL155" s="180" t="str">
        <f>IFERROR(VLOOKUP(Table2[[#This Row],[Poor Behaviour / Attitude / Motivation]],'Lookup Values'!$BO$1:$BP$4,2,FALSE),"0")</f>
        <v>0</v>
      </c>
      <c r="DM155" s="180" t="str">
        <f>IFERROR(VLOOKUP(Table2[[#This Row],[Other known risk factors (1)]],'Lookup Values'!$BQ$1:$BR$10,2,FALSE),"0")</f>
        <v>0</v>
      </c>
      <c r="DN155" s="182" t="str">
        <f>IFERROR(VLOOKUP(Table2[[#This Row],[Other known risk factors (2)]],'Lookup Values'!$BQ$1:$BR$10,2,FALSE),"0")</f>
        <v>0</v>
      </c>
      <c r="DO155" s="180">
        <f>SUM(Table3[[#This Row],[Gender Score]:[Other known risk factors (2) Score]])</f>
        <v>0</v>
      </c>
      <c r="DP155" s="185" t="str">
        <f>CONCATENATE(Table2[[#This Row],[Generated RONI]],Table2[[#This Row],[School RONI]])</f>
        <v>Very Low</v>
      </c>
    </row>
    <row r="156" spans="1:120" s="179" customFormat="1" ht="13" x14ac:dyDescent="0.3">
      <c r="A156" s="168"/>
      <c r="B156" s="169"/>
      <c r="C156" s="170"/>
      <c r="D156" s="170"/>
      <c r="E156" s="170"/>
      <c r="F156" s="170"/>
      <c r="G156" s="170"/>
      <c r="H156" s="171"/>
      <c r="I156" s="172"/>
      <c r="J156" s="173"/>
      <c r="K156" s="172"/>
      <c r="L156" s="172"/>
      <c r="M156" s="173"/>
      <c r="N156" s="171"/>
      <c r="O156" s="173"/>
      <c r="P156" s="175"/>
      <c r="Q156" s="175"/>
      <c r="R156" s="175"/>
      <c r="S156" s="175"/>
      <c r="T156" s="175"/>
      <c r="U156" s="175"/>
      <c r="V156" s="175"/>
      <c r="W156" s="175"/>
      <c r="X156" s="175"/>
      <c r="Y156" s="175"/>
      <c r="Z156" s="175"/>
      <c r="AA156" s="175"/>
      <c r="AB156" s="175"/>
      <c r="AC156" s="175"/>
      <c r="AD156" s="175"/>
      <c r="AE156" s="175"/>
      <c r="AF156" s="175"/>
      <c r="AG156" s="175"/>
      <c r="AH156" s="175"/>
      <c r="AI156" s="175"/>
      <c r="AJ156" s="175"/>
      <c r="AK156" s="175"/>
      <c r="AL156" s="175"/>
      <c r="AM156" s="175"/>
      <c r="AN156" s="175"/>
      <c r="AO156" s="175"/>
      <c r="AP156" s="175"/>
      <c r="AQ156" s="175"/>
      <c r="AR156" s="176"/>
      <c r="AS156" s="176"/>
      <c r="AT156" s="176"/>
      <c r="AU156" s="177" t="str">
        <f>VLOOKUP(Table3[[#This Row],[Risk Rating Score]],'Lookup Values'!$BS$1:$BT$34,2)</f>
        <v>Very Low</v>
      </c>
      <c r="AV156" s="172"/>
      <c r="AW156" s="177" t="str">
        <f>IFERROR(VLOOKUP(Table3[[#This Row],[RONI Match]],'Lookup Values'!$BU$2:$BV$26,2,FALSE),"")</f>
        <v/>
      </c>
      <c r="AX156" s="186"/>
      <c r="AY156" s="172"/>
      <c r="AZ156" s="176"/>
      <c r="BA156" s="170"/>
      <c r="BB156" s="170"/>
      <c r="BC156" s="170"/>
      <c r="BD156" s="170"/>
      <c r="BE156" s="170"/>
      <c r="BF156" s="170"/>
      <c r="BG156" s="170"/>
      <c r="BH156" s="170"/>
      <c r="BI156" s="175"/>
      <c r="BJ156" s="173"/>
      <c r="BK156" s="173"/>
      <c r="BL156" s="175"/>
      <c r="BM156" s="176"/>
      <c r="CC156" s="180" t="str">
        <f>IFERROR(VLOOKUP(Table2[[#This Row],[Gender]],'Lookup Values'!$A$1:$B$5,2,FALSE),"0")</f>
        <v>0</v>
      </c>
      <c r="CD156" s="181"/>
      <c r="CE156" s="180" t="str">
        <f>IFERROR(VLOOKUP(Table2[[#This Row],[Year Group]],'Lookup Values'!$C$1:$D$9,2,FALSE),"0")</f>
        <v>0</v>
      </c>
      <c r="CF156" s="180" t="str">
        <f>IFERROR(VLOOKUP(Table2[[#This Row],[School]],'Lookup Values'!$E$1:$E$22,2,FALSE),"0")</f>
        <v>0</v>
      </c>
      <c r="CG156" s="180" t="str">
        <f>IFERROR(VLOOKUP(Table2[[#This Row],[Attending PRU / AP]],'Lookup Values'!$G$1:$H$3,2,FALSE),"0")</f>
        <v>0</v>
      </c>
      <c r="CH156" s="180" t="str">
        <f>IFERROR(VLOOKUP(Table2[[#This Row],[EHE]],'Lookup Values'!$I$1:$J$3,2,FALSE),"0")</f>
        <v>0</v>
      </c>
      <c r="CI156" s="180" t="str">
        <f>IFERROR(VLOOKUP(Table2[[#This Row],[CME]],'Lookup Values'!$K$1:$L$3,2,FALSE),"0")</f>
        <v>0</v>
      </c>
      <c r="CJ156" s="183" t="str">
        <f>IFERROR(VLOOKUP(Table2[[#This Row],[Ethnicity]],'Ethnicity codes'!$H$1:$J$101,3,FALSE),"")</f>
        <v/>
      </c>
      <c r="CK156" s="180" t="str">
        <f>IFERROR(VLOOKUP(Table3[[#This Row],[Ethnicity2]],'Lookup Values'!$M$1:$N$23,2,FALSE),"0")</f>
        <v>0</v>
      </c>
      <c r="CL156" s="180" t="str">
        <f>IFERROR(VLOOKUP(Table3[[#This Row],[Ethnicity2]],'Lookup Values'!$O$1:$P$3,2,FALSE),"0")</f>
        <v>0</v>
      </c>
      <c r="CM156" s="180" t="str">
        <f>IFERROR(VLOOKUP(Table2[[#This Row],[EAL]],'Lookup Values'!$Q$1:$R$3,2,FALSE),"0")</f>
        <v>0</v>
      </c>
      <c r="CN156" s="180" t="str">
        <f>IFERROR(VLOOKUP(Table2[[#This Row],[SEND]],'Lookup Values'!$S$1:$T$6,2,FALSE),"0")</f>
        <v>0</v>
      </c>
      <c r="CO156" s="180" t="str">
        <f>IFERROR(VLOOKUP(Table2[[#This Row],[Pupil Premium]],'Lookup Values'!$U$1:$V$3,2,FALSE),"0")</f>
        <v>0</v>
      </c>
      <c r="CP156" s="180" t="str">
        <f>IFERROR(VLOOKUP(Table2[[#This Row],[LAC / Care Leaver]],'Lookup Values'!$W$1:$X$3,2,FALSE),"0")</f>
        <v>0</v>
      </c>
      <c r="CQ156" s="180" t="str">
        <f>IFERROR(VLOOKUP(Table2[[#This Row],[CP / CIN]],'Lookup Values'!$Y$1:$Z$3,2,FALSE),"0")</f>
        <v>0</v>
      </c>
      <c r="CR156" s="180" t="str">
        <f>IFERROR(VLOOKUP(Table2[[#This Row],[Early Help Referral]],'Lookup Values'!$Y$1:$Z$3,2,FALSE),"0")</f>
        <v>0</v>
      </c>
      <c r="CS156" s="180" t="str">
        <f>IFERROR(VLOOKUP(Table2[[#This Row],[Social Worker]],'Lookup Values'!$Y$1:$Z$3,2,FALSE),"0")</f>
        <v>0</v>
      </c>
      <c r="CT156" s="180" t="str">
        <f>IFERROR(VLOOKUP(Table2[[#This Row],[Exclusion]],'Lookup Values'!$AE$1:$AF$5,2,FALSE),"0")</f>
        <v>0</v>
      </c>
      <c r="CU156" s="180" t="str">
        <f>IFERROR(VLOOKUP(Table2[[#This Row],[Attendance / Absence (&lt;90% PA / &lt;50% SA)]],'Lookup Values'!$AG$1:$AH$4,2,FALSE),"0")</f>
        <v>0</v>
      </c>
      <c r="CV156" s="180" t="str">
        <f>IFERROR(VLOOKUP(Table2[[#This Row],[Multiple School Moves (3+)]],'Lookup Values'!$AI$1:$AJ$3,2,FALSE),"0")</f>
        <v>0</v>
      </c>
      <c r="CW156" s="180" t="str">
        <f>IFERROR(VLOOKUP(Table2[[#This Row],[Pregnancy]],'Lookup Values'!$AK$1:$AL$3,2,FALSE),"0")</f>
        <v>0</v>
      </c>
      <c r="CX156" s="180" t="str">
        <f>IFERROR(VLOOKUP(Table2[[#This Row],[Young Parent]],'Lookup Values'!$AM$1:$AN$3,2,FALSE),"0")</f>
        <v>0</v>
      </c>
      <c r="CY156" s="180" t="str">
        <f>IFERROR(VLOOKUP(Table2[[#This Row],[Young Carer]],'Lookup Values'!$AO$1:$AP$3,2,FALSE),"0")</f>
        <v>0</v>
      </c>
      <c r="CZ156" s="180" t="str">
        <f>IFERROR(VLOOKUP(Table2[[#This Row],[CAMHS Involvement]],'Lookup Values'!$AQ$1:$AR$3,2,FALSE),"0")</f>
        <v>0</v>
      </c>
      <c r="DA156" s="180" t="str">
        <f>IFERROR(VLOOKUP(Table2[[#This Row],[Health Condition]],'Lookup Values'!$AS$1:$AT$3,2,FALSE),"0")</f>
        <v>0</v>
      </c>
      <c r="DB156" s="180" t="str">
        <f>IFERROR(VLOOKUP(Table2[[#This Row],[Substance Misuse ]],'Lookup Values'!$AU$1:$AV$3,2,FALSE),"0")</f>
        <v>0</v>
      </c>
      <c r="DC156" s="180" t="str">
        <f>IFERROR(VLOOKUP(Table2[[#This Row],[YOT supervision]],'Lookup Values'!$AW$1:$AX$3,2,FALSE),"0")</f>
        <v>0</v>
      </c>
      <c r="DD156" s="180" t="str">
        <f>IFERROR(VLOOKUP(Table2[[#This Row],[Previous YOT supervision]],'Lookup Values'!$AY$1:$AZ$3,2,FALSE),"0")</f>
        <v>0</v>
      </c>
      <c r="DE156" s="180" t="str">
        <f>IFERROR(VLOOKUP(Table2[[#This Row],[Custody]],'Lookup Values'!$BA$1:$BB$3,2,FALSE),"0")</f>
        <v>0</v>
      </c>
      <c r="DF156" s="180" t="str">
        <f>IFERROR(VLOOKUP(Table2[[#This Row],[KS2 Eng &amp; Maths Ability Profile HAP/MAP/LAP]],'Lookup Values'!$BC$1:$BD$4,2,FALSE),"0")</f>
        <v>0</v>
      </c>
      <c r="DG156" s="180" t="str">
        <f>IFERROR(VLOOKUP(Table2[[#This Row],[Intended Post 16 Destination]],'Lookup Values'!$BG$1:$BH$12,2,FALSE),"0")</f>
        <v>0</v>
      </c>
      <c r="DH156" s="180" t="str">
        <f>IFERROR(VLOOKUP(Table2[[#This Row],[Application submitted (Y/N or number of applications)]],'Lookup Values'!$BI$1:$BJ$3,2,FALSE),"0")</f>
        <v>0</v>
      </c>
      <c r="DI156" s="180" t="str">
        <f>IFERROR(VLOOKUP(Table2[[#This Row],[Provider Name]],'Lookup Values'!$BK$1:$BL$3,2,FALSE),"0")</f>
        <v>0</v>
      </c>
      <c r="DJ156" s="181"/>
      <c r="DK156" s="180" t="str">
        <f>IFERROR(VLOOKUP(Table2[[#This Row],[Offer received (Y/N)]],'Lookup Values'!$BM$1:$BN$3,2,FALSE),"0")</f>
        <v>0</v>
      </c>
      <c r="DL156" s="180" t="str">
        <f>IFERROR(VLOOKUP(Table2[[#This Row],[Poor Behaviour / Attitude / Motivation]],'Lookup Values'!$BO$1:$BP$4,2,FALSE),"0")</f>
        <v>0</v>
      </c>
      <c r="DM156" s="180" t="str">
        <f>IFERROR(VLOOKUP(Table2[[#This Row],[Other known risk factors (1)]],'Lookup Values'!$BQ$1:$BR$10,2,FALSE),"0")</f>
        <v>0</v>
      </c>
      <c r="DN156" s="182" t="str">
        <f>IFERROR(VLOOKUP(Table2[[#This Row],[Other known risk factors (2)]],'Lookup Values'!$BQ$1:$BR$10,2,FALSE),"0")</f>
        <v>0</v>
      </c>
      <c r="DO156" s="180">
        <f>SUM(Table3[[#This Row],[Gender Score]:[Other known risk factors (2) Score]])</f>
        <v>0</v>
      </c>
      <c r="DP156" s="185" t="str">
        <f>CONCATENATE(Table2[[#This Row],[Generated RONI]],Table2[[#This Row],[School RONI]])</f>
        <v>Very Low</v>
      </c>
    </row>
    <row r="157" spans="1:120" s="179" customFormat="1" ht="13" x14ac:dyDescent="0.3">
      <c r="A157" s="168"/>
      <c r="B157" s="169"/>
      <c r="C157" s="170"/>
      <c r="D157" s="170"/>
      <c r="E157" s="170"/>
      <c r="F157" s="170"/>
      <c r="G157" s="170"/>
      <c r="H157" s="171"/>
      <c r="I157" s="172"/>
      <c r="J157" s="173"/>
      <c r="K157" s="172"/>
      <c r="L157" s="172"/>
      <c r="M157" s="173"/>
      <c r="N157" s="171"/>
      <c r="O157" s="173"/>
      <c r="P157" s="175"/>
      <c r="Q157" s="175"/>
      <c r="R157" s="175"/>
      <c r="S157" s="175"/>
      <c r="T157" s="175"/>
      <c r="U157" s="175"/>
      <c r="V157" s="175"/>
      <c r="W157" s="175"/>
      <c r="X157" s="175"/>
      <c r="Y157" s="175"/>
      <c r="Z157" s="175"/>
      <c r="AA157" s="175"/>
      <c r="AB157" s="175"/>
      <c r="AC157" s="175"/>
      <c r="AD157" s="175"/>
      <c r="AE157" s="175"/>
      <c r="AF157" s="175"/>
      <c r="AG157" s="175"/>
      <c r="AH157" s="175"/>
      <c r="AI157" s="175"/>
      <c r="AJ157" s="175"/>
      <c r="AK157" s="175"/>
      <c r="AL157" s="175"/>
      <c r="AM157" s="175"/>
      <c r="AN157" s="175"/>
      <c r="AO157" s="175"/>
      <c r="AP157" s="175"/>
      <c r="AQ157" s="175"/>
      <c r="AR157" s="176"/>
      <c r="AS157" s="176"/>
      <c r="AT157" s="176"/>
      <c r="AU157" s="177" t="str">
        <f>VLOOKUP(Table3[[#This Row],[Risk Rating Score]],'Lookup Values'!$BS$1:$BT$34,2)</f>
        <v>Very Low</v>
      </c>
      <c r="AV157" s="172"/>
      <c r="AW157" s="177" t="str">
        <f>IFERROR(VLOOKUP(Table3[[#This Row],[RONI Match]],'Lookup Values'!$BU$2:$BV$26,2,FALSE),"")</f>
        <v/>
      </c>
      <c r="AX157" s="186"/>
      <c r="AY157" s="172"/>
      <c r="AZ157" s="176"/>
      <c r="BA157" s="170"/>
      <c r="BB157" s="170"/>
      <c r="BC157" s="170"/>
      <c r="BD157" s="170"/>
      <c r="BE157" s="170"/>
      <c r="BF157" s="170"/>
      <c r="BG157" s="170"/>
      <c r="BH157" s="170"/>
      <c r="BI157" s="175"/>
      <c r="BJ157" s="173"/>
      <c r="BK157" s="173"/>
      <c r="BL157" s="175"/>
      <c r="BM157" s="176"/>
      <c r="CC157" s="180" t="str">
        <f>IFERROR(VLOOKUP(Table2[[#This Row],[Gender]],'Lookup Values'!$A$1:$B$5,2,FALSE),"0")</f>
        <v>0</v>
      </c>
      <c r="CD157" s="181"/>
      <c r="CE157" s="180" t="str">
        <f>IFERROR(VLOOKUP(Table2[[#This Row],[Year Group]],'Lookup Values'!$C$1:$D$9,2,FALSE),"0")</f>
        <v>0</v>
      </c>
      <c r="CF157" s="180" t="str">
        <f>IFERROR(VLOOKUP(Table2[[#This Row],[School]],'Lookup Values'!$E$1:$E$22,2,FALSE),"0")</f>
        <v>0</v>
      </c>
      <c r="CG157" s="180" t="str">
        <f>IFERROR(VLOOKUP(Table2[[#This Row],[Attending PRU / AP]],'Lookup Values'!$G$1:$H$3,2,FALSE),"0")</f>
        <v>0</v>
      </c>
      <c r="CH157" s="180" t="str">
        <f>IFERROR(VLOOKUP(Table2[[#This Row],[EHE]],'Lookup Values'!$I$1:$J$3,2,FALSE),"0")</f>
        <v>0</v>
      </c>
      <c r="CI157" s="180" t="str">
        <f>IFERROR(VLOOKUP(Table2[[#This Row],[CME]],'Lookup Values'!$K$1:$L$3,2,FALSE),"0")</f>
        <v>0</v>
      </c>
      <c r="CJ157" s="183" t="str">
        <f>IFERROR(VLOOKUP(Table2[[#This Row],[Ethnicity]],'Ethnicity codes'!$H$1:$J$101,3,FALSE),"")</f>
        <v/>
      </c>
      <c r="CK157" s="180" t="str">
        <f>IFERROR(VLOOKUP(Table3[[#This Row],[Ethnicity2]],'Lookup Values'!$M$1:$N$23,2,FALSE),"0")</f>
        <v>0</v>
      </c>
      <c r="CL157" s="180" t="str">
        <f>IFERROR(VLOOKUP(Table3[[#This Row],[Ethnicity2]],'Lookup Values'!$O$1:$P$3,2,FALSE),"0")</f>
        <v>0</v>
      </c>
      <c r="CM157" s="180" t="str">
        <f>IFERROR(VLOOKUP(Table2[[#This Row],[EAL]],'Lookup Values'!$Q$1:$R$3,2,FALSE),"0")</f>
        <v>0</v>
      </c>
      <c r="CN157" s="180" t="str">
        <f>IFERROR(VLOOKUP(Table2[[#This Row],[SEND]],'Lookup Values'!$S$1:$T$6,2,FALSE),"0")</f>
        <v>0</v>
      </c>
      <c r="CO157" s="180" t="str">
        <f>IFERROR(VLOOKUP(Table2[[#This Row],[Pupil Premium]],'Lookup Values'!$U$1:$V$3,2,FALSE),"0")</f>
        <v>0</v>
      </c>
      <c r="CP157" s="180" t="str">
        <f>IFERROR(VLOOKUP(Table2[[#This Row],[LAC / Care Leaver]],'Lookup Values'!$W$1:$X$3,2,FALSE),"0")</f>
        <v>0</v>
      </c>
      <c r="CQ157" s="180" t="str">
        <f>IFERROR(VLOOKUP(Table2[[#This Row],[CP / CIN]],'Lookup Values'!$Y$1:$Z$3,2,FALSE),"0")</f>
        <v>0</v>
      </c>
      <c r="CR157" s="180" t="str">
        <f>IFERROR(VLOOKUP(Table2[[#This Row],[Early Help Referral]],'Lookup Values'!$Y$1:$Z$3,2,FALSE),"0")</f>
        <v>0</v>
      </c>
      <c r="CS157" s="180" t="str">
        <f>IFERROR(VLOOKUP(Table2[[#This Row],[Social Worker]],'Lookup Values'!$Y$1:$Z$3,2,FALSE),"0")</f>
        <v>0</v>
      </c>
      <c r="CT157" s="180" t="str">
        <f>IFERROR(VLOOKUP(Table2[[#This Row],[Exclusion]],'Lookup Values'!$AE$1:$AF$5,2,FALSE),"0")</f>
        <v>0</v>
      </c>
      <c r="CU157" s="180" t="str">
        <f>IFERROR(VLOOKUP(Table2[[#This Row],[Attendance / Absence (&lt;90% PA / &lt;50% SA)]],'Lookup Values'!$AG$1:$AH$4,2,FALSE),"0")</f>
        <v>0</v>
      </c>
      <c r="CV157" s="180" t="str">
        <f>IFERROR(VLOOKUP(Table2[[#This Row],[Multiple School Moves (3+)]],'Lookup Values'!$AI$1:$AJ$3,2,FALSE),"0")</f>
        <v>0</v>
      </c>
      <c r="CW157" s="180" t="str">
        <f>IFERROR(VLOOKUP(Table2[[#This Row],[Pregnancy]],'Lookup Values'!$AK$1:$AL$3,2,FALSE),"0")</f>
        <v>0</v>
      </c>
      <c r="CX157" s="180" t="str">
        <f>IFERROR(VLOOKUP(Table2[[#This Row],[Young Parent]],'Lookup Values'!$AM$1:$AN$3,2,FALSE),"0")</f>
        <v>0</v>
      </c>
      <c r="CY157" s="180" t="str">
        <f>IFERROR(VLOOKUP(Table2[[#This Row],[Young Carer]],'Lookup Values'!$AO$1:$AP$3,2,FALSE),"0")</f>
        <v>0</v>
      </c>
      <c r="CZ157" s="180" t="str">
        <f>IFERROR(VLOOKUP(Table2[[#This Row],[CAMHS Involvement]],'Lookup Values'!$AQ$1:$AR$3,2,FALSE),"0")</f>
        <v>0</v>
      </c>
      <c r="DA157" s="180" t="str">
        <f>IFERROR(VLOOKUP(Table2[[#This Row],[Health Condition]],'Lookup Values'!$AS$1:$AT$3,2,FALSE),"0")</f>
        <v>0</v>
      </c>
      <c r="DB157" s="180" t="str">
        <f>IFERROR(VLOOKUP(Table2[[#This Row],[Substance Misuse ]],'Lookup Values'!$AU$1:$AV$3,2,FALSE),"0")</f>
        <v>0</v>
      </c>
      <c r="DC157" s="180" t="str">
        <f>IFERROR(VLOOKUP(Table2[[#This Row],[YOT supervision]],'Lookup Values'!$AW$1:$AX$3,2,FALSE),"0")</f>
        <v>0</v>
      </c>
      <c r="DD157" s="180" t="str">
        <f>IFERROR(VLOOKUP(Table2[[#This Row],[Previous YOT supervision]],'Lookup Values'!$AY$1:$AZ$3,2,FALSE),"0")</f>
        <v>0</v>
      </c>
      <c r="DE157" s="180" t="str">
        <f>IFERROR(VLOOKUP(Table2[[#This Row],[Custody]],'Lookup Values'!$BA$1:$BB$3,2,FALSE),"0")</f>
        <v>0</v>
      </c>
      <c r="DF157" s="180" t="str">
        <f>IFERROR(VLOOKUP(Table2[[#This Row],[KS2 Eng &amp; Maths Ability Profile HAP/MAP/LAP]],'Lookup Values'!$BC$1:$BD$4,2,FALSE),"0")</f>
        <v>0</v>
      </c>
      <c r="DG157" s="180" t="str">
        <f>IFERROR(VLOOKUP(Table2[[#This Row],[Intended Post 16 Destination]],'Lookup Values'!$BG$1:$BH$12,2,FALSE),"0")</f>
        <v>0</v>
      </c>
      <c r="DH157" s="180" t="str">
        <f>IFERROR(VLOOKUP(Table2[[#This Row],[Application submitted (Y/N or number of applications)]],'Lookup Values'!$BI$1:$BJ$3,2,FALSE),"0")</f>
        <v>0</v>
      </c>
      <c r="DI157" s="180" t="str">
        <f>IFERROR(VLOOKUP(Table2[[#This Row],[Provider Name]],'Lookup Values'!$BK$1:$BL$3,2,FALSE),"0")</f>
        <v>0</v>
      </c>
      <c r="DJ157" s="181"/>
      <c r="DK157" s="180" t="str">
        <f>IFERROR(VLOOKUP(Table2[[#This Row],[Offer received (Y/N)]],'Lookup Values'!$BM$1:$BN$3,2,FALSE),"0")</f>
        <v>0</v>
      </c>
      <c r="DL157" s="180" t="str">
        <f>IFERROR(VLOOKUP(Table2[[#This Row],[Poor Behaviour / Attitude / Motivation]],'Lookup Values'!$BO$1:$BP$4,2,FALSE),"0")</f>
        <v>0</v>
      </c>
      <c r="DM157" s="180" t="str">
        <f>IFERROR(VLOOKUP(Table2[[#This Row],[Other known risk factors (1)]],'Lookup Values'!$BQ$1:$BR$10,2,FALSE),"0")</f>
        <v>0</v>
      </c>
      <c r="DN157" s="182" t="str">
        <f>IFERROR(VLOOKUP(Table2[[#This Row],[Other known risk factors (2)]],'Lookup Values'!$BQ$1:$BR$10,2,FALSE),"0")</f>
        <v>0</v>
      </c>
      <c r="DO157" s="180">
        <f>SUM(Table3[[#This Row],[Gender Score]:[Other known risk factors (2) Score]])</f>
        <v>0</v>
      </c>
      <c r="DP157" s="185" t="str">
        <f>CONCATENATE(Table2[[#This Row],[Generated RONI]],Table2[[#This Row],[School RONI]])</f>
        <v>Very Low</v>
      </c>
    </row>
    <row r="158" spans="1:120" s="179" customFormat="1" ht="13" x14ac:dyDescent="0.3">
      <c r="A158" s="168"/>
      <c r="B158" s="169"/>
      <c r="C158" s="170"/>
      <c r="D158" s="170"/>
      <c r="E158" s="170"/>
      <c r="F158" s="170"/>
      <c r="G158" s="170"/>
      <c r="H158" s="171"/>
      <c r="I158" s="172"/>
      <c r="J158" s="173"/>
      <c r="K158" s="172"/>
      <c r="L158" s="172"/>
      <c r="M158" s="173"/>
      <c r="N158" s="171"/>
      <c r="O158" s="173"/>
      <c r="P158" s="175"/>
      <c r="Q158" s="175"/>
      <c r="R158" s="175"/>
      <c r="S158" s="175"/>
      <c r="T158" s="175"/>
      <c r="U158" s="175"/>
      <c r="V158" s="175"/>
      <c r="W158" s="175"/>
      <c r="X158" s="175"/>
      <c r="Y158" s="175"/>
      <c r="Z158" s="175"/>
      <c r="AA158" s="175"/>
      <c r="AB158" s="175"/>
      <c r="AC158" s="175"/>
      <c r="AD158" s="175"/>
      <c r="AE158" s="175"/>
      <c r="AF158" s="175"/>
      <c r="AG158" s="175"/>
      <c r="AH158" s="175"/>
      <c r="AI158" s="175"/>
      <c r="AJ158" s="175"/>
      <c r="AK158" s="175"/>
      <c r="AL158" s="175"/>
      <c r="AM158" s="175"/>
      <c r="AN158" s="175"/>
      <c r="AO158" s="175"/>
      <c r="AP158" s="175"/>
      <c r="AQ158" s="175"/>
      <c r="AR158" s="176"/>
      <c r="AS158" s="176"/>
      <c r="AT158" s="176"/>
      <c r="AU158" s="177" t="str">
        <f>VLOOKUP(Table3[[#This Row],[Risk Rating Score]],'Lookup Values'!$BS$1:$BT$34,2)</f>
        <v>Very Low</v>
      </c>
      <c r="AV158" s="172"/>
      <c r="AW158" s="177" t="str">
        <f>IFERROR(VLOOKUP(Table3[[#This Row],[RONI Match]],'Lookup Values'!$BU$2:$BV$26,2,FALSE),"")</f>
        <v/>
      </c>
      <c r="AX158" s="186"/>
      <c r="AY158" s="172"/>
      <c r="AZ158" s="176"/>
      <c r="BA158" s="170"/>
      <c r="BB158" s="170"/>
      <c r="BC158" s="170"/>
      <c r="BD158" s="170"/>
      <c r="BE158" s="170"/>
      <c r="BF158" s="170"/>
      <c r="BG158" s="170"/>
      <c r="BH158" s="170"/>
      <c r="BI158" s="175"/>
      <c r="BJ158" s="173"/>
      <c r="BK158" s="173"/>
      <c r="BL158" s="175"/>
      <c r="BM158" s="176"/>
      <c r="CC158" s="180" t="str">
        <f>IFERROR(VLOOKUP(Table2[[#This Row],[Gender]],'Lookup Values'!$A$1:$B$5,2,FALSE),"0")</f>
        <v>0</v>
      </c>
      <c r="CD158" s="181"/>
      <c r="CE158" s="180" t="str">
        <f>IFERROR(VLOOKUP(Table2[[#This Row],[Year Group]],'Lookup Values'!$C$1:$D$9,2,FALSE),"0")</f>
        <v>0</v>
      </c>
      <c r="CF158" s="180" t="str">
        <f>IFERROR(VLOOKUP(Table2[[#This Row],[School]],'Lookup Values'!$E$1:$E$22,2,FALSE),"0")</f>
        <v>0</v>
      </c>
      <c r="CG158" s="180" t="str">
        <f>IFERROR(VLOOKUP(Table2[[#This Row],[Attending PRU / AP]],'Lookup Values'!$G$1:$H$3,2,FALSE),"0")</f>
        <v>0</v>
      </c>
      <c r="CH158" s="180" t="str">
        <f>IFERROR(VLOOKUP(Table2[[#This Row],[EHE]],'Lookup Values'!$I$1:$J$3,2,FALSE),"0")</f>
        <v>0</v>
      </c>
      <c r="CI158" s="180" t="str">
        <f>IFERROR(VLOOKUP(Table2[[#This Row],[CME]],'Lookup Values'!$K$1:$L$3,2,FALSE),"0")</f>
        <v>0</v>
      </c>
      <c r="CJ158" s="183" t="str">
        <f>IFERROR(VLOOKUP(Table2[[#This Row],[Ethnicity]],'Ethnicity codes'!$H$1:$J$101,3,FALSE),"")</f>
        <v/>
      </c>
      <c r="CK158" s="180" t="str">
        <f>IFERROR(VLOOKUP(Table3[[#This Row],[Ethnicity2]],'Lookup Values'!$M$1:$N$23,2,FALSE),"0")</f>
        <v>0</v>
      </c>
      <c r="CL158" s="180" t="str">
        <f>IFERROR(VLOOKUP(Table3[[#This Row],[Ethnicity2]],'Lookup Values'!$O$1:$P$3,2,FALSE),"0")</f>
        <v>0</v>
      </c>
      <c r="CM158" s="180" t="str">
        <f>IFERROR(VLOOKUP(Table2[[#This Row],[EAL]],'Lookup Values'!$Q$1:$R$3,2,FALSE),"0")</f>
        <v>0</v>
      </c>
      <c r="CN158" s="180" t="str">
        <f>IFERROR(VLOOKUP(Table2[[#This Row],[SEND]],'Lookup Values'!$S$1:$T$6,2,FALSE),"0")</f>
        <v>0</v>
      </c>
      <c r="CO158" s="180" t="str">
        <f>IFERROR(VLOOKUP(Table2[[#This Row],[Pupil Premium]],'Lookup Values'!$U$1:$V$3,2,FALSE),"0")</f>
        <v>0</v>
      </c>
      <c r="CP158" s="180" t="str">
        <f>IFERROR(VLOOKUP(Table2[[#This Row],[LAC / Care Leaver]],'Lookup Values'!$W$1:$X$3,2,FALSE),"0")</f>
        <v>0</v>
      </c>
      <c r="CQ158" s="180" t="str">
        <f>IFERROR(VLOOKUP(Table2[[#This Row],[CP / CIN]],'Lookup Values'!$Y$1:$Z$3,2,FALSE),"0")</f>
        <v>0</v>
      </c>
      <c r="CR158" s="180" t="str">
        <f>IFERROR(VLOOKUP(Table2[[#This Row],[Early Help Referral]],'Lookup Values'!$Y$1:$Z$3,2,FALSE),"0")</f>
        <v>0</v>
      </c>
      <c r="CS158" s="180" t="str">
        <f>IFERROR(VLOOKUP(Table2[[#This Row],[Social Worker]],'Lookup Values'!$Y$1:$Z$3,2,FALSE),"0")</f>
        <v>0</v>
      </c>
      <c r="CT158" s="180" t="str">
        <f>IFERROR(VLOOKUP(Table2[[#This Row],[Exclusion]],'Lookup Values'!$AE$1:$AF$5,2,FALSE),"0")</f>
        <v>0</v>
      </c>
      <c r="CU158" s="180" t="str">
        <f>IFERROR(VLOOKUP(Table2[[#This Row],[Attendance / Absence (&lt;90% PA / &lt;50% SA)]],'Lookup Values'!$AG$1:$AH$4,2,FALSE),"0")</f>
        <v>0</v>
      </c>
      <c r="CV158" s="180" t="str">
        <f>IFERROR(VLOOKUP(Table2[[#This Row],[Multiple School Moves (3+)]],'Lookup Values'!$AI$1:$AJ$3,2,FALSE),"0")</f>
        <v>0</v>
      </c>
      <c r="CW158" s="180" t="str">
        <f>IFERROR(VLOOKUP(Table2[[#This Row],[Pregnancy]],'Lookup Values'!$AK$1:$AL$3,2,FALSE),"0")</f>
        <v>0</v>
      </c>
      <c r="CX158" s="180" t="str">
        <f>IFERROR(VLOOKUP(Table2[[#This Row],[Young Parent]],'Lookup Values'!$AM$1:$AN$3,2,FALSE),"0")</f>
        <v>0</v>
      </c>
      <c r="CY158" s="180" t="str">
        <f>IFERROR(VLOOKUP(Table2[[#This Row],[Young Carer]],'Lookup Values'!$AO$1:$AP$3,2,FALSE),"0")</f>
        <v>0</v>
      </c>
      <c r="CZ158" s="180" t="str">
        <f>IFERROR(VLOOKUP(Table2[[#This Row],[CAMHS Involvement]],'Lookup Values'!$AQ$1:$AR$3,2,FALSE),"0")</f>
        <v>0</v>
      </c>
      <c r="DA158" s="180" t="str">
        <f>IFERROR(VLOOKUP(Table2[[#This Row],[Health Condition]],'Lookup Values'!$AS$1:$AT$3,2,FALSE),"0")</f>
        <v>0</v>
      </c>
      <c r="DB158" s="180" t="str">
        <f>IFERROR(VLOOKUP(Table2[[#This Row],[Substance Misuse ]],'Lookup Values'!$AU$1:$AV$3,2,FALSE),"0")</f>
        <v>0</v>
      </c>
      <c r="DC158" s="180" t="str">
        <f>IFERROR(VLOOKUP(Table2[[#This Row],[YOT supervision]],'Lookup Values'!$AW$1:$AX$3,2,FALSE),"0")</f>
        <v>0</v>
      </c>
      <c r="DD158" s="180" t="str">
        <f>IFERROR(VLOOKUP(Table2[[#This Row],[Previous YOT supervision]],'Lookup Values'!$AY$1:$AZ$3,2,FALSE),"0")</f>
        <v>0</v>
      </c>
      <c r="DE158" s="180" t="str">
        <f>IFERROR(VLOOKUP(Table2[[#This Row],[Custody]],'Lookup Values'!$BA$1:$BB$3,2,FALSE),"0")</f>
        <v>0</v>
      </c>
      <c r="DF158" s="180" t="str">
        <f>IFERROR(VLOOKUP(Table2[[#This Row],[KS2 Eng &amp; Maths Ability Profile HAP/MAP/LAP]],'Lookup Values'!$BC$1:$BD$4,2,FALSE),"0")</f>
        <v>0</v>
      </c>
      <c r="DG158" s="180" t="str">
        <f>IFERROR(VLOOKUP(Table2[[#This Row],[Intended Post 16 Destination]],'Lookup Values'!$BG$1:$BH$12,2,FALSE),"0")</f>
        <v>0</v>
      </c>
      <c r="DH158" s="180" t="str">
        <f>IFERROR(VLOOKUP(Table2[[#This Row],[Application submitted (Y/N or number of applications)]],'Lookup Values'!$BI$1:$BJ$3,2,FALSE),"0")</f>
        <v>0</v>
      </c>
      <c r="DI158" s="180" t="str">
        <f>IFERROR(VLOOKUP(Table2[[#This Row],[Provider Name]],'Lookup Values'!$BK$1:$BL$3,2,FALSE),"0")</f>
        <v>0</v>
      </c>
      <c r="DJ158" s="181"/>
      <c r="DK158" s="180" t="str">
        <f>IFERROR(VLOOKUP(Table2[[#This Row],[Offer received (Y/N)]],'Lookup Values'!$BM$1:$BN$3,2,FALSE),"0")</f>
        <v>0</v>
      </c>
      <c r="DL158" s="180" t="str">
        <f>IFERROR(VLOOKUP(Table2[[#This Row],[Poor Behaviour / Attitude / Motivation]],'Lookup Values'!$BO$1:$BP$4,2,FALSE),"0")</f>
        <v>0</v>
      </c>
      <c r="DM158" s="180" t="str">
        <f>IFERROR(VLOOKUP(Table2[[#This Row],[Other known risk factors (1)]],'Lookup Values'!$BQ$1:$BR$10,2,FALSE),"0")</f>
        <v>0</v>
      </c>
      <c r="DN158" s="182" t="str">
        <f>IFERROR(VLOOKUP(Table2[[#This Row],[Other known risk factors (2)]],'Lookup Values'!$BQ$1:$BR$10,2,FALSE),"0")</f>
        <v>0</v>
      </c>
      <c r="DO158" s="180">
        <f>SUM(Table3[[#This Row],[Gender Score]:[Other known risk factors (2) Score]])</f>
        <v>0</v>
      </c>
      <c r="DP158" s="185" t="str">
        <f>CONCATENATE(Table2[[#This Row],[Generated RONI]],Table2[[#This Row],[School RONI]])</f>
        <v>Very Low</v>
      </c>
    </row>
    <row r="159" spans="1:120" s="179" customFormat="1" ht="13" x14ac:dyDescent="0.3">
      <c r="A159" s="168"/>
      <c r="B159" s="169"/>
      <c r="C159" s="170"/>
      <c r="D159" s="170"/>
      <c r="E159" s="170"/>
      <c r="F159" s="170"/>
      <c r="G159" s="170"/>
      <c r="H159" s="171"/>
      <c r="I159" s="172"/>
      <c r="J159" s="173"/>
      <c r="K159" s="172"/>
      <c r="L159" s="172"/>
      <c r="M159" s="173"/>
      <c r="N159" s="171"/>
      <c r="O159" s="173"/>
      <c r="P159" s="175"/>
      <c r="Q159" s="175"/>
      <c r="R159" s="175"/>
      <c r="S159" s="175"/>
      <c r="T159" s="175"/>
      <c r="U159" s="175"/>
      <c r="V159" s="175"/>
      <c r="W159" s="175"/>
      <c r="X159" s="175"/>
      <c r="Y159" s="175"/>
      <c r="Z159" s="175"/>
      <c r="AA159" s="175"/>
      <c r="AB159" s="175"/>
      <c r="AC159" s="175"/>
      <c r="AD159" s="175"/>
      <c r="AE159" s="175"/>
      <c r="AF159" s="175"/>
      <c r="AG159" s="175"/>
      <c r="AH159" s="175"/>
      <c r="AI159" s="175"/>
      <c r="AJ159" s="175"/>
      <c r="AK159" s="175"/>
      <c r="AL159" s="175"/>
      <c r="AM159" s="175"/>
      <c r="AN159" s="175"/>
      <c r="AO159" s="175"/>
      <c r="AP159" s="175"/>
      <c r="AQ159" s="175"/>
      <c r="AR159" s="176"/>
      <c r="AS159" s="176"/>
      <c r="AT159" s="176"/>
      <c r="AU159" s="177" t="str">
        <f>VLOOKUP(Table3[[#This Row],[Risk Rating Score]],'Lookup Values'!$BS$1:$BT$34,2)</f>
        <v>Very Low</v>
      </c>
      <c r="AV159" s="172"/>
      <c r="AW159" s="177" t="str">
        <f>IFERROR(VLOOKUP(Table3[[#This Row],[RONI Match]],'Lookup Values'!$BU$2:$BV$26,2,FALSE),"")</f>
        <v/>
      </c>
      <c r="AX159" s="186"/>
      <c r="AY159" s="172"/>
      <c r="AZ159" s="176"/>
      <c r="BA159" s="170"/>
      <c r="BB159" s="170"/>
      <c r="BC159" s="170"/>
      <c r="BD159" s="170"/>
      <c r="BE159" s="170"/>
      <c r="BF159" s="170"/>
      <c r="BG159" s="170"/>
      <c r="BH159" s="170"/>
      <c r="BI159" s="175"/>
      <c r="BJ159" s="173"/>
      <c r="BK159" s="173"/>
      <c r="BL159" s="175"/>
      <c r="BM159" s="176"/>
      <c r="CC159" s="180" t="str">
        <f>IFERROR(VLOOKUP(Table2[[#This Row],[Gender]],'Lookup Values'!$A$1:$B$5,2,FALSE),"0")</f>
        <v>0</v>
      </c>
      <c r="CD159" s="181"/>
      <c r="CE159" s="180" t="str">
        <f>IFERROR(VLOOKUP(Table2[[#This Row],[Year Group]],'Lookup Values'!$C$1:$D$9,2,FALSE),"0")</f>
        <v>0</v>
      </c>
      <c r="CF159" s="180" t="str">
        <f>IFERROR(VLOOKUP(Table2[[#This Row],[School]],'Lookup Values'!$E$1:$E$22,2,FALSE),"0")</f>
        <v>0</v>
      </c>
      <c r="CG159" s="180" t="str">
        <f>IFERROR(VLOOKUP(Table2[[#This Row],[Attending PRU / AP]],'Lookup Values'!$G$1:$H$3,2,FALSE),"0")</f>
        <v>0</v>
      </c>
      <c r="CH159" s="180" t="str">
        <f>IFERROR(VLOOKUP(Table2[[#This Row],[EHE]],'Lookup Values'!$I$1:$J$3,2,FALSE),"0")</f>
        <v>0</v>
      </c>
      <c r="CI159" s="180" t="str">
        <f>IFERROR(VLOOKUP(Table2[[#This Row],[CME]],'Lookup Values'!$K$1:$L$3,2,FALSE),"0")</f>
        <v>0</v>
      </c>
      <c r="CJ159" s="183" t="str">
        <f>IFERROR(VLOOKUP(Table2[[#This Row],[Ethnicity]],'Ethnicity codes'!$H$1:$J$101,3,FALSE),"")</f>
        <v/>
      </c>
      <c r="CK159" s="180" t="str">
        <f>IFERROR(VLOOKUP(Table3[[#This Row],[Ethnicity2]],'Lookup Values'!$M$1:$N$23,2,FALSE),"0")</f>
        <v>0</v>
      </c>
      <c r="CL159" s="180" t="str">
        <f>IFERROR(VLOOKUP(Table3[[#This Row],[Ethnicity2]],'Lookup Values'!$O$1:$P$3,2,FALSE),"0")</f>
        <v>0</v>
      </c>
      <c r="CM159" s="180" t="str">
        <f>IFERROR(VLOOKUP(Table2[[#This Row],[EAL]],'Lookup Values'!$Q$1:$R$3,2,FALSE),"0")</f>
        <v>0</v>
      </c>
      <c r="CN159" s="180" t="str">
        <f>IFERROR(VLOOKUP(Table2[[#This Row],[SEND]],'Lookup Values'!$S$1:$T$6,2,FALSE),"0")</f>
        <v>0</v>
      </c>
      <c r="CO159" s="180" t="str">
        <f>IFERROR(VLOOKUP(Table2[[#This Row],[Pupil Premium]],'Lookup Values'!$U$1:$V$3,2,FALSE),"0")</f>
        <v>0</v>
      </c>
      <c r="CP159" s="180" t="str">
        <f>IFERROR(VLOOKUP(Table2[[#This Row],[LAC / Care Leaver]],'Lookup Values'!$W$1:$X$3,2,FALSE),"0")</f>
        <v>0</v>
      </c>
      <c r="CQ159" s="180" t="str">
        <f>IFERROR(VLOOKUP(Table2[[#This Row],[CP / CIN]],'Lookup Values'!$Y$1:$Z$3,2,FALSE),"0")</f>
        <v>0</v>
      </c>
      <c r="CR159" s="180" t="str">
        <f>IFERROR(VLOOKUP(Table2[[#This Row],[Early Help Referral]],'Lookup Values'!$Y$1:$Z$3,2,FALSE),"0")</f>
        <v>0</v>
      </c>
      <c r="CS159" s="180" t="str">
        <f>IFERROR(VLOOKUP(Table2[[#This Row],[Social Worker]],'Lookup Values'!$Y$1:$Z$3,2,FALSE),"0")</f>
        <v>0</v>
      </c>
      <c r="CT159" s="180" t="str">
        <f>IFERROR(VLOOKUP(Table2[[#This Row],[Exclusion]],'Lookup Values'!$AE$1:$AF$5,2,FALSE),"0")</f>
        <v>0</v>
      </c>
      <c r="CU159" s="180" t="str">
        <f>IFERROR(VLOOKUP(Table2[[#This Row],[Attendance / Absence (&lt;90% PA / &lt;50% SA)]],'Lookup Values'!$AG$1:$AH$4,2,FALSE),"0")</f>
        <v>0</v>
      </c>
      <c r="CV159" s="180" t="str">
        <f>IFERROR(VLOOKUP(Table2[[#This Row],[Multiple School Moves (3+)]],'Lookup Values'!$AI$1:$AJ$3,2,FALSE),"0")</f>
        <v>0</v>
      </c>
      <c r="CW159" s="180" t="str">
        <f>IFERROR(VLOOKUP(Table2[[#This Row],[Pregnancy]],'Lookup Values'!$AK$1:$AL$3,2,FALSE),"0")</f>
        <v>0</v>
      </c>
      <c r="CX159" s="180" t="str">
        <f>IFERROR(VLOOKUP(Table2[[#This Row],[Young Parent]],'Lookup Values'!$AM$1:$AN$3,2,FALSE),"0")</f>
        <v>0</v>
      </c>
      <c r="CY159" s="180" t="str">
        <f>IFERROR(VLOOKUP(Table2[[#This Row],[Young Carer]],'Lookup Values'!$AO$1:$AP$3,2,FALSE),"0")</f>
        <v>0</v>
      </c>
      <c r="CZ159" s="180" t="str">
        <f>IFERROR(VLOOKUP(Table2[[#This Row],[CAMHS Involvement]],'Lookup Values'!$AQ$1:$AR$3,2,FALSE),"0")</f>
        <v>0</v>
      </c>
      <c r="DA159" s="180" t="str">
        <f>IFERROR(VLOOKUP(Table2[[#This Row],[Health Condition]],'Lookup Values'!$AS$1:$AT$3,2,FALSE),"0")</f>
        <v>0</v>
      </c>
      <c r="DB159" s="180" t="str">
        <f>IFERROR(VLOOKUP(Table2[[#This Row],[Substance Misuse ]],'Lookup Values'!$AU$1:$AV$3,2,FALSE),"0")</f>
        <v>0</v>
      </c>
      <c r="DC159" s="180" t="str">
        <f>IFERROR(VLOOKUP(Table2[[#This Row],[YOT supervision]],'Lookup Values'!$AW$1:$AX$3,2,FALSE),"0")</f>
        <v>0</v>
      </c>
      <c r="DD159" s="180" t="str">
        <f>IFERROR(VLOOKUP(Table2[[#This Row],[Previous YOT supervision]],'Lookup Values'!$AY$1:$AZ$3,2,FALSE),"0")</f>
        <v>0</v>
      </c>
      <c r="DE159" s="180" t="str">
        <f>IFERROR(VLOOKUP(Table2[[#This Row],[Custody]],'Lookup Values'!$BA$1:$BB$3,2,FALSE),"0")</f>
        <v>0</v>
      </c>
      <c r="DF159" s="180" t="str">
        <f>IFERROR(VLOOKUP(Table2[[#This Row],[KS2 Eng &amp; Maths Ability Profile HAP/MAP/LAP]],'Lookup Values'!$BC$1:$BD$4,2,FALSE),"0")</f>
        <v>0</v>
      </c>
      <c r="DG159" s="180" t="str">
        <f>IFERROR(VLOOKUP(Table2[[#This Row],[Intended Post 16 Destination]],'Lookup Values'!$BG$1:$BH$12,2,FALSE),"0")</f>
        <v>0</v>
      </c>
      <c r="DH159" s="180" t="str">
        <f>IFERROR(VLOOKUP(Table2[[#This Row],[Application submitted (Y/N or number of applications)]],'Lookup Values'!$BI$1:$BJ$3,2,FALSE),"0")</f>
        <v>0</v>
      </c>
      <c r="DI159" s="180" t="str">
        <f>IFERROR(VLOOKUP(Table2[[#This Row],[Provider Name]],'Lookup Values'!$BK$1:$BL$3,2,FALSE),"0")</f>
        <v>0</v>
      </c>
      <c r="DJ159" s="181"/>
      <c r="DK159" s="180" t="str">
        <f>IFERROR(VLOOKUP(Table2[[#This Row],[Offer received (Y/N)]],'Lookup Values'!$BM$1:$BN$3,2,FALSE),"0")</f>
        <v>0</v>
      </c>
      <c r="DL159" s="180" t="str">
        <f>IFERROR(VLOOKUP(Table2[[#This Row],[Poor Behaviour / Attitude / Motivation]],'Lookup Values'!$BO$1:$BP$4,2,FALSE),"0")</f>
        <v>0</v>
      </c>
      <c r="DM159" s="180" t="str">
        <f>IFERROR(VLOOKUP(Table2[[#This Row],[Other known risk factors (1)]],'Lookup Values'!$BQ$1:$BR$10,2,FALSE),"0")</f>
        <v>0</v>
      </c>
      <c r="DN159" s="182" t="str">
        <f>IFERROR(VLOOKUP(Table2[[#This Row],[Other known risk factors (2)]],'Lookup Values'!$BQ$1:$BR$10,2,FALSE),"0")</f>
        <v>0</v>
      </c>
      <c r="DO159" s="180">
        <f>SUM(Table3[[#This Row],[Gender Score]:[Other known risk factors (2) Score]])</f>
        <v>0</v>
      </c>
      <c r="DP159" s="185" t="str">
        <f>CONCATENATE(Table2[[#This Row],[Generated RONI]],Table2[[#This Row],[School RONI]])</f>
        <v>Very Low</v>
      </c>
    </row>
    <row r="160" spans="1:120" s="179" customFormat="1" ht="13" x14ac:dyDescent="0.3">
      <c r="A160" s="168"/>
      <c r="B160" s="169"/>
      <c r="C160" s="170"/>
      <c r="D160" s="170"/>
      <c r="E160" s="170"/>
      <c r="F160" s="170"/>
      <c r="G160" s="170"/>
      <c r="H160" s="171"/>
      <c r="I160" s="172"/>
      <c r="J160" s="173"/>
      <c r="K160" s="172"/>
      <c r="L160" s="172"/>
      <c r="M160" s="173"/>
      <c r="N160" s="171"/>
      <c r="O160" s="173"/>
      <c r="P160" s="175"/>
      <c r="Q160" s="175"/>
      <c r="R160" s="175"/>
      <c r="S160" s="175"/>
      <c r="T160" s="175"/>
      <c r="U160" s="175"/>
      <c r="V160" s="175"/>
      <c r="W160" s="175"/>
      <c r="X160" s="175"/>
      <c r="Y160" s="175"/>
      <c r="Z160" s="175"/>
      <c r="AA160" s="175"/>
      <c r="AB160" s="175"/>
      <c r="AC160" s="175"/>
      <c r="AD160" s="175"/>
      <c r="AE160" s="175"/>
      <c r="AF160" s="175"/>
      <c r="AG160" s="175"/>
      <c r="AH160" s="175"/>
      <c r="AI160" s="175"/>
      <c r="AJ160" s="175"/>
      <c r="AK160" s="175"/>
      <c r="AL160" s="175"/>
      <c r="AM160" s="175"/>
      <c r="AN160" s="175"/>
      <c r="AO160" s="175"/>
      <c r="AP160" s="175"/>
      <c r="AQ160" s="175"/>
      <c r="AR160" s="176"/>
      <c r="AS160" s="176"/>
      <c r="AT160" s="176"/>
      <c r="AU160" s="177" t="str">
        <f>VLOOKUP(Table3[[#This Row],[Risk Rating Score]],'Lookup Values'!$BS$1:$BT$34,2)</f>
        <v>Very Low</v>
      </c>
      <c r="AV160" s="172"/>
      <c r="AW160" s="177" t="str">
        <f>IFERROR(VLOOKUP(Table3[[#This Row],[RONI Match]],'Lookup Values'!$BU$2:$BV$26,2,FALSE),"")</f>
        <v/>
      </c>
      <c r="AX160" s="186"/>
      <c r="AY160" s="172"/>
      <c r="AZ160" s="176"/>
      <c r="BA160" s="170"/>
      <c r="BB160" s="170"/>
      <c r="BC160" s="170"/>
      <c r="BD160" s="170"/>
      <c r="BE160" s="170"/>
      <c r="BF160" s="170"/>
      <c r="BG160" s="170"/>
      <c r="BH160" s="170"/>
      <c r="BI160" s="175"/>
      <c r="BJ160" s="173"/>
      <c r="BK160" s="173"/>
      <c r="BL160" s="175"/>
      <c r="BM160" s="176"/>
      <c r="CC160" s="180" t="str">
        <f>IFERROR(VLOOKUP(Table2[[#This Row],[Gender]],'Lookup Values'!$A$1:$B$5,2,FALSE),"0")</f>
        <v>0</v>
      </c>
      <c r="CD160" s="181"/>
      <c r="CE160" s="180" t="str">
        <f>IFERROR(VLOOKUP(Table2[[#This Row],[Year Group]],'Lookup Values'!$C$1:$D$9,2,FALSE),"0")</f>
        <v>0</v>
      </c>
      <c r="CF160" s="180" t="str">
        <f>IFERROR(VLOOKUP(Table2[[#This Row],[School]],'Lookup Values'!$E$1:$E$22,2,FALSE),"0")</f>
        <v>0</v>
      </c>
      <c r="CG160" s="180" t="str">
        <f>IFERROR(VLOOKUP(Table2[[#This Row],[Attending PRU / AP]],'Lookup Values'!$G$1:$H$3,2,FALSE),"0")</f>
        <v>0</v>
      </c>
      <c r="CH160" s="180" t="str">
        <f>IFERROR(VLOOKUP(Table2[[#This Row],[EHE]],'Lookup Values'!$I$1:$J$3,2,FALSE),"0")</f>
        <v>0</v>
      </c>
      <c r="CI160" s="180" t="str">
        <f>IFERROR(VLOOKUP(Table2[[#This Row],[CME]],'Lookup Values'!$K$1:$L$3,2,FALSE),"0")</f>
        <v>0</v>
      </c>
      <c r="CJ160" s="183" t="str">
        <f>IFERROR(VLOOKUP(Table2[[#This Row],[Ethnicity]],'Ethnicity codes'!$H$1:$J$101,3,FALSE),"")</f>
        <v/>
      </c>
      <c r="CK160" s="180" t="str">
        <f>IFERROR(VLOOKUP(Table3[[#This Row],[Ethnicity2]],'Lookup Values'!$M$1:$N$23,2,FALSE),"0")</f>
        <v>0</v>
      </c>
      <c r="CL160" s="180" t="str">
        <f>IFERROR(VLOOKUP(Table3[[#This Row],[Ethnicity2]],'Lookup Values'!$O$1:$P$3,2,FALSE),"0")</f>
        <v>0</v>
      </c>
      <c r="CM160" s="180" t="str">
        <f>IFERROR(VLOOKUP(Table2[[#This Row],[EAL]],'Lookup Values'!$Q$1:$R$3,2,FALSE),"0")</f>
        <v>0</v>
      </c>
      <c r="CN160" s="180" t="str">
        <f>IFERROR(VLOOKUP(Table2[[#This Row],[SEND]],'Lookup Values'!$S$1:$T$6,2,FALSE),"0")</f>
        <v>0</v>
      </c>
      <c r="CO160" s="180" t="str">
        <f>IFERROR(VLOOKUP(Table2[[#This Row],[Pupil Premium]],'Lookup Values'!$U$1:$V$3,2,FALSE),"0")</f>
        <v>0</v>
      </c>
      <c r="CP160" s="180" t="str">
        <f>IFERROR(VLOOKUP(Table2[[#This Row],[LAC / Care Leaver]],'Lookup Values'!$W$1:$X$3,2,FALSE),"0")</f>
        <v>0</v>
      </c>
      <c r="CQ160" s="180" t="str">
        <f>IFERROR(VLOOKUP(Table2[[#This Row],[CP / CIN]],'Lookup Values'!$Y$1:$Z$3,2,FALSE),"0")</f>
        <v>0</v>
      </c>
      <c r="CR160" s="180" t="str">
        <f>IFERROR(VLOOKUP(Table2[[#This Row],[Early Help Referral]],'Lookup Values'!$Y$1:$Z$3,2,FALSE),"0")</f>
        <v>0</v>
      </c>
      <c r="CS160" s="180" t="str">
        <f>IFERROR(VLOOKUP(Table2[[#This Row],[Social Worker]],'Lookup Values'!$Y$1:$Z$3,2,FALSE),"0")</f>
        <v>0</v>
      </c>
      <c r="CT160" s="180" t="str">
        <f>IFERROR(VLOOKUP(Table2[[#This Row],[Exclusion]],'Lookup Values'!$AE$1:$AF$5,2,FALSE),"0")</f>
        <v>0</v>
      </c>
      <c r="CU160" s="180" t="str">
        <f>IFERROR(VLOOKUP(Table2[[#This Row],[Attendance / Absence (&lt;90% PA / &lt;50% SA)]],'Lookup Values'!$AG$1:$AH$4,2,FALSE),"0")</f>
        <v>0</v>
      </c>
      <c r="CV160" s="180" t="str">
        <f>IFERROR(VLOOKUP(Table2[[#This Row],[Multiple School Moves (3+)]],'Lookup Values'!$AI$1:$AJ$3,2,FALSE),"0")</f>
        <v>0</v>
      </c>
      <c r="CW160" s="180" t="str">
        <f>IFERROR(VLOOKUP(Table2[[#This Row],[Pregnancy]],'Lookup Values'!$AK$1:$AL$3,2,FALSE),"0")</f>
        <v>0</v>
      </c>
      <c r="CX160" s="180" t="str">
        <f>IFERROR(VLOOKUP(Table2[[#This Row],[Young Parent]],'Lookup Values'!$AM$1:$AN$3,2,FALSE),"0")</f>
        <v>0</v>
      </c>
      <c r="CY160" s="180" t="str">
        <f>IFERROR(VLOOKUP(Table2[[#This Row],[Young Carer]],'Lookup Values'!$AO$1:$AP$3,2,FALSE),"0")</f>
        <v>0</v>
      </c>
      <c r="CZ160" s="180" t="str">
        <f>IFERROR(VLOOKUP(Table2[[#This Row],[CAMHS Involvement]],'Lookup Values'!$AQ$1:$AR$3,2,FALSE),"0")</f>
        <v>0</v>
      </c>
      <c r="DA160" s="180" t="str">
        <f>IFERROR(VLOOKUP(Table2[[#This Row],[Health Condition]],'Lookup Values'!$AS$1:$AT$3,2,FALSE),"0")</f>
        <v>0</v>
      </c>
      <c r="DB160" s="180" t="str">
        <f>IFERROR(VLOOKUP(Table2[[#This Row],[Substance Misuse ]],'Lookup Values'!$AU$1:$AV$3,2,FALSE),"0")</f>
        <v>0</v>
      </c>
      <c r="DC160" s="180" t="str">
        <f>IFERROR(VLOOKUP(Table2[[#This Row],[YOT supervision]],'Lookup Values'!$AW$1:$AX$3,2,FALSE),"0")</f>
        <v>0</v>
      </c>
      <c r="DD160" s="180" t="str">
        <f>IFERROR(VLOOKUP(Table2[[#This Row],[Previous YOT supervision]],'Lookup Values'!$AY$1:$AZ$3,2,FALSE),"0")</f>
        <v>0</v>
      </c>
      <c r="DE160" s="180" t="str">
        <f>IFERROR(VLOOKUP(Table2[[#This Row],[Custody]],'Lookup Values'!$BA$1:$BB$3,2,FALSE),"0")</f>
        <v>0</v>
      </c>
      <c r="DF160" s="180" t="str">
        <f>IFERROR(VLOOKUP(Table2[[#This Row],[KS2 Eng &amp; Maths Ability Profile HAP/MAP/LAP]],'Lookup Values'!$BC$1:$BD$4,2,FALSE),"0")</f>
        <v>0</v>
      </c>
      <c r="DG160" s="180" t="str">
        <f>IFERROR(VLOOKUP(Table2[[#This Row],[Intended Post 16 Destination]],'Lookup Values'!$BG$1:$BH$12,2,FALSE),"0")</f>
        <v>0</v>
      </c>
      <c r="DH160" s="180" t="str">
        <f>IFERROR(VLOOKUP(Table2[[#This Row],[Application submitted (Y/N or number of applications)]],'Lookup Values'!$BI$1:$BJ$3,2,FALSE),"0")</f>
        <v>0</v>
      </c>
      <c r="DI160" s="180" t="str">
        <f>IFERROR(VLOOKUP(Table2[[#This Row],[Provider Name]],'Lookup Values'!$BK$1:$BL$3,2,FALSE),"0")</f>
        <v>0</v>
      </c>
      <c r="DJ160" s="181"/>
      <c r="DK160" s="180" t="str">
        <f>IFERROR(VLOOKUP(Table2[[#This Row],[Offer received (Y/N)]],'Lookup Values'!$BM$1:$BN$3,2,FALSE),"0")</f>
        <v>0</v>
      </c>
      <c r="DL160" s="180" t="str">
        <f>IFERROR(VLOOKUP(Table2[[#This Row],[Poor Behaviour / Attitude / Motivation]],'Lookup Values'!$BO$1:$BP$4,2,FALSE),"0")</f>
        <v>0</v>
      </c>
      <c r="DM160" s="180" t="str">
        <f>IFERROR(VLOOKUP(Table2[[#This Row],[Other known risk factors (1)]],'Lookup Values'!$BQ$1:$BR$10,2,FALSE),"0")</f>
        <v>0</v>
      </c>
      <c r="DN160" s="182" t="str">
        <f>IFERROR(VLOOKUP(Table2[[#This Row],[Other known risk factors (2)]],'Lookup Values'!$BQ$1:$BR$10,2,FALSE),"0")</f>
        <v>0</v>
      </c>
      <c r="DO160" s="180">
        <f>SUM(Table3[[#This Row],[Gender Score]:[Other known risk factors (2) Score]])</f>
        <v>0</v>
      </c>
      <c r="DP160" s="185" t="str">
        <f>CONCATENATE(Table2[[#This Row],[Generated RONI]],Table2[[#This Row],[School RONI]])</f>
        <v>Very Low</v>
      </c>
    </row>
    <row r="161" spans="1:120" s="179" customFormat="1" ht="13" x14ac:dyDescent="0.3">
      <c r="A161" s="168"/>
      <c r="B161" s="169"/>
      <c r="C161" s="170"/>
      <c r="D161" s="170"/>
      <c r="E161" s="170"/>
      <c r="F161" s="170"/>
      <c r="G161" s="170"/>
      <c r="H161" s="171"/>
      <c r="I161" s="172"/>
      <c r="J161" s="173"/>
      <c r="K161" s="172"/>
      <c r="L161" s="172"/>
      <c r="M161" s="173"/>
      <c r="N161" s="171"/>
      <c r="O161" s="173"/>
      <c r="P161" s="175"/>
      <c r="Q161" s="175"/>
      <c r="R161" s="175"/>
      <c r="S161" s="175"/>
      <c r="T161" s="175"/>
      <c r="U161" s="175"/>
      <c r="V161" s="175"/>
      <c r="W161" s="175"/>
      <c r="X161" s="175"/>
      <c r="Y161" s="175"/>
      <c r="Z161" s="175"/>
      <c r="AA161" s="175"/>
      <c r="AB161" s="175"/>
      <c r="AC161" s="175"/>
      <c r="AD161" s="175"/>
      <c r="AE161" s="175"/>
      <c r="AF161" s="175"/>
      <c r="AG161" s="175"/>
      <c r="AH161" s="175"/>
      <c r="AI161" s="175"/>
      <c r="AJ161" s="175"/>
      <c r="AK161" s="175"/>
      <c r="AL161" s="175"/>
      <c r="AM161" s="175"/>
      <c r="AN161" s="175"/>
      <c r="AO161" s="175"/>
      <c r="AP161" s="175"/>
      <c r="AQ161" s="175"/>
      <c r="AR161" s="176"/>
      <c r="AS161" s="176"/>
      <c r="AT161" s="176"/>
      <c r="AU161" s="177" t="str">
        <f>VLOOKUP(Table3[[#This Row],[Risk Rating Score]],'Lookup Values'!$BS$1:$BT$34,2)</f>
        <v>Very Low</v>
      </c>
      <c r="AV161" s="172"/>
      <c r="AW161" s="177" t="str">
        <f>IFERROR(VLOOKUP(Table3[[#This Row],[RONI Match]],'Lookup Values'!$BU$2:$BV$26,2,FALSE),"")</f>
        <v/>
      </c>
      <c r="AX161" s="186"/>
      <c r="AY161" s="172"/>
      <c r="AZ161" s="176"/>
      <c r="BA161" s="170"/>
      <c r="BB161" s="170"/>
      <c r="BC161" s="170"/>
      <c r="BD161" s="170"/>
      <c r="BE161" s="170"/>
      <c r="BF161" s="170"/>
      <c r="BG161" s="170"/>
      <c r="BH161" s="170"/>
      <c r="BI161" s="175"/>
      <c r="BJ161" s="173"/>
      <c r="BK161" s="173"/>
      <c r="BL161" s="175"/>
      <c r="BM161" s="176"/>
      <c r="CC161" s="180" t="str">
        <f>IFERROR(VLOOKUP(Table2[[#This Row],[Gender]],'Lookup Values'!$A$1:$B$5,2,FALSE),"0")</f>
        <v>0</v>
      </c>
      <c r="CD161" s="181"/>
      <c r="CE161" s="180" t="str">
        <f>IFERROR(VLOOKUP(Table2[[#This Row],[Year Group]],'Lookup Values'!$C$1:$D$9,2,FALSE),"0")</f>
        <v>0</v>
      </c>
      <c r="CF161" s="180" t="str">
        <f>IFERROR(VLOOKUP(Table2[[#This Row],[School]],'Lookup Values'!$E$1:$E$22,2,FALSE),"0")</f>
        <v>0</v>
      </c>
      <c r="CG161" s="180" t="str">
        <f>IFERROR(VLOOKUP(Table2[[#This Row],[Attending PRU / AP]],'Lookup Values'!$G$1:$H$3,2,FALSE),"0")</f>
        <v>0</v>
      </c>
      <c r="CH161" s="180" t="str">
        <f>IFERROR(VLOOKUP(Table2[[#This Row],[EHE]],'Lookup Values'!$I$1:$J$3,2,FALSE),"0")</f>
        <v>0</v>
      </c>
      <c r="CI161" s="180" t="str">
        <f>IFERROR(VLOOKUP(Table2[[#This Row],[CME]],'Lookup Values'!$K$1:$L$3,2,FALSE),"0")</f>
        <v>0</v>
      </c>
      <c r="CJ161" s="183" t="str">
        <f>IFERROR(VLOOKUP(Table2[[#This Row],[Ethnicity]],'Ethnicity codes'!$H$1:$J$101,3,FALSE),"")</f>
        <v/>
      </c>
      <c r="CK161" s="180" t="str">
        <f>IFERROR(VLOOKUP(Table3[[#This Row],[Ethnicity2]],'Lookup Values'!$M$1:$N$23,2,FALSE),"0")</f>
        <v>0</v>
      </c>
      <c r="CL161" s="180" t="str">
        <f>IFERROR(VLOOKUP(Table3[[#This Row],[Ethnicity2]],'Lookup Values'!$O$1:$P$3,2,FALSE),"0")</f>
        <v>0</v>
      </c>
      <c r="CM161" s="180" t="str">
        <f>IFERROR(VLOOKUP(Table2[[#This Row],[EAL]],'Lookup Values'!$Q$1:$R$3,2,FALSE),"0")</f>
        <v>0</v>
      </c>
      <c r="CN161" s="180" t="str">
        <f>IFERROR(VLOOKUP(Table2[[#This Row],[SEND]],'Lookup Values'!$S$1:$T$6,2,FALSE),"0")</f>
        <v>0</v>
      </c>
      <c r="CO161" s="180" t="str">
        <f>IFERROR(VLOOKUP(Table2[[#This Row],[Pupil Premium]],'Lookup Values'!$U$1:$V$3,2,FALSE),"0")</f>
        <v>0</v>
      </c>
      <c r="CP161" s="180" t="str">
        <f>IFERROR(VLOOKUP(Table2[[#This Row],[LAC / Care Leaver]],'Lookup Values'!$W$1:$X$3,2,FALSE),"0")</f>
        <v>0</v>
      </c>
      <c r="CQ161" s="180" t="str">
        <f>IFERROR(VLOOKUP(Table2[[#This Row],[CP / CIN]],'Lookup Values'!$Y$1:$Z$3,2,FALSE),"0")</f>
        <v>0</v>
      </c>
      <c r="CR161" s="180" t="str">
        <f>IFERROR(VLOOKUP(Table2[[#This Row],[Early Help Referral]],'Lookup Values'!$Y$1:$Z$3,2,FALSE),"0")</f>
        <v>0</v>
      </c>
      <c r="CS161" s="180" t="str">
        <f>IFERROR(VLOOKUP(Table2[[#This Row],[Social Worker]],'Lookup Values'!$Y$1:$Z$3,2,FALSE),"0")</f>
        <v>0</v>
      </c>
      <c r="CT161" s="180" t="str">
        <f>IFERROR(VLOOKUP(Table2[[#This Row],[Exclusion]],'Lookup Values'!$AE$1:$AF$5,2,FALSE),"0")</f>
        <v>0</v>
      </c>
      <c r="CU161" s="180" t="str">
        <f>IFERROR(VLOOKUP(Table2[[#This Row],[Attendance / Absence (&lt;90% PA / &lt;50% SA)]],'Lookup Values'!$AG$1:$AH$4,2,FALSE),"0")</f>
        <v>0</v>
      </c>
      <c r="CV161" s="180" t="str">
        <f>IFERROR(VLOOKUP(Table2[[#This Row],[Multiple School Moves (3+)]],'Lookup Values'!$AI$1:$AJ$3,2,FALSE),"0")</f>
        <v>0</v>
      </c>
      <c r="CW161" s="180" t="str">
        <f>IFERROR(VLOOKUP(Table2[[#This Row],[Pregnancy]],'Lookup Values'!$AK$1:$AL$3,2,FALSE),"0")</f>
        <v>0</v>
      </c>
      <c r="CX161" s="180" t="str">
        <f>IFERROR(VLOOKUP(Table2[[#This Row],[Young Parent]],'Lookup Values'!$AM$1:$AN$3,2,FALSE),"0")</f>
        <v>0</v>
      </c>
      <c r="CY161" s="180" t="str">
        <f>IFERROR(VLOOKUP(Table2[[#This Row],[Young Carer]],'Lookup Values'!$AO$1:$AP$3,2,FALSE),"0")</f>
        <v>0</v>
      </c>
      <c r="CZ161" s="180" t="str">
        <f>IFERROR(VLOOKUP(Table2[[#This Row],[CAMHS Involvement]],'Lookup Values'!$AQ$1:$AR$3,2,FALSE),"0")</f>
        <v>0</v>
      </c>
      <c r="DA161" s="180" t="str">
        <f>IFERROR(VLOOKUP(Table2[[#This Row],[Health Condition]],'Lookup Values'!$AS$1:$AT$3,2,FALSE),"0")</f>
        <v>0</v>
      </c>
      <c r="DB161" s="180" t="str">
        <f>IFERROR(VLOOKUP(Table2[[#This Row],[Substance Misuse ]],'Lookup Values'!$AU$1:$AV$3,2,FALSE),"0")</f>
        <v>0</v>
      </c>
      <c r="DC161" s="180" t="str">
        <f>IFERROR(VLOOKUP(Table2[[#This Row],[YOT supervision]],'Lookup Values'!$AW$1:$AX$3,2,FALSE),"0")</f>
        <v>0</v>
      </c>
      <c r="DD161" s="180" t="str">
        <f>IFERROR(VLOOKUP(Table2[[#This Row],[Previous YOT supervision]],'Lookup Values'!$AY$1:$AZ$3,2,FALSE),"0")</f>
        <v>0</v>
      </c>
      <c r="DE161" s="180" t="str">
        <f>IFERROR(VLOOKUP(Table2[[#This Row],[Custody]],'Lookup Values'!$BA$1:$BB$3,2,FALSE),"0")</f>
        <v>0</v>
      </c>
      <c r="DF161" s="180" t="str">
        <f>IFERROR(VLOOKUP(Table2[[#This Row],[KS2 Eng &amp; Maths Ability Profile HAP/MAP/LAP]],'Lookup Values'!$BC$1:$BD$4,2,FALSE),"0")</f>
        <v>0</v>
      </c>
      <c r="DG161" s="180" t="str">
        <f>IFERROR(VLOOKUP(Table2[[#This Row],[Intended Post 16 Destination]],'Lookup Values'!$BG$1:$BH$12,2,FALSE),"0")</f>
        <v>0</v>
      </c>
      <c r="DH161" s="180" t="str">
        <f>IFERROR(VLOOKUP(Table2[[#This Row],[Application submitted (Y/N or number of applications)]],'Lookup Values'!$BI$1:$BJ$3,2,FALSE),"0")</f>
        <v>0</v>
      </c>
      <c r="DI161" s="180" t="str">
        <f>IFERROR(VLOOKUP(Table2[[#This Row],[Provider Name]],'Lookup Values'!$BK$1:$BL$3,2,FALSE),"0")</f>
        <v>0</v>
      </c>
      <c r="DJ161" s="181"/>
      <c r="DK161" s="180" t="str">
        <f>IFERROR(VLOOKUP(Table2[[#This Row],[Offer received (Y/N)]],'Lookup Values'!$BM$1:$BN$3,2,FALSE),"0")</f>
        <v>0</v>
      </c>
      <c r="DL161" s="180" t="str">
        <f>IFERROR(VLOOKUP(Table2[[#This Row],[Poor Behaviour / Attitude / Motivation]],'Lookup Values'!$BO$1:$BP$4,2,FALSE),"0")</f>
        <v>0</v>
      </c>
      <c r="DM161" s="180" t="str">
        <f>IFERROR(VLOOKUP(Table2[[#This Row],[Other known risk factors (1)]],'Lookup Values'!$BQ$1:$BR$10,2,FALSE),"0")</f>
        <v>0</v>
      </c>
      <c r="DN161" s="182" t="str">
        <f>IFERROR(VLOOKUP(Table2[[#This Row],[Other known risk factors (2)]],'Lookup Values'!$BQ$1:$BR$10,2,FALSE),"0")</f>
        <v>0</v>
      </c>
      <c r="DO161" s="180">
        <f>SUM(Table3[[#This Row],[Gender Score]:[Other known risk factors (2) Score]])</f>
        <v>0</v>
      </c>
      <c r="DP161" s="185" t="str">
        <f>CONCATENATE(Table2[[#This Row],[Generated RONI]],Table2[[#This Row],[School RONI]])</f>
        <v>Very Low</v>
      </c>
    </row>
    <row r="162" spans="1:120" s="179" customFormat="1" ht="13" x14ac:dyDescent="0.3">
      <c r="A162" s="168"/>
      <c r="B162" s="169"/>
      <c r="C162" s="170"/>
      <c r="D162" s="170"/>
      <c r="E162" s="170"/>
      <c r="F162" s="170"/>
      <c r="G162" s="170"/>
      <c r="H162" s="171"/>
      <c r="I162" s="172"/>
      <c r="J162" s="173"/>
      <c r="K162" s="172"/>
      <c r="L162" s="172"/>
      <c r="M162" s="173"/>
      <c r="N162" s="171"/>
      <c r="O162" s="173"/>
      <c r="P162" s="175"/>
      <c r="Q162" s="175"/>
      <c r="R162" s="175"/>
      <c r="S162" s="175"/>
      <c r="T162" s="175"/>
      <c r="U162" s="175"/>
      <c r="V162" s="175"/>
      <c r="W162" s="175"/>
      <c r="X162" s="175"/>
      <c r="Y162" s="175"/>
      <c r="Z162" s="175"/>
      <c r="AA162" s="175"/>
      <c r="AB162" s="175"/>
      <c r="AC162" s="175"/>
      <c r="AD162" s="175"/>
      <c r="AE162" s="175"/>
      <c r="AF162" s="175"/>
      <c r="AG162" s="175"/>
      <c r="AH162" s="175"/>
      <c r="AI162" s="175"/>
      <c r="AJ162" s="175"/>
      <c r="AK162" s="175"/>
      <c r="AL162" s="175"/>
      <c r="AM162" s="175"/>
      <c r="AN162" s="175"/>
      <c r="AO162" s="175"/>
      <c r="AP162" s="175"/>
      <c r="AQ162" s="175"/>
      <c r="AR162" s="176"/>
      <c r="AS162" s="176"/>
      <c r="AT162" s="176"/>
      <c r="AU162" s="177" t="str">
        <f>VLOOKUP(Table3[[#This Row],[Risk Rating Score]],'Lookup Values'!$BS$1:$BT$34,2)</f>
        <v>Very Low</v>
      </c>
      <c r="AV162" s="172"/>
      <c r="AW162" s="177" t="str">
        <f>IFERROR(VLOOKUP(Table3[[#This Row],[RONI Match]],'Lookup Values'!$BU$2:$BV$26,2,FALSE),"")</f>
        <v/>
      </c>
      <c r="AX162" s="186"/>
      <c r="AY162" s="172"/>
      <c r="AZ162" s="176"/>
      <c r="BA162" s="170"/>
      <c r="BB162" s="170"/>
      <c r="BC162" s="170"/>
      <c r="BD162" s="170"/>
      <c r="BE162" s="170"/>
      <c r="BF162" s="170"/>
      <c r="BG162" s="170"/>
      <c r="BH162" s="170"/>
      <c r="BI162" s="175"/>
      <c r="BJ162" s="173"/>
      <c r="BK162" s="173"/>
      <c r="BL162" s="175"/>
      <c r="BM162" s="176"/>
      <c r="CC162" s="180" t="str">
        <f>IFERROR(VLOOKUP(Table2[[#This Row],[Gender]],'Lookup Values'!$A$1:$B$5,2,FALSE),"0")</f>
        <v>0</v>
      </c>
      <c r="CD162" s="181"/>
      <c r="CE162" s="180" t="str">
        <f>IFERROR(VLOOKUP(Table2[[#This Row],[Year Group]],'Lookup Values'!$C$1:$D$9,2,FALSE),"0")</f>
        <v>0</v>
      </c>
      <c r="CF162" s="180" t="str">
        <f>IFERROR(VLOOKUP(Table2[[#This Row],[School]],'Lookup Values'!$E$1:$E$22,2,FALSE),"0")</f>
        <v>0</v>
      </c>
      <c r="CG162" s="180" t="str">
        <f>IFERROR(VLOOKUP(Table2[[#This Row],[Attending PRU / AP]],'Lookup Values'!$G$1:$H$3,2,FALSE),"0")</f>
        <v>0</v>
      </c>
      <c r="CH162" s="180" t="str">
        <f>IFERROR(VLOOKUP(Table2[[#This Row],[EHE]],'Lookup Values'!$I$1:$J$3,2,FALSE),"0")</f>
        <v>0</v>
      </c>
      <c r="CI162" s="180" t="str">
        <f>IFERROR(VLOOKUP(Table2[[#This Row],[CME]],'Lookup Values'!$K$1:$L$3,2,FALSE),"0")</f>
        <v>0</v>
      </c>
      <c r="CJ162" s="183" t="str">
        <f>IFERROR(VLOOKUP(Table2[[#This Row],[Ethnicity]],'Ethnicity codes'!$H$1:$J$101,3,FALSE),"")</f>
        <v/>
      </c>
      <c r="CK162" s="180" t="str">
        <f>IFERROR(VLOOKUP(Table3[[#This Row],[Ethnicity2]],'Lookup Values'!$M$1:$N$23,2,FALSE),"0")</f>
        <v>0</v>
      </c>
      <c r="CL162" s="180" t="str">
        <f>IFERROR(VLOOKUP(Table3[[#This Row],[Ethnicity2]],'Lookup Values'!$O$1:$P$3,2,FALSE),"0")</f>
        <v>0</v>
      </c>
      <c r="CM162" s="180" t="str">
        <f>IFERROR(VLOOKUP(Table2[[#This Row],[EAL]],'Lookup Values'!$Q$1:$R$3,2,FALSE),"0")</f>
        <v>0</v>
      </c>
      <c r="CN162" s="180" t="str">
        <f>IFERROR(VLOOKUP(Table2[[#This Row],[SEND]],'Lookup Values'!$S$1:$T$6,2,FALSE),"0")</f>
        <v>0</v>
      </c>
      <c r="CO162" s="180" t="str">
        <f>IFERROR(VLOOKUP(Table2[[#This Row],[Pupil Premium]],'Lookup Values'!$U$1:$V$3,2,FALSE),"0")</f>
        <v>0</v>
      </c>
      <c r="CP162" s="180" t="str">
        <f>IFERROR(VLOOKUP(Table2[[#This Row],[LAC / Care Leaver]],'Lookup Values'!$W$1:$X$3,2,FALSE),"0")</f>
        <v>0</v>
      </c>
      <c r="CQ162" s="180" t="str">
        <f>IFERROR(VLOOKUP(Table2[[#This Row],[CP / CIN]],'Lookup Values'!$Y$1:$Z$3,2,FALSE),"0")</f>
        <v>0</v>
      </c>
      <c r="CR162" s="180" t="str">
        <f>IFERROR(VLOOKUP(Table2[[#This Row],[Early Help Referral]],'Lookup Values'!$Y$1:$Z$3,2,FALSE),"0")</f>
        <v>0</v>
      </c>
      <c r="CS162" s="180" t="str">
        <f>IFERROR(VLOOKUP(Table2[[#This Row],[Social Worker]],'Lookup Values'!$Y$1:$Z$3,2,FALSE),"0")</f>
        <v>0</v>
      </c>
      <c r="CT162" s="180" t="str">
        <f>IFERROR(VLOOKUP(Table2[[#This Row],[Exclusion]],'Lookup Values'!$AE$1:$AF$5,2,FALSE),"0")</f>
        <v>0</v>
      </c>
      <c r="CU162" s="180" t="str">
        <f>IFERROR(VLOOKUP(Table2[[#This Row],[Attendance / Absence (&lt;90% PA / &lt;50% SA)]],'Lookup Values'!$AG$1:$AH$4,2,FALSE),"0")</f>
        <v>0</v>
      </c>
      <c r="CV162" s="180" t="str">
        <f>IFERROR(VLOOKUP(Table2[[#This Row],[Multiple School Moves (3+)]],'Lookup Values'!$AI$1:$AJ$3,2,FALSE),"0")</f>
        <v>0</v>
      </c>
      <c r="CW162" s="180" t="str">
        <f>IFERROR(VLOOKUP(Table2[[#This Row],[Pregnancy]],'Lookup Values'!$AK$1:$AL$3,2,FALSE),"0")</f>
        <v>0</v>
      </c>
      <c r="CX162" s="180" t="str">
        <f>IFERROR(VLOOKUP(Table2[[#This Row],[Young Parent]],'Lookup Values'!$AM$1:$AN$3,2,FALSE),"0")</f>
        <v>0</v>
      </c>
      <c r="CY162" s="180" t="str">
        <f>IFERROR(VLOOKUP(Table2[[#This Row],[Young Carer]],'Lookup Values'!$AO$1:$AP$3,2,FALSE),"0")</f>
        <v>0</v>
      </c>
      <c r="CZ162" s="180" t="str">
        <f>IFERROR(VLOOKUP(Table2[[#This Row],[CAMHS Involvement]],'Lookup Values'!$AQ$1:$AR$3,2,FALSE),"0")</f>
        <v>0</v>
      </c>
      <c r="DA162" s="180" t="str">
        <f>IFERROR(VLOOKUP(Table2[[#This Row],[Health Condition]],'Lookup Values'!$AS$1:$AT$3,2,FALSE),"0")</f>
        <v>0</v>
      </c>
      <c r="DB162" s="180" t="str">
        <f>IFERROR(VLOOKUP(Table2[[#This Row],[Substance Misuse ]],'Lookup Values'!$AU$1:$AV$3,2,FALSE),"0")</f>
        <v>0</v>
      </c>
      <c r="DC162" s="180" t="str">
        <f>IFERROR(VLOOKUP(Table2[[#This Row],[YOT supervision]],'Lookup Values'!$AW$1:$AX$3,2,FALSE),"0")</f>
        <v>0</v>
      </c>
      <c r="DD162" s="180" t="str">
        <f>IFERROR(VLOOKUP(Table2[[#This Row],[Previous YOT supervision]],'Lookup Values'!$AY$1:$AZ$3,2,FALSE),"0")</f>
        <v>0</v>
      </c>
      <c r="DE162" s="180" t="str">
        <f>IFERROR(VLOOKUP(Table2[[#This Row],[Custody]],'Lookup Values'!$BA$1:$BB$3,2,FALSE),"0")</f>
        <v>0</v>
      </c>
      <c r="DF162" s="180" t="str">
        <f>IFERROR(VLOOKUP(Table2[[#This Row],[KS2 Eng &amp; Maths Ability Profile HAP/MAP/LAP]],'Lookup Values'!$BC$1:$BD$4,2,FALSE),"0")</f>
        <v>0</v>
      </c>
      <c r="DG162" s="180" t="str">
        <f>IFERROR(VLOOKUP(Table2[[#This Row],[Intended Post 16 Destination]],'Lookup Values'!$BG$1:$BH$12,2,FALSE),"0")</f>
        <v>0</v>
      </c>
      <c r="DH162" s="180" t="str">
        <f>IFERROR(VLOOKUP(Table2[[#This Row],[Application submitted (Y/N or number of applications)]],'Lookup Values'!$BI$1:$BJ$3,2,FALSE),"0")</f>
        <v>0</v>
      </c>
      <c r="DI162" s="180" t="str">
        <f>IFERROR(VLOOKUP(Table2[[#This Row],[Provider Name]],'Lookup Values'!$BK$1:$BL$3,2,FALSE),"0")</f>
        <v>0</v>
      </c>
      <c r="DJ162" s="181"/>
      <c r="DK162" s="180" t="str">
        <f>IFERROR(VLOOKUP(Table2[[#This Row],[Offer received (Y/N)]],'Lookup Values'!$BM$1:$BN$3,2,FALSE),"0")</f>
        <v>0</v>
      </c>
      <c r="DL162" s="180" t="str">
        <f>IFERROR(VLOOKUP(Table2[[#This Row],[Poor Behaviour / Attitude / Motivation]],'Lookup Values'!$BO$1:$BP$4,2,FALSE),"0")</f>
        <v>0</v>
      </c>
      <c r="DM162" s="180" t="str">
        <f>IFERROR(VLOOKUP(Table2[[#This Row],[Other known risk factors (1)]],'Lookup Values'!$BQ$1:$BR$10,2,FALSE),"0")</f>
        <v>0</v>
      </c>
      <c r="DN162" s="182" t="str">
        <f>IFERROR(VLOOKUP(Table2[[#This Row],[Other known risk factors (2)]],'Lookup Values'!$BQ$1:$BR$10,2,FALSE),"0")</f>
        <v>0</v>
      </c>
      <c r="DO162" s="180">
        <f>SUM(Table3[[#This Row],[Gender Score]:[Other known risk factors (2) Score]])</f>
        <v>0</v>
      </c>
      <c r="DP162" s="185" t="str">
        <f>CONCATENATE(Table2[[#This Row],[Generated RONI]],Table2[[#This Row],[School RONI]])</f>
        <v>Very Low</v>
      </c>
    </row>
    <row r="163" spans="1:120" s="179" customFormat="1" ht="13" x14ac:dyDescent="0.3">
      <c r="A163" s="168"/>
      <c r="B163" s="169"/>
      <c r="C163" s="170"/>
      <c r="D163" s="170"/>
      <c r="E163" s="170"/>
      <c r="F163" s="170"/>
      <c r="G163" s="170"/>
      <c r="H163" s="171"/>
      <c r="I163" s="172"/>
      <c r="J163" s="173"/>
      <c r="K163" s="172"/>
      <c r="L163" s="172"/>
      <c r="M163" s="173"/>
      <c r="N163" s="171"/>
      <c r="O163" s="173"/>
      <c r="P163" s="175"/>
      <c r="Q163" s="175"/>
      <c r="R163" s="175"/>
      <c r="S163" s="175"/>
      <c r="T163" s="175"/>
      <c r="U163" s="175"/>
      <c r="V163" s="175"/>
      <c r="W163" s="175"/>
      <c r="X163" s="175"/>
      <c r="Y163" s="175"/>
      <c r="Z163" s="175"/>
      <c r="AA163" s="175"/>
      <c r="AB163" s="175"/>
      <c r="AC163" s="175"/>
      <c r="AD163" s="175"/>
      <c r="AE163" s="175"/>
      <c r="AF163" s="175"/>
      <c r="AG163" s="175"/>
      <c r="AH163" s="175"/>
      <c r="AI163" s="175"/>
      <c r="AJ163" s="175"/>
      <c r="AK163" s="175"/>
      <c r="AL163" s="175"/>
      <c r="AM163" s="175"/>
      <c r="AN163" s="175"/>
      <c r="AO163" s="175"/>
      <c r="AP163" s="175"/>
      <c r="AQ163" s="175"/>
      <c r="AR163" s="176"/>
      <c r="AS163" s="176"/>
      <c r="AT163" s="176"/>
      <c r="AU163" s="177" t="str">
        <f>VLOOKUP(Table3[[#This Row],[Risk Rating Score]],'Lookup Values'!$BS$1:$BT$34,2)</f>
        <v>Very Low</v>
      </c>
      <c r="AV163" s="172"/>
      <c r="AW163" s="177" t="str">
        <f>IFERROR(VLOOKUP(Table3[[#This Row],[RONI Match]],'Lookup Values'!$BU$2:$BV$26,2,FALSE),"")</f>
        <v/>
      </c>
      <c r="AX163" s="186"/>
      <c r="AY163" s="172"/>
      <c r="AZ163" s="176"/>
      <c r="BA163" s="170"/>
      <c r="BB163" s="170"/>
      <c r="BC163" s="170"/>
      <c r="BD163" s="170"/>
      <c r="BE163" s="170"/>
      <c r="BF163" s="170"/>
      <c r="BG163" s="170"/>
      <c r="BH163" s="170"/>
      <c r="BI163" s="175"/>
      <c r="BJ163" s="173"/>
      <c r="BK163" s="173"/>
      <c r="BL163" s="175"/>
      <c r="BM163" s="176"/>
      <c r="CC163" s="180" t="str">
        <f>IFERROR(VLOOKUP(Table2[[#This Row],[Gender]],'Lookup Values'!$A$1:$B$5,2,FALSE),"0")</f>
        <v>0</v>
      </c>
      <c r="CD163" s="181"/>
      <c r="CE163" s="180" t="str">
        <f>IFERROR(VLOOKUP(Table2[[#This Row],[Year Group]],'Lookup Values'!$C$1:$D$9,2,FALSE),"0")</f>
        <v>0</v>
      </c>
      <c r="CF163" s="180" t="str">
        <f>IFERROR(VLOOKUP(Table2[[#This Row],[School]],'Lookup Values'!$E$1:$E$22,2,FALSE),"0")</f>
        <v>0</v>
      </c>
      <c r="CG163" s="180" t="str">
        <f>IFERROR(VLOOKUP(Table2[[#This Row],[Attending PRU / AP]],'Lookup Values'!$G$1:$H$3,2,FALSE),"0")</f>
        <v>0</v>
      </c>
      <c r="CH163" s="180" t="str">
        <f>IFERROR(VLOOKUP(Table2[[#This Row],[EHE]],'Lookup Values'!$I$1:$J$3,2,FALSE),"0")</f>
        <v>0</v>
      </c>
      <c r="CI163" s="180" t="str">
        <f>IFERROR(VLOOKUP(Table2[[#This Row],[CME]],'Lookup Values'!$K$1:$L$3,2,FALSE),"0")</f>
        <v>0</v>
      </c>
      <c r="CJ163" s="183" t="str">
        <f>IFERROR(VLOOKUP(Table2[[#This Row],[Ethnicity]],'Ethnicity codes'!$H$1:$J$101,3,FALSE),"")</f>
        <v/>
      </c>
      <c r="CK163" s="180" t="str">
        <f>IFERROR(VLOOKUP(Table3[[#This Row],[Ethnicity2]],'Lookup Values'!$M$1:$N$23,2,FALSE),"0")</f>
        <v>0</v>
      </c>
      <c r="CL163" s="180" t="str">
        <f>IFERROR(VLOOKUP(Table3[[#This Row],[Ethnicity2]],'Lookup Values'!$O$1:$P$3,2,FALSE),"0")</f>
        <v>0</v>
      </c>
      <c r="CM163" s="180" t="str">
        <f>IFERROR(VLOOKUP(Table2[[#This Row],[EAL]],'Lookup Values'!$Q$1:$R$3,2,FALSE),"0")</f>
        <v>0</v>
      </c>
      <c r="CN163" s="180" t="str">
        <f>IFERROR(VLOOKUP(Table2[[#This Row],[SEND]],'Lookup Values'!$S$1:$T$6,2,FALSE),"0")</f>
        <v>0</v>
      </c>
      <c r="CO163" s="180" t="str">
        <f>IFERROR(VLOOKUP(Table2[[#This Row],[Pupil Premium]],'Lookup Values'!$U$1:$V$3,2,FALSE),"0")</f>
        <v>0</v>
      </c>
      <c r="CP163" s="180" t="str">
        <f>IFERROR(VLOOKUP(Table2[[#This Row],[LAC / Care Leaver]],'Lookup Values'!$W$1:$X$3,2,FALSE),"0")</f>
        <v>0</v>
      </c>
      <c r="CQ163" s="180" t="str">
        <f>IFERROR(VLOOKUP(Table2[[#This Row],[CP / CIN]],'Lookup Values'!$Y$1:$Z$3,2,FALSE),"0")</f>
        <v>0</v>
      </c>
      <c r="CR163" s="180" t="str">
        <f>IFERROR(VLOOKUP(Table2[[#This Row],[Early Help Referral]],'Lookup Values'!$Y$1:$Z$3,2,FALSE),"0")</f>
        <v>0</v>
      </c>
      <c r="CS163" s="180" t="str">
        <f>IFERROR(VLOOKUP(Table2[[#This Row],[Social Worker]],'Lookup Values'!$Y$1:$Z$3,2,FALSE),"0")</f>
        <v>0</v>
      </c>
      <c r="CT163" s="180" t="str">
        <f>IFERROR(VLOOKUP(Table2[[#This Row],[Exclusion]],'Lookup Values'!$AE$1:$AF$5,2,FALSE),"0")</f>
        <v>0</v>
      </c>
      <c r="CU163" s="180" t="str">
        <f>IFERROR(VLOOKUP(Table2[[#This Row],[Attendance / Absence (&lt;90% PA / &lt;50% SA)]],'Lookup Values'!$AG$1:$AH$4,2,FALSE),"0")</f>
        <v>0</v>
      </c>
      <c r="CV163" s="180" t="str">
        <f>IFERROR(VLOOKUP(Table2[[#This Row],[Multiple School Moves (3+)]],'Lookup Values'!$AI$1:$AJ$3,2,FALSE),"0")</f>
        <v>0</v>
      </c>
      <c r="CW163" s="180" t="str">
        <f>IFERROR(VLOOKUP(Table2[[#This Row],[Pregnancy]],'Lookup Values'!$AK$1:$AL$3,2,FALSE),"0")</f>
        <v>0</v>
      </c>
      <c r="CX163" s="180" t="str">
        <f>IFERROR(VLOOKUP(Table2[[#This Row],[Young Parent]],'Lookup Values'!$AM$1:$AN$3,2,FALSE),"0")</f>
        <v>0</v>
      </c>
      <c r="CY163" s="180" t="str">
        <f>IFERROR(VLOOKUP(Table2[[#This Row],[Young Carer]],'Lookup Values'!$AO$1:$AP$3,2,FALSE),"0")</f>
        <v>0</v>
      </c>
      <c r="CZ163" s="180" t="str">
        <f>IFERROR(VLOOKUP(Table2[[#This Row],[CAMHS Involvement]],'Lookup Values'!$AQ$1:$AR$3,2,FALSE),"0")</f>
        <v>0</v>
      </c>
      <c r="DA163" s="180" t="str">
        <f>IFERROR(VLOOKUP(Table2[[#This Row],[Health Condition]],'Lookup Values'!$AS$1:$AT$3,2,FALSE),"0")</f>
        <v>0</v>
      </c>
      <c r="DB163" s="180" t="str">
        <f>IFERROR(VLOOKUP(Table2[[#This Row],[Substance Misuse ]],'Lookup Values'!$AU$1:$AV$3,2,FALSE),"0")</f>
        <v>0</v>
      </c>
      <c r="DC163" s="180" t="str">
        <f>IFERROR(VLOOKUP(Table2[[#This Row],[YOT supervision]],'Lookup Values'!$AW$1:$AX$3,2,FALSE),"0")</f>
        <v>0</v>
      </c>
      <c r="DD163" s="180" t="str">
        <f>IFERROR(VLOOKUP(Table2[[#This Row],[Previous YOT supervision]],'Lookup Values'!$AY$1:$AZ$3,2,FALSE),"0")</f>
        <v>0</v>
      </c>
      <c r="DE163" s="180" t="str">
        <f>IFERROR(VLOOKUP(Table2[[#This Row],[Custody]],'Lookup Values'!$BA$1:$BB$3,2,FALSE),"0")</f>
        <v>0</v>
      </c>
      <c r="DF163" s="180" t="str">
        <f>IFERROR(VLOOKUP(Table2[[#This Row],[KS2 Eng &amp; Maths Ability Profile HAP/MAP/LAP]],'Lookup Values'!$BC$1:$BD$4,2,FALSE),"0")</f>
        <v>0</v>
      </c>
      <c r="DG163" s="180" t="str">
        <f>IFERROR(VLOOKUP(Table2[[#This Row],[Intended Post 16 Destination]],'Lookup Values'!$BG$1:$BH$12,2,FALSE),"0")</f>
        <v>0</v>
      </c>
      <c r="DH163" s="180" t="str">
        <f>IFERROR(VLOOKUP(Table2[[#This Row],[Application submitted (Y/N or number of applications)]],'Lookup Values'!$BI$1:$BJ$3,2,FALSE),"0")</f>
        <v>0</v>
      </c>
      <c r="DI163" s="180" t="str">
        <f>IFERROR(VLOOKUP(Table2[[#This Row],[Provider Name]],'Lookup Values'!$BK$1:$BL$3,2,FALSE),"0")</f>
        <v>0</v>
      </c>
      <c r="DJ163" s="181"/>
      <c r="DK163" s="180" t="str">
        <f>IFERROR(VLOOKUP(Table2[[#This Row],[Offer received (Y/N)]],'Lookup Values'!$BM$1:$BN$3,2,FALSE),"0")</f>
        <v>0</v>
      </c>
      <c r="DL163" s="180" t="str">
        <f>IFERROR(VLOOKUP(Table2[[#This Row],[Poor Behaviour / Attitude / Motivation]],'Lookup Values'!$BO$1:$BP$4,2,FALSE),"0")</f>
        <v>0</v>
      </c>
      <c r="DM163" s="180" t="str">
        <f>IFERROR(VLOOKUP(Table2[[#This Row],[Other known risk factors (1)]],'Lookup Values'!$BQ$1:$BR$10,2,FALSE),"0")</f>
        <v>0</v>
      </c>
      <c r="DN163" s="182" t="str">
        <f>IFERROR(VLOOKUP(Table2[[#This Row],[Other known risk factors (2)]],'Lookup Values'!$BQ$1:$BR$10,2,FALSE),"0")</f>
        <v>0</v>
      </c>
      <c r="DO163" s="180">
        <f>SUM(Table3[[#This Row],[Gender Score]:[Other known risk factors (2) Score]])</f>
        <v>0</v>
      </c>
      <c r="DP163" s="185" t="str">
        <f>CONCATENATE(Table2[[#This Row],[Generated RONI]],Table2[[#This Row],[School RONI]])</f>
        <v>Very Low</v>
      </c>
    </row>
    <row r="164" spans="1:120" s="179" customFormat="1" ht="13" x14ac:dyDescent="0.3">
      <c r="A164" s="168"/>
      <c r="B164" s="169"/>
      <c r="C164" s="170"/>
      <c r="D164" s="170"/>
      <c r="E164" s="170"/>
      <c r="F164" s="170"/>
      <c r="G164" s="170"/>
      <c r="H164" s="171"/>
      <c r="I164" s="172"/>
      <c r="J164" s="173"/>
      <c r="K164" s="172"/>
      <c r="L164" s="172"/>
      <c r="M164" s="173"/>
      <c r="N164" s="171"/>
      <c r="O164" s="173"/>
      <c r="P164" s="175"/>
      <c r="Q164" s="175"/>
      <c r="R164" s="175"/>
      <c r="S164" s="175"/>
      <c r="T164" s="175"/>
      <c r="U164" s="175"/>
      <c r="V164" s="175"/>
      <c r="W164" s="175"/>
      <c r="X164" s="175"/>
      <c r="Y164" s="175"/>
      <c r="Z164" s="175"/>
      <c r="AA164" s="175"/>
      <c r="AB164" s="175"/>
      <c r="AC164" s="175"/>
      <c r="AD164" s="175"/>
      <c r="AE164" s="175"/>
      <c r="AF164" s="175"/>
      <c r="AG164" s="175"/>
      <c r="AH164" s="175"/>
      <c r="AI164" s="175"/>
      <c r="AJ164" s="175"/>
      <c r="AK164" s="175"/>
      <c r="AL164" s="175"/>
      <c r="AM164" s="175"/>
      <c r="AN164" s="175"/>
      <c r="AO164" s="175"/>
      <c r="AP164" s="175"/>
      <c r="AQ164" s="175"/>
      <c r="AR164" s="176"/>
      <c r="AS164" s="176"/>
      <c r="AT164" s="176"/>
      <c r="AU164" s="177" t="str">
        <f>VLOOKUP(Table3[[#This Row],[Risk Rating Score]],'Lookup Values'!$BS$1:$BT$34,2)</f>
        <v>Very Low</v>
      </c>
      <c r="AV164" s="172"/>
      <c r="AW164" s="177" t="str">
        <f>IFERROR(VLOOKUP(Table3[[#This Row],[RONI Match]],'Lookup Values'!$BU$2:$BV$26,2,FALSE),"")</f>
        <v/>
      </c>
      <c r="AX164" s="186"/>
      <c r="AY164" s="172"/>
      <c r="AZ164" s="176"/>
      <c r="BA164" s="170"/>
      <c r="BB164" s="170"/>
      <c r="BC164" s="170"/>
      <c r="BD164" s="170"/>
      <c r="BE164" s="170"/>
      <c r="BF164" s="170"/>
      <c r="BG164" s="170"/>
      <c r="BH164" s="170"/>
      <c r="BI164" s="175"/>
      <c r="BJ164" s="173"/>
      <c r="BK164" s="173"/>
      <c r="BL164" s="175"/>
      <c r="BM164" s="176"/>
      <c r="CC164" s="180" t="str">
        <f>IFERROR(VLOOKUP(Table2[[#This Row],[Gender]],'Lookup Values'!$A$1:$B$5,2,FALSE),"0")</f>
        <v>0</v>
      </c>
      <c r="CD164" s="181"/>
      <c r="CE164" s="180" t="str">
        <f>IFERROR(VLOOKUP(Table2[[#This Row],[Year Group]],'Lookup Values'!$C$1:$D$9,2,FALSE),"0")</f>
        <v>0</v>
      </c>
      <c r="CF164" s="180" t="str">
        <f>IFERROR(VLOOKUP(Table2[[#This Row],[School]],'Lookup Values'!$E$1:$E$22,2,FALSE),"0")</f>
        <v>0</v>
      </c>
      <c r="CG164" s="180" t="str">
        <f>IFERROR(VLOOKUP(Table2[[#This Row],[Attending PRU / AP]],'Lookup Values'!$G$1:$H$3,2,FALSE),"0")</f>
        <v>0</v>
      </c>
      <c r="CH164" s="180" t="str">
        <f>IFERROR(VLOOKUP(Table2[[#This Row],[EHE]],'Lookup Values'!$I$1:$J$3,2,FALSE),"0")</f>
        <v>0</v>
      </c>
      <c r="CI164" s="180" t="str">
        <f>IFERROR(VLOOKUP(Table2[[#This Row],[CME]],'Lookup Values'!$K$1:$L$3,2,FALSE),"0")</f>
        <v>0</v>
      </c>
      <c r="CJ164" s="183" t="str">
        <f>IFERROR(VLOOKUP(Table2[[#This Row],[Ethnicity]],'Ethnicity codes'!$H$1:$J$101,3,FALSE),"")</f>
        <v/>
      </c>
      <c r="CK164" s="180" t="str">
        <f>IFERROR(VLOOKUP(Table3[[#This Row],[Ethnicity2]],'Lookup Values'!$M$1:$N$23,2,FALSE),"0")</f>
        <v>0</v>
      </c>
      <c r="CL164" s="180" t="str">
        <f>IFERROR(VLOOKUP(Table3[[#This Row],[Ethnicity2]],'Lookup Values'!$O$1:$P$3,2,FALSE),"0")</f>
        <v>0</v>
      </c>
      <c r="CM164" s="180" t="str">
        <f>IFERROR(VLOOKUP(Table2[[#This Row],[EAL]],'Lookup Values'!$Q$1:$R$3,2,FALSE),"0")</f>
        <v>0</v>
      </c>
      <c r="CN164" s="180" t="str">
        <f>IFERROR(VLOOKUP(Table2[[#This Row],[SEND]],'Lookup Values'!$S$1:$T$6,2,FALSE),"0")</f>
        <v>0</v>
      </c>
      <c r="CO164" s="180" t="str">
        <f>IFERROR(VLOOKUP(Table2[[#This Row],[Pupil Premium]],'Lookup Values'!$U$1:$V$3,2,FALSE),"0")</f>
        <v>0</v>
      </c>
      <c r="CP164" s="180" t="str">
        <f>IFERROR(VLOOKUP(Table2[[#This Row],[LAC / Care Leaver]],'Lookup Values'!$W$1:$X$3,2,FALSE),"0")</f>
        <v>0</v>
      </c>
      <c r="CQ164" s="180" t="str">
        <f>IFERROR(VLOOKUP(Table2[[#This Row],[CP / CIN]],'Lookup Values'!$Y$1:$Z$3,2,FALSE),"0")</f>
        <v>0</v>
      </c>
      <c r="CR164" s="180" t="str">
        <f>IFERROR(VLOOKUP(Table2[[#This Row],[Early Help Referral]],'Lookup Values'!$Y$1:$Z$3,2,FALSE),"0")</f>
        <v>0</v>
      </c>
      <c r="CS164" s="180" t="str">
        <f>IFERROR(VLOOKUP(Table2[[#This Row],[Social Worker]],'Lookup Values'!$Y$1:$Z$3,2,FALSE),"0")</f>
        <v>0</v>
      </c>
      <c r="CT164" s="180" t="str">
        <f>IFERROR(VLOOKUP(Table2[[#This Row],[Exclusion]],'Lookup Values'!$AE$1:$AF$5,2,FALSE),"0")</f>
        <v>0</v>
      </c>
      <c r="CU164" s="180" t="str">
        <f>IFERROR(VLOOKUP(Table2[[#This Row],[Attendance / Absence (&lt;90% PA / &lt;50% SA)]],'Lookup Values'!$AG$1:$AH$4,2,FALSE),"0")</f>
        <v>0</v>
      </c>
      <c r="CV164" s="180" t="str">
        <f>IFERROR(VLOOKUP(Table2[[#This Row],[Multiple School Moves (3+)]],'Lookup Values'!$AI$1:$AJ$3,2,FALSE),"0")</f>
        <v>0</v>
      </c>
      <c r="CW164" s="180" t="str">
        <f>IFERROR(VLOOKUP(Table2[[#This Row],[Pregnancy]],'Lookup Values'!$AK$1:$AL$3,2,FALSE),"0")</f>
        <v>0</v>
      </c>
      <c r="CX164" s="180" t="str">
        <f>IFERROR(VLOOKUP(Table2[[#This Row],[Young Parent]],'Lookup Values'!$AM$1:$AN$3,2,FALSE),"0")</f>
        <v>0</v>
      </c>
      <c r="CY164" s="180" t="str">
        <f>IFERROR(VLOOKUP(Table2[[#This Row],[Young Carer]],'Lookup Values'!$AO$1:$AP$3,2,FALSE),"0")</f>
        <v>0</v>
      </c>
      <c r="CZ164" s="180" t="str">
        <f>IFERROR(VLOOKUP(Table2[[#This Row],[CAMHS Involvement]],'Lookup Values'!$AQ$1:$AR$3,2,FALSE),"0")</f>
        <v>0</v>
      </c>
      <c r="DA164" s="180" t="str">
        <f>IFERROR(VLOOKUP(Table2[[#This Row],[Health Condition]],'Lookup Values'!$AS$1:$AT$3,2,FALSE),"0")</f>
        <v>0</v>
      </c>
      <c r="DB164" s="180" t="str">
        <f>IFERROR(VLOOKUP(Table2[[#This Row],[Substance Misuse ]],'Lookup Values'!$AU$1:$AV$3,2,FALSE),"0")</f>
        <v>0</v>
      </c>
      <c r="DC164" s="180" t="str">
        <f>IFERROR(VLOOKUP(Table2[[#This Row],[YOT supervision]],'Lookup Values'!$AW$1:$AX$3,2,FALSE),"0")</f>
        <v>0</v>
      </c>
      <c r="DD164" s="180" t="str">
        <f>IFERROR(VLOOKUP(Table2[[#This Row],[Previous YOT supervision]],'Lookup Values'!$AY$1:$AZ$3,2,FALSE),"0")</f>
        <v>0</v>
      </c>
      <c r="DE164" s="180" t="str">
        <f>IFERROR(VLOOKUP(Table2[[#This Row],[Custody]],'Lookup Values'!$BA$1:$BB$3,2,FALSE),"0")</f>
        <v>0</v>
      </c>
      <c r="DF164" s="180" t="str">
        <f>IFERROR(VLOOKUP(Table2[[#This Row],[KS2 Eng &amp; Maths Ability Profile HAP/MAP/LAP]],'Lookup Values'!$BC$1:$BD$4,2,FALSE),"0")</f>
        <v>0</v>
      </c>
      <c r="DG164" s="180" t="str">
        <f>IFERROR(VLOOKUP(Table2[[#This Row],[Intended Post 16 Destination]],'Lookup Values'!$BG$1:$BH$12,2,FALSE),"0")</f>
        <v>0</v>
      </c>
      <c r="DH164" s="180" t="str">
        <f>IFERROR(VLOOKUP(Table2[[#This Row],[Application submitted (Y/N or number of applications)]],'Lookup Values'!$BI$1:$BJ$3,2,FALSE),"0")</f>
        <v>0</v>
      </c>
      <c r="DI164" s="180" t="str">
        <f>IFERROR(VLOOKUP(Table2[[#This Row],[Provider Name]],'Lookup Values'!$BK$1:$BL$3,2,FALSE),"0")</f>
        <v>0</v>
      </c>
      <c r="DJ164" s="181"/>
      <c r="DK164" s="180" t="str">
        <f>IFERROR(VLOOKUP(Table2[[#This Row],[Offer received (Y/N)]],'Lookup Values'!$BM$1:$BN$3,2,FALSE),"0")</f>
        <v>0</v>
      </c>
      <c r="DL164" s="180" t="str">
        <f>IFERROR(VLOOKUP(Table2[[#This Row],[Poor Behaviour / Attitude / Motivation]],'Lookup Values'!$BO$1:$BP$4,2,FALSE),"0")</f>
        <v>0</v>
      </c>
      <c r="DM164" s="180" t="str">
        <f>IFERROR(VLOOKUP(Table2[[#This Row],[Other known risk factors (1)]],'Lookup Values'!$BQ$1:$BR$10,2,FALSE),"0")</f>
        <v>0</v>
      </c>
      <c r="DN164" s="182" t="str">
        <f>IFERROR(VLOOKUP(Table2[[#This Row],[Other known risk factors (2)]],'Lookup Values'!$BQ$1:$BR$10,2,FALSE),"0")</f>
        <v>0</v>
      </c>
      <c r="DO164" s="180">
        <f>SUM(Table3[[#This Row],[Gender Score]:[Other known risk factors (2) Score]])</f>
        <v>0</v>
      </c>
      <c r="DP164" s="185" t="str">
        <f>CONCATENATE(Table2[[#This Row],[Generated RONI]],Table2[[#This Row],[School RONI]])</f>
        <v>Very Low</v>
      </c>
    </row>
    <row r="165" spans="1:120" s="179" customFormat="1" ht="13" x14ac:dyDescent="0.3">
      <c r="A165" s="168"/>
      <c r="B165" s="169"/>
      <c r="C165" s="170"/>
      <c r="D165" s="170"/>
      <c r="E165" s="170"/>
      <c r="F165" s="170"/>
      <c r="G165" s="170"/>
      <c r="H165" s="171"/>
      <c r="I165" s="172"/>
      <c r="J165" s="173"/>
      <c r="K165" s="172"/>
      <c r="L165" s="172"/>
      <c r="M165" s="173"/>
      <c r="N165" s="171"/>
      <c r="O165" s="173"/>
      <c r="P165" s="175"/>
      <c r="Q165" s="175"/>
      <c r="R165" s="175"/>
      <c r="S165" s="175"/>
      <c r="T165" s="175"/>
      <c r="U165" s="175"/>
      <c r="V165" s="175"/>
      <c r="W165" s="175"/>
      <c r="X165" s="175"/>
      <c r="Y165" s="175"/>
      <c r="Z165" s="175"/>
      <c r="AA165" s="175"/>
      <c r="AB165" s="175"/>
      <c r="AC165" s="175"/>
      <c r="AD165" s="175"/>
      <c r="AE165" s="175"/>
      <c r="AF165" s="175"/>
      <c r="AG165" s="175"/>
      <c r="AH165" s="175"/>
      <c r="AI165" s="175"/>
      <c r="AJ165" s="175"/>
      <c r="AK165" s="175"/>
      <c r="AL165" s="175"/>
      <c r="AM165" s="175"/>
      <c r="AN165" s="175"/>
      <c r="AO165" s="175"/>
      <c r="AP165" s="175"/>
      <c r="AQ165" s="175"/>
      <c r="AR165" s="176"/>
      <c r="AS165" s="176"/>
      <c r="AT165" s="176"/>
      <c r="AU165" s="177" t="str">
        <f>VLOOKUP(Table3[[#This Row],[Risk Rating Score]],'Lookup Values'!$BS$1:$BT$34,2)</f>
        <v>Very Low</v>
      </c>
      <c r="AV165" s="172"/>
      <c r="AW165" s="177" t="str">
        <f>IFERROR(VLOOKUP(Table3[[#This Row],[RONI Match]],'Lookup Values'!$BU$2:$BV$26,2,FALSE),"")</f>
        <v/>
      </c>
      <c r="AX165" s="186"/>
      <c r="AY165" s="172"/>
      <c r="AZ165" s="176"/>
      <c r="BA165" s="170"/>
      <c r="BB165" s="170"/>
      <c r="BC165" s="170"/>
      <c r="BD165" s="170"/>
      <c r="BE165" s="170"/>
      <c r="BF165" s="170"/>
      <c r="BG165" s="170"/>
      <c r="BH165" s="170"/>
      <c r="BI165" s="175"/>
      <c r="BJ165" s="173"/>
      <c r="BK165" s="173"/>
      <c r="BL165" s="175"/>
      <c r="BM165" s="176"/>
      <c r="CC165" s="180" t="str">
        <f>IFERROR(VLOOKUP(Table2[[#This Row],[Gender]],'Lookup Values'!$A$1:$B$5,2,FALSE),"0")</f>
        <v>0</v>
      </c>
      <c r="CD165" s="181"/>
      <c r="CE165" s="180" t="str">
        <f>IFERROR(VLOOKUP(Table2[[#This Row],[Year Group]],'Lookup Values'!$C$1:$D$9,2,FALSE),"0")</f>
        <v>0</v>
      </c>
      <c r="CF165" s="180" t="str">
        <f>IFERROR(VLOOKUP(Table2[[#This Row],[School]],'Lookup Values'!$E$1:$E$22,2,FALSE),"0")</f>
        <v>0</v>
      </c>
      <c r="CG165" s="180" t="str">
        <f>IFERROR(VLOOKUP(Table2[[#This Row],[Attending PRU / AP]],'Lookup Values'!$G$1:$H$3,2,FALSE),"0")</f>
        <v>0</v>
      </c>
      <c r="CH165" s="180" t="str">
        <f>IFERROR(VLOOKUP(Table2[[#This Row],[EHE]],'Lookup Values'!$I$1:$J$3,2,FALSE),"0")</f>
        <v>0</v>
      </c>
      <c r="CI165" s="180" t="str">
        <f>IFERROR(VLOOKUP(Table2[[#This Row],[CME]],'Lookup Values'!$K$1:$L$3,2,FALSE),"0")</f>
        <v>0</v>
      </c>
      <c r="CJ165" s="183" t="str">
        <f>IFERROR(VLOOKUP(Table2[[#This Row],[Ethnicity]],'Ethnicity codes'!$H$1:$J$101,3,FALSE),"")</f>
        <v/>
      </c>
      <c r="CK165" s="180" t="str">
        <f>IFERROR(VLOOKUP(Table3[[#This Row],[Ethnicity2]],'Lookup Values'!$M$1:$N$23,2,FALSE),"0")</f>
        <v>0</v>
      </c>
      <c r="CL165" s="180" t="str">
        <f>IFERROR(VLOOKUP(Table3[[#This Row],[Ethnicity2]],'Lookup Values'!$O$1:$P$3,2,FALSE),"0")</f>
        <v>0</v>
      </c>
      <c r="CM165" s="180" t="str">
        <f>IFERROR(VLOOKUP(Table2[[#This Row],[EAL]],'Lookup Values'!$Q$1:$R$3,2,FALSE),"0")</f>
        <v>0</v>
      </c>
      <c r="CN165" s="180" t="str">
        <f>IFERROR(VLOOKUP(Table2[[#This Row],[SEND]],'Lookup Values'!$S$1:$T$6,2,FALSE),"0")</f>
        <v>0</v>
      </c>
      <c r="CO165" s="180" t="str">
        <f>IFERROR(VLOOKUP(Table2[[#This Row],[Pupil Premium]],'Lookup Values'!$U$1:$V$3,2,FALSE),"0")</f>
        <v>0</v>
      </c>
      <c r="CP165" s="180" t="str">
        <f>IFERROR(VLOOKUP(Table2[[#This Row],[LAC / Care Leaver]],'Lookup Values'!$W$1:$X$3,2,FALSE),"0")</f>
        <v>0</v>
      </c>
      <c r="CQ165" s="180" t="str">
        <f>IFERROR(VLOOKUP(Table2[[#This Row],[CP / CIN]],'Lookup Values'!$Y$1:$Z$3,2,FALSE),"0")</f>
        <v>0</v>
      </c>
      <c r="CR165" s="180" t="str">
        <f>IFERROR(VLOOKUP(Table2[[#This Row],[Early Help Referral]],'Lookup Values'!$Y$1:$Z$3,2,FALSE),"0")</f>
        <v>0</v>
      </c>
      <c r="CS165" s="180" t="str">
        <f>IFERROR(VLOOKUP(Table2[[#This Row],[Social Worker]],'Lookup Values'!$Y$1:$Z$3,2,FALSE),"0")</f>
        <v>0</v>
      </c>
      <c r="CT165" s="180" t="str">
        <f>IFERROR(VLOOKUP(Table2[[#This Row],[Exclusion]],'Lookup Values'!$AE$1:$AF$5,2,FALSE),"0")</f>
        <v>0</v>
      </c>
      <c r="CU165" s="180" t="str">
        <f>IFERROR(VLOOKUP(Table2[[#This Row],[Attendance / Absence (&lt;90% PA / &lt;50% SA)]],'Lookup Values'!$AG$1:$AH$4,2,FALSE),"0")</f>
        <v>0</v>
      </c>
      <c r="CV165" s="180" t="str">
        <f>IFERROR(VLOOKUP(Table2[[#This Row],[Multiple School Moves (3+)]],'Lookup Values'!$AI$1:$AJ$3,2,FALSE),"0")</f>
        <v>0</v>
      </c>
      <c r="CW165" s="180" t="str">
        <f>IFERROR(VLOOKUP(Table2[[#This Row],[Pregnancy]],'Lookup Values'!$AK$1:$AL$3,2,FALSE),"0")</f>
        <v>0</v>
      </c>
      <c r="CX165" s="180" t="str">
        <f>IFERROR(VLOOKUP(Table2[[#This Row],[Young Parent]],'Lookup Values'!$AM$1:$AN$3,2,FALSE),"0")</f>
        <v>0</v>
      </c>
      <c r="CY165" s="180" t="str">
        <f>IFERROR(VLOOKUP(Table2[[#This Row],[Young Carer]],'Lookup Values'!$AO$1:$AP$3,2,FALSE),"0")</f>
        <v>0</v>
      </c>
      <c r="CZ165" s="180" t="str">
        <f>IFERROR(VLOOKUP(Table2[[#This Row],[CAMHS Involvement]],'Lookup Values'!$AQ$1:$AR$3,2,FALSE),"0")</f>
        <v>0</v>
      </c>
      <c r="DA165" s="180" t="str">
        <f>IFERROR(VLOOKUP(Table2[[#This Row],[Health Condition]],'Lookup Values'!$AS$1:$AT$3,2,FALSE),"0")</f>
        <v>0</v>
      </c>
      <c r="DB165" s="180" t="str">
        <f>IFERROR(VLOOKUP(Table2[[#This Row],[Substance Misuse ]],'Lookup Values'!$AU$1:$AV$3,2,FALSE),"0")</f>
        <v>0</v>
      </c>
      <c r="DC165" s="180" t="str">
        <f>IFERROR(VLOOKUP(Table2[[#This Row],[YOT supervision]],'Lookup Values'!$AW$1:$AX$3,2,FALSE),"0")</f>
        <v>0</v>
      </c>
      <c r="DD165" s="180" t="str">
        <f>IFERROR(VLOOKUP(Table2[[#This Row],[Previous YOT supervision]],'Lookup Values'!$AY$1:$AZ$3,2,FALSE),"0")</f>
        <v>0</v>
      </c>
      <c r="DE165" s="180" t="str">
        <f>IFERROR(VLOOKUP(Table2[[#This Row],[Custody]],'Lookup Values'!$BA$1:$BB$3,2,FALSE),"0")</f>
        <v>0</v>
      </c>
      <c r="DF165" s="180" t="str">
        <f>IFERROR(VLOOKUP(Table2[[#This Row],[KS2 Eng &amp; Maths Ability Profile HAP/MAP/LAP]],'Lookup Values'!$BC$1:$BD$4,2,FALSE),"0")</f>
        <v>0</v>
      </c>
      <c r="DG165" s="180" t="str">
        <f>IFERROR(VLOOKUP(Table2[[#This Row],[Intended Post 16 Destination]],'Lookup Values'!$BG$1:$BH$12,2,FALSE),"0")</f>
        <v>0</v>
      </c>
      <c r="DH165" s="180" t="str">
        <f>IFERROR(VLOOKUP(Table2[[#This Row],[Application submitted (Y/N or number of applications)]],'Lookup Values'!$BI$1:$BJ$3,2,FALSE),"0")</f>
        <v>0</v>
      </c>
      <c r="DI165" s="180" t="str">
        <f>IFERROR(VLOOKUP(Table2[[#This Row],[Provider Name]],'Lookup Values'!$BK$1:$BL$3,2,FALSE),"0")</f>
        <v>0</v>
      </c>
      <c r="DJ165" s="181"/>
      <c r="DK165" s="180" t="str">
        <f>IFERROR(VLOOKUP(Table2[[#This Row],[Offer received (Y/N)]],'Lookup Values'!$BM$1:$BN$3,2,FALSE),"0")</f>
        <v>0</v>
      </c>
      <c r="DL165" s="180" t="str">
        <f>IFERROR(VLOOKUP(Table2[[#This Row],[Poor Behaviour / Attitude / Motivation]],'Lookup Values'!$BO$1:$BP$4,2,FALSE),"0")</f>
        <v>0</v>
      </c>
      <c r="DM165" s="180" t="str">
        <f>IFERROR(VLOOKUP(Table2[[#This Row],[Other known risk factors (1)]],'Lookup Values'!$BQ$1:$BR$10,2,FALSE),"0")</f>
        <v>0</v>
      </c>
      <c r="DN165" s="182" t="str">
        <f>IFERROR(VLOOKUP(Table2[[#This Row],[Other known risk factors (2)]],'Lookup Values'!$BQ$1:$BR$10,2,FALSE),"0")</f>
        <v>0</v>
      </c>
      <c r="DO165" s="180">
        <f>SUM(Table3[[#This Row],[Gender Score]:[Other known risk factors (2) Score]])</f>
        <v>0</v>
      </c>
      <c r="DP165" s="185" t="str">
        <f>CONCATENATE(Table2[[#This Row],[Generated RONI]],Table2[[#This Row],[School RONI]])</f>
        <v>Very Low</v>
      </c>
    </row>
    <row r="166" spans="1:120" s="179" customFormat="1" ht="13" x14ac:dyDescent="0.3">
      <c r="A166" s="168"/>
      <c r="B166" s="169"/>
      <c r="C166" s="170"/>
      <c r="D166" s="170"/>
      <c r="E166" s="170"/>
      <c r="F166" s="170"/>
      <c r="G166" s="170"/>
      <c r="H166" s="171"/>
      <c r="I166" s="172"/>
      <c r="J166" s="173"/>
      <c r="K166" s="172"/>
      <c r="L166" s="172"/>
      <c r="M166" s="173"/>
      <c r="N166" s="171"/>
      <c r="O166" s="173"/>
      <c r="P166" s="175"/>
      <c r="Q166" s="175"/>
      <c r="R166" s="175"/>
      <c r="S166" s="175"/>
      <c r="T166" s="175"/>
      <c r="U166" s="175"/>
      <c r="V166" s="175"/>
      <c r="W166" s="175"/>
      <c r="X166" s="175"/>
      <c r="Y166" s="175"/>
      <c r="Z166" s="175"/>
      <c r="AA166" s="175"/>
      <c r="AB166" s="175"/>
      <c r="AC166" s="175"/>
      <c r="AD166" s="175"/>
      <c r="AE166" s="175"/>
      <c r="AF166" s="175"/>
      <c r="AG166" s="175"/>
      <c r="AH166" s="175"/>
      <c r="AI166" s="175"/>
      <c r="AJ166" s="175"/>
      <c r="AK166" s="175"/>
      <c r="AL166" s="175"/>
      <c r="AM166" s="175"/>
      <c r="AN166" s="175"/>
      <c r="AO166" s="175"/>
      <c r="AP166" s="175"/>
      <c r="AQ166" s="175"/>
      <c r="AR166" s="176"/>
      <c r="AS166" s="176"/>
      <c r="AT166" s="176"/>
      <c r="AU166" s="177" t="str">
        <f>VLOOKUP(Table3[[#This Row],[Risk Rating Score]],'Lookup Values'!$BS$1:$BT$34,2)</f>
        <v>Very Low</v>
      </c>
      <c r="AV166" s="172"/>
      <c r="AW166" s="177" t="str">
        <f>IFERROR(VLOOKUP(Table3[[#This Row],[RONI Match]],'Lookup Values'!$BU$2:$BV$26,2,FALSE),"")</f>
        <v/>
      </c>
      <c r="AX166" s="186"/>
      <c r="AY166" s="172"/>
      <c r="AZ166" s="176"/>
      <c r="BA166" s="170"/>
      <c r="BB166" s="170"/>
      <c r="BC166" s="170"/>
      <c r="BD166" s="170"/>
      <c r="BE166" s="170"/>
      <c r="BF166" s="170"/>
      <c r="BG166" s="170"/>
      <c r="BH166" s="170"/>
      <c r="BI166" s="175"/>
      <c r="BJ166" s="173"/>
      <c r="BK166" s="173"/>
      <c r="BL166" s="175"/>
      <c r="BM166" s="176"/>
      <c r="CC166" s="180" t="str">
        <f>IFERROR(VLOOKUP(Table2[[#This Row],[Gender]],'Lookup Values'!$A$1:$B$5,2,FALSE),"0")</f>
        <v>0</v>
      </c>
      <c r="CD166" s="181"/>
      <c r="CE166" s="180" t="str">
        <f>IFERROR(VLOOKUP(Table2[[#This Row],[Year Group]],'Lookup Values'!$C$1:$D$9,2,FALSE),"0")</f>
        <v>0</v>
      </c>
      <c r="CF166" s="180" t="str">
        <f>IFERROR(VLOOKUP(Table2[[#This Row],[School]],'Lookup Values'!$E$1:$E$22,2,FALSE),"0")</f>
        <v>0</v>
      </c>
      <c r="CG166" s="180" t="str">
        <f>IFERROR(VLOOKUP(Table2[[#This Row],[Attending PRU / AP]],'Lookup Values'!$G$1:$H$3,2,FALSE),"0")</f>
        <v>0</v>
      </c>
      <c r="CH166" s="180" t="str">
        <f>IFERROR(VLOOKUP(Table2[[#This Row],[EHE]],'Lookup Values'!$I$1:$J$3,2,FALSE),"0")</f>
        <v>0</v>
      </c>
      <c r="CI166" s="180" t="str">
        <f>IFERROR(VLOOKUP(Table2[[#This Row],[CME]],'Lookup Values'!$K$1:$L$3,2,FALSE),"0")</f>
        <v>0</v>
      </c>
      <c r="CJ166" s="183" t="str">
        <f>IFERROR(VLOOKUP(Table2[[#This Row],[Ethnicity]],'Ethnicity codes'!$H$1:$J$101,3,FALSE),"")</f>
        <v/>
      </c>
      <c r="CK166" s="180" t="str">
        <f>IFERROR(VLOOKUP(Table3[[#This Row],[Ethnicity2]],'Lookup Values'!$M$1:$N$23,2,FALSE),"0")</f>
        <v>0</v>
      </c>
      <c r="CL166" s="180" t="str">
        <f>IFERROR(VLOOKUP(Table3[[#This Row],[Ethnicity2]],'Lookup Values'!$O$1:$P$3,2,FALSE),"0")</f>
        <v>0</v>
      </c>
      <c r="CM166" s="180" t="str">
        <f>IFERROR(VLOOKUP(Table2[[#This Row],[EAL]],'Lookup Values'!$Q$1:$R$3,2,FALSE),"0")</f>
        <v>0</v>
      </c>
      <c r="CN166" s="180" t="str">
        <f>IFERROR(VLOOKUP(Table2[[#This Row],[SEND]],'Lookup Values'!$S$1:$T$6,2,FALSE),"0")</f>
        <v>0</v>
      </c>
      <c r="CO166" s="180" t="str">
        <f>IFERROR(VLOOKUP(Table2[[#This Row],[Pupil Premium]],'Lookup Values'!$U$1:$V$3,2,FALSE),"0")</f>
        <v>0</v>
      </c>
      <c r="CP166" s="180" t="str">
        <f>IFERROR(VLOOKUP(Table2[[#This Row],[LAC / Care Leaver]],'Lookup Values'!$W$1:$X$3,2,FALSE),"0")</f>
        <v>0</v>
      </c>
      <c r="CQ166" s="180" t="str">
        <f>IFERROR(VLOOKUP(Table2[[#This Row],[CP / CIN]],'Lookup Values'!$Y$1:$Z$3,2,FALSE),"0")</f>
        <v>0</v>
      </c>
      <c r="CR166" s="180" t="str">
        <f>IFERROR(VLOOKUP(Table2[[#This Row],[Early Help Referral]],'Lookup Values'!$Y$1:$Z$3,2,FALSE),"0")</f>
        <v>0</v>
      </c>
      <c r="CS166" s="180" t="str">
        <f>IFERROR(VLOOKUP(Table2[[#This Row],[Social Worker]],'Lookup Values'!$Y$1:$Z$3,2,FALSE),"0")</f>
        <v>0</v>
      </c>
      <c r="CT166" s="180" t="str">
        <f>IFERROR(VLOOKUP(Table2[[#This Row],[Exclusion]],'Lookup Values'!$AE$1:$AF$5,2,FALSE),"0")</f>
        <v>0</v>
      </c>
      <c r="CU166" s="180" t="str">
        <f>IFERROR(VLOOKUP(Table2[[#This Row],[Attendance / Absence (&lt;90% PA / &lt;50% SA)]],'Lookup Values'!$AG$1:$AH$4,2,FALSE),"0")</f>
        <v>0</v>
      </c>
      <c r="CV166" s="180" t="str">
        <f>IFERROR(VLOOKUP(Table2[[#This Row],[Multiple School Moves (3+)]],'Lookup Values'!$AI$1:$AJ$3,2,FALSE),"0")</f>
        <v>0</v>
      </c>
      <c r="CW166" s="180" t="str">
        <f>IFERROR(VLOOKUP(Table2[[#This Row],[Pregnancy]],'Lookup Values'!$AK$1:$AL$3,2,FALSE),"0")</f>
        <v>0</v>
      </c>
      <c r="CX166" s="180" t="str">
        <f>IFERROR(VLOOKUP(Table2[[#This Row],[Young Parent]],'Lookup Values'!$AM$1:$AN$3,2,FALSE),"0")</f>
        <v>0</v>
      </c>
      <c r="CY166" s="180" t="str">
        <f>IFERROR(VLOOKUP(Table2[[#This Row],[Young Carer]],'Lookup Values'!$AO$1:$AP$3,2,FALSE),"0")</f>
        <v>0</v>
      </c>
      <c r="CZ166" s="180" t="str">
        <f>IFERROR(VLOOKUP(Table2[[#This Row],[CAMHS Involvement]],'Lookup Values'!$AQ$1:$AR$3,2,FALSE),"0")</f>
        <v>0</v>
      </c>
      <c r="DA166" s="180" t="str">
        <f>IFERROR(VLOOKUP(Table2[[#This Row],[Health Condition]],'Lookup Values'!$AS$1:$AT$3,2,FALSE),"0")</f>
        <v>0</v>
      </c>
      <c r="DB166" s="180" t="str">
        <f>IFERROR(VLOOKUP(Table2[[#This Row],[Substance Misuse ]],'Lookup Values'!$AU$1:$AV$3,2,FALSE),"0")</f>
        <v>0</v>
      </c>
      <c r="DC166" s="180" t="str">
        <f>IFERROR(VLOOKUP(Table2[[#This Row],[YOT supervision]],'Lookup Values'!$AW$1:$AX$3,2,FALSE),"0")</f>
        <v>0</v>
      </c>
      <c r="DD166" s="180" t="str">
        <f>IFERROR(VLOOKUP(Table2[[#This Row],[Previous YOT supervision]],'Lookup Values'!$AY$1:$AZ$3,2,FALSE),"0")</f>
        <v>0</v>
      </c>
      <c r="DE166" s="180" t="str">
        <f>IFERROR(VLOOKUP(Table2[[#This Row],[Custody]],'Lookup Values'!$BA$1:$BB$3,2,FALSE),"0")</f>
        <v>0</v>
      </c>
      <c r="DF166" s="180" t="str">
        <f>IFERROR(VLOOKUP(Table2[[#This Row],[KS2 Eng &amp; Maths Ability Profile HAP/MAP/LAP]],'Lookup Values'!$BC$1:$BD$4,2,FALSE),"0")</f>
        <v>0</v>
      </c>
      <c r="DG166" s="180" t="str">
        <f>IFERROR(VLOOKUP(Table2[[#This Row],[Intended Post 16 Destination]],'Lookup Values'!$BG$1:$BH$12,2,FALSE),"0")</f>
        <v>0</v>
      </c>
      <c r="DH166" s="180" t="str">
        <f>IFERROR(VLOOKUP(Table2[[#This Row],[Application submitted (Y/N or number of applications)]],'Lookup Values'!$BI$1:$BJ$3,2,FALSE),"0")</f>
        <v>0</v>
      </c>
      <c r="DI166" s="180" t="str">
        <f>IFERROR(VLOOKUP(Table2[[#This Row],[Provider Name]],'Lookup Values'!$BK$1:$BL$3,2,FALSE),"0")</f>
        <v>0</v>
      </c>
      <c r="DJ166" s="181"/>
      <c r="DK166" s="180" t="str">
        <f>IFERROR(VLOOKUP(Table2[[#This Row],[Offer received (Y/N)]],'Lookup Values'!$BM$1:$BN$3,2,FALSE),"0")</f>
        <v>0</v>
      </c>
      <c r="DL166" s="180" t="str">
        <f>IFERROR(VLOOKUP(Table2[[#This Row],[Poor Behaviour / Attitude / Motivation]],'Lookup Values'!$BO$1:$BP$4,2,FALSE),"0")</f>
        <v>0</v>
      </c>
      <c r="DM166" s="180" t="str">
        <f>IFERROR(VLOOKUP(Table2[[#This Row],[Other known risk factors (1)]],'Lookup Values'!$BQ$1:$BR$10,2,FALSE),"0")</f>
        <v>0</v>
      </c>
      <c r="DN166" s="182" t="str">
        <f>IFERROR(VLOOKUP(Table2[[#This Row],[Other known risk factors (2)]],'Lookup Values'!$BQ$1:$BR$10,2,FALSE),"0")</f>
        <v>0</v>
      </c>
      <c r="DO166" s="180">
        <f>SUM(Table3[[#This Row],[Gender Score]:[Other known risk factors (2) Score]])</f>
        <v>0</v>
      </c>
      <c r="DP166" s="185" t="str">
        <f>CONCATENATE(Table2[[#This Row],[Generated RONI]],Table2[[#This Row],[School RONI]])</f>
        <v>Very Low</v>
      </c>
    </row>
    <row r="167" spans="1:120" s="179" customFormat="1" ht="13" x14ac:dyDescent="0.3">
      <c r="A167" s="168"/>
      <c r="B167" s="169"/>
      <c r="C167" s="170"/>
      <c r="D167" s="170"/>
      <c r="E167" s="170"/>
      <c r="F167" s="170"/>
      <c r="G167" s="170"/>
      <c r="H167" s="171"/>
      <c r="I167" s="172"/>
      <c r="J167" s="173"/>
      <c r="K167" s="172"/>
      <c r="L167" s="172"/>
      <c r="M167" s="173"/>
      <c r="N167" s="171"/>
      <c r="O167" s="173"/>
      <c r="P167" s="175"/>
      <c r="Q167" s="175"/>
      <c r="R167" s="175"/>
      <c r="S167" s="175"/>
      <c r="T167" s="175"/>
      <c r="U167" s="175"/>
      <c r="V167" s="175"/>
      <c r="W167" s="175"/>
      <c r="X167" s="175"/>
      <c r="Y167" s="175"/>
      <c r="Z167" s="175"/>
      <c r="AA167" s="175"/>
      <c r="AB167" s="175"/>
      <c r="AC167" s="175"/>
      <c r="AD167" s="175"/>
      <c r="AE167" s="175"/>
      <c r="AF167" s="175"/>
      <c r="AG167" s="175"/>
      <c r="AH167" s="175"/>
      <c r="AI167" s="175"/>
      <c r="AJ167" s="175"/>
      <c r="AK167" s="175"/>
      <c r="AL167" s="175"/>
      <c r="AM167" s="175"/>
      <c r="AN167" s="175"/>
      <c r="AO167" s="175"/>
      <c r="AP167" s="175"/>
      <c r="AQ167" s="175"/>
      <c r="AR167" s="176"/>
      <c r="AS167" s="176"/>
      <c r="AT167" s="176"/>
      <c r="AU167" s="177" t="str">
        <f>VLOOKUP(Table3[[#This Row],[Risk Rating Score]],'Lookup Values'!$BS$1:$BT$34,2)</f>
        <v>Very Low</v>
      </c>
      <c r="AV167" s="172"/>
      <c r="AW167" s="177" t="str">
        <f>IFERROR(VLOOKUP(Table3[[#This Row],[RONI Match]],'Lookup Values'!$BU$2:$BV$26,2,FALSE),"")</f>
        <v/>
      </c>
      <c r="AX167" s="186"/>
      <c r="AY167" s="172"/>
      <c r="AZ167" s="176"/>
      <c r="BA167" s="170"/>
      <c r="BB167" s="170"/>
      <c r="BC167" s="170"/>
      <c r="BD167" s="170"/>
      <c r="BE167" s="170"/>
      <c r="BF167" s="170"/>
      <c r="BG167" s="170"/>
      <c r="BH167" s="170"/>
      <c r="BI167" s="175"/>
      <c r="BJ167" s="173"/>
      <c r="BK167" s="173"/>
      <c r="BL167" s="175"/>
      <c r="BM167" s="176"/>
      <c r="CC167" s="180" t="str">
        <f>IFERROR(VLOOKUP(Table2[[#This Row],[Gender]],'Lookup Values'!$A$1:$B$5,2,FALSE),"0")</f>
        <v>0</v>
      </c>
      <c r="CD167" s="181"/>
      <c r="CE167" s="180" t="str">
        <f>IFERROR(VLOOKUP(Table2[[#This Row],[Year Group]],'Lookup Values'!$C$1:$D$9,2,FALSE),"0")</f>
        <v>0</v>
      </c>
      <c r="CF167" s="180" t="str">
        <f>IFERROR(VLOOKUP(Table2[[#This Row],[School]],'Lookup Values'!$E$1:$E$22,2,FALSE),"0")</f>
        <v>0</v>
      </c>
      <c r="CG167" s="180" t="str">
        <f>IFERROR(VLOOKUP(Table2[[#This Row],[Attending PRU / AP]],'Lookup Values'!$G$1:$H$3,2,FALSE),"0")</f>
        <v>0</v>
      </c>
      <c r="CH167" s="180" t="str">
        <f>IFERROR(VLOOKUP(Table2[[#This Row],[EHE]],'Lookup Values'!$I$1:$J$3,2,FALSE),"0")</f>
        <v>0</v>
      </c>
      <c r="CI167" s="180" t="str">
        <f>IFERROR(VLOOKUP(Table2[[#This Row],[CME]],'Lookup Values'!$K$1:$L$3,2,FALSE),"0")</f>
        <v>0</v>
      </c>
      <c r="CJ167" s="183" t="str">
        <f>IFERROR(VLOOKUP(Table2[[#This Row],[Ethnicity]],'Ethnicity codes'!$H$1:$J$101,3,FALSE),"")</f>
        <v/>
      </c>
      <c r="CK167" s="180" t="str">
        <f>IFERROR(VLOOKUP(Table3[[#This Row],[Ethnicity2]],'Lookup Values'!$M$1:$N$23,2,FALSE),"0")</f>
        <v>0</v>
      </c>
      <c r="CL167" s="180" t="str">
        <f>IFERROR(VLOOKUP(Table3[[#This Row],[Ethnicity2]],'Lookup Values'!$O$1:$P$3,2,FALSE),"0")</f>
        <v>0</v>
      </c>
      <c r="CM167" s="180" t="str">
        <f>IFERROR(VLOOKUP(Table2[[#This Row],[EAL]],'Lookup Values'!$Q$1:$R$3,2,FALSE),"0")</f>
        <v>0</v>
      </c>
      <c r="CN167" s="180" t="str">
        <f>IFERROR(VLOOKUP(Table2[[#This Row],[SEND]],'Lookup Values'!$S$1:$T$6,2,FALSE),"0")</f>
        <v>0</v>
      </c>
      <c r="CO167" s="180" t="str">
        <f>IFERROR(VLOOKUP(Table2[[#This Row],[Pupil Premium]],'Lookup Values'!$U$1:$V$3,2,FALSE),"0")</f>
        <v>0</v>
      </c>
      <c r="CP167" s="180" t="str">
        <f>IFERROR(VLOOKUP(Table2[[#This Row],[LAC / Care Leaver]],'Lookup Values'!$W$1:$X$3,2,FALSE),"0")</f>
        <v>0</v>
      </c>
      <c r="CQ167" s="180" t="str">
        <f>IFERROR(VLOOKUP(Table2[[#This Row],[CP / CIN]],'Lookup Values'!$Y$1:$Z$3,2,FALSE),"0")</f>
        <v>0</v>
      </c>
      <c r="CR167" s="180" t="str">
        <f>IFERROR(VLOOKUP(Table2[[#This Row],[Early Help Referral]],'Lookup Values'!$Y$1:$Z$3,2,FALSE),"0")</f>
        <v>0</v>
      </c>
      <c r="CS167" s="180" t="str">
        <f>IFERROR(VLOOKUP(Table2[[#This Row],[Social Worker]],'Lookup Values'!$Y$1:$Z$3,2,FALSE),"0")</f>
        <v>0</v>
      </c>
      <c r="CT167" s="180" t="str">
        <f>IFERROR(VLOOKUP(Table2[[#This Row],[Exclusion]],'Lookup Values'!$AE$1:$AF$5,2,FALSE),"0")</f>
        <v>0</v>
      </c>
      <c r="CU167" s="180" t="str">
        <f>IFERROR(VLOOKUP(Table2[[#This Row],[Attendance / Absence (&lt;90% PA / &lt;50% SA)]],'Lookup Values'!$AG$1:$AH$4,2,FALSE),"0")</f>
        <v>0</v>
      </c>
      <c r="CV167" s="180" t="str">
        <f>IFERROR(VLOOKUP(Table2[[#This Row],[Multiple School Moves (3+)]],'Lookup Values'!$AI$1:$AJ$3,2,FALSE),"0")</f>
        <v>0</v>
      </c>
      <c r="CW167" s="180" t="str">
        <f>IFERROR(VLOOKUP(Table2[[#This Row],[Pregnancy]],'Lookup Values'!$AK$1:$AL$3,2,FALSE),"0")</f>
        <v>0</v>
      </c>
      <c r="CX167" s="180" t="str">
        <f>IFERROR(VLOOKUP(Table2[[#This Row],[Young Parent]],'Lookup Values'!$AM$1:$AN$3,2,FALSE),"0")</f>
        <v>0</v>
      </c>
      <c r="CY167" s="180" t="str">
        <f>IFERROR(VLOOKUP(Table2[[#This Row],[Young Carer]],'Lookup Values'!$AO$1:$AP$3,2,FALSE),"0")</f>
        <v>0</v>
      </c>
      <c r="CZ167" s="180" t="str">
        <f>IFERROR(VLOOKUP(Table2[[#This Row],[CAMHS Involvement]],'Lookup Values'!$AQ$1:$AR$3,2,FALSE),"0")</f>
        <v>0</v>
      </c>
      <c r="DA167" s="180" t="str">
        <f>IFERROR(VLOOKUP(Table2[[#This Row],[Health Condition]],'Lookup Values'!$AS$1:$AT$3,2,FALSE),"0")</f>
        <v>0</v>
      </c>
      <c r="DB167" s="180" t="str">
        <f>IFERROR(VLOOKUP(Table2[[#This Row],[Substance Misuse ]],'Lookup Values'!$AU$1:$AV$3,2,FALSE),"0")</f>
        <v>0</v>
      </c>
      <c r="DC167" s="180" t="str">
        <f>IFERROR(VLOOKUP(Table2[[#This Row],[YOT supervision]],'Lookup Values'!$AW$1:$AX$3,2,FALSE),"0")</f>
        <v>0</v>
      </c>
      <c r="DD167" s="180" t="str">
        <f>IFERROR(VLOOKUP(Table2[[#This Row],[Previous YOT supervision]],'Lookup Values'!$AY$1:$AZ$3,2,FALSE),"0")</f>
        <v>0</v>
      </c>
      <c r="DE167" s="180" t="str">
        <f>IFERROR(VLOOKUP(Table2[[#This Row],[Custody]],'Lookup Values'!$BA$1:$BB$3,2,FALSE),"0")</f>
        <v>0</v>
      </c>
      <c r="DF167" s="180" t="str">
        <f>IFERROR(VLOOKUP(Table2[[#This Row],[KS2 Eng &amp; Maths Ability Profile HAP/MAP/LAP]],'Lookup Values'!$BC$1:$BD$4,2,FALSE),"0")</f>
        <v>0</v>
      </c>
      <c r="DG167" s="180" t="str">
        <f>IFERROR(VLOOKUP(Table2[[#This Row],[Intended Post 16 Destination]],'Lookup Values'!$BG$1:$BH$12,2,FALSE),"0")</f>
        <v>0</v>
      </c>
      <c r="DH167" s="180" t="str">
        <f>IFERROR(VLOOKUP(Table2[[#This Row],[Application submitted (Y/N or number of applications)]],'Lookup Values'!$BI$1:$BJ$3,2,FALSE),"0")</f>
        <v>0</v>
      </c>
      <c r="DI167" s="180" t="str">
        <f>IFERROR(VLOOKUP(Table2[[#This Row],[Provider Name]],'Lookup Values'!$BK$1:$BL$3,2,FALSE),"0")</f>
        <v>0</v>
      </c>
      <c r="DJ167" s="181"/>
      <c r="DK167" s="180" t="str">
        <f>IFERROR(VLOOKUP(Table2[[#This Row],[Offer received (Y/N)]],'Lookup Values'!$BM$1:$BN$3,2,FALSE),"0")</f>
        <v>0</v>
      </c>
      <c r="DL167" s="180" t="str">
        <f>IFERROR(VLOOKUP(Table2[[#This Row],[Poor Behaviour / Attitude / Motivation]],'Lookup Values'!$BO$1:$BP$4,2,FALSE),"0")</f>
        <v>0</v>
      </c>
      <c r="DM167" s="180" t="str">
        <f>IFERROR(VLOOKUP(Table2[[#This Row],[Other known risk factors (1)]],'Lookup Values'!$BQ$1:$BR$10,2,FALSE),"0")</f>
        <v>0</v>
      </c>
      <c r="DN167" s="182" t="str">
        <f>IFERROR(VLOOKUP(Table2[[#This Row],[Other known risk factors (2)]],'Lookup Values'!$BQ$1:$BR$10,2,FALSE),"0")</f>
        <v>0</v>
      </c>
      <c r="DO167" s="180">
        <f>SUM(Table3[[#This Row],[Gender Score]:[Other known risk factors (2) Score]])</f>
        <v>0</v>
      </c>
      <c r="DP167" s="185" t="str">
        <f>CONCATENATE(Table2[[#This Row],[Generated RONI]],Table2[[#This Row],[School RONI]])</f>
        <v>Very Low</v>
      </c>
    </row>
    <row r="168" spans="1:120" s="179" customFormat="1" ht="13" x14ac:dyDescent="0.3">
      <c r="A168" s="168"/>
      <c r="B168" s="169"/>
      <c r="C168" s="170"/>
      <c r="D168" s="170"/>
      <c r="E168" s="170"/>
      <c r="F168" s="170"/>
      <c r="G168" s="170"/>
      <c r="H168" s="171"/>
      <c r="I168" s="172"/>
      <c r="J168" s="173"/>
      <c r="K168" s="172"/>
      <c r="L168" s="172"/>
      <c r="M168" s="173"/>
      <c r="N168" s="171"/>
      <c r="O168" s="173"/>
      <c r="P168" s="175"/>
      <c r="Q168" s="175"/>
      <c r="R168" s="175"/>
      <c r="S168" s="175"/>
      <c r="T168" s="175"/>
      <c r="U168" s="175"/>
      <c r="V168" s="175"/>
      <c r="W168" s="175"/>
      <c r="X168" s="175"/>
      <c r="Y168" s="175"/>
      <c r="Z168" s="175"/>
      <c r="AA168" s="175"/>
      <c r="AB168" s="175"/>
      <c r="AC168" s="175"/>
      <c r="AD168" s="175"/>
      <c r="AE168" s="175"/>
      <c r="AF168" s="175"/>
      <c r="AG168" s="175"/>
      <c r="AH168" s="175"/>
      <c r="AI168" s="175"/>
      <c r="AJ168" s="175"/>
      <c r="AK168" s="175"/>
      <c r="AL168" s="175"/>
      <c r="AM168" s="175"/>
      <c r="AN168" s="175"/>
      <c r="AO168" s="175"/>
      <c r="AP168" s="175"/>
      <c r="AQ168" s="175"/>
      <c r="AR168" s="176"/>
      <c r="AS168" s="176"/>
      <c r="AT168" s="176"/>
      <c r="AU168" s="177" t="str">
        <f>VLOOKUP(Table3[[#This Row],[Risk Rating Score]],'Lookup Values'!$BS$1:$BT$34,2)</f>
        <v>Very Low</v>
      </c>
      <c r="AV168" s="172"/>
      <c r="AW168" s="177" t="str">
        <f>IFERROR(VLOOKUP(Table3[[#This Row],[RONI Match]],'Lookup Values'!$BU$2:$BV$26,2,FALSE),"")</f>
        <v/>
      </c>
      <c r="AX168" s="186"/>
      <c r="AY168" s="172"/>
      <c r="AZ168" s="176"/>
      <c r="BA168" s="170"/>
      <c r="BB168" s="170"/>
      <c r="BC168" s="170"/>
      <c r="BD168" s="170"/>
      <c r="BE168" s="170"/>
      <c r="BF168" s="170"/>
      <c r="BG168" s="170"/>
      <c r="BH168" s="170"/>
      <c r="BI168" s="175"/>
      <c r="BJ168" s="173"/>
      <c r="BK168" s="173"/>
      <c r="BL168" s="175"/>
      <c r="BM168" s="176"/>
      <c r="CC168" s="180" t="str">
        <f>IFERROR(VLOOKUP(Table2[[#This Row],[Gender]],'Lookup Values'!$A$1:$B$5,2,FALSE),"0")</f>
        <v>0</v>
      </c>
      <c r="CD168" s="181"/>
      <c r="CE168" s="180" t="str">
        <f>IFERROR(VLOOKUP(Table2[[#This Row],[Year Group]],'Lookup Values'!$C$1:$D$9,2,FALSE),"0")</f>
        <v>0</v>
      </c>
      <c r="CF168" s="180" t="str">
        <f>IFERROR(VLOOKUP(Table2[[#This Row],[School]],'Lookup Values'!$E$1:$E$22,2,FALSE),"0")</f>
        <v>0</v>
      </c>
      <c r="CG168" s="180" t="str">
        <f>IFERROR(VLOOKUP(Table2[[#This Row],[Attending PRU / AP]],'Lookup Values'!$G$1:$H$3,2,FALSE),"0")</f>
        <v>0</v>
      </c>
      <c r="CH168" s="180" t="str">
        <f>IFERROR(VLOOKUP(Table2[[#This Row],[EHE]],'Lookup Values'!$I$1:$J$3,2,FALSE),"0")</f>
        <v>0</v>
      </c>
      <c r="CI168" s="180" t="str">
        <f>IFERROR(VLOOKUP(Table2[[#This Row],[CME]],'Lookup Values'!$K$1:$L$3,2,FALSE),"0")</f>
        <v>0</v>
      </c>
      <c r="CJ168" s="183" t="str">
        <f>IFERROR(VLOOKUP(Table2[[#This Row],[Ethnicity]],'Ethnicity codes'!$H$1:$J$101,3,FALSE),"")</f>
        <v/>
      </c>
      <c r="CK168" s="180" t="str">
        <f>IFERROR(VLOOKUP(Table3[[#This Row],[Ethnicity2]],'Lookup Values'!$M$1:$N$23,2,FALSE),"0")</f>
        <v>0</v>
      </c>
      <c r="CL168" s="180" t="str">
        <f>IFERROR(VLOOKUP(Table3[[#This Row],[Ethnicity2]],'Lookup Values'!$O$1:$P$3,2,FALSE),"0")</f>
        <v>0</v>
      </c>
      <c r="CM168" s="180" t="str">
        <f>IFERROR(VLOOKUP(Table2[[#This Row],[EAL]],'Lookup Values'!$Q$1:$R$3,2,FALSE),"0")</f>
        <v>0</v>
      </c>
      <c r="CN168" s="180" t="str">
        <f>IFERROR(VLOOKUP(Table2[[#This Row],[SEND]],'Lookup Values'!$S$1:$T$6,2,FALSE),"0")</f>
        <v>0</v>
      </c>
      <c r="CO168" s="180" t="str">
        <f>IFERROR(VLOOKUP(Table2[[#This Row],[Pupil Premium]],'Lookup Values'!$U$1:$V$3,2,FALSE),"0")</f>
        <v>0</v>
      </c>
      <c r="CP168" s="180" t="str">
        <f>IFERROR(VLOOKUP(Table2[[#This Row],[LAC / Care Leaver]],'Lookup Values'!$W$1:$X$3,2,FALSE),"0")</f>
        <v>0</v>
      </c>
      <c r="CQ168" s="180" t="str">
        <f>IFERROR(VLOOKUP(Table2[[#This Row],[CP / CIN]],'Lookup Values'!$Y$1:$Z$3,2,FALSE),"0")</f>
        <v>0</v>
      </c>
      <c r="CR168" s="180" t="str">
        <f>IFERROR(VLOOKUP(Table2[[#This Row],[Early Help Referral]],'Lookup Values'!$Y$1:$Z$3,2,FALSE),"0")</f>
        <v>0</v>
      </c>
      <c r="CS168" s="180" t="str">
        <f>IFERROR(VLOOKUP(Table2[[#This Row],[Social Worker]],'Lookup Values'!$Y$1:$Z$3,2,FALSE),"0")</f>
        <v>0</v>
      </c>
      <c r="CT168" s="180" t="str">
        <f>IFERROR(VLOOKUP(Table2[[#This Row],[Exclusion]],'Lookup Values'!$AE$1:$AF$5,2,FALSE),"0")</f>
        <v>0</v>
      </c>
      <c r="CU168" s="180" t="str">
        <f>IFERROR(VLOOKUP(Table2[[#This Row],[Attendance / Absence (&lt;90% PA / &lt;50% SA)]],'Lookup Values'!$AG$1:$AH$4,2,FALSE),"0")</f>
        <v>0</v>
      </c>
      <c r="CV168" s="180" t="str">
        <f>IFERROR(VLOOKUP(Table2[[#This Row],[Multiple School Moves (3+)]],'Lookup Values'!$AI$1:$AJ$3,2,FALSE),"0")</f>
        <v>0</v>
      </c>
      <c r="CW168" s="180" t="str">
        <f>IFERROR(VLOOKUP(Table2[[#This Row],[Pregnancy]],'Lookup Values'!$AK$1:$AL$3,2,FALSE),"0")</f>
        <v>0</v>
      </c>
      <c r="CX168" s="180" t="str">
        <f>IFERROR(VLOOKUP(Table2[[#This Row],[Young Parent]],'Lookup Values'!$AM$1:$AN$3,2,FALSE),"0")</f>
        <v>0</v>
      </c>
      <c r="CY168" s="180" t="str">
        <f>IFERROR(VLOOKUP(Table2[[#This Row],[Young Carer]],'Lookup Values'!$AO$1:$AP$3,2,FALSE),"0")</f>
        <v>0</v>
      </c>
      <c r="CZ168" s="180" t="str">
        <f>IFERROR(VLOOKUP(Table2[[#This Row],[CAMHS Involvement]],'Lookup Values'!$AQ$1:$AR$3,2,FALSE),"0")</f>
        <v>0</v>
      </c>
      <c r="DA168" s="180" t="str">
        <f>IFERROR(VLOOKUP(Table2[[#This Row],[Health Condition]],'Lookup Values'!$AS$1:$AT$3,2,FALSE),"0")</f>
        <v>0</v>
      </c>
      <c r="DB168" s="180" t="str">
        <f>IFERROR(VLOOKUP(Table2[[#This Row],[Substance Misuse ]],'Lookup Values'!$AU$1:$AV$3,2,FALSE),"0")</f>
        <v>0</v>
      </c>
      <c r="DC168" s="180" t="str">
        <f>IFERROR(VLOOKUP(Table2[[#This Row],[YOT supervision]],'Lookup Values'!$AW$1:$AX$3,2,FALSE),"0")</f>
        <v>0</v>
      </c>
      <c r="DD168" s="180" t="str">
        <f>IFERROR(VLOOKUP(Table2[[#This Row],[Previous YOT supervision]],'Lookup Values'!$AY$1:$AZ$3,2,FALSE),"0")</f>
        <v>0</v>
      </c>
      <c r="DE168" s="180" t="str">
        <f>IFERROR(VLOOKUP(Table2[[#This Row],[Custody]],'Lookup Values'!$BA$1:$BB$3,2,FALSE),"0")</f>
        <v>0</v>
      </c>
      <c r="DF168" s="180" t="str">
        <f>IFERROR(VLOOKUP(Table2[[#This Row],[KS2 Eng &amp; Maths Ability Profile HAP/MAP/LAP]],'Lookup Values'!$BC$1:$BD$4,2,FALSE),"0")</f>
        <v>0</v>
      </c>
      <c r="DG168" s="180" t="str">
        <f>IFERROR(VLOOKUP(Table2[[#This Row],[Intended Post 16 Destination]],'Lookup Values'!$BG$1:$BH$12,2,FALSE),"0")</f>
        <v>0</v>
      </c>
      <c r="DH168" s="180" t="str">
        <f>IFERROR(VLOOKUP(Table2[[#This Row],[Application submitted (Y/N or number of applications)]],'Lookup Values'!$BI$1:$BJ$3,2,FALSE),"0")</f>
        <v>0</v>
      </c>
      <c r="DI168" s="180" t="str">
        <f>IFERROR(VLOOKUP(Table2[[#This Row],[Provider Name]],'Lookup Values'!$BK$1:$BL$3,2,FALSE),"0")</f>
        <v>0</v>
      </c>
      <c r="DJ168" s="181"/>
      <c r="DK168" s="180" t="str">
        <f>IFERROR(VLOOKUP(Table2[[#This Row],[Offer received (Y/N)]],'Lookup Values'!$BM$1:$BN$3,2,FALSE),"0")</f>
        <v>0</v>
      </c>
      <c r="DL168" s="180" t="str">
        <f>IFERROR(VLOOKUP(Table2[[#This Row],[Poor Behaviour / Attitude / Motivation]],'Lookup Values'!$BO$1:$BP$4,2,FALSE),"0")</f>
        <v>0</v>
      </c>
      <c r="DM168" s="180" t="str">
        <f>IFERROR(VLOOKUP(Table2[[#This Row],[Other known risk factors (1)]],'Lookup Values'!$BQ$1:$BR$10,2,FALSE),"0")</f>
        <v>0</v>
      </c>
      <c r="DN168" s="182" t="str">
        <f>IFERROR(VLOOKUP(Table2[[#This Row],[Other known risk factors (2)]],'Lookup Values'!$BQ$1:$BR$10,2,FALSE),"0")</f>
        <v>0</v>
      </c>
      <c r="DO168" s="180">
        <f>SUM(Table3[[#This Row],[Gender Score]:[Other known risk factors (2) Score]])</f>
        <v>0</v>
      </c>
      <c r="DP168" s="185" t="str">
        <f>CONCATENATE(Table2[[#This Row],[Generated RONI]],Table2[[#This Row],[School RONI]])</f>
        <v>Very Low</v>
      </c>
    </row>
    <row r="169" spans="1:120" s="179" customFormat="1" ht="13" x14ac:dyDescent="0.3">
      <c r="A169" s="168"/>
      <c r="B169" s="169"/>
      <c r="C169" s="170"/>
      <c r="D169" s="170"/>
      <c r="E169" s="170"/>
      <c r="F169" s="170"/>
      <c r="G169" s="170"/>
      <c r="H169" s="171"/>
      <c r="I169" s="172"/>
      <c r="J169" s="173"/>
      <c r="K169" s="172"/>
      <c r="L169" s="172"/>
      <c r="M169" s="173"/>
      <c r="N169" s="171"/>
      <c r="O169" s="173"/>
      <c r="P169" s="175"/>
      <c r="Q169" s="175"/>
      <c r="R169" s="175"/>
      <c r="S169" s="175"/>
      <c r="T169" s="175"/>
      <c r="U169" s="175"/>
      <c r="V169" s="175"/>
      <c r="W169" s="175"/>
      <c r="X169" s="175"/>
      <c r="Y169" s="175"/>
      <c r="Z169" s="175"/>
      <c r="AA169" s="175"/>
      <c r="AB169" s="175"/>
      <c r="AC169" s="175"/>
      <c r="AD169" s="175"/>
      <c r="AE169" s="175"/>
      <c r="AF169" s="175"/>
      <c r="AG169" s="175"/>
      <c r="AH169" s="175"/>
      <c r="AI169" s="175"/>
      <c r="AJ169" s="175"/>
      <c r="AK169" s="175"/>
      <c r="AL169" s="175"/>
      <c r="AM169" s="175"/>
      <c r="AN169" s="175"/>
      <c r="AO169" s="175"/>
      <c r="AP169" s="175"/>
      <c r="AQ169" s="175"/>
      <c r="AR169" s="176"/>
      <c r="AS169" s="176"/>
      <c r="AT169" s="176"/>
      <c r="AU169" s="177" t="str">
        <f>VLOOKUP(Table3[[#This Row],[Risk Rating Score]],'Lookup Values'!$BS$1:$BT$34,2)</f>
        <v>Very Low</v>
      </c>
      <c r="AV169" s="172"/>
      <c r="AW169" s="177" t="str">
        <f>IFERROR(VLOOKUP(Table3[[#This Row],[RONI Match]],'Lookup Values'!$BU$2:$BV$26,2,FALSE),"")</f>
        <v/>
      </c>
      <c r="AX169" s="186"/>
      <c r="AY169" s="172"/>
      <c r="AZ169" s="176"/>
      <c r="BA169" s="170"/>
      <c r="BB169" s="170"/>
      <c r="BC169" s="170"/>
      <c r="BD169" s="170"/>
      <c r="BE169" s="170"/>
      <c r="BF169" s="170"/>
      <c r="BG169" s="170"/>
      <c r="BH169" s="170"/>
      <c r="BI169" s="175"/>
      <c r="BJ169" s="173"/>
      <c r="BK169" s="173"/>
      <c r="BL169" s="175"/>
      <c r="BM169" s="176"/>
      <c r="CC169" s="180" t="str">
        <f>IFERROR(VLOOKUP(Table2[[#This Row],[Gender]],'Lookup Values'!$A$1:$B$5,2,FALSE),"0")</f>
        <v>0</v>
      </c>
      <c r="CD169" s="181"/>
      <c r="CE169" s="180" t="str">
        <f>IFERROR(VLOOKUP(Table2[[#This Row],[Year Group]],'Lookup Values'!$C$1:$D$9,2,FALSE),"0")</f>
        <v>0</v>
      </c>
      <c r="CF169" s="180" t="str">
        <f>IFERROR(VLOOKUP(Table2[[#This Row],[School]],'Lookup Values'!$E$1:$E$22,2,FALSE),"0")</f>
        <v>0</v>
      </c>
      <c r="CG169" s="180" t="str">
        <f>IFERROR(VLOOKUP(Table2[[#This Row],[Attending PRU / AP]],'Lookup Values'!$G$1:$H$3,2,FALSE),"0")</f>
        <v>0</v>
      </c>
      <c r="CH169" s="180" t="str">
        <f>IFERROR(VLOOKUP(Table2[[#This Row],[EHE]],'Lookup Values'!$I$1:$J$3,2,FALSE),"0")</f>
        <v>0</v>
      </c>
      <c r="CI169" s="180" t="str">
        <f>IFERROR(VLOOKUP(Table2[[#This Row],[CME]],'Lookup Values'!$K$1:$L$3,2,FALSE),"0")</f>
        <v>0</v>
      </c>
      <c r="CJ169" s="183" t="str">
        <f>IFERROR(VLOOKUP(Table2[[#This Row],[Ethnicity]],'Ethnicity codes'!$H$1:$J$101,3,FALSE),"")</f>
        <v/>
      </c>
      <c r="CK169" s="180" t="str">
        <f>IFERROR(VLOOKUP(Table3[[#This Row],[Ethnicity2]],'Lookup Values'!$M$1:$N$23,2,FALSE),"0")</f>
        <v>0</v>
      </c>
      <c r="CL169" s="180" t="str">
        <f>IFERROR(VLOOKUP(Table3[[#This Row],[Ethnicity2]],'Lookup Values'!$O$1:$P$3,2,FALSE),"0")</f>
        <v>0</v>
      </c>
      <c r="CM169" s="180" t="str">
        <f>IFERROR(VLOOKUP(Table2[[#This Row],[EAL]],'Lookup Values'!$Q$1:$R$3,2,FALSE),"0")</f>
        <v>0</v>
      </c>
      <c r="CN169" s="180" t="str">
        <f>IFERROR(VLOOKUP(Table2[[#This Row],[SEND]],'Lookup Values'!$S$1:$T$6,2,FALSE),"0")</f>
        <v>0</v>
      </c>
      <c r="CO169" s="180" t="str">
        <f>IFERROR(VLOOKUP(Table2[[#This Row],[Pupil Premium]],'Lookup Values'!$U$1:$V$3,2,FALSE),"0")</f>
        <v>0</v>
      </c>
      <c r="CP169" s="180" t="str">
        <f>IFERROR(VLOOKUP(Table2[[#This Row],[LAC / Care Leaver]],'Lookup Values'!$W$1:$X$3,2,FALSE),"0")</f>
        <v>0</v>
      </c>
      <c r="CQ169" s="180" t="str">
        <f>IFERROR(VLOOKUP(Table2[[#This Row],[CP / CIN]],'Lookup Values'!$Y$1:$Z$3,2,FALSE),"0")</f>
        <v>0</v>
      </c>
      <c r="CR169" s="180" t="str">
        <f>IFERROR(VLOOKUP(Table2[[#This Row],[Early Help Referral]],'Lookup Values'!$Y$1:$Z$3,2,FALSE),"0")</f>
        <v>0</v>
      </c>
      <c r="CS169" s="180" t="str">
        <f>IFERROR(VLOOKUP(Table2[[#This Row],[Social Worker]],'Lookup Values'!$Y$1:$Z$3,2,FALSE),"0")</f>
        <v>0</v>
      </c>
      <c r="CT169" s="180" t="str">
        <f>IFERROR(VLOOKUP(Table2[[#This Row],[Exclusion]],'Lookup Values'!$AE$1:$AF$5,2,FALSE),"0")</f>
        <v>0</v>
      </c>
      <c r="CU169" s="180" t="str">
        <f>IFERROR(VLOOKUP(Table2[[#This Row],[Attendance / Absence (&lt;90% PA / &lt;50% SA)]],'Lookup Values'!$AG$1:$AH$4,2,FALSE),"0")</f>
        <v>0</v>
      </c>
      <c r="CV169" s="180" t="str">
        <f>IFERROR(VLOOKUP(Table2[[#This Row],[Multiple School Moves (3+)]],'Lookup Values'!$AI$1:$AJ$3,2,FALSE),"0")</f>
        <v>0</v>
      </c>
      <c r="CW169" s="180" t="str">
        <f>IFERROR(VLOOKUP(Table2[[#This Row],[Pregnancy]],'Lookup Values'!$AK$1:$AL$3,2,FALSE),"0")</f>
        <v>0</v>
      </c>
      <c r="CX169" s="180" t="str">
        <f>IFERROR(VLOOKUP(Table2[[#This Row],[Young Parent]],'Lookup Values'!$AM$1:$AN$3,2,FALSE),"0")</f>
        <v>0</v>
      </c>
      <c r="CY169" s="180" t="str">
        <f>IFERROR(VLOOKUP(Table2[[#This Row],[Young Carer]],'Lookup Values'!$AO$1:$AP$3,2,FALSE),"0")</f>
        <v>0</v>
      </c>
      <c r="CZ169" s="180" t="str">
        <f>IFERROR(VLOOKUP(Table2[[#This Row],[CAMHS Involvement]],'Lookup Values'!$AQ$1:$AR$3,2,FALSE),"0")</f>
        <v>0</v>
      </c>
      <c r="DA169" s="180" t="str">
        <f>IFERROR(VLOOKUP(Table2[[#This Row],[Health Condition]],'Lookup Values'!$AS$1:$AT$3,2,FALSE),"0")</f>
        <v>0</v>
      </c>
      <c r="DB169" s="180" t="str">
        <f>IFERROR(VLOOKUP(Table2[[#This Row],[Substance Misuse ]],'Lookup Values'!$AU$1:$AV$3,2,FALSE),"0")</f>
        <v>0</v>
      </c>
      <c r="DC169" s="180" t="str">
        <f>IFERROR(VLOOKUP(Table2[[#This Row],[YOT supervision]],'Lookup Values'!$AW$1:$AX$3,2,FALSE),"0")</f>
        <v>0</v>
      </c>
      <c r="DD169" s="180" t="str">
        <f>IFERROR(VLOOKUP(Table2[[#This Row],[Previous YOT supervision]],'Lookup Values'!$AY$1:$AZ$3,2,FALSE),"0")</f>
        <v>0</v>
      </c>
      <c r="DE169" s="180" t="str">
        <f>IFERROR(VLOOKUP(Table2[[#This Row],[Custody]],'Lookup Values'!$BA$1:$BB$3,2,FALSE),"0")</f>
        <v>0</v>
      </c>
      <c r="DF169" s="180" t="str">
        <f>IFERROR(VLOOKUP(Table2[[#This Row],[KS2 Eng &amp; Maths Ability Profile HAP/MAP/LAP]],'Lookup Values'!$BC$1:$BD$4,2,FALSE),"0")</f>
        <v>0</v>
      </c>
      <c r="DG169" s="180" t="str">
        <f>IFERROR(VLOOKUP(Table2[[#This Row],[Intended Post 16 Destination]],'Lookup Values'!$BG$1:$BH$12,2,FALSE),"0")</f>
        <v>0</v>
      </c>
      <c r="DH169" s="180" t="str">
        <f>IFERROR(VLOOKUP(Table2[[#This Row],[Application submitted (Y/N or number of applications)]],'Lookup Values'!$BI$1:$BJ$3,2,FALSE),"0")</f>
        <v>0</v>
      </c>
      <c r="DI169" s="180" t="str">
        <f>IFERROR(VLOOKUP(Table2[[#This Row],[Provider Name]],'Lookup Values'!$BK$1:$BL$3,2,FALSE),"0")</f>
        <v>0</v>
      </c>
      <c r="DJ169" s="181"/>
      <c r="DK169" s="180" t="str">
        <f>IFERROR(VLOOKUP(Table2[[#This Row],[Offer received (Y/N)]],'Lookup Values'!$BM$1:$BN$3,2,FALSE),"0")</f>
        <v>0</v>
      </c>
      <c r="DL169" s="180" t="str">
        <f>IFERROR(VLOOKUP(Table2[[#This Row],[Poor Behaviour / Attitude / Motivation]],'Lookup Values'!$BO$1:$BP$4,2,FALSE),"0")</f>
        <v>0</v>
      </c>
      <c r="DM169" s="180" t="str">
        <f>IFERROR(VLOOKUP(Table2[[#This Row],[Other known risk factors (1)]],'Lookup Values'!$BQ$1:$BR$10,2,FALSE),"0")</f>
        <v>0</v>
      </c>
      <c r="DN169" s="182" t="str">
        <f>IFERROR(VLOOKUP(Table2[[#This Row],[Other known risk factors (2)]],'Lookup Values'!$BQ$1:$BR$10,2,FALSE),"0")</f>
        <v>0</v>
      </c>
      <c r="DO169" s="180">
        <f>SUM(Table3[[#This Row],[Gender Score]:[Other known risk factors (2) Score]])</f>
        <v>0</v>
      </c>
      <c r="DP169" s="185" t="str">
        <f>CONCATENATE(Table2[[#This Row],[Generated RONI]],Table2[[#This Row],[School RONI]])</f>
        <v>Very Low</v>
      </c>
    </row>
    <row r="170" spans="1:120" s="179" customFormat="1" ht="13" x14ac:dyDescent="0.3">
      <c r="A170" s="168"/>
      <c r="B170" s="169"/>
      <c r="C170" s="170"/>
      <c r="D170" s="170"/>
      <c r="E170" s="170"/>
      <c r="F170" s="170"/>
      <c r="G170" s="170"/>
      <c r="H170" s="171"/>
      <c r="I170" s="172"/>
      <c r="J170" s="173"/>
      <c r="K170" s="172"/>
      <c r="L170" s="172"/>
      <c r="M170" s="173"/>
      <c r="N170" s="171"/>
      <c r="O170" s="173"/>
      <c r="P170" s="175"/>
      <c r="Q170" s="175"/>
      <c r="R170" s="175"/>
      <c r="S170" s="175"/>
      <c r="T170" s="175"/>
      <c r="U170" s="175"/>
      <c r="V170" s="175"/>
      <c r="W170" s="175"/>
      <c r="X170" s="175"/>
      <c r="Y170" s="175"/>
      <c r="Z170" s="175"/>
      <c r="AA170" s="175"/>
      <c r="AB170" s="175"/>
      <c r="AC170" s="175"/>
      <c r="AD170" s="175"/>
      <c r="AE170" s="175"/>
      <c r="AF170" s="175"/>
      <c r="AG170" s="175"/>
      <c r="AH170" s="175"/>
      <c r="AI170" s="175"/>
      <c r="AJ170" s="175"/>
      <c r="AK170" s="175"/>
      <c r="AL170" s="175"/>
      <c r="AM170" s="175"/>
      <c r="AN170" s="175"/>
      <c r="AO170" s="175"/>
      <c r="AP170" s="175"/>
      <c r="AQ170" s="175"/>
      <c r="AR170" s="176"/>
      <c r="AS170" s="176"/>
      <c r="AT170" s="176"/>
      <c r="AU170" s="177" t="str">
        <f>VLOOKUP(Table3[[#This Row],[Risk Rating Score]],'Lookup Values'!$BS$1:$BT$34,2)</f>
        <v>Very Low</v>
      </c>
      <c r="AV170" s="172"/>
      <c r="AW170" s="177" t="str">
        <f>IFERROR(VLOOKUP(Table3[[#This Row],[RONI Match]],'Lookup Values'!$BU$2:$BV$26,2,FALSE),"")</f>
        <v/>
      </c>
      <c r="AX170" s="186"/>
      <c r="AY170" s="172"/>
      <c r="AZ170" s="176"/>
      <c r="BA170" s="170"/>
      <c r="BB170" s="170"/>
      <c r="BC170" s="170"/>
      <c r="BD170" s="170"/>
      <c r="BE170" s="170"/>
      <c r="BF170" s="170"/>
      <c r="BG170" s="170"/>
      <c r="BH170" s="170"/>
      <c r="BI170" s="175"/>
      <c r="BJ170" s="173"/>
      <c r="BK170" s="173"/>
      <c r="BL170" s="175"/>
      <c r="BM170" s="176"/>
      <c r="CC170" s="180" t="str">
        <f>IFERROR(VLOOKUP(Table2[[#This Row],[Gender]],'Lookup Values'!$A$1:$B$5,2,FALSE),"0")</f>
        <v>0</v>
      </c>
      <c r="CD170" s="181"/>
      <c r="CE170" s="180" t="str">
        <f>IFERROR(VLOOKUP(Table2[[#This Row],[Year Group]],'Lookup Values'!$C$1:$D$9,2,FALSE),"0")</f>
        <v>0</v>
      </c>
      <c r="CF170" s="180" t="str">
        <f>IFERROR(VLOOKUP(Table2[[#This Row],[School]],'Lookup Values'!$E$1:$E$22,2,FALSE),"0")</f>
        <v>0</v>
      </c>
      <c r="CG170" s="180" t="str">
        <f>IFERROR(VLOOKUP(Table2[[#This Row],[Attending PRU / AP]],'Lookup Values'!$G$1:$H$3,2,FALSE),"0")</f>
        <v>0</v>
      </c>
      <c r="CH170" s="180" t="str">
        <f>IFERROR(VLOOKUP(Table2[[#This Row],[EHE]],'Lookup Values'!$I$1:$J$3,2,FALSE),"0")</f>
        <v>0</v>
      </c>
      <c r="CI170" s="180" t="str">
        <f>IFERROR(VLOOKUP(Table2[[#This Row],[CME]],'Lookup Values'!$K$1:$L$3,2,FALSE),"0")</f>
        <v>0</v>
      </c>
      <c r="CJ170" s="183" t="str">
        <f>IFERROR(VLOOKUP(Table2[[#This Row],[Ethnicity]],'Ethnicity codes'!$H$1:$J$101,3,FALSE),"")</f>
        <v/>
      </c>
      <c r="CK170" s="180" t="str">
        <f>IFERROR(VLOOKUP(Table3[[#This Row],[Ethnicity2]],'Lookup Values'!$M$1:$N$23,2,FALSE),"0")</f>
        <v>0</v>
      </c>
      <c r="CL170" s="180" t="str">
        <f>IFERROR(VLOOKUP(Table3[[#This Row],[Ethnicity2]],'Lookup Values'!$O$1:$P$3,2,FALSE),"0")</f>
        <v>0</v>
      </c>
      <c r="CM170" s="180" t="str">
        <f>IFERROR(VLOOKUP(Table2[[#This Row],[EAL]],'Lookup Values'!$Q$1:$R$3,2,FALSE),"0")</f>
        <v>0</v>
      </c>
      <c r="CN170" s="180" t="str">
        <f>IFERROR(VLOOKUP(Table2[[#This Row],[SEND]],'Lookup Values'!$S$1:$T$6,2,FALSE),"0")</f>
        <v>0</v>
      </c>
      <c r="CO170" s="180" t="str">
        <f>IFERROR(VLOOKUP(Table2[[#This Row],[Pupil Premium]],'Lookup Values'!$U$1:$V$3,2,FALSE),"0")</f>
        <v>0</v>
      </c>
      <c r="CP170" s="180" t="str">
        <f>IFERROR(VLOOKUP(Table2[[#This Row],[LAC / Care Leaver]],'Lookup Values'!$W$1:$X$3,2,FALSE),"0")</f>
        <v>0</v>
      </c>
      <c r="CQ170" s="180" t="str">
        <f>IFERROR(VLOOKUP(Table2[[#This Row],[CP / CIN]],'Lookup Values'!$Y$1:$Z$3,2,FALSE),"0")</f>
        <v>0</v>
      </c>
      <c r="CR170" s="180" t="str">
        <f>IFERROR(VLOOKUP(Table2[[#This Row],[Early Help Referral]],'Lookup Values'!$Y$1:$Z$3,2,FALSE),"0")</f>
        <v>0</v>
      </c>
      <c r="CS170" s="180" t="str">
        <f>IFERROR(VLOOKUP(Table2[[#This Row],[Social Worker]],'Lookup Values'!$Y$1:$Z$3,2,FALSE),"0")</f>
        <v>0</v>
      </c>
      <c r="CT170" s="180" t="str">
        <f>IFERROR(VLOOKUP(Table2[[#This Row],[Exclusion]],'Lookup Values'!$AE$1:$AF$5,2,FALSE),"0")</f>
        <v>0</v>
      </c>
      <c r="CU170" s="180" t="str">
        <f>IFERROR(VLOOKUP(Table2[[#This Row],[Attendance / Absence (&lt;90% PA / &lt;50% SA)]],'Lookup Values'!$AG$1:$AH$4,2,FALSE),"0")</f>
        <v>0</v>
      </c>
      <c r="CV170" s="180" t="str">
        <f>IFERROR(VLOOKUP(Table2[[#This Row],[Multiple School Moves (3+)]],'Lookup Values'!$AI$1:$AJ$3,2,FALSE),"0")</f>
        <v>0</v>
      </c>
      <c r="CW170" s="180" t="str">
        <f>IFERROR(VLOOKUP(Table2[[#This Row],[Pregnancy]],'Lookup Values'!$AK$1:$AL$3,2,FALSE),"0")</f>
        <v>0</v>
      </c>
      <c r="CX170" s="180" t="str">
        <f>IFERROR(VLOOKUP(Table2[[#This Row],[Young Parent]],'Lookup Values'!$AM$1:$AN$3,2,FALSE),"0")</f>
        <v>0</v>
      </c>
      <c r="CY170" s="180" t="str">
        <f>IFERROR(VLOOKUP(Table2[[#This Row],[Young Carer]],'Lookup Values'!$AO$1:$AP$3,2,FALSE),"0")</f>
        <v>0</v>
      </c>
      <c r="CZ170" s="180" t="str">
        <f>IFERROR(VLOOKUP(Table2[[#This Row],[CAMHS Involvement]],'Lookup Values'!$AQ$1:$AR$3,2,FALSE),"0")</f>
        <v>0</v>
      </c>
      <c r="DA170" s="180" t="str">
        <f>IFERROR(VLOOKUP(Table2[[#This Row],[Health Condition]],'Lookup Values'!$AS$1:$AT$3,2,FALSE),"0")</f>
        <v>0</v>
      </c>
      <c r="DB170" s="180" t="str">
        <f>IFERROR(VLOOKUP(Table2[[#This Row],[Substance Misuse ]],'Lookup Values'!$AU$1:$AV$3,2,FALSE),"0")</f>
        <v>0</v>
      </c>
      <c r="DC170" s="180" t="str">
        <f>IFERROR(VLOOKUP(Table2[[#This Row],[YOT supervision]],'Lookup Values'!$AW$1:$AX$3,2,FALSE),"0")</f>
        <v>0</v>
      </c>
      <c r="DD170" s="180" t="str">
        <f>IFERROR(VLOOKUP(Table2[[#This Row],[Previous YOT supervision]],'Lookup Values'!$AY$1:$AZ$3,2,FALSE),"0")</f>
        <v>0</v>
      </c>
      <c r="DE170" s="180" t="str">
        <f>IFERROR(VLOOKUP(Table2[[#This Row],[Custody]],'Lookup Values'!$BA$1:$BB$3,2,FALSE),"0")</f>
        <v>0</v>
      </c>
      <c r="DF170" s="180" t="str">
        <f>IFERROR(VLOOKUP(Table2[[#This Row],[KS2 Eng &amp; Maths Ability Profile HAP/MAP/LAP]],'Lookup Values'!$BC$1:$BD$4,2,FALSE),"0")</f>
        <v>0</v>
      </c>
      <c r="DG170" s="180" t="str">
        <f>IFERROR(VLOOKUP(Table2[[#This Row],[Intended Post 16 Destination]],'Lookup Values'!$BG$1:$BH$12,2,FALSE),"0")</f>
        <v>0</v>
      </c>
      <c r="DH170" s="180" t="str">
        <f>IFERROR(VLOOKUP(Table2[[#This Row],[Application submitted (Y/N or number of applications)]],'Lookup Values'!$BI$1:$BJ$3,2,FALSE),"0")</f>
        <v>0</v>
      </c>
      <c r="DI170" s="180" t="str">
        <f>IFERROR(VLOOKUP(Table2[[#This Row],[Provider Name]],'Lookup Values'!$BK$1:$BL$3,2,FALSE),"0")</f>
        <v>0</v>
      </c>
      <c r="DJ170" s="181"/>
      <c r="DK170" s="180" t="str">
        <f>IFERROR(VLOOKUP(Table2[[#This Row],[Offer received (Y/N)]],'Lookup Values'!$BM$1:$BN$3,2,FALSE),"0")</f>
        <v>0</v>
      </c>
      <c r="DL170" s="180" t="str">
        <f>IFERROR(VLOOKUP(Table2[[#This Row],[Poor Behaviour / Attitude / Motivation]],'Lookup Values'!$BO$1:$BP$4,2,FALSE),"0")</f>
        <v>0</v>
      </c>
      <c r="DM170" s="180" t="str">
        <f>IFERROR(VLOOKUP(Table2[[#This Row],[Other known risk factors (1)]],'Lookup Values'!$BQ$1:$BR$10,2,FALSE),"0")</f>
        <v>0</v>
      </c>
      <c r="DN170" s="182" t="str">
        <f>IFERROR(VLOOKUP(Table2[[#This Row],[Other known risk factors (2)]],'Lookup Values'!$BQ$1:$BR$10,2,FALSE),"0")</f>
        <v>0</v>
      </c>
      <c r="DO170" s="180">
        <f>SUM(Table3[[#This Row],[Gender Score]:[Other known risk factors (2) Score]])</f>
        <v>0</v>
      </c>
      <c r="DP170" s="185" t="str">
        <f>CONCATENATE(Table2[[#This Row],[Generated RONI]],Table2[[#This Row],[School RONI]])</f>
        <v>Very Low</v>
      </c>
    </row>
    <row r="171" spans="1:120" s="179" customFormat="1" ht="13" x14ac:dyDescent="0.3">
      <c r="A171" s="168"/>
      <c r="B171" s="169"/>
      <c r="C171" s="170"/>
      <c r="D171" s="170"/>
      <c r="E171" s="170"/>
      <c r="F171" s="170"/>
      <c r="G171" s="170"/>
      <c r="H171" s="171"/>
      <c r="I171" s="172"/>
      <c r="J171" s="173"/>
      <c r="K171" s="172"/>
      <c r="L171" s="172"/>
      <c r="M171" s="173"/>
      <c r="N171" s="171"/>
      <c r="O171" s="173"/>
      <c r="P171" s="175"/>
      <c r="Q171" s="175"/>
      <c r="R171" s="175"/>
      <c r="S171" s="175"/>
      <c r="T171" s="175"/>
      <c r="U171" s="175"/>
      <c r="V171" s="175"/>
      <c r="W171" s="175"/>
      <c r="X171" s="175"/>
      <c r="Y171" s="175"/>
      <c r="Z171" s="175"/>
      <c r="AA171" s="175"/>
      <c r="AB171" s="175"/>
      <c r="AC171" s="175"/>
      <c r="AD171" s="175"/>
      <c r="AE171" s="175"/>
      <c r="AF171" s="175"/>
      <c r="AG171" s="175"/>
      <c r="AH171" s="175"/>
      <c r="AI171" s="175"/>
      <c r="AJ171" s="175"/>
      <c r="AK171" s="175"/>
      <c r="AL171" s="175"/>
      <c r="AM171" s="175"/>
      <c r="AN171" s="175"/>
      <c r="AO171" s="175"/>
      <c r="AP171" s="175"/>
      <c r="AQ171" s="175"/>
      <c r="AR171" s="176"/>
      <c r="AS171" s="176"/>
      <c r="AT171" s="176"/>
      <c r="AU171" s="177" t="str">
        <f>VLOOKUP(Table3[[#This Row],[Risk Rating Score]],'Lookup Values'!$BS$1:$BT$34,2)</f>
        <v>Very Low</v>
      </c>
      <c r="AV171" s="172"/>
      <c r="AW171" s="177" t="str">
        <f>IFERROR(VLOOKUP(Table3[[#This Row],[RONI Match]],'Lookup Values'!$BU$2:$BV$26,2,FALSE),"")</f>
        <v/>
      </c>
      <c r="AX171" s="186"/>
      <c r="AY171" s="172"/>
      <c r="AZ171" s="176"/>
      <c r="BA171" s="170"/>
      <c r="BB171" s="170"/>
      <c r="BC171" s="170"/>
      <c r="BD171" s="170"/>
      <c r="BE171" s="170"/>
      <c r="BF171" s="170"/>
      <c r="BG171" s="170"/>
      <c r="BH171" s="170"/>
      <c r="BI171" s="175"/>
      <c r="BJ171" s="173"/>
      <c r="BK171" s="173"/>
      <c r="BL171" s="175"/>
      <c r="BM171" s="176"/>
      <c r="CC171" s="180" t="str">
        <f>IFERROR(VLOOKUP(Table2[[#This Row],[Gender]],'Lookup Values'!$A$1:$B$5,2,FALSE),"0")</f>
        <v>0</v>
      </c>
      <c r="CD171" s="181"/>
      <c r="CE171" s="180" t="str">
        <f>IFERROR(VLOOKUP(Table2[[#This Row],[Year Group]],'Lookup Values'!$C$1:$D$9,2,FALSE),"0")</f>
        <v>0</v>
      </c>
      <c r="CF171" s="180" t="str">
        <f>IFERROR(VLOOKUP(Table2[[#This Row],[School]],'Lookup Values'!$E$1:$E$22,2,FALSE),"0")</f>
        <v>0</v>
      </c>
      <c r="CG171" s="180" t="str">
        <f>IFERROR(VLOOKUP(Table2[[#This Row],[Attending PRU / AP]],'Lookup Values'!$G$1:$H$3,2,FALSE),"0")</f>
        <v>0</v>
      </c>
      <c r="CH171" s="180" t="str">
        <f>IFERROR(VLOOKUP(Table2[[#This Row],[EHE]],'Lookup Values'!$I$1:$J$3,2,FALSE),"0")</f>
        <v>0</v>
      </c>
      <c r="CI171" s="180" t="str">
        <f>IFERROR(VLOOKUP(Table2[[#This Row],[CME]],'Lookup Values'!$K$1:$L$3,2,FALSE),"0")</f>
        <v>0</v>
      </c>
      <c r="CJ171" s="183" t="str">
        <f>IFERROR(VLOOKUP(Table2[[#This Row],[Ethnicity]],'Ethnicity codes'!$H$1:$J$101,3,FALSE),"")</f>
        <v/>
      </c>
      <c r="CK171" s="180" t="str">
        <f>IFERROR(VLOOKUP(Table3[[#This Row],[Ethnicity2]],'Lookup Values'!$M$1:$N$23,2,FALSE),"0")</f>
        <v>0</v>
      </c>
      <c r="CL171" s="180" t="str">
        <f>IFERROR(VLOOKUP(Table3[[#This Row],[Ethnicity2]],'Lookup Values'!$O$1:$P$3,2,FALSE),"0")</f>
        <v>0</v>
      </c>
      <c r="CM171" s="180" t="str">
        <f>IFERROR(VLOOKUP(Table2[[#This Row],[EAL]],'Lookup Values'!$Q$1:$R$3,2,FALSE),"0")</f>
        <v>0</v>
      </c>
      <c r="CN171" s="180" t="str">
        <f>IFERROR(VLOOKUP(Table2[[#This Row],[SEND]],'Lookup Values'!$S$1:$T$6,2,FALSE),"0")</f>
        <v>0</v>
      </c>
      <c r="CO171" s="180" t="str">
        <f>IFERROR(VLOOKUP(Table2[[#This Row],[Pupil Premium]],'Lookup Values'!$U$1:$V$3,2,FALSE),"0")</f>
        <v>0</v>
      </c>
      <c r="CP171" s="180" t="str">
        <f>IFERROR(VLOOKUP(Table2[[#This Row],[LAC / Care Leaver]],'Lookup Values'!$W$1:$X$3,2,FALSE),"0")</f>
        <v>0</v>
      </c>
      <c r="CQ171" s="180" t="str">
        <f>IFERROR(VLOOKUP(Table2[[#This Row],[CP / CIN]],'Lookup Values'!$Y$1:$Z$3,2,FALSE),"0")</f>
        <v>0</v>
      </c>
      <c r="CR171" s="180" t="str">
        <f>IFERROR(VLOOKUP(Table2[[#This Row],[Early Help Referral]],'Lookup Values'!$Y$1:$Z$3,2,FALSE),"0")</f>
        <v>0</v>
      </c>
      <c r="CS171" s="180" t="str">
        <f>IFERROR(VLOOKUP(Table2[[#This Row],[Social Worker]],'Lookup Values'!$Y$1:$Z$3,2,FALSE),"0")</f>
        <v>0</v>
      </c>
      <c r="CT171" s="180" t="str">
        <f>IFERROR(VLOOKUP(Table2[[#This Row],[Exclusion]],'Lookup Values'!$AE$1:$AF$5,2,FALSE),"0")</f>
        <v>0</v>
      </c>
      <c r="CU171" s="180" t="str">
        <f>IFERROR(VLOOKUP(Table2[[#This Row],[Attendance / Absence (&lt;90% PA / &lt;50% SA)]],'Lookup Values'!$AG$1:$AH$4,2,FALSE),"0")</f>
        <v>0</v>
      </c>
      <c r="CV171" s="180" t="str">
        <f>IFERROR(VLOOKUP(Table2[[#This Row],[Multiple School Moves (3+)]],'Lookup Values'!$AI$1:$AJ$3,2,FALSE),"0")</f>
        <v>0</v>
      </c>
      <c r="CW171" s="180" t="str">
        <f>IFERROR(VLOOKUP(Table2[[#This Row],[Pregnancy]],'Lookup Values'!$AK$1:$AL$3,2,FALSE),"0")</f>
        <v>0</v>
      </c>
      <c r="CX171" s="180" t="str">
        <f>IFERROR(VLOOKUP(Table2[[#This Row],[Young Parent]],'Lookup Values'!$AM$1:$AN$3,2,FALSE),"0")</f>
        <v>0</v>
      </c>
      <c r="CY171" s="180" t="str">
        <f>IFERROR(VLOOKUP(Table2[[#This Row],[Young Carer]],'Lookup Values'!$AO$1:$AP$3,2,FALSE),"0")</f>
        <v>0</v>
      </c>
      <c r="CZ171" s="180" t="str">
        <f>IFERROR(VLOOKUP(Table2[[#This Row],[CAMHS Involvement]],'Lookup Values'!$AQ$1:$AR$3,2,FALSE),"0")</f>
        <v>0</v>
      </c>
      <c r="DA171" s="180" t="str">
        <f>IFERROR(VLOOKUP(Table2[[#This Row],[Health Condition]],'Lookup Values'!$AS$1:$AT$3,2,FALSE),"0")</f>
        <v>0</v>
      </c>
      <c r="DB171" s="180" t="str">
        <f>IFERROR(VLOOKUP(Table2[[#This Row],[Substance Misuse ]],'Lookup Values'!$AU$1:$AV$3,2,FALSE),"0")</f>
        <v>0</v>
      </c>
      <c r="DC171" s="180" t="str">
        <f>IFERROR(VLOOKUP(Table2[[#This Row],[YOT supervision]],'Lookup Values'!$AW$1:$AX$3,2,FALSE),"0")</f>
        <v>0</v>
      </c>
      <c r="DD171" s="180" t="str">
        <f>IFERROR(VLOOKUP(Table2[[#This Row],[Previous YOT supervision]],'Lookup Values'!$AY$1:$AZ$3,2,FALSE),"0")</f>
        <v>0</v>
      </c>
      <c r="DE171" s="180" t="str">
        <f>IFERROR(VLOOKUP(Table2[[#This Row],[Custody]],'Lookup Values'!$BA$1:$BB$3,2,FALSE),"0")</f>
        <v>0</v>
      </c>
      <c r="DF171" s="180" t="str">
        <f>IFERROR(VLOOKUP(Table2[[#This Row],[KS2 Eng &amp; Maths Ability Profile HAP/MAP/LAP]],'Lookup Values'!$BC$1:$BD$4,2,FALSE),"0")</f>
        <v>0</v>
      </c>
      <c r="DG171" s="180" t="str">
        <f>IFERROR(VLOOKUP(Table2[[#This Row],[Intended Post 16 Destination]],'Lookup Values'!$BG$1:$BH$12,2,FALSE),"0")</f>
        <v>0</v>
      </c>
      <c r="DH171" s="180" t="str">
        <f>IFERROR(VLOOKUP(Table2[[#This Row],[Application submitted (Y/N or number of applications)]],'Lookup Values'!$BI$1:$BJ$3,2,FALSE),"0")</f>
        <v>0</v>
      </c>
      <c r="DI171" s="180" t="str">
        <f>IFERROR(VLOOKUP(Table2[[#This Row],[Provider Name]],'Lookup Values'!$BK$1:$BL$3,2,FALSE),"0")</f>
        <v>0</v>
      </c>
      <c r="DJ171" s="181"/>
      <c r="DK171" s="180" t="str">
        <f>IFERROR(VLOOKUP(Table2[[#This Row],[Offer received (Y/N)]],'Lookup Values'!$BM$1:$BN$3,2,FALSE),"0")</f>
        <v>0</v>
      </c>
      <c r="DL171" s="180" t="str">
        <f>IFERROR(VLOOKUP(Table2[[#This Row],[Poor Behaviour / Attitude / Motivation]],'Lookup Values'!$BO$1:$BP$4,2,FALSE),"0")</f>
        <v>0</v>
      </c>
      <c r="DM171" s="180" t="str">
        <f>IFERROR(VLOOKUP(Table2[[#This Row],[Other known risk factors (1)]],'Lookup Values'!$BQ$1:$BR$10,2,FALSE),"0")</f>
        <v>0</v>
      </c>
      <c r="DN171" s="182" t="str">
        <f>IFERROR(VLOOKUP(Table2[[#This Row],[Other known risk factors (2)]],'Lookup Values'!$BQ$1:$BR$10,2,FALSE),"0")</f>
        <v>0</v>
      </c>
      <c r="DO171" s="180">
        <f>SUM(Table3[[#This Row],[Gender Score]:[Other known risk factors (2) Score]])</f>
        <v>0</v>
      </c>
      <c r="DP171" s="185" t="str">
        <f>CONCATENATE(Table2[[#This Row],[Generated RONI]],Table2[[#This Row],[School RONI]])</f>
        <v>Very Low</v>
      </c>
    </row>
    <row r="172" spans="1:120" s="179" customFormat="1" ht="13" x14ac:dyDescent="0.3">
      <c r="A172" s="168"/>
      <c r="B172" s="169"/>
      <c r="C172" s="170"/>
      <c r="D172" s="170"/>
      <c r="E172" s="170"/>
      <c r="F172" s="170"/>
      <c r="G172" s="170"/>
      <c r="H172" s="171"/>
      <c r="I172" s="172"/>
      <c r="J172" s="173"/>
      <c r="K172" s="172"/>
      <c r="L172" s="172"/>
      <c r="M172" s="173"/>
      <c r="N172" s="171"/>
      <c r="O172" s="173"/>
      <c r="P172" s="175"/>
      <c r="Q172" s="175"/>
      <c r="R172" s="175"/>
      <c r="S172" s="175"/>
      <c r="T172" s="175"/>
      <c r="U172" s="175"/>
      <c r="V172" s="175"/>
      <c r="W172" s="175"/>
      <c r="X172" s="175"/>
      <c r="Y172" s="175"/>
      <c r="Z172" s="175"/>
      <c r="AA172" s="175"/>
      <c r="AB172" s="175"/>
      <c r="AC172" s="175"/>
      <c r="AD172" s="175"/>
      <c r="AE172" s="175"/>
      <c r="AF172" s="175"/>
      <c r="AG172" s="175"/>
      <c r="AH172" s="175"/>
      <c r="AI172" s="175"/>
      <c r="AJ172" s="175"/>
      <c r="AK172" s="175"/>
      <c r="AL172" s="175"/>
      <c r="AM172" s="175"/>
      <c r="AN172" s="175"/>
      <c r="AO172" s="175"/>
      <c r="AP172" s="175"/>
      <c r="AQ172" s="175"/>
      <c r="AR172" s="176"/>
      <c r="AS172" s="176"/>
      <c r="AT172" s="176"/>
      <c r="AU172" s="177" t="str">
        <f>VLOOKUP(Table3[[#This Row],[Risk Rating Score]],'Lookup Values'!$BS$1:$BT$34,2)</f>
        <v>Very Low</v>
      </c>
      <c r="AV172" s="172"/>
      <c r="AW172" s="177" t="str">
        <f>IFERROR(VLOOKUP(Table3[[#This Row],[RONI Match]],'Lookup Values'!$BU$2:$BV$26,2,FALSE),"")</f>
        <v/>
      </c>
      <c r="AX172" s="186"/>
      <c r="AY172" s="172"/>
      <c r="AZ172" s="176"/>
      <c r="BA172" s="170"/>
      <c r="BB172" s="170"/>
      <c r="BC172" s="170"/>
      <c r="BD172" s="170"/>
      <c r="BE172" s="170"/>
      <c r="BF172" s="170"/>
      <c r="BG172" s="170"/>
      <c r="BH172" s="170"/>
      <c r="BI172" s="175"/>
      <c r="BJ172" s="173"/>
      <c r="BK172" s="173"/>
      <c r="BL172" s="175"/>
      <c r="BM172" s="176"/>
      <c r="CC172" s="180" t="str">
        <f>IFERROR(VLOOKUP(Table2[[#This Row],[Gender]],'Lookup Values'!$A$1:$B$5,2,FALSE),"0")</f>
        <v>0</v>
      </c>
      <c r="CD172" s="181"/>
      <c r="CE172" s="180" t="str">
        <f>IFERROR(VLOOKUP(Table2[[#This Row],[Year Group]],'Lookup Values'!$C$1:$D$9,2,FALSE),"0")</f>
        <v>0</v>
      </c>
      <c r="CF172" s="180" t="str">
        <f>IFERROR(VLOOKUP(Table2[[#This Row],[School]],'Lookup Values'!$E$1:$E$22,2,FALSE),"0")</f>
        <v>0</v>
      </c>
      <c r="CG172" s="180" t="str">
        <f>IFERROR(VLOOKUP(Table2[[#This Row],[Attending PRU / AP]],'Lookup Values'!$G$1:$H$3,2,FALSE),"0")</f>
        <v>0</v>
      </c>
      <c r="CH172" s="180" t="str">
        <f>IFERROR(VLOOKUP(Table2[[#This Row],[EHE]],'Lookup Values'!$I$1:$J$3,2,FALSE),"0")</f>
        <v>0</v>
      </c>
      <c r="CI172" s="180" t="str">
        <f>IFERROR(VLOOKUP(Table2[[#This Row],[CME]],'Lookup Values'!$K$1:$L$3,2,FALSE),"0")</f>
        <v>0</v>
      </c>
      <c r="CJ172" s="183" t="str">
        <f>IFERROR(VLOOKUP(Table2[[#This Row],[Ethnicity]],'Ethnicity codes'!$H$1:$J$101,3,FALSE),"")</f>
        <v/>
      </c>
      <c r="CK172" s="180" t="str">
        <f>IFERROR(VLOOKUP(Table3[[#This Row],[Ethnicity2]],'Lookup Values'!$M$1:$N$23,2,FALSE),"0")</f>
        <v>0</v>
      </c>
      <c r="CL172" s="180" t="str">
        <f>IFERROR(VLOOKUP(Table3[[#This Row],[Ethnicity2]],'Lookup Values'!$O$1:$P$3,2,FALSE),"0")</f>
        <v>0</v>
      </c>
      <c r="CM172" s="180" t="str">
        <f>IFERROR(VLOOKUP(Table2[[#This Row],[EAL]],'Lookup Values'!$Q$1:$R$3,2,FALSE),"0")</f>
        <v>0</v>
      </c>
      <c r="CN172" s="180" t="str">
        <f>IFERROR(VLOOKUP(Table2[[#This Row],[SEND]],'Lookup Values'!$S$1:$T$6,2,FALSE),"0")</f>
        <v>0</v>
      </c>
      <c r="CO172" s="180" t="str">
        <f>IFERROR(VLOOKUP(Table2[[#This Row],[Pupil Premium]],'Lookup Values'!$U$1:$V$3,2,FALSE),"0")</f>
        <v>0</v>
      </c>
      <c r="CP172" s="180" t="str">
        <f>IFERROR(VLOOKUP(Table2[[#This Row],[LAC / Care Leaver]],'Lookup Values'!$W$1:$X$3,2,FALSE),"0")</f>
        <v>0</v>
      </c>
      <c r="CQ172" s="180" t="str">
        <f>IFERROR(VLOOKUP(Table2[[#This Row],[CP / CIN]],'Lookup Values'!$Y$1:$Z$3,2,FALSE),"0")</f>
        <v>0</v>
      </c>
      <c r="CR172" s="180" t="str">
        <f>IFERROR(VLOOKUP(Table2[[#This Row],[Early Help Referral]],'Lookup Values'!$Y$1:$Z$3,2,FALSE),"0")</f>
        <v>0</v>
      </c>
      <c r="CS172" s="180" t="str">
        <f>IFERROR(VLOOKUP(Table2[[#This Row],[Social Worker]],'Lookup Values'!$Y$1:$Z$3,2,FALSE),"0")</f>
        <v>0</v>
      </c>
      <c r="CT172" s="180" t="str">
        <f>IFERROR(VLOOKUP(Table2[[#This Row],[Exclusion]],'Lookup Values'!$AE$1:$AF$5,2,FALSE),"0")</f>
        <v>0</v>
      </c>
      <c r="CU172" s="180" t="str">
        <f>IFERROR(VLOOKUP(Table2[[#This Row],[Attendance / Absence (&lt;90% PA / &lt;50% SA)]],'Lookup Values'!$AG$1:$AH$4,2,FALSE),"0")</f>
        <v>0</v>
      </c>
      <c r="CV172" s="180" t="str">
        <f>IFERROR(VLOOKUP(Table2[[#This Row],[Multiple School Moves (3+)]],'Lookup Values'!$AI$1:$AJ$3,2,FALSE),"0")</f>
        <v>0</v>
      </c>
      <c r="CW172" s="180" t="str">
        <f>IFERROR(VLOOKUP(Table2[[#This Row],[Pregnancy]],'Lookup Values'!$AK$1:$AL$3,2,FALSE),"0")</f>
        <v>0</v>
      </c>
      <c r="CX172" s="180" t="str">
        <f>IFERROR(VLOOKUP(Table2[[#This Row],[Young Parent]],'Lookup Values'!$AM$1:$AN$3,2,FALSE),"0")</f>
        <v>0</v>
      </c>
      <c r="CY172" s="180" t="str">
        <f>IFERROR(VLOOKUP(Table2[[#This Row],[Young Carer]],'Lookup Values'!$AO$1:$AP$3,2,FALSE),"0")</f>
        <v>0</v>
      </c>
      <c r="CZ172" s="180" t="str">
        <f>IFERROR(VLOOKUP(Table2[[#This Row],[CAMHS Involvement]],'Lookup Values'!$AQ$1:$AR$3,2,FALSE),"0")</f>
        <v>0</v>
      </c>
      <c r="DA172" s="180" t="str">
        <f>IFERROR(VLOOKUP(Table2[[#This Row],[Health Condition]],'Lookup Values'!$AS$1:$AT$3,2,FALSE),"0")</f>
        <v>0</v>
      </c>
      <c r="DB172" s="180" t="str">
        <f>IFERROR(VLOOKUP(Table2[[#This Row],[Substance Misuse ]],'Lookup Values'!$AU$1:$AV$3,2,FALSE),"0")</f>
        <v>0</v>
      </c>
      <c r="DC172" s="180" t="str">
        <f>IFERROR(VLOOKUP(Table2[[#This Row],[YOT supervision]],'Lookup Values'!$AW$1:$AX$3,2,FALSE),"0")</f>
        <v>0</v>
      </c>
      <c r="DD172" s="180" t="str">
        <f>IFERROR(VLOOKUP(Table2[[#This Row],[Previous YOT supervision]],'Lookup Values'!$AY$1:$AZ$3,2,FALSE),"0")</f>
        <v>0</v>
      </c>
      <c r="DE172" s="180" t="str">
        <f>IFERROR(VLOOKUP(Table2[[#This Row],[Custody]],'Lookup Values'!$BA$1:$BB$3,2,FALSE),"0")</f>
        <v>0</v>
      </c>
      <c r="DF172" s="180" t="str">
        <f>IFERROR(VLOOKUP(Table2[[#This Row],[KS2 Eng &amp; Maths Ability Profile HAP/MAP/LAP]],'Lookup Values'!$BC$1:$BD$4,2,FALSE),"0")</f>
        <v>0</v>
      </c>
      <c r="DG172" s="180" t="str">
        <f>IFERROR(VLOOKUP(Table2[[#This Row],[Intended Post 16 Destination]],'Lookup Values'!$BG$1:$BH$12,2,FALSE),"0")</f>
        <v>0</v>
      </c>
      <c r="DH172" s="180" t="str">
        <f>IFERROR(VLOOKUP(Table2[[#This Row],[Application submitted (Y/N or number of applications)]],'Lookup Values'!$BI$1:$BJ$3,2,FALSE),"0")</f>
        <v>0</v>
      </c>
      <c r="DI172" s="180" t="str">
        <f>IFERROR(VLOOKUP(Table2[[#This Row],[Provider Name]],'Lookup Values'!$BK$1:$BL$3,2,FALSE),"0")</f>
        <v>0</v>
      </c>
      <c r="DJ172" s="181"/>
      <c r="DK172" s="180" t="str">
        <f>IFERROR(VLOOKUP(Table2[[#This Row],[Offer received (Y/N)]],'Lookup Values'!$BM$1:$BN$3,2,FALSE),"0")</f>
        <v>0</v>
      </c>
      <c r="DL172" s="180" t="str">
        <f>IFERROR(VLOOKUP(Table2[[#This Row],[Poor Behaviour / Attitude / Motivation]],'Lookup Values'!$BO$1:$BP$4,2,FALSE),"0")</f>
        <v>0</v>
      </c>
      <c r="DM172" s="180" t="str">
        <f>IFERROR(VLOOKUP(Table2[[#This Row],[Other known risk factors (1)]],'Lookup Values'!$BQ$1:$BR$10,2,FALSE),"0")</f>
        <v>0</v>
      </c>
      <c r="DN172" s="182" t="str">
        <f>IFERROR(VLOOKUP(Table2[[#This Row],[Other known risk factors (2)]],'Lookup Values'!$BQ$1:$BR$10,2,FALSE),"0")</f>
        <v>0</v>
      </c>
      <c r="DO172" s="180">
        <f>SUM(Table3[[#This Row],[Gender Score]:[Other known risk factors (2) Score]])</f>
        <v>0</v>
      </c>
      <c r="DP172" s="185" t="str">
        <f>CONCATENATE(Table2[[#This Row],[Generated RONI]],Table2[[#This Row],[School RONI]])</f>
        <v>Very Low</v>
      </c>
    </row>
    <row r="173" spans="1:120" s="179" customFormat="1" ht="13" x14ac:dyDescent="0.3">
      <c r="A173" s="168"/>
      <c r="B173" s="169"/>
      <c r="C173" s="170"/>
      <c r="D173" s="170"/>
      <c r="E173" s="170"/>
      <c r="F173" s="170"/>
      <c r="G173" s="170"/>
      <c r="H173" s="171"/>
      <c r="I173" s="172"/>
      <c r="J173" s="173"/>
      <c r="K173" s="172"/>
      <c r="L173" s="172"/>
      <c r="M173" s="173"/>
      <c r="N173" s="171"/>
      <c r="O173" s="173"/>
      <c r="P173" s="175"/>
      <c r="Q173" s="175"/>
      <c r="R173" s="175"/>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6"/>
      <c r="AS173" s="176"/>
      <c r="AT173" s="176"/>
      <c r="AU173" s="177" t="str">
        <f>VLOOKUP(Table3[[#This Row],[Risk Rating Score]],'Lookup Values'!$BS$1:$BT$34,2)</f>
        <v>Very Low</v>
      </c>
      <c r="AV173" s="172"/>
      <c r="AW173" s="177" t="str">
        <f>IFERROR(VLOOKUP(Table3[[#This Row],[RONI Match]],'Lookup Values'!$BU$2:$BV$26,2,FALSE),"")</f>
        <v/>
      </c>
      <c r="AX173" s="186"/>
      <c r="AY173" s="172"/>
      <c r="AZ173" s="176"/>
      <c r="BA173" s="170"/>
      <c r="BB173" s="170"/>
      <c r="BC173" s="170"/>
      <c r="BD173" s="170"/>
      <c r="BE173" s="170"/>
      <c r="BF173" s="170"/>
      <c r="BG173" s="170"/>
      <c r="BH173" s="170"/>
      <c r="BI173" s="175"/>
      <c r="BJ173" s="173"/>
      <c r="BK173" s="173"/>
      <c r="BL173" s="175"/>
      <c r="BM173" s="176"/>
      <c r="CC173" s="180" t="str">
        <f>IFERROR(VLOOKUP(Table2[[#This Row],[Gender]],'Lookup Values'!$A$1:$B$5,2,FALSE),"0")</f>
        <v>0</v>
      </c>
      <c r="CD173" s="181"/>
      <c r="CE173" s="180" t="str">
        <f>IFERROR(VLOOKUP(Table2[[#This Row],[Year Group]],'Lookup Values'!$C$1:$D$9,2,FALSE),"0")</f>
        <v>0</v>
      </c>
      <c r="CF173" s="180" t="str">
        <f>IFERROR(VLOOKUP(Table2[[#This Row],[School]],'Lookup Values'!$E$1:$E$22,2,FALSE),"0")</f>
        <v>0</v>
      </c>
      <c r="CG173" s="180" t="str">
        <f>IFERROR(VLOOKUP(Table2[[#This Row],[Attending PRU / AP]],'Lookup Values'!$G$1:$H$3,2,FALSE),"0")</f>
        <v>0</v>
      </c>
      <c r="CH173" s="180" t="str">
        <f>IFERROR(VLOOKUP(Table2[[#This Row],[EHE]],'Lookup Values'!$I$1:$J$3,2,FALSE),"0")</f>
        <v>0</v>
      </c>
      <c r="CI173" s="180" t="str">
        <f>IFERROR(VLOOKUP(Table2[[#This Row],[CME]],'Lookup Values'!$K$1:$L$3,2,FALSE),"0")</f>
        <v>0</v>
      </c>
      <c r="CJ173" s="183" t="str">
        <f>IFERROR(VLOOKUP(Table2[[#This Row],[Ethnicity]],'Ethnicity codes'!$H$1:$J$101,3,FALSE),"")</f>
        <v/>
      </c>
      <c r="CK173" s="180" t="str">
        <f>IFERROR(VLOOKUP(Table3[[#This Row],[Ethnicity2]],'Lookup Values'!$M$1:$N$23,2,FALSE),"0")</f>
        <v>0</v>
      </c>
      <c r="CL173" s="180" t="str">
        <f>IFERROR(VLOOKUP(Table3[[#This Row],[Ethnicity2]],'Lookup Values'!$O$1:$P$3,2,FALSE),"0")</f>
        <v>0</v>
      </c>
      <c r="CM173" s="180" t="str">
        <f>IFERROR(VLOOKUP(Table2[[#This Row],[EAL]],'Lookup Values'!$Q$1:$R$3,2,FALSE),"0")</f>
        <v>0</v>
      </c>
      <c r="CN173" s="180" t="str">
        <f>IFERROR(VLOOKUP(Table2[[#This Row],[SEND]],'Lookup Values'!$S$1:$T$6,2,FALSE),"0")</f>
        <v>0</v>
      </c>
      <c r="CO173" s="180" t="str">
        <f>IFERROR(VLOOKUP(Table2[[#This Row],[Pupil Premium]],'Lookup Values'!$U$1:$V$3,2,FALSE),"0")</f>
        <v>0</v>
      </c>
      <c r="CP173" s="180" t="str">
        <f>IFERROR(VLOOKUP(Table2[[#This Row],[LAC / Care Leaver]],'Lookup Values'!$W$1:$X$3,2,FALSE),"0")</f>
        <v>0</v>
      </c>
      <c r="CQ173" s="180" t="str">
        <f>IFERROR(VLOOKUP(Table2[[#This Row],[CP / CIN]],'Lookup Values'!$Y$1:$Z$3,2,FALSE),"0")</f>
        <v>0</v>
      </c>
      <c r="CR173" s="180" t="str">
        <f>IFERROR(VLOOKUP(Table2[[#This Row],[Early Help Referral]],'Lookup Values'!$Y$1:$Z$3,2,FALSE),"0")</f>
        <v>0</v>
      </c>
      <c r="CS173" s="180" t="str">
        <f>IFERROR(VLOOKUP(Table2[[#This Row],[Social Worker]],'Lookup Values'!$Y$1:$Z$3,2,FALSE),"0")</f>
        <v>0</v>
      </c>
      <c r="CT173" s="180" t="str">
        <f>IFERROR(VLOOKUP(Table2[[#This Row],[Exclusion]],'Lookup Values'!$AE$1:$AF$5,2,FALSE),"0")</f>
        <v>0</v>
      </c>
      <c r="CU173" s="180" t="str">
        <f>IFERROR(VLOOKUP(Table2[[#This Row],[Attendance / Absence (&lt;90% PA / &lt;50% SA)]],'Lookup Values'!$AG$1:$AH$4,2,FALSE),"0")</f>
        <v>0</v>
      </c>
      <c r="CV173" s="180" t="str">
        <f>IFERROR(VLOOKUP(Table2[[#This Row],[Multiple School Moves (3+)]],'Lookup Values'!$AI$1:$AJ$3,2,FALSE),"0")</f>
        <v>0</v>
      </c>
      <c r="CW173" s="180" t="str">
        <f>IFERROR(VLOOKUP(Table2[[#This Row],[Pregnancy]],'Lookup Values'!$AK$1:$AL$3,2,FALSE),"0")</f>
        <v>0</v>
      </c>
      <c r="CX173" s="180" t="str">
        <f>IFERROR(VLOOKUP(Table2[[#This Row],[Young Parent]],'Lookup Values'!$AM$1:$AN$3,2,FALSE),"0")</f>
        <v>0</v>
      </c>
      <c r="CY173" s="180" t="str">
        <f>IFERROR(VLOOKUP(Table2[[#This Row],[Young Carer]],'Lookup Values'!$AO$1:$AP$3,2,FALSE),"0")</f>
        <v>0</v>
      </c>
      <c r="CZ173" s="180" t="str">
        <f>IFERROR(VLOOKUP(Table2[[#This Row],[CAMHS Involvement]],'Lookup Values'!$AQ$1:$AR$3,2,FALSE),"0")</f>
        <v>0</v>
      </c>
      <c r="DA173" s="180" t="str">
        <f>IFERROR(VLOOKUP(Table2[[#This Row],[Health Condition]],'Lookup Values'!$AS$1:$AT$3,2,FALSE),"0")</f>
        <v>0</v>
      </c>
      <c r="DB173" s="180" t="str">
        <f>IFERROR(VLOOKUP(Table2[[#This Row],[Substance Misuse ]],'Lookup Values'!$AU$1:$AV$3,2,FALSE),"0")</f>
        <v>0</v>
      </c>
      <c r="DC173" s="180" t="str">
        <f>IFERROR(VLOOKUP(Table2[[#This Row],[YOT supervision]],'Lookup Values'!$AW$1:$AX$3,2,FALSE),"0")</f>
        <v>0</v>
      </c>
      <c r="DD173" s="180" t="str">
        <f>IFERROR(VLOOKUP(Table2[[#This Row],[Previous YOT supervision]],'Lookup Values'!$AY$1:$AZ$3,2,FALSE),"0")</f>
        <v>0</v>
      </c>
      <c r="DE173" s="180" t="str">
        <f>IFERROR(VLOOKUP(Table2[[#This Row],[Custody]],'Lookup Values'!$BA$1:$BB$3,2,FALSE),"0")</f>
        <v>0</v>
      </c>
      <c r="DF173" s="180" t="str">
        <f>IFERROR(VLOOKUP(Table2[[#This Row],[KS2 Eng &amp; Maths Ability Profile HAP/MAP/LAP]],'Lookup Values'!$BC$1:$BD$4,2,FALSE),"0")</f>
        <v>0</v>
      </c>
      <c r="DG173" s="180" t="str">
        <f>IFERROR(VLOOKUP(Table2[[#This Row],[Intended Post 16 Destination]],'Lookup Values'!$BG$1:$BH$12,2,FALSE),"0")</f>
        <v>0</v>
      </c>
      <c r="DH173" s="180" t="str">
        <f>IFERROR(VLOOKUP(Table2[[#This Row],[Application submitted (Y/N or number of applications)]],'Lookup Values'!$BI$1:$BJ$3,2,FALSE),"0")</f>
        <v>0</v>
      </c>
      <c r="DI173" s="180" t="str">
        <f>IFERROR(VLOOKUP(Table2[[#This Row],[Provider Name]],'Lookup Values'!$BK$1:$BL$3,2,FALSE),"0")</f>
        <v>0</v>
      </c>
      <c r="DJ173" s="181"/>
      <c r="DK173" s="180" t="str">
        <f>IFERROR(VLOOKUP(Table2[[#This Row],[Offer received (Y/N)]],'Lookup Values'!$BM$1:$BN$3,2,FALSE),"0")</f>
        <v>0</v>
      </c>
      <c r="DL173" s="180" t="str">
        <f>IFERROR(VLOOKUP(Table2[[#This Row],[Poor Behaviour / Attitude / Motivation]],'Lookup Values'!$BO$1:$BP$4,2,FALSE),"0")</f>
        <v>0</v>
      </c>
      <c r="DM173" s="180" t="str">
        <f>IFERROR(VLOOKUP(Table2[[#This Row],[Other known risk factors (1)]],'Lookup Values'!$BQ$1:$BR$10,2,FALSE),"0")</f>
        <v>0</v>
      </c>
      <c r="DN173" s="182" t="str">
        <f>IFERROR(VLOOKUP(Table2[[#This Row],[Other known risk factors (2)]],'Lookup Values'!$BQ$1:$BR$10,2,FALSE),"0")</f>
        <v>0</v>
      </c>
      <c r="DO173" s="180">
        <f>SUM(Table3[[#This Row],[Gender Score]:[Other known risk factors (2) Score]])</f>
        <v>0</v>
      </c>
      <c r="DP173" s="185" t="str">
        <f>CONCATENATE(Table2[[#This Row],[Generated RONI]],Table2[[#This Row],[School RONI]])</f>
        <v>Very Low</v>
      </c>
    </row>
    <row r="174" spans="1:120" s="179" customFormat="1" ht="13" x14ac:dyDescent="0.3">
      <c r="A174" s="168"/>
      <c r="B174" s="169"/>
      <c r="C174" s="170"/>
      <c r="D174" s="170"/>
      <c r="E174" s="170"/>
      <c r="F174" s="170"/>
      <c r="G174" s="170"/>
      <c r="H174" s="171"/>
      <c r="I174" s="172"/>
      <c r="J174" s="173"/>
      <c r="K174" s="172"/>
      <c r="L174" s="172"/>
      <c r="M174" s="173"/>
      <c r="N174" s="171"/>
      <c r="O174" s="173"/>
      <c r="P174" s="175"/>
      <c r="Q174" s="175"/>
      <c r="R174" s="175"/>
      <c r="S174" s="175"/>
      <c r="T174" s="175"/>
      <c r="U174" s="175"/>
      <c r="V174" s="175"/>
      <c r="W174" s="175"/>
      <c r="X174" s="175"/>
      <c r="Y174" s="175"/>
      <c r="Z174" s="175"/>
      <c r="AA174" s="175"/>
      <c r="AB174" s="175"/>
      <c r="AC174" s="175"/>
      <c r="AD174" s="175"/>
      <c r="AE174" s="175"/>
      <c r="AF174" s="175"/>
      <c r="AG174" s="175"/>
      <c r="AH174" s="175"/>
      <c r="AI174" s="175"/>
      <c r="AJ174" s="175"/>
      <c r="AK174" s="175"/>
      <c r="AL174" s="175"/>
      <c r="AM174" s="175"/>
      <c r="AN174" s="175"/>
      <c r="AO174" s="175"/>
      <c r="AP174" s="175"/>
      <c r="AQ174" s="175"/>
      <c r="AR174" s="176"/>
      <c r="AS174" s="176"/>
      <c r="AT174" s="176"/>
      <c r="AU174" s="177" t="str">
        <f>VLOOKUP(Table3[[#This Row],[Risk Rating Score]],'Lookup Values'!$BS$1:$BT$34,2)</f>
        <v>Very Low</v>
      </c>
      <c r="AV174" s="172"/>
      <c r="AW174" s="177" t="str">
        <f>IFERROR(VLOOKUP(Table3[[#This Row],[RONI Match]],'Lookup Values'!$BU$2:$BV$26,2,FALSE),"")</f>
        <v/>
      </c>
      <c r="AX174" s="186"/>
      <c r="AY174" s="172"/>
      <c r="AZ174" s="176"/>
      <c r="BA174" s="170"/>
      <c r="BB174" s="170"/>
      <c r="BC174" s="170"/>
      <c r="BD174" s="170"/>
      <c r="BE174" s="170"/>
      <c r="BF174" s="170"/>
      <c r="BG174" s="170"/>
      <c r="BH174" s="170"/>
      <c r="BI174" s="175"/>
      <c r="BJ174" s="173"/>
      <c r="BK174" s="173"/>
      <c r="BL174" s="175"/>
      <c r="BM174" s="176"/>
      <c r="CC174" s="180" t="str">
        <f>IFERROR(VLOOKUP(Table2[[#This Row],[Gender]],'Lookup Values'!$A$1:$B$5,2,FALSE),"0")</f>
        <v>0</v>
      </c>
      <c r="CD174" s="181"/>
      <c r="CE174" s="180" t="str">
        <f>IFERROR(VLOOKUP(Table2[[#This Row],[Year Group]],'Lookup Values'!$C$1:$D$9,2,FALSE),"0")</f>
        <v>0</v>
      </c>
      <c r="CF174" s="180" t="str">
        <f>IFERROR(VLOOKUP(Table2[[#This Row],[School]],'Lookup Values'!$E$1:$E$22,2,FALSE),"0")</f>
        <v>0</v>
      </c>
      <c r="CG174" s="180" t="str">
        <f>IFERROR(VLOOKUP(Table2[[#This Row],[Attending PRU / AP]],'Lookup Values'!$G$1:$H$3,2,FALSE),"0")</f>
        <v>0</v>
      </c>
      <c r="CH174" s="180" t="str">
        <f>IFERROR(VLOOKUP(Table2[[#This Row],[EHE]],'Lookup Values'!$I$1:$J$3,2,FALSE),"0")</f>
        <v>0</v>
      </c>
      <c r="CI174" s="180" t="str">
        <f>IFERROR(VLOOKUP(Table2[[#This Row],[CME]],'Lookup Values'!$K$1:$L$3,2,FALSE),"0")</f>
        <v>0</v>
      </c>
      <c r="CJ174" s="183" t="str">
        <f>IFERROR(VLOOKUP(Table2[[#This Row],[Ethnicity]],'Ethnicity codes'!$H$1:$J$101,3,FALSE),"")</f>
        <v/>
      </c>
      <c r="CK174" s="180" t="str">
        <f>IFERROR(VLOOKUP(Table3[[#This Row],[Ethnicity2]],'Lookup Values'!$M$1:$N$23,2,FALSE),"0")</f>
        <v>0</v>
      </c>
      <c r="CL174" s="180" t="str">
        <f>IFERROR(VLOOKUP(Table3[[#This Row],[Ethnicity2]],'Lookup Values'!$O$1:$P$3,2,FALSE),"0")</f>
        <v>0</v>
      </c>
      <c r="CM174" s="180" t="str">
        <f>IFERROR(VLOOKUP(Table2[[#This Row],[EAL]],'Lookup Values'!$Q$1:$R$3,2,FALSE),"0")</f>
        <v>0</v>
      </c>
      <c r="CN174" s="180" t="str">
        <f>IFERROR(VLOOKUP(Table2[[#This Row],[SEND]],'Lookup Values'!$S$1:$T$6,2,FALSE),"0")</f>
        <v>0</v>
      </c>
      <c r="CO174" s="180" t="str">
        <f>IFERROR(VLOOKUP(Table2[[#This Row],[Pupil Premium]],'Lookup Values'!$U$1:$V$3,2,FALSE),"0")</f>
        <v>0</v>
      </c>
      <c r="CP174" s="180" t="str">
        <f>IFERROR(VLOOKUP(Table2[[#This Row],[LAC / Care Leaver]],'Lookup Values'!$W$1:$X$3,2,FALSE),"0")</f>
        <v>0</v>
      </c>
      <c r="CQ174" s="180" t="str">
        <f>IFERROR(VLOOKUP(Table2[[#This Row],[CP / CIN]],'Lookup Values'!$Y$1:$Z$3,2,FALSE),"0")</f>
        <v>0</v>
      </c>
      <c r="CR174" s="180" t="str">
        <f>IFERROR(VLOOKUP(Table2[[#This Row],[Early Help Referral]],'Lookup Values'!$Y$1:$Z$3,2,FALSE),"0")</f>
        <v>0</v>
      </c>
      <c r="CS174" s="180" t="str">
        <f>IFERROR(VLOOKUP(Table2[[#This Row],[Social Worker]],'Lookup Values'!$Y$1:$Z$3,2,FALSE),"0")</f>
        <v>0</v>
      </c>
      <c r="CT174" s="180" t="str">
        <f>IFERROR(VLOOKUP(Table2[[#This Row],[Exclusion]],'Lookup Values'!$AE$1:$AF$5,2,FALSE),"0")</f>
        <v>0</v>
      </c>
      <c r="CU174" s="180" t="str">
        <f>IFERROR(VLOOKUP(Table2[[#This Row],[Attendance / Absence (&lt;90% PA / &lt;50% SA)]],'Lookup Values'!$AG$1:$AH$4,2,FALSE),"0")</f>
        <v>0</v>
      </c>
      <c r="CV174" s="180" t="str">
        <f>IFERROR(VLOOKUP(Table2[[#This Row],[Multiple School Moves (3+)]],'Lookup Values'!$AI$1:$AJ$3,2,FALSE),"0")</f>
        <v>0</v>
      </c>
      <c r="CW174" s="180" t="str">
        <f>IFERROR(VLOOKUP(Table2[[#This Row],[Pregnancy]],'Lookup Values'!$AK$1:$AL$3,2,FALSE),"0")</f>
        <v>0</v>
      </c>
      <c r="CX174" s="180" t="str">
        <f>IFERROR(VLOOKUP(Table2[[#This Row],[Young Parent]],'Lookup Values'!$AM$1:$AN$3,2,FALSE),"0")</f>
        <v>0</v>
      </c>
      <c r="CY174" s="180" t="str">
        <f>IFERROR(VLOOKUP(Table2[[#This Row],[Young Carer]],'Lookup Values'!$AO$1:$AP$3,2,FALSE),"0")</f>
        <v>0</v>
      </c>
      <c r="CZ174" s="180" t="str">
        <f>IFERROR(VLOOKUP(Table2[[#This Row],[CAMHS Involvement]],'Lookup Values'!$AQ$1:$AR$3,2,FALSE),"0")</f>
        <v>0</v>
      </c>
      <c r="DA174" s="180" t="str">
        <f>IFERROR(VLOOKUP(Table2[[#This Row],[Health Condition]],'Lookup Values'!$AS$1:$AT$3,2,FALSE),"0")</f>
        <v>0</v>
      </c>
      <c r="DB174" s="180" t="str">
        <f>IFERROR(VLOOKUP(Table2[[#This Row],[Substance Misuse ]],'Lookup Values'!$AU$1:$AV$3,2,FALSE),"0")</f>
        <v>0</v>
      </c>
      <c r="DC174" s="180" t="str">
        <f>IFERROR(VLOOKUP(Table2[[#This Row],[YOT supervision]],'Lookup Values'!$AW$1:$AX$3,2,FALSE),"0")</f>
        <v>0</v>
      </c>
      <c r="DD174" s="180" t="str">
        <f>IFERROR(VLOOKUP(Table2[[#This Row],[Previous YOT supervision]],'Lookup Values'!$AY$1:$AZ$3,2,FALSE),"0")</f>
        <v>0</v>
      </c>
      <c r="DE174" s="180" t="str">
        <f>IFERROR(VLOOKUP(Table2[[#This Row],[Custody]],'Lookup Values'!$BA$1:$BB$3,2,FALSE),"0")</f>
        <v>0</v>
      </c>
      <c r="DF174" s="180" t="str">
        <f>IFERROR(VLOOKUP(Table2[[#This Row],[KS2 Eng &amp; Maths Ability Profile HAP/MAP/LAP]],'Lookup Values'!$BC$1:$BD$4,2,FALSE),"0")</f>
        <v>0</v>
      </c>
      <c r="DG174" s="180" t="str">
        <f>IFERROR(VLOOKUP(Table2[[#This Row],[Intended Post 16 Destination]],'Lookup Values'!$BG$1:$BH$12,2,FALSE),"0")</f>
        <v>0</v>
      </c>
      <c r="DH174" s="180" t="str">
        <f>IFERROR(VLOOKUP(Table2[[#This Row],[Application submitted (Y/N or number of applications)]],'Lookup Values'!$BI$1:$BJ$3,2,FALSE),"0")</f>
        <v>0</v>
      </c>
      <c r="DI174" s="180" t="str">
        <f>IFERROR(VLOOKUP(Table2[[#This Row],[Provider Name]],'Lookup Values'!$BK$1:$BL$3,2,FALSE),"0")</f>
        <v>0</v>
      </c>
      <c r="DJ174" s="181"/>
      <c r="DK174" s="180" t="str">
        <f>IFERROR(VLOOKUP(Table2[[#This Row],[Offer received (Y/N)]],'Lookup Values'!$BM$1:$BN$3,2,FALSE),"0")</f>
        <v>0</v>
      </c>
      <c r="DL174" s="180" t="str">
        <f>IFERROR(VLOOKUP(Table2[[#This Row],[Poor Behaviour / Attitude / Motivation]],'Lookup Values'!$BO$1:$BP$4,2,FALSE),"0")</f>
        <v>0</v>
      </c>
      <c r="DM174" s="180" t="str">
        <f>IFERROR(VLOOKUP(Table2[[#This Row],[Other known risk factors (1)]],'Lookup Values'!$BQ$1:$BR$10,2,FALSE),"0")</f>
        <v>0</v>
      </c>
      <c r="DN174" s="182" t="str">
        <f>IFERROR(VLOOKUP(Table2[[#This Row],[Other known risk factors (2)]],'Lookup Values'!$BQ$1:$BR$10,2,FALSE),"0")</f>
        <v>0</v>
      </c>
      <c r="DO174" s="180">
        <f>SUM(Table3[[#This Row],[Gender Score]:[Other known risk factors (2) Score]])</f>
        <v>0</v>
      </c>
      <c r="DP174" s="185" t="str">
        <f>CONCATENATE(Table2[[#This Row],[Generated RONI]],Table2[[#This Row],[School RONI]])</f>
        <v>Very Low</v>
      </c>
    </row>
    <row r="175" spans="1:120" s="179" customFormat="1" ht="13" x14ac:dyDescent="0.3">
      <c r="A175" s="168"/>
      <c r="B175" s="169"/>
      <c r="C175" s="170"/>
      <c r="D175" s="170"/>
      <c r="E175" s="170"/>
      <c r="F175" s="170"/>
      <c r="G175" s="170"/>
      <c r="H175" s="171"/>
      <c r="I175" s="172"/>
      <c r="J175" s="173"/>
      <c r="K175" s="172"/>
      <c r="L175" s="172"/>
      <c r="M175" s="173"/>
      <c r="N175" s="171"/>
      <c r="O175" s="173"/>
      <c r="P175" s="175"/>
      <c r="Q175" s="175"/>
      <c r="R175" s="175"/>
      <c r="S175" s="175"/>
      <c r="T175" s="175"/>
      <c r="U175" s="175"/>
      <c r="V175" s="175"/>
      <c r="W175" s="175"/>
      <c r="X175" s="175"/>
      <c r="Y175" s="175"/>
      <c r="Z175" s="175"/>
      <c r="AA175" s="175"/>
      <c r="AB175" s="175"/>
      <c r="AC175" s="175"/>
      <c r="AD175" s="175"/>
      <c r="AE175" s="175"/>
      <c r="AF175" s="175"/>
      <c r="AG175" s="175"/>
      <c r="AH175" s="175"/>
      <c r="AI175" s="175"/>
      <c r="AJ175" s="175"/>
      <c r="AK175" s="175"/>
      <c r="AL175" s="175"/>
      <c r="AM175" s="175"/>
      <c r="AN175" s="175"/>
      <c r="AO175" s="175"/>
      <c r="AP175" s="175"/>
      <c r="AQ175" s="175"/>
      <c r="AR175" s="176"/>
      <c r="AS175" s="176"/>
      <c r="AT175" s="176"/>
      <c r="AU175" s="177" t="str">
        <f>VLOOKUP(Table3[[#This Row],[Risk Rating Score]],'Lookup Values'!$BS$1:$BT$34,2)</f>
        <v>Very Low</v>
      </c>
      <c r="AV175" s="172"/>
      <c r="AW175" s="177" t="str">
        <f>IFERROR(VLOOKUP(Table3[[#This Row],[RONI Match]],'Lookup Values'!$BU$2:$BV$26,2,FALSE),"")</f>
        <v/>
      </c>
      <c r="AX175" s="186"/>
      <c r="AY175" s="172"/>
      <c r="AZ175" s="176"/>
      <c r="BA175" s="170"/>
      <c r="BB175" s="170"/>
      <c r="BC175" s="170"/>
      <c r="BD175" s="170"/>
      <c r="BE175" s="170"/>
      <c r="BF175" s="170"/>
      <c r="BG175" s="170"/>
      <c r="BH175" s="170"/>
      <c r="BI175" s="175"/>
      <c r="BJ175" s="173"/>
      <c r="BK175" s="173"/>
      <c r="BL175" s="175"/>
      <c r="BM175" s="176"/>
      <c r="CC175" s="180" t="str">
        <f>IFERROR(VLOOKUP(Table2[[#This Row],[Gender]],'Lookup Values'!$A$1:$B$5,2,FALSE),"0")</f>
        <v>0</v>
      </c>
      <c r="CD175" s="181"/>
      <c r="CE175" s="180" t="str">
        <f>IFERROR(VLOOKUP(Table2[[#This Row],[Year Group]],'Lookup Values'!$C$1:$D$9,2,FALSE),"0")</f>
        <v>0</v>
      </c>
      <c r="CF175" s="180" t="str">
        <f>IFERROR(VLOOKUP(Table2[[#This Row],[School]],'Lookup Values'!$E$1:$E$22,2,FALSE),"0")</f>
        <v>0</v>
      </c>
      <c r="CG175" s="180" t="str">
        <f>IFERROR(VLOOKUP(Table2[[#This Row],[Attending PRU / AP]],'Lookup Values'!$G$1:$H$3,2,FALSE),"0")</f>
        <v>0</v>
      </c>
      <c r="CH175" s="180" t="str">
        <f>IFERROR(VLOOKUP(Table2[[#This Row],[EHE]],'Lookup Values'!$I$1:$J$3,2,FALSE),"0")</f>
        <v>0</v>
      </c>
      <c r="CI175" s="180" t="str">
        <f>IFERROR(VLOOKUP(Table2[[#This Row],[CME]],'Lookup Values'!$K$1:$L$3,2,FALSE),"0")</f>
        <v>0</v>
      </c>
      <c r="CJ175" s="183" t="str">
        <f>IFERROR(VLOOKUP(Table2[[#This Row],[Ethnicity]],'Ethnicity codes'!$H$1:$J$101,3,FALSE),"")</f>
        <v/>
      </c>
      <c r="CK175" s="180" t="str">
        <f>IFERROR(VLOOKUP(Table3[[#This Row],[Ethnicity2]],'Lookup Values'!$M$1:$N$23,2,FALSE),"0")</f>
        <v>0</v>
      </c>
      <c r="CL175" s="180" t="str">
        <f>IFERROR(VLOOKUP(Table3[[#This Row],[Ethnicity2]],'Lookup Values'!$O$1:$P$3,2,FALSE),"0")</f>
        <v>0</v>
      </c>
      <c r="CM175" s="180" t="str">
        <f>IFERROR(VLOOKUP(Table2[[#This Row],[EAL]],'Lookup Values'!$Q$1:$R$3,2,FALSE),"0")</f>
        <v>0</v>
      </c>
      <c r="CN175" s="180" t="str">
        <f>IFERROR(VLOOKUP(Table2[[#This Row],[SEND]],'Lookup Values'!$S$1:$T$6,2,FALSE),"0")</f>
        <v>0</v>
      </c>
      <c r="CO175" s="180" t="str">
        <f>IFERROR(VLOOKUP(Table2[[#This Row],[Pupil Premium]],'Lookup Values'!$U$1:$V$3,2,FALSE),"0")</f>
        <v>0</v>
      </c>
      <c r="CP175" s="180" t="str">
        <f>IFERROR(VLOOKUP(Table2[[#This Row],[LAC / Care Leaver]],'Lookup Values'!$W$1:$X$3,2,FALSE),"0")</f>
        <v>0</v>
      </c>
      <c r="CQ175" s="180" t="str">
        <f>IFERROR(VLOOKUP(Table2[[#This Row],[CP / CIN]],'Lookup Values'!$Y$1:$Z$3,2,FALSE),"0")</f>
        <v>0</v>
      </c>
      <c r="CR175" s="180" t="str">
        <f>IFERROR(VLOOKUP(Table2[[#This Row],[Early Help Referral]],'Lookup Values'!$Y$1:$Z$3,2,FALSE),"0")</f>
        <v>0</v>
      </c>
      <c r="CS175" s="180" t="str">
        <f>IFERROR(VLOOKUP(Table2[[#This Row],[Social Worker]],'Lookup Values'!$Y$1:$Z$3,2,FALSE),"0")</f>
        <v>0</v>
      </c>
      <c r="CT175" s="180" t="str">
        <f>IFERROR(VLOOKUP(Table2[[#This Row],[Exclusion]],'Lookup Values'!$AE$1:$AF$5,2,FALSE),"0")</f>
        <v>0</v>
      </c>
      <c r="CU175" s="180" t="str">
        <f>IFERROR(VLOOKUP(Table2[[#This Row],[Attendance / Absence (&lt;90% PA / &lt;50% SA)]],'Lookup Values'!$AG$1:$AH$4,2,FALSE),"0")</f>
        <v>0</v>
      </c>
      <c r="CV175" s="180" t="str">
        <f>IFERROR(VLOOKUP(Table2[[#This Row],[Multiple School Moves (3+)]],'Lookup Values'!$AI$1:$AJ$3,2,FALSE),"0")</f>
        <v>0</v>
      </c>
      <c r="CW175" s="180" t="str">
        <f>IFERROR(VLOOKUP(Table2[[#This Row],[Pregnancy]],'Lookup Values'!$AK$1:$AL$3,2,FALSE),"0")</f>
        <v>0</v>
      </c>
      <c r="CX175" s="180" t="str">
        <f>IFERROR(VLOOKUP(Table2[[#This Row],[Young Parent]],'Lookup Values'!$AM$1:$AN$3,2,FALSE),"0")</f>
        <v>0</v>
      </c>
      <c r="CY175" s="180" t="str">
        <f>IFERROR(VLOOKUP(Table2[[#This Row],[Young Carer]],'Lookup Values'!$AO$1:$AP$3,2,FALSE),"0")</f>
        <v>0</v>
      </c>
      <c r="CZ175" s="180" t="str">
        <f>IFERROR(VLOOKUP(Table2[[#This Row],[CAMHS Involvement]],'Lookup Values'!$AQ$1:$AR$3,2,FALSE),"0")</f>
        <v>0</v>
      </c>
      <c r="DA175" s="180" t="str">
        <f>IFERROR(VLOOKUP(Table2[[#This Row],[Health Condition]],'Lookup Values'!$AS$1:$AT$3,2,FALSE),"0")</f>
        <v>0</v>
      </c>
      <c r="DB175" s="180" t="str">
        <f>IFERROR(VLOOKUP(Table2[[#This Row],[Substance Misuse ]],'Lookup Values'!$AU$1:$AV$3,2,FALSE),"0")</f>
        <v>0</v>
      </c>
      <c r="DC175" s="180" t="str">
        <f>IFERROR(VLOOKUP(Table2[[#This Row],[YOT supervision]],'Lookup Values'!$AW$1:$AX$3,2,FALSE),"0")</f>
        <v>0</v>
      </c>
      <c r="DD175" s="180" t="str">
        <f>IFERROR(VLOOKUP(Table2[[#This Row],[Previous YOT supervision]],'Lookup Values'!$AY$1:$AZ$3,2,FALSE),"0")</f>
        <v>0</v>
      </c>
      <c r="DE175" s="180" t="str">
        <f>IFERROR(VLOOKUP(Table2[[#This Row],[Custody]],'Lookup Values'!$BA$1:$BB$3,2,FALSE),"0")</f>
        <v>0</v>
      </c>
      <c r="DF175" s="180" t="str">
        <f>IFERROR(VLOOKUP(Table2[[#This Row],[KS2 Eng &amp; Maths Ability Profile HAP/MAP/LAP]],'Lookup Values'!$BC$1:$BD$4,2,FALSE),"0")</f>
        <v>0</v>
      </c>
      <c r="DG175" s="180" t="str">
        <f>IFERROR(VLOOKUP(Table2[[#This Row],[Intended Post 16 Destination]],'Lookup Values'!$BG$1:$BH$12,2,FALSE),"0")</f>
        <v>0</v>
      </c>
      <c r="DH175" s="180" t="str">
        <f>IFERROR(VLOOKUP(Table2[[#This Row],[Application submitted (Y/N or number of applications)]],'Lookup Values'!$BI$1:$BJ$3,2,FALSE),"0")</f>
        <v>0</v>
      </c>
      <c r="DI175" s="180" t="str">
        <f>IFERROR(VLOOKUP(Table2[[#This Row],[Provider Name]],'Lookup Values'!$BK$1:$BL$3,2,FALSE),"0")</f>
        <v>0</v>
      </c>
      <c r="DJ175" s="181"/>
      <c r="DK175" s="180" t="str">
        <f>IFERROR(VLOOKUP(Table2[[#This Row],[Offer received (Y/N)]],'Lookup Values'!$BM$1:$BN$3,2,FALSE),"0")</f>
        <v>0</v>
      </c>
      <c r="DL175" s="180" t="str">
        <f>IFERROR(VLOOKUP(Table2[[#This Row],[Poor Behaviour / Attitude / Motivation]],'Lookup Values'!$BO$1:$BP$4,2,FALSE),"0")</f>
        <v>0</v>
      </c>
      <c r="DM175" s="180" t="str">
        <f>IFERROR(VLOOKUP(Table2[[#This Row],[Other known risk factors (1)]],'Lookup Values'!$BQ$1:$BR$10,2,FALSE),"0")</f>
        <v>0</v>
      </c>
      <c r="DN175" s="182" t="str">
        <f>IFERROR(VLOOKUP(Table2[[#This Row],[Other known risk factors (2)]],'Lookup Values'!$BQ$1:$BR$10,2,FALSE),"0")</f>
        <v>0</v>
      </c>
      <c r="DO175" s="180">
        <f>SUM(Table3[[#This Row],[Gender Score]:[Other known risk factors (2) Score]])</f>
        <v>0</v>
      </c>
      <c r="DP175" s="185" t="str">
        <f>CONCATENATE(Table2[[#This Row],[Generated RONI]],Table2[[#This Row],[School RONI]])</f>
        <v>Very Low</v>
      </c>
    </row>
    <row r="176" spans="1:120" s="179" customFormat="1" ht="13" x14ac:dyDescent="0.3">
      <c r="A176" s="168"/>
      <c r="B176" s="169"/>
      <c r="C176" s="170"/>
      <c r="D176" s="170"/>
      <c r="E176" s="170"/>
      <c r="F176" s="170"/>
      <c r="G176" s="170"/>
      <c r="H176" s="171"/>
      <c r="I176" s="172"/>
      <c r="J176" s="173"/>
      <c r="K176" s="172"/>
      <c r="L176" s="172"/>
      <c r="M176" s="173"/>
      <c r="N176" s="171"/>
      <c r="O176" s="173"/>
      <c r="P176" s="175"/>
      <c r="Q176" s="175"/>
      <c r="R176" s="175"/>
      <c r="S176" s="175"/>
      <c r="T176" s="175"/>
      <c r="U176" s="175"/>
      <c r="V176" s="175"/>
      <c r="W176" s="175"/>
      <c r="X176" s="175"/>
      <c r="Y176" s="175"/>
      <c r="Z176" s="175"/>
      <c r="AA176" s="175"/>
      <c r="AB176" s="175"/>
      <c r="AC176" s="175"/>
      <c r="AD176" s="175"/>
      <c r="AE176" s="175"/>
      <c r="AF176" s="175"/>
      <c r="AG176" s="175"/>
      <c r="AH176" s="175"/>
      <c r="AI176" s="175"/>
      <c r="AJ176" s="175"/>
      <c r="AK176" s="175"/>
      <c r="AL176" s="175"/>
      <c r="AM176" s="175"/>
      <c r="AN176" s="175"/>
      <c r="AO176" s="175"/>
      <c r="AP176" s="175"/>
      <c r="AQ176" s="175"/>
      <c r="AR176" s="176"/>
      <c r="AS176" s="176"/>
      <c r="AT176" s="176"/>
      <c r="AU176" s="177" t="str">
        <f>VLOOKUP(Table3[[#This Row],[Risk Rating Score]],'Lookup Values'!$BS$1:$BT$34,2)</f>
        <v>Very Low</v>
      </c>
      <c r="AV176" s="172"/>
      <c r="AW176" s="177" t="str">
        <f>IFERROR(VLOOKUP(Table3[[#This Row],[RONI Match]],'Lookup Values'!$BU$2:$BV$26,2,FALSE),"")</f>
        <v/>
      </c>
      <c r="AX176" s="186"/>
      <c r="AY176" s="172"/>
      <c r="AZ176" s="176"/>
      <c r="BA176" s="170"/>
      <c r="BB176" s="170"/>
      <c r="BC176" s="170"/>
      <c r="BD176" s="170"/>
      <c r="BE176" s="170"/>
      <c r="BF176" s="170"/>
      <c r="BG176" s="170"/>
      <c r="BH176" s="170"/>
      <c r="BI176" s="175"/>
      <c r="BJ176" s="173"/>
      <c r="BK176" s="173"/>
      <c r="BL176" s="175"/>
      <c r="BM176" s="176"/>
      <c r="CC176" s="180" t="str">
        <f>IFERROR(VLOOKUP(Table2[[#This Row],[Gender]],'Lookup Values'!$A$1:$B$5,2,FALSE),"0")</f>
        <v>0</v>
      </c>
      <c r="CD176" s="181"/>
      <c r="CE176" s="180" t="str">
        <f>IFERROR(VLOOKUP(Table2[[#This Row],[Year Group]],'Lookup Values'!$C$1:$D$9,2,FALSE),"0")</f>
        <v>0</v>
      </c>
      <c r="CF176" s="180" t="str">
        <f>IFERROR(VLOOKUP(Table2[[#This Row],[School]],'Lookup Values'!$E$1:$E$22,2,FALSE),"0")</f>
        <v>0</v>
      </c>
      <c r="CG176" s="180" t="str">
        <f>IFERROR(VLOOKUP(Table2[[#This Row],[Attending PRU / AP]],'Lookup Values'!$G$1:$H$3,2,FALSE),"0")</f>
        <v>0</v>
      </c>
      <c r="CH176" s="180" t="str">
        <f>IFERROR(VLOOKUP(Table2[[#This Row],[EHE]],'Lookup Values'!$I$1:$J$3,2,FALSE),"0")</f>
        <v>0</v>
      </c>
      <c r="CI176" s="180" t="str">
        <f>IFERROR(VLOOKUP(Table2[[#This Row],[CME]],'Lookup Values'!$K$1:$L$3,2,FALSE),"0")</f>
        <v>0</v>
      </c>
      <c r="CJ176" s="183" t="str">
        <f>IFERROR(VLOOKUP(Table2[[#This Row],[Ethnicity]],'Ethnicity codes'!$H$1:$J$101,3,FALSE),"")</f>
        <v/>
      </c>
      <c r="CK176" s="180" t="str">
        <f>IFERROR(VLOOKUP(Table3[[#This Row],[Ethnicity2]],'Lookup Values'!$M$1:$N$23,2,FALSE),"0")</f>
        <v>0</v>
      </c>
      <c r="CL176" s="180" t="str">
        <f>IFERROR(VLOOKUP(Table3[[#This Row],[Ethnicity2]],'Lookup Values'!$O$1:$P$3,2,FALSE),"0")</f>
        <v>0</v>
      </c>
      <c r="CM176" s="180" t="str">
        <f>IFERROR(VLOOKUP(Table2[[#This Row],[EAL]],'Lookup Values'!$Q$1:$R$3,2,FALSE),"0")</f>
        <v>0</v>
      </c>
      <c r="CN176" s="180" t="str">
        <f>IFERROR(VLOOKUP(Table2[[#This Row],[SEND]],'Lookup Values'!$S$1:$T$6,2,FALSE),"0")</f>
        <v>0</v>
      </c>
      <c r="CO176" s="180" t="str">
        <f>IFERROR(VLOOKUP(Table2[[#This Row],[Pupil Premium]],'Lookup Values'!$U$1:$V$3,2,FALSE),"0")</f>
        <v>0</v>
      </c>
      <c r="CP176" s="180" t="str">
        <f>IFERROR(VLOOKUP(Table2[[#This Row],[LAC / Care Leaver]],'Lookup Values'!$W$1:$X$3,2,FALSE),"0")</f>
        <v>0</v>
      </c>
      <c r="CQ176" s="180" t="str">
        <f>IFERROR(VLOOKUP(Table2[[#This Row],[CP / CIN]],'Lookup Values'!$Y$1:$Z$3,2,FALSE),"0")</f>
        <v>0</v>
      </c>
      <c r="CR176" s="180" t="str">
        <f>IFERROR(VLOOKUP(Table2[[#This Row],[Early Help Referral]],'Lookup Values'!$Y$1:$Z$3,2,FALSE),"0")</f>
        <v>0</v>
      </c>
      <c r="CS176" s="180" t="str">
        <f>IFERROR(VLOOKUP(Table2[[#This Row],[Social Worker]],'Lookup Values'!$Y$1:$Z$3,2,FALSE),"0")</f>
        <v>0</v>
      </c>
      <c r="CT176" s="180" t="str">
        <f>IFERROR(VLOOKUP(Table2[[#This Row],[Exclusion]],'Lookup Values'!$AE$1:$AF$5,2,FALSE),"0")</f>
        <v>0</v>
      </c>
      <c r="CU176" s="180" t="str">
        <f>IFERROR(VLOOKUP(Table2[[#This Row],[Attendance / Absence (&lt;90% PA / &lt;50% SA)]],'Lookup Values'!$AG$1:$AH$4,2,FALSE),"0")</f>
        <v>0</v>
      </c>
      <c r="CV176" s="180" t="str">
        <f>IFERROR(VLOOKUP(Table2[[#This Row],[Multiple School Moves (3+)]],'Lookup Values'!$AI$1:$AJ$3,2,FALSE),"0")</f>
        <v>0</v>
      </c>
      <c r="CW176" s="180" t="str">
        <f>IFERROR(VLOOKUP(Table2[[#This Row],[Pregnancy]],'Lookup Values'!$AK$1:$AL$3,2,FALSE),"0")</f>
        <v>0</v>
      </c>
      <c r="CX176" s="180" t="str">
        <f>IFERROR(VLOOKUP(Table2[[#This Row],[Young Parent]],'Lookup Values'!$AM$1:$AN$3,2,FALSE),"0")</f>
        <v>0</v>
      </c>
      <c r="CY176" s="180" t="str">
        <f>IFERROR(VLOOKUP(Table2[[#This Row],[Young Carer]],'Lookup Values'!$AO$1:$AP$3,2,FALSE),"0")</f>
        <v>0</v>
      </c>
      <c r="CZ176" s="180" t="str">
        <f>IFERROR(VLOOKUP(Table2[[#This Row],[CAMHS Involvement]],'Lookup Values'!$AQ$1:$AR$3,2,FALSE),"0")</f>
        <v>0</v>
      </c>
      <c r="DA176" s="180" t="str">
        <f>IFERROR(VLOOKUP(Table2[[#This Row],[Health Condition]],'Lookup Values'!$AS$1:$AT$3,2,FALSE),"0")</f>
        <v>0</v>
      </c>
      <c r="DB176" s="180" t="str">
        <f>IFERROR(VLOOKUP(Table2[[#This Row],[Substance Misuse ]],'Lookup Values'!$AU$1:$AV$3,2,FALSE),"0")</f>
        <v>0</v>
      </c>
      <c r="DC176" s="180" t="str">
        <f>IFERROR(VLOOKUP(Table2[[#This Row],[YOT supervision]],'Lookup Values'!$AW$1:$AX$3,2,FALSE),"0")</f>
        <v>0</v>
      </c>
      <c r="DD176" s="180" t="str">
        <f>IFERROR(VLOOKUP(Table2[[#This Row],[Previous YOT supervision]],'Lookup Values'!$AY$1:$AZ$3,2,FALSE),"0")</f>
        <v>0</v>
      </c>
      <c r="DE176" s="180" t="str">
        <f>IFERROR(VLOOKUP(Table2[[#This Row],[Custody]],'Lookup Values'!$BA$1:$BB$3,2,FALSE),"0")</f>
        <v>0</v>
      </c>
      <c r="DF176" s="180" t="str">
        <f>IFERROR(VLOOKUP(Table2[[#This Row],[KS2 Eng &amp; Maths Ability Profile HAP/MAP/LAP]],'Lookup Values'!$BC$1:$BD$4,2,FALSE),"0")</f>
        <v>0</v>
      </c>
      <c r="DG176" s="180" t="str">
        <f>IFERROR(VLOOKUP(Table2[[#This Row],[Intended Post 16 Destination]],'Lookup Values'!$BG$1:$BH$12,2,FALSE),"0")</f>
        <v>0</v>
      </c>
      <c r="DH176" s="180" t="str">
        <f>IFERROR(VLOOKUP(Table2[[#This Row],[Application submitted (Y/N or number of applications)]],'Lookup Values'!$BI$1:$BJ$3,2,FALSE),"0")</f>
        <v>0</v>
      </c>
      <c r="DI176" s="180" t="str">
        <f>IFERROR(VLOOKUP(Table2[[#This Row],[Provider Name]],'Lookup Values'!$BK$1:$BL$3,2,FALSE),"0")</f>
        <v>0</v>
      </c>
      <c r="DJ176" s="181"/>
      <c r="DK176" s="180" t="str">
        <f>IFERROR(VLOOKUP(Table2[[#This Row],[Offer received (Y/N)]],'Lookup Values'!$BM$1:$BN$3,2,FALSE),"0")</f>
        <v>0</v>
      </c>
      <c r="DL176" s="180" t="str">
        <f>IFERROR(VLOOKUP(Table2[[#This Row],[Poor Behaviour / Attitude / Motivation]],'Lookup Values'!$BO$1:$BP$4,2,FALSE),"0")</f>
        <v>0</v>
      </c>
      <c r="DM176" s="180" t="str">
        <f>IFERROR(VLOOKUP(Table2[[#This Row],[Other known risk factors (1)]],'Lookup Values'!$BQ$1:$BR$10,2,FALSE),"0")</f>
        <v>0</v>
      </c>
      <c r="DN176" s="182" t="str">
        <f>IFERROR(VLOOKUP(Table2[[#This Row],[Other known risk factors (2)]],'Lookup Values'!$BQ$1:$BR$10,2,FALSE),"0")</f>
        <v>0</v>
      </c>
      <c r="DO176" s="180">
        <f>SUM(Table3[[#This Row],[Gender Score]:[Other known risk factors (2) Score]])</f>
        <v>0</v>
      </c>
      <c r="DP176" s="185" t="str">
        <f>CONCATENATE(Table2[[#This Row],[Generated RONI]],Table2[[#This Row],[School RONI]])</f>
        <v>Very Low</v>
      </c>
    </row>
    <row r="177" spans="1:120" s="179" customFormat="1" ht="13" x14ac:dyDescent="0.3">
      <c r="A177" s="168"/>
      <c r="B177" s="169"/>
      <c r="C177" s="170"/>
      <c r="D177" s="170"/>
      <c r="E177" s="170"/>
      <c r="F177" s="170"/>
      <c r="G177" s="170"/>
      <c r="H177" s="171"/>
      <c r="I177" s="172"/>
      <c r="J177" s="173"/>
      <c r="K177" s="172"/>
      <c r="L177" s="172"/>
      <c r="M177" s="173"/>
      <c r="N177" s="171"/>
      <c r="O177" s="173"/>
      <c r="P177" s="175"/>
      <c r="Q177" s="175"/>
      <c r="R177" s="175"/>
      <c r="S177" s="175"/>
      <c r="T177" s="175"/>
      <c r="U177" s="175"/>
      <c r="V177" s="175"/>
      <c r="W177" s="175"/>
      <c r="X177" s="175"/>
      <c r="Y177" s="175"/>
      <c r="Z177" s="175"/>
      <c r="AA177" s="175"/>
      <c r="AB177" s="175"/>
      <c r="AC177" s="175"/>
      <c r="AD177" s="175"/>
      <c r="AE177" s="175"/>
      <c r="AF177" s="175"/>
      <c r="AG177" s="175"/>
      <c r="AH177" s="175"/>
      <c r="AI177" s="175"/>
      <c r="AJ177" s="175"/>
      <c r="AK177" s="175"/>
      <c r="AL177" s="175"/>
      <c r="AM177" s="175"/>
      <c r="AN177" s="175"/>
      <c r="AO177" s="175"/>
      <c r="AP177" s="175"/>
      <c r="AQ177" s="175"/>
      <c r="AR177" s="176"/>
      <c r="AS177" s="176"/>
      <c r="AT177" s="176"/>
      <c r="AU177" s="177" t="str">
        <f>VLOOKUP(Table3[[#This Row],[Risk Rating Score]],'Lookup Values'!$BS$1:$BT$34,2)</f>
        <v>Very Low</v>
      </c>
      <c r="AV177" s="172"/>
      <c r="AW177" s="177" t="str">
        <f>IFERROR(VLOOKUP(Table3[[#This Row],[RONI Match]],'Lookup Values'!$BU$2:$BV$26,2,FALSE),"")</f>
        <v/>
      </c>
      <c r="AX177" s="186"/>
      <c r="AY177" s="172"/>
      <c r="AZ177" s="176"/>
      <c r="BA177" s="170"/>
      <c r="BB177" s="170"/>
      <c r="BC177" s="170"/>
      <c r="BD177" s="170"/>
      <c r="BE177" s="170"/>
      <c r="BF177" s="170"/>
      <c r="BG177" s="170"/>
      <c r="BH177" s="170"/>
      <c r="BI177" s="175"/>
      <c r="BJ177" s="173"/>
      <c r="BK177" s="173"/>
      <c r="BL177" s="175"/>
      <c r="BM177" s="176"/>
      <c r="CC177" s="180" t="str">
        <f>IFERROR(VLOOKUP(Table2[[#This Row],[Gender]],'Lookup Values'!$A$1:$B$5,2,FALSE),"0")</f>
        <v>0</v>
      </c>
      <c r="CD177" s="181"/>
      <c r="CE177" s="180" t="str">
        <f>IFERROR(VLOOKUP(Table2[[#This Row],[Year Group]],'Lookup Values'!$C$1:$D$9,2,FALSE),"0")</f>
        <v>0</v>
      </c>
      <c r="CF177" s="180" t="str">
        <f>IFERROR(VLOOKUP(Table2[[#This Row],[School]],'Lookup Values'!$E$1:$E$22,2,FALSE),"0")</f>
        <v>0</v>
      </c>
      <c r="CG177" s="180" t="str">
        <f>IFERROR(VLOOKUP(Table2[[#This Row],[Attending PRU / AP]],'Lookup Values'!$G$1:$H$3,2,FALSE),"0")</f>
        <v>0</v>
      </c>
      <c r="CH177" s="180" t="str">
        <f>IFERROR(VLOOKUP(Table2[[#This Row],[EHE]],'Lookup Values'!$I$1:$J$3,2,FALSE),"0")</f>
        <v>0</v>
      </c>
      <c r="CI177" s="180" t="str">
        <f>IFERROR(VLOOKUP(Table2[[#This Row],[CME]],'Lookup Values'!$K$1:$L$3,2,FALSE),"0")</f>
        <v>0</v>
      </c>
      <c r="CJ177" s="183" t="str">
        <f>IFERROR(VLOOKUP(Table2[[#This Row],[Ethnicity]],'Ethnicity codes'!$H$1:$J$101,3,FALSE),"")</f>
        <v/>
      </c>
      <c r="CK177" s="180" t="str">
        <f>IFERROR(VLOOKUP(Table3[[#This Row],[Ethnicity2]],'Lookup Values'!$M$1:$N$23,2,FALSE),"0")</f>
        <v>0</v>
      </c>
      <c r="CL177" s="180" t="str">
        <f>IFERROR(VLOOKUP(Table3[[#This Row],[Ethnicity2]],'Lookup Values'!$O$1:$P$3,2,FALSE),"0")</f>
        <v>0</v>
      </c>
      <c r="CM177" s="180" t="str">
        <f>IFERROR(VLOOKUP(Table2[[#This Row],[EAL]],'Lookup Values'!$Q$1:$R$3,2,FALSE),"0")</f>
        <v>0</v>
      </c>
      <c r="CN177" s="180" t="str">
        <f>IFERROR(VLOOKUP(Table2[[#This Row],[SEND]],'Lookup Values'!$S$1:$T$6,2,FALSE),"0")</f>
        <v>0</v>
      </c>
      <c r="CO177" s="180" t="str">
        <f>IFERROR(VLOOKUP(Table2[[#This Row],[Pupil Premium]],'Lookup Values'!$U$1:$V$3,2,FALSE),"0")</f>
        <v>0</v>
      </c>
      <c r="CP177" s="180" t="str">
        <f>IFERROR(VLOOKUP(Table2[[#This Row],[LAC / Care Leaver]],'Lookup Values'!$W$1:$X$3,2,FALSE),"0")</f>
        <v>0</v>
      </c>
      <c r="CQ177" s="180" t="str">
        <f>IFERROR(VLOOKUP(Table2[[#This Row],[CP / CIN]],'Lookup Values'!$Y$1:$Z$3,2,FALSE),"0")</f>
        <v>0</v>
      </c>
      <c r="CR177" s="180" t="str">
        <f>IFERROR(VLOOKUP(Table2[[#This Row],[Early Help Referral]],'Lookup Values'!$Y$1:$Z$3,2,FALSE),"0")</f>
        <v>0</v>
      </c>
      <c r="CS177" s="180" t="str">
        <f>IFERROR(VLOOKUP(Table2[[#This Row],[Social Worker]],'Lookup Values'!$Y$1:$Z$3,2,FALSE),"0")</f>
        <v>0</v>
      </c>
      <c r="CT177" s="180" t="str">
        <f>IFERROR(VLOOKUP(Table2[[#This Row],[Exclusion]],'Lookup Values'!$AE$1:$AF$5,2,FALSE),"0")</f>
        <v>0</v>
      </c>
      <c r="CU177" s="180" t="str">
        <f>IFERROR(VLOOKUP(Table2[[#This Row],[Attendance / Absence (&lt;90% PA / &lt;50% SA)]],'Lookup Values'!$AG$1:$AH$4,2,FALSE),"0")</f>
        <v>0</v>
      </c>
      <c r="CV177" s="180" t="str">
        <f>IFERROR(VLOOKUP(Table2[[#This Row],[Multiple School Moves (3+)]],'Lookup Values'!$AI$1:$AJ$3,2,FALSE),"0")</f>
        <v>0</v>
      </c>
      <c r="CW177" s="180" t="str">
        <f>IFERROR(VLOOKUP(Table2[[#This Row],[Pregnancy]],'Lookup Values'!$AK$1:$AL$3,2,FALSE),"0")</f>
        <v>0</v>
      </c>
      <c r="CX177" s="180" t="str">
        <f>IFERROR(VLOOKUP(Table2[[#This Row],[Young Parent]],'Lookup Values'!$AM$1:$AN$3,2,FALSE),"0")</f>
        <v>0</v>
      </c>
      <c r="CY177" s="180" t="str">
        <f>IFERROR(VLOOKUP(Table2[[#This Row],[Young Carer]],'Lookup Values'!$AO$1:$AP$3,2,FALSE),"0")</f>
        <v>0</v>
      </c>
      <c r="CZ177" s="180" t="str">
        <f>IFERROR(VLOOKUP(Table2[[#This Row],[CAMHS Involvement]],'Lookup Values'!$AQ$1:$AR$3,2,FALSE),"0")</f>
        <v>0</v>
      </c>
      <c r="DA177" s="180" t="str">
        <f>IFERROR(VLOOKUP(Table2[[#This Row],[Health Condition]],'Lookup Values'!$AS$1:$AT$3,2,FALSE),"0")</f>
        <v>0</v>
      </c>
      <c r="DB177" s="180" t="str">
        <f>IFERROR(VLOOKUP(Table2[[#This Row],[Substance Misuse ]],'Lookup Values'!$AU$1:$AV$3,2,FALSE),"0")</f>
        <v>0</v>
      </c>
      <c r="DC177" s="180" t="str">
        <f>IFERROR(VLOOKUP(Table2[[#This Row],[YOT supervision]],'Lookup Values'!$AW$1:$AX$3,2,FALSE),"0")</f>
        <v>0</v>
      </c>
      <c r="DD177" s="180" t="str">
        <f>IFERROR(VLOOKUP(Table2[[#This Row],[Previous YOT supervision]],'Lookup Values'!$AY$1:$AZ$3,2,FALSE),"0")</f>
        <v>0</v>
      </c>
      <c r="DE177" s="180" t="str">
        <f>IFERROR(VLOOKUP(Table2[[#This Row],[Custody]],'Lookup Values'!$BA$1:$BB$3,2,FALSE),"0")</f>
        <v>0</v>
      </c>
      <c r="DF177" s="180" t="str">
        <f>IFERROR(VLOOKUP(Table2[[#This Row],[KS2 Eng &amp; Maths Ability Profile HAP/MAP/LAP]],'Lookup Values'!$BC$1:$BD$4,2,FALSE),"0")</f>
        <v>0</v>
      </c>
      <c r="DG177" s="180" t="str">
        <f>IFERROR(VLOOKUP(Table2[[#This Row],[Intended Post 16 Destination]],'Lookup Values'!$BG$1:$BH$12,2,FALSE),"0")</f>
        <v>0</v>
      </c>
      <c r="DH177" s="180" t="str">
        <f>IFERROR(VLOOKUP(Table2[[#This Row],[Application submitted (Y/N or number of applications)]],'Lookup Values'!$BI$1:$BJ$3,2,FALSE),"0")</f>
        <v>0</v>
      </c>
      <c r="DI177" s="180" t="str">
        <f>IFERROR(VLOOKUP(Table2[[#This Row],[Provider Name]],'Lookup Values'!$BK$1:$BL$3,2,FALSE),"0")</f>
        <v>0</v>
      </c>
      <c r="DJ177" s="181"/>
      <c r="DK177" s="180" t="str">
        <f>IFERROR(VLOOKUP(Table2[[#This Row],[Offer received (Y/N)]],'Lookup Values'!$BM$1:$BN$3,2,FALSE),"0")</f>
        <v>0</v>
      </c>
      <c r="DL177" s="180" t="str">
        <f>IFERROR(VLOOKUP(Table2[[#This Row],[Poor Behaviour / Attitude / Motivation]],'Lookup Values'!$BO$1:$BP$4,2,FALSE),"0")</f>
        <v>0</v>
      </c>
      <c r="DM177" s="180" t="str">
        <f>IFERROR(VLOOKUP(Table2[[#This Row],[Other known risk factors (1)]],'Lookup Values'!$BQ$1:$BR$10,2,FALSE),"0")</f>
        <v>0</v>
      </c>
      <c r="DN177" s="182" t="str">
        <f>IFERROR(VLOOKUP(Table2[[#This Row],[Other known risk factors (2)]],'Lookup Values'!$BQ$1:$BR$10,2,FALSE),"0")</f>
        <v>0</v>
      </c>
      <c r="DO177" s="180">
        <f>SUM(Table3[[#This Row],[Gender Score]:[Other known risk factors (2) Score]])</f>
        <v>0</v>
      </c>
      <c r="DP177" s="185" t="str">
        <f>CONCATENATE(Table2[[#This Row],[Generated RONI]],Table2[[#This Row],[School RONI]])</f>
        <v>Very Low</v>
      </c>
    </row>
    <row r="178" spans="1:120" s="179" customFormat="1" ht="13" x14ac:dyDescent="0.3">
      <c r="A178" s="168"/>
      <c r="B178" s="169"/>
      <c r="C178" s="170"/>
      <c r="D178" s="170"/>
      <c r="E178" s="170"/>
      <c r="F178" s="170"/>
      <c r="G178" s="170"/>
      <c r="H178" s="171"/>
      <c r="I178" s="172"/>
      <c r="J178" s="173"/>
      <c r="K178" s="172"/>
      <c r="L178" s="172"/>
      <c r="M178" s="173"/>
      <c r="N178" s="171"/>
      <c r="O178" s="173"/>
      <c r="P178" s="175"/>
      <c r="Q178" s="175"/>
      <c r="R178" s="175"/>
      <c r="S178" s="175"/>
      <c r="T178" s="175"/>
      <c r="U178" s="175"/>
      <c r="V178" s="175"/>
      <c r="W178" s="175"/>
      <c r="X178" s="175"/>
      <c r="Y178" s="175"/>
      <c r="Z178" s="175"/>
      <c r="AA178" s="175"/>
      <c r="AB178" s="175"/>
      <c r="AC178" s="175"/>
      <c r="AD178" s="175"/>
      <c r="AE178" s="175"/>
      <c r="AF178" s="175"/>
      <c r="AG178" s="175"/>
      <c r="AH178" s="175"/>
      <c r="AI178" s="175"/>
      <c r="AJ178" s="175"/>
      <c r="AK178" s="175"/>
      <c r="AL178" s="175"/>
      <c r="AM178" s="175"/>
      <c r="AN178" s="175"/>
      <c r="AO178" s="175"/>
      <c r="AP178" s="175"/>
      <c r="AQ178" s="175"/>
      <c r="AR178" s="176"/>
      <c r="AS178" s="176"/>
      <c r="AT178" s="176"/>
      <c r="AU178" s="177" t="str">
        <f>VLOOKUP(Table3[[#This Row],[Risk Rating Score]],'Lookup Values'!$BS$1:$BT$34,2)</f>
        <v>Very Low</v>
      </c>
      <c r="AV178" s="172"/>
      <c r="AW178" s="177" t="str">
        <f>IFERROR(VLOOKUP(Table3[[#This Row],[RONI Match]],'Lookup Values'!$BU$2:$BV$26,2,FALSE),"")</f>
        <v/>
      </c>
      <c r="AX178" s="186"/>
      <c r="AY178" s="172"/>
      <c r="AZ178" s="176"/>
      <c r="BA178" s="170"/>
      <c r="BB178" s="170"/>
      <c r="BC178" s="170"/>
      <c r="BD178" s="170"/>
      <c r="BE178" s="170"/>
      <c r="BF178" s="170"/>
      <c r="BG178" s="170"/>
      <c r="BH178" s="170"/>
      <c r="BI178" s="175"/>
      <c r="BJ178" s="173"/>
      <c r="BK178" s="173"/>
      <c r="BL178" s="175"/>
      <c r="BM178" s="176"/>
      <c r="CC178" s="180" t="str">
        <f>IFERROR(VLOOKUP(Table2[[#This Row],[Gender]],'Lookup Values'!$A$1:$B$5,2,FALSE),"0")</f>
        <v>0</v>
      </c>
      <c r="CD178" s="181"/>
      <c r="CE178" s="180" t="str">
        <f>IFERROR(VLOOKUP(Table2[[#This Row],[Year Group]],'Lookup Values'!$C$1:$D$9,2,FALSE),"0")</f>
        <v>0</v>
      </c>
      <c r="CF178" s="180" t="str">
        <f>IFERROR(VLOOKUP(Table2[[#This Row],[School]],'Lookup Values'!$E$1:$E$22,2,FALSE),"0")</f>
        <v>0</v>
      </c>
      <c r="CG178" s="180" t="str">
        <f>IFERROR(VLOOKUP(Table2[[#This Row],[Attending PRU / AP]],'Lookup Values'!$G$1:$H$3,2,FALSE),"0")</f>
        <v>0</v>
      </c>
      <c r="CH178" s="180" t="str">
        <f>IFERROR(VLOOKUP(Table2[[#This Row],[EHE]],'Lookup Values'!$I$1:$J$3,2,FALSE),"0")</f>
        <v>0</v>
      </c>
      <c r="CI178" s="180" t="str">
        <f>IFERROR(VLOOKUP(Table2[[#This Row],[CME]],'Lookup Values'!$K$1:$L$3,2,FALSE),"0")</f>
        <v>0</v>
      </c>
      <c r="CJ178" s="183" t="str">
        <f>IFERROR(VLOOKUP(Table2[[#This Row],[Ethnicity]],'Ethnicity codes'!$H$1:$J$101,3,FALSE),"")</f>
        <v/>
      </c>
      <c r="CK178" s="180" t="str">
        <f>IFERROR(VLOOKUP(Table3[[#This Row],[Ethnicity2]],'Lookup Values'!$M$1:$N$23,2,FALSE),"0")</f>
        <v>0</v>
      </c>
      <c r="CL178" s="180" t="str">
        <f>IFERROR(VLOOKUP(Table3[[#This Row],[Ethnicity2]],'Lookup Values'!$O$1:$P$3,2,FALSE),"0")</f>
        <v>0</v>
      </c>
      <c r="CM178" s="180" t="str">
        <f>IFERROR(VLOOKUP(Table2[[#This Row],[EAL]],'Lookup Values'!$Q$1:$R$3,2,FALSE),"0")</f>
        <v>0</v>
      </c>
      <c r="CN178" s="180" t="str">
        <f>IFERROR(VLOOKUP(Table2[[#This Row],[SEND]],'Lookup Values'!$S$1:$T$6,2,FALSE),"0")</f>
        <v>0</v>
      </c>
      <c r="CO178" s="180" t="str">
        <f>IFERROR(VLOOKUP(Table2[[#This Row],[Pupil Premium]],'Lookup Values'!$U$1:$V$3,2,FALSE),"0")</f>
        <v>0</v>
      </c>
      <c r="CP178" s="180" t="str">
        <f>IFERROR(VLOOKUP(Table2[[#This Row],[LAC / Care Leaver]],'Lookup Values'!$W$1:$X$3,2,FALSE),"0")</f>
        <v>0</v>
      </c>
      <c r="CQ178" s="180" t="str">
        <f>IFERROR(VLOOKUP(Table2[[#This Row],[CP / CIN]],'Lookup Values'!$Y$1:$Z$3,2,FALSE),"0")</f>
        <v>0</v>
      </c>
      <c r="CR178" s="180" t="str">
        <f>IFERROR(VLOOKUP(Table2[[#This Row],[Early Help Referral]],'Lookup Values'!$Y$1:$Z$3,2,FALSE),"0")</f>
        <v>0</v>
      </c>
      <c r="CS178" s="180" t="str">
        <f>IFERROR(VLOOKUP(Table2[[#This Row],[Social Worker]],'Lookup Values'!$Y$1:$Z$3,2,FALSE),"0")</f>
        <v>0</v>
      </c>
      <c r="CT178" s="180" t="str">
        <f>IFERROR(VLOOKUP(Table2[[#This Row],[Exclusion]],'Lookup Values'!$AE$1:$AF$5,2,FALSE),"0")</f>
        <v>0</v>
      </c>
      <c r="CU178" s="180" t="str">
        <f>IFERROR(VLOOKUP(Table2[[#This Row],[Attendance / Absence (&lt;90% PA / &lt;50% SA)]],'Lookup Values'!$AG$1:$AH$4,2,FALSE),"0")</f>
        <v>0</v>
      </c>
      <c r="CV178" s="180" t="str">
        <f>IFERROR(VLOOKUP(Table2[[#This Row],[Multiple School Moves (3+)]],'Lookup Values'!$AI$1:$AJ$3,2,FALSE),"0")</f>
        <v>0</v>
      </c>
      <c r="CW178" s="180" t="str">
        <f>IFERROR(VLOOKUP(Table2[[#This Row],[Pregnancy]],'Lookup Values'!$AK$1:$AL$3,2,FALSE),"0")</f>
        <v>0</v>
      </c>
      <c r="CX178" s="180" t="str">
        <f>IFERROR(VLOOKUP(Table2[[#This Row],[Young Parent]],'Lookup Values'!$AM$1:$AN$3,2,FALSE),"0")</f>
        <v>0</v>
      </c>
      <c r="CY178" s="180" t="str">
        <f>IFERROR(VLOOKUP(Table2[[#This Row],[Young Carer]],'Lookup Values'!$AO$1:$AP$3,2,FALSE),"0")</f>
        <v>0</v>
      </c>
      <c r="CZ178" s="180" t="str">
        <f>IFERROR(VLOOKUP(Table2[[#This Row],[CAMHS Involvement]],'Lookup Values'!$AQ$1:$AR$3,2,FALSE),"0")</f>
        <v>0</v>
      </c>
      <c r="DA178" s="180" t="str">
        <f>IFERROR(VLOOKUP(Table2[[#This Row],[Health Condition]],'Lookup Values'!$AS$1:$AT$3,2,FALSE),"0")</f>
        <v>0</v>
      </c>
      <c r="DB178" s="180" t="str">
        <f>IFERROR(VLOOKUP(Table2[[#This Row],[Substance Misuse ]],'Lookup Values'!$AU$1:$AV$3,2,FALSE),"0")</f>
        <v>0</v>
      </c>
      <c r="DC178" s="180" t="str">
        <f>IFERROR(VLOOKUP(Table2[[#This Row],[YOT supervision]],'Lookup Values'!$AW$1:$AX$3,2,FALSE),"0")</f>
        <v>0</v>
      </c>
      <c r="DD178" s="180" t="str">
        <f>IFERROR(VLOOKUP(Table2[[#This Row],[Previous YOT supervision]],'Lookup Values'!$AY$1:$AZ$3,2,FALSE),"0")</f>
        <v>0</v>
      </c>
      <c r="DE178" s="180" t="str">
        <f>IFERROR(VLOOKUP(Table2[[#This Row],[Custody]],'Lookup Values'!$BA$1:$BB$3,2,FALSE),"0")</f>
        <v>0</v>
      </c>
      <c r="DF178" s="180" t="str">
        <f>IFERROR(VLOOKUP(Table2[[#This Row],[KS2 Eng &amp; Maths Ability Profile HAP/MAP/LAP]],'Lookup Values'!$BC$1:$BD$4,2,FALSE),"0")</f>
        <v>0</v>
      </c>
      <c r="DG178" s="180" t="str">
        <f>IFERROR(VLOOKUP(Table2[[#This Row],[Intended Post 16 Destination]],'Lookup Values'!$BG$1:$BH$12,2,FALSE),"0")</f>
        <v>0</v>
      </c>
      <c r="DH178" s="180" t="str">
        <f>IFERROR(VLOOKUP(Table2[[#This Row],[Application submitted (Y/N or number of applications)]],'Lookup Values'!$BI$1:$BJ$3,2,FALSE),"0")</f>
        <v>0</v>
      </c>
      <c r="DI178" s="180" t="str">
        <f>IFERROR(VLOOKUP(Table2[[#This Row],[Provider Name]],'Lookup Values'!$BK$1:$BL$3,2,FALSE),"0")</f>
        <v>0</v>
      </c>
      <c r="DJ178" s="181"/>
      <c r="DK178" s="180" t="str">
        <f>IFERROR(VLOOKUP(Table2[[#This Row],[Offer received (Y/N)]],'Lookup Values'!$BM$1:$BN$3,2,FALSE),"0")</f>
        <v>0</v>
      </c>
      <c r="DL178" s="180" t="str">
        <f>IFERROR(VLOOKUP(Table2[[#This Row],[Poor Behaviour / Attitude / Motivation]],'Lookup Values'!$BO$1:$BP$4,2,FALSE),"0")</f>
        <v>0</v>
      </c>
      <c r="DM178" s="180" t="str">
        <f>IFERROR(VLOOKUP(Table2[[#This Row],[Other known risk factors (1)]],'Lookup Values'!$BQ$1:$BR$10,2,FALSE),"0")</f>
        <v>0</v>
      </c>
      <c r="DN178" s="182" t="str">
        <f>IFERROR(VLOOKUP(Table2[[#This Row],[Other known risk factors (2)]],'Lookup Values'!$BQ$1:$BR$10,2,FALSE),"0")</f>
        <v>0</v>
      </c>
      <c r="DO178" s="180">
        <f>SUM(Table3[[#This Row],[Gender Score]:[Other known risk factors (2) Score]])</f>
        <v>0</v>
      </c>
      <c r="DP178" s="185" t="str">
        <f>CONCATENATE(Table2[[#This Row],[Generated RONI]],Table2[[#This Row],[School RONI]])</f>
        <v>Very Low</v>
      </c>
    </row>
    <row r="179" spans="1:120" s="179" customFormat="1" ht="13" x14ac:dyDescent="0.3">
      <c r="A179" s="168"/>
      <c r="B179" s="169"/>
      <c r="C179" s="170"/>
      <c r="D179" s="170"/>
      <c r="E179" s="170"/>
      <c r="F179" s="170"/>
      <c r="G179" s="170"/>
      <c r="H179" s="171"/>
      <c r="I179" s="172"/>
      <c r="J179" s="173"/>
      <c r="K179" s="172"/>
      <c r="L179" s="172"/>
      <c r="M179" s="173"/>
      <c r="N179" s="171"/>
      <c r="O179" s="173"/>
      <c r="P179" s="175"/>
      <c r="Q179" s="175"/>
      <c r="R179" s="175"/>
      <c r="S179" s="175"/>
      <c r="T179" s="175"/>
      <c r="U179" s="175"/>
      <c r="V179" s="175"/>
      <c r="W179" s="175"/>
      <c r="X179" s="175"/>
      <c r="Y179" s="175"/>
      <c r="Z179" s="175"/>
      <c r="AA179" s="175"/>
      <c r="AB179" s="175"/>
      <c r="AC179" s="175"/>
      <c r="AD179" s="175"/>
      <c r="AE179" s="175"/>
      <c r="AF179" s="175"/>
      <c r="AG179" s="175"/>
      <c r="AH179" s="175"/>
      <c r="AI179" s="175"/>
      <c r="AJ179" s="175"/>
      <c r="AK179" s="175"/>
      <c r="AL179" s="175"/>
      <c r="AM179" s="175"/>
      <c r="AN179" s="175"/>
      <c r="AO179" s="175"/>
      <c r="AP179" s="175"/>
      <c r="AQ179" s="175"/>
      <c r="AR179" s="176"/>
      <c r="AS179" s="176"/>
      <c r="AT179" s="176"/>
      <c r="AU179" s="177" t="str">
        <f>VLOOKUP(Table3[[#This Row],[Risk Rating Score]],'Lookup Values'!$BS$1:$BT$34,2)</f>
        <v>Very Low</v>
      </c>
      <c r="AV179" s="172"/>
      <c r="AW179" s="177" t="str">
        <f>IFERROR(VLOOKUP(Table3[[#This Row],[RONI Match]],'Lookup Values'!$BU$2:$BV$26,2,FALSE),"")</f>
        <v/>
      </c>
      <c r="AX179" s="186"/>
      <c r="AY179" s="172"/>
      <c r="AZ179" s="176"/>
      <c r="BA179" s="170"/>
      <c r="BB179" s="170"/>
      <c r="BC179" s="170"/>
      <c r="BD179" s="170"/>
      <c r="BE179" s="170"/>
      <c r="BF179" s="170"/>
      <c r="BG179" s="170"/>
      <c r="BH179" s="170"/>
      <c r="BI179" s="175"/>
      <c r="BJ179" s="173"/>
      <c r="BK179" s="173"/>
      <c r="BL179" s="175"/>
      <c r="BM179" s="176"/>
      <c r="CC179" s="180" t="str">
        <f>IFERROR(VLOOKUP(Table2[[#This Row],[Gender]],'Lookup Values'!$A$1:$B$5,2,FALSE),"0")</f>
        <v>0</v>
      </c>
      <c r="CD179" s="181"/>
      <c r="CE179" s="180" t="str">
        <f>IFERROR(VLOOKUP(Table2[[#This Row],[Year Group]],'Lookup Values'!$C$1:$D$9,2,FALSE),"0")</f>
        <v>0</v>
      </c>
      <c r="CF179" s="180" t="str">
        <f>IFERROR(VLOOKUP(Table2[[#This Row],[School]],'Lookup Values'!$E$1:$E$22,2,FALSE),"0")</f>
        <v>0</v>
      </c>
      <c r="CG179" s="180" t="str">
        <f>IFERROR(VLOOKUP(Table2[[#This Row],[Attending PRU / AP]],'Lookup Values'!$G$1:$H$3,2,FALSE),"0")</f>
        <v>0</v>
      </c>
      <c r="CH179" s="180" t="str">
        <f>IFERROR(VLOOKUP(Table2[[#This Row],[EHE]],'Lookup Values'!$I$1:$J$3,2,FALSE),"0")</f>
        <v>0</v>
      </c>
      <c r="CI179" s="180" t="str">
        <f>IFERROR(VLOOKUP(Table2[[#This Row],[CME]],'Lookup Values'!$K$1:$L$3,2,FALSE),"0")</f>
        <v>0</v>
      </c>
      <c r="CJ179" s="183" t="str">
        <f>IFERROR(VLOOKUP(Table2[[#This Row],[Ethnicity]],'Ethnicity codes'!$H$1:$J$101,3,FALSE),"")</f>
        <v/>
      </c>
      <c r="CK179" s="180" t="str">
        <f>IFERROR(VLOOKUP(Table3[[#This Row],[Ethnicity2]],'Lookup Values'!$M$1:$N$23,2,FALSE),"0")</f>
        <v>0</v>
      </c>
      <c r="CL179" s="180" t="str">
        <f>IFERROR(VLOOKUP(Table3[[#This Row],[Ethnicity2]],'Lookup Values'!$O$1:$P$3,2,FALSE),"0")</f>
        <v>0</v>
      </c>
      <c r="CM179" s="180" t="str">
        <f>IFERROR(VLOOKUP(Table2[[#This Row],[EAL]],'Lookup Values'!$Q$1:$R$3,2,FALSE),"0")</f>
        <v>0</v>
      </c>
      <c r="CN179" s="180" t="str">
        <f>IFERROR(VLOOKUP(Table2[[#This Row],[SEND]],'Lookup Values'!$S$1:$T$6,2,FALSE),"0")</f>
        <v>0</v>
      </c>
      <c r="CO179" s="180" t="str">
        <f>IFERROR(VLOOKUP(Table2[[#This Row],[Pupil Premium]],'Lookup Values'!$U$1:$V$3,2,FALSE),"0")</f>
        <v>0</v>
      </c>
      <c r="CP179" s="180" t="str">
        <f>IFERROR(VLOOKUP(Table2[[#This Row],[LAC / Care Leaver]],'Lookup Values'!$W$1:$X$3,2,FALSE),"0")</f>
        <v>0</v>
      </c>
      <c r="CQ179" s="180" t="str">
        <f>IFERROR(VLOOKUP(Table2[[#This Row],[CP / CIN]],'Lookup Values'!$Y$1:$Z$3,2,FALSE),"0")</f>
        <v>0</v>
      </c>
      <c r="CR179" s="180" t="str">
        <f>IFERROR(VLOOKUP(Table2[[#This Row],[Early Help Referral]],'Lookup Values'!$Y$1:$Z$3,2,FALSE),"0")</f>
        <v>0</v>
      </c>
      <c r="CS179" s="180" t="str">
        <f>IFERROR(VLOOKUP(Table2[[#This Row],[Social Worker]],'Lookup Values'!$Y$1:$Z$3,2,FALSE),"0")</f>
        <v>0</v>
      </c>
      <c r="CT179" s="180" t="str">
        <f>IFERROR(VLOOKUP(Table2[[#This Row],[Exclusion]],'Lookup Values'!$AE$1:$AF$5,2,FALSE),"0")</f>
        <v>0</v>
      </c>
      <c r="CU179" s="180" t="str">
        <f>IFERROR(VLOOKUP(Table2[[#This Row],[Attendance / Absence (&lt;90% PA / &lt;50% SA)]],'Lookup Values'!$AG$1:$AH$4,2,FALSE),"0")</f>
        <v>0</v>
      </c>
      <c r="CV179" s="180" t="str">
        <f>IFERROR(VLOOKUP(Table2[[#This Row],[Multiple School Moves (3+)]],'Lookup Values'!$AI$1:$AJ$3,2,FALSE),"0")</f>
        <v>0</v>
      </c>
      <c r="CW179" s="180" t="str">
        <f>IFERROR(VLOOKUP(Table2[[#This Row],[Pregnancy]],'Lookup Values'!$AK$1:$AL$3,2,FALSE),"0")</f>
        <v>0</v>
      </c>
      <c r="CX179" s="180" t="str">
        <f>IFERROR(VLOOKUP(Table2[[#This Row],[Young Parent]],'Lookup Values'!$AM$1:$AN$3,2,FALSE),"0")</f>
        <v>0</v>
      </c>
      <c r="CY179" s="180" t="str">
        <f>IFERROR(VLOOKUP(Table2[[#This Row],[Young Carer]],'Lookup Values'!$AO$1:$AP$3,2,FALSE),"0")</f>
        <v>0</v>
      </c>
      <c r="CZ179" s="180" t="str">
        <f>IFERROR(VLOOKUP(Table2[[#This Row],[CAMHS Involvement]],'Lookup Values'!$AQ$1:$AR$3,2,FALSE),"0")</f>
        <v>0</v>
      </c>
      <c r="DA179" s="180" t="str">
        <f>IFERROR(VLOOKUP(Table2[[#This Row],[Health Condition]],'Lookup Values'!$AS$1:$AT$3,2,FALSE),"0")</f>
        <v>0</v>
      </c>
      <c r="DB179" s="180" t="str">
        <f>IFERROR(VLOOKUP(Table2[[#This Row],[Substance Misuse ]],'Lookup Values'!$AU$1:$AV$3,2,FALSE),"0")</f>
        <v>0</v>
      </c>
      <c r="DC179" s="180" t="str">
        <f>IFERROR(VLOOKUP(Table2[[#This Row],[YOT supervision]],'Lookup Values'!$AW$1:$AX$3,2,FALSE),"0")</f>
        <v>0</v>
      </c>
      <c r="DD179" s="180" t="str">
        <f>IFERROR(VLOOKUP(Table2[[#This Row],[Previous YOT supervision]],'Lookup Values'!$AY$1:$AZ$3,2,FALSE),"0")</f>
        <v>0</v>
      </c>
      <c r="DE179" s="180" t="str">
        <f>IFERROR(VLOOKUP(Table2[[#This Row],[Custody]],'Lookup Values'!$BA$1:$BB$3,2,FALSE),"0")</f>
        <v>0</v>
      </c>
      <c r="DF179" s="180" t="str">
        <f>IFERROR(VLOOKUP(Table2[[#This Row],[KS2 Eng &amp; Maths Ability Profile HAP/MAP/LAP]],'Lookup Values'!$BC$1:$BD$4,2,FALSE),"0")</f>
        <v>0</v>
      </c>
      <c r="DG179" s="180" t="str">
        <f>IFERROR(VLOOKUP(Table2[[#This Row],[Intended Post 16 Destination]],'Lookup Values'!$BG$1:$BH$12,2,FALSE),"0")</f>
        <v>0</v>
      </c>
      <c r="DH179" s="180" t="str">
        <f>IFERROR(VLOOKUP(Table2[[#This Row],[Application submitted (Y/N or number of applications)]],'Lookup Values'!$BI$1:$BJ$3,2,FALSE),"0")</f>
        <v>0</v>
      </c>
      <c r="DI179" s="180" t="str">
        <f>IFERROR(VLOOKUP(Table2[[#This Row],[Provider Name]],'Lookup Values'!$BK$1:$BL$3,2,FALSE),"0")</f>
        <v>0</v>
      </c>
      <c r="DJ179" s="181"/>
      <c r="DK179" s="180" t="str">
        <f>IFERROR(VLOOKUP(Table2[[#This Row],[Offer received (Y/N)]],'Lookup Values'!$BM$1:$BN$3,2,FALSE),"0")</f>
        <v>0</v>
      </c>
      <c r="DL179" s="180" t="str">
        <f>IFERROR(VLOOKUP(Table2[[#This Row],[Poor Behaviour / Attitude / Motivation]],'Lookup Values'!$BO$1:$BP$4,2,FALSE),"0")</f>
        <v>0</v>
      </c>
      <c r="DM179" s="180" t="str">
        <f>IFERROR(VLOOKUP(Table2[[#This Row],[Other known risk factors (1)]],'Lookup Values'!$BQ$1:$BR$10,2,FALSE),"0")</f>
        <v>0</v>
      </c>
      <c r="DN179" s="182" t="str">
        <f>IFERROR(VLOOKUP(Table2[[#This Row],[Other known risk factors (2)]],'Lookup Values'!$BQ$1:$BR$10,2,FALSE),"0")</f>
        <v>0</v>
      </c>
      <c r="DO179" s="180">
        <f>SUM(Table3[[#This Row],[Gender Score]:[Other known risk factors (2) Score]])</f>
        <v>0</v>
      </c>
      <c r="DP179" s="185" t="str">
        <f>CONCATENATE(Table2[[#This Row],[Generated RONI]],Table2[[#This Row],[School RONI]])</f>
        <v>Very Low</v>
      </c>
    </row>
    <row r="180" spans="1:120" s="179" customFormat="1" ht="13" x14ac:dyDescent="0.3">
      <c r="A180" s="168"/>
      <c r="B180" s="169"/>
      <c r="C180" s="170"/>
      <c r="D180" s="170"/>
      <c r="E180" s="170"/>
      <c r="F180" s="170"/>
      <c r="G180" s="170"/>
      <c r="H180" s="171"/>
      <c r="I180" s="172"/>
      <c r="J180" s="173"/>
      <c r="K180" s="172"/>
      <c r="L180" s="172"/>
      <c r="M180" s="173"/>
      <c r="N180" s="171"/>
      <c r="O180" s="173"/>
      <c r="P180" s="175"/>
      <c r="Q180" s="175"/>
      <c r="R180" s="175"/>
      <c r="S180" s="175"/>
      <c r="T180" s="175"/>
      <c r="U180" s="175"/>
      <c r="V180" s="175"/>
      <c r="W180" s="175"/>
      <c r="X180" s="175"/>
      <c r="Y180" s="175"/>
      <c r="Z180" s="175"/>
      <c r="AA180" s="175"/>
      <c r="AB180" s="175"/>
      <c r="AC180" s="175"/>
      <c r="AD180" s="175"/>
      <c r="AE180" s="175"/>
      <c r="AF180" s="175"/>
      <c r="AG180" s="175"/>
      <c r="AH180" s="175"/>
      <c r="AI180" s="175"/>
      <c r="AJ180" s="175"/>
      <c r="AK180" s="175"/>
      <c r="AL180" s="175"/>
      <c r="AM180" s="175"/>
      <c r="AN180" s="175"/>
      <c r="AO180" s="175"/>
      <c r="AP180" s="175"/>
      <c r="AQ180" s="175"/>
      <c r="AR180" s="176"/>
      <c r="AS180" s="176"/>
      <c r="AT180" s="176"/>
      <c r="AU180" s="177" t="str">
        <f>VLOOKUP(Table3[[#This Row],[Risk Rating Score]],'Lookup Values'!$BS$1:$BT$34,2)</f>
        <v>Very Low</v>
      </c>
      <c r="AV180" s="172"/>
      <c r="AW180" s="177" t="str">
        <f>IFERROR(VLOOKUP(Table3[[#This Row],[RONI Match]],'Lookup Values'!$BU$2:$BV$26,2,FALSE),"")</f>
        <v/>
      </c>
      <c r="AX180" s="186"/>
      <c r="AY180" s="172"/>
      <c r="AZ180" s="176"/>
      <c r="BA180" s="170"/>
      <c r="BB180" s="170"/>
      <c r="BC180" s="170"/>
      <c r="BD180" s="170"/>
      <c r="BE180" s="170"/>
      <c r="BF180" s="170"/>
      <c r="BG180" s="170"/>
      <c r="BH180" s="170"/>
      <c r="BI180" s="175"/>
      <c r="BJ180" s="173"/>
      <c r="BK180" s="173"/>
      <c r="BL180" s="175"/>
      <c r="BM180" s="176"/>
      <c r="CC180" s="180" t="str">
        <f>IFERROR(VLOOKUP(Table2[[#This Row],[Gender]],'Lookup Values'!$A$1:$B$5,2,FALSE),"0")</f>
        <v>0</v>
      </c>
      <c r="CD180" s="181"/>
      <c r="CE180" s="180" t="str">
        <f>IFERROR(VLOOKUP(Table2[[#This Row],[Year Group]],'Lookup Values'!$C$1:$D$9,2,FALSE),"0")</f>
        <v>0</v>
      </c>
      <c r="CF180" s="180" t="str">
        <f>IFERROR(VLOOKUP(Table2[[#This Row],[School]],'Lookup Values'!$E$1:$E$22,2,FALSE),"0")</f>
        <v>0</v>
      </c>
      <c r="CG180" s="180" t="str">
        <f>IFERROR(VLOOKUP(Table2[[#This Row],[Attending PRU / AP]],'Lookup Values'!$G$1:$H$3,2,FALSE),"0")</f>
        <v>0</v>
      </c>
      <c r="CH180" s="180" t="str">
        <f>IFERROR(VLOOKUP(Table2[[#This Row],[EHE]],'Lookup Values'!$I$1:$J$3,2,FALSE),"0")</f>
        <v>0</v>
      </c>
      <c r="CI180" s="180" t="str">
        <f>IFERROR(VLOOKUP(Table2[[#This Row],[CME]],'Lookup Values'!$K$1:$L$3,2,FALSE),"0")</f>
        <v>0</v>
      </c>
      <c r="CJ180" s="183" t="str">
        <f>IFERROR(VLOOKUP(Table2[[#This Row],[Ethnicity]],'Ethnicity codes'!$H$1:$J$101,3,FALSE),"")</f>
        <v/>
      </c>
      <c r="CK180" s="180" t="str">
        <f>IFERROR(VLOOKUP(Table3[[#This Row],[Ethnicity2]],'Lookup Values'!$M$1:$N$23,2,FALSE),"0")</f>
        <v>0</v>
      </c>
      <c r="CL180" s="180" t="str">
        <f>IFERROR(VLOOKUP(Table3[[#This Row],[Ethnicity2]],'Lookup Values'!$O$1:$P$3,2,FALSE),"0")</f>
        <v>0</v>
      </c>
      <c r="CM180" s="180" t="str">
        <f>IFERROR(VLOOKUP(Table2[[#This Row],[EAL]],'Lookup Values'!$Q$1:$R$3,2,FALSE),"0")</f>
        <v>0</v>
      </c>
      <c r="CN180" s="180" t="str">
        <f>IFERROR(VLOOKUP(Table2[[#This Row],[SEND]],'Lookup Values'!$S$1:$T$6,2,FALSE),"0")</f>
        <v>0</v>
      </c>
      <c r="CO180" s="180" t="str">
        <f>IFERROR(VLOOKUP(Table2[[#This Row],[Pupil Premium]],'Lookup Values'!$U$1:$V$3,2,FALSE),"0")</f>
        <v>0</v>
      </c>
      <c r="CP180" s="180" t="str">
        <f>IFERROR(VLOOKUP(Table2[[#This Row],[LAC / Care Leaver]],'Lookup Values'!$W$1:$X$3,2,FALSE),"0")</f>
        <v>0</v>
      </c>
      <c r="CQ180" s="180" t="str">
        <f>IFERROR(VLOOKUP(Table2[[#This Row],[CP / CIN]],'Lookup Values'!$Y$1:$Z$3,2,FALSE),"0")</f>
        <v>0</v>
      </c>
      <c r="CR180" s="180" t="str">
        <f>IFERROR(VLOOKUP(Table2[[#This Row],[Early Help Referral]],'Lookup Values'!$Y$1:$Z$3,2,FALSE),"0")</f>
        <v>0</v>
      </c>
      <c r="CS180" s="180" t="str">
        <f>IFERROR(VLOOKUP(Table2[[#This Row],[Social Worker]],'Lookup Values'!$Y$1:$Z$3,2,FALSE),"0")</f>
        <v>0</v>
      </c>
      <c r="CT180" s="180" t="str">
        <f>IFERROR(VLOOKUP(Table2[[#This Row],[Exclusion]],'Lookup Values'!$AE$1:$AF$5,2,FALSE),"0")</f>
        <v>0</v>
      </c>
      <c r="CU180" s="180" t="str">
        <f>IFERROR(VLOOKUP(Table2[[#This Row],[Attendance / Absence (&lt;90% PA / &lt;50% SA)]],'Lookup Values'!$AG$1:$AH$4,2,FALSE),"0")</f>
        <v>0</v>
      </c>
      <c r="CV180" s="180" t="str">
        <f>IFERROR(VLOOKUP(Table2[[#This Row],[Multiple School Moves (3+)]],'Lookup Values'!$AI$1:$AJ$3,2,FALSE),"0")</f>
        <v>0</v>
      </c>
      <c r="CW180" s="180" t="str">
        <f>IFERROR(VLOOKUP(Table2[[#This Row],[Pregnancy]],'Lookup Values'!$AK$1:$AL$3,2,FALSE),"0")</f>
        <v>0</v>
      </c>
      <c r="CX180" s="180" t="str">
        <f>IFERROR(VLOOKUP(Table2[[#This Row],[Young Parent]],'Lookup Values'!$AM$1:$AN$3,2,FALSE),"0")</f>
        <v>0</v>
      </c>
      <c r="CY180" s="180" t="str">
        <f>IFERROR(VLOOKUP(Table2[[#This Row],[Young Carer]],'Lookup Values'!$AO$1:$AP$3,2,FALSE),"0")</f>
        <v>0</v>
      </c>
      <c r="CZ180" s="180" t="str">
        <f>IFERROR(VLOOKUP(Table2[[#This Row],[CAMHS Involvement]],'Lookup Values'!$AQ$1:$AR$3,2,FALSE),"0")</f>
        <v>0</v>
      </c>
      <c r="DA180" s="180" t="str">
        <f>IFERROR(VLOOKUP(Table2[[#This Row],[Health Condition]],'Lookup Values'!$AS$1:$AT$3,2,FALSE),"0")</f>
        <v>0</v>
      </c>
      <c r="DB180" s="180" t="str">
        <f>IFERROR(VLOOKUP(Table2[[#This Row],[Substance Misuse ]],'Lookup Values'!$AU$1:$AV$3,2,FALSE),"0")</f>
        <v>0</v>
      </c>
      <c r="DC180" s="180" t="str">
        <f>IFERROR(VLOOKUP(Table2[[#This Row],[YOT supervision]],'Lookup Values'!$AW$1:$AX$3,2,FALSE),"0")</f>
        <v>0</v>
      </c>
      <c r="DD180" s="180" t="str">
        <f>IFERROR(VLOOKUP(Table2[[#This Row],[Previous YOT supervision]],'Lookup Values'!$AY$1:$AZ$3,2,FALSE),"0")</f>
        <v>0</v>
      </c>
      <c r="DE180" s="180" t="str">
        <f>IFERROR(VLOOKUP(Table2[[#This Row],[Custody]],'Lookup Values'!$BA$1:$BB$3,2,FALSE),"0")</f>
        <v>0</v>
      </c>
      <c r="DF180" s="180" t="str">
        <f>IFERROR(VLOOKUP(Table2[[#This Row],[KS2 Eng &amp; Maths Ability Profile HAP/MAP/LAP]],'Lookup Values'!$BC$1:$BD$4,2,FALSE),"0")</f>
        <v>0</v>
      </c>
      <c r="DG180" s="180" t="str">
        <f>IFERROR(VLOOKUP(Table2[[#This Row],[Intended Post 16 Destination]],'Lookup Values'!$BG$1:$BH$12,2,FALSE),"0")</f>
        <v>0</v>
      </c>
      <c r="DH180" s="180" t="str">
        <f>IFERROR(VLOOKUP(Table2[[#This Row],[Application submitted (Y/N or number of applications)]],'Lookup Values'!$BI$1:$BJ$3,2,FALSE),"0")</f>
        <v>0</v>
      </c>
      <c r="DI180" s="180" t="str">
        <f>IFERROR(VLOOKUP(Table2[[#This Row],[Provider Name]],'Lookup Values'!$BK$1:$BL$3,2,FALSE),"0")</f>
        <v>0</v>
      </c>
      <c r="DJ180" s="181"/>
      <c r="DK180" s="180" t="str">
        <f>IFERROR(VLOOKUP(Table2[[#This Row],[Offer received (Y/N)]],'Lookup Values'!$BM$1:$BN$3,2,FALSE),"0")</f>
        <v>0</v>
      </c>
      <c r="DL180" s="180" t="str">
        <f>IFERROR(VLOOKUP(Table2[[#This Row],[Poor Behaviour / Attitude / Motivation]],'Lookup Values'!$BO$1:$BP$4,2,FALSE),"0")</f>
        <v>0</v>
      </c>
      <c r="DM180" s="180" t="str">
        <f>IFERROR(VLOOKUP(Table2[[#This Row],[Other known risk factors (1)]],'Lookup Values'!$BQ$1:$BR$10,2,FALSE),"0")</f>
        <v>0</v>
      </c>
      <c r="DN180" s="182" t="str">
        <f>IFERROR(VLOOKUP(Table2[[#This Row],[Other known risk factors (2)]],'Lookup Values'!$BQ$1:$BR$10,2,FALSE),"0")</f>
        <v>0</v>
      </c>
      <c r="DO180" s="180">
        <f>SUM(Table3[[#This Row],[Gender Score]:[Other known risk factors (2) Score]])</f>
        <v>0</v>
      </c>
      <c r="DP180" s="185" t="str">
        <f>CONCATENATE(Table2[[#This Row],[Generated RONI]],Table2[[#This Row],[School RONI]])</f>
        <v>Very Low</v>
      </c>
    </row>
    <row r="181" spans="1:120" s="179" customFormat="1" ht="13" x14ac:dyDescent="0.3">
      <c r="A181" s="168"/>
      <c r="B181" s="169"/>
      <c r="C181" s="170"/>
      <c r="D181" s="170"/>
      <c r="E181" s="170"/>
      <c r="F181" s="170"/>
      <c r="G181" s="170"/>
      <c r="H181" s="171"/>
      <c r="I181" s="172"/>
      <c r="J181" s="173"/>
      <c r="K181" s="172"/>
      <c r="L181" s="172"/>
      <c r="M181" s="173"/>
      <c r="N181" s="171"/>
      <c r="O181" s="173"/>
      <c r="P181" s="175"/>
      <c r="Q181" s="175"/>
      <c r="R181" s="175"/>
      <c r="S181" s="175"/>
      <c r="T181" s="175"/>
      <c r="U181" s="175"/>
      <c r="V181" s="175"/>
      <c r="W181" s="175"/>
      <c r="X181" s="175"/>
      <c r="Y181" s="175"/>
      <c r="Z181" s="175"/>
      <c r="AA181" s="175"/>
      <c r="AB181" s="175"/>
      <c r="AC181" s="175"/>
      <c r="AD181" s="175"/>
      <c r="AE181" s="175"/>
      <c r="AF181" s="175"/>
      <c r="AG181" s="175"/>
      <c r="AH181" s="175"/>
      <c r="AI181" s="175"/>
      <c r="AJ181" s="175"/>
      <c r="AK181" s="175"/>
      <c r="AL181" s="175"/>
      <c r="AM181" s="175"/>
      <c r="AN181" s="175"/>
      <c r="AO181" s="175"/>
      <c r="AP181" s="175"/>
      <c r="AQ181" s="175"/>
      <c r="AR181" s="176"/>
      <c r="AS181" s="176"/>
      <c r="AT181" s="176"/>
      <c r="AU181" s="177" t="str">
        <f>VLOOKUP(Table3[[#This Row],[Risk Rating Score]],'Lookup Values'!$BS$1:$BT$34,2)</f>
        <v>Very Low</v>
      </c>
      <c r="AV181" s="172"/>
      <c r="AW181" s="177" t="str">
        <f>IFERROR(VLOOKUP(Table3[[#This Row],[RONI Match]],'Lookup Values'!$BU$2:$BV$26,2,FALSE),"")</f>
        <v/>
      </c>
      <c r="AX181" s="186"/>
      <c r="AY181" s="172"/>
      <c r="AZ181" s="176"/>
      <c r="BA181" s="170"/>
      <c r="BB181" s="170"/>
      <c r="BC181" s="170"/>
      <c r="BD181" s="170"/>
      <c r="BE181" s="170"/>
      <c r="BF181" s="170"/>
      <c r="BG181" s="170"/>
      <c r="BH181" s="170"/>
      <c r="BI181" s="175"/>
      <c r="BJ181" s="173"/>
      <c r="BK181" s="173"/>
      <c r="BL181" s="175"/>
      <c r="BM181" s="176"/>
      <c r="CC181" s="180" t="str">
        <f>IFERROR(VLOOKUP(Table2[[#This Row],[Gender]],'Lookup Values'!$A$1:$B$5,2,FALSE),"0")</f>
        <v>0</v>
      </c>
      <c r="CD181" s="181"/>
      <c r="CE181" s="180" t="str">
        <f>IFERROR(VLOOKUP(Table2[[#This Row],[Year Group]],'Lookup Values'!$C$1:$D$9,2,FALSE),"0")</f>
        <v>0</v>
      </c>
      <c r="CF181" s="180" t="str">
        <f>IFERROR(VLOOKUP(Table2[[#This Row],[School]],'Lookup Values'!$E$1:$E$22,2,FALSE),"0")</f>
        <v>0</v>
      </c>
      <c r="CG181" s="180" t="str">
        <f>IFERROR(VLOOKUP(Table2[[#This Row],[Attending PRU / AP]],'Lookup Values'!$G$1:$H$3,2,FALSE),"0")</f>
        <v>0</v>
      </c>
      <c r="CH181" s="180" t="str">
        <f>IFERROR(VLOOKUP(Table2[[#This Row],[EHE]],'Lookup Values'!$I$1:$J$3,2,FALSE),"0")</f>
        <v>0</v>
      </c>
      <c r="CI181" s="180" t="str">
        <f>IFERROR(VLOOKUP(Table2[[#This Row],[CME]],'Lookup Values'!$K$1:$L$3,2,FALSE),"0")</f>
        <v>0</v>
      </c>
      <c r="CJ181" s="183" t="str">
        <f>IFERROR(VLOOKUP(Table2[[#This Row],[Ethnicity]],'Ethnicity codes'!$H$1:$J$101,3,FALSE),"")</f>
        <v/>
      </c>
      <c r="CK181" s="180" t="str">
        <f>IFERROR(VLOOKUP(Table3[[#This Row],[Ethnicity2]],'Lookup Values'!$M$1:$N$23,2,FALSE),"0")</f>
        <v>0</v>
      </c>
      <c r="CL181" s="180" t="str">
        <f>IFERROR(VLOOKUP(Table3[[#This Row],[Ethnicity2]],'Lookup Values'!$O$1:$P$3,2,FALSE),"0")</f>
        <v>0</v>
      </c>
      <c r="CM181" s="180" t="str">
        <f>IFERROR(VLOOKUP(Table2[[#This Row],[EAL]],'Lookup Values'!$Q$1:$R$3,2,FALSE),"0")</f>
        <v>0</v>
      </c>
      <c r="CN181" s="180" t="str">
        <f>IFERROR(VLOOKUP(Table2[[#This Row],[SEND]],'Lookup Values'!$S$1:$T$6,2,FALSE),"0")</f>
        <v>0</v>
      </c>
      <c r="CO181" s="180" t="str">
        <f>IFERROR(VLOOKUP(Table2[[#This Row],[Pupil Premium]],'Lookup Values'!$U$1:$V$3,2,FALSE),"0")</f>
        <v>0</v>
      </c>
      <c r="CP181" s="180" t="str">
        <f>IFERROR(VLOOKUP(Table2[[#This Row],[LAC / Care Leaver]],'Lookup Values'!$W$1:$X$3,2,FALSE),"0")</f>
        <v>0</v>
      </c>
      <c r="CQ181" s="180" t="str">
        <f>IFERROR(VLOOKUP(Table2[[#This Row],[CP / CIN]],'Lookup Values'!$Y$1:$Z$3,2,FALSE),"0")</f>
        <v>0</v>
      </c>
      <c r="CR181" s="180" t="str">
        <f>IFERROR(VLOOKUP(Table2[[#This Row],[Early Help Referral]],'Lookup Values'!$Y$1:$Z$3,2,FALSE),"0")</f>
        <v>0</v>
      </c>
      <c r="CS181" s="180" t="str">
        <f>IFERROR(VLOOKUP(Table2[[#This Row],[Social Worker]],'Lookup Values'!$Y$1:$Z$3,2,FALSE),"0")</f>
        <v>0</v>
      </c>
      <c r="CT181" s="180" t="str">
        <f>IFERROR(VLOOKUP(Table2[[#This Row],[Exclusion]],'Lookup Values'!$AE$1:$AF$5,2,FALSE),"0")</f>
        <v>0</v>
      </c>
      <c r="CU181" s="180" t="str">
        <f>IFERROR(VLOOKUP(Table2[[#This Row],[Attendance / Absence (&lt;90% PA / &lt;50% SA)]],'Lookup Values'!$AG$1:$AH$4,2,FALSE),"0")</f>
        <v>0</v>
      </c>
      <c r="CV181" s="180" t="str">
        <f>IFERROR(VLOOKUP(Table2[[#This Row],[Multiple School Moves (3+)]],'Lookup Values'!$AI$1:$AJ$3,2,FALSE),"0")</f>
        <v>0</v>
      </c>
      <c r="CW181" s="180" t="str">
        <f>IFERROR(VLOOKUP(Table2[[#This Row],[Pregnancy]],'Lookup Values'!$AK$1:$AL$3,2,FALSE),"0")</f>
        <v>0</v>
      </c>
      <c r="CX181" s="180" t="str">
        <f>IFERROR(VLOOKUP(Table2[[#This Row],[Young Parent]],'Lookup Values'!$AM$1:$AN$3,2,FALSE),"0")</f>
        <v>0</v>
      </c>
      <c r="CY181" s="180" t="str">
        <f>IFERROR(VLOOKUP(Table2[[#This Row],[Young Carer]],'Lookup Values'!$AO$1:$AP$3,2,FALSE),"0")</f>
        <v>0</v>
      </c>
      <c r="CZ181" s="180" t="str">
        <f>IFERROR(VLOOKUP(Table2[[#This Row],[CAMHS Involvement]],'Lookup Values'!$AQ$1:$AR$3,2,FALSE),"0")</f>
        <v>0</v>
      </c>
      <c r="DA181" s="180" t="str">
        <f>IFERROR(VLOOKUP(Table2[[#This Row],[Health Condition]],'Lookup Values'!$AS$1:$AT$3,2,FALSE),"0")</f>
        <v>0</v>
      </c>
      <c r="DB181" s="180" t="str">
        <f>IFERROR(VLOOKUP(Table2[[#This Row],[Substance Misuse ]],'Lookup Values'!$AU$1:$AV$3,2,FALSE),"0")</f>
        <v>0</v>
      </c>
      <c r="DC181" s="180" t="str">
        <f>IFERROR(VLOOKUP(Table2[[#This Row],[YOT supervision]],'Lookup Values'!$AW$1:$AX$3,2,FALSE),"0")</f>
        <v>0</v>
      </c>
      <c r="DD181" s="180" t="str">
        <f>IFERROR(VLOOKUP(Table2[[#This Row],[Previous YOT supervision]],'Lookup Values'!$AY$1:$AZ$3,2,FALSE),"0")</f>
        <v>0</v>
      </c>
      <c r="DE181" s="180" t="str">
        <f>IFERROR(VLOOKUP(Table2[[#This Row],[Custody]],'Lookup Values'!$BA$1:$BB$3,2,FALSE),"0")</f>
        <v>0</v>
      </c>
      <c r="DF181" s="180" t="str">
        <f>IFERROR(VLOOKUP(Table2[[#This Row],[KS2 Eng &amp; Maths Ability Profile HAP/MAP/LAP]],'Lookup Values'!$BC$1:$BD$4,2,FALSE),"0")</f>
        <v>0</v>
      </c>
      <c r="DG181" s="180" t="str">
        <f>IFERROR(VLOOKUP(Table2[[#This Row],[Intended Post 16 Destination]],'Lookup Values'!$BG$1:$BH$12,2,FALSE),"0")</f>
        <v>0</v>
      </c>
      <c r="DH181" s="180" t="str">
        <f>IFERROR(VLOOKUP(Table2[[#This Row],[Application submitted (Y/N or number of applications)]],'Lookup Values'!$BI$1:$BJ$3,2,FALSE),"0")</f>
        <v>0</v>
      </c>
      <c r="DI181" s="180" t="str">
        <f>IFERROR(VLOOKUP(Table2[[#This Row],[Provider Name]],'Lookup Values'!$BK$1:$BL$3,2,FALSE),"0")</f>
        <v>0</v>
      </c>
      <c r="DJ181" s="181"/>
      <c r="DK181" s="180" t="str">
        <f>IFERROR(VLOOKUP(Table2[[#This Row],[Offer received (Y/N)]],'Lookup Values'!$BM$1:$BN$3,2,FALSE),"0")</f>
        <v>0</v>
      </c>
      <c r="DL181" s="180" t="str">
        <f>IFERROR(VLOOKUP(Table2[[#This Row],[Poor Behaviour / Attitude / Motivation]],'Lookup Values'!$BO$1:$BP$4,2,FALSE),"0")</f>
        <v>0</v>
      </c>
      <c r="DM181" s="180" t="str">
        <f>IFERROR(VLOOKUP(Table2[[#This Row],[Other known risk factors (1)]],'Lookup Values'!$BQ$1:$BR$10,2,FALSE),"0")</f>
        <v>0</v>
      </c>
      <c r="DN181" s="182" t="str">
        <f>IFERROR(VLOOKUP(Table2[[#This Row],[Other known risk factors (2)]],'Lookup Values'!$BQ$1:$BR$10,2,FALSE),"0")</f>
        <v>0</v>
      </c>
      <c r="DO181" s="180">
        <f>SUM(Table3[[#This Row],[Gender Score]:[Other known risk factors (2) Score]])</f>
        <v>0</v>
      </c>
      <c r="DP181" s="185" t="str">
        <f>CONCATENATE(Table2[[#This Row],[Generated RONI]],Table2[[#This Row],[School RONI]])</f>
        <v>Very Low</v>
      </c>
    </row>
    <row r="182" spans="1:120" s="179" customFormat="1" ht="13" x14ac:dyDescent="0.3">
      <c r="A182" s="168"/>
      <c r="B182" s="169"/>
      <c r="C182" s="170"/>
      <c r="D182" s="170"/>
      <c r="E182" s="170"/>
      <c r="F182" s="170"/>
      <c r="G182" s="170"/>
      <c r="H182" s="171"/>
      <c r="I182" s="172"/>
      <c r="J182" s="173"/>
      <c r="K182" s="172"/>
      <c r="L182" s="172"/>
      <c r="M182" s="173"/>
      <c r="N182" s="171"/>
      <c r="O182" s="173"/>
      <c r="P182" s="175"/>
      <c r="Q182" s="175"/>
      <c r="R182" s="175"/>
      <c r="S182" s="175"/>
      <c r="T182" s="175"/>
      <c r="U182" s="175"/>
      <c r="V182" s="175"/>
      <c r="W182" s="175"/>
      <c r="X182" s="175"/>
      <c r="Y182" s="175"/>
      <c r="Z182" s="175"/>
      <c r="AA182" s="175"/>
      <c r="AB182" s="175"/>
      <c r="AC182" s="175"/>
      <c r="AD182" s="175"/>
      <c r="AE182" s="175"/>
      <c r="AF182" s="175"/>
      <c r="AG182" s="175"/>
      <c r="AH182" s="175"/>
      <c r="AI182" s="175"/>
      <c r="AJ182" s="175"/>
      <c r="AK182" s="175"/>
      <c r="AL182" s="175"/>
      <c r="AM182" s="175"/>
      <c r="AN182" s="175"/>
      <c r="AO182" s="175"/>
      <c r="AP182" s="175"/>
      <c r="AQ182" s="175"/>
      <c r="AR182" s="176"/>
      <c r="AS182" s="176"/>
      <c r="AT182" s="176"/>
      <c r="AU182" s="177" t="str">
        <f>VLOOKUP(Table3[[#This Row],[Risk Rating Score]],'Lookup Values'!$BS$1:$BT$34,2)</f>
        <v>Very Low</v>
      </c>
      <c r="AV182" s="172"/>
      <c r="AW182" s="177" t="str">
        <f>IFERROR(VLOOKUP(Table3[[#This Row],[RONI Match]],'Lookup Values'!$BU$2:$BV$26,2,FALSE),"")</f>
        <v/>
      </c>
      <c r="AX182" s="186"/>
      <c r="AY182" s="172"/>
      <c r="AZ182" s="176"/>
      <c r="BA182" s="170"/>
      <c r="BB182" s="170"/>
      <c r="BC182" s="170"/>
      <c r="BD182" s="170"/>
      <c r="BE182" s="170"/>
      <c r="BF182" s="170"/>
      <c r="BG182" s="170"/>
      <c r="BH182" s="170"/>
      <c r="BI182" s="175"/>
      <c r="BJ182" s="173"/>
      <c r="BK182" s="173"/>
      <c r="BL182" s="175"/>
      <c r="BM182" s="176"/>
      <c r="CC182" s="180" t="str">
        <f>IFERROR(VLOOKUP(Table2[[#This Row],[Gender]],'Lookup Values'!$A$1:$B$5,2,FALSE),"0")</f>
        <v>0</v>
      </c>
      <c r="CD182" s="181"/>
      <c r="CE182" s="180" t="str">
        <f>IFERROR(VLOOKUP(Table2[[#This Row],[Year Group]],'Lookup Values'!$C$1:$D$9,2,FALSE),"0")</f>
        <v>0</v>
      </c>
      <c r="CF182" s="180" t="str">
        <f>IFERROR(VLOOKUP(Table2[[#This Row],[School]],'Lookup Values'!$E$1:$E$22,2,FALSE),"0")</f>
        <v>0</v>
      </c>
      <c r="CG182" s="180" t="str">
        <f>IFERROR(VLOOKUP(Table2[[#This Row],[Attending PRU / AP]],'Lookup Values'!$G$1:$H$3,2,FALSE),"0")</f>
        <v>0</v>
      </c>
      <c r="CH182" s="180" t="str">
        <f>IFERROR(VLOOKUP(Table2[[#This Row],[EHE]],'Lookup Values'!$I$1:$J$3,2,FALSE),"0")</f>
        <v>0</v>
      </c>
      <c r="CI182" s="180" t="str">
        <f>IFERROR(VLOOKUP(Table2[[#This Row],[CME]],'Lookup Values'!$K$1:$L$3,2,FALSE),"0")</f>
        <v>0</v>
      </c>
      <c r="CJ182" s="183" t="str">
        <f>IFERROR(VLOOKUP(Table2[[#This Row],[Ethnicity]],'Ethnicity codes'!$H$1:$J$101,3,FALSE),"")</f>
        <v/>
      </c>
      <c r="CK182" s="180" t="str">
        <f>IFERROR(VLOOKUP(Table3[[#This Row],[Ethnicity2]],'Lookup Values'!$M$1:$N$23,2,FALSE),"0")</f>
        <v>0</v>
      </c>
      <c r="CL182" s="180" t="str">
        <f>IFERROR(VLOOKUP(Table3[[#This Row],[Ethnicity2]],'Lookup Values'!$O$1:$P$3,2,FALSE),"0")</f>
        <v>0</v>
      </c>
      <c r="CM182" s="180" t="str">
        <f>IFERROR(VLOOKUP(Table2[[#This Row],[EAL]],'Lookup Values'!$Q$1:$R$3,2,FALSE),"0")</f>
        <v>0</v>
      </c>
      <c r="CN182" s="180" t="str">
        <f>IFERROR(VLOOKUP(Table2[[#This Row],[SEND]],'Lookup Values'!$S$1:$T$6,2,FALSE),"0")</f>
        <v>0</v>
      </c>
      <c r="CO182" s="180" t="str">
        <f>IFERROR(VLOOKUP(Table2[[#This Row],[Pupil Premium]],'Lookup Values'!$U$1:$V$3,2,FALSE),"0")</f>
        <v>0</v>
      </c>
      <c r="CP182" s="180" t="str">
        <f>IFERROR(VLOOKUP(Table2[[#This Row],[LAC / Care Leaver]],'Lookup Values'!$W$1:$X$3,2,FALSE),"0")</f>
        <v>0</v>
      </c>
      <c r="CQ182" s="180" t="str">
        <f>IFERROR(VLOOKUP(Table2[[#This Row],[CP / CIN]],'Lookup Values'!$Y$1:$Z$3,2,FALSE),"0")</f>
        <v>0</v>
      </c>
      <c r="CR182" s="180" t="str">
        <f>IFERROR(VLOOKUP(Table2[[#This Row],[Early Help Referral]],'Lookup Values'!$Y$1:$Z$3,2,FALSE),"0")</f>
        <v>0</v>
      </c>
      <c r="CS182" s="180" t="str">
        <f>IFERROR(VLOOKUP(Table2[[#This Row],[Social Worker]],'Lookup Values'!$Y$1:$Z$3,2,FALSE),"0")</f>
        <v>0</v>
      </c>
      <c r="CT182" s="180" t="str">
        <f>IFERROR(VLOOKUP(Table2[[#This Row],[Exclusion]],'Lookup Values'!$AE$1:$AF$5,2,FALSE),"0")</f>
        <v>0</v>
      </c>
      <c r="CU182" s="180" t="str">
        <f>IFERROR(VLOOKUP(Table2[[#This Row],[Attendance / Absence (&lt;90% PA / &lt;50% SA)]],'Lookup Values'!$AG$1:$AH$4,2,FALSE),"0")</f>
        <v>0</v>
      </c>
      <c r="CV182" s="180" t="str">
        <f>IFERROR(VLOOKUP(Table2[[#This Row],[Multiple School Moves (3+)]],'Lookup Values'!$AI$1:$AJ$3,2,FALSE),"0")</f>
        <v>0</v>
      </c>
      <c r="CW182" s="180" t="str">
        <f>IFERROR(VLOOKUP(Table2[[#This Row],[Pregnancy]],'Lookup Values'!$AK$1:$AL$3,2,FALSE),"0")</f>
        <v>0</v>
      </c>
      <c r="CX182" s="180" t="str">
        <f>IFERROR(VLOOKUP(Table2[[#This Row],[Young Parent]],'Lookup Values'!$AM$1:$AN$3,2,FALSE),"0")</f>
        <v>0</v>
      </c>
      <c r="CY182" s="180" t="str">
        <f>IFERROR(VLOOKUP(Table2[[#This Row],[Young Carer]],'Lookup Values'!$AO$1:$AP$3,2,FALSE),"0")</f>
        <v>0</v>
      </c>
      <c r="CZ182" s="180" t="str">
        <f>IFERROR(VLOOKUP(Table2[[#This Row],[CAMHS Involvement]],'Lookup Values'!$AQ$1:$AR$3,2,FALSE),"0")</f>
        <v>0</v>
      </c>
      <c r="DA182" s="180" t="str">
        <f>IFERROR(VLOOKUP(Table2[[#This Row],[Health Condition]],'Lookup Values'!$AS$1:$AT$3,2,FALSE),"0")</f>
        <v>0</v>
      </c>
      <c r="DB182" s="180" t="str">
        <f>IFERROR(VLOOKUP(Table2[[#This Row],[Substance Misuse ]],'Lookup Values'!$AU$1:$AV$3,2,FALSE),"0")</f>
        <v>0</v>
      </c>
      <c r="DC182" s="180" t="str">
        <f>IFERROR(VLOOKUP(Table2[[#This Row],[YOT supervision]],'Lookup Values'!$AW$1:$AX$3,2,FALSE),"0")</f>
        <v>0</v>
      </c>
      <c r="DD182" s="180" t="str">
        <f>IFERROR(VLOOKUP(Table2[[#This Row],[Previous YOT supervision]],'Lookup Values'!$AY$1:$AZ$3,2,FALSE),"0")</f>
        <v>0</v>
      </c>
      <c r="DE182" s="180" t="str">
        <f>IFERROR(VLOOKUP(Table2[[#This Row],[Custody]],'Lookup Values'!$BA$1:$BB$3,2,FALSE),"0")</f>
        <v>0</v>
      </c>
      <c r="DF182" s="180" t="str">
        <f>IFERROR(VLOOKUP(Table2[[#This Row],[KS2 Eng &amp; Maths Ability Profile HAP/MAP/LAP]],'Lookup Values'!$BC$1:$BD$4,2,FALSE),"0")</f>
        <v>0</v>
      </c>
      <c r="DG182" s="180" t="str">
        <f>IFERROR(VLOOKUP(Table2[[#This Row],[Intended Post 16 Destination]],'Lookup Values'!$BG$1:$BH$12,2,FALSE),"0")</f>
        <v>0</v>
      </c>
      <c r="DH182" s="180" t="str">
        <f>IFERROR(VLOOKUP(Table2[[#This Row],[Application submitted (Y/N or number of applications)]],'Lookup Values'!$BI$1:$BJ$3,2,FALSE),"0")</f>
        <v>0</v>
      </c>
      <c r="DI182" s="180" t="str">
        <f>IFERROR(VLOOKUP(Table2[[#This Row],[Provider Name]],'Lookup Values'!$BK$1:$BL$3,2,FALSE),"0")</f>
        <v>0</v>
      </c>
      <c r="DJ182" s="181"/>
      <c r="DK182" s="180" t="str">
        <f>IFERROR(VLOOKUP(Table2[[#This Row],[Offer received (Y/N)]],'Lookup Values'!$BM$1:$BN$3,2,FALSE),"0")</f>
        <v>0</v>
      </c>
      <c r="DL182" s="180" t="str">
        <f>IFERROR(VLOOKUP(Table2[[#This Row],[Poor Behaviour / Attitude / Motivation]],'Lookup Values'!$BO$1:$BP$4,2,FALSE),"0")</f>
        <v>0</v>
      </c>
      <c r="DM182" s="180" t="str">
        <f>IFERROR(VLOOKUP(Table2[[#This Row],[Other known risk factors (1)]],'Lookup Values'!$BQ$1:$BR$10,2,FALSE),"0")</f>
        <v>0</v>
      </c>
      <c r="DN182" s="182" t="str">
        <f>IFERROR(VLOOKUP(Table2[[#This Row],[Other known risk factors (2)]],'Lookup Values'!$BQ$1:$BR$10,2,FALSE),"0")</f>
        <v>0</v>
      </c>
      <c r="DO182" s="180">
        <f>SUM(Table3[[#This Row],[Gender Score]:[Other known risk factors (2) Score]])</f>
        <v>0</v>
      </c>
      <c r="DP182" s="185" t="str">
        <f>CONCATENATE(Table2[[#This Row],[Generated RONI]],Table2[[#This Row],[School RONI]])</f>
        <v>Very Low</v>
      </c>
    </row>
    <row r="183" spans="1:120" s="179" customFormat="1" ht="13" x14ac:dyDescent="0.3">
      <c r="A183" s="168"/>
      <c r="B183" s="169"/>
      <c r="C183" s="170"/>
      <c r="D183" s="170"/>
      <c r="E183" s="170"/>
      <c r="F183" s="170"/>
      <c r="G183" s="170"/>
      <c r="H183" s="171"/>
      <c r="I183" s="172"/>
      <c r="J183" s="173"/>
      <c r="K183" s="172"/>
      <c r="L183" s="172"/>
      <c r="M183" s="173"/>
      <c r="N183" s="171"/>
      <c r="O183" s="173"/>
      <c r="P183" s="175"/>
      <c r="Q183" s="175"/>
      <c r="R183" s="175"/>
      <c r="S183" s="175"/>
      <c r="T183" s="175"/>
      <c r="U183" s="175"/>
      <c r="V183" s="175"/>
      <c r="W183" s="175"/>
      <c r="X183" s="175"/>
      <c r="Y183" s="175"/>
      <c r="Z183" s="175"/>
      <c r="AA183" s="175"/>
      <c r="AB183" s="175"/>
      <c r="AC183" s="175"/>
      <c r="AD183" s="175"/>
      <c r="AE183" s="175"/>
      <c r="AF183" s="175"/>
      <c r="AG183" s="175"/>
      <c r="AH183" s="175"/>
      <c r="AI183" s="175"/>
      <c r="AJ183" s="175"/>
      <c r="AK183" s="175"/>
      <c r="AL183" s="175"/>
      <c r="AM183" s="175"/>
      <c r="AN183" s="175"/>
      <c r="AO183" s="175"/>
      <c r="AP183" s="175"/>
      <c r="AQ183" s="175"/>
      <c r="AR183" s="176"/>
      <c r="AS183" s="176"/>
      <c r="AT183" s="176"/>
      <c r="AU183" s="177" t="str">
        <f>VLOOKUP(Table3[[#This Row],[Risk Rating Score]],'Lookup Values'!$BS$1:$BT$34,2)</f>
        <v>Very Low</v>
      </c>
      <c r="AV183" s="172"/>
      <c r="AW183" s="177" t="str">
        <f>IFERROR(VLOOKUP(Table3[[#This Row],[RONI Match]],'Lookup Values'!$BU$2:$BV$26,2,FALSE),"")</f>
        <v/>
      </c>
      <c r="AX183" s="186"/>
      <c r="AY183" s="172"/>
      <c r="AZ183" s="176"/>
      <c r="BA183" s="170"/>
      <c r="BB183" s="170"/>
      <c r="BC183" s="170"/>
      <c r="BD183" s="170"/>
      <c r="BE183" s="170"/>
      <c r="BF183" s="170"/>
      <c r="BG183" s="170"/>
      <c r="BH183" s="170"/>
      <c r="BI183" s="175"/>
      <c r="BJ183" s="173"/>
      <c r="BK183" s="173"/>
      <c r="BL183" s="175"/>
      <c r="BM183" s="176"/>
      <c r="CC183" s="180" t="str">
        <f>IFERROR(VLOOKUP(Table2[[#This Row],[Gender]],'Lookup Values'!$A$1:$B$5,2,FALSE),"0")</f>
        <v>0</v>
      </c>
      <c r="CD183" s="181"/>
      <c r="CE183" s="180" t="str">
        <f>IFERROR(VLOOKUP(Table2[[#This Row],[Year Group]],'Lookup Values'!$C$1:$D$9,2,FALSE),"0")</f>
        <v>0</v>
      </c>
      <c r="CF183" s="180" t="str">
        <f>IFERROR(VLOOKUP(Table2[[#This Row],[School]],'Lookup Values'!$E$1:$E$22,2,FALSE),"0")</f>
        <v>0</v>
      </c>
      <c r="CG183" s="180" t="str">
        <f>IFERROR(VLOOKUP(Table2[[#This Row],[Attending PRU / AP]],'Lookup Values'!$G$1:$H$3,2,FALSE),"0")</f>
        <v>0</v>
      </c>
      <c r="CH183" s="180" t="str">
        <f>IFERROR(VLOOKUP(Table2[[#This Row],[EHE]],'Lookup Values'!$I$1:$J$3,2,FALSE),"0")</f>
        <v>0</v>
      </c>
      <c r="CI183" s="180" t="str">
        <f>IFERROR(VLOOKUP(Table2[[#This Row],[CME]],'Lookup Values'!$K$1:$L$3,2,FALSE),"0")</f>
        <v>0</v>
      </c>
      <c r="CJ183" s="183" t="str">
        <f>IFERROR(VLOOKUP(Table2[[#This Row],[Ethnicity]],'Ethnicity codes'!$H$1:$J$101,3,FALSE),"")</f>
        <v/>
      </c>
      <c r="CK183" s="180" t="str">
        <f>IFERROR(VLOOKUP(Table3[[#This Row],[Ethnicity2]],'Lookup Values'!$M$1:$N$23,2,FALSE),"0")</f>
        <v>0</v>
      </c>
      <c r="CL183" s="180" t="str">
        <f>IFERROR(VLOOKUP(Table3[[#This Row],[Ethnicity2]],'Lookup Values'!$O$1:$P$3,2,FALSE),"0")</f>
        <v>0</v>
      </c>
      <c r="CM183" s="180" t="str">
        <f>IFERROR(VLOOKUP(Table2[[#This Row],[EAL]],'Lookup Values'!$Q$1:$R$3,2,FALSE),"0")</f>
        <v>0</v>
      </c>
      <c r="CN183" s="180" t="str">
        <f>IFERROR(VLOOKUP(Table2[[#This Row],[SEND]],'Lookup Values'!$S$1:$T$6,2,FALSE),"0")</f>
        <v>0</v>
      </c>
      <c r="CO183" s="180" t="str">
        <f>IFERROR(VLOOKUP(Table2[[#This Row],[Pupil Premium]],'Lookup Values'!$U$1:$V$3,2,FALSE),"0")</f>
        <v>0</v>
      </c>
      <c r="CP183" s="180" t="str">
        <f>IFERROR(VLOOKUP(Table2[[#This Row],[LAC / Care Leaver]],'Lookup Values'!$W$1:$X$3,2,FALSE),"0")</f>
        <v>0</v>
      </c>
      <c r="CQ183" s="180" t="str">
        <f>IFERROR(VLOOKUP(Table2[[#This Row],[CP / CIN]],'Lookup Values'!$Y$1:$Z$3,2,FALSE),"0")</f>
        <v>0</v>
      </c>
      <c r="CR183" s="180" t="str">
        <f>IFERROR(VLOOKUP(Table2[[#This Row],[Early Help Referral]],'Lookup Values'!$Y$1:$Z$3,2,FALSE),"0")</f>
        <v>0</v>
      </c>
      <c r="CS183" s="180" t="str">
        <f>IFERROR(VLOOKUP(Table2[[#This Row],[Social Worker]],'Lookup Values'!$Y$1:$Z$3,2,FALSE),"0")</f>
        <v>0</v>
      </c>
      <c r="CT183" s="180" t="str">
        <f>IFERROR(VLOOKUP(Table2[[#This Row],[Exclusion]],'Lookup Values'!$AE$1:$AF$5,2,FALSE),"0")</f>
        <v>0</v>
      </c>
      <c r="CU183" s="180" t="str">
        <f>IFERROR(VLOOKUP(Table2[[#This Row],[Attendance / Absence (&lt;90% PA / &lt;50% SA)]],'Lookup Values'!$AG$1:$AH$4,2,FALSE),"0")</f>
        <v>0</v>
      </c>
      <c r="CV183" s="180" t="str">
        <f>IFERROR(VLOOKUP(Table2[[#This Row],[Multiple School Moves (3+)]],'Lookup Values'!$AI$1:$AJ$3,2,FALSE),"0")</f>
        <v>0</v>
      </c>
      <c r="CW183" s="180" t="str">
        <f>IFERROR(VLOOKUP(Table2[[#This Row],[Pregnancy]],'Lookup Values'!$AK$1:$AL$3,2,FALSE),"0")</f>
        <v>0</v>
      </c>
      <c r="CX183" s="180" t="str">
        <f>IFERROR(VLOOKUP(Table2[[#This Row],[Young Parent]],'Lookup Values'!$AM$1:$AN$3,2,FALSE),"0")</f>
        <v>0</v>
      </c>
      <c r="CY183" s="180" t="str">
        <f>IFERROR(VLOOKUP(Table2[[#This Row],[Young Carer]],'Lookup Values'!$AO$1:$AP$3,2,FALSE),"0")</f>
        <v>0</v>
      </c>
      <c r="CZ183" s="180" t="str">
        <f>IFERROR(VLOOKUP(Table2[[#This Row],[CAMHS Involvement]],'Lookup Values'!$AQ$1:$AR$3,2,FALSE),"0")</f>
        <v>0</v>
      </c>
      <c r="DA183" s="180" t="str">
        <f>IFERROR(VLOOKUP(Table2[[#This Row],[Health Condition]],'Lookup Values'!$AS$1:$AT$3,2,FALSE),"0")</f>
        <v>0</v>
      </c>
      <c r="DB183" s="180" t="str">
        <f>IFERROR(VLOOKUP(Table2[[#This Row],[Substance Misuse ]],'Lookup Values'!$AU$1:$AV$3,2,FALSE),"0")</f>
        <v>0</v>
      </c>
      <c r="DC183" s="180" t="str">
        <f>IFERROR(VLOOKUP(Table2[[#This Row],[YOT supervision]],'Lookup Values'!$AW$1:$AX$3,2,FALSE),"0")</f>
        <v>0</v>
      </c>
      <c r="DD183" s="180" t="str">
        <f>IFERROR(VLOOKUP(Table2[[#This Row],[Previous YOT supervision]],'Lookup Values'!$AY$1:$AZ$3,2,FALSE),"0")</f>
        <v>0</v>
      </c>
      <c r="DE183" s="180" t="str">
        <f>IFERROR(VLOOKUP(Table2[[#This Row],[Custody]],'Lookup Values'!$BA$1:$BB$3,2,FALSE),"0")</f>
        <v>0</v>
      </c>
      <c r="DF183" s="180" t="str">
        <f>IFERROR(VLOOKUP(Table2[[#This Row],[KS2 Eng &amp; Maths Ability Profile HAP/MAP/LAP]],'Lookup Values'!$BC$1:$BD$4,2,FALSE),"0")</f>
        <v>0</v>
      </c>
      <c r="DG183" s="180" t="str">
        <f>IFERROR(VLOOKUP(Table2[[#This Row],[Intended Post 16 Destination]],'Lookup Values'!$BG$1:$BH$12,2,FALSE),"0")</f>
        <v>0</v>
      </c>
      <c r="DH183" s="180" t="str">
        <f>IFERROR(VLOOKUP(Table2[[#This Row],[Application submitted (Y/N or number of applications)]],'Lookup Values'!$BI$1:$BJ$3,2,FALSE),"0")</f>
        <v>0</v>
      </c>
      <c r="DI183" s="180" t="str">
        <f>IFERROR(VLOOKUP(Table2[[#This Row],[Provider Name]],'Lookup Values'!$BK$1:$BL$3,2,FALSE),"0")</f>
        <v>0</v>
      </c>
      <c r="DJ183" s="181"/>
      <c r="DK183" s="180" t="str">
        <f>IFERROR(VLOOKUP(Table2[[#This Row],[Offer received (Y/N)]],'Lookup Values'!$BM$1:$BN$3,2,FALSE),"0")</f>
        <v>0</v>
      </c>
      <c r="DL183" s="180" t="str">
        <f>IFERROR(VLOOKUP(Table2[[#This Row],[Poor Behaviour / Attitude / Motivation]],'Lookup Values'!$BO$1:$BP$4,2,FALSE),"0")</f>
        <v>0</v>
      </c>
      <c r="DM183" s="180" t="str">
        <f>IFERROR(VLOOKUP(Table2[[#This Row],[Other known risk factors (1)]],'Lookup Values'!$BQ$1:$BR$10,2,FALSE),"0")</f>
        <v>0</v>
      </c>
      <c r="DN183" s="182" t="str">
        <f>IFERROR(VLOOKUP(Table2[[#This Row],[Other known risk factors (2)]],'Lookup Values'!$BQ$1:$BR$10,2,FALSE),"0")</f>
        <v>0</v>
      </c>
      <c r="DO183" s="180">
        <f>SUM(Table3[[#This Row],[Gender Score]:[Other known risk factors (2) Score]])</f>
        <v>0</v>
      </c>
      <c r="DP183" s="185" t="str">
        <f>CONCATENATE(Table2[[#This Row],[Generated RONI]],Table2[[#This Row],[School RONI]])</f>
        <v>Very Low</v>
      </c>
    </row>
    <row r="184" spans="1:120" s="179" customFormat="1" ht="13" x14ac:dyDescent="0.3">
      <c r="A184" s="168"/>
      <c r="B184" s="169"/>
      <c r="C184" s="170"/>
      <c r="D184" s="170"/>
      <c r="E184" s="170"/>
      <c r="F184" s="170"/>
      <c r="G184" s="170"/>
      <c r="H184" s="171"/>
      <c r="I184" s="172"/>
      <c r="J184" s="173"/>
      <c r="K184" s="172"/>
      <c r="L184" s="172"/>
      <c r="M184" s="173"/>
      <c r="N184" s="171"/>
      <c r="O184" s="173"/>
      <c r="P184" s="175"/>
      <c r="Q184" s="175"/>
      <c r="R184" s="175"/>
      <c r="S184" s="175"/>
      <c r="T184" s="175"/>
      <c r="U184" s="175"/>
      <c r="V184" s="175"/>
      <c r="W184" s="175"/>
      <c r="X184" s="175"/>
      <c r="Y184" s="175"/>
      <c r="Z184" s="175"/>
      <c r="AA184" s="175"/>
      <c r="AB184" s="175"/>
      <c r="AC184" s="175"/>
      <c r="AD184" s="175"/>
      <c r="AE184" s="175"/>
      <c r="AF184" s="175"/>
      <c r="AG184" s="175"/>
      <c r="AH184" s="175"/>
      <c r="AI184" s="175"/>
      <c r="AJ184" s="175"/>
      <c r="AK184" s="175"/>
      <c r="AL184" s="175"/>
      <c r="AM184" s="175"/>
      <c r="AN184" s="175"/>
      <c r="AO184" s="175"/>
      <c r="AP184" s="175"/>
      <c r="AQ184" s="175"/>
      <c r="AR184" s="176"/>
      <c r="AS184" s="176"/>
      <c r="AT184" s="176"/>
      <c r="AU184" s="177" t="str">
        <f>VLOOKUP(Table3[[#This Row],[Risk Rating Score]],'Lookup Values'!$BS$1:$BT$34,2)</f>
        <v>Very Low</v>
      </c>
      <c r="AV184" s="172"/>
      <c r="AW184" s="177" t="str">
        <f>IFERROR(VLOOKUP(Table3[[#This Row],[RONI Match]],'Lookup Values'!$BU$2:$BV$26,2,FALSE),"")</f>
        <v/>
      </c>
      <c r="AX184" s="186"/>
      <c r="AY184" s="172"/>
      <c r="AZ184" s="176"/>
      <c r="BA184" s="170"/>
      <c r="BB184" s="170"/>
      <c r="BC184" s="170"/>
      <c r="BD184" s="170"/>
      <c r="BE184" s="170"/>
      <c r="BF184" s="170"/>
      <c r="BG184" s="170"/>
      <c r="BH184" s="170"/>
      <c r="BI184" s="175"/>
      <c r="BJ184" s="173"/>
      <c r="BK184" s="173"/>
      <c r="BL184" s="175"/>
      <c r="BM184" s="176"/>
      <c r="CC184" s="180" t="str">
        <f>IFERROR(VLOOKUP(Table2[[#This Row],[Gender]],'Lookup Values'!$A$1:$B$5,2,FALSE),"0")</f>
        <v>0</v>
      </c>
      <c r="CD184" s="181"/>
      <c r="CE184" s="180" t="str">
        <f>IFERROR(VLOOKUP(Table2[[#This Row],[Year Group]],'Lookup Values'!$C$1:$D$9,2,FALSE),"0")</f>
        <v>0</v>
      </c>
      <c r="CF184" s="180" t="str">
        <f>IFERROR(VLOOKUP(Table2[[#This Row],[School]],'Lookup Values'!$E$1:$E$22,2,FALSE),"0")</f>
        <v>0</v>
      </c>
      <c r="CG184" s="180" t="str">
        <f>IFERROR(VLOOKUP(Table2[[#This Row],[Attending PRU / AP]],'Lookup Values'!$G$1:$H$3,2,FALSE),"0")</f>
        <v>0</v>
      </c>
      <c r="CH184" s="180" t="str">
        <f>IFERROR(VLOOKUP(Table2[[#This Row],[EHE]],'Lookup Values'!$I$1:$J$3,2,FALSE),"0")</f>
        <v>0</v>
      </c>
      <c r="CI184" s="180" t="str">
        <f>IFERROR(VLOOKUP(Table2[[#This Row],[CME]],'Lookup Values'!$K$1:$L$3,2,FALSE),"0")</f>
        <v>0</v>
      </c>
      <c r="CJ184" s="183" t="str">
        <f>IFERROR(VLOOKUP(Table2[[#This Row],[Ethnicity]],'Ethnicity codes'!$H$1:$J$101,3,FALSE),"")</f>
        <v/>
      </c>
      <c r="CK184" s="180" t="str">
        <f>IFERROR(VLOOKUP(Table3[[#This Row],[Ethnicity2]],'Lookup Values'!$M$1:$N$23,2,FALSE),"0")</f>
        <v>0</v>
      </c>
      <c r="CL184" s="180" t="str">
        <f>IFERROR(VLOOKUP(Table3[[#This Row],[Ethnicity2]],'Lookup Values'!$O$1:$P$3,2,FALSE),"0")</f>
        <v>0</v>
      </c>
      <c r="CM184" s="180" t="str">
        <f>IFERROR(VLOOKUP(Table2[[#This Row],[EAL]],'Lookup Values'!$Q$1:$R$3,2,FALSE),"0")</f>
        <v>0</v>
      </c>
      <c r="CN184" s="180" t="str">
        <f>IFERROR(VLOOKUP(Table2[[#This Row],[SEND]],'Lookup Values'!$S$1:$T$6,2,FALSE),"0")</f>
        <v>0</v>
      </c>
      <c r="CO184" s="180" t="str">
        <f>IFERROR(VLOOKUP(Table2[[#This Row],[Pupil Premium]],'Lookup Values'!$U$1:$V$3,2,FALSE),"0")</f>
        <v>0</v>
      </c>
      <c r="CP184" s="180" t="str">
        <f>IFERROR(VLOOKUP(Table2[[#This Row],[LAC / Care Leaver]],'Lookup Values'!$W$1:$X$3,2,FALSE),"0")</f>
        <v>0</v>
      </c>
      <c r="CQ184" s="180" t="str">
        <f>IFERROR(VLOOKUP(Table2[[#This Row],[CP / CIN]],'Lookup Values'!$Y$1:$Z$3,2,FALSE),"0")</f>
        <v>0</v>
      </c>
      <c r="CR184" s="180" t="str">
        <f>IFERROR(VLOOKUP(Table2[[#This Row],[Early Help Referral]],'Lookup Values'!$Y$1:$Z$3,2,FALSE),"0")</f>
        <v>0</v>
      </c>
      <c r="CS184" s="180" t="str">
        <f>IFERROR(VLOOKUP(Table2[[#This Row],[Social Worker]],'Lookup Values'!$Y$1:$Z$3,2,FALSE),"0")</f>
        <v>0</v>
      </c>
      <c r="CT184" s="180" t="str">
        <f>IFERROR(VLOOKUP(Table2[[#This Row],[Exclusion]],'Lookup Values'!$AE$1:$AF$5,2,FALSE),"0")</f>
        <v>0</v>
      </c>
      <c r="CU184" s="180" t="str">
        <f>IFERROR(VLOOKUP(Table2[[#This Row],[Attendance / Absence (&lt;90% PA / &lt;50% SA)]],'Lookup Values'!$AG$1:$AH$4,2,FALSE),"0")</f>
        <v>0</v>
      </c>
      <c r="CV184" s="180" t="str">
        <f>IFERROR(VLOOKUP(Table2[[#This Row],[Multiple School Moves (3+)]],'Lookup Values'!$AI$1:$AJ$3,2,FALSE),"0")</f>
        <v>0</v>
      </c>
      <c r="CW184" s="180" t="str">
        <f>IFERROR(VLOOKUP(Table2[[#This Row],[Pregnancy]],'Lookup Values'!$AK$1:$AL$3,2,FALSE),"0")</f>
        <v>0</v>
      </c>
      <c r="CX184" s="180" t="str">
        <f>IFERROR(VLOOKUP(Table2[[#This Row],[Young Parent]],'Lookup Values'!$AM$1:$AN$3,2,FALSE),"0")</f>
        <v>0</v>
      </c>
      <c r="CY184" s="180" t="str">
        <f>IFERROR(VLOOKUP(Table2[[#This Row],[Young Carer]],'Lookup Values'!$AO$1:$AP$3,2,FALSE),"0")</f>
        <v>0</v>
      </c>
      <c r="CZ184" s="180" t="str">
        <f>IFERROR(VLOOKUP(Table2[[#This Row],[CAMHS Involvement]],'Lookup Values'!$AQ$1:$AR$3,2,FALSE),"0")</f>
        <v>0</v>
      </c>
      <c r="DA184" s="180" t="str">
        <f>IFERROR(VLOOKUP(Table2[[#This Row],[Health Condition]],'Lookup Values'!$AS$1:$AT$3,2,FALSE),"0")</f>
        <v>0</v>
      </c>
      <c r="DB184" s="180" t="str">
        <f>IFERROR(VLOOKUP(Table2[[#This Row],[Substance Misuse ]],'Lookup Values'!$AU$1:$AV$3,2,FALSE),"0")</f>
        <v>0</v>
      </c>
      <c r="DC184" s="180" t="str">
        <f>IFERROR(VLOOKUP(Table2[[#This Row],[YOT supervision]],'Lookup Values'!$AW$1:$AX$3,2,FALSE),"0")</f>
        <v>0</v>
      </c>
      <c r="DD184" s="180" t="str">
        <f>IFERROR(VLOOKUP(Table2[[#This Row],[Previous YOT supervision]],'Lookup Values'!$AY$1:$AZ$3,2,FALSE),"0")</f>
        <v>0</v>
      </c>
      <c r="DE184" s="180" t="str">
        <f>IFERROR(VLOOKUP(Table2[[#This Row],[Custody]],'Lookup Values'!$BA$1:$BB$3,2,FALSE),"0")</f>
        <v>0</v>
      </c>
      <c r="DF184" s="180" t="str">
        <f>IFERROR(VLOOKUP(Table2[[#This Row],[KS2 Eng &amp; Maths Ability Profile HAP/MAP/LAP]],'Lookup Values'!$BC$1:$BD$4,2,FALSE),"0")</f>
        <v>0</v>
      </c>
      <c r="DG184" s="180" t="str">
        <f>IFERROR(VLOOKUP(Table2[[#This Row],[Intended Post 16 Destination]],'Lookup Values'!$BG$1:$BH$12,2,FALSE),"0")</f>
        <v>0</v>
      </c>
      <c r="DH184" s="180" t="str">
        <f>IFERROR(VLOOKUP(Table2[[#This Row],[Application submitted (Y/N or number of applications)]],'Lookup Values'!$BI$1:$BJ$3,2,FALSE),"0")</f>
        <v>0</v>
      </c>
      <c r="DI184" s="180" t="str">
        <f>IFERROR(VLOOKUP(Table2[[#This Row],[Provider Name]],'Lookup Values'!$BK$1:$BL$3,2,FALSE),"0")</f>
        <v>0</v>
      </c>
      <c r="DJ184" s="181"/>
      <c r="DK184" s="180" t="str">
        <f>IFERROR(VLOOKUP(Table2[[#This Row],[Offer received (Y/N)]],'Lookup Values'!$BM$1:$BN$3,2,FALSE),"0")</f>
        <v>0</v>
      </c>
      <c r="DL184" s="180" t="str">
        <f>IFERROR(VLOOKUP(Table2[[#This Row],[Poor Behaviour / Attitude / Motivation]],'Lookup Values'!$BO$1:$BP$4,2,FALSE),"0")</f>
        <v>0</v>
      </c>
      <c r="DM184" s="180" t="str">
        <f>IFERROR(VLOOKUP(Table2[[#This Row],[Other known risk factors (1)]],'Lookup Values'!$BQ$1:$BR$10,2,FALSE),"0")</f>
        <v>0</v>
      </c>
      <c r="DN184" s="182" t="str">
        <f>IFERROR(VLOOKUP(Table2[[#This Row],[Other known risk factors (2)]],'Lookup Values'!$BQ$1:$BR$10,2,FALSE),"0")</f>
        <v>0</v>
      </c>
      <c r="DO184" s="180">
        <f>SUM(Table3[[#This Row],[Gender Score]:[Other known risk factors (2) Score]])</f>
        <v>0</v>
      </c>
      <c r="DP184" s="185" t="str">
        <f>CONCATENATE(Table2[[#This Row],[Generated RONI]],Table2[[#This Row],[School RONI]])</f>
        <v>Very Low</v>
      </c>
    </row>
    <row r="185" spans="1:120" s="179" customFormat="1" ht="13" x14ac:dyDescent="0.3">
      <c r="A185" s="168"/>
      <c r="B185" s="169"/>
      <c r="C185" s="170"/>
      <c r="D185" s="170"/>
      <c r="E185" s="170"/>
      <c r="F185" s="170"/>
      <c r="G185" s="170"/>
      <c r="H185" s="171"/>
      <c r="I185" s="172"/>
      <c r="J185" s="173"/>
      <c r="K185" s="172"/>
      <c r="L185" s="172"/>
      <c r="M185" s="173"/>
      <c r="N185" s="171"/>
      <c r="O185" s="173"/>
      <c r="P185" s="175"/>
      <c r="Q185" s="175"/>
      <c r="R185" s="175"/>
      <c r="S185" s="175"/>
      <c r="T185" s="175"/>
      <c r="U185" s="175"/>
      <c r="V185" s="175"/>
      <c r="W185" s="175"/>
      <c r="X185" s="175"/>
      <c r="Y185" s="175"/>
      <c r="Z185" s="175"/>
      <c r="AA185" s="175"/>
      <c r="AB185" s="175"/>
      <c r="AC185" s="175"/>
      <c r="AD185" s="175"/>
      <c r="AE185" s="175"/>
      <c r="AF185" s="175"/>
      <c r="AG185" s="175"/>
      <c r="AH185" s="175"/>
      <c r="AI185" s="175"/>
      <c r="AJ185" s="175"/>
      <c r="AK185" s="175"/>
      <c r="AL185" s="175"/>
      <c r="AM185" s="175"/>
      <c r="AN185" s="175"/>
      <c r="AO185" s="175"/>
      <c r="AP185" s="175"/>
      <c r="AQ185" s="175"/>
      <c r="AR185" s="176"/>
      <c r="AS185" s="176"/>
      <c r="AT185" s="176"/>
      <c r="AU185" s="177" t="str">
        <f>VLOOKUP(Table3[[#This Row],[Risk Rating Score]],'Lookup Values'!$BS$1:$BT$34,2)</f>
        <v>Very Low</v>
      </c>
      <c r="AV185" s="172"/>
      <c r="AW185" s="177" t="str">
        <f>IFERROR(VLOOKUP(Table3[[#This Row],[RONI Match]],'Lookup Values'!$BU$2:$BV$26,2,FALSE),"")</f>
        <v/>
      </c>
      <c r="AX185" s="186"/>
      <c r="AY185" s="172"/>
      <c r="AZ185" s="176"/>
      <c r="BA185" s="170"/>
      <c r="BB185" s="170"/>
      <c r="BC185" s="170"/>
      <c r="BD185" s="170"/>
      <c r="BE185" s="170"/>
      <c r="BF185" s="170"/>
      <c r="BG185" s="170"/>
      <c r="BH185" s="170"/>
      <c r="BI185" s="175"/>
      <c r="BJ185" s="173"/>
      <c r="BK185" s="173"/>
      <c r="BL185" s="175"/>
      <c r="BM185" s="176"/>
      <c r="CC185" s="180" t="str">
        <f>IFERROR(VLOOKUP(Table2[[#This Row],[Gender]],'Lookup Values'!$A$1:$B$5,2,FALSE),"0")</f>
        <v>0</v>
      </c>
      <c r="CD185" s="181"/>
      <c r="CE185" s="180" t="str">
        <f>IFERROR(VLOOKUP(Table2[[#This Row],[Year Group]],'Lookup Values'!$C$1:$D$9,2,FALSE),"0")</f>
        <v>0</v>
      </c>
      <c r="CF185" s="180" t="str">
        <f>IFERROR(VLOOKUP(Table2[[#This Row],[School]],'Lookup Values'!$E$1:$E$22,2,FALSE),"0")</f>
        <v>0</v>
      </c>
      <c r="CG185" s="180" t="str">
        <f>IFERROR(VLOOKUP(Table2[[#This Row],[Attending PRU / AP]],'Lookup Values'!$G$1:$H$3,2,FALSE),"0")</f>
        <v>0</v>
      </c>
      <c r="CH185" s="180" t="str">
        <f>IFERROR(VLOOKUP(Table2[[#This Row],[EHE]],'Lookup Values'!$I$1:$J$3,2,FALSE),"0")</f>
        <v>0</v>
      </c>
      <c r="CI185" s="180" t="str">
        <f>IFERROR(VLOOKUP(Table2[[#This Row],[CME]],'Lookup Values'!$K$1:$L$3,2,FALSE),"0")</f>
        <v>0</v>
      </c>
      <c r="CJ185" s="183" t="str">
        <f>IFERROR(VLOOKUP(Table2[[#This Row],[Ethnicity]],'Ethnicity codes'!$H$1:$J$101,3,FALSE),"")</f>
        <v/>
      </c>
      <c r="CK185" s="180" t="str">
        <f>IFERROR(VLOOKUP(Table3[[#This Row],[Ethnicity2]],'Lookup Values'!$M$1:$N$23,2,FALSE),"0")</f>
        <v>0</v>
      </c>
      <c r="CL185" s="180" t="str">
        <f>IFERROR(VLOOKUP(Table3[[#This Row],[Ethnicity2]],'Lookup Values'!$O$1:$P$3,2,FALSE),"0")</f>
        <v>0</v>
      </c>
      <c r="CM185" s="180" t="str">
        <f>IFERROR(VLOOKUP(Table2[[#This Row],[EAL]],'Lookup Values'!$Q$1:$R$3,2,FALSE),"0")</f>
        <v>0</v>
      </c>
      <c r="CN185" s="180" t="str">
        <f>IFERROR(VLOOKUP(Table2[[#This Row],[SEND]],'Lookup Values'!$S$1:$T$6,2,FALSE),"0")</f>
        <v>0</v>
      </c>
      <c r="CO185" s="180" t="str">
        <f>IFERROR(VLOOKUP(Table2[[#This Row],[Pupil Premium]],'Lookup Values'!$U$1:$V$3,2,FALSE),"0")</f>
        <v>0</v>
      </c>
      <c r="CP185" s="180" t="str">
        <f>IFERROR(VLOOKUP(Table2[[#This Row],[LAC / Care Leaver]],'Lookup Values'!$W$1:$X$3,2,FALSE),"0")</f>
        <v>0</v>
      </c>
      <c r="CQ185" s="180" t="str">
        <f>IFERROR(VLOOKUP(Table2[[#This Row],[CP / CIN]],'Lookup Values'!$Y$1:$Z$3,2,FALSE),"0")</f>
        <v>0</v>
      </c>
      <c r="CR185" s="180" t="str">
        <f>IFERROR(VLOOKUP(Table2[[#This Row],[Early Help Referral]],'Lookup Values'!$Y$1:$Z$3,2,FALSE),"0")</f>
        <v>0</v>
      </c>
      <c r="CS185" s="180" t="str">
        <f>IFERROR(VLOOKUP(Table2[[#This Row],[Social Worker]],'Lookup Values'!$Y$1:$Z$3,2,FALSE),"0")</f>
        <v>0</v>
      </c>
      <c r="CT185" s="180" t="str">
        <f>IFERROR(VLOOKUP(Table2[[#This Row],[Exclusion]],'Lookup Values'!$AE$1:$AF$5,2,FALSE),"0")</f>
        <v>0</v>
      </c>
      <c r="CU185" s="180" t="str">
        <f>IFERROR(VLOOKUP(Table2[[#This Row],[Attendance / Absence (&lt;90% PA / &lt;50% SA)]],'Lookup Values'!$AG$1:$AH$4,2,FALSE),"0")</f>
        <v>0</v>
      </c>
      <c r="CV185" s="180" t="str">
        <f>IFERROR(VLOOKUP(Table2[[#This Row],[Multiple School Moves (3+)]],'Lookup Values'!$AI$1:$AJ$3,2,FALSE),"0")</f>
        <v>0</v>
      </c>
      <c r="CW185" s="180" t="str">
        <f>IFERROR(VLOOKUP(Table2[[#This Row],[Pregnancy]],'Lookup Values'!$AK$1:$AL$3,2,FALSE),"0")</f>
        <v>0</v>
      </c>
      <c r="CX185" s="180" t="str">
        <f>IFERROR(VLOOKUP(Table2[[#This Row],[Young Parent]],'Lookup Values'!$AM$1:$AN$3,2,FALSE),"0")</f>
        <v>0</v>
      </c>
      <c r="CY185" s="180" t="str">
        <f>IFERROR(VLOOKUP(Table2[[#This Row],[Young Carer]],'Lookup Values'!$AO$1:$AP$3,2,FALSE),"0")</f>
        <v>0</v>
      </c>
      <c r="CZ185" s="180" t="str">
        <f>IFERROR(VLOOKUP(Table2[[#This Row],[CAMHS Involvement]],'Lookup Values'!$AQ$1:$AR$3,2,FALSE),"0")</f>
        <v>0</v>
      </c>
      <c r="DA185" s="180" t="str">
        <f>IFERROR(VLOOKUP(Table2[[#This Row],[Health Condition]],'Lookup Values'!$AS$1:$AT$3,2,FALSE),"0")</f>
        <v>0</v>
      </c>
      <c r="DB185" s="180" t="str">
        <f>IFERROR(VLOOKUP(Table2[[#This Row],[Substance Misuse ]],'Lookup Values'!$AU$1:$AV$3,2,FALSE),"0")</f>
        <v>0</v>
      </c>
      <c r="DC185" s="180" t="str">
        <f>IFERROR(VLOOKUP(Table2[[#This Row],[YOT supervision]],'Lookup Values'!$AW$1:$AX$3,2,FALSE),"0")</f>
        <v>0</v>
      </c>
      <c r="DD185" s="180" t="str">
        <f>IFERROR(VLOOKUP(Table2[[#This Row],[Previous YOT supervision]],'Lookup Values'!$AY$1:$AZ$3,2,FALSE),"0")</f>
        <v>0</v>
      </c>
      <c r="DE185" s="180" t="str">
        <f>IFERROR(VLOOKUP(Table2[[#This Row],[Custody]],'Lookup Values'!$BA$1:$BB$3,2,FALSE),"0")</f>
        <v>0</v>
      </c>
      <c r="DF185" s="180" t="str">
        <f>IFERROR(VLOOKUP(Table2[[#This Row],[KS2 Eng &amp; Maths Ability Profile HAP/MAP/LAP]],'Lookup Values'!$BC$1:$BD$4,2,FALSE),"0")</f>
        <v>0</v>
      </c>
      <c r="DG185" s="180" t="str">
        <f>IFERROR(VLOOKUP(Table2[[#This Row],[Intended Post 16 Destination]],'Lookup Values'!$BG$1:$BH$12,2,FALSE),"0")</f>
        <v>0</v>
      </c>
      <c r="DH185" s="180" t="str">
        <f>IFERROR(VLOOKUP(Table2[[#This Row],[Application submitted (Y/N or number of applications)]],'Lookup Values'!$BI$1:$BJ$3,2,FALSE),"0")</f>
        <v>0</v>
      </c>
      <c r="DI185" s="180" t="str">
        <f>IFERROR(VLOOKUP(Table2[[#This Row],[Provider Name]],'Lookup Values'!$BK$1:$BL$3,2,FALSE),"0")</f>
        <v>0</v>
      </c>
      <c r="DJ185" s="181"/>
      <c r="DK185" s="180" t="str">
        <f>IFERROR(VLOOKUP(Table2[[#This Row],[Offer received (Y/N)]],'Lookup Values'!$BM$1:$BN$3,2,FALSE),"0")</f>
        <v>0</v>
      </c>
      <c r="DL185" s="180" t="str">
        <f>IFERROR(VLOOKUP(Table2[[#This Row],[Poor Behaviour / Attitude / Motivation]],'Lookup Values'!$BO$1:$BP$4,2,FALSE),"0")</f>
        <v>0</v>
      </c>
      <c r="DM185" s="180" t="str">
        <f>IFERROR(VLOOKUP(Table2[[#This Row],[Other known risk factors (1)]],'Lookup Values'!$BQ$1:$BR$10,2,FALSE),"0")</f>
        <v>0</v>
      </c>
      <c r="DN185" s="182" t="str">
        <f>IFERROR(VLOOKUP(Table2[[#This Row],[Other known risk factors (2)]],'Lookup Values'!$BQ$1:$BR$10,2,FALSE),"0")</f>
        <v>0</v>
      </c>
      <c r="DO185" s="180">
        <f>SUM(Table3[[#This Row],[Gender Score]:[Other known risk factors (2) Score]])</f>
        <v>0</v>
      </c>
      <c r="DP185" s="185" t="str">
        <f>CONCATENATE(Table2[[#This Row],[Generated RONI]],Table2[[#This Row],[School RONI]])</f>
        <v>Very Low</v>
      </c>
    </row>
    <row r="186" spans="1:120" s="179" customFormat="1" ht="13" x14ac:dyDescent="0.3">
      <c r="A186" s="168"/>
      <c r="B186" s="169"/>
      <c r="C186" s="170"/>
      <c r="D186" s="170"/>
      <c r="E186" s="170"/>
      <c r="F186" s="170"/>
      <c r="G186" s="170"/>
      <c r="H186" s="171"/>
      <c r="I186" s="172"/>
      <c r="J186" s="173"/>
      <c r="K186" s="172"/>
      <c r="L186" s="172"/>
      <c r="M186" s="173"/>
      <c r="N186" s="171"/>
      <c r="O186" s="173"/>
      <c r="P186" s="175"/>
      <c r="Q186" s="175"/>
      <c r="R186" s="175"/>
      <c r="S186" s="175"/>
      <c r="T186" s="175"/>
      <c r="U186" s="175"/>
      <c r="V186" s="175"/>
      <c r="W186" s="175"/>
      <c r="X186" s="175"/>
      <c r="Y186" s="175"/>
      <c r="Z186" s="175"/>
      <c r="AA186" s="175"/>
      <c r="AB186" s="175"/>
      <c r="AC186" s="175"/>
      <c r="AD186" s="175"/>
      <c r="AE186" s="175"/>
      <c r="AF186" s="175"/>
      <c r="AG186" s="175"/>
      <c r="AH186" s="175"/>
      <c r="AI186" s="175"/>
      <c r="AJ186" s="175"/>
      <c r="AK186" s="175"/>
      <c r="AL186" s="175"/>
      <c r="AM186" s="175"/>
      <c r="AN186" s="175"/>
      <c r="AO186" s="175"/>
      <c r="AP186" s="175"/>
      <c r="AQ186" s="175"/>
      <c r="AR186" s="176"/>
      <c r="AS186" s="176"/>
      <c r="AT186" s="176"/>
      <c r="AU186" s="177" t="str">
        <f>VLOOKUP(Table3[[#This Row],[Risk Rating Score]],'Lookup Values'!$BS$1:$BT$34,2)</f>
        <v>Very Low</v>
      </c>
      <c r="AV186" s="172"/>
      <c r="AW186" s="177" t="str">
        <f>IFERROR(VLOOKUP(Table3[[#This Row],[RONI Match]],'Lookup Values'!$BU$2:$BV$26,2,FALSE),"")</f>
        <v/>
      </c>
      <c r="AX186" s="186"/>
      <c r="AY186" s="172"/>
      <c r="AZ186" s="176"/>
      <c r="BA186" s="170"/>
      <c r="BB186" s="170"/>
      <c r="BC186" s="170"/>
      <c r="BD186" s="170"/>
      <c r="BE186" s="170"/>
      <c r="BF186" s="170"/>
      <c r="BG186" s="170"/>
      <c r="BH186" s="170"/>
      <c r="BI186" s="175"/>
      <c r="BJ186" s="173"/>
      <c r="BK186" s="173"/>
      <c r="BL186" s="175"/>
      <c r="BM186" s="176"/>
      <c r="CC186" s="180" t="str">
        <f>IFERROR(VLOOKUP(Table2[[#This Row],[Gender]],'Lookup Values'!$A$1:$B$5,2,FALSE),"0")</f>
        <v>0</v>
      </c>
      <c r="CD186" s="181"/>
      <c r="CE186" s="180" t="str">
        <f>IFERROR(VLOOKUP(Table2[[#This Row],[Year Group]],'Lookup Values'!$C$1:$D$9,2,FALSE),"0")</f>
        <v>0</v>
      </c>
      <c r="CF186" s="180" t="str">
        <f>IFERROR(VLOOKUP(Table2[[#This Row],[School]],'Lookup Values'!$E$1:$E$22,2,FALSE),"0")</f>
        <v>0</v>
      </c>
      <c r="CG186" s="180" t="str">
        <f>IFERROR(VLOOKUP(Table2[[#This Row],[Attending PRU / AP]],'Lookup Values'!$G$1:$H$3,2,FALSE),"0")</f>
        <v>0</v>
      </c>
      <c r="CH186" s="180" t="str">
        <f>IFERROR(VLOOKUP(Table2[[#This Row],[EHE]],'Lookup Values'!$I$1:$J$3,2,FALSE),"0")</f>
        <v>0</v>
      </c>
      <c r="CI186" s="180" t="str">
        <f>IFERROR(VLOOKUP(Table2[[#This Row],[CME]],'Lookup Values'!$K$1:$L$3,2,FALSE),"0")</f>
        <v>0</v>
      </c>
      <c r="CJ186" s="183" t="str">
        <f>IFERROR(VLOOKUP(Table2[[#This Row],[Ethnicity]],'Ethnicity codes'!$H$1:$J$101,3,FALSE),"")</f>
        <v/>
      </c>
      <c r="CK186" s="180" t="str">
        <f>IFERROR(VLOOKUP(Table3[[#This Row],[Ethnicity2]],'Lookup Values'!$M$1:$N$23,2,FALSE),"0")</f>
        <v>0</v>
      </c>
      <c r="CL186" s="180" t="str">
        <f>IFERROR(VLOOKUP(Table3[[#This Row],[Ethnicity2]],'Lookup Values'!$O$1:$P$3,2,FALSE),"0")</f>
        <v>0</v>
      </c>
      <c r="CM186" s="180" t="str">
        <f>IFERROR(VLOOKUP(Table2[[#This Row],[EAL]],'Lookup Values'!$Q$1:$R$3,2,FALSE),"0")</f>
        <v>0</v>
      </c>
      <c r="CN186" s="180" t="str">
        <f>IFERROR(VLOOKUP(Table2[[#This Row],[SEND]],'Lookup Values'!$S$1:$T$6,2,FALSE),"0")</f>
        <v>0</v>
      </c>
      <c r="CO186" s="180" t="str">
        <f>IFERROR(VLOOKUP(Table2[[#This Row],[Pupil Premium]],'Lookup Values'!$U$1:$V$3,2,FALSE),"0")</f>
        <v>0</v>
      </c>
      <c r="CP186" s="180" t="str">
        <f>IFERROR(VLOOKUP(Table2[[#This Row],[LAC / Care Leaver]],'Lookup Values'!$W$1:$X$3,2,FALSE),"0")</f>
        <v>0</v>
      </c>
      <c r="CQ186" s="180" t="str">
        <f>IFERROR(VLOOKUP(Table2[[#This Row],[CP / CIN]],'Lookup Values'!$Y$1:$Z$3,2,FALSE),"0")</f>
        <v>0</v>
      </c>
      <c r="CR186" s="180" t="str">
        <f>IFERROR(VLOOKUP(Table2[[#This Row],[Early Help Referral]],'Lookup Values'!$Y$1:$Z$3,2,FALSE),"0")</f>
        <v>0</v>
      </c>
      <c r="CS186" s="180" t="str">
        <f>IFERROR(VLOOKUP(Table2[[#This Row],[Social Worker]],'Lookup Values'!$Y$1:$Z$3,2,FALSE),"0")</f>
        <v>0</v>
      </c>
      <c r="CT186" s="180" t="str">
        <f>IFERROR(VLOOKUP(Table2[[#This Row],[Exclusion]],'Lookup Values'!$AE$1:$AF$5,2,FALSE),"0")</f>
        <v>0</v>
      </c>
      <c r="CU186" s="180" t="str">
        <f>IFERROR(VLOOKUP(Table2[[#This Row],[Attendance / Absence (&lt;90% PA / &lt;50% SA)]],'Lookup Values'!$AG$1:$AH$4,2,FALSE),"0")</f>
        <v>0</v>
      </c>
      <c r="CV186" s="180" t="str">
        <f>IFERROR(VLOOKUP(Table2[[#This Row],[Multiple School Moves (3+)]],'Lookup Values'!$AI$1:$AJ$3,2,FALSE),"0")</f>
        <v>0</v>
      </c>
      <c r="CW186" s="180" t="str">
        <f>IFERROR(VLOOKUP(Table2[[#This Row],[Pregnancy]],'Lookup Values'!$AK$1:$AL$3,2,FALSE),"0")</f>
        <v>0</v>
      </c>
      <c r="CX186" s="180" t="str">
        <f>IFERROR(VLOOKUP(Table2[[#This Row],[Young Parent]],'Lookup Values'!$AM$1:$AN$3,2,FALSE),"0")</f>
        <v>0</v>
      </c>
      <c r="CY186" s="180" t="str">
        <f>IFERROR(VLOOKUP(Table2[[#This Row],[Young Carer]],'Lookup Values'!$AO$1:$AP$3,2,FALSE),"0")</f>
        <v>0</v>
      </c>
      <c r="CZ186" s="180" t="str">
        <f>IFERROR(VLOOKUP(Table2[[#This Row],[CAMHS Involvement]],'Lookup Values'!$AQ$1:$AR$3,2,FALSE),"0")</f>
        <v>0</v>
      </c>
      <c r="DA186" s="180" t="str">
        <f>IFERROR(VLOOKUP(Table2[[#This Row],[Health Condition]],'Lookup Values'!$AS$1:$AT$3,2,FALSE),"0")</f>
        <v>0</v>
      </c>
      <c r="DB186" s="180" t="str">
        <f>IFERROR(VLOOKUP(Table2[[#This Row],[Substance Misuse ]],'Lookup Values'!$AU$1:$AV$3,2,FALSE),"0")</f>
        <v>0</v>
      </c>
      <c r="DC186" s="180" t="str">
        <f>IFERROR(VLOOKUP(Table2[[#This Row],[YOT supervision]],'Lookup Values'!$AW$1:$AX$3,2,FALSE),"0")</f>
        <v>0</v>
      </c>
      <c r="DD186" s="180" t="str">
        <f>IFERROR(VLOOKUP(Table2[[#This Row],[Previous YOT supervision]],'Lookup Values'!$AY$1:$AZ$3,2,FALSE),"0")</f>
        <v>0</v>
      </c>
      <c r="DE186" s="180" t="str">
        <f>IFERROR(VLOOKUP(Table2[[#This Row],[Custody]],'Lookup Values'!$BA$1:$BB$3,2,FALSE),"0")</f>
        <v>0</v>
      </c>
      <c r="DF186" s="180" t="str">
        <f>IFERROR(VLOOKUP(Table2[[#This Row],[KS2 Eng &amp; Maths Ability Profile HAP/MAP/LAP]],'Lookup Values'!$BC$1:$BD$4,2,FALSE),"0")</f>
        <v>0</v>
      </c>
      <c r="DG186" s="180" t="str">
        <f>IFERROR(VLOOKUP(Table2[[#This Row],[Intended Post 16 Destination]],'Lookup Values'!$BG$1:$BH$12,2,FALSE),"0")</f>
        <v>0</v>
      </c>
      <c r="DH186" s="180" t="str">
        <f>IFERROR(VLOOKUP(Table2[[#This Row],[Application submitted (Y/N or number of applications)]],'Lookup Values'!$BI$1:$BJ$3,2,FALSE),"0")</f>
        <v>0</v>
      </c>
      <c r="DI186" s="180" t="str">
        <f>IFERROR(VLOOKUP(Table2[[#This Row],[Provider Name]],'Lookup Values'!$BK$1:$BL$3,2,FALSE),"0")</f>
        <v>0</v>
      </c>
      <c r="DJ186" s="181"/>
      <c r="DK186" s="180" t="str">
        <f>IFERROR(VLOOKUP(Table2[[#This Row],[Offer received (Y/N)]],'Lookup Values'!$BM$1:$BN$3,2,FALSE),"0")</f>
        <v>0</v>
      </c>
      <c r="DL186" s="180" t="str">
        <f>IFERROR(VLOOKUP(Table2[[#This Row],[Poor Behaviour / Attitude / Motivation]],'Lookup Values'!$BO$1:$BP$4,2,FALSE),"0")</f>
        <v>0</v>
      </c>
      <c r="DM186" s="180" t="str">
        <f>IFERROR(VLOOKUP(Table2[[#This Row],[Other known risk factors (1)]],'Lookup Values'!$BQ$1:$BR$10,2,FALSE),"0")</f>
        <v>0</v>
      </c>
      <c r="DN186" s="182" t="str">
        <f>IFERROR(VLOOKUP(Table2[[#This Row],[Other known risk factors (2)]],'Lookup Values'!$BQ$1:$BR$10,2,FALSE),"0")</f>
        <v>0</v>
      </c>
      <c r="DO186" s="180">
        <f>SUM(Table3[[#This Row],[Gender Score]:[Other known risk factors (2) Score]])</f>
        <v>0</v>
      </c>
      <c r="DP186" s="185" t="str">
        <f>CONCATENATE(Table2[[#This Row],[Generated RONI]],Table2[[#This Row],[School RONI]])</f>
        <v>Very Low</v>
      </c>
    </row>
    <row r="187" spans="1:120" s="179" customFormat="1" ht="13" x14ac:dyDescent="0.3">
      <c r="A187" s="168"/>
      <c r="B187" s="169"/>
      <c r="C187" s="170"/>
      <c r="D187" s="170"/>
      <c r="E187" s="170"/>
      <c r="F187" s="170"/>
      <c r="G187" s="170"/>
      <c r="H187" s="171"/>
      <c r="I187" s="172"/>
      <c r="J187" s="173"/>
      <c r="K187" s="172"/>
      <c r="L187" s="172"/>
      <c r="M187" s="173"/>
      <c r="N187" s="171"/>
      <c r="O187" s="173"/>
      <c r="P187" s="175"/>
      <c r="Q187" s="175"/>
      <c r="R187" s="175"/>
      <c r="S187" s="175"/>
      <c r="T187" s="175"/>
      <c r="U187" s="175"/>
      <c r="V187" s="175"/>
      <c r="W187" s="175"/>
      <c r="X187" s="175"/>
      <c r="Y187" s="175"/>
      <c r="Z187" s="175"/>
      <c r="AA187" s="175"/>
      <c r="AB187" s="175"/>
      <c r="AC187" s="175"/>
      <c r="AD187" s="175"/>
      <c r="AE187" s="175"/>
      <c r="AF187" s="175"/>
      <c r="AG187" s="175"/>
      <c r="AH187" s="175"/>
      <c r="AI187" s="175"/>
      <c r="AJ187" s="175"/>
      <c r="AK187" s="175"/>
      <c r="AL187" s="175"/>
      <c r="AM187" s="175"/>
      <c r="AN187" s="175"/>
      <c r="AO187" s="175"/>
      <c r="AP187" s="175"/>
      <c r="AQ187" s="175"/>
      <c r="AR187" s="176"/>
      <c r="AS187" s="176"/>
      <c r="AT187" s="176"/>
      <c r="AU187" s="177" t="str">
        <f>VLOOKUP(Table3[[#This Row],[Risk Rating Score]],'Lookup Values'!$BS$1:$BT$34,2)</f>
        <v>Very Low</v>
      </c>
      <c r="AV187" s="172"/>
      <c r="AW187" s="177" t="str">
        <f>IFERROR(VLOOKUP(Table3[[#This Row],[RONI Match]],'Lookup Values'!$BU$2:$BV$26,2,FALSE),"")</f>
        <v/>
      </c>
      <c r="AX187" s="186"/>
      <c r="AY187" s="172"/>
      <c r="AZ187" s="176"/>
      <c r="BA187" s="170"/>
      <c r="BB187" s="170"/>
      <c r="BC187" s="170"/>
      <c r="BD187" s="170"/>
      <c r="BE187" s="170"/>
      <c r="BF187" s="170"/>
      <c r="BG187" s="170"/>
      <c r="BH187" s="170"/>
      <c r="BI187" s="175"/>
      <c r="BJ187" s="173"/>
      <c r="BK187" s="173"/>
      <c r="BL187" s="175"/>
      <c r="BM187" s="176"/>
      <c r="CC187" s="180" t="str">
        <f>IFERROR(VLOOKUP(Table2[[#This Row],[Gender]],'Lookup Values'!$A$1:$B$5,2,FALSE),"0")</f>
        <v>0</v>
      </c>
      <c r="CD187" s="181"/>
      <c r="CE187" s="180" t="str">
        <f>IFERROR(VLOOKUP(Table2[[#This Row],[Year Group]],'Lookup Values'!$C$1:$D$9,2,FALSE),"0")</f>
        <v>0</v>
      </c>
      <c r="CF187" s="180" t="str">
        <f>IFERROR(VLOOKUP(Table2[[#This Row],[School]],'Lookup Values'!$E$1:$E$22,2,FALSE),"0")</f>
        <v>0</v>
      </c>
      <c r="CG187" s="180" t="str">
        <f>IFERROR(VLOOKUP(Table2[[#This Row],[Attending PRU / AP]],'Lookup Values'!$G$1:$H$3,2,FALSE),"0")</f>
        <v>0</v>
      </c>
      <c r="CH187" s="180" t="str">
        <f>IFERROR(VLOOKUP(Table2[[#This Row],[EHE]],'Lookup Values'!$I$1:$J$3,2,FALSE),"0")</f>
        <v>0</v>
      </c>
      <c r="CI187" s="180" t="str">
        <f>IFERROR(VLOOKUP(Table2[[#This Row],[CME]],'Lookup Values'!$K$1:$L$3,2,FALSE),"0")</f>
        <v>0</v>
      </c>
      <c r="CJ187" s="183" t="str">
        <f>IFERROR(VLOOKUP(Table2[[#This Row],[Ethnicity]],'Ethnicity codes'!$H$1:$J$101,3,FALSE),"")</f>
        <v/>
      </c>
      <c r="CK187" s="180" t="str">
        <f>IFERROR(VLOOKUP(Table3[[#This Row],[Ethnicity2]],'Lookup Values'!$M$1:$N$23,2,FALSE),"0")</f>
        <v>0</v>
      </c>
      <c r="CL187" s="180" t="str">
        <f>IFERROR(VLOOKUP(Table3[[#This Row],[Ethnicity2]],'Lookup Values'!$O$1:$P$3,2,FALSE),"0")</f>
        <v>0</v>
      </c>
      <c r="CM187" s="180" t="str">
        <f>IFERROR(VLOOKUP(Table2[[#This Row],[EAL]],'Lookup Values'!$Q$1:$R$3,2,FALSE),"0")</f>
        <v>0</v>
      </c>
      <c r="CN187" s="180" t="str">
        <f>IFERROR(VLOOKUP(Table2[[#This Row],[SEND]],'Lookup Values'!$S$1:$T$6,2,FALSE),"0")</f>
        <v>0</v>
      </c>
      <c r="CO187" s="180" t="str">
        <f>IFERROR(VLOOKUP(Table2[[#This Row],[Pupil Premium]],'Lookup Values'!$U$1:$V$3,2,FALSE),"0")</f>
        <v>0</v>
      </c>
      <c r="CP187" s="180" t="str">
        <f>IFERROR(VLOOKUP(Table2[[#This Row],[LAC / Care Leaver]],'Lookup Values'!$W$1:$X$3,2,FALSE),"0")</f>
        <v>0</v>
      </c>
      <c r="CQ187" s="180" t="str">
        <f>IFERROR(VLOOKUP(Table2[[#This Row],[CP / CIN]],'Lookup Values'!$Y$1:$Z$3,2,FALSE),"0")</f>
        <v>0</v>
      </c>
      <c r="CR187" s="180" t="str">
        <f>IFERROR(VLOOKUP(Table2[[#This Row],[Early Help Referral]],'Lookup Values'!$Y$1:$Z$3,2,FALSE),"0")</f>
        <v>0</v>
      </c>
      <c r="CS187" s="180" t="str">
        <f>IFERROR(VLOOKUP(Table2[[#This Row],[Social Worker]],'Lookup Values'!$Y$1:$Z$3,2,FALSE),"0")</f>
        <v>0</v>
      </c>
      <c r="CT187" s="180" t="str">
        <f>IFERROR(VLOOKUP(Table2[[#This Row],[Exclusion]],'Lookup Values'!$AE$1:$AF$5,2,FALSE),"0")</f>
        <v>0</v>
      </c>
      <c r="CU187" s="180" t="str">
        <f>IFERROR(VLOOKUP(Table2[[#This Row],[Attendance / Absence (&lt;90% PA / &lt;50% SA)]],'Lookup Values'!$AG$1:$AH$4,2,FALSE),"0")</f>
        <v>0</v>
      </c>
      <c r="CV187" s="180" t="str">
        <f>IFERROR(VLOOKUP(Table2[[#This Row],[Multiple School Moves (3+)]],'Lookup Values'!$AI$1:$AJ$3,2,FALSE),"0")</f>
        <v>0</v>
      </c>
      <c r="CW187" s="180" t="str">
        <f>IFERROR(VLOOKUP(Table2[[#This Row],[Pregnancy]],'Lookup Values'!$AK$1:$AL$3,2,FALSE),"0")</f>
        <v>0</v>
      </c>
      <c r="CX187" s="180" t="str">
        <f>IFERROR(VLOOKUP(Table2[[#This Row],[Young Parent]],'Lookup Values'!$AM$1:$AN$3,2,FALSE),"0")</f>
        <v>0</v>
      </c>
      <c r="CY187" s="180" t="str">
        <f>IFERROR(VLOOKUP(Table2[[#This Row],[Young Carer]],'Lookup Values'!$AO$1:$AP$3,2,FALSE),"0")</f>
        <v>0</v>
      </c>
      <c r="CZ187" s="180" t="str">
        <f>IFERROR(VLOOKUP(Table2[[#This Row],[CAMHS Involvement]],'Lookup Values'!$AQ$1:$AR$3,2,FALSE),"0")</f>
        <v>0</v>
      </c>
      <c r="DA187" s="180" t="str">
        <f>IFERROR(VLOOKUP(Table2[[#This Row],[Health Condition]],'Lookup Values'!$AS$1:$AT$3,2,FALSE),"0")</f>
        <v>0</v>
      </c>
      <c r="DB187" s="180" t="str">
        <f>IFERROR(VLOOKUP(Table2[[#This Row],[Substance Misuse ]],'Lookup Values'!$AU$1:$AV$3,2,FALSE),"0")</f>
        <v>0</v>
      </c>
      <c r="DC187" s="180" t="str">
        <f>IFERROR(VLOOKUP(Table2[[#This Row],[YOT supervision]],'Lookup Values'!$AW$1:$AX$3,2,FALSE),"0")</f>
        <v>0</v>
      </c>
      <c r="DD187" s="180" t="str">
        <f>IFERROR(VLOOKUP(Table2[[#This Row],[Previous YOT supervision]],'Lookup Values'!$AY$1:$AZ$3,2,FALSE),"0")</f>
        <v>0</v>
      </c>
      <c r="DE187" s="180" t="str">
        <f>IFERROR(VLOOKUP(Table2[[#This Row],[Custody]],'Lookup Values'!$BA$1:$BB$3,2,FALSE),"0")</f>
        <v>0</v>
      </c>
      <c r="DF187" s="180" t="str">
        <f>IFERROR(VLOOKUP(Table2[[#This Row],[KS2 Eng &amp; Maths Ability Profile HAP/MAP/LAP]],'Lookup Values'!$BC$1:$BD$4,2,FALSE),"0")</f>
        <v>0</v>
      </c>
      <c r="DG187" s="180" t="str">
        <f>IFERROR(VLOOKUP(Table2[[#This Row],[Intended Post 16 Destination]],'Lookup Values'!$BG$1:$BH$12,2,FALSE),"0")</f>
        <v>0</v>
      </c>
      <c r="DH187" s="180" t="str">
        <f>IFERROR(VLOOKUP(Table2[[#This Row],[Application submitted (Y/N or number of applications)]],'Lookup Values'!$BI$1:$BJ$3,2,FALSE),"0")</f>
        <v>0</v>
      </c>
      <c r="DI187" s="180" t="str">
        <f>IFERROR(VLOOKUP(Table2[[#This Row],[Provider Name]],'Lookup Values'!$BK$1:$BL$3,2,FALSE),"0")</f>
        <v>0</v>
      </c>
      <c r="DJ187" s="181"/>
      <c r="DK187" s="180" t="str">
        <f>IFERROR(VLOOKUP(Table2[[#This Row],[Offer received (Y/N)]],'Lookup Values'!$BM$1:$BN$3,2,FALSE),"0")</f>
        <v>0</v>
      </c>
      <c r="DL187" s="180" t="str">
        <f>IFERROR(VLOOKUP(Table2[[#This Row],[Poor Behaviour / Attitude / Motivation]],'Lookup Values'!$BO$1:$BP$4,2,FALSE),"0")</f>
        <v>0</v>
      </c>
      <c r="DM187" s="180" t="str">
        <f>IFERROR(VLOOKUP(Table2[[#This Row],[Other known risk factors (1)]],'Lookup Values'!$BQ$1:$BR$10,2,FALSE),"0")</f>
        <v>0</v>
      </c>
      <c r="DN187" s="182" t="str">
        <f>IFERROR(VLOOKUP(Table2[[#This Row],[Other known risk factors (2)]],'Lookup Values'!$BQ$1:$BR$10,2,FALSE),"0")</f>
        <v>0</v>
      </c>
      <c r="DO187" s="180">
        <f>SUM(Table3[[#This Row],[Gender Score]:[Other known risk factors (2) Score]])</f>
        <v>0</v>
      </c>
      <c r="DP187" s="185" t="str">
        <f>CONCATENATE(Table2[[#This Row],[Generated RONI]],Table2[[#This Row],[School RONI]])</f>
        <v>Very Low</v>
      </c>
    </row>
    <row r="188" spans="1:120" s="179" customFormat="1" ht="13" x14ac:dyDescent="0.3">
      <c r="A188" s="168"/>
      <c r="B188" s="169"/>
      <c r="C188" s="170"/>
      <c r="D188" s="170"/>
      <c r="E188" s="170"/>
      <c r="F188" s="170"/>
      <c r="G188" s="170"/>
      <c r="H188" s="171"/>
      <c r="I188" s="172"/>
      <c r="J188" s="173"/>
      <c r="K188" s="172"/>
      <c r="L188" s="172"/>
      <c r="M188" s="173"/>
      <c r="N188" s="171"/>
      <c r="O188" s="173"/>
      <c r="P188" s="175"/>
      <c r="Q188" s="175"/>
      <c r="R188" s="175"/>
      <c r="S188" s="175"/>
      <c r="T188" s="175"/>
      <c r="U188" s="175"/>
      <c r="V188" s="175"/>
      <c r="W188" s="175"/>
      <c r="X188" s="175"/>
      <c r="Y188" s="175"/>
      <c r="Z188" s="175"/>
      <c r="AA188" s="175"/>
      <c r="AB188" s="175"/>
      <c r="AC188" s="175"/>
      <c r="AD188" s="175"/>
      <c r="AE188" s="175"/>
      <c r="AF188" s="175"/>
      <c r="AG188" s="175"/>
      <c r="AH188" s="175"/>
      <c r="AI188" s="175"/>
      <c r="AJ188" s="175"/>
      <c r="AK188" s="175"/>
      <c r="AL188" s="175"/>
      <c r="AM188" s="175"/>
      <c r="AN188" s="175"/>
      <c r="AO188" s="175"/>
      <c r="AP188" s="175"/>
      <c r="AQ188" s="175"/>
      <c r="AR188" s="176"/>
      <c r="AS188" s="176"/>
      <c r="AT188" s="176"/>
      <c r="AU188" s="177" t="str">
        <f>VLOOKUP(Table3[[#This Row],[Risk Rating Score]],'Lookup Values'!$BS$1:$BT$34,2)</f>
        <v>Very Low</v>
      </c>
      <c r="AV188" s="172"/>
      <c r="AW188" s="177" t="str">
        <f>IFERROR(VLOOKUP(Table3[[#This Row],[RONI Match]],'Lookup Values'!$BU$2:$BV$26,2,FALSE),"")</f>
        <v/>
      </c>
      <c r="AX188" s="186"/>
      <c r="AY188" s="172"/>
      <c r="AZ188" s="176"/>
      <c r="BA188" s="170"/>
      <c r="BB188" s="170"/>
      <c r="BC188" s="170"/>
      <c r="BD188" s="170"/>
      <c r="BE188" s="170"/>
      <c r="BF188" s="170"/>
      <c r="BG188" s="170"/>
      <c r="BH188" s="170"/>
      <c r="BI188" s="175"/>
      <c r="BJ188" s="173"/>
      <c r="BK188" s="173"/>
      <c r="BL188" s="175"/>
      <c r="BM188" s="176"/>
      <c r="CC188" s="180" t="str">
        <f>IFERROR(VLOOKUP(Table2[[#This Row],[Gender]],'Lookup Values'!$A$1:$B$5,2,FALSE),"0")</f>
        <v>0</v>
      </c>
      <c r="CD188" s="181"/>
      <c r="CE188" s="180" t="str">
        <f>IFERROR(VLOOKUP(Table2[[#This Row],[Year Group]],'Lookup Values'!$C$1:$D$9,2,FALSE),"0")</f>
        <v>0</v>
      </c>
      <c r="CF188" s="180" t="str">
        <f>IFERROR(VLOOKUP(Table2[[#This Row],[School]],'Lookup Values'!$E$1:$E$22,2,FALSE),"0")</f>
        <v>0</v>
      </c>
      <c r="CG188" s="180" t="str">
        <f>IFERROR(VLOOKUP(Table2[[#This Row],[Attending PRU / AP]],'Lookup Values'!$G$1:$H$3,2,FALSE),"0")</f>
        <v>0</v>
      </c>
      <c r="CH188" s="180" t="str">
        <f>IFERROR(VLOOKUP(Table2[[#This Row],[EHE]],'Lookup Values'!$I$1:$J$3,2,FALSE),"0")</f>
        <v>0</v>
      </c>
      <c r="CI188" s="180" t="str">
        <f>IFERROR(VLOOKUP(Table2[[#This Row],[CME]],'Lookup Values'!$K$1:$L$3,2,FALSE),"0")</f>
        <v>0</v>
      </c>
      <c r="CJ188" s="183" t="str">
        <f>IFERROR(VLOOKUP(Table2[[#This Row],[Ethnicity]],'Ethnicity codes'!$H$1:$J$101,3,FALSE),"")</f>
        <v/>
      </c>
      <c r="CK188" s="180" t="str">
        <f>IFERROR(VLOOKUP(Table3[[#This Row],[Ethnicity2]],'Lookup Values'!$M$1:$N$23,2,FALSE),"0")</f>
        <v>0</v>
      </c>
      <c r="CL188" s="180" t="str">
        <f>IFERROR(VLOOKUP(Table3[[#This Row],[Ethnicity2]],'Lookup Values'!$O$1:$P$3,2,FALSE),"0")</f>
        <v>0</v>
      </c>
      <c r="CM188" s="180" t="str">
        <f>IFERROR(VLOOKUP(Table2[[#This Row],[EAL]],'Lookup Values'!$Q$1:$R$3,2,FALSE),"0")</f>
        <v>0</v>
      </c>
      <c r="CN188" s="180" t="str">
        <f>IFERROR(VLOOKUP(Table2[[#This Row],[SEND]],'Lookup Values'!$S$1:$T$6,2,FALSE),"0")</f>
        <v>0</v>
      </c>
      <c r="CO188" s="180" t="str">
        <f>IFERROR(VLOOKUP(Table2[[#This Row],[Pupil Premium]],'Lookup Values'!$U$1:$V$3,2,FALSE),"0")</f>
        <v>0</v>
      </c>
      <c r="CP188" s="180" t="str">
        <f>IFERROR(VLOOKUP(Table2[[#This Row],[LAC / Care Leaver]],'Lookup Values'!$W$1:$X$3,2,FALSE),"0")</f>
        <v>0</v>
      </c>
      <c r="CQ188" s="180" t="str">
        <f>IFERROR(VLOOKUP(Table2[[#This Row],[CP / CIN]],'Lookup Values'!$Y$1:$Z$3,2,FALSE),"0")</f>
        <v>0</v>
      </c>
      <c r="CR188" s="180" t="str">
        <f>IFERROR(VLOOKUP(Table2[[#This Row],[Early Help Referral]],'Lookup Values'!$Y$1:$Z$3,2,FALSE),"0")</f>
        <v>0</v>
      </c>
      <c r="CS188" s="180" t="str">
        <f>IFERROR(VLOOKUP(Table2[[#This Row],[Social Worker]],'Lookup Values'!$Y$1:$Z$3,2,FALSE),"0")</f>
        <v>0</v>
      </c>
      <c r="CT188" s="180" t="str">
        <f>IFERROR(VLOOKUP(Table2[[#This Row],[Exclusion]],'Lookup Values'!$AE$1:$AF$5,2,FALSE),"0")</f>
        <v>0</v>
      </c>
      <c r="CU188" s="180" t="str">
        <f>IFERROR(VLOOKUP(Table2[[#This Row],[Attendance / Absence (&lt;90% PA / &lt;50% SA)]],'Lookup Values'!$AG$1:$AH$4,2,FALSE),"0")</f>
        <v>0</v>
      </c>
      <c r="CV188" s="180" t="str">
        <f>IFERROR(VLOOKUP(Table2[[#This Row],[Multiple School Moves (3+)]],'Lookup Values'!$AI$1:$AJ$3,2,FALSE),"0")</f>
        <v>0</v>
      </c>
      <c r="CW188" s="180" t="str">
        <f>IFERROR(VLOOKUP(Table2[[#This Row],[Pregnancy]],'Lookup Values'!$AK$1:$AL$3,2,FALSE),"0")</f>
        <v>0</v>
      </c>
      <c r="CX188" s="180" t="str">
        <f>IFERROR(VLOOKUP(Table2[[#This Row],[Young Parent]],'Lookup Values'!$AM$1:$AN$3,2,FALSE),"0")</f>
        <v>0</v>
      </c>
      <c r="CY188" s="180" t="str">
        <f>IFERROR(VLOOKUP(Table2[[#This Row],[Young Carer]],'Lookup Values'!$AO$1:$AP$3,2,FALSE),"0")</f>
        <v>0</v>
      </c>
      <c r="CZ188" s="180" t="str">
        <f>IFERROR(VLOOKUP(Table2[[#This Row],[CAMHS Involvement]],'Lookup Values'!$AQ$1:$AR$3,2,FALSE),"0")</f>
        <v>0</v>
      </c>
      <c r="DA188" s="180" t="str">
        <f>IFERROR(VLOOKUP(Table2[[#This Row],[Health Condition]],'Lookup Values'!$AS$1:$AT$3,2,FALSE),"0")</f>
        <v>0</v>
      </c>
      <c r="DB188" s="180" t="str">
        <f>IFERROR(VLOOKUP(Table2[[#This Row],[Substance Misuse ]],'Lookup Values'!$AU$1:$AV$3,2,FALSE),"0")</f>
        <v>0</v>
      </c>
      <c r="DC188" s="180" t="str">
        <f>IFERROR(VLOOKUP(Table2[[#This Row],[YOT supervision]],'Lookup Values'!$AW$1:$AX$3,2,FALSE),"0")</f>
        <v>0</v>
      </c>
      <c r="DD188" s="180" t="str">
        <f>IFERROR(VLOOKUP(Table2[[#This Row],[Previous YOT supervision]],'Lookup Values'!$AY$1:$AZ$3,2,FALSE),"0")</f>
        <v>0</v>
      </c>
      <c r="DE188" s="180" t="str">
        <f>IFERROR(VLOOKUP(Table2[[#This Row],[Custody]],'Lookup Values'!$BA$1:$BB$3,2,FALSE),"0")</f>
        <v>0</v>
      </c>
      <c r="DF188" s="180" t="str">
        <f>IFERROR(VLOOKUP(Table2[[#This Row],[KS2 Eng &amp; Maths Ability Profile HAP/MAP/LAP]],'Lookup Values'!$BC$1:$BD$4,2,FALSE),"0")</f>
        <v>0</v>
      </c>
      <c r="DG188" s="180" t="str">
        <f>IFERROR(VLOOKUP(Table2[[#This Row],[Intended Post 16 Destination]],'Lookup Values'!$BG$1:$BH$12,2,FALSE),"0")</f>
        <v>0</v>
      </c>
      <c r="DH188" s="180" t="str">
        <f>IFERROR(VLOOKUP(Table2[[#This Row],[Application submitted (Y/N or number of applications)]],'Lookup Values'!$BI$1:$BJ$3,2,FALSE),"0")</f>
        <v>0</v>
      </c>
      <c r="DI188" s="180" t="str">
        <f>IFERROR(VLOOKUP(Table2[[#This Row],[Provider Name]],'Lookup Values'!$BK$1:$BL$3,2,FALSE),"0")</f>
        <v>0</v>
      </c>
      <c r="DJ188" s="181"/>
      <c r="DK188" s="180" t="str">
        <f>IFERROR(VLOOKUP(Table2[[#This Row],[Offer received (Y/N)]],'Lookup Values'!$BM$1:$BN$3,2,FALSE),"0")</f>
        <v>0</v>
      </c>
      <c r="DL188" s="180" t="str">
        <f>IFERROR(VLOOKUP(Table2[[#This Row],[Poor Behaviour / Attitude / Motivation]],'Lookup Values'!$BO$1:$BP$4,2,FALSE),"0")</f>
        <v>0</v>
      </c>
      <c r="DM188" s="180" t="str">
        <f>IFERROR(VLOOKUP(Table2[[#This Row],[Other known risk factors (1)]],'Lookup Values'!$BQ$1:$BR$10,2,FALSE),"0")</f>
        <v>0</v>
      </c>
      <c r="DN188" s="182" t="str">
        <f>IFERROR(VLOOKUP(Table2[[#This Row],[Other known risk factors (2)]],'Lookup Values'!$BQ$1:$BR$10,2,FALSE),"0")</f>
        <v>0</v>
      </c>
      <c r="DO188" s="180">
        <f>SUM(Table3[[#This Row],[Gender Score]:[Other known risk factors (2) Score]])</f>
        <v>0</v>
      </c>
      <c r="DP188" s="185" t="str">
        <f>CONCATENATE(Table2[[#This Row],[Generated RONI]],Table2[[#This Row],[School RONI]])</f>
        <v>Very Low</v>
      </c>
    </row>
    <row r="189" spans="1:120" s="179" customFormat="1" ht="13" x14ac:dyDescent="0.3">
      <c r="A189" s="168"/>
      <c r="B189" s="169"/>
      <c r="C189" s="170"/>
      <c r="D189" s="170"/>
      <c r="E189" s="170"/>
      <c r="F189" s="170"/>
      <c r="G189" s="170"/>
      <c r="H189" s="171"/>
      <c r="I189" s="172"/>
      <c r="J189" s="173"/>
      <c r="K189" s="172"/>
      <c r="L189" s="172"/>
      <c r="M189" s="173"/>
      <c r="N189" s="171"/>
      <c r="O189" s="173"/>
      <c r="P189" s="175"/>
      <c r="Q189" s="175"/>
      <c r="R189" s="175"/>
      <c r="S189" s="175"/>
      <c r="T189" s="175"/>
      <c r="U189" s="175"/>
      <c r="V189" s="175"/>
      <c r="W189" s="175"/>
      <c r="X189" s="175"/>
      <c r="Y189" s="175"/>
      <c r="Z189" s="175"/>
      <c r="AA189" s="175"/>
      <c r="AB189" s="175"/>
      <c r="AC189" s="175"/>
      <c r="AD189" s="175"/>
      <c r="AE189" s="175"/>
      <c r="AF189" s="175"/>
      <c r="AG189" s="175"/>
      <c r="AH189" s="175"/>
      <c r="AI189" s="175"/>
      <c r="AJ189" s="175"/>
      <c r="AK189" s="175"/>
      <c r="AL189" s="175"/>
      <c r="AM189" s="175"/>
      <c r="AN189" s="175"/>
      <c r="AO189" s="175"/>
      <c r="AP189" s="175"/>
      <c r="AQ189" s="175"/>
      <c r="AR189" s="176"/>
      <c r="AS189" s="176"/>
      <c r="AT189" s="176"/>
      <c r="AU189" s="177" t="str">
        <f>VLOOKUP(Table3[[#This Row],[Risk Rating Score]],'Lookup Values'!$BS$1:$BT$34,2)</f>
        <v>Very Low</v>
      </c>
      <c r="AV189" s="172"/>
      <c r="AW189" s="177" t="str">
        <f>IFERROR(VLOOKUP(Table3[[#This Row],[RONI Match]],'Lookup Values'!$BU$2:$BV$26,2,FALSE),"")</f>
        <v/>
      </c>
      <c r="AX189" s="186"/>
      <c r="AY189" s="172"/>
      <c r="AZ189" s="176"/>
      <c r="BA189" s="170"/>
      <c r="BB189" s="170"/>
      <c r="BC189" s="170"/>
      <c r="BD189" s="170"/>
      <c r="BE189" s="170"/>
      <c r="BF189" s="170"/>
      <c r="BG189" s="170"/>
      <c r="BH189" s="170"/>
      <c r="BI189" s="175"/>
      <c r="BJ189" s="173"/>
      <c r="BK189" s="173"/>
      <c r="BL189" s="175"/>
      <c r="BM189" s="176"/>
      <c r="CC189" s="180" t="str">
        <f>IFERROR(VLOOKUP(Table2[[#This Row],[Gender]],'Lookup Values'!$A$1:$B$5,2,FALSE),"0")</f>
        <v>0</v>
      </c>
      <c r="CD189" s="181"/>
      <c r="CE189" s="180" t="str">
        <f>IFERROR(VLOOKUP(Table2[[#This Row],[Year Group]],'Lookup Values'!$C$1:$D$9,2,FALSE),"0")</f>
        <v>0</v>
      </c>
      <c r="CF189" s="180" t="str">
        <f>IFERROR(VLOOKUP(Table2[[#This Row],[School]],'Lookup Values'!$E$1:$E$22,2,FALSE),"0")</f>
        <v>0</v>
      </c>
      <c r="CG189" s="180" t="str">
        <f>IFERROR(VLOOKUP(Table2[[#This Row],[Attending PRU / AP]],'Lookup Values'!$G$1:$H$3,2,FALSE),"0")</f>
        <v>0</v>
      </c>
      <c r="CH189" s="180" t="str">
        <f>IFERROR(VLOOKUP(Table2[[#This Row],[EHE]],'Lookup Values'!$I$1:$J$3,2,FALSE),"0")</f>
        <v>0</v>
      </c>
      <c r="CI189" s="180" t="str">
        <f>IFERROR(VLOOKUP(Table2[[#This Row],[CME]],'Lookup Values'!$K$1:$L$3,2,FALSE),"0")</f>
        <v>0</v>
      </c>
      <c r="CJ189" s="183" t="str">
        <f>IFERROR(VLOOKUP(Table2[[#This Row],[Ethnicity]],'Ethnicity codes'!$H$1:$J$101,3,FALSE),"")</f>
        <v/>
      </c>
      <c r="CK189" s="180" t="str">
        <f>IFERROR(VLOOKUP(Table3[[#This Row],[Ethnicity2]],'Lookup Values'!$M$1:$N$23,2,FALSE),"0")</f>
        <v>0</v>
      </c>
      <c r="CL189" s="180" t="str">
        <f>IFERROR(VLOOKUP(Table3[[#This Row],[Ethnicity2]],'Lookup Values'!$O$1:$P$3,2,FALSE),"0")</f>
        <v>0</v>
      </c>
      <c r="CM189" s="180" t="str">
        <f>IFERROR(VLOOKUP(Table2[[#This Row],[EAL]],'Lookup Values'!$Q$1:$R$3,2,FALSE),"0")</f>
        <v>0</v>
      </c>
      <c r="CN189" s="180" t="str">
        <f>IFERROR(VLOOKUP(Table2[[#This Row],[SEND]],'Lookup Values'!$S$1:$T$6,2,FALSE),"0")</f>
        <v>0</v>
      </c>
      <c r="CO189" s="180" t="str">
        <f>IFERROR(VLOOKUP(Table2[[#This Row],[Pupil Premium]],'Lookup Values'!$U$1:$V$3,2,FALSE),"0")</f>
        <v>0</v>
      </c>
      <c r="CP189" s="180" t="str">
        <f>IFERROR(VLOOKUP(Table2[[#This Row],[LAC / Care Leaver]],'Lookup Values'!$W$1:$X$3,2,FALSE),"0")</f>
        <v>0</v>
      </c>
      <c r="CQ189" s="180" t="str">
        <f>IFERROR(VLOOKUP(Table2[[#This Row],[CP / CIN]],'Lookup Values'!$Y$1:$Z$3,2,FALSE),"0")</f>
        <v>0</v>
      </c>
      <c r="CR189" s="180" t="str">
        <f>IFERROR(VLOOKUP(Table2[[#This Row],[Early Help Referral]],'Lookup Values'!$Y$1:$Z$3,2,FALSE),"0")</f>
        <v>0</v>
      </c>
      <c r="CS189" s="180" t="str">
        <f>IFERROR(VLOOKUP(Table2[[#This Row],[Social Worker]],'Lookup Values'!$Y$1:$Z$3,2,FALSE),"0")</f>
        <v>0</v>
      </c>
      <c r="CT189" s="180" t="str">
        <f>IFERROR(VLOOKUP(Table2[[#This Row],[Exclusion]],'Lookup Values'!$AE$1:$AF$5,2,FALSE),"0")</f>
        <v>0</v>
      </c>
      <c r="CU189" s="180" t="str">
        <f>IFERROR(VLOOKUP(Table2[[#This Row],[Attendance / Absence (&lt;90% PA / &lt;50% SA)]],'Lookup Values'!$AG$1:$AH$4,2,FALSE),"0")</f>
        <v>0</v>
      </c>
      <c r="CV189" s="180" t="str">
        <f>IFERROR(VLOOKUP(Table2[[#This Row],[Multiple School Moves (3+)]],'Lookup Values'!$AI$1:$AJ$3,2,FALSE),"0")</f>
        <v>0</v>
      </c>
      <c r="CW189" s="180" t="str">
        <f>IFERROR(VLOOKUP(Table2[[#This Row],[Pregnancy]],'Lookup Values'!$AK$1:$AL$3,2,FALSE),"0")</f>
        <v>0</v>
      </c>
      <c r="CX189" s="180" t="str">
        <f>IFERROR(VLOOKUP(Table2[[#This Row],[Young Parent]],'Lookup Values'!$AM$1:$AN$3,2,FALSE),"0")</f>
        <v>0</v>
      </c>
      <c r="CY189" s="180" t="str">
        <f>IFERROR(VLOOKUP(Table2[[#This Row],[Young Carer]],'Lookup Values'!$AO$1:$AP$3,2,FALSE),"0")</f>
        <v>0</v>
      </c>
      <c r="CZ189" s="180" t="str">
        <f>IFERROR(VLOOKUP(Table2[[#This Row],[CAMHS Involvement]],'Lookup Values'!$AQ$1:$AR$3,2,FALSE),"0")</f>
        <v>0</v>
      </c>
      <c r="DA189" s="180" t="str">
        <f>IFERROR(VLOOKUP(Table2[[#This Row],[Health Condition]],'Lookup Values'!$AS$1:$AT$3,2,FALSE),"0")</f>
        <v>0</v>
      </c>
      <c r="DB189" s="180" t="str">
        <f>IFERROR(VLOOKUP(Table2[[#This Row],[Substance Misuse ]],'Lookup Values'!$AU$1:$AV$3,2,FALSE),"0")</f>
        <v>0</v>
      </c>
      <c r="DC189" s="180" t="str">
        <f>IFERROR(VLOOKUP(Table2[[#This Row],[YOT supervision]],'Lookup Values'!$AW$1:$AX$3,2,FALSE),"0")</f>
        <v>0</v>
      </c>
      <c r="DD189" s="180" t="str">
        <f>IFERROR(VLOOKUP(Table2[[#This Row],[Previous YOT supervision]],'Lookup Values'!$AY$1:$AZ$3,2,FALSE),"0")</f>
        <v>0</v>
      </c>
      <c r="DE189" s="180" t="str">
        <f>IFERROR(VLOOKUP(Table2[[#This Row],[Custody]],'Lookup Values'!$BA$1:$BB$3,2,FALSE),"0")</f>
        <v>0</v>
      </c>
      <c r="DF189" s="180" t="str">
        <f>IFERROR(VLOOKUP(Table2[[#This Row],[KS2 Eng &amp; Maths Ability Profile HAP/MAP/LAP]],'Lookup Values'!$BC$1:$BD$4,2,FALSE),"0")</f>
        <v>0</v>
      </c>
      <c r="DG189" s="180" t="str">
        <f>IFERROR(VLOOKUP(Table2[[#This Row],[Intended Post 16 Destination]],'Lookup Values'!$BG$1:$BH$12,2,FALSE),"0")</f>
        <v>0</v>
      </c>
      <c r="DH189" s="180" t="str">
        <f>IFERROR(VLOOKUP(Table2[[#This Row],[Application submitted (Y/N or number of applications)]],'Lookup Values'!$BI$1:$BJ$3,2,FALSE),"0")</f>
        <v>0</v>
      </c>
      <c r="DI189" s="180" t="str">
        <f>IFERROR(VLOOKUP(Table2[[#This Row],[Provider Name]],'Lookup Values'!$BK$1:$BL$3,2,FALSE),"0")</f>
        <v>0</v>
      </c>
      <c r="DJ189" s="181"/>
      <c r="DK189" s="180" t="str">
        <f>IFERROR(VLOOKUP(Table2[[#This Row],[Offer received (Y/N)]],'Lookup Values'!$BM$1:$BN$3,2,FALSE),"0")</f>
        <v>0</v>
      </c>
      <c r="DL189" s="180" t="str">
        <f>IFERROR(VLOOKUP(Table2[[#This Row],[Poor Behaviour / Attitude / Motivation]],'Lookup Values'!$BO$1:$BP$4,2,FALSE),"0")</f>
        <v>0</v>
      </c>
      <c r="DM189" s="180" t="str">
        <f>IFERROR(VLOOKUP(Table2[[#This Row],[Other known risk factors (1)]],'Lookup Values'!$BQ$1:$BR$10,2,FALSE),"0")</f>
        <v>0</v>
      </c>
      <c r="DN189" s="182" t="str">
        <f>IFERROR(VLOOKUP(Table2[[#This Row],[Other known risk factors (2)]],'Lookup Values'!$BQ$1:$BR$10,2,FALSE),"0")</f>
        <v>0</v>
      </c>
      <c r="DO189" s="180">
        <f>SUM(Table3[[#This Row],[Gender Score]:[Other known risk factors (2) Score]])</f>
        <v>0</v>
      </c>
      <c r="DP189" s="185" t="str">
        <f>CONCATENATE(Table2[[#This Row],[Generated RONI]],Table2[[#This Row],[School RONI]])</f>
        <v>Very Low</v>
      </c>
    </row>
    <row r="190" spans="1:120" s="179" customFormat="1" ht="13" x14ac:dyDescent="0.3">
      <c r="A190" s="168"/>
      <c r="B190" s="169"/>
      <c r="C190" s="170"/>
      <c r="D190" s="170"/>
      <c r="E190" s="170"/>
      <c r="F190" s="170"/>
      <c r="G190" s="170"/>
      <c r="H190" s="171"/>
      <c r="I190" s="172"/>
      <c r="J190" s="173"/>
      <c r="K190" s="172"/>
      <c r="L190" s="172"/>
      <c r="M190" s="173"/>
      <c r="N190" s="171"/>
      <c r="O190" s="173"/>
      <c r="P190" s="175"/>
      <c r="Q190" s="175"/>
      <c r="R190" s="175"/>
      <c r="S190" s="175"/>
      <c r="T190" s="175"/>
      <c r="U190" s="175"/>
      <c r="V190" s="175"/>
      <c r="W190" s="175"/>
      <c r="X190" s="175"/>
      <c r="Y190" s="175"/>
      <c r="Z190" s="175"/>
      <c r="AA190" s="175"/>
      <c r="AB190" s="175"/>
      <c r="AC190" s="175"/>
      <c r="AD190" s="175"/>
      <c r="AE190" s="175"/>
      <c r="AF190" s="175"/>
      <c r="AG190" s="175"/>
      <c r="AH190" s="175"/>
      <c r="AI190" s="175"/>
      <c r="AJ190" s="175"/>
      <c r="AK190" s="175"/>
      <c r="AL190" s="175"/>
      <c r="AM190" s="175"/>
      <c r="AN190" s="175"/>
      <c r="AO190" s="175"/>
      <c r="AP190" s="175"/>
      <c r="AQ190" s="175"/>
      <c r="AR190" s="176"/>
      <c r="AS190" s="176"/>
      <c r="AT190" s="176"/>
      <c r="AU190" s="177" t="str">
        <f>VLOOKUP(Table3[[#This Row],[Risk Rating Score]],'Lookup Values'!$BS$1:$BT$34,2)</f>
        <v>Very Low</v>
      </c>
      <c r="AV190" s="172"/>
      <c r="AW190" s="177" t="str">
        <f>IFERROR(VLOOKUP(Table3[[#This Row],[RONI Match]],'Lookup Values'!$BU$2:$BV$26,2,FALSE),"")</f>
        <v/>
      </c>
      <c r="AX190" s="186"/>
      <c r="AY190" s="172"/>
      <c r="AZ190" s="176"/>
      <c r="BA190" s="170"/>
      <c r="BB190" s="170"/>
      <c r="BC190" s="170"/>
      <c r="BD190" s="170"/>
      <c r="BE190" s="170"/>
      <c r="BF190" s="170"/>
      <c r="BG190" s="170"/>
      <c r="BH190" s="170"/>
      <c r="BI190" s="175"/>
      <c r="BJ190" s="173"/>
      <c r="BK190" s="173"/>
      <c r="BL190" s="175"/>
      <c r="BM190" s="176"/>
      <c r="CC190" s="180" t="str">
        <f>IFERROR(VLOOKUP(Table2[[#This Row],[Gender]],'Lookup Values'!$A$1:$B$5,2,FALSE),"0")</f>
        <v>0</v>
      </c>
      <c r="CD190" s="181"/>
      <c r="CE190" s="180" t="str">
        <f>IFERROR(VLOOKUP(Table2[[#This Row],[Year Group]],'Lookup Values'!$C$1:$D$9,2,FALSE),"0")</f>
        <v>0</v>
      </c>
      <c r="CF190" s="180" t="str">
        <f>IFERROR(VLOOKUP(Table2[[#This Row],[School]],'Lookup Values'!$E$1:$E$22,2,FALSE),"0")</f>
        <v>0</v>
      </c>
      <c r="CG190" s="180" t="str">
        <f>IFERROR(VLOOKUP(Table2[[#This Row],[Attending PRU / AP]],'Lookup Values'!$G$1:$H$3,2,FALSE),"0")</f>
        <v>0</v>
      </c>
      <c r="CH190" s="180" t="str">
        <f>IFERROR(VLOOKUP(Table2[[#This Row],[EHE]],'Lookup Values'!$I$1:$J$3,2,FALSE),"0")</f>
        <v>0</v>
      </c>
      <c r="CI190" s="180" t="str">
        <f>IFERROR(VLOOKUP(Table2[[#This Row],[CME]],'Lookup Values'!$K$1:$L$3,2,FALSE),"0")</f>
        <v>0</v>
      </c>
      <c r="CJ190" s="183" t="str">
        <f>IFERROR(VLOOKUP(Table2[[#This Row],[Ethnicity]],'Ethnicity codes'!$H$1:$J$101,3,FALSE),"")</f>
        <v/>
      </c>
      <c r="CK190" s="180" t="str">
        <f>IFERROR(VLOOKUP(Table3[[#This Row],[Ethnicity2]],'Lookup Values'!$M$1:$N$23,2,FALSE),"0")</f>
        <v>0</v>
      </c>
      <c r="CL190" s="180" t="str">
        <f>IFERROR(VLOOKUP(Table3[[#This Row],[Ethnicity2]],'Lookup Values'!$O$1:$P$3,2,FALSE),"0")</f>
        <v>0</v>
      </c>
      <c r="CM190" s="180" t="str">
        <f>IFERROR(VLOOKUP(Table2[[#This Row],[EAL]],'Lookup Values'!$Q$1:$R$3,2,FALSE),"0")</f>
        <v>0</v>
      </c>
      <c r="CN190" s="180" t="str">
        <f>IFERROR(VLOOKUP(Table2[[#This Row],[SEND]],'Lookup Values'!$S$1:$T$6,2,FALSE),"0")</f>
        <v>0</v>
      </c>
      <c r="CO190" s="180" t="str">
        <f>IFERROR(VLOOKUP(Table2[[#This Row],[Pupil Premium]],'Lookup Values'!$U$1:$V$3,2,FALSE),"0")</f>
        <v>0</v>
      </c>
      <c r="CP190" s="180" t="str">
        <f>IFERROR(VLOOKUP(Table2[[#This Row],[LAC / Care Leaver]],'Lookup Values'!$W$1:$X$3,2,FALSE),"0")</f>
        <v>0</v>
      </c>
      <c r="CQ190" s="180" t="str">
        <f>IFERROR(VLOOKUP(Table2[[#This Row],[CP / CIN]],'Lookup Values'!$Y$1:$Z$3,2,FALSE),"0")</f>
        <v>0</v>
      </c>
      <c r="CR190" s="180" t="str">
        <f>IFERROR(VLOOKUP(Table2[[#This Row],[Early Help Referral]],'Lookup Values'!$Y$1:$Z$3,2,FALSE),"0")</f>
        <v>0</v>
      </c>
      <c r="CS190" s="180" t="str">
        <f>IFERROR(VLOOKUP(Table2[[#This Row],[Social Worker]],'Lookup Values'!$Y$1:$Z$3,2,FALSE),"0")</f>
        <v>0</v>
      </c>
      <c r="CT190" s="180" t="str">
        <f>IFERROR(VLOOKUP(Table2[[#This Row],[Exclusion]],'Lookup Values'!$AE$1:$AF$5,2,FALSE),"0")</f>
        <v>0</v>
      </c>
      <c r="CU190" s="180" t="str">
        <f>IFERROR(VLOOKUP(Table2[[#This Row],[Attendance / Absence (&lt;90% PA / &lt;50% SA)]],'Lookup Values'!$AG$1:$AH$4,2,FALSE),"0")</f>
        <v>0</v>
      </c>
      <c r="CV190" s="180" t="str">
        <f>IFERROR(VLOOKUP(Table2[[#This Row],[Multiple School Moves (3+)]],'Lookup Values'!$AI$1:$AJ$3,2,FALSE),"0")</f>
        <v>0</v>
      </c>
      <c r="CW190" s="180" t="str">
        <f>IFERROR(VLOOKUP(Table2[[#This Row],[Pregnancy]],'Lookup Values'!$AK$1:$AL$3,2,FALSE),"0")</f>
        <v>0</v>
      </c>
      <c r="CX190" s="180" t="str">
        <f>IFERROR(VLOOKUP(Table2[[#This Row],[Young Parent]],'Lookup Values'!$AM$1:$AN$3,2,FALSE),"0")</f>
        <v>0</v>
      </c>
      <c r="CY190" s="180" t="str">
        <f>IFERROR(VLOOKUP(Table2[[#This Row],[Young Carer]],'Lookup Values'!$AO$1:$AP$3,2,FALSE),"0")</f>
        <v>0</v>
      </c>
      <c r="CZ190" s="180" t="str">
        <f>IFERROR(VLOOKUP(Table2[[#This Row],[CAMHS Involvement]],'Lookup Values'!$AQ$1:$AR$3,2,FALSE),"0")</f>
        <v>0</v>
      </c>
      <c r="DA190" s="180" t="str">
        <f>IFERROR(VLOOKUP(Table2[[#This Row],[Health Condition]],'Lookup Values'!$AS$1:$AT$3,2,FALSE),"0")</f>
        <v>0</v>
      </c>
      <c r="DB190" s="180" t="str">
        <f>IFERROR(VLOOKUP(Table2[[#This Row],[Substance Misuse ]],'Lookup Values'!$AU$1:$AV$3,2,FALSE),"0")</f>
        <v>0</v>
      </c>
      <c r="DC190" s="180" t="str">
        <f>IFERROR(VLOOKUP(Table2[[#This Row],[YOT supervision]],'Lookup Values'!$AW$1:$AX$3,2,FALSE),"0")</f>
        <v>0</v>
      </c>
      <c r="DD190" s="180" t="str">
        <f>IFERROR(VLOOKUP(Table2[[#This Row],[Previous YOT supervision]],'Lookup Values'!$AY$1:$AZ$3,2,FALSE),"0")</f>
        <v>0</v>
      </c>
      <c r="DE190" s="180" t="str">
        <f>IFERROR(VLOOKUP(Table2[[#This Row],[Custody]],'Lookup Values'!$BA$1:$BB$3,2,FALSE),"0")</f>
        <v>0</v>
      </c>
      <c r="DF190" s="180" t="str">
        <f>IFERROR(VLOOKUP(Table2[[#This Row],[KS2 Eng &amp; Maths Ability Profile HAP/MAP/LAP]],'Lookup Values'!$BC$1:$BD$4,2,FALSE),"0")</f>
        <v>0</v>
      </c>
      <c r="DG190" s="180" t="str">
        <f>IFERROR(VLOOKUP(Table2[[#This Row],[Intended Post 16 Destination]],'Lookup Values'!$BG$1:$BH$12,2,FALSE),"0")</f>
        <v>0</v>
      </c>
      <c r="DH190" s="180" t="str">
        <f>IFERROR(VLOOKUP(Table2[[#This Row],[Application submitted (Y/N or number of applications)]],'Lookup Values'!$BI$1:$BJ$3,2,FALSE),"0")</f>
        <v>0</v>
      </c>
      <c r="DI190" s="180" t="str">
        <f>IFERROR(VLOOKUP(Table2[[#This Row],[Provider Name]],'Lookup Values'!$BK$1:$BL$3,2,FALSE),"0")</f>
        <v>0</v>
      </c>
      <c r="DJ190" s="181"/>
      <c r="DK190" s="180" t="str">
        <f>IFERROR(VLOOKUP(Table2[[#This Row],[Offer received (Y/N)]],'Lookup Values'!$BM$1:$BN$3,2,FALSE),"0")</f>
        <v>0</v>
      </c>
      <c r="DL190" s="180" t="str">
        <f>IFERROR(VLOOKUP(Table2[[#This Row],[Poor Behaviour / Attitude / Motivation]],'Lookup Values'!$BO$1:$BP$4,2,FALSE),"0")</f>
        <v>0</v>
      </c>
      <c r="DM190" s="180" t="str">
        <f>IFERROR(VLOOKUP(Table2[[#This Row],[Other known risk factors (1)]],'Lookup Values'!$BQ$1:$BR$10,2,FALSE),"0")</f>
        <v>0</v>
      </c>
      <c r="DN190" s="182" t="str">
        <f>IFERROR(VLOOKUP(Table2[[#This Row],[Other known risk factors (2)]],'Lookup Values'!$BQ$1:$BR$10,2,FALSE),"0")</f>
        <v>0</v>
      </c>
      <c r="DO190" s="180">
        <f>SUM(Table3[[#This Row],[Gender Score]:[Other known risk factors (2) Score]])</f>
        <v>0</v>
      </c>
      <c r="DP190" s="185" t="str">
        <f>CONCATENATE(Table2[[#This Row],[Generated RONI]],Table2[[#This Row],[School RONI]])</f>
        <v>Very Low</v>
      </c>
    </row>
    <row r="191" spans="1:120" s="179" customFormat="1" ht="13" x14ac:dyDescent="0.3">
      <c r="A191" s="168"/>
      <c r="B191" s="169"/>
      <c r="C191" s="170"/>
      <c r="D191" s="170"/>
      <c r="E191" s="170"/>
      <c r="F191" s="170"/>
      <c r="G191" s="170"/>
      <c r="H191" s="171"/>
      <c r="I191" s="172"/>
      <c r="J191" s="173"/>
      <c r="K191" s="172"/>
      <c r="L191" s="172"/>
      <c r="M191" s="173"/>
      <c r="N191" s="171"/>
      <c r="O191" s="173"/>
      <c r="P191" s="175"/>
      <c r="Q191" s="175"/>
      <c r="R191" s="175"/>
      <c r="S191" s="175"/>
      <c r="T191" s="175"/>
      <c r="U191" s="175"/>
      <c r="V191" s="175"/>
      <c r="W191" s="175"/>
      <c r="X191" s="175"/>
      <c r="Y191" s="175"/>
      <c r="Z191" s="175"/>
      <c r="AA191" s="175"/>
      <c r="AB191" s="175"/>
      <c r="AC191" s="175"/>
      <c r="AD191" s="175"/>
      <c r="AE191" s="175"/>
      <c r="AF191" s="175"/>
      <c r="AG191" s="175"/>
      <c r="AH191" s="175"/>
      <c r="AI191" s="175"/>
      <c r="AJ191" s="175"/>
      <c r="AK191" s="175"/>
      <c r="AL191" s="175"/>
      <c r="AM191" s="175"/>
      <c r="AN191" s="175"/>
      <c r="AO191" s="175"/>
      <c r="AP191" s="175"/>
      <c r="AQ191" s="175"/>
      <c r="AR191" s="176"/>
      <c r="AS191" s="176"/>
      <c r="AT191" s="176"/>
      <c r="AU191" s="177" t="str">
        <f>VLOOKUP(Table3[[#This Row],[Risk Rating Score]],'Lookup Values'!$BS$1:$BT$34,2)</f>
        <v>Very Low</v>
      </c>
      <c r="AV191" s="172"/>
      <c r="AW191" s="177" t="str">
        <f>IFERROR(VLOOKUP(Table3[[#This Row],[RONI Match]],'Lookup Values'!$BU$2:$BV$26,2,FALSE),"")</f>
        <v/>
      </c>
      <c r="AX191" s="186"/>
      <c r="AY191" s="172"/>
      <c r="AZ191" s="176"/>
      <c r="BA191" s="170"/>
      <c r="BB191" s="170"/>
      <c r="BC191" s="170"/>
      <c r="BD191" s="170"/>
      <c r="BE191" s="170"/>
      <c r="BF191" s="170"/>
      <c r="BG191" s="170"/>
      <c r="BH191" s="170"/>
      <c r="BI191" s="175"/>
      <c r="BJ191" s="173"/>
      <c r="BK191" s="173"/>
      <c r="BL191" s="175"/>
      <c r="BM191" s="176"/>
      <c r="CC191" s="180" t="str">
        <f>IFERROR(VLOOKUP(Table2[[#This Row],[Gender]],'Lookup Values'!$A$1:$B$5,2,FALSE),"0")</f>
        <v>0</v>
      </c>
      <c r="CD191" s="181"/>
      <c r="CE191" s="180" t="str">
        <f>IFERROR(VLOOKUP(Table2[[#This Row],[Year Group]],'Lookup Values'!$C$1:$D$9,2,FALSE),"0")</f>
        <v>0</v>
      </c>
      <c r="CF191" s="180" t="str">
        <f>IFERROR(VLOOKUP(Table2[[#This Row],[School]],'Lookup Values'!$E$1:$E$22,2,FALSE),"0")</f>
        <v>0</v>
      </c>
      <c r="CG191" s="180" t="str">
        <f>IFERROR(VLOOKUP(Table2[[#This Row],[Attending PRU / AP]],'Lookup Values'!$G$1:$H$3,2,FALSE),"0")</f>
        <v>0</v>
      </c>
      <c r="CH191" s="180" t="str">
        <f>IFERROR(VLOOKUP(Table2[[#This Row],[EHE]],'Lookup Values'!$I$1:$J$3,2,FALSE),"0")</f>
        <v>0</v>
      </c>
      <c r="CI191" s="180" t="str">
        <f>IFERROR(VLOOKUP(Table2[[#This Row],[CME]],'Lookup Values'!$K$1:$L$3,2,FALSE),"0")</f>
        <v>0</v>
      </c>
      <c r="CJ191" s="183" t="str">
        <f>IFERROR(VLOOKUP(Table2[[#This Row],[Ethnicity]],'Ethnicity codes'!$H$1:$J$101,3,FALSE),"")</f>
        <v/>
      </c>
      <c r="CK191" s="180" t="str">
        <f>IFERROR(VLOOKUP(Table3[[#This Row],[Ethnicity2]],'Lookup Values'!$M$1:$N$23,2,FALSE),"0")</f>
        <v>0</v>
      </c>
      <c r="CL191" s="180" t="str">
        <f>IFERROR(VLOOKUP(Table3[[#This Row],[Ethnicity2]],'Lookup Values'!$O$1:$P$3,2,FALSE),"0")</f>
        <v>0</v>
      </c>
      <c r="CM191" s="180" t="str">
        <f>IFERROR(VLOOKUP(Table2[[#This Row],[EAL]],'Lookup Values'!$Q$1:$R$3,2,FALSE),"0")</f>
        <v>0</v>
      </c>
      <c r="CN191" s="180" t="str">
        <f>IFERROR(VLOOKUP(Table2[[#This Row],[SEND]],'Lookup Values'!$S$1:$T$6,2,FALSE),"0")</f>
        <v>0</v>
      </c>
      <c r="CO191" s="180" t="str">
        <f>IFERROR(VLOOKUP(Table2[[#This Row],[Pupil Premium]],'Lookup Values'!$U$1:$V$3,2,FALSE),"0")</f>
        <v>0</v>
      </c>
      <c r="CP191" s="180" t="str">
        <f>IFERROR(VLOOKUP(Table2[[#This Row],[LAC / Care Leaver]],'Lookup Values'!$W$1:$X$3,2,FALSE),"0")</f>
        <v>0</v>
      </c>
      <c r="CQ191" s="180" t="str">
        <f>IFERROR(VLOOKUP(Table2[[#This Row],[CP / CIN]],'Lookup Values'!$Y$1:$Z$3,2,FALSE),"0")</f>
        <v>0</v>
      </c>
      <c r="CR191" s="180" t="str">
        <f>IFERROR(VLOOKUP(Table2[[#This Row],[Early Help Referral]],'Lookup Values'!$Y$1:$Z$3,2,FALSE),"0")</f>
        <v>0</v>
      </c>
      <c r="CS191" s="180" t="str">
        <f>IFERROR(VLOOKUP(Table2[[#This Row],[Social Worker]],'Lookup Values'!$Y$1:$Z$3,2,FALSE),"0")</f>
        <v>0</v>
      </c>
      <c r="CT191" s="180" t="str">
        <f>IFERROR(VLOOKUP(Table2[[#This Row],[Exclusion]],'Lookup Values'!$AE$1:$AF$5,2,FALSE),"0")</f>
        <v>0</v>
      </c>
      <c r="CU191" s="180" t="str">
        <f>IFERROR(VLOOKUP(Table2[[#This Row],[Attendance / Absence (&lt;90% PA / &lt;50% SA)]],'Lookup Values'!$AG$1:$AH$4,2,FALSE),"0")</f>
        <v>0</v>
      </c>
      <c r="CV191" s="180" t="str">
        <f>IFERROR(VLOOKUP(Table2[[#This Row],[Multiple School Moves (3+)]],'Lookup Values'!$AI$1:$AJ$3,2,FALSE),"0")</f>
        <v>0</v>
      </c>
      <c r="CW191" s="180" t="str">
        <f>IFERROR(VLOOKUP(Table2[[#This Row],[Pregnancy]],'Lookup Values'!$AK$1:$AL$3,2,FALSE),"0")</f>
        <v>0</v>
      </c>
      <c r="CX191" s="180" t="str">
        <f>IFERROR(VLOOKUP(Table2[[#This Row],[Young Parent]],'Lookup Values'!$AM$1:$AN$3,2,FALSE),"0")</f>
        <v>0</v>
      </c>
      <c r="CY191" s="180" t="str">
        <f>IFERROR(VLOOKUP(Table2[[#This Row],[Young Carer]],'Lookup Values'!$AO$1:$AP$3,2,FALSE),"0")</f>
        <v>0</v>
      </c>
      <c r="CZ191" s="180" t="str">
        <f>IFERROR(VLOOKUP(Table2[[#This Row],[CAMHS Involvement]],'Lookup Values'!$AQ$1:$AR$3,2,FALSE),"0")</f>
        <v>0</v>
      </c>
      <c r="DA191" s="180" t="str">
        <f>IFERROR(VLOOKUP(Table2[[#This Row],[Health Condition]],'Lookup Values'!$AS$1:$AT$3,2,FALSE),"0")</f>
        <v>0</v>
      </c>
      <c r="DB191" s="180" t="str">
        <f>IFERROR(VLOOKUP(Table2[[#This Row],[Substance Misuse ]],'Lookup Values'!$AU$1:$AV$3,2,FALSE),"0")</f>
        <v>0</v>
      </c>
      <c r="DC191" s="180" t="str">
        <f>IFERROR(VLOOKUP(Table2[[#This Row],[YOT supervision]],'Lookup Values'!$AW$1:$AX$3,2,FALSE),"0")</f>
        <v>0</v>
      </c>
      <c r="DD191" s="180" t="str">
        <f>IFERROR(VLOOKUP(Table2[[#This Row],[Previous YOT supervision]],'Lookup Values'!$AY$1:$AZ$3,2,FALSE),"0")</f>
        <v>0</v>
      </c>
      <c r="DE191" s="180" t="str">
        <f>IFERROR(VLOOKUP(Table2[[#This Row],[Custody]],'Lookup Values'!$BA$1:$BB$3,2,FALSE),"0")</f>
        <v>0</v>
      </c>
      <c r="DF191" s="180" t="str">
        <f>IFERROR(VLOOKUP(Table2[[#This Row],[KS2 Eng &amp; Maths Ability Profile HAP/MAP/LAP]],'Lookup Values'!$BC$1:$BD$4,2,FALSE),"0")</f>
        <v>0</v>
      </c>
      <c r="DG191" s="180" t="str">
        <f>IFERROR(VLOOKUP(Table2[[#This Row],[Intended Post 16 Destination]],'Lookup Values'!$BG$1:$BH$12,2,FALSE),"0")</f>
        <v>0</v>
      </c>
      <c r="DH191" s="180" t="str">
        <f>IFERROR(VLOOKUP(Table2[[#This Row],[Application submitted (Y/N or number of applications)]],'Lookup Values'!$BI$1:$BJ$3,2,FALSE),"0")</f>
        <v>0</v>
      </c>
      <c r="DI191" s="180" t="str">
        <f>IFERROR(VLOOKUP(Table2[[#This Row],[Provider Name]],'Lookup Values'!$BK$1:$BL$3,2,FALSE),"0")</f>
        <v>0</v>
      </c>
      <c r="DJ191" s="181"/>
      <c r="DK191" s="180" t="str">
        <f>IFERROR(VLOOKUP(Table2[[#This Row],[Offer received (Y/N)]],'Lookup Values'!$BM$1:$BN$3,2,FALSE),"0")</f>
        <v>0</v>
      </c>
      <c r="DL191" s="180" t="str">
        <f>IFERROR(VLOOKUP(Table2[[#This Row],[Poor Behaviour / Attitude / Motivation]],'Lookup Values'!$BO$1:$BP$4,2,FALSE),"0")</f>
        <v>0</v>
      </c>
      <c r="DM191" s="180" t="str">
        <f>IFERROR(VLOOKUP(Table2[[#This Row],[Other known risk factors (1)]],'Lookup Values'!$BQ$1:$BR$10,2,FALSE),"0")</f>
        <v>0</v>
      </c>
      <c r="DN191" s="182" t="str">
        <f>IFERROR(VLOOKUP(Table2[[#This Row],[Other known risk factors (2)]],'Lookup Values'!$BQ$1:$BR$10,2,FALSE),"0")</f>
        <v>0</v>
      </c>
      <c r="DO191" s="180">
        <f>SUM(Table3[[#This Row],[Gender Score]:[Other known risk factors (2) Score]])</f>
        <v>0</v>
      </c>
      <c r="DP191" s="185" t="str">
        <f>CONCATENATE(Table2[[#This Row],[Generated RONI]],Table2[[#This Row],[School RONI]])</f>
        <v>Very Low</v>
      </c>
    </row>
    <row r="192" spans="1:120" s="179" customFormat="1" ht="13" x14ac:dyDescent="0.3">
      <c r="A192" s="168"/>
      <c r="B192" s="169"/>
      <c r="C192" s="170"/>
      <c r="D192" s="170"/>
      <c r="E192" s="170"/>
      <c r="F192" s="170"/>
      <c r="G192" s="170"/>
      <c r="H192" s="171"/>
      <c r="I192" s="172"/>
      <c r="J192" s="173"/>
      <c r="K192" s="172"/>
      <c r="L192" s="172"/>
      <c r="M192" s="173"/>
      <c r="N192" s="171"/>
      <c r="O192" s="173"/>
      <c r="P192" s="175"/>
      <c r="Q192" s="175"/>
      <c r="R192" s="175"/>
      <c r="S192" s="175"/>
      <c r="T192" s="175"/>
      <c r="U192" s="175"/>
      <c r="V192" s="175"/>
      <c r="W192" s="175"/>
      <c r="X192" s="175"/>
      <c r="Y192" s="175"/>
      <c r="Z192" s="175"/>
      <c r="AA192" s="175"/>
      <c r="AB192" s="175"/>
      <c r="AC192" s="175"/>
      <c r="AD192" s="175"/>
      <c r="AE192" s="175"/>
      <c r="AF192" s="175"/>
      <c r="AG192" s="175"/>
      <c r="AH192" s="175"/>
      <c r="AI192" s="175"/>
      <c r="AJ192" s="175"/>
      <c r="AK192" s="175"/>
      <c r="AL192" s="175"/>
      <c r="AM192" s="175"/>
      <c r="AN192" s="175"/>
      <c r="AO192" s="175"/>
      <c r="AP192" s="175"/>
      <c r="AQ192" s="175"/>
      <c r="AR192" s="176"/>
      <c r="AS192" s="176"/>
      <c r="AT192" s="176"/>
      <c r="AU192" s="177" t="str">
        <f>VLOOKUP(Table3[[#This Row],[Risk Rating Score]],'Lookup Values'!$BS$1:$BT$34,2)</f>
        <v>Very Low</v>
      </c>
      <c r="AV192" s="172"/>
      <c r="AW192" s="177" t="str">
        <f>IFERROR(VLOOKUP(Table3[[#This Row],[RONI Match]],'Lookup Values'!$BU$2:$BV$26,2,FALSE),"")</f>
        <v/>
      </c>
      <c r="AX192" s="186"/>
      <c r="AY192" s="172"/>
      <c r="AZ192" s="176"/>
      <c r="BA192" s="170"/>
      <c r="BB192" s="170"/>
      <c r="BC192" s="170"/>
      <c r="BD192" s="170"/>
      <c r="BE192" s="170"/>
      <c r="BF192" s="170"/>
      <c r="BG192" s="170"/>
      <c r="BH192" s="170"/>
      <c r="BI192" s="175"/>
      <c r="BJ192" s="173"/>
      <c r="BK192" s="173"/>
      <c r="BL192" s="175"/>
      <c r="BM192" s="176"/>
      <c r="CC192" s="180" t="str">
        <f>IFERROR(VLOOKUP(Table2[[#This Row],[Gender]],'Lookup Values'!$A$1:$B$5,2,FALSE),"0")</f>
        <v>0</v>
      </c>
      <c r="CD192" s="181"/>
      <c r="CE192" s="180" t="str">
        <f>IFERROR(VLOOKUP(Table2[[#This Row],[Year Group]],'Lookup Values'!$C$1:$D$9,2,FALSE),"0")</f>
        <v>0</v>
      </c>
      <c r="CF192" s="180" t="str">
        <f>IFERROR(VLOOKUP(Table2[[#This Row],[School]],'Lookup Values'!$E$1:$E$22,2,FALSE),"0")</f>
        <v>0</v>
      </c>
      <c r="CG192" s="180" t="str">
        <f>IFERROR(VLOOKUP(Table2[[#This Row],[Attending PRU / AP]],'Lookup Values'!$G$1:$H$3,2,FALSE),"0")</f>
        <v>0</v>
      </c>
      <c r="CH192" s="180" t="str">
        <f>IFERROR(VLOOKUP(Table2[[#This Row],[EHE]],'Lookup Values'!$I$1:$J$3,2,FALSE),"0")</f>
        <v>0</v>
      </c>
      <c r="CI192" s="180" t="str">
        <f>IFERROR(VLOOKUP(Table2[[#This Row],[CME]],'Lookup Values'!$K$1:$L$3,2,FALSE),"0")</f>
        <v>0</v>
      </c>
      <c r="CJ192" s="183" t="str">
        <f>IFERROR(VLOOKUP(Table2[[#This Row],[Ethnicity]],'Ethnicity codes'!$H$1:$J$101,3,FALSE),"")</f>
        <v/>
      </c>
      <c r="CK192" s="180" t="str">
        <f>IFERROR(VLOOKUP(Table3[[#This Row],[Ethnicity2]],'Lookup Values'!$M$1:$N$23,2,FALSE),"0")</f>
        <v>0</v>
      </c>
      <c r="CL192" s="180" t="str">
        <f>IFERROR(VLOOKUP(Table3[[#This Row],[Ethnicity2]],'Lookup Values'!$O$1:$P$3,2,FALSE),"0")</f>
        <v>0</v>
      </c>
      <c r="CM192" s="180" t="str">
        <f>IFERROR(VLOOKUP(Table2[[#This Row],[EAL]],'Lookup Values'!$Q$1:$R$3,2,FALSE),"0")</f>
        <v>0</v>
      </c>
      <c r="CN192" s="180" t="str">
        <f>IFERROR(VLOOKUP(Table2[[#This Row],[SEND]],'Lookup Values'!$S$1:$T$6,2,FALSE),"0")</f>
        <v>0</v>
      </c>
      <c r="CO192" s="180" t="str">
        <f>IFERROR(VLOOKUP(Table2[[#This Row],[Pupil Premium]],'Lookup Values'!$U$1:$V$3,2,FALSE),"0")</f>
        <v>0</v>
      </c>
      <c r="CP192" s="180" t="str">
        <f>IFERROR(VLOOKUP(Table2[[#This Row],[LAC / Care Leaver]],'Lookup Values'!$W$1:$X$3,2,FALSE),"0")</f>
        <v>0</v>
      </c>
      <c r="CQ192" s="180" t="str">
        <f>IFERROR(VLOOKUP(Table2[[#This Row],[CP / CIN]],'Lookup Values'!$Y$1:$Z$3,2,FALSE),"0")</f>
        <v>0</v>
      </c>
      <c r="CR192" s="180" t="str">
        <f>IFERROR(VLOOKUP(Table2[[#This Row],[Early Help Referral]],'Lookup Values'!$Y$1:$Z$3,2,FALSE),"0")</f>
        <v>0</v>
      </c>
      <c r="CS192" s="180" t="str">
        <f>IFERROR(VLOOKUP(Table2[[#This Row],[Social Worker]],'Lookup Values'!$Y$1:$Z$3,2,FALSE),"0")</f>
        <v>0</v>
      </c>
      <c r="CT192" s="180" t="str">
        <f>IFERROR(VLOOKUP(Table2[[#This Row],[Exclusion]],'Lookup Values'!$AE$1:$AF$5,2,FALSE),"0")</f>
        <v>0</v>
      </c>
      <c r="CU192" s="180" t="str">
        <f>IFERROR(VLOOKUP(Table2[[#This Row],[Attendance / Absence (&lt;90% PA / &lt;50% SA)]],'Lookup Values'!$AG$1:$AH$4,2,FALSE),"0")</f>
        <v>0</v>
      </c>
      <c r="CV192" s="180" t="str">
        <f>IFERROR(VLOOKUP(Table2[[#This Row],[Multiple School Moves (3+)]],'Lookup Values'!$AI$1:$AJ$3,2,FALSE),"0")</f>
        <v>0</v>
      </c>
      <c r="CW192" s="180" t="str">
        <f>IFERROR(VLOOKUP(Table2[[#This Row],[Pregnancy]],'Lookup Values'!$AK$1:$AL$3,2,FALSE),"0")</f>
        <v>0</v>
      </c>
      <c r="CX192" s="180" t="str">
        <f>IFERROR(VLOOKUP(Table2[[#This Row],[Young Parent]],'Lookup Values'!$AM$1:$AN$3,2,FALSE),"0")</f>
        <v>0</v>
      </c>
      <c r="CY192" s="180" t="str">
        <f>IFERROR(VLOOKUP(Table2[[#This Row],[Young Carer]],'Lookup Values'!$AO$1:$AP$3,2,FALSE),"0")</f>
        <v>0</v>
      </c>
      <c r="CZ192" s="180" t="str">
        <f>IFERROR(VLOOKUP(Table2[[#This Row],[CAMHS Involvement]],'Lookup Values'!$AQ$1:$AR$3,2,FALSE),"0")</f>
        <v>0</v>
      </c>
      <c r="DA192" s="180" t="str">
        <f>IFERROR(VLOOKUP(Table2[[#This Row],[Health Condition]],'Lookup Values'!$AS$1:$AT$3,2,FALSE),"0")</f>
        <v>0</v>
      </c>
      <c r="DB192" s="180" t="str">
        <f>IFERROR(VLOOKUP(Table2[[#This Row],[Substance Misuse ]],'Lookup Values'!$AU$1:$AV$3,2,FALSE),"0")</f>
        <v>0</v>
      </c>
      <c r="DC192" s="180" t="str">
        <f>IFERROR(VLOOKUP(Table2[[#This Row],[YOT supervision]],'Lookup Values'!$AW$1:$AX$3,2,FALSE),"0")</f>
        <v>0</v>
      </c>
      <c r="DD192" s="180" t="str">
        <f>IFERROR(VLOOKUP(Table2[[#This Row],[Previous YOT supervision]],'Lookup Values'!$AY$1:$AZ$3,2,FALSE),"0")</f>
        <v>0</v>
      </c>
      <c r="DE192" s="180" t="str">
        <f>IFERROR(VLOOKUP(Table2[[#This Row],[Custody]],'Lookup Values'!$BA$1:$BB$3,2,FALSE),"0")</f>
        <v>0</v>
      </c>
      <c r="DF192" s="180" t="str">
        <f>IFERROR(VLOOKUP(Table2[[#This Row],[KS2 Eng &amp; Maths Ability Profile HAP/MAP/LAP]],'Lookup Values'!$BC$1:$BD$4,2,FALSE),"0")</f>
        <v>0</v>
      </c>
      <c r="DG192" s="180" t="str">
        <f>IFERROR(VLOOKUP(Table2[[#This Row],[Intended Post 16 Destination]],'Lookup Values'!$BG$1:$BH$12,2,FALSE),"0")</f>
        <v>0</v>
      </c>
      <c r="DH192" s="180" t="str">
        <f>IFERROR(VLOOKUP(Table2[[#This Row],[Application submitted (Y/N or number of applications)]],'Lookup Values'!$BI$1:$BJ$3,2,FALSE),"0")</f>
        <v>0</v>
      </c>
      <c r="DI192" s="180" t="str">
        <f>IFERROR(VLOOKUP(Table2[[#This Row],[Provider Name]],'Lookup Values'!$BK$1:$BL$3,2,FALSE),"0")</f>
        <v>0</v>
      </c>
      <c r="DJ192" s="181"/>
      <c r="DK192" s="180" t="str">
        <f>IFERROR(VLOOKUP(Table2[[#This Row],[Offer received (Y/N)]],'Lookup Values'!$BM$1:$BN$3,2,FALSE),"0")</f>
        <v>0</v>
      </c>
      <c r="DL192" s="180" t="str">
        <f>IFERROR(VLOOKUP(Table2[[#This Row],[Poor Behaviour / Attitude / Motivation]],'Lookup Values'!$BO$1:$BP$4,2,FALSE),"0")</f>
        <v>0</v>
      </c>
      <c r="DM192" s="180" t="str">
        <f>IFERROR(VLOOKUP(Table2[[#This Row],[Other known risk factors (1)]],'Lookup Values'!$BQ$1:$BR$10,2,FALSE),"0")</f>
        <v>0</v>
      </c>
      <c r="DN192" s="182" t="str">
        <f>IFERROR(VLOOKUP(Table2[[#This Row],[Other known risk factors (2)]],'Lookup Values'!$BQ$1:$BR$10,2,FALSE),"0")</f>
        <v>0</v>
      </c>
      <c r="DO192" s="180">
        <f>SUM(Table3[[#This Row],[Gender Score]:[Other known risk factors (2) Score]])</f>
        <v>0</v>
      </c>
      <c r="DP192" s="185" t="str">
        <f>CONCATENATE(Table2[[#This Row],[Generated RONI]],Table2[[#This Row],[School RONI]])</f>
        <v>Very Low</v>
      </c>
    </row>
    <row r="193" spans="1:120" s="179" customFormat="1" ht="13" x14ac:dyDescent="0.3">
      <c r="A193" s="168"/>
      <c r="B193" s="169"/>
      <c r="C193" s="170"/>
      <c r="D193" s="170"/>
      <c r="E193" s="170"/>
      <c r="F193" s="170"/>
      <c r="G193" s="170"/>
      <c r="H193" s="171"/>
      <c r="I193" s="172"/>
      <c r="J193" s="173"/>
      <c r="K193" s="172"/>
      <c r="L193" s="172"/>
      <c r="M193" s="173"/>
      <c r="N193" s="171"/>
      <c r="O193" s="173"/>
      <c r="P193" s="175"/>
      <c r="Q193" s="175"/>
      <c r="R193" s="175"/>
      <c r="S193" s="175"/>
      <c r="T193" s="175"/>
      <c r="U193" s="175"/>
      <c r="V193" s="175"/>
      <c r="W193" s="175"/>
      <c r="X193" s="175"/>
      <c r="Y193" s="175"/>
      <c r="Z193" s="175"/>
      <c r="AA193" s="175"/>
      <c r="AB193" s="175"/>
      <c r="AC193" s="175"/>
      <c r="AD193" s="175"/>
      <c r="AE193" s="175"/>
      <c r="AF193" s="175"/>
      <c r="AG193" s="175"/>
      <c r="AH193" s="175"/>
      <c r="AI193" s="175"/>
      <c r="AJ193" s="175"/>
      <c r="AK193" s="175"/>
      <c r="AL193" s="175"/>
      <c r="AM193" s="175"/>
      <c r="AN193" s="175"/>
      <c r="AO193" s="175"/>
      <c r="AP193" s="175"/>
      <c r="AQ193" s="175"/>
      <c r="AR193" s="176"/>
      <c r="AS193" s="176"/>
      <c r="AT193" s="176"/>
      <c r="AU193" s="177" t="str">
        <f>VLOOKUP(Table3[[#This Row],[Risk Rating Score]],'Lookup Values'!$BS$1:$BT$34,2)</f>
        <v>Very Low</v>
      </c>
      <c r="AV193" s="172"/>
      <c r="AW193" s="177" t="str">
        <f>IFERROR(VLOOKUP(Table3[[#This Row],[RONI Match]],'Lookup Values'!$BU$2:$BV$26,2,FALSE),"")</f>
        <v/>
      </c>
      <c r="AX193" s="186"/>
      <c r="AY193" s="172"/>
      <c r="AZ193" s="176"/>
      <c r="BA193" s="170"/>
      <c r="BB193" s="170"/>
      <c r="BC193" s="170"/>
      <c r="BD193" s="170"/>
      <c r="BE193" s="170"/>
      <c r="BF193" s="170"/>
      <c r="BG193" s="170"/>
      <c r="BH193" s="170"/>
      <c r="BI193" s="175"/>
      <c r="BJ193" s="173"/>
      <c r="BK193" s="173"/>
      <c r="BL193" s="175"/>
      <c r="BM193" s="176"/>
      <c r="CC193" s="180" t="str">
        <f>IFERROR(VLOOKUP(Table2[[#This Row],[Gender]],'Lookup Values'!$A$1:$B$5,2,FALSE),"0")</f>
        <v>0</v>
      </c>
      <c r="CD193" s="181"/>
      <c r="CE193" s="180" t="str">
        <f>IFERROR(VLOOKUP(Table2[[#This Row],[Year Group]],'Lookup Values'!$C$1:$D$9,2,FALSE),"0")</f>
        <v>0</v>
      </c>
      <c r="CF193" s="180" t="str">
        <f>IFERROR(VLOOKUP(Table2[[#This Row],[School]],'Lookup Values'!$E$1:$E$22,2,FALSE),"0")</f>
        <v>0</v>
      </c>
      <c r="CG193" s="180" t="str">
        <f>IFERROR(VLOOKUP(Table2[[#This Row],[Attending PRU / AP]],'Lookup Values'!$G$1:$H$3,2,FALSE),"0")</f>
        <v>0</v>
      </c>
      <c r="CH193" s="180" t="str">
        <f>IFERROR(VLOOKUP(Table2[[#This Row],[EHE]],'Lookup Values'!$I$1:$J$3,2,FALSE),"0")</f>
        <v>0</v>
      </c>
      <c r="CI193" s="180" t="str">
        <f>IFERROR(VLOOKUP(Table2[[#This Row],[CME]],'Lookup Values'!$K$1:$L$3,2,FALSE),"0")</f>
        <v>0</v>
      </c>
      <c r="CJ193" s="183" t="str">
        <f>IFERROR(VLOOKUP(Table2[[#This Row],[Ethnicity]],'Ethnicity codes'!$H$1:$J$101,3,FALSE),"")</f>
        <v/>
      </c>
      <c r="CK193" s="180" t="str">
        <f>IFERROR(VLOOKUP(Table3[[#This Row],[Ethnicity2]],'Lookup Values'!$M$1:$N$23,2,FALSE),"0")</f>
        <v>0</v>
      </c>
      <c r="CL193" s="180" t="str">
        <f>IFERROR(VLOOKUP(Table3[[#This Row],[Ethnicity2]],'Lookup Values'!$O$1:$P$3,2,FALSE),"0")</f>
        <v>0</v>
      </c>
      <c r="CM193" s="180" t="str">
        <f>IFERROR(VLOOKUP(Table2[[#This Row],[EAL]],'Lookup Values'!$Q$1:$R$3,2,FALSE),"0")</f>
        <v>0</v>
      </c>
      <c r="CN193" s="180" t="str">
        <f>IFERROR(VLOOKUP(Table2[[#This Row],[SEND]],'Lookup Values'!$S$1:$T$6,2,FALSE),"0")</f>
        <v>0</v>
      </c>
      <c r="CO193" s="180" t="str">
        <f>IFERROR(VLOOKUP(Table2[[#This Row],[Pupil Premium]],'Lookup Values'!$U$1:$V$3,2,FALSE),"0")</f>
        <v>0</v>
      </c>
      <c r="CP193" s="180" t="str">
        <f>IFERROR(VLOOKUP(Table2[[#This Row],[LAC / Care Leaver]],'Lookup Values'!$W$1:$X$3,2,FALSE),"0")</f>
        <v>0</v>
      </c>
      <c r="CQ193" s="180" t="str">
        <f>IFERROR(VLOOKUP(Table2[[#This Row],[CP / CIN]],'Lookup Values'!$Y$1:$Z$3,2,FALSE),"0")</f>
        <v>0</v>
      </c>
      <c r="CR193" s="180" t="str">
        <f>IFERROR(VLOOKUP(Table2[[#This Row],[Early Help Referral]],'Lookup Values'!$Y$1:$Z$3,2,FALSE),"0")</f>
        <v>0</v>
      </c>
      <c r="CS193" s="180" t="str">
        <f>IFERROR(VLOOKUP(Table2[[#This Row],[Social Worker]],'Lookup Values'!$Y$1:$Z$3,2,FALSE),"0")</f>
        <v>0</v>
      </c>
      <c r="CT193" s="180" t="str">
        <f>IFERROR(VLOOKUP(Table2[[#This Row],[Exclusion]],'Lookup Values'!$AE$1:$AF$5,2,FALSE),"0")</f>
        <v>0</v>
      </c>
      <c r="CU193" s="180" t="str">
        <f>IFERROR(VLOOKUP(Table2[[#This Row],[Attendance / Absence (&lt;90% PA / &lt;50% SA)]],'Lookup Values'!$AG$1:$AH$4,2,FALSE),"0")</f>
        <v>0</v>
      </c>
      <c r="CV193" s="180" t="str">
        <f>IFERROR(VLOOKUP(Table2[[#This Row],[Multiple School Moves (3+)]],'Lookup Values'!$AI$1:$AJ$3,2,FALSE),"0")</f>
        <v>0</v>
      </c>
      <c r="CW193" s="180" t="str">
        <f>IFERROR(VLOOKUP(Table2[[#This Row],[Pregnancy]],'Lookup Values'!$AK$1:$AL$3,2,FALSE),"0")</f>
        <v>0</v>
      </c>
      <c r="CX193" s="180" t="str">
        <f>IFERROR(VLOOKUP(Table2[[#This Row],[Young Parent]],'Lookup Values'!$AM$1:$AN$3,2,FALSE),"0")</f>
        <v>0</v>
      </c>
      <c r="CY193" s="180" t="str">
        <f>IFERROR(VLOOKUP(Table2[[#This Row],[Young Carer]],'Lookup Values'!$AO$1:$AP$3,2,FALSE),"0")</f>
        <v>0</v>
      </c>
      <c r="CZ193" s="180" t="str">
        <f>IFERROR(VLOOKUP(Table2[[#This Row],[CAMHS Involvement]],'Lookup Values'!$AQ$1:$AR$3,2,FALSE),"0")</f>
        <v>0</v>
      </c>
      <c r="DA193" s="180" t="str">
        <f>IFERROR(VLOOKUP(Table2[[#This Row],[Health Condition]],'Lookup Values'!$AS$1:$AT$3,2,FALSE),"0")</f>
        <v>0</v>
      </c>
      <c r="DB193" s="180" t="str">
        <f>IFERROR(VLOOKUP(Table2[[#This Row],[Substance Misuse ]],'Lookup Values'!$AU$1:$AV$3,2,FALSE),"0")</f>
        <v>0</v>
      </c>
      <c r="DC193" s="180" t="str">
        <f>IFERROR(VLOOKUP(Table2[[#This Row],[YOT supervision]],'Lookup Values'!$AW$1:$AX$3,2,FALSE),"0")</f>
        <v>0</v>
      </c>
      <c r="DD193" s="180" t="str">
        <f>IFERROR(VLOOKUP(Table2[[#This Row],[Previous YOT supervision]],'Lookup Values'!$AY$1:$AZ$3,2,FALSE),"0")</f>
        <v>0</v>
      </c>
      <c r="DE193" s="180" t="str">
        <f>IFERROR(VLOOKUP(Table2[[#This Row],[Custody]],'Lookup Values'!$BA$1:$BB$3,2,FALSE),"0")</f>
        <v>0</v>
      </c>
      <c r="DF193" s="180" t="str">
        <f>IFERROR(VLOOKUP(Table2[[#This Row],[KS2 Eng &amp; Maths Ability Profile HAP/MAP/LAP]],'Lookup Values'!$BC$1:$BD$4,2,FALSE),"0")</f>
        <v>0</v>
      </c>
      <c r="DG193" s="180" t="str">
        <f>IFERROR(VLOOKUP(Table2[[#This Row],[Intended Post 16 Destination]],'Lookup Values'!$BG$1:$BH$12,2,FALSE),"0")</f>
        <v>0</v>
      </c>
      <c r="DH193" s="180" t="str">
        <f>IFERROR(VLOOKUP(Table2[[#This Row],[Application submitted (Y/N or number of applications)]],'Lookup Values'!$BI$1:$BJ$3,2,FALSE),"0")</f>
        <v>0</v>
      </c>
      <c r="DI193" s="180" t="str">
        <f>IFERROR(VLOOKUP(Table2[[#This Row],[Provider Name]],'Lookup Values'!$BK$1:$BL$3,2,FALSE),"0")</f>
        <v>0</v>
      </c>
      <c r="DJ193" s="181"/>
      <c r="DK193" s="180" t="str">
        <f>IFERROR(VLOOKUP(Table2[[#This Row],[Offer received (Y/N)]],'Lookup Values'!$BM$1:$BN$3,2,FALSE),"0")</f>
        <v>0</v>
      </c>
      <c r="DL193" s="180" t="str">
        <f>IFERROR(VLOOKUP(Table2[[#This Row],[Poor Behaviour / Attitude / Motivation]],'Lookup Values'!$BO$1:$BP$4,2,FALSE),"0")</f>
        <v>0</v>
      </c>
      <c r="DM193" s="180" t="str">
        <f>IFERROR(VLOOKUP(Table2[[#This Row],[Other known risk factors (1)]],'Lookup Values'!$BQ$1:$BR$10,2,FALSE),"0")</f>
        <v>0</v>
      </c>
      <c r="DN193" s="182" t="str">
        <f>IFERROR(VLOOKUP(Table2[[#This Row],[Other known risk factors (2)]],'Lookup Values'!$BQ$1:$BR$10,2,FALSE),"0")</f>
        <v>0</v>
      </c>
      <c r="DO193" s="180">
        <f>SUM(Table3[[#This Row],[Gender Score]:[Other known risk factors (2) Score]])</f>
        <v>0</v>
      </c>
      <c r="DP193" s="185" t="str">
        <f>CONCATENATE(Table2[[#This Row],[Generated RONI]],Table2[[#This Row],[School RONI]])</f>
        <v>Very Low</v>
      </c>
    </row>
    <row r="194" spans="1:120" s="179" customFormat="1" ht="13" x14ac:dyDescent="0.3">
      <c r="A194" s="168"/>
      <c r="B194" s="169"/>
      <c r="C194" s="170"/>
      <c r="D194" s="170"/>
      <c r="E194" s="170"/>
      <c r="F194" s="170"/>
      <c r="G194" s="170"/>
      <c r="H194" s="171"/>
      <c r="I194" s="172"/>
      <c r="J194" s="173"/>
      <c r="K194" s="172"/>
      <c r="L194" s="172"/>
      <c r="M194" s="173"/>
      <c r="N194" s="171"/>
      <c r="O194" s="173"/>
      <c r="P194" s="175"/>
      <c r="Q194" s="175"/>
      <c r="R194" s="175"/>
      <c r="S194" s="175"/>
      <c r="T194" s="175"/>
      <c r="U194" s="175"/>
      <c r="V194" s="175"/>
      <c r="W194" s="175"/>
      <c r="X194" s="175"/>
      <c r="Y194" s="175"/>
      <c r="Z194" s="175"/>
      <c r="AA194" s="175"/>
      <c r="AB194" s="175"/>
      <c r="AC194" s="175"/>
      <c r="AD194" s="175"/>
      <c r="AE194" s="175"/>
      <c r="AF194" s="175"/>
      <c r="AG194" s="175"/>
      <c r="AH194" s="175"/>
      <c r="AI194" s="175"/>
      <c r="AJ194" s="175"/>
      <c r="AK194" s="175"/>
      <c r="AL194" s="175"/>
      <c r="AM194" s="175"/>
      <c r="AN194" s="175"/>
      <c r="AO194" s="175"/>
      <c r="AP194" s="175"/>
      <c r="AQ194" s="175"/>
      <c r="AR194" s="176"/>
      <c r="AS194" s="176"/>
      <c r="AT194" s="176"/>
      <c r="AU194" s="177" t="str">
        <f>VLOOKUP(Table3[[#This Row],[Risk Rating Score]],'Lookup Values'!$BS$1:$BT$34,2)</f>
        <v>Very Low</v>
      </c>
      <c r="AV194" s="172"/>
      <c r="AW194" s="177" t="str">
        <f>IFERROR(VLOOKUP(Table3[[#This Row],[RONI Match]],'Lookup Values'!$BU$2:$BV$26,2,FALSE),"")</f>
        <v/>
      </c>
      <c r="AX194" s="186"/>
      <c r="AY194" s="172"/>
      <c r="AZ194" s="176"/>
      <c r="BA194" s="170"/>
      <c r="BB194" s="170"/>
      <c r="BC194" s="170"/>
      <c r="BD194" s="170"/>
      <c r="BE194" s="170"/>
      <c r="BF194" s="170"/>
      <c r="BG194" s="170"/>
      <c r="BH194" s="170"/>
      <c r="BI194" s="175"/>
      <c r="BJ194" s="173"/>
      <c r="BK194" s="173"/>
      <c r="BL194" s="175"/>
      <c r="BM194" s="176"/>
      <c r="CC194" s="180" t="str">
        <f>IFERROR(VLOOKUP(Table2[[#This Row],[Gender]],'Lookup Values'!$A$1:$B$5,2,FALSE),"0")</f>
        <v>0</v>
      </c>
      <c r="CD194" s="181"/>
      <c r="CE194" s="180" t="str">
        <f>IFERROR(VLOOKUP(Table2[[#This Row],[Year Group]],'Lookup Values'!$C$1:$D$9,2,FALSE),"0")</f>
        <v>0</v>
      </c>
      <c r="CF194" s="180" t="str">
        <f>IFERROR(VLOOKUP(Table2[[#This Row],[School]],'Lookup Values'!$E$1:$E$22,2,FALSE),"0")</f>
        <v>0</v>
      </c>
      <c r="CG194" s="180" t="str">
        <f>IFERROR(VLOOKUP(Table2[[#This Row],[Attending PRU / AP]],'Lookup Values'!$G$1:$H$3,2,FALSE),"0")</f>
        <v>0</v>
      </c>
      <c r="CH194" s="180" t="str">
        <f>IFERROR(VLOOKUP(Table2[[#This Row],[EHE]],'Lookup Values'!$I$1:$J$3,2,FALSE),"0")</f>
        <v>0</v>
      </c>
      <c r="CI194" s="180" t="str">
        <f>IFERROR(VLOOKUP(Table2[[#This Row],[CME]],'Lookup Values'!$K$1:$L$3,2,FALSE),"0")</f>
        <v>0</v>
      </c>
      <c r="CJ194" s="183" t="str">
        <f>IFERROR(VLOOKUP(Table2[[#This Row],[Ethnicity]],'Ethnicity codes'!$H$1:$J$101,3,FALSE),"")</f>
        <v/>
      </c>
      <c r="CK194" s="180" t="str">
        <f>IFERROR(VLOOKUP(Table3[[#This Row],[Ethnicity2]],'Lookup Values'!$M$1:$N$23,2,FALSE),"0")</f>
        <v>0</v>
      </c>
      <c r="CL194" s="180" t="str">
        <f>IFERROR(VLOOKUP(Table3[[#This Row],[Ethnicity2]],'Lookup Values'!$O$1:$P$3,2,FALSE),"0")</f>
        <v>0</v>
      </c>
      <c r="CM194" s="180" t="str">
        <f>IFERROR(VLOOKUP(Table2[[#This Row],[EAL]],'Lookup Values'!$Q$1:$R$3,2,FALSE),"0")</f>
        <v>0</v>
      </c>
      <c r="CN194" s="180" t="str">
        <f>IFERROR(VLOOKUP(Table2[[#This Row],[SEND]],'Lookup Values'!$S$1:$T$6,2,FALSE),"0")</f>
        <v>0</v>
      </c>
      <c r="CO194" s="180" t="str">
        <f>IFERROR(VLOOKUP(Table2[[#This Row],[Pupil Premium]],'Lookup Values'!$U$1:$V$3,2,FALSE),"0")</f>
        <v>0</v>
      </c>
      <c r="CP194" s="180" t="str">
        <f>IFERROR(VLOOKUP(Table2[[#This Row],[LAC / Care Leaver]],'Lookup Values'!$W$1:$X$3,2,FALSE),"0")</f>
        <v>0</v>
      </c>
      <c r="CQ194" s="180" t="str">
        <f>IFERROR(VLOOKUP(Table2[[#This Row],[CP / CIN]],'Lookup Values'!$Y$1:$Z$3,2,FALSE),"0")</f>
        <v>0</v>
      </c>
      <c r="CR194" s="180" t="str">
        <f>IFERROR(VLOOKUP(Table2[[#This Row],[Early Help Referral]],'Lookup Values'!$Y$1:$Z$3,2,FALSE),"0")</f>
        <v>0</v>
      </c>
      <c r="CS194" s="180" t="str">
        <f>IFERROR(VLOOKUP(Table2[[#This Row],[Social Worker]],'Lookup Values'!$Y$1:$Z$3,2,FALSE),"0")</f>
        <v>0</v>
      </c>
      <c r="CT194" s="180" t="str">
        <f>IFERROR(VLOOKUP(Table2[[#This Row],[Exclusion]],'Lookup Values'!$AE$1:$AF$5,2,FALSE),"0")</f>
        <v>0</v>
      </c>
      <c r="CU194" s="180" t="str">
        <f>IFERROR(VLOOKUP(Table2[[#This Row],[Attendance / Absence (&lt;90% PA / &lt;50% SA)]],'Lookup Values'!$AG$1:$AH$4,2,FALSE),"0")</f>
        <v>0</v>
      </c>
      <c r="CV194" s="180" t="str">
        <f>IFERROR(VLOOKUP(Table2[[#This Row],[Multiple School Moves (3+)]],'Lookup Values'!$AI$1:$AJ$3,2,FALSE),"0")</f>
        <v>0</v>
      </c>
      <c r="CW194" s="180" t="str">
        <f>IFERROR(VLOOKUP(Table2[[#This Row],[Pregnancy]],'Lookup Values'!$AK$1:$AL$3,2,FALSE),"0")</f>
        <v>0</v>
      </c>
      <c r="CX194" s="180" t="str">
        <f>IFERROR(VLOOKUP(Table2[[#This Row],[Young Parent]],'Lookup Values'!$AM$1:$AN$3,2,FALSE),"0")</f>
        <v>0</v>
      </c>
      <c r="CY194" s="180" t="str">
        <f>IFERROR(VLOOKUP(Table2[[#This Row],[Young Carer]],'Lookup Values'!$AO$1:$AP$3,2,FALSE),"0")</f>
        <v>0</v>
      </c>
      <c r="CZ194" s="180" t="str">
        <f>IFERROR(VLOOKUP(Table2[[#This Row],[CAMHS Involvement]],'Lookup Values'!$AQ$1:$AR$3,2,FALSE),"0")</f>
        <v>0</v>
      </c>
      <c r="DA194" s="180" t="str">
        <f>IFERROR(VLOOKUP(Table2[[#This Row],[Health Condition]],'Lookup Values'!$AS$1:$AT$3,2,FALSE),"0")</f>
        <v>0</v>
      </c>
      <c r="DB194" s="180" t="str">
        <f>IFERROR(VLOOKUP(Table2[[#This Row],[Substance Misuse ]],'Lookup Values'!$AU$1:$AV$3,2,FALSE),"0")</f>
        <v>0</v>
      </c>
      <c r="DC194" s="180" t="str">
        <f>IFERROR(VLOOKUP(Table2[[#This Row],[YOT supervision]],'Lookup Values'!$AW$1:$AX$3,2,FALSE),"0")</f>
        <v>0</v>
      </c>
      <c r="DD194" s="180" t="str">
        <f>IFERROR(VLOOKUP(Table2[[#This Row],[Previous YOT supervision]],'Lookup Values'!$AY$1:$AZ$3,2,FALSE),"0")</f>
        <v>0</v>
      </c>
      <c r="DE194" s="180" t="str">
        <f>IFERROR(VLOOKUP(Table2[[#This Row],[Custody]],'Lookup Values'!$BA$1:$BB$3,2,FALSE),"0")</f>
        <v>0</v>
      </c>
      <c r="DF194" s="180" t="str">
        <f>IFERROR(VLOOKUP(Table2[[#This Row],[KS2 Eng &amp; Maths Ability Profile HAP/MAP/LAP]],'Lookup Values'!$BC$1:$BD$4,2,FALSE),"0")</f>
        <v>0</v>
      </c>
      <c r="DG194" s="180" t="str">
        <f>IFERROR(VLOOKUP(Table2[[#This Row],[Intended Post 16 Destination]],'Lookup Values'!$BG$1:$BH$12,2,FALSE),"0")</f>
        <v>0</v>
      </c>
      <c r="DH194" s="180" t="str">
        <f>IFERROR(VLOOKUP(Table2[[#This Row],[Application submitted (Y/N or number of applications)]],'Lookup Values'!$BI$1:$BJ$3,2,FALSE),"0")</f>
        <v>0</v>
      </c>
      <c r="DI194" s="180" t="str">
        <f>IFERROR(VLOOKUP(Table2[[#This Row],[Provider Name]],'Lookup Values'!$BK$1:$BL$3,2,FALSE),"0")</f>
        <v>0</v>
      </c>
      <c r="DJ194" s="181"/>
      <c r="DK194" s="180" t="str">
        <f>IFERROR(VLOOKUP(Table2[[#This Row],[Offer received (Y/N)]],'Lookup Values'!$BM$1:$BN$3,2,FALSE),"0")</f>
        <v>0</v>
      </c>
      <c r="DL194" s="180" t="str">
        <f>IFERROR(VLOOKUP(Table2[[#This Row],[Poor Behaviour / Attitude / Motivation]],'Lookup Values'!$BO$1:$BP$4,2,FALSE),"0")</f>
        <v>0</v>
      </c>
      <c r="DM194" s="180" t="str">
        <f>IFERROR(VLOOKUP(Table2[[#This Row],[Other known risk factors (1)]],'Lookup Values'!$BQ$1:$BR$10,2,FALSE),"0")</f>
        <v>0</v>
      </c>
      <c r="DN194" s="182" t="str">
        <f>IFERROR(VLOOKUP(Table2[[#This Row],[Other known risk factors (2)]],'Lookup Values'!$BQ$1:$BR$10,2,FALSE),"0")</f>
        <v>0</v>
      </c>
      <c r="DO194" s="180">
        <f>SUM(Table3[[#This Row],[Gender Score]:[Other known risk factors (2) Score]])</f>
        <v>0</v>
      </c>
      <c r="DP194" s="185" t="str">
        <f>CONCATENATE(Table2[[#This Row],[Generated RONI]],Table2[[#This Row],[School RONI]])</f>
        <v>Very Low</v>
      </c>
    </row>
    <row r="195" spans="1:120" s="179" customFormat="1" ht="13" x14ac:dyDescent="0.3">
      <c r="A195" s="168"/>
      <c r="B195" s="169"/>
      <c r="C195" s="170"/>
      <c r="D195" s="170"/>
      <c r="E195" s="170"/>
      <c r="F195" s="170"/>
      <c r="G195" s="170"/>
      <c r="H195" s="171"/>
      <c r="I195" s="172"/>
      <c r="J195" s="173"/>
      <c r="K195" s="172"/>
      <c r="L195" s="172"/>
      <c r="M195" s="173"/>
      <c r="N195" s="171"/>
      <c r="O195" s="173"/>
      <c r="P195" s="175"/>
      <c r="Q195" s="175"/>
      <c r="R195" s="175"/>
      <c r="S195" s="175"/>
      <c r="T195" s="175"/>
      <c r="U195" s="175"/>
      <c r="V195" s="175"/>
      <c r="W195" s="175"/>
      <c r="X195" s="175"/>
      <c r="Y195" s="175"/>
      <c r="Z195" s="175"/>
      <c r="AA195" s="175"/>
      <c r="AB195" s="175"/>
      <c r="AC195" s="175"/>
      <c r="AD195" s="175"/>
      <c r="AE195" s="175"/>
      <c r="AF195" s="175"/>
      <c r="AG195" s="175"/>
      <c r="AH195" s="175"/>
      <c r="AI195" s="175"/>
      <c r="AJ195" s="175"/>
      <c r="AK195" s="175"/>
      <c r="AL195" s="175"/>
      <c r="AM195" s="175"/>
      <c r="AN195" s="175"/>
      <c r="AO195" s="175"/>
      <c r="AP195" s="175"/>
      <c r="AQ195" s="175"/>
      <c r="AR195" s="176"/>
      <c r="AS195" s="176"/>
      <c r="AT195" s="176"/>
      <c r="AU195" s="177" t="str">
        <f>VLOOKUP(Table3[[#This Row],[Risk Rating Score]],'Lookup Values'!$BS$1:$BT$34,2)</f>
        <v>Very Low</v>
      </c>
      <c r="AV195" s="172"/>
      <c r="AW195" s="177" t="str">
        <f>IFERROR(VLOOKUP(Table3[[#This Row],[RONI Match]],'Lookup Values'!$BU$2:$BV$26,2,FALSE),"")</f>
        <v/>
      </c>
      <c r="AX195" s="186"/>
      <c r="AY195" s="172"/>
      <c r="AZ195" s="176"/>
      <c r="BA195" s="170"/>
      <c r="BB195" s="170"/>
      <c r="BC195" s="170"/>
      <c r="BD195" s="170"/>
      <c r="BE195" s="170"/>
      <c r="BF195" s="170"/>
      <c r="BG195" s="170"/>
      <c r="BH195" s="170"/>
      <c r="BI195" s="175"/>
      <c r="BJ195" s="173"/>
      <c r="BK195" s="173"/>
      <c r="BL195" s="175"/>
      <c r="BM195" s="176"/>
      <c r="CC195" s="180" t="str">
        <f>IFERROR(VLOOKUP(Table2[[#This Row],[Gender]],'Lookup Values'!$A$1:$B$5,2,FALSE),"0")</f>
        <v>0</v>
      </c>
      <c r="CD195" s="181"/>
      <c r="CE195" s="180" t="str">
        <f>IFERROR(VLOOKUP(Table2[[#This Row],[Year Group]],'Lookup Values'!$C$1:$D$9,2,FALSE),"0")</f>
        <v>0</v>
      </c>
      <c r="CF195" s="180" t="str">
        <f>IFERROR(VLOOKUP(Table2[[#This Row],[School]],'Lookup Values'!$E$1:$E$22,2,FALSE),"0")</f>
        <v>0</v>
      </c>
      <c r="CG195" s="180" t="str">
        <f>IFERROR(VLOOKUP(Table2[[#This Row],[Attending PRU / AP]],'Lookup Values'!$G$1:$H$3,2,FALSE),"0")</f>
        <v>0</v>
      </c>
      <c r="CH195" s="180" t="str">
        <f>IFERROR(VLOOKUP(Table2[[#This Row],[EHE]],'Lookup Values'!$I$1:$J$3,2,FALSE),"0")</f>
        <v>0</v>
      </c>
      <c r="CI195" s="180" t="str">
        <f>IFERROR(VLOOKUP(Table2[[#This Row],[CME]],'Lookup Values'!$K$1:$L$3,2,FALSE),"0")</f>
        <v>0</v>
      </c>
      <c r="CJ195" s="183" t="str">
        <f>IFERROR(VLOOKUP(Table2[[#This Row],[Ethnicity]],'Ethnicity codes'!$H$1:$J$101,3,FALSE),"")</f>
        <v/>
      </c>
      <c r="CK195" s="180" t="str">
        <f>IFERROR(VLOOKUP(Table3[[#This Row],[Ethnicity2]],'Lookup Values'!$M$1:$N$23,2,FALSE),"0")</f>
        <v>0</v>
      </c>
      <c r="CL195" s="180" t="str">
        <f>IFERROR(VLOOKUP(Table3[[#This Row],[Ethnicity2]],'Lookup Values'!$O$1:$P$3,2,FALSE),"0")</f>
        <v>0</v>
      </c>
      <c r="CM195" s="180" t="str">
        <f>IFERROR(VLOOKUP(Table2[[#This Row],[EAL]],'Lookup Values'!$Q$1:$R$3,2,FALSE),"0")</f>
        <v>0</v>
      </c>
      <c r="CN195" s="180" t="str">
        <f>IFERROR(VLOOKUP(Table2[[#This Row],[SEND]],'Lookup Values'!$S$1:$T$6,2,FALSE),"0")</f>
        <v>0</v>
      </c>
      <c r="CO195" s="180" t="str">
        <f>IFERROR(VLOOKUP(Table2[[#This Row],[Pupil Premium]],'Lookup Values'!$U$1:$V$3,2,FALSE),"0")</f>
        <v>0</v>
      </c>
      <c r="CP195" s="180" t="str">
        <f>IFERROR(VLOOKUP(Table2[[#This Row],[LAC / Care Leaver]],'Lookup Values'!$W$1:$X$3,2,FALSE),"0")</f>
        <v>0</v>
      </c>
      <c r="CQ195" s="180" t="str">
        <f>IFERROR(VLOOKUP(Table2[[#This Row],[CP / CIN]],'Lookup Values'!$Y$1:$Z$3,2,FALSE),"0")</f>
        <v>0</v>
      </c>
      <c r="CR195" s="180" t="str">
        <f>IFERROR(VLOOKUP(Table2[[#This Row],[Early Help Referral]],'Lookup Values'!$Y$1:$Z$3,2,FALSE),"0")</f>
        <v>0</v>
      </c>
      <c r="CS195" s="180" t="str">
        <f>IFERROR(VLOOKUP(Table2[[#This Row],[Social Worker]],'Lookup Values'!$Y$1:$Z$3,2,FALSE),"0")</f>
        <v>0</v>
      </c>
      <c r="CT195" s="180" t="str">
        <f>IFERROR(VLOOKUP(Table2[[#This Row],[Exclusion]],'Lookup Values'!$AE$1:$AF$5,2,FALSE),"0")</f>
        <v>0</v>
      </c>
      <c r="CU195" s="180" t="str">
        <f>IFERROR(VLOOKUP(Table2[[#This Row],[Attendance / Absence (&lt;90% PA / &lt;50% SA)]],'Lookup Values'!$AG$1:$AH$4,2,FALSE),"0")</f>
        <v>0</v>
      </c>
      <c r="CV195" s="180" t="str">
        <f>IFERROR(VLOOKUP(Table2[[#This Row],[Multiple School Moves (3+)]],'Lookup Values'!$AI$1:$AJ$3,2,FALSE),"0")</f>
        <v>0</v>
      </c>
      <c r="CW195" s="180" t="str">
        <f>IFERROR(VLOOKUP(Table2[[#This Row],[Pregnancy]],'Lookup Values'!$AK$1:$AL$3,2,FALSE),"0")</f>
        <v>0</v>
      </c>
      <c r="CX195" s="180" t="str">
        <f>IFERROR(VLOOKUP(Table2[[#This Row],[Young Parent]],'Lookup Values'!$AM$1:$AN$3,2,FALSE),"0")</f>
        <v>0</v>
      </c>
      <c r="CY195" s="180" t="str">
        <f>IFERROR(VLOOKUP(Table2[[#This Row],[Young Carer]],'Lookup Values'!$AO$1:$AP$3,2,FALSE),"0")</f>
        <v>0</v>
      </c>
      <c r="CZ195" s="180" t="str">
        <f>IFERROR(VLOOKUP(Table2[[#This Row],[CAMHS Involvement]],'Lookup Values'!$AQ$1:$AR$3,2,FALSE),"0")</f>
        <v>0</v>
      </c>
      <c r="DA195" s="180" t="str">
        <f>IFERROR(VLOOKUP(Table2[[#This Row],[Health Condition]],'Lookup Values'!$AS$1:$AT$3,2,FALSE),"0")</f>
        <v>0</v>
      </c>
      <c r="DB195" s="180" t="str">
        <f>IFERROR(VLOOKUP(Table2[[#This Row],[Substance Misuse ]],'Lookup Values'!$AU$1:$AV$3,2,FALSE),"0")</f>
        <v>0</v>
      </c>
      <c r="DC195" s="180" t="str">
        <f>IFERROR(VLOOKUP(Table2[[#This Row],[YOT supervision]],'Lookup Values'!$AW$1:$AX$3,2,FALSE),"0")</f>
        <v>0</v>
      </c>
      <c r="DD195" s="180" t="str">
        <f>IFERROR(VLOOKUP(Table2[[#This Row],[Previous YOT supervision]],'Lookup Values'!$AY$1:$AZ$3,2,FALSE),"0")</f>
        <v>0</v>
      </c>
      <c r="DE195" s="180" t="str">
        <f>IFERROR(VLOOKUP(Table2[[#This Row],[Custody]],'Lookup Values'!$BA$1:$BB$3,2,FALSE),"0")</f>
        <v>0</v>
      </c>
      <c r="DF195" s="180" t="str">
        <f>IFERROR(VLOOKUP(Table2[[#This Row],[KS2 Eng &amp; Maths Ability Profile HAP/MAP/LAP]],'Lookup Values'!$BC$1:$BD$4,2,FALSE),"0")</f>
        <v>0</v>
      </c>
      <c r="DG195" s="180" t="str">
        <f>IFERROR(VLOOKUP(Table2[[#This Row],[Intended Post 16 Destination]],'Lookup Values'!$BG$1:$BH$12,2,FALSE),"0")</f>
        <v>0</v>
      </c>
      <c r="DH195" s="180" t="str">
        <f>IFERROR(VLOOKUP(Table2[[#This Row],[Application submitted (Y/N or number of applications)]],'Lookup Values'!$BI$1:$BJ$3,2,FALSE),"0")</f>
        <v>0</v>
      </c>
      <c r="DI195" s="180" t="str">
        <f>IFERROR(VLOOKUP(Table2[[#This Row],[Provider Name]],'Lookup Values'!$BK$1:$BL$3,2,FALSE),"0")</f>
        <v>0</v>
      </c>
      <c r="DJ195" s="181"/>
      <c r="DK195" s="180" t="str">
        <f>IFERROR(VLOOKUP(Table2[[#This Row],[Offer received (Y/N)]],'Lookup Values'!$BM$1:$BN$3,2,FALSE),"0")</f>
        <v>0</v>
      </c>
      <c r="DL195" s="180" t="str">
        <f>IFERROR(VLOOKUP(Table2[[#This Row],[Poor Behaviour / Attitude / Motivation]],'Lookup Values'!$BO$1:$BP$4,2,FALSE),"0")</f>
        <v>0</v>
      </c>
      <c r="DM195" s="180" t="str">
        <f>IFERROR(VLOOKUP(Table2[[#This Row],[Other known risk factors (1)]],'Lookup Values'!$BQ$1:$BR$10,2,FALSE),"0")</f>
        <v>0</v>
      </c>
      <c r="DN195" s="182" t="str">
        <f>IFERROR(VLOOKUP(Table2[[#This Row],[Other known risk factors (2)]],'Lookup Values'!$BQ$1:$BR$10,2,FALSE),"0")</f>
        <v>0</v>
      </c>
      <c r="DO195" s="180">
        <f>SUM(Table3[[#This Row],[Gender Score]:[Other known risk factors (2) Score]])</f>
        <v>0</v>
      </c>
      <c r="DP195" s="185" t="str">
        <f>CONCATENATE(Table2[[#This Row],[Generated RONI]],Table2[[#This Row],[School RONI]])</f>
        <v>Very Low</v>
      </c>
    </row>
    <row r="196" spans="1:120" s="179" customFormat="1" ht="13" x14ac:dyDescent="0.3">
      <c r="A196" s="168"/>
      <c r="B196" s="169"/>
      <c r="C196" s="170"/>
      <c r="D196" s="170"/>
      <c r="E196" s="170"/>
      <c r="F196" s="170"/>
      <c r="G196" s="170"/>
      <c r="H196" s="171"/>
      <c r="I196" s="172"/>
      <c r="J196" s="173"/>
      <c r="K196" s="172"/>
      <c r="L196" s="172"/>
      <c r="M196" s="173"/>
      <c r="N196" s="171"/>
      <c r="O196" s="173"/>
      <c r="P196" s="175"/>
      <c r="Q196" s="175"/>
      <c r="R196" s="175"/>
      <c r="S196" s="175"/>
      <c r="T196" s="175"/>
      <c r="U196" s="175"/>
      <c r="V196" s="175"/>
      <c r="W196" s="175"/>
      <c r="X196" s="175"/>
      <c r="Y196" s="175"/>
      <c r="Z196" s="175"/>
      <c r="AA196" s="175"/>
      <c r="AB196" s="175"/>
      <c r="AC196" s="175"/>
      <c r="AD196" s="175"/>
      <c r="AE196" s="175"/>
      <c r="AF196" s="175"/>
      <c r="AG196" s="175"/>
      <c r="AH196" s="175"/>
      <c r="AI196" s="175"/>
      <c r="AJ196" s="175"/>
      <c r="AK196" s="175"/>
      <c r="AL196" s="175"/>
      <c r="AM196" s="175"/>
      <c r="AN196" s="175"/>
      <c r="AO196" s="175"/>
      <c r="AP196" s="175"/>
      <c r="AQ196" s="175"/>
      <c r="AR196" s="176"/>
      <c r="AS196" s="176"/>
      <c r="AT196" s="176"/>
      <c r="AU196" s="177" t="str">
        <f>VLOOKUP(Table3[[#This Row],[Risk Rating Score]],'Lookup Values'!$BS$1:$BT$34,2)</f>
        <v>Very Low</v>
      </c>
      <c r="AV196" s="172"/>
      <c r="AW196" s="177" t="str">
        <f>IFERROR(VLOOKUP(Table3[[#This Row],[RONI Match]],'Lookup Values'!$BU$2:$BV$26,2,FALSE),"")</f>
        <v/>
      </c>
      <c r="AX196" s="186"/>
      <c r="AY196" s="172"/>
      <c r="AZ196" s="176"/>
      <c r="BA196" s="170"/>
      <c r="BB196" s="170"/>
      <c r="BC196" s="170"/>
      <c r="BD196" s="170"/>
      <c r="BE196" s="170"/>
      <c r="BF196" s="170"/>
      <c r="BG196" s="170"/>
      <c r="BH196" s="170"/>
      <c r="BI196" s="175"/>
      <c r="BJ196" s="173"/>
      <c r="BK196" s="173"/>
      <c r="BL196" s="175"/>
      <c r="BM196" s="176"/>
      <c r="CC196" s="180" t="str">
        <f>IFERROR(VLOOKUP(Table2[[#This Row],[Gender]],'Lookup Values'!$A$1:$B$5,2,FALSE),"0")</f>
        <v>0</v>
      </c>
      <c r="CD196" s="181"/>
      <c r="CE196" s="180" t="str">
        <f>IFERROR(VLOOKUP(Table2[[#This Row],[Year Group]],'Lookup Values'!$C$1:$D$9,2,FALSE),"0")</f>
        <v>0</v>
      </c>
      <c r="CF196" s="180" t="str">
        <f>IFERROR(VLOOKUP(Table2[[#This Row],[School]],'Lookup Values'!$E$1:$E$22,2,FALSE),"0")</f>
        <v>0</v>
      </c>
      <c r="CG196" s="180" t="str">
        <f>IFERROR(VLOOKUP(Table2[[#This Row],[Attending PRU / AP]],'Lookup Values'!$G$1:$H$3,2,FALSE),"0")</f>
        <v>0</v>
      </c>
      <c r="CH196" s="180" t="str">
        <f>IFERROR(VLOOKUP(Table2[[#This Row],[EHE]],'Lookup Values'!$I$1:$J$3,2,FALSE),"0")</f>
        <v>0</v>
      </c>
      <c r="CI196" s="180" t="str">
        <f>IFERROR(VLOOKUP(Table2[[#This Row],[CME]],'Lookup Values'!$K$1:$L$3,2,FALSE),"0")</f>
        <v>0</v>
      </c>
      <c r="CJ196" s="183" t="str">
        <f>IFERROR(VLOOKUP(Table2[[#This Row],[Ethnicity]],'Ethnicity codes'!$H$1:$J$101,3,FALSE),"")</f>
        <v/>
      </c>
      <c r="CK196" s="180" t="str">
        <f>IFERROR(VLOOKUP(Table3[[#This Row],[Ethnicity2]],'Lookup Values'!$M$1:$N$23,2,FALSE),"0")</f>
        <v>0</v>
      </c>
      <c r="CL196" s="180" t="str">
        <f>IFERROR(VLOOKUP(Table3[[#This Row],[Ethnicity2]],'Lookup Values'!$O$1:$P$3,2,FALSE),"0")</f>
        <v>0</v>
      </c>
      <c r="CM196" s="180" t="str">
        <f>IFERROR(VLOOKUP(Table2[[#This Row],[EAL]],'Lookup Values'!$Q$1:$R$3,2,FALSE),"0")</f>
        <v>0</v>
      </c>
      <c r="CN196" s="180" t="str">
        <f>IFERROR(VLOOKUP(Table2[[#This Row],[SEND]],'Lookup Values'!$S$1:$T$6,2,FALSE),"0")</f>
        <v>0</v>
      </c>
      <c r="CO196" s="180" t="str">
        <f>IFERROR(VLOOKUP(Table2[[#This Row],[Pupil Premium]],'Lookup Values'!$U$1:$V$3,2,FALSE),"0")</f>
        <v>0</v>
      </c>
      <c r="CP196" s="180" t="str">
        <f>IFERROR(VLOOKUP(Table2[[#This Row],[LAC / Care Leaver]],'Lookup Values'!$W$1:$X$3,2,FALSE),"0")</f>
        <v>0</v>
      </c>
      <c r="CQ196" s="180" t="str">
        <f>IFERROR(VLOOKUP(Table2[[#This Row],[CP / CIN]],'Lookup Values'!$Y$1:$Z$3,2,FALSE),"0")</f>
        <v>0</v>
      </c>
      <c r="CR196" s="180" t="str">
        <f>IFERROR(VLOOKUP(Table2[[#This Row],[Early Help Referral]],'Lookup Values'!$Y$1:$Z$3,2,FALSE),"0")</f>
        <v>0</v>
      </c>
      <c r="CS196" s="180" t="str">
        <f>IFERROR(VLOOKUP(Table2[[#This Row],[Social Worker]],'Lookup Values'!$Y$1:$Z$3,2,FALSE),"0")</f>
        <v>0</v>
      </c>
      <c r="CT196" s="180" t="str">
        <f>IFERROR(VLOOKUP(Table2[[#This Row],[Exclusion]],'Lookup Values'!$AE$1:$AF$5,2,FALSE),"0")</f>
        <v>0</v>
      </c>
      <c r="CU196" s="180" t="str">
        <f>IFERROR(VLOOKUP(Table2[[#This Row],[Attendance / Absence (&lt;90% PA / &lt;50% SA)]],'Lookup Values'!$AG$1:$AH$4,2,FALSE),"0")</f>
        <v>0</v>
      </c>
      <c r="CV196" s="180" t="str">
        <f>IFERROR(VLOOKUP(Table2[[#This Row],[Multiple School Moves (3+)]],'Lookup Values'!$AI$1:$AJ$3,2,FALSE),"0")</f>
        <v>0</v>
      </c>
      <c r="CW196" s="180" t="str">
        <f>IFERROR(VLOOKUP(Table2[[#This Row],[Pregnancy]],'Lookup Values'!$AK$1:$AL$3,2,FALSE),"0")</f>
        <v>0</v>
      </c>
      <c r="CX196" s="180" t="str">
        <f>IFERROR(VLOOKUP(Table2[[#This Row],[Young Parent]],'Lookup Values'!$AM$1:$AN$3,2,FALSE),"0")</f>
        <v>0</v>
      </c>
      <c r="CY196" s="180" t="str">
        <f>IFERROR(VLOOKUP(Table2[[#This Row],[Young Carer]],'Lookup Values'!$AO$1:$AP$3,2,FALSE),"0")</f>
        <v>0</v>
      </c>
      <c r="CZ196" s="180" t="str">
        <f>IFERROR(VLOOKUP(Table2[[#This Row],[CAMHS Involvement]],'Lookup Values'!$AQ$1:$AR$3,2,FALSE),"0")</f>
        <v>0</v>
      </c>
      <c r="DA196" s="180" t="str">
        <f>IFERROR(VLOOKUP(Table2[[#This Row],[Health Condition]],'Lookup Values'!$AS$1:$AT$3,2,FALSE),"0")</f>
        <v>0</v>
      </c>
      <c r="DB196" s="180" t="str">
        <f>IFERROR(VLOOKUP(Table2[[#This Row],[Substance Misuse ]],'Lookup Values'!$AU$1:$AV$3,2,FALSE),"0")</f>
        <v>0</v>
      </c>
      <c r="DC196" s="180" t="str">
        <f>IFERROR(VLOOKUP(Table2[[#This Row],[YOT supervision]],'Lookup Values'!$AW$1:$AX$3,2,FALSE),"0")</f>
        <v>0</v>
      </c>
      <c r="DD196" s="180" t="str">
        <f>IFERROR(VLOOKUP(Table2[[#This Row],[Previous YOT supervision]],'Lookup Values'!$AY$1:$AZ$3,2,FALSE),"0")</f>
        <v>0</v>
      </c>
      <c r="DE196" s="180" t="str">
        <f>IFERROR(VLOOKUP(Table2[[#This Row],[Custody]],'Lookup Values'!$BA$1:$BB$3,2,FALSE),"0")</f>
        <v>0</v>
      </c>
      <c r="DF196" s="180" t="str">
        <f>IFERROR(VLOOKUP(Table2[[#This Row],[KS2 Eng &amp; Maths Ability Profile HAP/MAP/LAP]],'Lookup Values'!$BC$1:$BD$4,2,FALSE),"0")</f>
        <v>0</v>
      </c>
      <c r="DG196" s="180" t="str">
        <f>IFERROR(VLOOKUP(Table2[[#This Row],[Intended Post 16 Destination]],'Lookup Values'!$BG$1:$BH$12,2,FALSE),"0")</f>
        <v>0</v>
      </c>
      <c r="DH196" s="180" t="str">
        <f>IFERROR(VLOOKUP(Table2[[#This Row],[Application submitted (Y/N or number of applications)]],'Lookup Values'!$BI$1:$BJ$3,2,FALSE),"0")</f>
        <v>0</v>
      </c>
      <c r="DI196" s="180" t="str">
        <f>IFERROR(VLOOKUP(Table2[[#This Row],[Provider Name]],'Lookup Values'!$BK$1:$BL$3,2,FALSE),"0")</f>
        <v>0</v>
      </c>
      <c r="DJ196" s="181"/>
      <c r="DK196" s="180" t="str">
        <f>IFERROR(VLOOKUP(Table2[[#This Row],[Offer received (Y/N)]],'Lookup Values'!$BM$1:$BN$3,2,FALSE),"0")</f>
        <v>0</v>
      </c>
      <c r="DL196" s="180" t="str">
        <f>IFERROR(VLOOKUP(Table2[[#This Row],[Poor Behaviour / Attitude / Motivation]],'Lookup Values'!$BO$1:$BP$4,2,FALSE),"0")</f>
        <v>0</v>
      </c>
      <c r="DM196" s="180" t="str">
        <f>IFERROR(VLOOKUP(Table2[[#This Row],[Other known risk factors (1)]],'Lookup Values'!$BQ$1:$BR$10,2,FALSE),"0")</f>
        <v>0</v>
      </c>
      <c r="DN196" s="182" t="str">
        <f>IFERROR(VLOOKUP(Table2[[#This Row],[Other known risk factors (2)]],'Lookup Values'!$BQ$1:$BR$10,2,FALSE),"0")</f>
        <v>0</v>
      </c>
      <c r="DO196" s="180">
        <f>SUM(Table3[[#This Row],[Gender Score]:[Other known risk factors (2) Score]])</f>
        <v>0</v>
      </c>
      <c r="DP196" s="185" t="str">
        <f>CONCATENATE(Table2[[#This Row],[Generated RONI]],Table2[[#This Row],[School RONI]])</f>
        <v>Very Low</v>
      </c>
    </row>
    <row r="197" spans="1:120" s="179" customFormat="1" ht="13" x14ac:dyDescent="0.3">
      <c r="A197" s="168"/>
      <c r="B197" s="169"/>
      <c r="C197" s="170"/>
      <c r="D197" s="170"/>
      <c r="E197" s="170"/>
      <c r="F197" s="170"/>
      <c r="G197" s="170"/>
      <c r="H197" s="171"/>
      <c r="I197" s="172"/>
      <c r="J197" s="173"/>
      <c r="K197" s="172"/>
      <c r="L197" s="172"/>
      <c r="M197" s="173"/>
      <c r="N197" s="171"/>
      <c r="O197" s="173"/>
      <c r="P197" s="175"/>
      <c r="Q197" s="175"/>
      <c r="R197" s="175"/>
      <c r="S197" s="175"/>
      <c r="T197" s="175"/>
      <c r="U197" s="175"/>
      <c r="V197" s="175"/>
      <c r="W197" s="175"/>
      <c r="X197" s="175"/>
      <c r="Y197" s="175"/>
      <c r="Z197" s="175"/>
      <c r="AA197" s="175"/>
      <c r="AB197" s="175"/>
      <c r="AC197" s="175"/>
      <c r="AD197" s="175"/>
      <c r="AE197" s="175"/>
      <c r="AF197" s="175"/>
      <c r="AG197" s="175"/>
      <c r="AH197" s="175"/>
      <c r="AI197" s="175"/>
      <c r="AJ197" s="175"/>
      <c r="AK197" s="175"/>
      <c r="AL197" s="175"/>
      <c r="AM197" s="175"/>
      <c r="AN197" s="175"/>
      <c r="AO197" s="175"/>
      <c r="AP197" s="175"/>
      <c r="AQ197" s="175"/>
      <c r="AR197" s="176"/>
      <c r="AS197" s="176"/>
      <c r="AT197" s="176"/>
      <c r="AU197" s="177" t="str">
        <f>VLOOKUP(Table3[[#This Row],[Risk Rating Score]],'Lookup Values'!$BS$1:$BT$34,2)</f>
        <v>Very Low</v>
      </c>
      <c r="AV197" s="172"/>
      <c r="AW197" s="177" t="str">
        <f>IFERROR(VLOOKUP(Table3[[#This Row],[RONI Match]],'Lookup Values'!$BU$2:$BV$26,2,FALSE),"")</f>
        <v/>
      </c>
      <c r="AX197" s="186"/>
      <c r="AY197" s="172"/>
      <c r="AZ197" s="176"/>
      <c r="BA197" s="170"/>
      <c r="BB197" s="170"/>
      <c r="BC197" s="170"/>
      <c r="BD197" s="170"/>
      <c r="BE197" s="170"/>
      <c r="BF197" s="170"/>
      <c r="BG197" s="170"/>
      <c r="BH197" s="170"/>
      <c r="BI197" s="175"/>
      <c r="BJ197" s="173"/>
      <c r="BK197" s="173"/>
      <c r="BL197" s="175"/>
      <c r="BM197" s="176"/>
      <c r="CC197" s="180" t="str">
        <f>IFERROR(VLOOKUP(Table2[[#This Row],[Gender]],'Lookup Values'!$A$1:$B$5,2,FALSE),"0")</f>
        <v>0</v>
      </c>
      <c r="CD197" s="181"/>
      <c r="CE197" s="180" t="str">
        <f>IFERROR(VLOOKUP(Table2[[#This Row],[Year Group]],'Lookup Values'!$C$1:$D$9,2,FALSE),"0")</f>
        <v>0</v>
      </c>
      <c r="CF197" s="180" t="str">
        <f>IFERROR(VLOOKUP(Table2[[#This Row],[School]],'Lookup Values'!$E$1:$E$22,2,FALSE),"0")</f>
        <v>0</v>
      </c>
      <c r="CG197" s="180" t="str">
        <f>IFERROR(VLOOKUP(Table2[[#This Row],[Attending PRU / AP]],'Lookup Values'!$G$1:$H$3,2,FALSE),"0")</f>
        <v>0</v>
      </c>
      <c r="CH197" s="180" t="str">
        <f>IFERROR(VLOOKUP(Table2[[#This Row],[EHE]],'Lookup Values'!$I$1:$J$3,2,FALSE),"0")</f>
        <v>0</v>
      </c>
      <c r="CI197" s="180" t="str">
        <f>IFERROR(VLOOKUP(Table2[[#This Row],[CME]],'Lookup Values'!$K$1:$L$3,2,FALSE),"0")</f>
        <v>0</v>
      </c>
      <c r="CJ197" s="183" t="str">
        <f>IFERROR(VLOOKUP(Table2[[#This Row],[Ethnicity]],'Ethnicity codes'!$H$1:$J$101,3,FALSE),"")</f>
        <v/>
      </c>
      <c r="CK197" s="180" t="str">
        <f>IFERROR(VLOOKUP(Table3[[#This Row],[Ethnicity2]],'Lookup Values'!$M$1:$N$23,2,FALSE),"0")</f>
        <v>0</v>
      </c>
      <c r="CL197" s="180" t="str">
        <f>IFERROR(VLOOKUP(Table3[[#This Row],[Ethnicity2]],'Lookup Values'!$O$1:$P$3,2,FALSE),"0")</f>
        <v>0</v>
      </c>
      <c r="CM197" s="180" t="str">
        <f>IFERROR(VLOOKUP(Table2[[#This Row],[EAL]],'Lookup Values'!$Q$1:$R$3,2,FALSE),"0")</f>
        <v>0</v>
      </c>
      <c r="CN197" s="180" t="str">
        <f>IFERROR(VLOOKUP(Table2[[#This Row],[SEND]],'Lookup Values'!$S$1:$T$6,2,FALSE),"0")</f>
        <v>0</v>
      </c>
      <c r="CO197" s="180" t="str">
        <f>IFERROR(VLOOKUP(Table2[[#This Row],[Pupil Premium]],'Lookup Values'!$U$1:$V$3,2,FALSE),"0")</f>
        <v>0</v>
      </c>
      <c r="CP197" s="180" t="str">
        <f>IFERROR(VLOOKUP(Table2[[#This Row],[LAC / Care Leaver]],'Lookup Values'!$W$1:$X$3,2,FALSE),"0")</f>
        <v>0</v>
      </c>
      <c r="CQ197" s="180" t="str">
        <f>IFERROR(VLOOKUP(Table2[[#This Row],[CP / CIN]],'Lookup Values'!$Y$1:$Z$3,2,FALSE),"0")</f>
        <v>0</v>
      </c>
      <c r="CR197" s="180" t="str">
        <f>IFERROR(VLOOKUP(Table2[[#This Row],[Early Help Referral]],'Lookup Values'!$Y$1:$Z$3,2,FALSE),"0")</f>
        <v>0</v>
      </c>
      <c r="CS197" s="180" t="str">
        <f>IFERROR(VLOOKUP(Table2[[#This Row],[Social Worker]],'Lookup Values'!$Y$1:$Z$3,2,FALSE),"0")</f>
        <v>0</v>
      </c>
      <c r="CT197" s="180" t="str">
        <f>IFERROR(VLOOKUP(Table2[[#This Row],[Exclusion]],'Lookup Values'!$AE$1:$AF$5,2,FALSE),"0")</f>
        <v>0</v>
      </c>
      <c r="CU197" s="180" t="str">
        <f>IFERROR(VLOOKUP(Table2[[#This Row],[Attendance / Absence (&lt;90% PA / &lt;50% SA)]],'Lookup Values'!$AG$1:$AH$4,2,FALSE),"0")</f>
        <v>0</v>
      </c>
      <c r="CV197" s="180" t="str">
        <f>IFERROR(VLOOKUP(Table2[[#This Row],[Multiple School Moves (3+)]],'Lookup Values'!$AI$1:$AJ$3,2,FALSE),"0")</f>
        <v>0</v>
      </c>
      <c r="CW197" s="180" t="str">
        <f>IFERROR(VLOOKUP(Table2[[#This Row],[Pregnancy]],'Lookup Values'!$AK$1:$AL$3,2,FALSE),"0")</f>
        <v>0</v>
      </c>
      <c r="CX197" s="180" t="str">
        <f>IFERROR(VLOOKUP(Table2[[#This Row],[Young Parent]],'Lookup Values'!$AM$1:$AN$3,2,FALSE),"0")</f>
        <v>0</v>
      </c>
      <c r="CY197" s="180" t="str">
        <f>IFERROR(VLOOKUP(Table2[[#This Row],[Young Carer]],'Lookup Values'!$AO$1:$AP$3,2,FALSE),"0")</f>
        <v>0</v>
      </c>
      <c r="CZ197" s="180" t="str">
        <f>IFERROR(VLOOKUP(Table2[[#This Row],[CAMHS Involvement]],'Lookup Values'!$AQ$1:$AR$3,2,FALSE),"0")</f>
        <v>0</v>
      </c>
      <c r="DA197" s="180" t="str">
        <f>IFERROR(VLOOKUP(Table2[[#This Row],[Health Condition]],'Lookup Values'!$AS$1:$AT$3,2,FALSE),"0")</f>
        <v>0</v>
      </c>
      <c r="DB197" s="180" t="str">
        <f>IFERROR(VLOOKUP(Table2[[#This Row],[Substance Misuse ]],'Lookup Values'!$AU$1:$AV$3,2,FALSE),"0")</f>
        <v>0</v>
      </c>
      <c r="DC197" s="180" t="str">
        <f>IFERROR(VLOOKUP(Table2[[#This Row],[YOT supervision]],'Lookup Values'!$AW$1:$AX$3,2,FALSE),"0")</f>
        <v>0</v>
      </c>
      <c r="DD197" s="180" t="str">
        <f>IFERROR(VLOOKUP(Table2[[#This Row],[Previous YOT supervision]],'Lookup Values'!$AY$1:$AZ$3,2,FALSE),"0")</f>
        <v>0</v>
      </c>
      <c r="DE197" s="180" t="str">
        <f>IFERROR(VLOOKUP(Table2[[#This Row],[Custody]],'Lookup Values'!$BA$1:$BB$3,2,FALSE),"0")</f>
        <v>0</v>
      </c>
      <c r="DF197" s="180" t="str">
        <f>IFERROR(VLOOKUP(Table2[[#This Row],[KS2 Eng &amp; Maths Ability Profile HAP/MAP/LAP]],'Lookup Values'!$BC$1:$BD$4,2,FALSE),"0")</f>
        <v>0</v>
      </c>
      <c r="DG197" s="180" t="str">
        <f>IFERROR(VLOOKUP(Table2[[#This Row],[Intended Post 16 Destination]],'Lookup Values'!$BG$1:$BH$12,2,FALSE),"0")</f>
        <v>0</v>
      </c>
      <c r="DH197" s="180" t="str">
        <f>IFERROR(VLOOKUP(Table2[[#This Row],[Application submitted (Y/N or number of applications)]],'Lookup Values'!$BI$1:$BJ$3,2,FALSE),"0")</f>
        <v>0</v>
      </c>
      <c r="DI197" s="180" t="str">
        <f>IFERROR(VLOOKUP(Table2[[#This Row],[Provider Name]],'Lookup Values'!$BK$1:$BL$3,2,FALSE),"0")</f>
        <v>0</v>
      </c>
      <c r="DJ197" s="181"/>
      <c r="DK197" s="180" t="str">
        <f>IFERROR(VLOOKUP(Table2[[#This Row],[Offer received (Y/N)]],'Lookup Values'!$BM$1:$BN$3,2,FALSE),"0")</f>
        <v>0</v>
      </c>
      <c r="DL197" s="180" t="str">
        <f>IFERROR(VLOOKUP(Table2[[#This Row],[Poor Behaviour / Attitude / Motivation]],'Lookup Values'!$BO$1:$BP$4,2,FALSE),"0")</f>
        <v>0</v>
      </c>
      <c r="DM197" s="180" t="str">
        <f>IFERROR(VLOOKUP(Table2[[#This Row],[Other known risk factors (1)]],'Lookup Values'!$BQ$1:$BR$10,2,FALSE),"0")</f>
        <v>0</v>
      </c>
      <c r="DN197" s="182" t="str">
        <f>IFERROR(VLOOKUP(Table2[[#This Row],[Other known risk factors (2)]],'Lookup Values'!$BQ$1:$BR$10,2,FALSE),"0")</f>
        <v>0</v>
      </c>
      <c r="DO197" s="180">
        <f>SUM(Table3[[#This Row],[Gender Score]:[Other known risk factors (2) Score]])</f>
        <v>0</v>
      </c>
      <c r="DP197" s="185" t="str">
        <f>CONCATENATE(Table2[[#This Row],[Generated RONI]],Table2[[#This Row],[School RONI]])</f>
        <v>Very Low</v>
      </c>
    </row>
    <row r="198" spans="1:120" s="179" customFormat="1" ht="13" x14ac:dyDescent="0.3">
      <c r="A198" s="168"/>
      <c r="B198" s="169"/>
      <c r="C198" s="170"/>
      <c r="D198" s="170"/>
      <c r="E198" s="170"/>
      <c r="F198" s="170"/>
      <c r="G198" s="170"/>
      <c r="H198" s="171"/>
      <c r="I198" s="172"/>
      <c r="J198" s="173"/>
      <c r="K198" s="172"/>
      <c r="L198" s="172"/>
      <c r="M198" s="173"/>
      <c r="N198" s="171"/>
      <c r="O198" s="173"/>
      <c r="P198" s="175"/>
      <c r="Q198" s="175"/>
      <c r="R198" s="175"/>
      <c r="S198" s="175"/>
      <c r="T198" s="175"/>
      <c r="U198" s="175"/>
      <c r="V198" s="175"/>
      <c r="W198" s="175"/>
      <c r="X198" s="175"/>
      <c r="Y198" s="175"/>
      <c r="Z198" s="175"/>
      <c r="AA198" s="175"/>
      <c r="AB198" s="175"/>
      <c r="AC198" s="175"/>
      <c r="AD198" s="175"/>
      <c r="AE198" s="175"/>
      <c r="AF198" s="175"/>
      <c r="AG198" s="175"/>
      <c r="AH198" s="175"/>
      <c r="AI198" s="175"/>
      <c r="AJ198" s="175"/>
      <c r="AK198" s="175"/>
      <c r="AL198" s="175"/>
      <c r="AM198" s="175"/>
      <c r="AN198" s="175"/>
      <c r="AO198" s="175"/>
      <c r="AP198" s="175"/>
      <c r="AQ198" s="175"/>
      <c r="AR198" s="176"/>
      <c r="AS198" s="176"/>
      <c r="AT198" s="176"/>
      <c r="AU198" s="177" t="str">
        <f>VLOOKUP(Table3[[#This Row],[Risk Rating Score]],'Lookup Values'!$BS$1:$BT$34,2)</f>
        <v>Very Low</v>
      </c>
      <c r="AV198" s="172"/>
      <c r="AW198" s="177" t="str">
        <f>IFERROR(VLOOKUP(Table3[[#This Row],[RONI Match]],'Lookup Values'!$BU$2:$BV$26,2,FALSE),"")</f>
        <v/>
      </c>
      <c r="AX198" s="186"/>
      <c r="AY198" s="172"/>
      <c r="AZ198" s="176"/>
      <c r="BA198" s="170"/>
      <c r="BB198" s="170"/>
      <c r="BC198" s="170"/>
      <c r="BD198" s="170"/>
      <c r="BE198" s="170"/>
      <c r="BF198" s="170"/>
      <c r="BG198" s="170"/>
      <c r="BH198" s="170"/>
      <c r="BI198" s="175"/>
      <c r="BJ198" s="173"/>
      <c r="BK198" s="173"/>
      <c r="BL198" s="175"/>
      <c r="BM198" s="176"/>
      <c r="CC198" s="180" t="str">
        <f>IFERROR(VLOOKUP(Table2[[#This Row],[Gender]],'Lookup Values'!$A$1:$B$5,2,FALSE),"0")</f>
        <v>0</v>
      </c>
      <c r="CD198" s="181"/>
      <c r="CE198" s="180" t="str">
        <f>IFERROR(VLOOKUP(Table2[[#This Row],[Year Group]],'Lookup Values'!$C$1:$D$9,2,FALSE),"0")</f>
        <v>0</v>
      </c>
      <c r="CF198" s="180" t="str">
        <f>IFERROR(VLOOKUP(Table2[[#This Row],[School]],'Lookup Values'!$E$1:$E$22,2,FALSE),"0")</f>
        <v>0</v>
      </c>
      <c r="CG198" s="180" t="str">
        <f>IFERROR(VLOOKUP(Table2[[#This Row],[Attending PRU / AP]],'Lookup Values'!$G$1:$H$3,2,FALSE),"0")</f>
        <v>0</v>
      </c>
      <c r="CH198" s="180" t="str">
        <f>IFERROR(VLOOKUP(Table2[[#This Row],[EHE]],'Lookup Values'!$I$1:$J$3,2,FALSE),"0")</f>
        <v>0</v>
      </c>
      <c r="CI198" s="180" t="str">
        <f>IFERROR(VLOOKUP(Table2[[#This Row],[CME]],'Lookup Values'!$K$1:$L$3,2,FALSE),"0")</f>
        <v>0</v>
      </c>
      <c r="CJ198" s="183" t="str">
        <f>IFERROR(VLOOKUP(Table2[[#This Row],[Ethnicity]],'Ethnicity codes'!$H$1:$J$101,3,FALSE),"")</f>
        <v/>
      </c>
      <c r="CK198" s="180" t="str">
        <f>IFERROR(VLOOKUP(Table3[[#This Row],[Ethnicity2]],'Lookup Values'!$M$1:$N$23,2,FALSE),"0")</f>
        <v>0</v>
      </c>
      <c r="CL198" s="180" t="str">
        <f>IFERROR(VLOOKUP(Table3[[#This Row],[Ethnicity2]],'Lookup Values'!$O$1:$P$3,2,FALSE),"0")</f>
        <v>0</v>
      </c>
      <c r="CM198" s="180" t="str">
        <f>IFERROR(VLOOKUP(Table2[[#This Row],[EAL]],'Lookup Values'!$Q$1:$R$3,2,FALSE),"0")</f>
        <v>0</v>
      </c>
      <c r="CN198" s="180" t="str">
        <f>IFERROR(VLOOKUP(Table2[[#This Row],[SEND]],'Lookup Values'!$S$1:$T$6,2,FALSE),"0")</f>
        <v>0</v>
      </c>
      <c r="CO198" s="180" t="str">
        <f>IFERROR(VLOOKUP(Table2[[#This Row],[Pupil Premium]],'Lookup Values'!$U$1:$V$3,2,FALSE),"0")</f>
        <v>0</v>
      </c>
      <c r="CP198" s="180" t="str">
        <f>IFERROR(VLOOKUP(Table2[[#This Row],[LAC / Care Leaver]],'Lookup Values'!$W$1:$X$3,2,FALSE),"0")</f>
        <v>0</v>
      </c>
      <c r="CQ198" s="180" t="str">
        <f>IFERROR(VLOOKUP(Table2[[#This Row],[CP / CIN]],'Lookup Values'!$Y$1:$Z$3,2,FALSE),"0")</f>
        <v>0</v>
      </c>
      <c r="CR198" s="180" t="str">
        <f>IFERROR(VLOOKUP(Table2[[#This Row],[Early Help Referral]],'Lookup Values'!$Y$1:$Z$3,2,FALSE),"0")</f>
        <v>0</v>
      </c>
      <c r="CS198" s="180" t="str">
        <f>IFERROR(VLOOKUP(Table2[[#This Row],[Social Worker]],'Lookup Values'!$Y$1:$Z$3,2,FALSE),"0")</f>
        <v>0</v>
      </c>
      <c r="CT198" s="180" t="str">
        <f>IFERROR(VLOOKUP(Table2[[#This Row],[Exclusion]],'Lookup Values'!$AE$1:$AF$5,2,FALSE),"0")</f>
        <v>0</v>
      </c>
      <c r="CU198" s="180" t="str">
        <f>IFERROR(VLOOKUP(Table2[[#This Row],[Attendance / Absence (&lt;90% PA / &lt;50% SA)]],'Lookup Values'!$AG$1:$AH$4,2,FALSE),"0")</f>
        <v>0</v>
      </c>
      <c r="CV198" s="180" t="str">
        <f>IFERROR(VLOOKUP(Table2[[#This Row],[Multiple School Moves (3+)]],'Lookup Values'!$AI$1:$AJ$3,2,FALSE),"0")</f>
        <v>0</v>
      </c>
      <c r="CW198" s="180" t="str">
        <f>IFERROR(VLOOKUP(Table2[[#This Row],[Pregnancy]],'Lookup Values'!$AK$1:$AL$3,2,FALSE),"0")</f>
        <v>0</v>
      </c>
      <c r="CX198" s="180" t="str">
        <f>IFERROR(VLOOKUP(Table2[[#This Row],[Young Parent]],'Lookup Values'!$AM$1:$AN$3,2,FALSE),"0")</f>
        <v>0</v>
      </c>
      <c r="CY198" s="180" t="str">
        <f>IFERROR(VLOOKUP(Table2[[#This Row],[Young Carer]],'Lookup Values'!$AO$1:$AP$3,2,FALSE),"0")</f>
        <v>0</v>
      </c>
      <c r="CZ198" s="180" t="str">
        <f>IFERROR(VLOOKUP(Table2[[#This Row],[CAMHS Involvement]],'Lookup Values'!$AQ$1:$AR$3,2,FALSE),"0")</f>
        <v>0</v>
      </c>
      <c r="DA198" s="180" t="str">
        <f>IFERROR(VLOOKUP(Table2[[#This Row],[Health Condition]],'Lookup Values'!$AS$1:$AT$3,2,FALSE),"0")</f>
        <v>0</v>
      </c>
      <c r="DB198" s="180" t="str">
        <f>IFERROR(VLOOKUP(Table2[[#This Row],[Substance Misuse ]],'Lookup Values'!$AU$1:$AV$3,2,FALSE),"0")</f>
        <v>0</v>
      </c>
      <c r="DC198" s="180" t="str">
        <f>IFERROR(VLOOKUP(Table2[[#This Row],[YOT supervision]],'Lookup Values'!$AW$1:$AX$3,2,FALSE),"0")</f>
        <v>0</v>
      </c>
      <c r="DD198" s="180" t="str">
        <f>IFERROR(VLOOKUP(Table2[[#This Row],[Previous YOT supervision]],'Lookup Values'!$AY$1:$AZ$3,2,FALSE),"0")</f>
        <v>0</v>
      </c>
      <c r="DE198" s="180" t="str">
        <f>IFERROR(VLOOKUP(Table2[[#This Row],[Custody]],'Lookup Values'!$BA$1:$BB$3,2,FALSE),"0")</f>
        <v>0</v>
      </c>
      <c r="DF198" s="180" t="str">
        <f>IFERROR(VLOOKUP(Table2[[#This Row],[KS2 Eng &amp; Maths Ability Profile HAP/MAP/LAP]],'Lookup Values'!$BC$1:$BD$4,2,FALSE),"0")</f>
        <v>0</v>
      </c>
      <c r="DG198" s="180" t="str">
        <f>IFERROR(VLOOKUP(Table2[[#This Row],[Intended Post 16 Destination]],'Lookup Values'!$BG$1:$BH$12,2,FALSE),"0")</f>
        <v>0</v>
      </c>
      <c r="DH198" s="180" t="str">
        <f>IFERROR(VLOOKUP(Table2[[#This Row],[Application submitted (Y/N or number of applications)]],'Lookup Values'!$BI$1:$BJ$3,2,FALSE),"0")</f>
        <v>0</v>
      </c>
      <c r="DI198" s="180" t="str">
        <f>IFERROR(VLOOKUP(Table2[[#This Row],[Provider Name]],'Lookup Values'!$BK$1:$BL$3,2,FALSE),"0")</f>
        <v>0</v>
      </c>
      <c r="DJ198" s="181"/>
      <c r="DK198" s="180" t="str">
        <f>IFERROR(VLOOKUP(Table2[[#This Row],[Offer received (Y/N)]],'Lookup Values'!$BM$1:$BN$3,2,FALSE),"0")</f>
        <v>0</v>
      </c>
      <c r="DL198" s="180" t="str">
        <f>IFERROR(VLOOKUP(Table2[[#This Row],[Poor Behaviour / Attitude / Motivation]],'Lookup Values'!$BO$1:$BP$4,2,FALSE),"0")</f>
        <v>0</v>
      </c>
      <c r="DM198" s="180" t="str">
        <f>IFERROR(VLOOKUP(Table2[[#This Row],[Other known risk factors (1)]],'Lookup Values'!$BQ$1:$BR$10,2,FALSE),"0")</f>
        <v>0</v>
      </c>
      <c r="DN198" s="182" t="str">
        <f>IFERROR(VLOOKUP(Table2[[#This Row],[Other known risk factors (2)]],'Lookup Values'!$BQ$1:$BR$10,2,FALSE),"0")</f>
        <v>0</v>
      </c>
      <c r="DO198" s="180">
        <f>SUM(Table3[[#This Row],[Gender Score]:[Other known risk factors (2) Score]])</f>
        <v>0</v>
      </c>
      <c r="DP198" s="185" t="str">
        <f>CONCATENATE(Table2[[#This Row],[Generated RONI]],Table2[[#This Row],[School RONI]])</f>
        <v>Very Low</v>
      </c>
    </row>
    <row r="199" spans="1:120" s="179" customFormat="1" ht="13" x14ac:dyDescent="0.3">
      <c r="A199" s="168"/>
      <c r="B199" s="169"/>
      <c r="C199" s="170"/>
      <c r="D199" s="170"/>
      <c r="E199" s="170"/>
      <c r="F199" s="170"/>
      <c r="G199" s="170"/>
      <c r="H199" s="171"/>
      <c r="I199" s="172"/>
      <c r="J199" s="173"/>
      <c r="K199" s="172"/>
      <c r="L199" s="172"/>
      <c r="M199" s="173"/>
      <c r="N199" s="171"/>
      <c r="O199" s="173"/>
      <c r="P199" s="175"/>
      <c r="Q199" s="175"/>
      <c r="R199" s="175"/>
      <c r="S199" s="175"/>
      <c r="T199" s="175"/>
      <c r="U199" s="175"/>
      <c r="V199" s="175"/>
      <c r="W199" s="175"/>
      <c r="X199" s="175"/>
      <c r="Y199" s="175"/>
      <c r="Z199" s="175"/>
      <c r="AA199" s="175"/>
      <c r="AB199" s="175"/>
      <c r="AC199" s="175"/>
      <c r="AD199" s="175"/>
      <c r="AE199" s="175"/>
      <c r="AF199" s="175"/>
      <c r="AG199" s="175"/>
      <c r="AH199" s="175"/>
      <c r="AI199" s="175"/>
      <c r="AJ199" s="175"/>
      <c r="AK199" s="175"/>
      <c r="AL199" s="175"/>
      <c r="AM199" s="175"/>
      <c r="AN199" s="175"/>
      <c r="AO199" s="175"/>
      <c r="AP199" s="175"/>
      <c r="AQ199" s="175"/>
      <c r="AR199" s="176"/>
      <c r="AS199" s="176"/>
      <c r="AT199" s="176"/>
      <c r="AU199" s="177" t="str">
        <f>VLOOKUP(Table3[[#This Row],[Risk Rating Score]],'Lookup Values'!$BS$1:$BT$34,2)</f>
        <v>Very Low</v>
      </c>
      <c r="AV199" s="172"/>
      <c r="AW199" s="177" t="str">
        <f>IFERROR(VLOOKUP(Table3[[#This Row],[RONI Match]],'Lookup Values'!$BU$2:$BV$26,2,FALSE),"")</f>
        <v/>
      </c>
      <c r="AX199" s="186"/>
      <c r="AY199" s="172"/>
      <c r="AZ199" s="176"/>
      <c r="BA199" s="170"/>
      <c r="BB199" s="170"/>
      <c r="BC199" s="170"/>
      <c r="BD199" s="170"/>
      <c r="BE199" s="170"/>
      <c r="BF199" s="170"/>
      <c r="BG199" s="170"/>
      <c r="BH199" s="170"/>
      <c r="BI199" s="175"/>
      <c r="BJ199" s="173"/>
      <c r="BK199" s="173"/>
      <c r="BL199" s="175"/>
      <c r="BM199" s="176"/>
      <c r="CC199" s="180" t="str">
        <f>IFERROR(VLOOKUP(Table2[[#This Row],[Gender]],'Lookup Values'!$A$1:$B$5,2,FALSE),"0")</f>
        <v>0</v>
      </c>
      <c r="CD199" s="181"/>
      <c r="CE199" s="180" t="str">
        <f>IFERROR(VLOOKUP(Table2[[#This Row],[Year Group]],'Lookup Values'!$C$1:$D$9,2,FALSE),"0")</f>
        <v>0</v>
      </c>
      <c r="CF199" s="180" t="str">
        <f>IFERROR(VLOOKUP(Table2[[#This Row],[School]],'Lookup Values'!$E$1:$E$22,2,FALSE),"0")</f>
        <v>0</v>
      </c>
      <c r="CG199" s="180" t="str">
        <f>IFERROR(VLOOKUP(Table2[[#This Row],[Attending PRU / AP]],'Lookup Values'!$G$1:$H$3,2,FALSE),"0")</f>
        <v>0</v>
      </c>
      <c r="CH199" s="180" t="str">
        <f>IFERROR(VLOOKUP(Table2[[#This Row],[EHE]],'Lookup Values'!$I$1:$J$3,2,FALSE),"0")</f>
        <v>0</v>
      </c>
      <c r="CI199" s="180" t="str">
        <f>IFERROR(VLOOKUP(Table2[[#This Row],[CME]],'Lookup Values'!$K$1:$L$3,2,FALSE),"0")</f>
        <v>0</v>
      </c>
      <c r="CJ199" s="183" t="str">
        <f>IFERROR(VLOOKUP(Table2[[#This Row],[Ethnicity]],'Ethnicity codes'!$H$1:$J$101,3,FALSE),"")</f>
        <v/>
      </c>
      <c r="CK199" s="180" t="str">
        <f>IFERROR(VLOOKUP(Table3[[#This Row],[Ethnicity2]],'Lookup Values'!$M$1:$N$23,2,FALSE),"0")</f>
        <v>0</v>
      </c>
      <c r="CL199" s="180" t="str">
        <f>IFERROR(VLOOKUP(Table3[[#This Row],[Ethnicity2]],'Lookup Values'!$O$1:$P$3,2,FALSE),"0")</f>
        <v>0</v>
      </c>
      <c r="CM199" s="180" t="str">
        <f>IFERROR(VLOOKUP(Table2[[#This Row],[EAL]],'Lookup Values'!$Q$1:$R$3,2,FALSE),"0")</f>
        <v>0</v>
      </c>
      <c r="CN199" s="180" t="str">
        <f>IFERROR(VLOOKUP(Table2[[#This Row],[SEND]],'Lookup Values'!$S$1:$T$6,2,FALSE),"0")</f>
        <v>0</v>
      </c>
      <c r="CO199" s="180" t="str">
        <f>IFERROR(VLOOKUP(Table2[[#This Row],[Pupil Premium]],'Lookup Values'!$U$1:$V$3,2,FALSE),"0")</f>
        <v>0</v>
      </c>
      <c r="CP199" s="180" t="str">
        <f>IFERROR(VLOOKUP(Table2[[#This Row],[LAC / Care Leaver]],'Lookup Values'!$W$1:$X$3,2,FALSE),"0")</f>
        <v>0</v>
      </c>
      <c r="CQ199" s="180" t="str">
        <f>IFERROR(VLOOKUP(Table2[[#This Row],[CP / CIN]],'Lookup Values'!$Y$1:$Z$3,2,FALSE),"0")</f>
        <v>0</v>
      </c>
      <c r="CR199" s="180" t="str">
        <f>IFERROR(VLOOKUP(Table2[[#This Row],[Early Help Referral]],'Lookup Values'!$Y$1:$Z$3,2,FALSE),"0")</f>
        <v>0</v>
      </c>
      <c r="CS199" s="180" t="str">
        <f>IFERROR(VLOOKUP(Table2[[#This Row],[Social Worker]],'Lookup Values'!$Y$1:$Z$3,2,FALSE),"0")</f>
        <v>0</v>
      </c>
      <c r="CT199" s="180" t="str">
        <f>IFERROR(VLOOKUP(Table2[[#This Row],[Exclusion]],'Lookup Values'!$AE$1:$AF$5,2,FALSE),"0")</f>
        <v>0</v>
      </c>
      <c r="CU199" s="180" t="str">
        <f>IFERROR(VLOOKUP(Table2[[#This Row],[Attendance / Absence (&lt;90% PA / &lt;50% SA)]],'Lookup Values'!$AG$1:$AH$4,2,FALSE),"0")</f>
        <v>0</v>
      </c>
      <c r="CV199" s="180" t="str">
        <f>IFERROR(VLOOKUP(Table2[[#This Row],[Multiple School Moves (3+)]],'Lookup Values'!$AI$1:$AJ$3,2,FALSE),"0")</f>
        <v>0</v>
      </c>
      <c r="CW199" s="180" t="str">
        <f>IFERROR(VLOOKUP(Table2[[#This Row],[Pregnancy]],'Lookup Values'!$AK$1:$AL$3,2,FALSE),"0")</f>
        <v>0</v>
      </c>
      <c r="CX199" s="180" t="str">
        <f>IFERROR(VLOOKUP(Table2[[#This Row],[Young Parent]],'Lookup Values'!$AM$1:$AN$3,2,FALSE),"0")</f>
        <v>0</v>
      </c>
      <c r="CY199" s="180" t="str">
        <f>IFERROR(VLOOKUP(Table2[[#This Row],[Young Carer]],'Lookup Values'!$AO$1:$AP$3,2,FALSE),"0")</f>
        <v>0</v>
      </c>
      <c r="CZ199" s="180" t="str">
        <f>IFERROR(VLOOKUP(Table2[[#This Row],[CAMHS Involvement]],'Lookup Values'!$AQ$1:$AR$3,2,FALSE),"0")</f>
        <v>0</v>
      </c>
      <c r="DA199" s="180" t="str">
        <f>IFERROR(VLOOKUP(Table2[[#This Row],[Health Condition]],'Lookup Values'!$AS$1:$AT$3,2,FALSE),"0")</f>
        <v>0</v>
      </c>
      <c r="DB199" s="180" t="str">
        <f>IFERROR(VLOOKUP(Table2[[#This Row],[Substance Misuse ]],'Lookup Values'!$AU$1:$AV$3,2,FALSE),"0")</f>
        <v>0</v>
      </c>
      <c r="DC199" s="180" t="str">
        <f>IFERROR(VLOOKUP(Table2[[#This Row],[YOT supervision]],'Lookup Values'!$AW$1:$AX$3,2,FALSE),"0")</f>
        <v>0</v>
      </c>
      <c r="DD199" s="180" t="str">
        <f>IFERROR(VLOOKUP(Table2[[#This Row],[Previous YOT supervision]],'Lookup Values'!$AY$1:$AZ$3,2,FALSE),"0")</f>
        <v>0</v>
      </c>
      <c r="DE199" s="180" t="str">
        <f>IFERROR(VLOOKUP(Table2[[#This Row],[Custody]],'Lookup Values'!$BA$1:$BB$3,2,FALSE),"0")</f>
        <v>0</v>
      </c>
      <c r="DF199" s="180" t="str">
        <f>IFERROR(VLOOKUP(Table2[[#This Row],[KS2 Eng &amp; Maths Ability Profile HAP/MAP/LAP]],'Lookup Values'!$BC$1:$BD$4,2,FALSE),"0")</f>
        <v>0</v>
      </c>
      <c r="DG199" s="180" t="str">
        <f>IFERROR(VLOOKUP(Table2[[#This Row],[Intended Post 16 Destination]],'Lookup Values'!$BG$1:$BH$12,2,FALSE),"0")</f>
        <v>0</v>
      </c>
      <c r="DH199" s="180" t="str">
        <f>IFERROR(VLOOKUP(Table2[[#This Row],[Application submitted (Y/N or number of applications)]],'Lookup Values'!$BI$1:$BJ$3,2,FALSE),"0")</f>
        <v>0</v>
      </c>
      <c r="DI199" s="180" t="str">
        <f>IFERROR(VLOOKUP(Table2[[#This Row],[Provider Name]],'Lookup Values'!$BK$1:$BL$3,2,FALSE),"0")</f>
        <v>0</v>
      </c>
      <c r="DJ199" s="181"/>
      <c r="DK199" s="180" t="str">
        <f>IFERROR(VLOOKUP(Table2[[#This Row],[Offer received (Y/N)]],'Lookup Values'!$BM$1:$BN$3,2,FALSE),"0")</f>
        <v>0</v>
      </c>
      <c r="DL199" s="180" t="str">
        <f>IFERROR(VLOOKUP(Table2[[#This Row],[Poor Behaviour / Attitude / Motivation]],'Lookup Values'!$BO$1:$BP$4,2,FALSE),"0")</f>
        <v>0</v>
      </c>
      <c r="DM199" s="180" t="str">
        <f>IFERROR(VLOOKUP(Table2[[#This Row],[Other known risk factors (1)]],'Lookup Values'!$BQ$1:$BR$10,2,FALSE),"0")</f>
        <v>0</v>
      </c>
      <c r="DN199" s="182" t="str">
        <f>IFERROR(VLOOKUP(Table2[[#This Row],[Other known risk factors (2)]],'Lookup Values'!$BQ$1:$BR$10,2,FALSE),"0")</f>
        <v>0</v>
      </c>
      <c r="DO199" s="180">
        <f>SUM(Table3[[#This Row],[Gender Score]:[Other known risk factors (2) Score]])</f>
        <v>0</v>
      </c>
      <c r="DP199" s="185" t="str">
        <f>CONCATENATE(Table2[[#This Row],[Generated RONI]],Table2[[#This Row],[School RONI]])</f>
        <v>Very Low</v>
      </c>
    </row>
    <row r="200" spans="1:120" s="179" customFormat="1" ht="13" x14ac:dyDescent="0.3">
      <c r="A200" s="168"/>
      <c r="B200" s="169"/>
      <c r="C200" s="170"/>
      <c r="D200" s="170"/>
      <c r="E200" s="170"/>
      <c r="F200" s="170"/>
      <c r="G200" s="170"/>
      <c r="H200" s="171"/>
      <c r="I200" s="172"/>
      <c r="J200" s="173"/>
      <c r="K200" s="172"/>
      <c r="L200" s="172"/>
      <c r="M200" s="173"/>
      <c r="N200" s="171"/>
      <c r="O200" s="173"/>
      <c r="P200" s="175"/>
      <c r="Q200" s="175"/>
      <c r="R200" s="175"/>
      <c r="S200" s="175"/>
      <c r="T200" s="175"/>
      <c r="U200" s="175"/>
      <c r="V200" s="175"/>
      <c r="W200" s="175"/>
      <c r="X200" s="175"/>
      <c r="Y200" s="175"/>
      <c r="Z200" s="175"/>
      <c r="AA200" s="175"/>
      <c r="AB200" s="175"/>
      <c r="AC200" s="175"/>
      <c r="AD200" s="175"/>
      <c r="AE200" s="175"/>
      <c r="AF200" s="175"/>
      <c r="AG200" s="175"/>
      <c r="AH200" s="175"/>
      <c r="AI200" s="175"/>
      <c r="AJ200" s="175"/>
      <c r="AK200" s="175"/>
      <c r="AL200" s="175"/>
      <c r="AM200" s="175"/>
      <c r="AN200" s="175"/>
      <c r="AO200" s="175"/>
      <c r="AP200" s="175"/>
      <c r="AQ200" s="175"/>
      <c r="AR200" s="176"/>
      <c r="AS200" s="176"/>
      <c r="AT200" s="176"/>
      <c r="AU200" s="177" t="str">
        <f>VLOOKUP(Table3[[#This Row],[Risk Rating Score]],'Lookup Values'!$BS$1:$BT$34,2)</f>
        <v>Very Low</v>
      </c>
      <c r="AV200" s="172"/>
      <c r="AW200" s="177" t="str">
        <f>IFERROR(VLOOKUP(Table3[[#This Row],[RONI Match]],'Lookup Values'!$BU$2:$BV$26,2,FALSE),"")</f>
        <v/>
      </c>
      <c r="AX200" s="186"/>
      <c r="AY200" s="172"/>
      <c r="AZ200" s="176"/>
      <c r="BA200" s="170"/>
      <c r="BB200" s="170"/>
      <c r="BC200" s="170"/>
      <c r="BD200" s="170"/>
      <c r="BE200" s="170"/>
      <c r="BF200" s="170"/>
      <c r="BG200" s="170"/>
      <c r="BH200" s="170"/>
      <c r="BI200" s="175"/>
      <c r="BJ200" s="173"/>
      <c r="BK200" s="173"/>
      <c r="BL200" s="175"/>
      <c r="BM200" s="176"/>
      <c r="CC200" s="180" t="str">
        <f>IFERROR(VLOOKUP(Table2[[#This Row],[Gender]],'Lookup Values'!$A$1:$B$5,2,FALSE),"0")</f>
        <v>0</v>
      </c>
      <c r="CD200" s="181"/>
      <c r="CE200" s="180" t="str">
        <f>IFERROR(VLOOKUP(Table2[[#This Row],[Year Group]],'Lookup Values'!$C$1:$D$9,2,FALSE),"0")</f>
        <v>0</v>
      </c>
      <c r="CF200" s="180" t="str">
        <f>IFERROR(VLOOKUP(Table2[[#This Row],[School]],'Lookup Values'!$E$1:$E$22,2,FALSE),"0")</f>
        <v>0</v>
      </c>
      <c r="CG200" s="180" t="str">
        <f>IFERROR(VLOOKUP(Table2[[#This Row],[Attending PRU / AP]],'Lookup Values'!$G$1:$H$3,2,FALSE),"0")</f>
        <v>0</v>
      </c>
      <c r="CH200" s="180" t="str">
        <f>IFERROR(VLOOKUP(Table2[[#This Row],[EHE]],'Lookup Values'!$I$1:$J$3,2,FALSE),"0")</f>
        <v>0</v>
      </c>
      <c r="CI200" s="180" t="str">
        <f>IFERROR(VLOOKUP(Table2[[#This Row],[CME]],'Lookup Values'!$K$1:$L$3,2,FALSE),"0")</f>
        <v>0</v>
      </c>
      <c r="CJ200" s="183" t="str">
        <f>IFERROR(VLOOKUP(Table2[[#This Row],[Ethnicity]],'Ethnicity codes'!$H$1:$J$101,3,FALSE),"")</f>
        <v/>
      </c>
      <c r="CK200" s="180" t="str">
        <f>IFERROR(VLOOKUP(Table3[[#This Row],[Ethnicity2]],'Lookup Values'!$M$1:$N$23,2,FALSE),"0")</f>
        <v>0</v>
      </c>
      <c r="CL200" s="180" t="str">
        <f>IFERROR(VLOOKUP(Table3[[#This Row],[Ethnicity2]],'Lookup Values'!$O$1:$P$3,2,FALSE),"0")</f>
        <v>0</v>
      </c>
      <c r="CM200" s="180" t="str">
        <f>IFERROR(VLOOKUP(Table2[[#This Row],[EAL]],'Lookup Values'!$Q$1:$R$3,2,FALSE),"0")</f>
        <v>0</v>
      </c>
      <c r="CN200" s="180" t="str">
        <f>IFERROR(VLOOKUP(Table2[[#This Row],[SEND]],'Lookup Values'!$S$1:$T$6,2,FALSE),"0")</f>
        <v>0</v>
      </c>
      <c r="CO200" s="180" t="str">
        <f>IFERROR(VLOOKUP(Table2[[#This Row],[Pupil Premium]],'Lookup Values'!$U$1:$V$3,2,FALSE),"0")</f>
        <v>0</v>
      </c>
      <c r="CP200" s="180" t="str">
        <f>IFERROR(VLOOKUP(Table2[[#This Row],[LAC / Care Leaver]],'Lookup Values'!$W$1:$X$3,2,FALSE),"0")</f>
        <v>0</v>
      </c>
      <c r="CQ200" s="180" t="str">
        <f>IFERROR(VLOOKUP(Table2[[#This Row],[CP / CIN]],'Lookup Values'!$Y$1:$Z$3,2,FALSE),"0")</f>
        <v>0</v>
      </c>
      <c r="CR200" s="180" t="str">
        <f>IFERROR(VLOOKUP(Table2[[#This Row],[Early Help Referral]],'Lookup Values'!$Y$1:$Z$3,2,FALSE),"0")</f>
        <v>0</v>
      </c>
      <c r="CS200" s="180" t="str">
        <f>IFERROR(VLOOKUP(Table2[[#This Row],[Social Worker]],'Lookup Values'!$Y$1:$Z$3,2,FALSE),"0")</f>
        <v>0</v>
      </c>
      <c r="CT200" s="180" t="str">
        <f>IFERROR(VLOOKUP(Table2[[#This Row],[Exclusion]],'Lookup Values'!$AE$1:$AF$5,2,FALSE),"0")</f>
        <v>0</v>
      </c>
      <c r="CU200" s="180" t="str">
        <f>IFERROR(VLOOKUP(Table2[[#This Row],[Attendance / Absence (&lt;90% PA / &lt;50% SA)]],'Lookup Values'!$AG$1:$AH$4,2,FALSE),"0")</f>
        <v>0</v>
      </c>
      <c r="CV200" s="180" t="str">
        <f>IFERROR(VLOOKUP(Table2[[#This Row],[Multiple School Moves (3+)]],'Lookup Values'!$AI$1:$AJ$3,2,FALSE),"0")</f>
        <v>0</v>
      </c>
      <c r="CW200" s="180" t="str">
        <f>IFERROR(VLOOKUP(Table2[[#This Row],[Pregnancy]],'Lookup Values'!$AK$1:$AL$3,2,FALSE),"0")</f>
        <v>0</v>
      </c>
      <c r="CX200" s="180" t="str">
        <f>IFERROR(VLOOKUP(Table2[[#This Row],[Young Parent]],'Lookup Values'!$AM$1:$AN$3,2,FALSE),"0")</f>
        <v>0</v>
      </c>
      <c r="CY200" s="180" t="str">
        <f>IFERROR(VLOOKUP(Table2[[#This Row],[Young Carer]],'Lookup Values'!$AO$1:$AP$3,2,FALSE),"0")</f>
        <v>0</v>
      </c>
      <c r="CZ200" s="180" t="str">
        <f>IFERROR(VLOOKUP(Table2[[#This Row],[CAMHS Involvement]],'Lookup Values'!$AQ$1:$AR$3,2,FALSE),"0")</f>
        <v>0</v>
      </c>
      <c r="DA200" s="180" t="str">
        <f>IFERROR(VLOOKUP(Table2[[#This Row],[Health Condition]],'Lookup Values'!$AS$1:$AT$3,2,FALSE),"0")</f>
        <v>0</v>
      </c>
      <c r="DB200" s="180" t="str">
        <f>IFERROR(VLOOKUP(Table2[[#This Row],[Substance Misuse ]],'Lookup Values'!$AU$1:$AV$3,2,FALSE),"0")</f>
        <v>0</v>
      </c>
      <c r="DC200" s="180" t="str">
        <f>IFERROR(VLOOKUP(Table2[[#This Row],[YOT supervision]],'Lookup Values'!$AW$1:$AX$3,2,FALSE),"0")</f>
        <v>0</v>
      </c>
      <c r="DD200" s="180" t="str">
        <f>IFERROR(VLOOKUP(Table2[[#This Row],[Previous YOT supervision]],'Lookup Values'!$AY$1:$AZ$3,2,FALSE),"0")</f>
        <v>0</v>
      </c>
      <c r="DE200" s="180" t="str">
        <f>IFERROR(VLOOKUP(Table2[[#This Row],[Custody]],'Lookup Values'!$BA$1:$BB$3,2,FALSE),"0")</f>
        <v>0</v>
      </c>
      <c r="DF200" s="180" t="str">
        <f>IFERROR(VLOOKUP(Table2[[#This Row],[KS2 Eng &amp; Maths Ability Profile HAP/MAP/LAP]],'Lookup Values'!$BC$1:$BD$4,2,FALSE),"0")</f>
        <v>0</v>
      </c>
      <c r="DG200" s="180" t="str">
        <f>IFERROR(VLOOKUP(Table2[[#This Row],[Intended Post 16 Destination]],'Lookup Values'!$BG$1:$BH$12,2,FALSE),"0")</f>
        <v>0</v>
      </c>
      <c r="DH200" s="180" t="str">
        <f>IFERROR(VLOOKUP(Table2[[#This Row],[Application submitted (Y/N or number of applications)]],'Lookup Values'!$BI$1:$BJ$3,2,FALSE),"0")</f>
        <v>0</v>
      </c>
      <c r="DI200" s="180" t="str">
        <f>IFERROR(VLOOKUP(Table2[[#This Row],[Provider Name]],'Lookup Values'!$BK$1:$BL$3,2,FALSE),"0")</f>
        <v>0</v>
      </c>
      <c r="DJ200" s="181"/>
      <c r="DK200" s="180" t="str">
        <f>IFERROR(VLOOKUP(Table2[[#This Row],[Offer received (Y/N)]],'Lookup Values'!$BM$1:$BN$3,2,FALSE),"0")</f>
        <v>0</v>
      </c>
      <c r="DL200" s="180" t="str">
        <f>IFERROR(VLOOKUP(Table2[[#This Row],[Poor Behaviour / Attitude / Motivation]],'Lookup Values'!$BO$1:$BP$4,2,FALSE),"0")</f>
        <v>0</v>
      </c>
      <c r="DM200" s="180" t="str">
        <f>IFERROR(VLOOKUP(Table2[[#This Row],[Other known risk factors (1)]],'Lookup Values'!$BQ$1:$BR$10,2,FALSE),"0")</f>
        <v>0</v>
      </c>
      <c r="DN200" s="182" t="str">
        <f>IFERROR(VLOOKUP(Table2[[#This Row],[Other known risk factors (2)]],'Lookup Values'!$BQ$1:$BR$10,2,FALSE),"0")</f>
        <v>0</v>
      </c>
      <c r="DO200" s="180">
        <f>SUM(Table3[[#This Row],[Gender Score]:[Other known risk factors (2) Score]])</f>
        <v>0</v>
      </c>
      <c r="DP200" s="185" t="str">
        <f>CONCATENATE(Table2[[#This Row],[Generated RONI]],Table2[[#This Row],[School RONI]])</f>
        <v>Very Low</v>
      </c>
    </row>
    <row r="201" spans="1:120" s="179" customFormat="1" ht="13" x14ac:dyDescent="0.3">
      <c r="A201" s="168"/>
      <c r="B201" s="169"/>
      <c r="C201" s="170"/>
      <c r="D201" s="170"/>
      <c r="E201" s="170"/>
      <c r="F201" s="170"/>
      <c r="G201" s="170"/>
      <c r="H201" s="171"/>
      <c r="I201" s="172"/>
      <c r="J201" s="173"/>
      <c r="K201" s="172"/>
      <c r="L201" s="172"/>
      <c r="M201" s="173"/>
      <c r="N201" s="171"/>
      <c r="O201" s="173"/>
      <c r="P201" s="175"/>
      <c r="Q201" s="175"/>
      <c r="R201" s="175"/>
      <c r="S201" s="175"/>
      <c r="T201" s="175"/>
      <c r="U201" s="175"/>
      <c r="V201" s="175"/>
      <c r="W201" s="175"/>
      <c r="X201" s="175"/>
      <c r="Y201" s="175"/>
      <c r="Z201" s="175"/>
      <c r="AA201" s="175"/>
      <c r="AB201" s="175"/>
      <c r="AC201" s="175"/>
      <c r="AD201" s="175"/>
      <c r="AE201" s="175"/>
      <c r="AF201" s="175"/>
      <c r="AG201" s="175"/>
      <c r="AH201" s="175"/>
      <c r="AI201" s="175"/>
      <c r="AJ201" s="175"/>
      <c r="AK201" s="175"/>
      <c r="AL201" s="175"/>
      <c r="AM201" s="175"/>
      <c r="AN201" s="175"/>
      <c r="AO201" s="175"/>
      <c r="AP201" s="175"/>
      <c r="AQ201" s="175"/>
      <c r="AR201" s="176"/>
      <c r="AS201" s="176"/>
      <c r="AT201" s="176"/>
      <c r="AU201" s="177" t="str">
        <f>VLOOKUP(Table3[[#This Row],[Risk Rating Score]],'Lookup Values'!$BS$1:$BT$34,2)</f>
        <v>Very Low</v>
      </c>
      <c r="AV201" s="172"/>
      <c r="AW201" s="177" t="str">
        <f>IFERROR(VLOOKUP(Table3[[#This Row],[RONI Match]],'Lookup Values'!$BU$2:$BV$26,2,FALSE),"")</f>
        <v/>
      </c>
      <c r="AX201" s="186"/>
      <c r="AY201" s="172"/>
      <c r="AZ201" s="176"/>
      <c r="BA201" s="170"/>
      <c r="BB201" s="170"/>
      <c r="BC201" s="170"/>
      <c r="BD201" s="170"/>
      <c r="BE201" s="170"/>
      <c r="BF201" s="170"/>
      <c r="BG201" s="170"/>
      <c r="BH201" s="170"/>
      <c r="BI201" s="175"/>
      <c r="BJ201" s="173"/>
      <c r="BK201" s="173"/>
      <c r="BL201" s="175"/>
      <c r="BM201" s="176"/>
      <c r="CC201" s="180" t="str">
        <f>IFERROR(VLOOKUP(Table2[[#This Row],[Gender]],'Lookup Values'!$A$1:$B$5,2,FALSE),"0")</f>
        <v>0</v>
      </c>
      <c r="CD201" s="181"/>
      <c r="CE201" s="180" t="str">
        <f>IFERROR(VLOOKUP(Table2[[#This Row],[Year Group]],'Lookup Values'!$C$1:$D$9,2,FALSE),"0")</f>
        <v>0</v>
      </c>
      <c r="CF201" s="180" t="str">
        <f>IFERROR(VLOOKUP(Table2[[#This Row],[School]],'Lookup Values'!$E$1:$E$22,2,FALSE),"0")</f>
        <v>0</v>
      </c>
      <c r="CG201" s="180" t="str">
        <f>IFERROR(VLOOKUP(Table2[[#This Row],[Attending PRU / AP]],'Lookup Values'!$G$1:$H$3,2,FALSE),"0")</f>
        <v>0</v>
      </c>
      <c r="CH201" s="180" t="str">
        <f>IFERROR(VLOOKUP(Table2[[#This Row],[EHE]],'Lookup Values'!$I$1:$J$3,2,FALSE),"0")</f>
        <v>0</v>
      </c>
      <c r="CI201" s="180" t="str">
        <f>IFERROR(VLOOKUP(Table2[[#This Row],[CME]],'Lookup Values'!$K$1:$L$3,2,FALSE),"0")</f>
        <v>0</v>
      </c>
      <c r="CJ201" s="183" t="str">
        <f>IFERROR(VLOOKUP(Table2[[#This Row],[Ethnicity]],'Ethnicity codes'!$H$1:$J$101,3,FALSE),"")</f>
        <v/>
      </c>
      <c r="CK201" s="180" t="str">
        <f>IFERROR(VLOOKUP(Table3[[#This Row],[Ethnicity2]],'Lookup Values'!$M$1:$N$23,2,FALSE),"0")</f>
        <v>0</v>
      </c>
      <c r="CL201" s="180" t="str">
        <f>IFERROR(VLOOKUP(Table3[[#This Row],[Ethnicity2]],'Lookup Values'!$O$1:$P$3,2,FALSE),"0")</f>
        <v>0</v>
      </c>
      <c r="CM201" s="180" t="str">
        <f>IFERROR(VLOOKUP(Table2[[#This Row],[EAL]],'Lookup Values'!$Q$1:$R$3,2,FALSE),"0")</f>
        <v>0</v>
      </c>
      <c r="CN201" s="180" t="str">
        <f>IFERROR(VLOOKUP(Table2[[#This Row],[SEND]],'Lookup Values'!$S$1:$T$6,2,FALSE),"0")</f>
        <v>0</v>
      </c>
      <c r="CO201" s="180" t="str">
        <f>IFERROR(VLOOKUP(Table2[[#This Row],[Pupil Premium]],'Lookup Values'!$U$1:$V$3,2,FALSE),"0")</f>
        <v>0</v>
      </c>
      <c r="CP201" s="180" t="str">
        <f>IFERROR(VLOOKUP(Table2[[#This Row],[LAC / Care Leaver]],'Lookup Values'!$W$1:$X$3,2,FALSE),"0")</f>
        <v>0</v>
      </c>
      <c r="CQ201" s="180" t="str">
        <f>IFERROR(VLOOKUP(Table2[[#This Row],[CP / CIN]],'Lookup Values'!$Y$1:$Z$3,2,FALSE),"0")</f>
        <v>0</v>
      </c>
      <c r="CR201" s="180" t="str">
        <f>IFERROR(VLOOKUP(Table2[[#This Row],[Early Help Referral]],'Lookup Values'!$Y$1:$Z$3,2,FALSE),"0")</f>
        <v>0</v>
      </c>
      <c r="CS201" s="180" t="str">
        <f>IFERROR(VLOOKUP(Table2[[#This Row],[Social Worker]],'Lookup Values'!$Y$1:$Z$3,2,FALSE),"0")</f>
        <v>0</v>
      </c>
      <c r="CT201" s="180" t="str">
        <f>IFERROR(VLOOKUP(Table2[[#This Row],[Exclusion]],'Lookup Values'!$AE$1:$AF$5,2,FALSE),"0")</f>
        <v>0</v>
      </c>
      <c r="CU201" s="180" t="str">
        <f>IFERROR(VLOOKUP(Table2[[#This Row],[Attendance / Absence (&lt;90% PA / &lt;50% SA)]],'Lookup Values'!$AG$1:$AH$4,2,FALSE),"0")</f>
        <v>0</v>
      </c>
      <c r="CV201" s="180" t="str">
        <f>IFERROR(VLOOKUP(Table2[[#This Row],[Multiple School Moves (3+)]],'Lookup Values'!$AI$1:$AJ$3,2,FALSE),"0")</f>
        <v>0</v>
      </c>
      <c r="CW201" s="180" t="str">
        <f>IFERROR(VLOOKUP(Table2[[#This Row],[Pregnancy]],'Lookup Values'!$AK$1:$AL$3,2,FALSE),"0")</f>
        <v>0</v>
      </c>
      <c r="CX201" s="180" t="str">
        <f>IFERROR(VLOOKUP(Table2[[#This Row],[Young Parent]],'Lookup Values'!$AM$1:$AN$3,2,FALSE),"0")</f>
        <v>0</v>
      </c>
      <c r="CY201" s="180" t="str">
        <f>IFERROR(VLOOKUP(Table2[[#This Row],[Young Carer]],'Lookup Values'!$AO$1:$AP$3,2,FALSE),"0")</f>
        <v>0</v>
      </c>
      <c r="CZ201" s="180" t="str">
        <f>IFERROR(VLOOKUP(Table2[[#This Row],[CAMHS Involvement]],'Lookup Values'!$AQ$1:$AR$3,2,FALSE),"0")</f>
        <v>0</v>
      </c>
      <c r="DA201" s="180" t="str">
        <f>IFERROR(VLOOKUP(Table2[[#This Row],[Health Condition]],'Lookup Values'!$AS$1:$AT$3,2,FALSE),"0")</f>
        <v>0</v>
      </c>
      <c r="DB201" s="180" t="str">
        <f>IFERROR(VLOOKUP(Table2[[#This Row],[Substance Misuse ]],'Lookup Values'!$AU$1:$AV$3,2,FALSE),"0")</f>
        <v>0</v>
      </c>
      <c r="DC201" s="180" t="str">
        <f>IFERROR(VLOOKUP(Table2[[#This Row],[YOT supervision]],'Lookup Values'!$AW$1:$AX$3,2,FALSE),"0")</f>
        <v>0</v>
      </c>
      <c r="DD201" s="180" t="str">
        <f>IFERROR(VLOOKUP(Table2[[#This Row],[Previous YOT supervision]],'Lookup Values'!$AY$1:$AZ$3,2,FALSE),"0")</f>
        <v>0</v>
      </c>
      <c r="DE201" s="180" t="str">
        <f>IFERROR(VLOOKUP(Table2[[#This Row],[Custody]],'Lookup Values'!$BA$1:$BB$3,2,FALSE),"0")</f>
        <v>0</v>
      </c>
      <c r="DF201" s="180" t="str">
        <f>IFERROR(VLOOKUP(Table2[[#This Row],[KS2 Eng &amp; Maths Ability Profile HAP/MAP/LAP]],'Lookup Values'!$BC$1:$BD$4,2,FALSE),"0")</f>
        <v>0</v>
      </c>
      <c r="DG201" s="180" t="str">
        <f>IFERROR(VLOOKUP(Table2[[#This Row],[Intended Post 16 Destination]],'Lookup Values'!$BG$1:$BH$12,2,FALSE),"0")</f>
        <v>0</v>
      </c>
      <c r="DH201" s="180" t="str">
        <f>IFERROR(VLOOKUP(Table2[[#This Row],[Application submitted (Y/N or number of applications)]],'Lookup Values'!$BI$1:$BJ$3,2,FALSE),"0")</f>
        <v>0</v>
      </c>
      <c r="DI201" s="180" t="str">
        <f>IFERROR(VLOOKUP(Table2[[#This Row],[Provider Name]],'Lookup Values'!$BK$1:$BL$3,2,FALSE),"0")</f>
        <v>0</v>
      </c>
      <c r="DJ201" s="181"/>
      <c r="DK201" s="180" t="str">
        <f>IFERROR(VLOOKUP(Table2[[#This Row],[Offer received (Y/N)]],'Lookup Values'!$BM$1:$BN$3,2,FALSE),"0")</f>
        <v>0</v>
      </c>
      <c r="DL201" s="180" t="str">
        <f>IFERROR(VLOOKUP(Table2[[#This Row],[Poor Behaviour / Attitude / Motivation]],'Lookup Values'!$BO$1:$BP$4,2,FALSE),"0")</f>
        <v>0</v>
      </c>
      <c r="DM201" s="180" t="str">
        <f>IFERROR(VLOOKUP(Table2[[#This Row],[Other known risk factors (1)]],'Lookup Values'!$BQ$1:$BR$10,2,FALSE),"0")</f>
        <v>0</v>
      </c>
      <c r="DN201" s="182" t="str">
        <f>IFERROR(VLOOKUP(Table2[[#This Row],[Other known risk factors (2)]],'Lookup Values'!$BQ$1:$BR$10,2,FALSE),"0")</f>
        <v>0</v>
      </c>
      <c r="DO201" s="180">
        <f>SUM(Table3[[#This Row],[Gender Score]:[Other known risk factors (2) Score]])</f>
        <v>0</v>
      </c>
      <c r="DP201" s="185" t="str">
        <f>CONCATENATE(Table2[[#This Row],[Generated RONI]],Table2[[#This Row],[School RONI]])</f>
        <v>Very Low</v>
      </c>
    </row>
    <row r="202" spans="1:120" s="179" customFormat="1" ht="13" x14ac:dyDescent="0.3">
      <c r="A202" s="168"/>
      <c r="B202" s="169"/>
      <c r="C202" s="170"/>
      <c r="D202" s="170"/>
      <c r="E202" s="170"/>
      <c r="F202" s="170"/>
      <c r="G202" s="170"/>
      <c r="H202" s="171"/>
      <c r="I202" s="172"/>
      <c r="J202" s="173"/>
      <c r="K202" s="172"/>
      <c r="L202" s="172"/>
      <c r="M202" s="173"/>
      <c r="N202" s="171"/>
      <c r="O202" s="173"/>
      <c r="P202" s="175"/>
      <c r="Q202" s="175"/>
      <c r="R202" s="175"/>
      <c r="S202" s="175"/>
      <c r="T202" s="175"/>
      <c r="U202" s="175"/>
      <c r="V202" s="175"/>
      <c r="W202" s="175"/>
      <c r="X202" s="175"/>
      <c r="Y202" s="175"/>
      <c r="Z202" s="175"/>
      <c r="AA202" s="175"/>
      <c r="AB202" s="175"/>
      <c r="AC202" s="175"/>
      <c r="AD202" s="175"/>
      <c r="AE202" s="175"/>
      <c r="AF202" s="175"/>
      <c r="AG202" s="175"/>
      <c r="AH202" s="175"/>
      <c r="AI202" s="175"/>
      <c r="AJ202" s="175"/>
      <c r="AK202" s="175"/>
      <c r="AL202" s="175"/>
      <c r="AM202" s="175"/>
      <c r="AN202" s="175"/>
      <c r="AO202" s="175"/>
      <c r="AP202" s="175"/>
      <c r="AQ202" s="175"/>
      <c r="AR202" s="176"/>
      <c r="AS202" s="176"/>
      <c r="AT202" s="176"/>
      <c r="AU202" s="177" t="str">
        <f>VLOOKUP(Table3[[#This Row],[Risk Rating Score]],'Lookup Values'!$BS$1:$BT$34,2)</f>
        <v>Very Low</v>
      </c>
      <c r="AV202" s="172"/>
      <c r="AW202" s="177" t="str">
        <f>IFERROR(VLOOKUP(Table3[[#This Row],[RONI Match]],'Lookup Values'!$BU$2:$BV$26,2,FALSE),"")</f>
        <v/>
      </c>
      <c r="AX202" s="186"/>
      <c r="AY202" s="172"/>
      <c r="AZ202" s="176"/>
      <c r="BA202" s="170"/>
      <c r="BB202" s="170"/>
      <c r="BC202" s="170"/>
      <c r="BD202" s="170"/>
      <c r="BE202" s="170"/>
      <c r="BF202" s="170"/>
      <c r="BG202" s="170"/>
      <c r="BH202" s="170"/>
      <c r="BI202" s="175"/>
      <c r="BJ202" s="173"/>
      <c r="BK202" s="173"/>
      <c r="BL202" s="175"/>
      <c r="BM202" s="176"/>
      <c r="CC202" s="180" t="str">
        <f>IFERROR(VLOOKUP(Table2[[#This Row],[Gender]],'Lookup Values'!$A$1:$B$5,2,FALSE),"0")</f>
        <v>0</v>
      </c>
      <c r="CD202" s="181"/>
      <c r="CE202" s="180" t="str">
        <f>IFERROR(VLOOKUP(Table2[[#This Row],[Year Group]],'Lookup Values'!$C$1:$D$9,2,FALSE),"0")</f>
        <v>0</v>
      </c>
      <c r="CF202" s="180" t="str">
        <f>IFERROR(VLOOKUP(Table2[[#This Row],[School]],'Lookup Values'!$E$1:$E$22,2,FALSE),"0")</f>
        <v>0</v>
      </c>
      <c r="CG202" s="180" t="str">
        <f>IFERROR(VLOOKUP(Table2[[#This Row],[Attending PRU / AP]],'Lookup Values'!$G$1:$H$3,2,FALSE),"0")</f>
        <v>0</v>
      </c>
      <c r="CH202" s="180" t="str">
        <f>IFERROR(VLOOKUP(Table2[[#This Row],[EHE]],'Lookup Values'!$I$1:$J$3,2,FALSE),"0")</f>
        <v>0</v>
      </c>
      <c r="CI202" s="180" t="str">
        <f>IFERROR(VLOOKUP(Table2[[#This Row],[CME]],'Lookup Values'!$K$1:$L$3,2,FALSE),"0")</f>
        <v>0</v>
      </c>
      <c r="CJ202" s="183" t="str">
        <f>IFERROR(VLOOKUP(Table2[[#This Row],[Ethnicity]],'Ethnicity codes'!$H$1:$J$101,3,FALSE),"")</f>
        <v/>
      </c>
      <c r="CK202" s="180" t="str">
        <f>IFERROR(VLOOKUP(Table3[[#This Row],[Ethnicity2]],'Lookup Values'!$M$1:$N$23,2,FALSE),"0")</f>
        <v>0</v>
      </c>
      <c r="CL202" s="180" t="str">
        <f>IFERROR(VLOOKUP(Table3[[#This Row],[Ethnicity2]],'Lookup Values'!$O$1:$P$3,2,FALSE),"0")</f>
        <v>0</v>
      </c>
      <c r="CM202" s="180" t="str">
        <f>IFERROR(VLOOKUP(Table2[[#This Row],[EAL]],'Lookup Values'!$Q$1:$R$3,2,FALSE),"0")</f>
        <v>0</v>
      </c>
      <c r="CN202" s="180" t="str">
        <f>IFERROR(VLOOKUP(Table2[[#This Row],[SEND]],'Lookup Values'!$S$1:$T$6,2,FALSE),"0")</f>
        <v>0</v>
      </c>
      <c r="CO202" s="180" t="str">
        <f>IFERROR(VLOOKUP(Table2[[#This Row],[Pupil Premium]],'Lookup Values'!$U$1:$V$3,2,FALSE),"0")</f>
        <v>0</v>
      </c>
      <c r="CP202" s="180" t="str">
        <f>IFERROR(VLOOKUP(Table2[[#This Row],[LAC / Care Leaver]],'Lookup Values'!$W$1:$X$3,2,FALSE),"0")</f>
        <v>0</v>
      </c>
      <c r="CQ202" s="180" t="str">
        <f>IFERROR(VLOOKUP(Table2[[#This Row],[CP / CIN]],'Lookup Values'!$Y$1:$Z$3,2,FALSE),"0")</f>
        <v>0</v>
      </c>
      <c r="CR202" s="180" t="str">
        <f>IFERROR(VLOOKUP(Table2[[#This Row],[Early Help Referral]],'Lookup Values'!$Y$1:$Z$3,2,FALSE),"0")</f>
        <v>0</v>
      </c>
      <c r="CS202" s="180" t="str">
        <f>IFERROR(VLOOKUP(Table2[[#This Row],[Social Worker]],'Lookup Values'!$Y$1:$Z$3,2,FALSE),"0")</f>
        <v>0</v>
      </c>
      <c r="CT202" s="180" t="str">
        <f>IFERROR(VLOOKUP(Table2[[#This Row],[Exclusion]],'Lookup Values'!$AE$1:$AF$5,2,FALSE),"0")</f>
        <v>0</v>
      </c>
      <c r="CU202" s="180" t="str">
        <f>IFERROR(VLOOKUP(Table2[[#This Row],[Attendance / Absence (&lt;90% PA / &lt;50% SA)]],'Lookup Values'!$AG$1:$AH$4,2,FALSE),"0")</f>
        <v>0</v>
      </c>
      <c r="CV202" s="180" t="str">
        <f>IFERROR(VLOOKUP(Table2[[#This Row],[Multiple School Moves (3+)]],'Lookup Values'!$AI$1:$AJ$3,2,FALSE),"0")</f>
        <v>0</v>
      </c>
      <c r="CW202" s="180" t="str">
        <f>IFERROR(VLOOKUP(Table2[[#This Row],[Pregnancy]],'Lookup Values'!$AK$1:$AL$3,2,FALSE),"0")</f>
        <v>0</v>
      </c>
      <c r="CX202" s="180" t="str">
        <f>IFERROR(VLOOKUP(Table2[[#This Row],[Young Parent]],'Lookup Values'!$AM$1:$AN$3,2,FALSE),"0")</f>
        <v>0</v>
      </c>
      <c r="CY202" s="180" t="str">
        <f>IFERROR(VLOOKUP(Table2[[#This Row],[Young Carer]],'Lookup Values'!$AO$1:$AP$3,2,FALSE),"0")</f>
        <v>0</v>
      </c>
      <c r="CZ202" s="180" t="str">
        <f>IFERROR(VLOOKUP(Table2[[#This Row],[CAMHS Involvement]],'Lookup Values'!$AQ$1:$AR$3,2,FALSE),"0")</f>
        <v>0</v>
      </c>
      <c r="DA202" s="180" t="str">
        <f>IFERROR(VLOOKUP(Table2[[#This Row],[Health Condition]],'Lookup Values'!$AS$1:$AT$3,2,FALSE),"0")</f>
        <v>0</v>
      </c>
      <c r="DB202" s="180" t="str">
        <f>IFERROR(VLOOKUP(Table2[[#This Row],[Substance Misuse ]],'Lookup Values'!$AU$1:$AV$3,2,FALSE),"0")</f>
        <v>0</v>
      </c>
      <c r="DC202" s="180" t="str">
        <f>IFERROR(VLOOKUP(Table2[[#This Row],[YOT supervision]],'Lookup Values'!$AW$1:$AX$3,2,FALSE),"0")</f>
        <v>0</v>
      </c>
      <c r="DD202" s="180" t="str">
        <f>IFERROR(VLOOKUP(Table2[[#This Row],[Previous YOT supervision]],'Lookup Values'!$AY$1:$AZ$3,2,FALSE),"0")</f>
        <v>0</v>
      </c>
      <c r="DE202" s="180" t="str">
        <f>IFERROR(VLOOKUP(Table2[[#This Row],[Custody]],'Lookup Values'!$BA$1:$BB$3,2,FALSE),"0")</f>
        <v>0</v>
      </c>
      <c r="DF202" s="180" t="str">
        <f>IFERROR(VLOOKUP(Table2[[#This Row],[KS2 Eng &amp; Maths Ability Profile HAP/MAP/LAP]],'Lookup Values'!$BC$1:$BD$4,2,FALSE),"0")</f>
        <v>0</v>
      </c>
      <c r="DG202" s="180" t="str">
        <f>IFERROR(VLOOKUP(Table2[[#This Row],[Intended Post 16 Destination]],'Lookup Values'!$BG$1:$BH$12,2,FALSE),"0")</f>
        <v>0</v>
      </c>
      <c r="DH202" s="180" t="str">
        <f>IFERROR(VLOOKUP(Table2[[#This Row],[Application submitted (Y/N or number of applications)]],'Lookup Values'!$BI$1:$BJ$3,2,FALSE),"0")</f>
        <v>0</v>
      </c>
      <c r="DI202" s="180" t="str">
        <f>IFERROR(VLOOKUP(Table2[[#This Row],[Provider Name]],'Lookup Values'!$BK$1:$BL$3,2,FALSE),"0")</f>
        <v>0</v>
      </c>
      <c r="DJ202" s="181"/>
      <c r="DK202" s="180" t="str">
        <f>IFERROR(VLOOKUP(Table2[[#This Row],[Offer received (Y/N)]],'Lookup Values'!$BM$1:$BN$3,2,FALSE),"0")</f>
        <v>0</v>
      </c>
      <c r="DL202" s="180" t="str">
        <f>IFERROR(VLOOKUP(Table2[[#This Row],[Poor Behaviour / Attitude / Motivation]],'Lookup Values'!$BO$1:$BP$4,2,FALSE),"0")</f>
        <v>0</v>
      </c>
      <c r="DM202" s="180" t="str">
        <f>IFERROR(VLOOKUP(Table2[[#This Row],[Other known risk factors (1)]],'Lookup Values'!$BQ$1:$BR$10,2,FALSE),"0")</f>
        <v>0</v>
      </c>
      <c r="DN202" s="182" t="str">
        <f>IFERROR(VLOOKUP(Table2[[#This Row],[Other known risk factors (2)]],'Lookup Values'!$BQ$1:$BR$10,2,FALSE),"0")</f>
        <v>0</v>
      </c>
      <c r="DO202" s="180">
        <f>SUM(Table3[[#This Row],[Gender Score]:[Other known risk factors (2) Score]])</f>
        <v>0</v>
      </c>
      <c r="DP202" s="185" t="str">
        <f>CONCATENATE(Table2[[#This Row],[Generated RONI]],Table2[[#This Row],[School RONI]])</f>
        <v>Very Low</v>
      </c>
    </row>
    <row r="203" spans="1:120" s="179" customFormat="1" ht="13" x14ac:dyDescent="0.3">
      <c r="A203" s="168"/>
      <c r="B203" s="169"/>
      <c r="C203" s="170"/>
      <c r="D203" s="170"/>
      <c r="E203" s="170"/>
      <c r="F203" s="170"/>
      <c r="G203" s="170"/>
      <c r="H203" s="171"/>
      <c r="I203" s="172"/>
      <c r="J203" s="173"/>
      <c r="K203" s="172"/>
      <c r="L203" s="172"/>
      <c r="M203" s="173"/>
      <c r="N203" s="171"/>
      <c r="O203" s="173"/>
      <c r="P203" s="175"/>
      <c r="Q203" s="175"/>
      <c r="R203" s="175"/>
      <c r="S203" s="175"/>
      <c r="T203" s="175"/>
      <c r="U203" s="175"/>
      <c r="V203" s="175"/>
      <c r="W203" s="175"/>
      <c r="X203" s="175"/>
      <c r="Y203" s="175"/>
      <c r="Z203" s="175"/>
      <c r="AA203" s="175"/>
      <c r="AB203" s="175"/>
      <c r="AC203" s="175"/>
      <c r="AD203" s="175"/>
      <c r="AE203" s="175"/>
      <c r="AF203" s="175"/>
      <c r="AG203" s="175"/>
      <c r="AH203" s="175"/>
      <c r="AI203" s="175"/>
      <c r="AJ203" s="175"/>
      <c r="AK203" s="175"/>
      <c r="AL203" s="175"/>
      <c r="AM203" s="175"/>
      <c r="AN203" s="175"/>
      <c r="AO203" s="175"/>
      <c r="AP203" s="175"/>
      <c r="AQ203" s="175"/>
      <c r="AR203" s="176"/>
      <c r="AS203" s="176"/>
      <c r="AT203" s="176"/>
      <c r="AU203" s="177" t="str">
        <f>VLOOKUP(Table3[[#This Row],[Risk Rating Score]],'Lookup Values'!$BS$1:$BT$34,2)</f>
        <v>Very Low</v>
      </c>
      <c r="AV203" s="172"/>
      <c r="AW203" s="177" t="str">
        <f>IFERROR(VLOOKUP(Table3[[#This Row],[RONI Match]],'Lookup Values'!$BU$2:$BV$26,2,FALSE),"")</f>
        <v/>
      </c>
      <c r="AX203" s="186"/>
      <c r="AY203" s="172"/>
      <c r="AZ203" s="176"/>
      <c r="BA203" s="170"/>
      <c r="BB203" s="170"/>
      <c r="BC203" s="170"/>
      <c r="BD203" s="170"/>
      <c r="BE203" s="170"/>
      <c r="BF203" s="170"/>
      <c r="BG203" s="170"/>
      <c r="BH203" s="170"/>
      <c r="BI203" s="175"/>
      <c r="BJ203" s="173"/>
      <c r="BK203" s="173"/>
      <c r="BL203" s="175"/>
      <c r="BM203" s="176"/>
      <c r="CC203" s="180" t="str">
        <f>IFERROR(VLOOKUP(Table2[[#This Row],[Gender]],'Lookup Values'!$A$1:$B$5,2,FALSE),"0")</f>
        <v>0</v>
      </c>
      <c r="CD203" s="181"/>
      <c r="CE203" s="180" t="str">
        <f>IFERROR(VLOOKUP(Table2[[#This Row],[Year Group]],'Lookup Values'!$C$1:$D$9,2,FALSE),"0")</f>
        <v>0</v>
      </c>
      <c r="CF203" s="180" t="str">
        <f>IFERROR(VLOOKUP(Table2[[#This Row],[School]],'Lookup Values'!$E$1:$E$22,2,FALSE),"0")</f>
        <v>0</v>
      </c>
      <c r="CG203" s="180" t="str">
        <f>IFERROR(VLOOKUP(Table2[[#This Row],[Attending PRU / AP]],'Lookup Values'!$G$1:$H$3,2,FALSE),"0")</f>
        <v>0</v>
      </c>
      <c r="CH203" s="180" t="str">
        <f>IFERROR(VLOOKUP(Table2[[#This Row],[EHE]],'Lookup Values'!$I$1:$J$3,2,FALSE),"0")</f>
        <v>0</v>
      </c>
      <c r="CI203" s="180" t="str">
        <f>IFERROR(VLOOKUP(Table2[[#This Row],[CME]],'Lookup Values'!$K$1:$L$3,2,FALSE),"0")</f>
        <v>0</v>
      </c>
      <c r="CJ203" s="183" t="str">
        <f>IFERROR(VLOOKUP(Table2[[#This Row],[Ethnicity]],'Ethnicity codes'!$H$1:$J$101,3,FALSE),"")</f>
        <v/>
      </c>
      <c r="CK203" s="180" t="str">
        <f>IFERROR(VLOOKUP(Table3[[#This Row],[Ethnicity2]],'Lookup Values'!$M$1:$N$23,2,FALSE),"0")</f>
        <v>0</v>
      </c>
      <c r="CL203" s="180" t="str">
        <f>IFERROR(VLOOKUP(Table3[[#This Row],[Ethnicity2]],'Lookup Values'!$O$1:$P$3,2,FALSE),"0")</f>
        <v>0</v>
      </c>
      <c r="CM203" s="180" t="str">
        <f>IFERROR(VLOOKUP(Table2[[#This Row],[EAL]],'Lookup Values'!$Q$1:$R$3,2,FALSE),"0")</f>
        <v>0</v>
      </c>
      <c r="CN203" s="180" t="str">
        <f>IFERROR(VLOOKUP(Table2[[#This Row],[SEND]],'Lookup Values'!$S$1:$T$6,2,FALSE),"0")</f>
        <v>0</v>
      </c>
      <c r="CO203" s="180" t="str">
        <f>IFERROR(VLOOKUP(Table2[[#This Row],[Pupil Premium]],'Lookup Values'!$U$1:$V$3,2,FALSE),"0")</f>
        <v>0</v>
      </c>
      <c r="CP203" s="180" t="str">
        <f>IFERROR(VLOOKUP(Table2[[#This Row],[LAC / Care Leaver]],'Lookup Values'!$W$1:$X$3,2,FALSE),"0")</f>
        <v>0</v>
      </c>
      <c r="CQ203" s="180" t="str">
        <f>IFERROR(VLOOKUP(Table2[[#This Row],[CP / CIN]],'Lookup Values'!$Y$1:$Z$3,2,FALSE),"0")</f>
        <v>0</v>
      </c>
      <c r="CR203" s="180" t="str">
        <f>IFERROR(VLOOKUP(Table2[[#This Row],[Early Help Referral]],'Lookup Values'!$Y$1:$Z$3,2,FALSE),"0")</f>
        <v>0</v>
      </c>
      <c r="CS203" s="180" t="str">
        <f>IFERROR(VLOOKUP(Table2[[#This Row],[Social Worker]],'Lookup Values'!$Y$1:$Z$3,2,FALSE),"0")</f>
        <v>0</v>
      </c>
      <c r="CT203" s="180" t="str">
        <f>IFERROR(VLOOKUP(Table2[[#This Row],[Exclusion]],'Lookup Values'!$AE$1:$AF$5,2,FALSE),"0")</f>
        <v>0</v>
      </c>
      <c r="CU203" s="180" t="str">
        <f>IFERROR(VLOOKUP(Table2[[#This Row],[Attendance / Absence (&lt;90% PA / &lt;50% SA)]],'Lookup Values'!$AG$1:$AH$4,2,FALSE),"0")</f>
        <v>0</v>
      </c>
      <c r="CV203" s="180" t="str">
        <f>IFERROR(VLOOKUP(Table2[[#This Row],[Multiple School Moves (3+)]],'Lookup Values'!$AI$1:$AJ$3,2,FALSE),"0")</f>
        <v>0</v>
      </c>
      <c r="CW203" s="180" t="str">
        <f>IFERROR(VLOOKUP(Table2[[#This Row],[Pregnancy]],'Lookup Values'!$AK$1:$AL$3,2,FALSE),"0")</f>
        <v>0</v>
      </c>
      <c r="CX203" s="180" t="str">
        <f>IFERROR(VLOOKUP(Table2[[#This Row],[Young Parent]],'Lookup Values'!$AM$1:$AN$3,2,FALSE),"0")</f>
        <v>0</v>
      </c>
      <c r="CY203" s="180" t="str">
        <f>IFERROR(VLOOKUP(Table2[[#This Row],[Young Carer]],'Lookup Values'!$AO$1:$AP$3,2,FALSE),"0")</f>
        <v>0</v>
      </c>
      <c r="CZ203" s="180" t="str">
        <f>IFERROR(VLOOKUP(Table2[[#This Row],[CAMHS Involvement]],'Lookup Values'!$AQ$1:$AR$3,2,FALSE),"0")</f>
        <v>0</v>
      </c>
      <c r="DA203" s="180" t="str">
        <f>IFERROR(VLOOKUP(Table2[[#This Row],[Health Condition]],'Lookup Values'!$AS$1:$AT$3,2,FALSE),"0")</f>
        <v>0</v>
      </c>
      <c r="DB203" s="180" t="str">
        <f>IFERROR(VLOOKUP(Table2[[#This Row],[Substance Misuse ]],'Lookup Values'!$AU$1:$AV$3,2,FALSE),"0")</f>
        <v>0</v>
      </c>
      <c r="DC203" s="180" t="str">
        <f>IFERROR(VLOOKUP(Table2[[#This Row],[YOT supervision]],'Lookup Values'!$AW$1:$AX$3,2,FALSE),"0")</f>
        <v>0</v>
      </c>
      <c r="DD203" s="180" t="str">
        <f>IFERROR(VLOOKUP(Table2[[#This Row],[Previous YOT supervision]],'Lookup Values'!$AY$1:$AZ$3,2,FALSE),"0")</f>
        <v>0</v>
      </c>
      <c r="DE203" s="180" t="str">
        <f>IFERROR(VLOOKUP(Table2[[#This Row],[Custody]],'Lookup Values'!$BA$1:$BB$3,2,FALSE),"0")</f>
        <v>0</v>
      </c>
      <c r="DF203" s="180" t="str">
        <f>IFERROR(VLOOKUP(Table2[[#This Row],[KS2 Eng &amp; Maths Ability Profile HAP/MAP/LAP]],'Lookup Values'!$BC$1:$BD$4,2,FALSE),"0")</f>
        <v>0</v>
      </c>
      <c r="DG203" s="180" t="str">
        <f>IFERROR(VLOOKUP(Table2[[#This Row],[Intended Post 16 Destination]],'Lookup Values'!$BG$1:$BH$12,2,FALSE),"0")</f>
        <v>0</v>
      </c>
      <c r="DH203" s="180" t="str">
        <f>IFERROR(VLOOKUP(Table2[[#This Row],[Application submitted (Y/N or number of applications)]],'Lookup Values'!$BI$1:$BJ$3,2,FALSE),"0")</f>
        <v>0</v>
      </c>
      <c r="DI203" s="180" t="str">
        <f>IFERROR(VLOOKUP(Table2[[#This Row],[Provider Name]],'Lookup Values'!$BK$1:$BL$3,2,FALSE),"0")</f>
        <v>0</v>
      </c>
      <c r="DJ203" s="181"/>
      <c r="DK203" s="180" t="str">
        <f>IFERROR(VLOOKUP(Table2[[#This Row],[Offer received (Y/N)]],'Lookup Values'!$BM$1:$BN$3,2,FALSE),"0")</f>
        <v>0</v>
      </c>
      <c r="DL203" s="180" t="str">
        <f>IFERROR(VLOOKUP(Table2[[#This Row],[Poor Behaviour / Attitude / Motivation]],'Lookup Values'!$BO$1:$BP$4,2,FALSE),"0")</f>
        <v>0</v>
      </c>
      <c r="DM203" s="180" t="str">
        <f>IFERROR(VLOOKUP(Table2[[#This Row],[Other known risk factors (1)]],'Lookup Values'!$BQ$1:$BR$10,2,FALSE),"0")</f>
        <v>0</v>
      </c>
      <c r="DN203" s="182" t="str">
        <f>IFERROR(VLOOKUP(Table2[[#This Row],[Other known risk factors (2)]],'Lookup Values'!$BQ$1:$BR$10,2,FALSE),"0")</f>
        <v>0</v>
      </c>
      <c r="DO203" s="180">
        <f>SUM(Table3[[#This Row],[Gender Score]:[Other known risk factors (2) Score]])</f>
        <v>0</v>
      </c>
      <c r="DP203" s="185" t="str">
        <f>CONCATENATE(Table2[[#This Row],[Generated RONI]],Table2[[#This Row],[School RONI]])</f>
        <v>Very Low</v>
      </c>
    </row>
    <row r="204" spans="1:120" s="179" customFormat="1" ht="13" x14ac:dyDescent="0.3">
      <c r="A204" s="168"/>
      <c r="B204" s="169"/>
      <c r="C204" s="170"/>
      <c r="D204" s="170"/>
      <c r="E204" s="170"/>
      <c r="F204" s="170"/>
      <c r="G204" s="170"/>
      <c r="H204" s="171"/>
      <c r="I204" s="172"/>
      <c r="J204" s="173"/>
      <c r="K204" s="172"/>
      <c r="L204" s="172"/>
      <c r="M204" s="173"/>
      <c r="N204" s="171"/>
      <c r="O204" s="173"/>
      <c r="P204" s="175"/>
      <c r="Q204" s="175"/>
      <c r="R204" s="175"/>
      <c r="S204" s="175"/>
      <c r="T204" s="175"/>
      <c r="U204" s="175"/>
      <c r="V204" s="175"/>
      <c r="W204" s="175"/>
      <c r="X204" s="175"/>
      <c r="Y204" s="175"/>
      <c r="Z204" s="175"/>
      <c r="AA204" s="175"/>
      <c r="AB204" s="175"/>
      <c r="AC204" s="175"/>
      <c r="AD204" s="175"/>
      <c r="AE204" s="175"/>
      <c r="AF204" s="175"/>
      <c r="AG204" s="175"/>
      <c r="AH204" s="175"/>
      <c r="AI204" s="175"/>
      <c r="AJ204" s="175"/>
      <c r="AK204" s="175"/>
      <c r="AL204" s="175"/>
      <c r="AM204" s="175"/>
      <c r="AN204" s="175"/>
      <c r="AO204" s="175"/>
      <c r="AP204" s="175"/>
      <c r="AQ204" s="175"/>
      <c r="AR204" s="176"/>
      <c r="AS204" s="176"/>
      <c r="AT204" s="176"/>
      <c r="AU204" s="177" t="str">
        <f>VLOOKUP(Table3[[#This Row],[Risk Rating Score]],'Lookup Values'!$BS$1:$BT$34,2)</f>
        <v>Very Low</v>
      </c>
      <c r="AV204" s="172"/>
      <c r="AW204" s="177" t="str">
        <f>IFERROR(VLOOKUP(Table3[[#This Row],[RONI Match]],'Lookup Values'!$BU$2:$BV$26,2,FALSE),"")</f>
        <v/>
      </c>
      <c r="AX204" s="186"/>
      <c r="AY204" s="172"/>
      <c r="AZ204" s="176"/>
      <c r="BA204" s="170"/>
      <c r="BB204" s="170"/>
      <c r="BC204" s="170"/>
      <c r="BD204" s="170"/>
      <c r="BE204" s="170"/>
      <c r="BF204" s="170"/>
      <c r="BG204" s="170"/>
      <c r="BH204" s="170"/>
      <c r="BI204" s="175"/>
      <c r="BJ204" s="173"/>
      <c r="BK204" s="173"/>
      <c r="BL204" s="175"/>
      <c r="BM204" s="176"/>
      <c r="CC204" s="180" t="str">
        <f>IFERROR(VLOOKUP(Table2[[#This Row],[Gender]],'Lookup Values'!$A$1:$B$5,2,FALSE),"0")</f>
        <v>0</v>
      </c>
      <c r="CD204" s="181"/>
      <c r="CE204" s="180" t="str">
        <f>IFERROR(VLOOKUP(Table2[[#This Row],[Year Group]],'Lookup Values'!$C$1:$D$9,2,FALSE),"0")</f>
        <v>0</v>
      </c>
      <c r="CF204" s="180" t="str">
        <f>IFERROR(VLOOKUP(Table2[[#This Row],[School]],'Lookup Values'!$E$1:$E$22,2,FALSE),"0")</f>
        <v>0</v>
      </c>
      <c r="CG204" s="180" t="str">
        <f>IFERROR(VLOOKUP(Table2[[#This Row],[Attending PRU / AP]],'Lookup Values'!$G$1:$H$3,2,FALSE),"0")</f>
        <v>0</v>
      </c>
      <c r="CH204" s="180" t="str">
        <f>IFERROR(VLOOKUP(Table2[[#This Row],[EHE]],'Lookup Values'!$I$1:$J$3,2,FALSE),"0")</f>
        <v>0</v>
      </c>
      <c r="CI204" s="180" t="str">
        <f>IFERROR(VLOOKUP(Table2[[#This Row],[CME]],'Lookup Values'!$K$1:$L$3,2,FALSE),"0")</f>
        <v>0</v>
      </c>
      <c r="CJ204" s="183" t="str">
        <f>IFERROR(VLOOKUP(Table2[[#This Row],[Ethnicity]],'Ethnicity codes'!$H$1:$J$101,3,FALSE),"")</f>
        <v/>
      </c>
      <c r="CK204" s="180" t="str">
        <f>IFERROR(VLOOKUP(Table3[[#This Row],[Ethnicity2]],'Lookup Values'!$M$1:$N$23,2,FALSE),"0")</f>
        <v>0</v>
      </c>
      <c r="CL204" s="180" t="str">
        <f>IFERROR(VLOOKUP(Table3[[#This Row],[Ethnicity2]],'Lookup Values'!$O$1:$P$3,2,FALSE),"0")</f>
        <v>0</v>
      </c>
      <c r="CM204" s="180" t="str">
        <f>IFERROR(VLOOKUP(Table2[[#This Row],[EAL]],'Lookup Values'!$Q$1:$R$3,2,FALSE),"0")</f>
        <v>0</v>
      </c>
      <c r="CN204" s="180" t="str">
        <f>IFERROR(VLOOKUP(Table2[[#This Row],[SEND]],'Lookup Values'!$S$1:$T$6,2,FALSE),"0")</f>
        <v>0</v>
      </c>
      <c r="CO204" s="180" t="str">
        <f>IFERROR(VLOOKUP(Table2[[#This Row],[Pupil Premium]],'Lookup Values'!$U$1:$V$3,2,FALSE),"0")</f>
        <v>0</v>
      </c>
      <c r="CP204" s="180" t="str">
        <f>IFERROR(VLOOKUP(Table2[[#This Row],[LAC / Care Leaver]],'Lookup Values'!$W$1:$X$3,2,FALSE),"0")</f>
        <v>0</v>
      </c>
      <c r="CQ204" s="180" t="str">
        <f>IFERROR(VLOOKUP(Table2[[#This Row],[CP / CIN]],'Lookup Values'!$Y$1:$Z$3,2,FALSE),"0")</f>
        <v>0</v>
      </c>
      <c r="CR204" s="180" t="str">
        <f>IFERROR(VLOOKUP(Table2[[#This Row],[Early Help Referral]],'Lookup Values'!$Y$1:$Z$3,2,FALSE),"0")</f>
        <v>0</v>
      </c>
      <c r="CS204" s="180" t="str">
        <f>IFERROR(VLOOKUP(Table2[[#This Row],[Social Worker]],'Lookup Values'!$Y$1:$Z$3,2,FALSE),"0")</f>
        <v>0</v>
      </c>
      <c r="CT204" s="180" t="str">
        <f>IFERROR(VLOOKUP(Table2[[#This Row],[Exclusion]],'Lookup Values'!$AE$1:$AF$5,2,FALSE),"0")</f>
        <v>0</v>
      </c>
      <c r="CU204" s="180" t="str">
        <f>IFERROR(VLOOKUP(Table2[[#This Row],[Attendance / Absence (&lt;90% PA / &lt;50% SA)]],'Lookup Values'!$AG$1:$AH$4,2,FALSE),"0")</f>
        <v>0</v>
      </c>
      <c r="CV204" s="180" t="str">
        <f>IFERROR(VLOOKUP(Table2[[#This Row],[Multiple School Moves (3+)]],'Lookup Values'!$AI$1:$AJ$3,2,FALSE),"0")</f>
        <v>0</v>
      </c>
      <c r="CW204" s="180" t="str">
        <f>IFERROR(VLOOKUP(Table2[[#This Row],[Pregnancy]],'Lookup Values'!$AK$1:$AL$3,2,FALSE),"0")</f>
        <v>0</v>
      </c>
      <c r="CX204" s="180" t="str">
        <f>IFERROR(VLOOKUP(Table2[[#This Row],[Young Parent]],'Lookup Values'!$AM$1:$AN$3,2,FALSE),"0")</f>
        <v>0</v>
      </c>
      <c r="CY204" s="180" t="str">
        <f>IFERROR(VLOOKUP(Table2[[#This Row],[Young Carer]],'Lookup Values'!$AO$1:$AP$3,2,FALSE),"0")</f>
        <v>0</v>
      </c>
      <c r="CZ204" s="180" t="str">
        <f>IFERROR(VLOOKUP(Table2[[#This Row],[CAMHS Involvement]],'Lookup Values'!$AQ$1:$AR$3,2,FALSE),"0")</f>
        <v>0</v>
      </c>
      <c r="DA204" s="180" t="str">
        <f>IFERROR(VLOOKUP(Table2[[#This Row],[Health Condition]],'Lookup Values'!$AS$1:$AT$3,2,FALSE),"0")</f>
        <v>0</v>
      </c>
      <c r="DB204" s="180" t="str">
        <f>IFERROR(VLOOKUP(Table2[[#This Row],[Substance Misuse ]],'Lookup Values'!$AU$1:$AV$3,2,FALSE),"0")</f>
        <v>0</v>
      </c>
      <c r="DC204" s="180" t="str">
        <f>IFERROR(VLOOKUP(Table2[[#This Row],[YOT supervision]],'Lookup Values'!$AW$1:$AX$3,2,FALSE),"0")</f>
        <v>0</v>
      </c>
      <c r="DD204" s="180" t="str">
        <f>IFERROR(VLOOKUP(Table2[[#This Row],[Previous YOT supervision]],'Lookup Values'!$AY$1:$AZ$3,2,FALSE),"0")</f>
        <v>0</v>
      </c>
      <c r="DE204" s="180" t="str">
        <f>IFERROR(VLOOKUP(Table2[[#This Row],[Custody]],'Lookup Values'!$BA$1:$BB$3,2,FALSE),"0")</f>
        <v>0</v>
      </c>
      <c r="DF204" s="180" t="str">
        <f>IFERROR(VLOOKUP(Table2[[#This Row],[KS2 Eng &amp; Maths Ability Profile HAP/MAP/LAP]],'Lookup Values'!$BC$1:$BD$4,2,FALSE),"0")</f>
        <v>0</v>
      </c>
      <c r="DG204" s="180" t="str">
        <f>IFERROR(VLOOKUP(Table2[[#This Row],[Intended Post 16 Destination]],'Lookup Values'!$BG$1:$BH$12,2,FALSE),"0")</f>
        <v>0</v>
      </c>
      <c r="DH204" s="180" t="str">
        <f>IFERROR(VLOOKUP(Table2[[#This Row],[Application submitted (Y/N or number of applications)]],'Lookup Values'!$BI$1:$BJ$3,2,FALSE),"0")</f>
        <v>0</v>
      </c>
      <c r="DI204" s="180" t="str">
        <f>IFERROR(VLOOKUP(Table2[[#This Row],[Provider Name]],'Lookup Values'!$BK$1:$BL$3,2,FALSE),"0")</f>
        <v>0</v>
      </c>
      <c r="DJ204" s="181"/>
      <c r="DK204" s="180" t="str">
        <f>IFERROR(VLOOKUP(Table2[[#This Row],[Offer received (Y/N)]],'Lookup Values'!$BM$1:$BN$3,2,FALSE),"0")</f>
        <v>0</v>
      </c>
      <c r="DL204" s="180" t="str">
        <f>IFERROR(VLOOKUP(Table2[[#This Row],[Poor Behaviour / Attitude / Motivation]],'Lookup Values'!$BO$1:$BP$4,2,FALSE),"0")</f>
        <v>0</v>
      </c>
      <c r="DM204" s="180" t="str">
        <f>IFERROR(VLOOKUP(Table2[[#This Row],[Other known risk factors (1)]],'Lookup Values'!$BQ$1:$BR$10,2,FALSE),"0")</f>
        <v>0</v>
      </c>
      <c r="DN204" s="182" t="str">
        <f>IFERROR(VLOOKUP(Table2[[#This Row],[Other known risk factors (2)]],'Lookup Values'!$BQ$1:$BR$10,2,FALSE),"0")</f>
        <v>0</v>
      </c>
      <c r="DO204" s="180">
        <f>SUM(Table3[[#This Row],[Gender Score]:[Other known risk factors (2) Score]])</f>
        <v>0</v>
      </c>
      <c r="DP204" s="185" t="str">
        <f>CONCATENATE(Table2[[#This Row],[Generated RONI]],Table2[[#This Row],[School RONI]])</f>
        <v>Very Low</v>
      </c>
    </row>
    <row r="205" spans="1:120" s="179" customFormat="1" ht="13" x14ac:dyDescent="0.3">
      <c r="A205" s="168"/>
      <c r="B205" s="169"/>
      <c r="C205" s="170"/>
      <c r="D205" s="170"/>
      <c r="E205" s="170"/>
      <c r="F205" s="170"/>
      <c r="G205" s="170"/>
      <c r="H205" s="171"/>
      <c r="I205" s="172"/>
      <c r="J205" s="173"/>
      <c r="K205" s="172"/>
      <c r="L205" s="172"/>
      <c r="M205" s="173"/>
      <c r="N205" s="171"/>
      <c r="O205" s="173"/>
      <c r="P205" s="175"/>
      <c r="Q205" s="175"/>
      <c r="R205" s="175"/>
      <c r="S205" s="175"/>
      <c r="T205" s="175"/>
      <c r="U205" s="175"/>
      <c r="V205" s="175"/>
      <c r="W205" s="175"/>
      <c r="X205" s="175"/>
      <c r="Y205" s="175"/>
      <c r="Z205" s="175"/>
      <c r="AA205" s="175"/>
      <c r="AB205" s="175"/>
      <c r="AC205" s="175"/>
      <c r="AD205" s="175"/>
      <c r="AE205" s="175"/>
      <c r="AF205" s="175"/>
      <c r="AG205" s="175"/>
      <c r="AH205" s="175"/>
      <c r="AI205" s="175"/>
      <c r="AJ205" s="175"/>
      <c r="AK205" s="175"/>
      <c r="AL205" s="175"/>
      <c r="AM205" s="175"/>
      <c r="AN205" s="175"/>
      <c r="AO205" s="175"/>
      <c r="AP205" s="175"/>
      <c r="AQ205" s="175"/>
      <c r="AR205" s="176"/>
      <c r="AS205" s="176"/>
      <c r="AT205" s="176"/>
      <c r="AU205" s="177" t="str">
        <f>VLOOKUP(Table3[[#This Row],[Risk Rating Score]],'Lookup Values'!$BS$1:$BT$34,2)</f>
        <v>Very Low</v>
      </c>
      <c r="AV205" s="172"/>
      <c r="AW205" s="177" t="str">
        <f>IFERROR(VLOOKUP(Table3[[#This Row],[RONI Match]],'Lookup Values'!$BU$2:$BV$26,2,FALSE),"")</f>
        <v/>
      </c>
      <c r="AX205" s="186"/>
      <c r="AY205" s="172"/>
      <c r="AZ205" s="176"/>
      <c r="BA205" s="170"/>
      <c r="BB205" s="170"/>
      <c r="BC205" s="170"/>
      <c r="BD205" s="170"/>
      <c r="BE205" s="170"/>
      <c r="BF205" s="170"/>
      <c r="BG205" s="170"/>
      <c r="BH205" s="170"/>
      <c r="BI205" s="175"/>
      <c r="BJ205" s="173"/>
      <c r="BK205" s="173"/>
      <c r="BL205" s="175"/>
      <c r="BM205" s="176"/>
      <c r="CC205" s="180" t="str">
        <f>IFERROR(VLOOKUP(Table2[[#This Row],[Gender]],'Lookup Values'!$A$1:$B$5,2,FALSE),"0")</f>
        <v>0</v>
      </c>
      <c r="CD205" s="181"/>
      <c r="CE205" s="180" t="str">
        <f>IFERROR(VLOOKUP(Table2[[#This Row],[Year Group]],'Lookup Values'!$C$1:$D$9,2,FALSE),"0")</f>
        <v>0</v>
      </c>
      <c r="CF205" s="180" t="str">
        <f>IFERROR(VLOOKUP(Table2[[#This Row],[School]],'Lookup Values'!$E$1:$E$22,2,FALSE),"0")</f>
        <v>0</v>
      </c>
      <c r="CG205" s="180" t="str">
        <f>IFERROR(VLOOKUP(Table2[[#This Row],[Attending PRU / AP]],'Lookup Values'!$G$1:$H$3,2,FALSE),"0")</f>
        <v>0</v>
      </c>
      <c r="CH205" s="180" t="str">
        <f>IFERROR(VLOOKUP(Table2[[#This Row],[EHE]],'Lookup Values'!$I$1:$J$3,2,FALSE),"0")</f>
        <v>0</v>
      </c>
      <c r="CI205" s="180" t="str">
        <f>IFERROR(VLOOKUP(Table2[[#This Row],[CME]],'Lookup Values'!$K$1:$L$3,2,FALSE),"0")</f>
        <v>0</v>
      </c>
      <c r="CJ205" s="183" t="str">
        <f>IFERROR(VLOOKUP(Table2[[#This Row],[Ethnicity]],'Ethnicity codes'!$H$1:$J$101,3,FALSE),"")</f>
        <v/>
      </c>
      <c r="CK205" s="180" t="str">
        <f>IFERROR(VLOOKUP(Table3[[#This Row],[Ethnicity2]],'Lookup Values'!$M$1:$N$23,2,FALSE),"0")</f>
        <v>0</v>
      </c>
      <c r="CL205" s="180" t="str">
        <f>IFERROR(VLOOKUP(Table3[[#This Row],[Ethnicity2]],'Lookup Values'!$O$1:$P$3,2,FALSE),"0")</f>
        <v>0</v>
      </c>
      <c r="CM205" s="180" t="str">
        <f>IFERROR(VLOOKUP(Table2[[#This Row],[EAL]],'Lookup Values'!$Q$1:$R$3,2,FALSE),"0")</f>
        <v>0</v>
      </c>
      <c r="CN205" s="180" t="str">
        <f>IFERROR(VLOOKUP(Table2[[#This Row],[SEND]],'Lookup Values'!$S$1:$T$6,2,FALSE),"0")</f>
        <v>0</v>
      </c>
      <c r="CO205" s="180" t="str">
        <f>IFERROR(VLOOKUP(Table2[[#This Row],[Pupil Premium]],'Lookup Values'!$U$1:$V$3,2,FALSE),"0")</f>
        <v>0</v>
      </c>
      <c r="CP205" s="180" t="str">
        <f>IFERROR(VLOOKUP(Table2[[#This Row],[LAC / Care Leaver]],'Lookup Values'!$W$1:$X$3,2,FALSE),"0")</f>
        <v>0</v>
      </c>
      <c r="CQ205" s="180" t="str">
        <f>IFERROR(VLOOKUP(Table2[[#This Row],[CP / CIN]],'Lookup Values'!$Y$1:$Z$3,2,FALSE),"0")</f>
        <v>0</v>
      </c>
      <c r="CR205" s="180" t="str">
        <f>IFERROR(VLOOKUP(Table2[[#This Row],[Early Help Referral]],'Lookup Values'!$Y$1:$Z$3,2,FALSE),"0")</f>
        <v>0</v>
      </c>
      <c r="CS205" s="180" t="str">
        <f>IFERROR(VLOOKUP(Table2[[#This Row],[Social Worker]],'Lookup Values'!$Y$1:$Z$3,2,FALSE),"0")</f>
        <v>0</v>
      </c>
      <c r="CT205" s="180" t="str">
        <f>IFERROR(VLOOKUP(Table2[[#This Row],[Exclusion]],'Lookup Values'!$AE$1:$AF$5,2,FALSE),"0")</f>
        <v>0</v>
      </c>
      <c r="CU205" s="180" t="str">
        <f>IFERROR(VLOOKUP(Table2[[#This Row],[Attendance / Absence (&lt;90% PA / &lt;50% SA)]],'Lookup Values'!$AG$1:$AH$4,2,FALSE),"0")</f>
        <v>0</v>
      </c>
      <c r="CV205" s="180" t="str">
        <f>IFERROR(VLOOKUP(Table2[[#This Row],[Multiple School Moves (3+)]],'Lookup Values'!$AI$1:$AJ$3,2,FALSE),"0")</f>
        <v>0</v>
      </c>
      <c r="CW205" s="180" t="str">
        <f>IFERROR(VLOOKUP(Table2[[#This Row],[Pregnancy]],'Lookup Values'!$AK$1:$AL$3,2,FALSE),"0")</f>
        <v>0</v>
      </c>
      <c r="CX205" s="180" t="str">
        <f>IFERROR(VLOOKUP(Table2[[#This Row],[Young Parent]],'Lookup Values'!$AM$1:$AN$3,2,FALSE),"0")</f>
        <v>0</v>
      </c>
      <c r="CY205" s="180" t="str">
        <f>IFERROR(VLOOKUP(Table2[[#This Row],[Young Carer]],'Lookup Values'!$AO$1:$AP$3,2,FALSE),"0")</f>
        <v>0</v>
      </c>
      <c r="CZ205" s="180" t="str">
        <f>IFERROR(VLOOKUP(Table2[[#This Row],[CAMHS Involvement]],'Lookup Values'!$AQ$1:$AR$3,2,FALSE),"0")</f>
        <v>0</v>
      </c>
      <c r="DA205" s="180" t="str">
        <f>IFERROR(VLOOKUP(Table2[[#This Row],[Health Condition]],'Lookup Values'!$AS$1:$AT$3,2,FALSE),"0")</f>
        <v>0</v>
      </c>
      <c r="DB205" s="180" t="str">
        <f>IFERROR(VLOOKUP(Table2[[#This Row],[Substance Misuse ]],'Lookup Values'!$AU$1:$AV$3,2,FALSE),"0")</f>
        <v>0</v>
      </c>
      <c r="DC205" s="180" t="str">
        <f>IFERROR(VLOOKUP(Table2[[#This Row],[YOT supervision]],'Lookup Values'!$AW$1:$AX$3,2,FALSE),"0")</f>
        <v>0</v>
      </c>
      <c r="DD205" s="180" t="str">
        <f>IFERROR(VLOOKUP(Table2[[#This Row],[Previous YOT supervision]],'Lookup Values'!$AY$1:$AZ$3,2,FALSE),"0")</f>
        <v>0</v>
      </c>
      <c r="DE205" s="180" t="str">
        <f>IFERROR(VLOOKUP(Table2[[#This Row],[Custody]],'Lookup Values'!$BA$1:$BB$3,2,FALSE),"0")</f>
        <v>0</v>
      </c>
      <c r="DF205" s="180" t="str">
        <f>IFERROR(VLOOKUP(Table2[[#This Row],[KS2 Eng &amp; Maths Ability Profile HAP/MAP/LAP]],'Lookup Values'!$BC$1:$BD$4,2,FALSE),"0")</f>
        <v>0</v>
      </c>
      <c r="DG205" s="180" t="str">
        <f>IFERROR(VLOOKUP(Table2[[#This Row],[Intended Post 16 Destination]],'Lookup Values'!$BG$1:$BH$12,2,FALSE),"0")</f>
        <v>0</v>
      </c>
      <c r="DH205" s="180" t="str">
        <f>IFERROR(VLOOKUP(Table2[[#This Row],[Application submitted (Y/N or number of applications)]],'Lookup Values'!$BI$1:$BJ$3,2,FALSE),"0")</f>
        <v>0</v>
      </c>
      <c r="DI205" s="180" t="str">
        <f>IFERROR(VLOOKUP(Table2[[#This Row],[Provider Name]],'Lookup Values'!$BK$1:$BL$3,2,FALSE),"0")</f>
        <v>0</v>
      </c>
      <c r="DJ205" s="181"/>
      <c r="DK205" s="180" t="str">
        <f>IFERROR(VLOOKUP(Table2[[#This Row],[Offer received (Y/N)]],'Lookup Values'!$BM$1:$BN$3,2,FALSE),"0")</f>
        <v>0</v>
      </c>
      <c r="DL205" s="180" t="str">
        <f>IFERROR(VLOOKUP(Table2[[#This Row],[Poor Behaviour / Attitude / Motivation]],'Lookup Values'!$BO$1:$BP$4,2,FALSE),"0")</f>
        <v>0</v>
      </c>
      <c r="DM205" s="180" t="str">
        <f>IFERROR(VLOOKUP(Table2[[#This Row],[Other known risk factors (1)]],'Lookup Values'!$BQ$1:$BR$10,2,FALSE),"0")</f>
        <v>0</v>
      </c>
      <c r="DN205" s="182" t="str">
        <f>IFERROR(VLOOKUP(Table2[[#This Row],[Other known risk factors (2)]],'Lookup Values'!$BQ$1:$BR$10,2,FALSE),"0")</f>
        <v>0</v>
      </c>
      <c r="DO205" s="180">
        <f>SUM(Table3[[#This Row],[Gender Score]:[Other known risk factors (2) Score]])</f>
        <v>0</v>
      </c>
      <c r="DP205" s="185" t="str">
        <f>CONCATENATE(Table2[[#This Row],[Generated RONI]],Table2[[#This Row],[School RONI]])</f>
        <v>Very Low</v>
      </c>
    </row>
    <row r="206" spans="1:120" s="179" customFormat="1" ht="13" x14ac:dyDescent="0.3">
      <c r="A206" s="168"/>
      <c r="B206" s="169"/>
      <c r="C206" s="170"/>
      <c r="D206" s="170"/>
      <c r="E206" s="170"/>
      <c r="F206" s="170"/>
      <c r="G206" s="170"/>
      <c r="H206" s="171"/>
      <c r="I206" s="172"/>
      <c r="J206" s="173"/>
      <c r="K206" s="172"/>
      <c r="L206" s="172"/>
      <c r="M206" s="173"/>
      <c r="N206" s="171"/>
      <c r="O206" s="173"/>
      <c r="P206" s="175"/>
      <c r="Q206" s="175"/>
      <c r="R206" s="175"/>
      <c r="S206" s="175"/>
      <c r="T206" s="175"/>
      <c r="U206" s="175"/>
      <c r="V206" s="175"/>
      <c r="W206" s="175"/>
      <c r="X206" s="175"/>
      <c r="Y206" s="175"/>
      <c r="Z206" s="175"/>
      <c r="AA206" s="175"/>
      <c r="AB206" s="175"/>
      <c r="AC206" s="175"/>
      <c r="AD206" s="175"/>
      <c r="AE206" s="175"/>
      <c r="AF206" s="175"/>
      <c r="AG206" s="175"/>
      <c r="AH206" s="175"/>
      <c r="AI206" s="175"/>
      <c r="AJ206" s="175"/>
      <c r="AK206" s="175"/>
      <c r="AL206" s="175"/>
      <c r="AM206" s="175"/>
      <c r="AN206" s="175"/>
      <c r="AO206" s="175"/>
      <c r="AP206" s="175"/>
      <c r="AQ206" s="175"/>
      <c r="AR206" s="176"/>
      <c r="AS206" s="176"/>
      <c r="AT206" s="176"/>
      <c r="AU206" s="177" t="str">
        <f>VLOOKUP(Table3[[#This Row],[Risk Rating Score]],'Lookup Values'!$BS$1:$BT$34,2)</f>
        <v>Very Low</v>
      </c>
      <c r="AV206" s="172"/>
      <c r="AW206" s="177" t="str">
        <f>IFERROR(VLOOKUP(Table3[[#This Row],[RONI Match]],'Lookup Values'!$BU$2:$BV$26,2,FALSE),"")</f>
        <v/>
      </c>
      <c r="AX206" s="186"/>
      <c r="AY206" s="172"/>
      <c r="AZ206" s="176"/>
      <c r="BA206" s="170"/>
      <c r="BB206" s="170"/>
      <c r="BC206" s="170"/>
      <c r="BD206" s="170"/>
      <c r="BE206" s="170"/>
      <c r="BF206" s="170"/>
      <c r="BG206" s="170"/>
      <c r="BH206" s="170"/>
      <c r="BI206" s="175"/>
      <c r="BJ206" s="173"/>
      <c r="BK206" s="173"/>
      <c r="BL206" s="175"/>
      <c r="BM206" s="176"/>
      <c r="CC206" s="180" t="str">
        <f>IFERROR(VLOOKUP(Table2[[#This Row],[Gender]],'Lookup Values'!$A$1:$B$5,2,FALSE),"0")</f>
        <v>0</v>
      </c>
      <c r="CD206" s="181"/>
      <c r="CE206" s="180" t="str">
        <f>IFERROR(VLOOKUP(Table2[[#This Row],[Year Group]],'Lookup Values'!$C$1:$D$9,2,FALSE),"0")</f>
        <v>0</v>
      </c>
      <c r="CF206" s="180" t="str">
        <f>IFERROR(VLOOKUP(Table2[[#This Row],[School]],'Lookup Values'!$E$1:$E$22,2,FALSE),"0")</f>
        <v>0</v>
      </c>
      <c r="CG206" s="180" t="str">
        <f>IFERROR(VLOOKUP(Table2[[#This Row],[Attending PRU / AP]],'Lookup Values'!$G$1:$H$3,2,FALSE),"0")</f>
        <v>0</v>
      </c>
      <c r="CH206" s="180" t="str">
        <f>IFERROR(VLOOKUP(Table2[[#This Row],[EHE]],'Lookup Values'!$I$1:$J$3,2,FALSE),"0")</f>
        <v>0</v>
      </c>
      <c r="CI206" s="180" t="str">
        <f>IFERROR(VLOOKUP(Table2[[#This Row],[CME]],'Lookup Values'!$K$1:$L$3,2,FALSE),"0")</f>
        <v>0</v>
      </c>
      <c r="CJ206" s="183" t="str">
        <f>IFERROR(VLOOKUP(Table2[[#This Row],[Ethnicity]],'Ethnicity codes'!$H$1:$J$101,3,FALSE),"")</f>
        <v/>
      </c>
      <c r="CK206" s="180" t="str">
        <f>IFERROR(VLOOKUP(Table3[[#This Row],[Ethnicity2]],'Lookup Values'!$M$1:$N$23,2,FALSE),"0")</f>
        <v>0</v>
      </c>
      <c r="CL206" s="180" t="str">
        <f>IFERROR(VLOOKUP(Table3[[#This Row],[Ethnicity2]],'Lookup Values'!$O$1:$P$3,2,FALSE),"0")</f>
        <v>0</v>
      </c>
      <c r="CM206" s="180" t="str">
        <f>IFERROR(VLOOKUP(Table2[[#This Row],[EAL]],'Lookup Values'!$Q$1:$R$3,2,FALSE),"0")</f>
        <v>0</v>
      </c>
      <c r="CN206" s="180" t="str">
        <f>IFERROR(VLOOKUP(Table2[[#This Row],[SEND]],'Lookup Values'!$S$1:$T$6,2,FALSE),"0")</f>
        <v>0</v>
      </c>
      <c r="CO206" s="180" t="str">
        <f>IFERROR(VLOOKUP(Table2[[#This Row],[Pupil Premium]],'Lookup Values'!$U$1:$V$3,2,FALSE),"0")</f>
        <v>0</v>
      </c>
      <c r="CP206" s="180" t="str">
        <f>IFERROR(VLOOKUP(Table2[[#This Row],[LAC / Care Leaver]],'Lookup Values'!$W$1:$X$3,2,FALSE),"0")</f>
        <v>0</v>
      </c>
      <c r="CQ206" s="180" t="str">
        <f>IFERROR(VLOOKUP(Table2[[#This Row],[CP / CIN]],'Lookup Values'!$Y$1:$Z$3,2,FALSE),"0")</f>
        <v>0</v>
      </c>
      <c r="CR206" s="180" t="str">
        <f>IFERROR(VLOOKUP(Table2[[#This Row],[Early Help Referral]],'Lookup Values'!$Y$1:$Z$3,2,FALSE),"0")</f>
        <v>0</v>
      </c>
      <c r="CS206" s="180" t="str">
        <f>IFERROR(VLOOKUP(Table2[[#This Row],[Social Worker]],'Lookup Values'!$Y$1:$Z$3,2,FALSE),"0")</f>
        <v>0</v>
      </c>
      <c r="CT206" s="180" t="str">
        <f>IFERROR(VLOOKUP(Table2[[#This Row],[Exclusion]],'Lookup Values'!$AE$1:$AF$5,2,FALSE),"0")</f>
        <v>0</v>
      </c>
      <c r="CU206" s="180" t="str">
        <f>IFERROR(VLOOKUP(Table2[[#This Row],[Attendance / Absence (&lt;90% PA / &lt;50% SA)]],'Lookup Values'!$AG$1:$AH$4,2,FALSE),"0")</f>
        <v>0</v>
      </c>
      <c r="CV206" s="180" t="str">
        <f>IFERROR(VLOOKUP(Table2[[#This Row],[Multiple School Moves (3+)]],'Lookup Values'!$AI$1:$AJ$3,2,FALSE),"0")</f>
        <v>0</v>
      </c>
      <c r="CW206" s="180" t="str">
        <f>IFERROR(VLOOKUP(Table2[[#This Row],[Pregnancy]],'Lookup Values'!$AK$1:$AL$3,2,FALSE),"0")</f>
        <v>0</v>
      </c>
      <c r="CX206" s="180" t="str">
        <f>IFERROR(VLOOKUP(Table2[[#This Row],[Young Parent]],'Lookup Values'!$AM$1:$AN$3,2,FALSE),"0")</f>
        <v>0</v>
      </c>
      <c r="CY206" s="180" t="str">
        <f>IFERROR(VLOOKUP(Table2[[#This Row],[Young Carer]],'Lookup Values'!$AO$1:$AP$3,2,FALSE),"0")</f>
        <v>0</v>
      </c>
      <c r="CZ206" s="180" t="str">
        <f>IFERROR(VLOOKUP(Table2[[#This Row],[CAMHS Involvement]],'Lookup Values'!$AQ$1:$AR$3,2,FALSE),"0")</f>
        <v>0</v>
      </c>
      <c r="DA206" s="180" t="str">
        <f>IFERROR(VLOOKUP(Table2[[#This Row],[Health Condition]],'Lookup Values'!$AS$1:$AT$3,2,FALSE),"0")</f>
        <v>0</v>
      </c>
      <c r="DB206" s="180" t="str">
        <f>IFERROR(VLOOKUP(Table2[[#This Row],[Substance Misuse ]],'Lookup Values'!$AU$1:$AV$3,2,FALSE),"0")</f>
        <v>0</v>
      </c>
      <c r="DC206" s="180" t="str">
        <f>IFERROR(VLOOKUP(Table2[[#This Row],[YOT supervision]],'Lookup Values'!$AW$1:$AX$3,2,FALSE),"0")</f>
        <v>0</v>
      </c>
      <c r="DD206" s="180" t="str">
        <f>IFERROR(VLOOKUP(Table2[[#This Row],[Previous YOT supervision]],'Lookup Values'!$AY$1:$AZ$3,2,FALSE),"0")</f>
        <v>0</v>
      </c>
      <c r="DE206" s="180" t="str">
        <f>IFERROR(VLOOKUP(Table2[[#This Row],[Custody]],'Lookup Values'!$BA$1:$BB$3,2,FALSE),"0")</f>
        <v>0</v>
      </c>
      <c r="DF206" s="180" t="str">
        <f>IFERROR(VLOOKUP(Table2[[#This Row],[KS2 Eng &amp; Maths Ability Profile HAP/MAP/LAP]],'Lookup Values'!$BC$1:$BD$4,2,FALSE),"0")</f>
        <v>0</v>
      </c>
      <c r="DG206" s="180" t="str">
        <f>IFERROR(VLOOKUP(Table2[[#This Row],[Intended Post 16 Destination]],'Lookup Values'!$BG$1:$BH$12,2,FALSE),"0")</f>
        <v>0</v>
      </c>
      <c r="DH206" s="180" t="str">
        <f>IFERROR(VLOOKUP(Table2[[#This Row],[Application submitted (Y/N or number of applications)]],'Lookup Values'!$BI$1:$BJ$3,2,FALSE),"0")</f>
        <v>0</v>
      </c>
      <c r="DI206" s="180" t="str">
        <f>IFERROR(VLOOKUP(Table2[[#This Row],[Provider Name]],'Lookup Values'!$BK$1:$BL$3,2,FALSE),"0")</f>
        <v>0</v>
      </c>
      <c r="DJ206" s="181"/>
      <c r="DK206" s="180" t="str">
        <f>IFERROR(VLOOKUP(Table2[[#This Row],[Offer received (Y/N)]],'Lookup Values'!$BM$1:$BN$3,2,FALSE),"0")</f>
        <v>0</v>
      </c>
      <c r="DL206" s="180" t="str">
        <f>IFERROR(VLOOKUP(Table2[[#This Row],[Poor Behaviour / Attitude / Motivation]],'Lookup Values'!$BO$1:$BP$4,2,FALSE),"0")</f>
        <v>0</v>
      </c>
      <c r="DM206" s="180" t="str">
        <f>IFERROR(VLOOKUP(Table2[[#This Row],[Other known risk factors (1)]],'Lookup Values'!$BQ$1:$BR$10,2,FALSE),"0")</f>
        <v>0</v>
      </c>
      <c r="DN206" s="182" t="str">
        <f>IFERROR(VLOOKUP(Table2[[#This Row],[Other known risk factors (2)]],'Lookup Values'!$BQ$1:$BR$10,2,FALSE),"0")</f>
        <v>0</v>
      </c>
      <c r="DO206" s="180">
        <f>SUM(Table3[[#This Row],[Gender Score]:[Other known risk factors (2) Score]])</f>
        <v>0</v>
      </c>
      <c r="DP206" s="185" t="str">
        <f>CONCATENATE(Table2[[#This Row],[Generated RONI]],Table2[[#This Row],[School RONI]])</f>
        <v>Very Low</v>
      </c>
    </row>
    <row r="207" spans="1:120" s="179" customFormat="1" ht="13" x14ac:dyDescent="0.3">
      <c r="A207" s="168"/>
      <c r="B207" s="169"/>
      <c r="C207" s="170"/>
      <c r="D207" s="170"/>
      <c r="E207" s="170"/>
      <c r="F207" s="170"/>
      <c r="G207" s="170"/>
      <c r="H207" s="171"/>
      <c r="I207" s="172"/>
      <c r="J207" s="173"/>
      <c r="K207" s="172"/>
      <c r="L207" s="172"/>
      <c r="M207" s="173"/>
      <c r="N207" s="171"/>
      <c r="O207" s="173"/>
      <c r="P207" s="175"/>
      <c r="Q207" s="175"/>
      <c r="R207" s="175"/>
      <c r="S207" s="175"/>
      <c r="T207" s="175"/>
      <c r="U207" s="175"/>
      <c r="V207" s="175"/>
      <c r="W207" s="175"/>
      <c r="X207" s="175"/>
      <c r="Y207" s="175"/>
      <c r="Z207" s="175"/>
      <c r="AA207" s="175"/>
      <c r="AB207" s="175"/>
      <c r="AC207" s="175"/>
      <c r="AD207" s="175"/>
      <c r="AE207" s="175"/>
      <c r="AF207" s="175"/>
      <c r="AG207" s="175"/>
      <c r="AH207" s="175"/>
      <c r="AI207" s="175"/>
      <c r="AJ207" s="175"/>
      <c r="AK207" s="175"/>
      <c r="AL207" s="175"/>
      <c r="AM207" s="175"/>
      <c r="AN207" s="175"/>
      <c r="AO207" s="175"/>
      <c r="AP207" s="175"/>
      <c r="AQ207" s="175"/>
      <c r="AR207" s="176"/>
      <c r="AS207" s="176"/>
      <c r="AT207" s="176"/>
      <c r="AU207" s="177" t="str">
        <f>VLOOKUP(Table3[[#This Row],[Risk Rating Score]],'Lookup Values'!$BS$1:$BT$34,2)</f>
        <v>Very Low</v>
      </c>
      <c r="AV207" s="172"/>
      <c r="AW207" s="177" t="str">
        <f>IFERROR(VLOOKUP(Table3[[#This Row],[RONI Match]],'Lookup Values'!$BU$2:$BV$26,2,FALSE),"")</f>
        <v/>
      </c>
      <c r="AX207" s="186"/>
      <c r="AY207" s="172"/>
      <c r="AZ207" s="176"/>
      <c r="BA207" s="170"/>
      <c r="BB207" s="170"/>
      <c r="BC207" s="170"/>
      <c r="BD207" s="170"/>
      <c r="BE207" s="170"/>
      <c r="BF207" s="170"/>
      <c r="BG207" s="170"/>
      <c r="BH207" s="170"/>
      <c r="BI207" s="175"/>
      <c r="BJ207" s="173"/>
      <c r="BK207" s="173"/>
      <c r="BL207" s="175"/>
      <c r="BM207" s="176"/>
      <c r="CC207" s="180" t="str">
        <f>IFERROR(VLOOKUP(Table2[[#This Row],[Gender]],'Lookup Values'!$A$1:$B$5,2,FALSE),"0")</f>
        <v>0</v>
      </c>
      <c r="CD207" s="181"/>
      <c r="CE207" s="180" t="str">
        <f>IFERROR(VLOOKUP(Table2[[#This Row],[Year Group]],'Lookup Values'!$C$1:$D$9,2,FALSE),"0")</f>
        <v>0</v>
      </c>
      <c r="CF207" s="180" t="str">
        <f>IFERROR(VLOOKUP(Table2[[#This Row],[School]],'Lookup Values'!$E$1:$E$22,2,FALSE),"0")</f>
        <v>0</v>
      </c>
      <c r="CG207" s="180" t="str">
        <f>IFERROR(VLOOKUP(Table2[[#This Row],[Attending PRU / AP]],'Lookup Values'!$G$1:$H$3,2,FALSE),"0")</f>
        <v>0</v>
      </c>
      <c r="CH207" s="180" t="str">
        <f>IFERROR(VLOOKUP(Table2[[#This Row],[EHE]],'Lookup Values'!$I$1:$J$3,2,FALSE),"0")</f>
        <v>0</v>
      </c>
      <c r="CI207" s="180" t="str">
        <f>IFERROR(VLOOKUP(Table2[[#This Row],[CME]],'Lookup Values'!$K$1:$L$3,2,FALSE),"0")</f>
        <v>0</v>
      </c>
      <c r="CJ207" s="183" t="str">
        <f>IFERROR(VLOOKUP(Table2[[#This Row],[Ethnicity]],'Ethnicity codes'!$H$1:$J$101,3,FALSE),"")</f>
        <v/>
      </c>
      <c r="CK207" s="180" t="str">
        <f>IFERROR(VLOOKUP(Table3[[#This Row],[Ethnicity2]],'Lookup Values'!$M$1:$N$23,2,FALSE),"0")</f>
        <v>0</v>
      </c>
      <c r="CL207" s="180" t="str">
        <f>IFERROR(VLOOKUP(Table3[[#This Row],[Ethnicity2]],'Lookup Values'!$O$1:$P$3,2,FALSE),"0")</f>
        <v>0</v>
      </c>
      <c r="CM207" s="180" t="str">
        <f>IFERROR(VLOOKUP(Table2[[#This Row],[EAL]],'Lookup Values'!$Q$1:$R$3,2,FALSE),"0")</f>
        <v>0</v>
      </c>
      <c r="CN207" s="180" t="str">
        <f>IFERROR(VLOOKUP(Table2[[#This Row],[SEND]],'Lookup Values'!$S$1:$T$6,2,FALSE),"0")</f>
        <v>0</v>
      </c>
      <c r="CO207" s="180" t="str">
        <f>IFERROR(VLOOKUP(Table2[[#This Row],[Pupil Premium]],'Lookup Values'!$U$1:$V$3,2,FALSE),"0")</f>
        <v>0</v>
      </c>
      <c r="CP207" s="180" t="str">
        <f>IFERROR(VLOOKUP(Table2[[#This Row],[LAC / Care Leaver]],'Lookup Values'!$W$1:$X$3,2,FALSE),"0")</f>
        <v>0</v>
      </c>
      <c r="CQ207" s="180" t="str">
        <f>IFERROR(VLOOKUP(Table2[[#This Row],[CP / CIN]],'Lookup Values'!$Y$1:$Z$3,2,FALSE),"0")</f>
        <v>0</v>
      </c>
      <c r="CR207" s="180" t="str">
        <f>IFERROR(VLOOKUP(Table2[[#This Row],[Early Help Referral]],'Lookup Values'!$Y$1:$Z$3,2,FALSE),"0")</f>
        <v>0</v>
      </c>
      <c r="CS207" s="180" t="str">
        <f>IFERROR(VLOOKUP(Table2[[#This Row],[Social Worker]],'Lookup Values'!$Y$1:$Z$3,2,FALSE),"0")</f>
        <v>0</v>
      </c>
      <c r="CT207" s="180" t="str">
        <f>IFERROR(VLOOKUP(Table2[[#This Row],[Exclusion]],'Lookup Values'!$AE$1:$AF$5,2,FALSE),"0")</f>
        <v>0</v>
      </c>
      <c r="CU207" s="180" t="str">
        <f>IFERROR(VLOOKUP(Table2[[#This Row],[Attendance / Absence (&lt;90% PA / &lt;50% SA)]],'Lookup Values'!$AG$1:$AH$4,2,FALSE),"0")</f>
        <v>0</v>
      </c>
      <c r="CV207" s="180" t="str">
        <f>IFERROR(VLOOKUP(Table2[[#This Row],[Multiple School Moves (3+)]],'Lookup Values'!$AI$1:$AJ$3,2,FALSE),"0")</f>
        <v>0</v>
      </c>
      <c r="CW207" s="180" t="str">
        <f>IFERROR(VLOOKUP(Table2[[#This Row],[Pregnancy]],'Lookup Values'!$AK$1:$AL$3,2,FALSE),"0")</f>
        <v>0</v>
      </c>
      <c r="CX207" s="180" t="str">
        <f>IFERROR(VLOOKUP(Table2[[#This Row],[Young Parent]],'Lookup Values'!$AM$1:$AN$3,2,FALSE),"0")</f>
        <v>0</v>
      </c>
      <c r="CY207" s="180" t="str">
        <f>IFERROR(VLOOKUP(Table2[[#This Row],[Young Carer]],'Lookup Values'!$AO$1:$AP$3,2,FALSE),"0")</f>
        <v>0</v>
      </c>
      <c r="CZ207" s="180" t="str">
        <f>IFERROR(VLOOKUP(Table2[[#This Row],[CAMHS Involvement]],'Lookup Values'!$AQ$1:$AR$3,2,FALSE),"0")</f>
        <v>0</v>
      </c>
      <c r="DA207" s="180" t="str">
        <f>IFERROR(VLOOKUP(Table2[[#This Row],[Health Condition]],'Lookup Values'!$AS$1:$AT$3,2,FALSE),"0")</f>
        <v>0</v>
      </c>
      <c r="DB207" s="180" t="str">
        <f>IFERROR(VLOOKUP(Table2[[#This Row],[Substance Misuse ]],'Lookup Values'!$AU$1:$AV$3,2,FALSE),"0")</f>
        <v>0</v>
      </c>
      <c r="DC207" s="180" t="str">
        <f>IFERROR(VLOOKUP(Table2[[#This Row],[YOT supervision]],'Lookup Values'!$AW$1:$AX$3,2,FALSE),"0")</f>
        <v>0</v>
      </c>
      <c r="DD207" s="180" t="str">
        <f>IFERROR(VLOOKUP(Table2[[#This Row],[Previous YOT supervision]],'Lookup Values'!$AY$1:$AZ$3,2,FALSE),"0")</f>
        <v>0</v>
      </c>
      <c r="DE207" s="180" t="str">
        <f>IFERROR(VLOOKUP(Table2[[#This Row],[Custody]],'Lookup Values'!$BA$1:$BB$3,2,FALSE),"0")</f>
        <v>0</v>
      </c>
      <c r="DF207" s="180" t="str">
        <f>IFERROR(VLOOKUP(Table2[[#This Row],[KS2 Eng &amp; Maths Ability Profile HAP/MAP/LAP]],'Lookup Values'!$BC$1:$BD$4,2,FALSE),"0")</f>
        <v>0</v>
      </c>
      <c r="DG207" s="180" t="str">
        <f>IFERROR(VLOOKUP(Table2[[#This Row],[Intended Post 16 Destination]],'Lookup Values'!$BG$1:$BH$12,2,FALSE),"0")</f>
        <v>0</v>
      </c>
      <c r="DH207" s="180" t="str">
        <f>IFERROR(VLOOKUP(Table2[[#This Row],[Application submitted (Y/N or number of applications)]],'Lookup Values'!$BI$1:$BJ$3,2,FALSE),"0")</f>
        <v>0</v>
      </c>
      <c r="DI207" s="180" t="str">
        <f>IFERROR(VLOOKUP(Table2[[#This Row],[Provider Name]],'Lookup Values'!$BK$1:$BL$3,2,FALSE),"0")</f>
        <v>0</v>
      </c>
      <c r="DJ207" s="181"/>
      <c r="DK207" s="180" t="str">
        <f>IFERROR(VLOOKUP(Table2[[#This Row],[Offer received (Y/N)]],'Lookup Values'!$BM$1:$BN$3,2,FALSE),"0")</f>
        <v>0</v>
      </c>
      <c r="DL207" s="180" t="str">
        <f>IFERROR(VLOOKUP(Table2[[#This Row],[Poor Behaviour / Attitude / Motivation]],'Lookup Values'!$BO$1:$BP$4,2,FALSE),"0")</f>
        <v>0</v>
      </c>
      <c r="DM207" s="180" t="str">
        <f>IFERROR(VLOOKUP(Table2[[#This Row],[Other known risk factors (1)]],'Lookup Values'!$BQ$1:$BR$10,2,FALSE),"0")</f>
        <v>0</v>
      </c>
      <c r="DN207" s="182" t="str">
        <f>IFERROR(VLOOKUP(Table2[[#This Row],[Other known risk factors (2)]],'Lookup Values'!$BQ$1:$BR$10,2,FALSE),"0")</f>
        <v>0</v>
      </c>
      <c r="DO207" s="180">
        <f>SUM(Table3[[#This Row],[Gender Score]:[Other known risk factors (2) Score]])</f>
        <v>0</v>
      </c>
      <c r="DP207" s="185" t="str">
        <f>CONCATENATE(Table2[[#This Row],[Generated RONI]],Table2[[#This Row],[School RONI]])</f>
        <v>Very Low</v>
      </c>
    </row>
    <row r="208" spans="1:120" s="179" customFormat="1" ht="13" x14ac:dyDescent="0.3">
      <c r="A208" s="168"/>
      <c r="B208" s="169"/>
      <c r="C208" s="170"/>
      <c r="D208" s="170"/>
      <c r="E208" s="170"/>
      <c r="F208" s="170"/>
      <c r="G208" s="170"/>
      <c r="H208" s="171"/>
      <c r="I208" s="172"/>
      <c r="J208" s="173"/>
      <c r="K208" s="172"/>
      <c r="L208" s="172"/>
      <c r="M208" s="173"/>
      <c r="N208" s="171"/>
      <c r="O208" s="173"/>
      <c r="P208" s="175"/>
      <c r="Q208" s="175"/>
      <c r="R208" s="175"/>
      <c r="S208" s="175"/>
      <c r="T208" s="175"/>
      <c r="U208" s="175"/>
      <c r="V208" s="175"/>
      <c r="W208" s="175"/>
      <c r="X208" s="175"/>
      <c r="Y208" s="175"/>
      <c r="Z208" s="175"/>
      <c r="AA208" s="175"/>
      <c r="AB208" s="175"/>
      <c r="AC208" s="175"/>
      <c r="AD208" s="175"/>
      <c r="AE208" s="175"/>
      <c r="AF208" s="175"/>
      <c r="AG208" s="175"/>
      <c r="AH208" s="175"/>
      <c r="AI208" s="175"/>
      <c r="AJ208" s="175"/>
      <c r="AK208" s="175"/>
      <c r="AL208" s="175"/>
      <c r="AM208" s="175"/>
      <c r="AN208" s="175"/>
      <c r="AO208" s="175"/>
      <c r="AP208" s="175"/>
      <c r="AQ208" s="175"/>
      <c r="AR208" s="176"/>
      <c r="AS208" s="176"/>
      <c r="AT208" s="176"/>
      <c r="AU208" s="177" t="str">
        <f>VLOOKUP(Table3[[#This Row],[Risk Rating Score]],'Lookup Values'!$BS$1:$BT$34,2)</f>
        <v>Very Low</v>
      </c>
      <c r="AV208" s="172"/>
      <c r="AW208" s="177" t="str">
        <f>IFERROR(VLOOKUP(Table3[[#This Row],[RONI Match]],'Lookup Values'!$BU$2:$BV$26,2,FALSE),"")</f>
        <v/>
      </c>
      <c r="AX208" s="186"/>
      <c r="AY208" s="172"/>
      <c r="AZ208" s="176"/>
      <c r="BA208" s="170"/>
      <c r="BB208" s="170"/>
      <c r="BC208" s="170"/>
      <c r="BD208" s="170"/>
      <c r="BE208" s="170"/>
      <c r="BF208" s="170"/>
      <c r="BG208" s="170"/>
      <c r="BH208" s="170"/>
      <c r="BI208" s="175"/>
      <c r="BJ208" s="173"/>
      <c r="BK208" s="173"/>
      <c r="BL208" s="175"/>
      <c r="BM208" s="176"/>
      <c r="CC208" s="180" t="str">
        <f>IFERROR(VLOOKUP(Table2[[#This Row],[Gender]],'Lookup Values'!$A$1:$B$5,2,FALSE),"0")</f>
        <v>0</v>
      </c>
      <c r="CD208" s="181"/>
      <c r="CE208" s="180" t="str">
        <f>IFERROR(VLOOKUP(Table2[[#This Row],[Year Group]],'Lookup Values'!$C$1:$D$9,2,FALSE),"0")</f>
        <v>0</v>
      </c>
      <c r="CF208" s="180" t="str">
        <f>IFERROR(VLOOKUP(Table2[[#This Row],[School]],'Lookup Values'!$E$1:$E$22,2,FALSE),"0")</f>
        <v>0</v>
      </c>
      <c r="CG208" s="180" t="str">
        <f>IFERROR(VLOOKUP(Table2[[#This Row],[Attending PRU / AP]],'Lookup Values'!$G$1:$H$3,2,FALSE),"0")</f>
        <v>0</v>
      </c>
      <c r="CH208" s="180" t="str">
        <f>IFERROR(VLOOKUP(Table2[[#This Row],[EHE]],'Lookup Values'!$I$1:$J$3,2,FALSE),"0")</f>
        <v>0</v>
      </c>
      <c r="CI208" s="180" t="str">
        <f>IFERROR(VLOOKUP(Table2[[#This Row],[CME]],'Lookup Values'!$K$1:$L$3,2,FALSE),"0")</f>
        <v>0</v>
      </c>
      <c r="CJ208" s="183" t="str">
        <f>IFERROR(VLOOKUP(Table2[[#This Row],[Ethnicity]],'Ethnicity codes'!$H$1:$J$101,3,FALSE),"")</f>
        <v/>
      </c>
      <c r="CK208" s="180" t="str">
        <f>IFERROR(VLOOKUP(Table3[[#This Row],[Ethnicity2]],'Lookup Values'!$M$1:$N$23,2,FALSE),"0")</f>
        <v>0</v>
      </c>
      <c r="CL208" s="180" t="str">
        <f>IFERROR(VLOOKUP(Table3[[#This Row],[Ethnicity2]],'Lookup Values'!$O$1:$P$3,2,FALSE),"0")</f>
        <v>0</v>
      </c>
      <c r="CM208" s="180" t="str">
        <f>IFERROR(VLOOKUP(Table2[[#This Row],[EAL]],'Lookup Values'!$Q$1:$R$3,2,FALSE),"0")</f>
        <v>0</v>
      </c>
      <c r="CN208" s="180" t="str">
        <f>IFERROR(VLOOKUP(Table2[[#This Row],[SEND]],'Lookup Values'!$S$1:$T$6,2,FALSE),"0")</f>
        <v>0</v>
      </c>
      <c r="CO208" s="180" t="str">
        <f>IFERROR(VLOOKUP(Table2[[#This Row],[Pupil Premium]],'Lookup Values'!$U$1:$V$3,2,FALSE),"0")</f>
        <v>0</v>
      </c>
      <c r="CP208" s="180" t="str">
        <f>IFERROR(VLOOKUP(Table2[[#This Row],[LAC / Care Leaver]],'Lookup Values'!$W$1:$X$3,2,FALSE),"0")</f>
        <v>0</v>
      </c>
      <c r="CQ208" s="180" t="str">
        <f>IFERROR(VLOOKUP(Table2[[#This Row],[CP / CIN]],'Lookup Values'!$Y$1:$Z$3,2,FALSE),"0")</f>
        <v>0</v>
      </c>
      <c r="CR208" s="180" t="str">
        <f>IFERROR(VLOOKUP(Table2[[#This Row],[Early Help Referral]],'Lookup Values'!$Y$1:$Z$3,2,FALSE),"0")</f>
        <v>0</v>
      </c>
      <c r="CS208" s="180" t="str">
        <f>IFERROR(VLOOKUP(Table2[[#This Row],[Social Worker]],'Lookup Values'!$Y$1:$Z$3,2,FALSE),"0")</f>
        <v>0</v>
      </c>
      <c r="CT208" s="180" t="str">
        <f>IFERROR(VLOOKUP(Table2[[#This Row],[Exclusion]],'Lookup Values'!$AE$1:$AF$5,2,FALSE),"0")</f>
        <v>0</v>
      </c>
      <c r="CU208" s="180" t="str">
        <f>IFERROR(VLOOKUP(Table2[[#This Row],[Attendance / Absence (&lt;90% PA / &lt;50% SA)]],'Lookup Values'!$AG$1:$AH$4,2,FALSE),"0")</f>
        <v>0</v>
      </c>
      <c r="CV208" s="180" t="str">
        <f>IFERROR(VLOOKUP(Table2[[#This Row],[Multiple School Moves (3+)]],'Lookup Values'!$AI$1:$AJ$3,2,FALSE),"0")</f>
        <v>0</v>
      </c>
      <c r="CW208" s="180" t="str">
        <f>IFERROR(VLOOKUP(Table2[[#This Row],[Pregnancy]],'Lookup Values'!$AK$1:$AL$3,2,FALSE),"0")</f>
        <v>0</v>
      </c>
      <c r="CX208" s="180" t="str">
        <f>IFERROR(VLOOKUP(Table2[[#This Row],[Young Parent]],'Lookup Values'!$AM$1:$AN$3,2,FALSE),"0")</f>
        <v>0</v>
      </c>
      <c r="CY208" s="180" t="str">
        <f>IFERROR(VLOOKUP(Table2[[#This Row],[Young Carer]],'Lookup Values'!$AO$1:$AP$3,2,FALSE),"0")</f>
        <v>0</v>
      </c>
      <c r="CZ208" s="180" t="str">
        <f>IFERROR(VLOOKUP(Table2[[#This Row],[CAMHS Involvement]],'Lookup Values'!$AQ$1:$AR$3,2,FALSE),"0")</f>
        <v>0</v>
      </c>
      <c r="DA208" s="180" t="str">
        <f>IFERROR(VLOOKUP(Table2[[#This Row],[Health Condition]],'Lookup Values'!$AS$1:$AT$3,2,FALSE),"0")</f>
        <v>0</v>
      </c>
      <c r="DB208" s="180" t="str">
        <f>IFERROR(VLOOKUP(Table2[[#This Row],[Substance Misuse ]],'Lookup Values'!$AU$1:$AV$3,2,FALSE),"0")</f>
        <v>0</v>
      </c>
      <c r="DC208" s="180" t="str">
        <f>IFERROR(VLOOKUP(Table2[[#This Row],[YOT supervision]],'Lookup Values'!$AW$1:$AX$3,2,FALSE),"0")</f>
        <v>0</v>
      </c>
      <c r="DD208" s="180" t="str">
        <f>IFERROR(VLOOKUP(Table2[[#This Row],[Previous YOT supervision]],'Lookup Values'!$AY$1:$AZ$3,2,FALSE),"0")</f>
        <v>0</v>
      </c>
      <c r="DE208" s="180" t="str">
        <f>IFERROR(VLOOKUP(Table2[[#This Row],[Custody]],'Lookup Values'!$BA$1:$BB$3,2,FALSE),"0")</f>
        <v>0</v>
      </c>
      <c r="DF208" s="180" t="str">
        <f>IFERROR(VLOOKUP(Table2[[#This Row],[KS2 Eng &amp; Maths Ability Profile HAP/MAP/LAP]],'Lookup Values'!$BC$1:$BD$4,2,FALSE),"0")</f>
        <v>0</v>
      </c>
      <c r="DG208" s="180" t="str">
        <f>IFERROR(VLOOKUP(Table2[[#This Row],[Intended Post 16 Destination]],'Lookup Values'!$BG$1:$BH$12,2,FALSE),"0")</f>
        <v>0</v>
      </c>
      <c r="DH208" s="180" t="str">
        <f>IFERROR(VLOOKUP(Table2[[#This Row],[Application submitted (Y/N or number of applications)]],'Lookup Values'!$BI$1:$BJ$3,2,FALSE),"0")</f>
        <v>0</v>
      </c>
      <c r="DI208" s="180" t="str">
        <f>IFERROR(VLOOKUP(Table2[[#This Row],[Provider Name]],'Lookup Values'!$BK$1:$BL$3,2,FALSE),"0")</f>
        <v>0</v>
      </c>
      <c r="DJ208" s="181"/>
      <c r="DK208" s="180" t="str">
        <f>IFERROR(VLOOKUP(Table2[[#This Row],[Offer received (Y/N)]],'Lookup Values'!$BM$1:$BN$3,2,FALSE),"0")</f>
        <v>0</v>
      </c>
      <c r="DL208" s="180" t="str">
        <f>IFERROR(VLOOKUP(Table2[[#This Row],[Poor Behaviour / Attitude / Motivation]],'Lookup Values'!$BO$1:$BP$4,2,FALSE),"0")</f>
        <v>0</v>
      </c>
      <c r="DM208" s="180" t="str">
        <f>IFERROR(VLOOKUP(Table2[[#This Row],[Other known risk factors (1)]],'Lookup Values'!$BQ$1:$BR$10,2,FALSE),"0")</f>
        <v>0</v>
      </c>
      <c r="DN208" s="182" t="str">
        <f>IFERROR(VLOOKUP(Table2[[#This Row],[Other known risk factors (2)]],'Lookup Values'!$BQ$1:$BR$10,2,FALSE),"0")</f>
        <v>0</v>
      </c>
      <c r="DO208" s="180">
        <f>SUM(Table3[[#This Row],[Gender Score]:[Other known risk factors (2) Score]])</f>
        <v>0</v>
      </c>
      <c r="DP208" s="185" t="str">
        <f>CONCATENATE(Table2[[#This Row],[Generated RONI]],Table2[[#This Row],[School RONI]])</f>
        <v>Very Low</v>
      </c>
    </row>
    <row r="209" spans="1:120" s="179" customFormat="1" ht="13" x14ac:dyDescent="0.3">
      <c r="A209" s="168"/>
      <c r="B209" s="169"/>
      <c r="C209" s="170"/>
      <c r="D209" s="170"/>
      <c r="E209" s="170"/>
      <c r="F209" s="170"/>
      <c r="G209" s="170"/>
      <c r="H209" s="171"/>
      <c r="I209" s="172"/>
      <c r="J209" s="173"/>
      <c r="K209" s="172"/>
      <c r="L209" s="172"/>
      <c r="M209" s="173"/>
      <c r="N209" s="171"/>
      <c r="O209" s="173"/>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5"/>
      <c r="AP209" s="175"/>
      <c r="AQ209" s="175"/>
      <c r="AR209" s="176"/>
      <c r="AS209" s="176"/>
      <c r="AT209" s="176"/>
      <c r="AU209" s="177" t="str">
        <f>VLOOKUP(Table3[[#This Row],[Risk Rating Score]],'Lookup Values'!$BS$1:$BT$34,2)</f>
        <v>Very Low</v>
      </c>
      <c r="AV209" s="172"/>
      <c r="AW209" s="177" t="str">
        <f>IFERROR(VLOOKUP(Table3[[#This Row],[RONI Match]],'Lookup Values'!$BU$2:$BV$26,2,FALSE),"")</f>
        <v/>
      </c>
      <c r="AX209" s="186"/>
      <c r="AY209" s="172"/>
      <c r="AZ209" s="176"/>
      <c r="BA209" s="170"/>
      <c r="BB209" s="170"/>
      <c r="BC209" s="170"/>
      <c r="BD209" s="170"/>
      <c r="BE209" s="170"/>
      <c r="BF209" s="170"/>
      <c r="BG209" s="170"/>
      <c r="BH209" s="170"/>
      <c r="BI209" s="175"/>
      <c r="BJ209" s="173"/>
      <c r="BK209" s="173"/>
      <c r="BL209" s="175"/>
      <c r="BM209" s="176"/>
      <c r="CC209" s="180" t="str">
        <f>IFERROR(VLOOKUP(Table2[[#This Row],[Gender]],'Lookup Values'!$A$1:$B$5,2,FALSE),"0")</f>
        <v>0</v>
      </c>
      <c r="CD209" s="181"/>
      <c r="CE209" s="180" t="str">
        <f>IFERROR(VLOOKUP(Table2[[#This Row],[Year Group]],'Lookup Values'!$C$1:$D$9,2,FALSE),"0")</f>
        <v>0</v>
      </c>
      <c r="CF209" s="180" t="str">
        <f>IFERROR(VLOOKUP(Table2[[#This Row],[School]],'Lookup Values'!$E$1:$E$22,2,FALSE),"0")</f>
        <v>0</v>
      </c>
      <c r="CG209" s="180" t="str">
        <f>IFERROR(VLOOKUP(Table2[[#This Row],[Attending PRU / AP]],'Lookup Values'!$G$1:$H$3,2,FALSE),"0")</f>
        <v>0</v>
      </c>
      <c r="CH209" s="180" t="str">
        <f>IFERROR(VLOOKUP(Table2[[#This Row],[EHE]],'Lookup Values'!$I$1:$J$3,2,FALSE),"0")</f>
        <v>0</v>
      </c>
      <c r="CI209" s="180" t="str">
        <f>IFERROR(VLOOKUP(Table2[[#This Row],[CME]],'Lookup Values'!$K$1:$L$3,2,FALSE),"0")</f>
        <v>0</v>
      </c>
      <c r="CJ209" s="183" t="str">
        <f>IFERROR(VLOOKUP(Table2[[#This Row],[Ethnicity]],'Ethnicity codes'!$H$1:$J$101,3,FALSE),"")</f>
        <v/>
      </c>
      <c r="CK209" s="180" t="str">
        <f>IFERROR(VLOOKUP(Table3[[#This Row],[Ethnicity2]],'Lookup Values'!$M$1:$N$23,2,FALSE),"0")</f>
        <v>0</v>
      </c>
      <c r="CL209" s="180" t="str">
        <f>IFERROR(VLOOKUP(Table3[[#This Row],[Ethnicity2]],'Lookup Values'!$O$1:$P$3,2,FALSE),"0")</f>
        <v>0</v>
      </c>
      <c r="CM209" s="180" t="str">
        <f>IFERROR(VLOOKUP(Table2[[#This Row],[EAL]],'Lookup Values'!$Q$1:$R$3,2,FALSE),"0")</f>
        <v>0</v>
      </c>
      <c r="CN209" s="180" t="str">
        <f>IFERROR(VLOOKUP(Table2[[#This Row],[SEND]],'Lookup Values'!$S$1:$T$6,2,FALSE),"0")</f>
        <v>0</v>
      </c>
      <c r="CO209" s="180" t="str">
        <f>IFERROR(VLOOKUP(Table2[[#This Row],[Pupil Premium]],'Lookup Values'!$U$1:$V$3,2,FALSE),"0")</f>
        <v>0</v>
      </c>
      <c r="CP209" s="180" t="str">
        <f>IFERROR(VLOOKUP(Table2[[#This Row],[LAC / Care Leaver]],'Lookup Values'!$W$1:$X$3,2,FALSE),"0")</f>
        <v>0</v>
      </c>
      <c r="CQ209" s="180" t="str">
        <f>IFERROR(VLOOKUP(Table2[[#This Row],[CP / CIN]],'Lookup Values'!$Y$1:$Z$3,2,FALSE),"0")</f>
        <v>0</v>
      </c>
      <c r="CR209" s="180" t="str">
        <f>IFERROR(VLOOKUP(Table2[[#This Row],[Early Help Referral]],'Lookup Values'!$Y$1:$Z$3,2,FALSE),"0")</f>
        <v>0</v>
      </c>
      <c r="CS209" s="180" t="str">
        <f>IFERROR(VLOOKUP(Table2[[#This Row],[Social Worker]],'Lookup Values'!$Y$1:$Z$3,2,FALSE),"0")</f>
        <v>0</v>
      </c>
      <c r="CT209" s="180" t="str">
        <f>IFERROR(VLOOKUP(Table2[[#This Row],[Exclusion]],'Lookup Values'!$AE$1:$AF$5,2,FALSE),"0")</f>
        <v>0</v>
      </c>
      <c r="CU209" s="180" t="str">
        <f>IFERROR(VLOOKUP(Table2[[#This Row],[Attendance / Absence (&lt;90% PA / &lt;50% SA)]],'Lookup Values'!$AG$1:$AH$4,2,FALSE),"0")</f>
        <v>0</v>
      </c>
      <c r="CV209" s="180" t="str">
        <f>IFERROR(VLOOKUP(Table2[[#This Row],[Multiple School Moves (3+)]],'Lookup Values'!$AI$1:$AJ$3,2,FALSE),"0")</f>
        <v>0</v>
      </c>
      <c r="CW209" s="180" t="str">
        <f>IFERROR(VLOOKUP(Table2[[#This Row],[Pregnancy]],'Lookup Values'!$AK$1:$AL$3,2,FALSE),"0")</f>
        <v>0</v>
      </c>
      <c r="CX209" s="180" t="str">
        <f>IFERROR(VLOOKUP(Table2[[#This Row],[Young Parent]],'Lookup Values'!$AM$1:$AN$3,2,FALSE),"0")</f>
        <v>0</v>
      </c>
      <c r="CY209" s="180" t="str">
        <f>IFERROR(VLOOKUP(Table2[[#This Row],[Young Carer]],'Lookup Values'!$AO$1:$AP$3,2,FALSE),"0")</f>
        <v>0</v>
      </c>
      <c r="CZ209" s="180" t="str">
        <f>IFERROR(VLOOKUP(Table2[[#This Row],[CAMHS Involvement]],'Lookup Values'!$AQ$1:$AR$3,2,FALSE),"0")</f>
        <v>0</v>
      </c>
      <c r="DA209" s="180" t="str">
        <f>IFERROR(VLOOKUP(Table2[[#This Row],[Health Condition]],'Lookup Values'!$AS$1:$AT$3,2,FALSE),"0")</f>
        <v>0</v>
      </c>
      <c r="DB209" s="180" t="str">
        <f>IFERROR(VLOOKUP(Table2[[#This Row],[Substance Misuse ]],'Lookup Values'!$AU$1:$AV$3,2,FALSE),"0")</f>
        <v>0</v>
      </c>
      <c r="DC209" s="180" t="str">
        <f>IFERROR(VLOOKUP(Table2[[#This Row],[YOT supervision]],'Lookup Values'!$AW$1:$AX$3,2,FALSE),"0")</f>
        <v>0</v>
      </c>
      <c r="DD209" s="180" t="str">
        <f>IFERROR(VLOOKUP(Table2[[#This Row],[Previous YOT supervision]],'Lookup Values'!$AY$1:$AZ$3,2,FALSE),"0")</f>
        <v>0</v>
      </c>
      <c r="DE209" s="180" t="str">
        <f>IFERROR(VLOOKUP(Table2[[#This Row],[Custody]],'Lookup Values'!$BA$1:$BB$3,2,FALSE),"0")</f>
        <v>0</v>
      </c>
      <c r="DF209" s="180" t="str">
        <f>IFERROR(VLOOKUP(Table2[[#This Row],[KS2 Eng &amp; Maths Ability Profile HAP/MAP/LAP]],'Lookup Values'!$BC$1:$BD$4,2,FALSE),"0")</f>
        <v>0</v>
      </c>
      <c r="DG209" s="180" t="str">
        <f>IFERROR(VLOOKUP(Table2[[#This Row],[Intended Post 16 Destination]],'Lookup Values'!$BG$1:$BH$12,2,FALSE),"0")</f>
        <v>0</v>
      </c>
      <c r="DH209" s="180" t="str">
        <f>IFERROR(VLOOKUP(Table2[[#This Row],[Application submitted (Y/N or number of applications)]],'Lookup Values'!$BI$1:$BJ$3,2,FALSE),"0")</f>
        <v>0</v>
      </c>
      <c r="DI209" s="180" t="str">
        <f>IFERROR(VLOOKUP(Table2[[#This Row],[Provider Name]],'Lookup Values'!$BK$1:$BL$3,2,FALSE),"0")</f>
        <v>0</v>
      </c>
      <c r="DJ209" s="181"/>
      <c r="DK209" s="180" t="str">
        <f>IFERROR(VLOOKUP(Table2[[#This Row],[Offer received (Y/N)]],'Lookup Values'!$BM$1:$BN$3,2,FALSE),"0")</f>
        <v>0</v>
      </c>
      <c r="DL209" s="180" t="str">
        <f>IFERROR(VLOOKUP(Table2[[#This Row],[Poor Behaviour / Attitude / Motivation]],'Lookup Values'!$BO$1:$BP$4,2,FALSE),"0")</f>
        <v>0</v>
      </c>
      <c r="DM209" s="180" t="str">
        <f>IFERROR(VLOOKUP(Table2[[#This Row],[Other known risk factors (1)]],'Lookup Values'!$BQ$1:$BR$10,2,FALSE),"0")</f>
        <v>0</v>
      </c>
      <c r="DN209" s="182" t="str">
        <f>IFERROR(VLOOKUP(Table2[[#This Row],[Other known risk factors (2)]],'Lookup Values'!$BQ$1:$BR$10,2,FALSE),"0")</f>
        <v>0</v>
      </c>
      <c r="DO209" s="180">
        <f>SUM(Table3[[#This Row],[Gender Score]:[Other known risk factors (2) Score]])</f>
        <v>0</v>
      </c>
      <c r="DP209" s="185" t="str">
        <f>CONCATENATE(Table2[[#This Row],[Generated RONI]],Table2[[#This Row],[School RONI]])</f>
        <v>Very Low</v>
      </c>
    </row>
    <row r="210" spans="1:120" s="179" customFormat="1" ht="13" x14ac:dyDescent="0.3">
      <c r="A210" s="168"/>
      <c r="B210" s="169"/>
      <c r="C210" s="170"/>
      <c r="D210" s="170"/>
      <c r="E210" s="170"/>
      <c r="F210" s="170"/>
      <c r="G210" s="170"/>
      <c r="H210" s="171"/>
      <c r="I210" s="172"/>
      <c r="J210" s="173"/>
      <c r="K210" s="172"/>
      <c r="L210" s="172"/>
      <c r="M210" s="173"/>
      <c r="N210" s="171"/>
      <c r="O210" s="173"/>
      <c r="P210" s="175"/>
      <c r="Q210" s="175"/>
      <c r="R210" s="175"/>
      <c r="S210" s="175"/>
      <c r="T210" s="175"/>
      <c r="U210" s="175"/>
      <c r="V210" s="175"/>
      <c r="W210" s="175"/>
      <c r="X210" s="175"/>
      <c r="Y210" s="175"/>
      <c r="Z210" s="175"/>
      <c r="AA210" s="175"/>
      <c r="AB210" s="175"/>
      <c r="AC210" s="175"/>
      <c r="AD210" s="175"/>
      <c r="AE210" s="175"/>
      <c r="AF210" s="175"/>
      <c r="AG210" s="175"/>
      <c r="AH210" s="175"/>
      <c r="AI210" s="175"/>
      <c r="AJ210" s="175"/>
      <c r="AK210" s="175"/>
      <c r="AL210" s="175"/>
      <c r="AM210" s="175"/>
      <c r="AN210" s="175"/>
      <c r="AO210" s="175"/>
      <c r="AP210" s="175"/>
      <c r="AQ210" s="175"/>
      <c r="AR210" s="176"/>
      <c r="AS210" s="176"/>
      <c r="AT210" s="176"/>
      <c r="AU210" s="177" t="str">
        <f>VLOOKUP(Table3[[#This Row],[Risk Rating Score]],'Lookup Values'!$BS$1:$BT$34,2)</f>
        <v>Very Low</v>
      </c>
      <c r="AV210" s="172"/>
      <c r="AW210" s="177" t="str">
        <f>IFERROR(VLOOKUP(Table3[[#This Row],[RONI Match]],'Lookup Values'!$BU$2:$BV$26,2,FALSE),"")</f>
        <v/>
      </c>
      <c r="AX210" s="186"/>
      <c r="AY210" s="172"/>
      <c r="AZ210" s="176"/>
      <c r="BA210" s="170"/>
      <c r="BB210" s="170"/>
      <c r="BC210" s="170"/>
      <c r="BD210" s="170"/>
      <c r="BE210" s="170"/>
      <c r="BF210" s="170"/>
      <c r="BG210" s="170"/>
      <c r="BH210" s="170"/>
      <c r="BI210" s="175"/>
      <c r="BJ210" s="173"/>
      <c r="BK210" s="173"/>
      <c r="BL210" s="175"/>
      <c r="BM210" s="176"/>
      <c r="CC210" s="180" t="str">
        <f>IFERROR(VLOOKUP(Table2[[#This Row],[Gender]],'Lookup Values'!$A$1:$B$5,2,FALSE),"0")</f>
        <v>0</v>
      </c>
      <c r="CD210" s="181"/>
      <c r="CE210" s="180" t="str">
        <f>IFERROR(VLOOKUP(Table2[[#This Row],[Year Group]],'Lookup Values'!$C$1:$D$9,2,FALSE),"0")</f>
        <v>0</v>
      </c>
      <c r="CF210" s="180" t="str">
        <f>IFERROR(VLOOKUP(Table2[[#This Row],[School]],'Lookup Values'!$E$1:$E$22,2,FALSE),"0")</f>
        <v>0</v>
      </c>
      <c r="CG210" s="180" t="str">
        <f>IFERROR(VLOOKUP(Table2[[#This Row],[Attending PRU / AP]],'Lookup Values'!$G$1:$H$3,2,FALSE),"0")</f>
        <v>0</v>
      </c>
      <c r="CH210" s="180" t="str">
        <f>IFERROR(VLOOKUP(Table2[[#This Row],[EHE]],'Lookup Values'!$I$1:$J$3,2,FALSE),"0")</f>
        <v>0</v>
      </c>
      <c r="CI210" s="180" t="str">
        <f>IFERROR(VLOOKUP(Table2[[#This Row],[CME]],'Lookup Values'!$K$1:$L$3,2,FALSE),"0")</f>
        <v>0</v>
      </c>
      <c r="CJ210" s="183" t="str">
        <f>IFERROR(VLOOKUP(Table2[[#This Row],[Ethnicity]],'Ethnicity codes'!$H$1:$J$101,3,FALSE),"")</f>
        <v/>
      </c>
      <c r="CK210" s="180" t="str">
        <f>IFERROR(VLOOKUP(Table3[[#This Row],[Ethnicity2]],'Lookup Values'!$M$1:$N$23,2,FALSE),"0")</f>
        <v>0</v>
      </c>
      <c r="CL210" s="180" t="str">
        <f>IFERROR(VLOOKUP(Table3[[#This Row],[Ethnicity2]],'Lookup Values'!$O$1:$P$3,2,FALSE),"0")</f>
        <v>0</v>
      </c>
      <c r="CM210" s="180" t="str">
        <f>IFERROR(VLOOKUP(Table2[[#This Row],[EAL]],'Lookup Values'!$Q$1:$R$3,2,FALSE),"0")</f>
        <v>0</v>
      </c>
      <c r="CN210" s="180" t="str">
        <f>IFERROR(VLOOKUP(Table2[[#This Row],[SEND]],'Lookup Values'!$S$1:$T$6,2,FALSE),"0")</f>
        <v>0</v>
      </c>
      <c r="CO210" s="180" t="str">
        <f>IFERROR(VLOOKUP(Table2[[#This Row],[Pupil Premium]],'Lookup Values'!$U$1:$V$3,2,FALSE),"0")</f>
        <v>0</v>
      </c>
      <c r="CP210" s="180" t="str">
        <f>IFERROR(VLOOKUP(Table2[[#This Row],[LAC / Care Leaver]],'Lookup Values'!$W$1:$X$3,2,FALSE),"0")</f>
        <v>0</v>
      </c>
      <c r="CQ210" s="180" t="str">
        <f>IFERROR(VLOOKUP(Table2[[#This Row],[CP / CIN]],'Lookup Values'!$Y$1:$Z$3,2,FALSE),"0")</f>
        <v>0</v>
      </c>
      <c r="CR210" s="180" t="str">
        <f>IFERROR(VLOOKUP(Table2[[#This Row],[Early Help Referral]],'Lookup Values'!$Y$1:$Z$3,2,FALSE),"0")</f>
        <v>0</v>
      </c>
      <c r="CS210" s="180" t="str">
        <f>IFERROR(VLOOKUP(Table2[[#This Row],[Social Worker]],'Lookup Values'!$Y$1:$Z$3,2,FALSE),"0")</f>
        <v>0</v>
      </c>
      <c r="CT210" s="180" t="str">
        <f>IFERROR(VLOOKUP(Table2[[#This Row],[Exclusion]],'Lookup Values'!$AE$1:$AF$5,2,FALSE),"0")</f>
        <v>0</v>
      </c>
      <c r="CU210" s="180" t="str">
        <f>IFERROR(VLOOKUP(Table2[[#This Row],[Attendance / Absence (&lt;90% PA / &lt;50% SA)]],'Lookup Values'!$AG$1:$AH$4,2,FALSE),"0")</f>
        <v>0</v>
      </c>
      <c r="CV210" s="180" t="str">
        <f>IFERROR(VLOOKUP(Table2[[#This Row],[Multiple School Moves (3+)]],'Lookup Values'!$AI$1:$AJ$3,2,FALSE),"0")</f>
        <v>0</v>
      </c>
      <c r="CW210" s="180" t="str">
        <f>IFERROR(VLOOKUP(Table2[[#This Row],[Pregnancy]],'Lookup Values'!$AK$1:$AL$3,2,FALSE),"0")</f>
        <v>0</v>
      </c>
      <c r="CX210" s="180" t="str">
        <f>IFERROR(VLOOKUP(Table2[[#This Row],[Young Parent]],'Lookup Values'!$AM$1:$AN$3,2,FALSE),"0")</f>
        <v>0</v>
      </c>
      <c r="CY210" s="180" t="str">
        <f>IFERROR(VLOOKUP(Table2[[#This Row],[Young Carer]],'Lookup Values'!$AO$1:$AP$3,2,FALSE),"0")</f>
        <v>0</v>
      </c>
      <c r="CZ210" s="180" t="str">
        <f>IFERROR(VLOOKUP(Table2[[#This Row],[CAMHS Involvement]],'Lookup Values'!$AQ$1:$AR$3,2,FALSE),"0")</f>
        <v>0</v>
      </c>
      <c r="DA210" s="180" t="str">
        <f>IFERROR(VLOOKUP(Table2[[#This Row],[Health Condition]],'Lookup Values'!$AS$1:$AT$3,2,FALSE),"0")</f>
        <v>0</v>
      </c>
      <c r="DB210" s="180" t="str">
        <f>IFERROR(VLOOKUP(Table2[[#This Row],[Substance Misuse ]],'Lookup Values'!$AU$1:$AV$3,2,FALSE),"0")</f>
        <v>0</v>
      </c>
      <c r="DC210" s="180" t="str">
        <f>IFERROR(VLOOKUP(Table2[[#This Row],[YOT supervision]],'Lookup Values'!$AW$1:$AX$3,2,FALSE),"0")</f>
        <v>0</v>
      </c>
      <c r="DD210" s="180" t="str">
        <f>IFERROR(VLOOKUP(Table2[[#This Row],[Previous YOT supervision]],'Lookup Values'!$AY$1:$AZ$3,2,FALSE),"0")</f>
        <v>0</v>
      </c>
      <c r="DE210" s="180" t="str">
        <f>IFERROR(VLOOKUP(Table2[[#This Row],[Custody]],'Lookup Values'!$BA$1:$BB$3,2,FALSE),"0")</f>
        <v>0</v>
      </c>
      <c r="DF210" s="180" t="str">
        <f>IFERROR(VLOOKUP(Table2[[#This Row],[KS2 Eng &amp; Maths Ability Profile HAP/MAP/LAP]],'Lookup Values'!$BC$1:$BD$4,2,FALSE),"0")</f>
        <v>0</v>
      </c>
      <c r="DG210" s="180" t="str">
        <f>IFERROR(VLOOKUP(Table2[[#This Row],[Intended Post 16 Destination]],'Lookup Values'!$BG$1:$BH$12,2,FALSE),"0")</f>
        <v>0</v>
      </c>
      <c r="DH210" s="180" t="str">
        <f>IFERROR(VLOOKUP(Table2[[#This Row],[Application submitted (Y/N or number of applications)]],'Lookup Values'!$BI$1:$BJ$3,2,FALSE),"0")</f>
        <v>0</v>
      </c>
      <c r="DI210" s="180" t="str">
        <f>IFERROR(VLOOKUP(Table2[[#This Row],[Provider Name]],'Lookup Values'!$BK$1:$BL$3,2,FALSE),"0")</f>
        <v>0</v>
      </c>
      <c r="DJ210" s="181"/>
      <c r="DK210" s="180" t="str">
        <f>IFERROR(VLOOKUP(Table2[[#This Row],[Offer received (Y/N)]],'Lookup Values'!$BM$1:$BN$3,2,FALSE),"0")</f>
        <v>0</v>
      </c>
      <c r="DL210" s="180" t="str">
        <f>IFERROR(VLOOKUP(Table2[[#This Row],[Poor Behaviour / Attitude / Motivation]],'Lookup Values'!$BO$1:$BP$4,2,FALSE),"0")</f>
        <v>0</v>
      </c>
      <c r="DM210" s="180" t="str">
        <f>IFERROR(VLOOKUP(Table2[[#This Row],[Other known risk factors (1)]],'Lookup Values'!$BQ$1:$BR$10,2,FALSE),"0")</f>
        <v>0</v>
      </c>
      <c r="DN210" s="182" t="str">
        <f>IFERROR(VLOOKUP(Table2[[#This Row],[Other known risk factors (2)]],'Lookup Values'!$BQ$1:$BR$10,2,FALSE),"0")</f>
        <v>0</v>
      </c>
      <c r="DO210" s="180">
        <f>SUM(Table3[[#This Row],[Gender Score]:[Other known risk factors (2) Score]])</f>
        <v>0</v>
      </c>
      <c r="DP210" s="185" t="str">
        <f>CONCATENATE(Table2[[#This Row],[Generated RONI]],Table2[[#This Row],[School RONI]])</f>
        <v>Very Low</v>
      </c>
    </row>
    <row r="211" spans="1:120" s="179" customFormat="1" ht="13" x14ac:dyDescent="0.3">
      <c r="A211" s="168"/>
      <c r="B211" s="169"/>
      <c r="C211" s="170"/>
      <c r="D211" s="170"/>
      <c r="E211" s="170"/>
      <c r="F211" s="170"/>
      <c r="G211" s="170"/>
      <c r="H211" s="171"/>
      <c r="I211" s="172"/>
      <c r="J211" s="173"/>
      <c r="K211" s="172"/>
      <c r="L211" s="172"/>
      <c r="M211" s="173"/>
      <c r="N211" s="171"/>
      <c r="O211" s="173"/>
      <c r="P211" s="175"/>
      <c r="Q211" s="175"/>
      <c r="R211" s="175"/>
      <c r="S211" s="175"/>
      <c r="T211" s="175"/>
      <c r="U211" s="175"/>
      <c r="V211" s="175"/>
      <c r="W211" s="175"/>
      <c r="X211" s="175"/>
      <c r="Y211" s="175"/>
      <c r="Z211" s="175"/>
      <c r="AA211" s="175"/>
      <c r="AB211" s="175"/>
      <c r="AC211" s="175"/>
      <c r="AD211" s="175"/>
      <c r="AE211" s="175"/>
      <c r="AF211" s="175"/>
      <c r="AG211" s="175"/>
      <c r="AH211" s="175"/>
      <c r="AI211" s="175"/>
      <c r="AJ211" s="175"/>
      <c r="AK211" s="175"/>
      <c r="AL211" s="175"/>
      <c r="AM211" s="175"/>
      <c r="AN211" s="175"/>
      <c r="AO211" s="175"/>
      <c r="AP211" s="175"/>
      <c r="AQ211" s="175"/>
      <c r="AR211" s="176"/>
      <c r="AS211" s="176"/>
      <c r="AT211" s="176"/>
      <c r="AU211" s="177" t="str">
        <f>VLOOKUP(Table3[[#This Row],[Risk Rating Score]],'Lookup Values'!$BS$1:$BT$34,2)</f>
        <v>Very Low</v>
      </c>
      <c r="AV211" s="172"/>
      <c r="AW211" s="177" t="str">
        <f>IFERROR(VLOOKUP(Table3[[#This Row],[RONI Match]],'Lookup Values'!$BU$2:$BV$26,2,FALSE),"")</f>
        <v/>
      </c>
      <c r="AX211" s="186"/>
      <c r="AY211" s="172"/>
      <c r="AZ211" s="176"/>
      <c r="BA211" s="170"/>
      <c r="BB211" s="170"/>
      <c r="BC211" s="170"/>
      <c r="BD211" s="170"/>
      <c r="BE211" s="170"/>
      <c r="BF211" s="170"/>
      <c r="BG211" s="170"/>
      <c r="BH211" s="170"/>
      <c r="BI211" s="175"/>
      <c r="BJ211" s="173"/>
      <c r="BK211" s="173"/>
      <c r="BL211" s="175"/>
      <c r="BM211" s="176"/>
      <c r="CC211" s="180" t="str">
        <f>IFERROR(VLOOKUP(Table2[[#This Row],[Gender]],'Lookup Values'!$A$1:$B$5,2,FALSE),"0")</f>
        <v>0</v>
      </c>
      <c r="CD211" s="181"/>
      <c r="CE211" s="180" t="str">
        <f>IFERROR(VLOOKUP(Table2[[#This Row],[Year Group]],'Lookup Values'!$C$1:$D$9,2,FALSE),"0")</f>
        <v>0</v>
      </c>
      <c r="CF211" s="180" t="str">
        <f>IFERROR(VLOOKUP(Table2[[#This Row],[School]],'Lookup Values'!$E$1:$E$22,2,FALSE),"0")</f>
        <v>0</v>
      </c>
      <c r="CG211" s="180" t="str">
        <f>IFERROR(VLOOKUP(Table2[[#This Row],[Attending PRU / AP]],'Lookup Values'!$G$1:$H$3,2,FALSE),"0")</f>
        <v>0</v>
      </c>
      <c r="CH211" s="180" t="str">
        <f>IFERROR(VLOOKUP(Table2[[#This Row],[EHE]],'Lookup Values'!$I$1:$J$3,2,FALSE),"0")</f>
        <v>0</v>
      </c>
      <c r="CI211" s="180" t="str">
        <f>IFERROR(VLOOKUP(Table2[[#This Row],[CME]],'Lookup Values'!$K$1:$L$3,2,FALSE),"0")</f>
        <v>0</v>
      </c>
      <c r="CJ211" s="183" t="str">
        <f>IFERROR(VLOOKUP(Table2[[#This Row],[Ethnicity]],'Ethnicity codes'!$H$1:$J$101,3,FALSE),"")</f>
        <v/>
      </c>
      <c r="CK211" s="180" t="str">
        <f>IFERROR(VLOOKUP(Table3[[#This Row],[Ethnicity2]],'Lookup Values'!$M$1:$N$23,2,FALSE),"0")</f>
        <v>0</v>
      </c>
      <c r="CL211" s="180" t="str">
        <f>IFERROR(VLOOKUP(Table3[[#This Row],[Ethnicity2]],'Lookup Values'!$O$1:$P$3,2,FALSE),"0")</f>
        <v>0</v>
      </c>
      <c r="CM211" s="180" t="str">
        <f>IFERROR(VLOOKUP(Table2[[#This Row],[EAL]],'Lookup Values'!$Q$1:$R$3,2,FALSE),"0")</f>
        <v>0</v>
      </c>
      <c r="CN211" s="180" t="str">
        <f>IFERROR(VLOOKUP(Table2[[#This Row],[SEND]],'Lookup Values'!$S$1:$T$6,2,FALSE),"0")</f>
        <v>0</v>
      </c>
      <c r="CO211" s="180" t="str">
        <f>IFERROR(VLOOKUP(Table2[[#This Row],[Pupil Premium]],'Lookup Values'!$U$1:$V$3,2,FALSE),"0")</f>
        <v>0</v>
      </c>
      <c r="CP211" s="180" t="str">
        <f>IFERROR(VLOOKUP(Table2[[#This Row],[LAC / Care Leaver]],'Lookup Values'!$W$1:$X$3,2,FALSE),"0")</f>
        <v>0</v>
      </c>
      <c r="CQ211" s="180" t="str">
        <f>IFERROR(VLOOKUP(Table2[[#This Row],[CP / CIN]],'Lookup Values'!$Y$1:$Z$3,2,FALSE),"0")</f>
        <v>0</v>
      </c>
      <c r="CR211" s="180" t="str">
        <f>IFERROR(VLOOKUP(Table2[[#This Row],[Early Help Referral]],'Lookup Values'!$Y$1:$Z$3,2,FALSE),"0")</f>
        <v>0</v>
      </c>
      <c r="CS211" s="180" t="str">
        <f>IFERROR(VLOOKUP(Table2[[#This Row],[Social Worker]],'Lookup Values'!$Y$1:$Z$3,2,FALSE),"0")</f>
        <v>0</v>
      </c>
      <c r="CT211" s="180" t="str">
        <f>IFERROR(VLOOKUP(Table2[[#This Row],[Exclusion]],'Lookup Values'!$AE$1:$AF$5,2,FALSE),"0")</f>
        <v>0</v>
      </c>
      <c r="CU211" s="180" t="str">
        <f>IFERROR(VLOOKUP(Table2[[#This Row],[Attendance / Absence (&lt;90% PA / &lt;50% SA)]],'Lookup Values'!$AG$1:$AH$4,2,FALSE),"0")</f>
        <v>0</v>
      </c>
      <c r="CV211" s="180" t="str">
        <f>IFERROR(VLOOKUP(Table2[[#This Row],[Multiple School Moves (3+)]],'Lookup Values'!$AI$1:$AJ$3,2,FALSE),"0")</f>
        <v>0</v>
      </c>
      <c r="CW211" s="180" t="str">
        <f>IFERROR(VLOOKUP(Table2[[#This Row],[Pregnancy]],'Lookup Values'!$AK$1:$AL$3,2,FALSE),"0")</f>
        <v>0</v>
      </c>
      <c r="CX211" s="180" t="str">
        <f>IFERROR(VLOOKUP(Table2[[#This Row],[Young Parent]],'Lookup Values'!$AM$1:$AN$3,2,FALSE),"0")</f>
        <v>0</v>
      </c>
      <c r="CY211" s="180" t="str">
        <f>IFERROR(VLOOKUP(Table2[[#This Row],[Young Carer]],'Lookup Values'!$AO$1:$AP$3,2,FALSE),"0")</f>
        <v>0</v>
      </c>
      <c r="CZ211" s="180" t="str">
        <f>IFERROR(VLOOKUP(Table2[[#This Row],[CAMHS Involvement]],'Lookup Values'!$AQ$1:$AR$3,2,FALSE),"0")</f>
        <v>0</v>
      </c>
      <c r="DA211" s="180" t="str">
        <f>IFERROR(VLOOKUP(Table2[[#This Row],[Health Condition]],'Lookup Values'!$AS$1:$AT$3,2,FALSE),"0")</f>
        <v>0</v>
      </c>
      <c r="DB211" s="180" t="str">
        <f>IFERROR(VLOOKUP(Table2[[#This Row],[Substance Misuse ]],'Lookup Values'!$AU$1:$AV$3,2,FALSE),"0")</f>
        <v>0</v>
      </c>
      <c r="DC211" s="180" t="str">
        <f>IFERROR(VLOOKUP(Table2[[#This Row],[YOT supervision]],'Lookup Values'!$AW$1:$AX$3,2,FALSE),"0")</f>
        <v>0</v>
      </c>
      <c r="DD211" s="180" t="str">
        <f>IFERROR(VLOOKUP(Table2[[#This Row],[Previous YOT supervision]],'Lookup Values'!$AY$1:$AZ$3,2,FALSE),"0")</f>
        <v>0</v>
      </c>
      <c r="DE211" s="180" t="str">
        <f>IFERROR(VLOOKUP(Table2[[#This Row],[Custody]],'Lookup Values'!$BA$1:$BB$3,2,FALSE),"0")</f>
        <v>0</v>
      </c>
      <c r="DF211" s="180" t="str">
        <f>IFERROR(VLOOKUP(Table2[[#This Row],[KS2 Eng &amp; Maths Ability Profile HAP/MAP/LAP]],'Lookup Values'!$BC$1:$BD$4,2,FALSE),"0")</f>
        <v>0</v>
      </c>
      <c r="DG211" s="180" t="str">
        <f>IFERROR(VLOOKUP(Table2[[#This Row],[Intended Post 16 Destination]],'Lookup Values'!$BG$1:$BH$12,2,FALSE),"0")</f>
        <v>0</v>
      </c>
      <c r="DH211" s="180" t="str">
        <f>IFERROR(VLOOKUP(Table2[[#This Row],[Application submitted (Y/N or number of applications)]],'Lookup Values'!$BI$1:$BJ$3,2,FALSE),"0")</f>
        <v>0</v>
      </c>
      <c r="DI211" s="180" t="str">
        <f>IFERROR(VLOOKUP(Table2[[#This Row],[Provider Name]],'Lookup Values'!$BK$1:$BL$3,2,FALSE),"0")</f>
        <v>0</v>
      </c>
      <c r="DJ211" s="181"/>
      <c r="DK211" s="180" t="str">
        <f>IFERROR(VLOOKUP(Table2[[#This Row],[Offer received (Y/N)]],'Lookup Values'!$BM$1:$BN$3,2,FALSE),"0")</f>
        <v>0</v>
      </c>
      <c r="DL211" s="180" t="str">
        <f>IFERROR(VLOOKUP(Table2[[#This Row],[Poor Behaviour / Attitude / Motivation]],'Lookup Values'!$BO$1:$BP$4,2,FALSE),"0")</f>
        <v>0</v>
      </c>
      <c r="DM211" s="180" t="str">
        <f>IFERROR(VLOOKUP(Table2[[#This Row],[Other known risk factors (1)]],'Lookup Values'!$BQ$1:$BR$10,2,FALSE),"0")</f>
        <v>0</v>
      </c>
      <c r="DN211" s="182" t="str">
        <f>IFERROR(VLOOKUP(Table2[[#This Row],[Other known risk factors (2)]],'Lookup Values'!$BQ$1:$BR$10,2,FALSE),"0")</f>
        <v>0</v>
      </c>
      <c r="DO211" s="180">
        <f>SUM(Table3[[#This Row],[Gender Score]:[Other known risk factors (2) Score]])</f>
        <v>0</v>
      </c>
      <c r="DP211" s="185" t="str">
        <f>CONCATENATE(Table2[[#This Row],[Generated RONI]],Table2[[#This Row],[School RONI]])</f>
        <v>Very Low</v>
      </c>
    </row>
    <row r="212" spans="1:120" s="179" customFormat="1" ht="13" x14ac:dyDescent="0.3">
      <c r="A212" s="168"/>
      <c r="B212" s="169"/>
      <c r="C212" s="170"/>
      <c r="D212" s="170"/>
      <c r="E212" s="170"/>
      <c r="F212" s="170"/>
      <c r="G212" s="170"/>
      <c r="H212" s="171"/>
      <c r="I212" s="172"/>
      <c r="J212" s="173"/>
      <c r="K212" s="172"/>
      <c r="L212" s="172"/>
      <c r="M212" s="173"/>
      <c r="N212" s="171"/>
      <c r="O212" s="173"/>
      <c r="P212" s="175"/>
      <c r="Q212" s="175"/>
      <c r="R212" s="175"/>
      <c r="S212" s="175"/>
      <c r="T212" s="175"/>
      <c r="U212" s="175"/>
      <c r="V212" s="175"/>
      <c r="W212" s="175"/>
      <c r="X212" s="175"/>
      <c r="Y212" s="175"/>
      <c r="Z212" s="175"/>
      <c r="AA212" s="175"/>
      <c r="AB212" s="175"/>
      <c r="AC212" s="175"/>
      <c r="AD212" s="175"/>
      <c r="AE212" s="175"/>
      <c r="AF212" s="175"/>
      <c r="AG212" s="175"/>
      <c r="AH212" s="175"/>
      <c r="AI212" s="175"/>
      <c r="AJ212" s="175"/>
      <c r="AK212" s="175"/>
      <c r="AL212" s="175"/>
      <c r="AM212" s="175"/>
      <c r="AN212" s="175"/>
      <c r="AO212" s="175"/>
      <c r="AP212" s="175"/>
      <c r="AQ212" s="175"/>
      <c r="AR212" s="176"/>
      <c r="AS212" s="176"/>
      <c r="AT212" s="176"/>
      <c r="AU212" s="177" t="str">
        <f>VLOOKUP(Table3[[#This Row],[Risk Rating Score]],'Lookup Values'!$BS$1:$BT$34,2)</f>
        <v>Very Low</v>
      </c>
      <c r="AV212" s="172"/>
      <c r="AW212" s="177" t="str">
        <f>IFERROR(VLOOKUP(Table3[[#This Row],[RONI Match]],'Lookup Values'!$BU$2:$BV$26,2,FALSE),"")</f>
        <v/>
      </c>
      <c r="AX212" s="186"/>
      <c r="AY212" s="172"/>
      <c r="AZ212" s="176"/>
      <c r="BA212" s="170"/>
      <c r="BB212" s="170"/>
      <c r="BC212" s="170"/>
      <c r="BD212" s="170"/>
      <c r="BE212" s="170"/>
      <c r="BF212" s="170"/>
      <c r="BG212" s="170"/>
      <c r="BH212" s="170"/>
      <c r="BI212" s="175"/>
      <c r="BJ212" s="173"/>
      <c r="BK212" s="173"/>
      <c r="BL212" s="175"/>
      <c r="BM212" s="176"/>
      <c r="CC212" s="180" t="str">
        <f>IFERROR(VLOOKUP(Table2[[#This Row],[Gender]],'Lookup Values'!$A$1:$B$5,2,FALSE),"0")</f>
        <v>0</v>
      </c>
      <c r="CD212" s="181"/>
      <c r="CE212" s="180" t="str">
        <f>IFERROR(VLOOKUP(Table2[[#This Row],[Year Group]],'Lookup Values'!$C$1:$D$9,2,FALSE),"0")</f>
        <v>0</v>
      </c>
      <c r="CF212" s="180" t="str">
        <f>IFERROR(VLOOKUP(Table2[[#This Row],[School]],'Lookup Values'!$E$1:$E$22,2,FALSE),"0")</f>
        <v>0</v>
      </c>
      <c r="CG212" s="180" t="str">
        <f>IFERROR(VLOOKUP(Table2[[#This Row],[Attending PRU / AP]],'Lookup Values'!$G$1:$H$3,2,FALSE),"0")</f>
        <v>0</v>
      </c>
      <c r="CH212" s="180" t="str">
        <f>IFERROR(VLOOKUP(Table2[[#This Row],[EHE]],'Lookup Values'!$I$1:$J$3,2,FALSE),"0")</f>
        <v>0</v>
      </c>
      <c r="CI212" s="180" t="str">
        <f>IFERROR(VLOOKUP(Table2[[#This Row],[CME]],'Lookup Values'!$K$1:$L$3,2,FALSE),"0")</f>
        <v>0</v>
      </c>
      <c r="CJ212" s="183" t="str">
        <f>IFERROR(VLOOKUP(Table2[[#This Row],[Ethnicity]],'Ethnicity codes'!$H$1:$J$101,3,FALSE),"")</f>
        <v/>
      </c>
      <c r="CK212" s="180" t="str">
        <f>IFERROR(VLOOKUP(Table3[[#This Row],[Ethnicity2]],'Lookup Values'!$M$1:$N$23,2,FALSE),"0")</f>
        <v>0</v>
      </c>
      <c r="CL212" s="180" t="str">
        <f>IFERROR(VLOOKUP(Table3[[#This Row],[Ethnicity2]],'Lookup Values'!$O$1:$P$3,2,FALSE),"0")</f>
        <v>0</v>
      </c>
      <c r="CM212" s="180" t="str">
        <f>IFERROR(VLOOKUP(Table2[[#This Row],[EAL]],'Lookup Values'!$Q$1:$R$3,2,FALSE),"0")</f>
        <v>0</v>
      </c>
      <c r="CN212" s="180" t="str">
        <f>IFERROR(VLOOKUP(Table2[[#This Row],[SEND]],'Lookup Values'!$S$1:$T$6,2,FALSE),"0")</f>
        <v>0</v>
      </c>
      <c r="CO212" s="180" t="str">
        <f>IFERROR(VLOOKUP(Table2[[#This Row],[Pupil Premium]],'Lookup Values'!$U$1:$V$3,2,FALSE),"0")</f>
        <v>0</v>
      </c>
      <c r="CP212" s="180" t="str">
        <f>IFERROR(VLOOKUP(Table2[[#This Row],[LAC / Care Leaver]],'Lookup Values'!$W$1:$X$3,2,FALSE),"0")</f>
        <v>0</v>
      </c>
      <c r="CQ212" s="180" t="str">
        <f>IFERROR(VLOOKUP(Table2[[#This Row],[CP / CIN]],'Lookup Values'!$Y$1:$Z$3,2,FALSE),"0")</f>
        <v>0</v>
      </c>
      <c r="CR212" s="180" t="str">
        <f>IFERROR(VLOOKUP(Table2[[#This Row],[Early Help Referral]],'Lookup Values'!$Y$1:$Z$3,2,FALSE),"0")</f>
        <v>0</v>
      </c>
      <c r="CS212" s="180" t="str">
        <f>IFERROR(VLOOKUP(Table2[[#This Row],[Social Worker]],'Lookup Values'!$Y$1:$Z$3,2,FALSE),"0")</f>
        <v>0</v>
      </c>
      <c r="CT212" s="180" t="str">
        <f>IFERROR(VLOOKUP(Table2[[#This Row],[Exclusion]],'Lookup Values'!$AE$1:$AF$5,2,FALSE),"0")</f>
        <v>0</v>
      </c>
      <c r="CU212" s="180" t="str">
        <f>IFERROR(VLOOKUP(Table2[[#This Row],[Attendance / Absence (&lt;90% PA / &lt;50% SA)]],'Lookup Values'!$AG$1:$AH$4,2,FALSE),"0")</f>
        <v>0</v>
      </c>
      <c r="CV212" s="180" t="str">
        <f>IFERROR(VLOOKUP(Table2[[#This Row],[Multiple School Moves (3+)]],'Lookup Values'!$AI$1:$AJ$3,2,FALSE),"0")</f>
        <v>0</v>
      </c>
      <c r="CW212" s="180" t="str">
        <f>IFERROR(VLOOKUP(Table2[[#This Row],[Pregnancy]],'Lookup Values'!$AK$1:$AL$3,2,FALSE),"0")</f>
        <v>0</v>
      </c>
      <c r="CX212" s="180" t="str">
        <f>IFERROR(VLOOKUP(Table2[[#This Row],[Young Parent]],'Lookup Values'!$AM$1:$AN$3,2,FALSE),"0")</f>
        <v>0</v>
      </c>
      <c r="CY212" s="180" t="str">
        <f>IFERROR(VLOOKUP(Table2[[#This Row],[Young Carer]],'Lookup Values'!$AO$1:$AP$3,2,FALSE),"0")</f>
        <v>0</v>
      </c>
      <c r="CZ212" s="180" t="str">
        <f>IFERROR(VLOOKUP(Table2[[#This Row],[CAMHS Involvement]],'Lookup Values'!$AQ$1:$AR$3,2,FALSE),"0")</f>
        <v>0</v>
      </c>
      <c r="DA212" s="180" t="str">
        <f>IFERROR(VLOOKUP(Table2[[#This Row],[Health Condition]],'Lookup Values'!$AS$1:$AT$3,2,FALSE),"0")</f>
        <v>0</v>
      </c>
      <c r="DB212" s="180" t="str">
        <f>IFERROR(VLOOKUP(Table2[[#This Row],[Substance Misuse ]],'Lookup Values'!$AU$1:$AV$3,2,FALSE),"0")</f>
        <v>0</v>
      </c>
      <c r="DC212" s="180" t="str">
        <f>IFERROR(VLOOKUP(Table2[[#This Row],[YOT supervision]],'Lookup Values'!$AW$1:$AX$3,2,FALSE),"0")</f>
        <v>0</v>
      </c>
      <c r="DD212" s="180" t="str">
        <f>IFERROR(VLOOKUP(Table2[[#This Row],[Previous YOT supervision]],'Lookup Values'!$AY$1:$AZ$3,2,FALSE),"0")</f>
        <v>0</v>
      </c>
      <c r="DE212" s="180" t="str">
        <f>IFERROR(VLOOKUP(Table2[[#This Row],[Custody]],'Lookup Values'!$BA$1:$BB$3,2,FALSE),"0")</f>
        <v>0</v>
      </c>
      <c r="DF212" s="180" t="str">
        <f>IFERROR(VLOOKUP(Table2[[#This Row],[KS2 Eng &amp; Maths Ability Profile HAP/MAP/LAP]],'Lookup Values'!$BC$1:$BD$4,2,FALSE),"0")</f>
        <v>0</v>
      </c>
      <c r="DG212" s="180" t="str">
        <f>IFERROR(VLOOKUP(Table2[[#This Row],[Intended Post 16 Destination]],'Lookup Values'!$BG$1:$BH$12,2,FALSE),"0")</f>
        <v>0</v>
      </c>
      <c r="DH212" s="180" t="str">
        <f>IFERROR(VLOOKUP(Table2[[#This Row],[Application submitted (Y/N or number of applications)]],'Lookup Values'!$BI$1:$BJ$3,2,FALSE),"0")</f>
        <v>0</v>
      </c>
      <c r="DI212" s="180" t="str">
        <f>IFERROR(VLOOKUP(Table2[[#This Row],[Provider Name]],'Lookup Values'!$BK$1:$BL$3,2,FALSE),"0")</f>
        <v>0</v>
      </c>
      <c r="DJ212" s="181"/>
      <c r="DK212" s="180" t="str">
        <f>IFERROR(VLOOKUP(Table2[[#This Row],[Offer received (Y/N)]],'Lookup Values'!$BM$1:$BN$3,2,FALSE),"0")</f>
        <v>0</v>
      </c>
      <c r="DL212" s="180" t="str">
        <f>IFERROR(VLOOKUP(Table2[[#This Row],[Poor Behaviour / Attitude / Motivation]],'Lookup Values'!$BO$1:$BP$4,2,FALSE),"0")</f>
        <v>0</v>
      </c>
      <c r="DM212" s="180" t="str">
        <f>IFERROR(VLOOKUP(Table2[[#This Row],[Other known risk factors (1)]],'Lookup Values'!$BQ$1:$BR$10,2,FALSE),"0")</f>
        <v>0</v>
      </c>
      <c r="DN212" s="182" t="str">
        <f>IFERROR(VLOOKUP(Table2[[#This Row],[Other known risk factors (2)]],'Lookup Values'!$BQ$1:$BR$10,2,FALSE),"0")</f>
        <v>0</v>
      </c>
      <c r="DO212" s="180">
        <f>SUM(Table3[[#This Row],[Gender Score]:[Other known risk factors (2) Score]])</f>
        <v>0</v>
      </c>
      <c r="DP212" s="185" t="str">
        <f>CONCATENATE(Table2[[#This Row],[Generated RONI]],Table2[[#This Row],[School RONI]])</f>
        <v>Very Low</v>
      </c>
    </row>
    <row r="213" spans="1:120" s="179" customFormat="1" ht="13" x14ac:dyDescent="0.3">
      <c r="A213" s="168"/>
      <c r="B213" s="169"/>
      <c r="C213" s="170"/>
      <c r="D213" s="170"/>
      <c r="E213" s="170"/>
      <c r="F213" s="170"/>
      <c r="G213" s="170"/>
      <c r="H213" s="171"/>
      <c r="I213" s="172"/>
      <c r="J213" s="173"/>
      <c r="K213" s="172"/>
      <c r="L213" s="172"/>
      <c r="M213" s="173"/>
      <c r="N213" s="171"/>
      <c r="O213" s="173"/>
      <c r="P213" s="175"/>
      <c r="Q213" s="175"/>
      <c r="R213" s="175"/>
      <c r="S213" s="175"/>
      <c r="T213" s="175"/>
      <c r="U213" s="175"/>
      <c r="V213" s="175"/>
      <c r="W213" s="175"/>
      <c r="X213" s="175"/>
      <c r="Y213" s="175"/>
      <c r="Z213" s="175"/>
      <c r="AA213" s="175"/>
      <c r="AB213" s="175"/>
      <c r="AC213" s="175"/>
      <c r="AD213" s="175"/>
      <c r="AE213" s="175"/>
      <c r="AF213" s="175"/>
      <c r="AG213" s="175"/>
      <c r="AH213" s="175"/>
      <c r="AI213" s="175"/>
      <c r="AJ213" s="175"/>
      <c r="AK213" s="175"/>
      <c r="AL213" s="175"/>
      <c r="AM213" s="175"/>
      <c r="AN213" s="175"/>
      <c r="AO213" s="175"/>
      <c r="AP213" s="175"/>
      <c r="AQ213" s="175"/>
      <c r="AR213" s="176"/>
      <c r="AS213" s="176"/>
      <c r="AT213" s="176"/>
      <c r="AU213" s="177" t="str">
        <f>VLOOKUP(Table3[[#This Row],[Risk Rating Score]],'Lookup Values'!$BS$1:$BT$34,2)</f>
        <v>Very Low</v>
      </c>
      <c r="AV213" s="172"/>
      <c r="AW213" s="177" t="str">
        <f>IFERROR(VLOOKUP(Table3[[#This Row],[RONI Match]],'Lookup Values'!$BU$2:$BV$26,2,FALSE),"")</f>
        <v/>
      </c>
      <c r="AX213" s="186"/>
      <c r="AY213" s="172"/>
      <c r="AZ213" s="176"/>
      <c r="BA213" s="170"/>
      <c r="BB213" s="170"/>
      <c r="BC213" s="170"/>
      <c r="BD213" s="170"/>
      <c r="BE213" s="170"/>
      <c r="BF213" s="170"/>
      <c r="BG213" s="170"/>
      <c r="BH213" s="170"/>
      <c r="BI213" s="175"/>
      <c r="BJ213" s="173"/>
      <c r="BK213" s="173"/>
      <c r="BL213" s="175"/>
      <c r="BM213" s="176"/>
      <c r="CC213" s="180" t="str">
        <f>IFERROR(VLOOKUP(Table2[[#This Row],[Gender]],'Lookup Values'!$A$1:$B$5,2,FALSE),"0")</f>
        <v>0</v>
      </c>
      <c r="CD213" s="181"/>
      <c r="CE213" s="180" t="str">
        <f>IFERROR(VLOOKUP(Table2[[#This Row],[Year Group]],'Lookup Values'!$C$1:$D$9,2,FALSE),"0")</f>
        <v>0</v>
      </c>
      <c r="CF213" s="180" t="str">
        <f>IFERROR(VLOOKUP(Table2[[#This Row],[School]],'Lookup Values'!$E$1:$E$22,2,FALSE),"0")</f>
        <v>0</v>
      </c>
      <c r="CG213" s="180" t="str">
        <f>IFERROR(VLOOKUP(Table2[[#This Row],[Attending PRU / AP]],'Lookup Values'!$G$1:$H$3,2,FALSE),"0")</f>
        <v>0</v>
      </c>
      <c r="CH213" s="180" t="str">
        <f>IFERROR(VLOOKUP(Table2[[#This Row],[EHE]],'Lookup Values'!$I$1:$J$3,2,FALSE),"0")</f>
        <v>0</v>
      </c>
      <c r="CI213" s="180" t="str">
        <f>IFERROR(VLOOKUP(Table2[[#This Row],[CME]],'Lookup Values'!$K$1:$L$3,2,FALSE),"0")</f>
        <v>0</v>
      </c>
      <c r="CJ213" s="183" t="str">
        <f>IFERROR(VLOOKUP(Table2[[#This Row],[Ethnicity]],'Ethnicity codes'!$H$1:$J$101,3,FALSE),"")</f>
        <v/>
      </c>
      <c r="CK213" s="180" t="str">
        <f>IFERROR(VLOOKUP(Table3[[#This Row],[Ethnicity2]],'Lookup Values'!$M$1:$N$23,2,FALSE),"0")</f>
        <v>0</v>
      </c>
      <c r="CL213" s="180" t="str">
        <f>IFERROR(VLOOKUP(Table3[[#This Row],[Ethnicity2]],'Lookup Values'!$O$1:$P$3,2,FALSE),"0")</f>
        <v>0</v>
      </c>
      <c r="CM213" s="180" t="str">
        <f>IFERROR(VLOOKUP(Table2[[#This Row],[EAL]],'Lookup Values'!$Q$1:$R$3,2,FALSE),"0")</f>
        <v>0</v>
      </c>
      <c r="CN213" s="180" t="str">
        <f>IFERROR(VLOOKUP(Table2[[#This Row],[SEND]],'Lookup Values'!$S$1:$T$6,2,FALSE),"0")</f>
        <v>0</v>
      </c>
      <c r="CO213" s="180" t="str">
        <f>IFERROR(VLOOKUP(Table2[[#This Row],[Pupil Premium]],'Lookup Values'!$U$1:$V$3,2,FALSE),"0")</f>
        <v>0</v>
      </c>
      <c r="CP213" s="180" t="str">
        <f>IFERROR(VLOOKUP(Table2[[#This Row],[LAC / Care Leaver]],'Lookup Values'!$W$1:$X$3,2,FALSE),"0")</f>
        <v>0</v>
      </c>
      <c r="CQ213" s="180" t="str">
        <f>IFERROR(VLOOKUP(Table2[[#This Row],[CP / CIN]],'Lookup Values'!$Y$1:$Z$3,2,FALSE),"0")</f>
        <v>0</v>
      </c>
      <c r="CR213" s="180" t="str">
        <f>IFERROR(VLOOKUP(Table2[[#This Row],[Early Help Referral]],'Lookup Values'!$Y$1:$Z$3,2,FALSE),"0")</f>
        <v>0</v>
      </c>
      <c r="CS213" s="180" t="str">
        <f>IFERROR(VLOOKUP(Table2[[#This Row],[Social Worker]],'Lookup Values'!$Y$1:$Z$3,2,FALSE),"0")</f>
        <v>0</v>
      </c>
      <c r="CT213" s="180" t="str">
        <f>IFERROR(VLOOKUP(Table2[[#This Row],[Exclusion]],'Lookup Values'!$AE$1:$AF$5,2,FALSE),"0")</f>
        <v>0</v>
      </c>
      <c r="CU213" s="180" t="str">
        <f>IFERROR(VLOOKUP(Table2[[#This Row],[Attendance / Absence (&lt;90% PA / &lt;50% SA)]],'Lookup Values'!$AG$1:$AH$4,2,FALSE),"0")</f>
        <v>0</v>
      </c>
      <c r="CV213" s="180" t="str">
        <f>IFERROR(VLOOKUP(Table2[[#This Row],[Multiple School Moves (3+)]],'Lookup Values'!$AI$1:$AJ$3,2,FALSE),"0")</f>
        <v>0</v>
      </c>
      <c r="CW213" s="180" t="str">
        <f>IFERROR(VLOOKUP(Table2[[#This Row],[Pregnancy]],'Lookup Values'!$AK$1:$AL$3,2,FALSE),"0")</f>
        <v>0</v>
      </c>
      <c r="CX213" s="180" t="str">
        <f>IFERROR(VLOOKUP(Table2[[#This Row],[Young Parent]],'Lookup Values'!$AM$1:$AN$3,2,FALSE),"0")</f>
        <v>0</v>
      </c>
      <c r="CY213" s="180" t="str">
        <f>IFERROR(VLOOKUP(Table2[[#This Row],[Young Carer]],'Lookup Values'!$AO$1:$AP$3,2,FALSE),"0")</f>
        <v>0</v>
      </c>
      <c r="CZ213" s="180" t="str">
        <f>IFERROR(VLOOKUP(Table2[[#This Row],[CAMHS Involvement]],'Lookup Values'!$AQ$1:$AR$3,2,FALSE),"0")</f>
        <v>0</v>
      </c>
      <c r="DA213" s="180" t="str">
        <f>IFERROR(VLOOKUP(Table2[[#This Row],[Health Condition]],'Lookup Values'!$AS$1:$AT$3,2,FALSE),"0")</f>
        <v>0</v>
      </c>
      <c r="DB213" s="180" t="str">
        <f>IFERROR(VLOOKUP(Table2[[#This Row],[Substance Misuse ]],'Lookup Values'!$AU$1:$AV$3,2,FALSE),"0")</f>
        <v>0</v>
      </c>
      <c r="DC213" s="180" t="str">
        <f>IFERROR(VLOOKUP(Table2[[#This Row],[YOT supervision]],'Lookup Values'!$AW$1:$AX$3,2,FALSE),"0")</f>
        <v>0</v>
      </c>
      <c r="DD213" s="180" t="str">
        <f>IFERROR(VLOOKUP(Table2[[#This Row],[Previous YOT supervision]],'Lookup Values'!$AY$1:$AZ$3,2,FALSE),"0")</f>
        <v>0</v>
      </c>
      <c r="DE213" s="180" t="str">
        <f>IFERROR(VLOOKUP(Table2[[#This Row],[Custody]],'Lookup Values'!$BA$1:$BB$3,2,FALSE),"0")</f>
        <v>0</v>
      </c>
      <c r="DF213" s="180" t="str">
        <f>IFERROR(VLOOKUP(Table2[[#This Row],[KS2 Eng &amp; Maths Ability Profile HAP/MAP/LAP]],'Lookup Values'!$BC$1:$BD$4,2,FALSE),"0")</f>
        <v>0</v>
      </c>
      <c r="DG213" s="180" t="str">
        <f>IFERROR(VLOOKUP(Table2[[#This Row],[Intended Post 16 Destination]],'Lookup Values'!$BG$1:$BH$12,2,FALSE),"0")</f>
        <v>0</v>
      </c>
      <c r="DH213" s="180" t="str">
        <f>IFERROR(VLOOKUP(Table2[[#This Row],[Application submitted (Y/N or number of applications)]],'Lookup Values'!$BI$1:$BJ$3,2,FALSE),"0")</f>
        <v>0</v>
      </c>
      <c r="DI213" s="180" t="str">
        <f>IFERROR(VLOOKUP(Table2[[#This Row],[Provider Name]],'Lookup Values'!$BK$1:$BL$3,2,FALSE),"0")</f>
        <v>0</v>
      </c>
      <c r="DJ213" s="181"/>
      <c r="DK213" s="180" t="str">
        <f>IFERROR(VLOOKUP(Table2[[#This Row],[Offer received (Y/N)]],'Lookup Values'!$BM$1:$BN$3,2,FALSE),"0")</f>
        <v>0</v>
      </c>
      <c r="DL213" s="180" t="str">
        <f>IFERROR(VLOOKUP(Table2[[#This Row],[Poor Behaviour / Attitude / Motivation]],'Lookup Values'!$BO$1:$BP$4,2,FALSE),"0")</f>
        <v>0</v>
      </c>
      <c r="DM213" s="180" t="str">
        <f>IFERROR(VLOOKUP(Table2[[#This Row],[Other known risk factors (1)]],'Lookup Values'!$BQ$1:$BR$10,2,FALSE),"0")</f>
        <v>0</v>
      </c>
      <c r="DN213" s="182" t="str">
        <f>IFERROR(VLOOKUP(Table2[[#This Row],[Other known risk factors (2)]],'Lookup Values'!$BQ$1:$BR$10,2,FALSE),"0")</f>
        <v>0</v>
      </c>
      <c r="DO213" s="180">
        <f>SUM(Table3[[#This Row],[Gender Score]:[Other known risk factors (2) Score]])</f>
        <v>0</v>
      </c>
      <c r="DP213" s="185" t="str">
        <f>CONCATENATE(Table2[[#This Row],[Generated RONI]],Table2[[#This Row],[School RONI]])</f>
        <v>Very Low</v>
      </c>
    </row>
    <row r="214" spans="1:120" s="179" customFormat="1" ht="13" x14ac:dyDescent="0.3">
      <c r="A214" s="168"/>
      <c r="B214" s="169"/>
      <c r="C214" s="170"/>
      <c r="D214" s="170"/>
      <c r="E214" s="170"/>
      <c r="F214" s="170"/>
      <c r="G214" s="170"/>
      <c r="H214" s="171"/>
      <c r="I214" s="172"/>
      <c r="J214" s="173"/>
      <c r="K214" s="172"/>
      <c r="L214" s="172"/>
      <c r="M214" s="173"/>
      <c r="N214" s="171"/>
      <c r="O214" s="173"/>
      <c r="P214" s="175"/>
      <c r="Q214" s="175"/>
      <c r="R214" s="175"/>
      <c r="S214" s="175"/>
      <c r="T214" s="175"/>
      <c r="U214" s="175"/>
      <c r="V214" s="175"/>
      <c r="W214" s="175"/>
      <c r="X214" s="175"/>
      <c r="Y214" s="175"/>
      <c r="Z214" s="175"/>
      <c r="AA214" s="175"/>
      <c r="AB214" s="175"/>
      <c r="AC214" s="175"/>
      <c r="AD214" s="175"/>
      <c r="AE214" s="175"/>
      <c r="AF214" s="175"/>
      <c r="AG214" s="175"/>
      <c r="AH214" s="175"/>
      <c r="AI214" s="175"/>
      <c r="AJ214" s="175"/>
      <c r="AK214" s="175"/>
      <c r="AL214" s="175"/>
      <c r="AM214" s="175"/>
      <c r="AN214" s="175"/>
      <c r="AO214" s="175"/>
      <c r="AP214" s="175"/>
      <c r="AQ214" s="175"/>
      <c r="AR214" s="176"/>
      <c r="AS214" s="176"/>
      <c r="AT214" s="176"/>
      <c r="AU214" s="177" t="str">
        <f>VLOOKUP(Table3[[#This Row],[Risk Rating Score]],'Lookup Values'!$BS$1:$BT$34,2)</f>
        <v>Very Low</v>
      </c>
      <c r="AV214" s="172"/>
      <c r="AW214" s="177" t="str">
        <f>IFERROR(VLOOKUP(Table3[[#This Row],[RONI Match]],'Lookup Values'!$BU$2:$BV$26,2,FALSE),"")</f>
        <v/>
      </c>
      <c r="AX214" s="186"/>
      <c r="AY214" s="172"/>
      <c r="AZ214" s="176"/>
      <c r="BA214" s="170"/>
      <c r="BB214" s="170"/>
      <c r="BC214" s="170"/>
      <c r="BD214" s="170"/>
      <c r="BE214" s="170"/>
      <c r="BF214" s="170"/>
      <c r="BG214" s="170"/>
      <c r="BH214" s="170"/>
      <c r="BI214" s="175"/>
      <c r="BJ214" s="173"/>
      <c r="BK214" s="173"/>
      <c r="BL214" s="175"/>
      <c r="BM214" s="176"/>
      <c r="CC214" s="180" t="str">
        <f>IFERROR(VLOOKUP(Table2[[#This Row],[Gender]],'Lookup Values'!$A$1:$B$5,2,FALSE),"0")</f>
        <v>0</v>
      </c>
      <c r="CD214" s="181"/>
      <c r="CE214" s="180" t="str">
        <f>IFERROR(VLOOKUP(Table2[[#This Row],[Year Group]],'Lookup Values'!$C$1:$D$9,2,FALSE),"0")</f>
        <v>0</v>
      </c>
      <c r="CF214" s="180" t="str">
        <f>IFERROR(VLOOKUP(Table2[[#This Row],[School]],'Lookup Values'!$E$1:$E$22,2,FALSE),"0")</f>
        <v>0</v>
      </c>
      <c r="CG214" s="180" t="str">
        <f>IFERROR(VLOOKUP(Table2[[#This Row],[Attending PRU / AP]],'Lookup Values'!$G$1:$H$3,2,FALSE),"0")</f>
        <v>0</v>
      </c>
      <c r="CH214" s="180" t="str">
        <f>IFERROR(VLOOKUP(Table2[[#This Row],[EHE]],'Lookup Values'!$I$1:$J$3,2,FALSE),"0")</f>
        <v>0</v>
      </c>
      <c r="CI214" s="180" t="str">
        <f>IFERROR(VLOOKUP(Table2[[#This Row],[CME]],'Lookup Values'!$K$1:$L$3,2,FALSE),"0")</f>
        <v>0</v>
      </c>
      <c r="CJ214" s="183" t="str">
        <f>IFERROR(VLOOKUP(Table2[[#This Row],[Ethnicity]],'Ethnicity codes'!$H$1:$J$101,3,FALSE),"")</f>
        <v/>
      </c>
      <c r="CK214" s="180" t="str">
        <f>IFERROR(VLOOKUP(Table3[[#This Row],[Ethnicity2]],'Lookup Values'!$M$1:$N$23,2,FALSE),"0")</f>
        <v>0</v>
      </c>
      <c r="CL214" s="180" t="str">
        <f>IFERROR(VLOOKUP(Table3[[#This Row],[Ethnicity2]],'Lookup Values'!$O$1:$P$3,2,FALSE),"0")</f>
        <v>0</v>
      </c>
      <c r="CM214" s="180" t="str">
        <f>IFERROR(VLOOKUP(Table2[[#This Row],[EAL]],'Lookup Values'!$Q$1:$R$3,2,FALSE),"0")</f>
        <v>0</v>
      </c>
      <c r="CN214" s="180" t="str">
        <f>IFERROR(VLOOKUP(Table2[[#This Row],[SEND]],'Lookup Values'!$S$1:$T$6,2,FALSE),"0")</f>
        <v>0</v>
      </c>
      <c r="CO214" s="180" t="str">
        <f>IFERROR(VLOOKUP(Table2[[#This Row],[Pupil Premium]],'Lookup Values'!$U$1:$V$3,2,FALSE),"0")</f>
        <v>0</v>
      </c>
      <c r="CP214" s="180" t="str">
        <f>IFERROR(VLOOKUP(Table2[[#This Row],[LAC / Care Leaver]],'Lookup Values'!$W$1:$X$3,2,FALSE),"0")</f>
        <v>0</v>
      </c>
      <c r="CQ214" s="180" t="str">
        <f>IFERROR(VLOOKUP(Table2[[#This Row],[CP / CIN]],'Lookup Values'!$Y$1:$Z$3,2,FALSE),"0")</f>
        <v>0</v>
      </c>
      <c r="CR214" s="180" t="str">
        <f>IFERROR(VLOOKUP(Table2[[#This Row],[Early Help Referral]],'Lookup Values'!$Y$1:$Z$3,2,FALSE),"0")</f>
        <v>0</v>
      </c>
      <c r="CS214" s="180" t="str">
        <f>IFERROR(VLOOKUP(Table2[[#This Row],[Social Worker]],'Lookup Values'!$Y$1:$Z$3,2,FALSE),"0")</f>
        <v>0</v>
      </c>
      <c r="CT214" s="180" t="str">
        <f>IFERROR(VLOOKUP(Table2[[#This Row],[Exclusion]],'Lookup Values'!$AE$1:$AF$5,2,FALSE),"0")</f>
        <v>0</v>
      </c>
      <c r="CU214" s="180" t="str">
        <f>IFERROR(VLOOKUP(Table2[[#This Row],[Attendance / Absence (&lt;90% PA / &lt;50% SA)]],'Lookup Values'!$AG$1:$AH$4,2,FALSE),"0")</f>
        <v>0</v>
      </c>
      <c r="CV214" s="180" t="str">
        <f>IFERROR(VLOOKUP(Table2[[#This Row],[Multiple School Moves (3+)]],'Lookup Values'!$AI$1:$AJ$3,2,FALSE),"0")</f>
        <v>0</v>
      </c>
      <c r="CW214" s="180" t="str">
        <f>IFERROR(VLOOKUP(Table2[[#This Row],[Pregnancy]],'Lookup Values'!$AK$1:$AL$3,2,FALSE),"0")</f>
        <v>0</v>
      </c>
      <c r="CX214" s="180" t="str">
        <f>IFERROR(VLOOKUP(Table2[[#This Row],[Young Parent]],'Lookup Values'!$AM$1:$AN$3,2,FALSE),"0")</f>
        <v>0</v>
      </c>
      <c r="CY214" s="180" t="str">
        <f>IFERROR(VLOOKUP(Table2[[#This Row],[Young Carer]],'Lookup Values'!$AO$1:$AP$3,2,FALSE),"0")</f>
        <v>0</v>
      </c>
      <c r="CZ214" s="180" t="str">
        <f>IFERROR(VLOOKUP(Table2[[#This Row],[CAMHS Involvement]],'Lookup Values'!$AQ$1:$AR$3,2,FALSE),"0")</f>
        <v>0</v>
      </c>
      <c r="DA214" s="180" t="str">
        <f>IFERROR(VLOOKUP(Table2[[#This Row],[Health Condition]],'Lookup Values'!$AS$1:$AT$3,2,FALSE),"0")</f>
        <v>0</v>
      </c>
      <c r="DB214" s="180" t="str">
        <f>IFERROR(VLOOKUP(Table2[[#This Row],[Substance Misuse ]],'Lookup Values'!$AU$1:$AV$3,2,FALSE),"0")</f>
        <v>0</v>
      </c>
      <c r="DC214" s="180" t="str">
        <f>IFERROR(VLOOKUP(Table2[[#This Row],[YOT supervision]],'Lookup Values'!$AW$1:$AX$3,2,FALSE),"0")</f>
        <v>0</v>
      </c>
      <c r="DD214" s="180" t="str">
        <f>IFERROR(VLOOKUP(Table2[[#This Row],[Previous YOT supervision]],'Lookup Values'!$AY$1:$AZ$3,2,FALSE),"0")</f>
        <v>0</v>
      </c>
      <c r="DE214" s="180" t="str">
        <f>IFERROR(VLOOKUP(Table2[[#This Row],[Custody]],'Lookup Values'!$BA$1:$BB$3,2,FALSE),"0")</f>
        <v>0</v>
      </c>
      <c r="DF214" s="180" t="str">
        <f>IFERROR(VLOOKUP(Table2[[#This Row],[KS2 Eng &amp; Maths Ability Profile HAP/MAP/LAP]],'Lookup Values'!$BC$1:$BD$4,2,FALSE),"0")</f>
        <v>0</v>
      </c>
      <c r="DG214" s="180" t="str">
        <f>IFERROR(VLOOKUP(Table2[[#This Row],[Intended Post 16 Destination]],'Lookup Values'!$BG$1:$BH$12,2,FALSE),"0")</f>
        <v>0</v>
      </c>
      <c r="DH214" s="180" t="str">
        <f>IFERROR(VLOOKUP(Table2[[#This Row],[Application submitted (Y/N or number of applications)]],'Lookup Values'!$BI$1:$BJ$3,2,FALSE),"0")</f>
        <v>0</v>
      </c>
      <c r="DI214" s="180" t="str">
        <f>IFERROR(VLOOKUP(Table2[[#This Row],[Provider Name]],'Lookup Values'!$BK$1:$BL$3,2,FALSE),"0")</f>
        <v>0</v>
      </c>
      <c r="DJ214" s="181"/>
      <c r="DK214" s="180" t="str">
        <f>IFERROR(VLOOKUP(Table2[[#This Row],[Offer received (Y/N)]],'Lookup Values'!$BM$1:$BN$3,2,FALSE),"0")</f>
        <v>0</v>
      </c>
      <c r="DL214" s="180" t="str">
        <f>IFERROR(VLOOKUP(Table2[[#This Row],[Poor Behaviour / Attitude / Motivation]],'Lookup Values'!$BO$1:$BP$4,2,FALSE),"0")</f>
        <v>0</v>
      </c>
      <c r="DM214" s="180" t="str">
        <f>IFERROR(VLOOKUP(Table2[[#This Row],[Other known risk factors (1)]],'Lookup Values'!$BQ$1:$BR$10,2,FALSE),"0")</f>
        <v>0</v>
      </c>
      <c r="DN214" s="182" t="str">
        <f>IFERROR(VLOOKUP(Table2[[#This Row],[Other known risk factors (2)]],'Lookup Values'!$BQ$1:$BR$10,2,FALSE),"0")</f>
        <v>0</v>
      </c>
      <c r="DO214" s="180">
        <f>SUM(Table3[[#This Row],[Gender Score]:[Other known risk factors (2) Score]])</f>
        <v>0</v>
      </c>
      <c r="DP214" s="185" t="str">
        <f>CONCATENATE(Table2[[#This Row],[Generated RONI]],Table2[[#This Row],[School RONI]])</f>
        <v>Very Low</v>
      </c>
    </row>
    <row r="215" spans="1:120" s="179" customFormat="1" ht="13" x14ac:dyDescent="0.3">
      <c r="A215" s="168"/>
      <c r="B215" s="169"/>
      <c r="C215" s="170"/>
      <c r="D215" s="170"/>
      <c r="E215" s="170"/>
      <c r="F215" s="170"/>
      <c r="G215" s="170"/>
      <c r="H215" s="171"/>
      <c r="I215" s="172"/>
      <c r="J215" s="173"/>
      <c r="K215" s="172"/>
      <c r="L215" s="172"/>
      <c r="M215" s="173"/>
      <c r="N215" s="171"/>
      <c r="O215" s="173"/>
      <c r="P215" s="175"/>
      <c r="Q215" s="175"/>
      <c r="R215" s="175"/>
      <c r="S215" s="175"/>
      <c r="T215" s="175"/>
      <c r="U215" s="175"/>
      <c r="V215" s="175"/>
      <c r="W215" s="175"/>
      <c r="X215" s="175"/>
      <c r="Y215" s="175"/>
      <c r="Z215" s="175"/>
      <c r="AA215" s="175"/>
      <c r="AB215" s="175"/>
      <c r="AC215" s="175"/>
      <c r="AD215" s="175"/>
      <c r="AE215" s="175"/>
      <c r="AF215" s="175"/>
      <c r="AG215" s="175"/>
      <c r="AH215" s="175"/>
      <c r="AI215" s="175"/>
      <c r="AJ215" s="175"/>
      <c r="AK215" s="175"/>
      <c r="AL215" s="175"/>
      <c r="AM215" s="175"/>
      <c r="AN215" s="175"/>
      <c r="AO215" s="175"/>
      <c r="AP215" s="175"/>
      <c r="AQ215" s="175"/>
      <c r="AR215" s="176"/>
      <c r="AS215" s="176"/>
      <c r="AT215" s="176"/>
      <c r="AU215" s="177" t="str">
        <f>VLOOKUP(Table3[[#This Row],[Risk Rating Score]],'Lookup Values'!$BS$1:$BT$34,2)</f>
        <v>Very Low</v>
      </c>
      <c r="AV215" s="172"/>
      <c r="AW215" s="177" t="str">
        <f>IFERROR(VLOOKUP(Table3[[#This Row],[RONI Match]],'Lookup Values'!$BU$2:$BV$26,2,FALSE),"")</f>
        <v/>
      </c>
      <c r="AX215" s="186"/>
      <c r="AY215" s="172"/>
      <c r="AZ215" s="176"/>
      <c r="BA215" s="170"/>
      <c r="BB215" s="170"/>
      <c r="BC215" s="170"/>
      <c r="BD215" s="170"/>
      <c r="BE215" s="170"/>
      <c r="BF215" s="170"/>
      <c r="BG215" s="170"/>
      <c r="BH215" s="170"/>
      <c r="BI215" s="175"/>
      <c r="BJ215" s="173"/>
      <c r="BK215" s="173"/>
      <c r="BL215" s="175"/>
      <c r="BM215" s="176"/>
      <c r="CC215" s="180" t="str">
        <f>IFERROR(VLOOKUP(Table2[[#This Row],[Gender]],'Lookup Values'!$A$1:$B$5,2,FALSE),"0")</f>
        <v>0</v>
      </c>
      <c r="CD215" s="181"/>
      <c r="CE215" s="180" t="str">
        <f>IFERROR(VLOOKUP(Table2[[#This Row],[Year Group]],'Lookup Values'!$C$1:$D$9,2,FALSE),"0")</f>
        <v>0</v>
      </c>
      <c r="CF215" s="180" t="str">
        <f>IFERROR(VLOOKUP(Table2[[#This Row],[School]],'Lookup Values'!$E$1:$E$22,2,FALSE),"0")</f>
        <v>0</v>
      </c>
      <c r="CG215" s="180" t="str">
        <f>IFERROR(VLOOKUP(Table2[[#This Row],[Attending PRU / AP]],'Lookup Values'!$G$1:$H$3,2,FALSE),"0")</f>
        <v>0</v>
      </c>
      <c r="CH215" s="180" t="str">
        <f>IFERROR(VLOOKUP(Table2[[#This Row],[EHE]],'Lookup Values'!$I$1:$J$3,2,FALSE),"0")</f>
        <v>0</v>
      </c>
      <c r="CI215" s="180" t="str">
        <f>IFERROR(VLOOKUP(Table2[[#This Row],[CME]],'Lookup Values'!$K$1:$L$3,2,FALSE),"0")</f>
        <v>0</v>
      </c>
      <c r="CJ215" s="183" t="str">
        <f>IFERROR(VLOOKUP(Table2[[#This Row],[Ethnicity]],'Ethnicity codes'!$H$1:$J$101,3,FALSE),"")</f>
        <v/>
      </c>
      <c r="CK215" s="180" t="str">
        <f>IFERROR(VLOOKUP(Table3[[#This Row],[Ethnicity2]],'Lookup Values'!$M$1:$N$23,2,FALSE),"0")</f>
        <v>0</v>
      </c>
      <c r="CL215" s="180" t="str">
        <f>IFERROR(VLOOKUP(Table3[[#This Row],[Ethnicity2]],'Lookup Values'!$O$1:$P$3,2,FALSE),"0")</f>
        <v>0</v>
      </c>
      <c r="CM215" s="180" t="str">
        <f>IFERROR(VLOOKUP(Table2[[#This Row],[EAL]],'Lookup Values'!$Q$1:$R$3,2,FALSE),"0")</f>
        <v>0</v>
      </c>
      <c r="CN215" s="180" t="str">
        <f>IFERROR(VLOOKUP(Table2[[#This Row],[SEND]],'Lookup Values'!$S$1:$T$6,2,FALSE),"0")</f>
        <v>0</v>
      </c>
      <c r="CO215" s="180" t="str">
        <f>IFERROR(VLOOKUP(Table2[[#This Row],[Pupil Premium]],'Lookup Values'!$U$1:$V$3,2,FALSE),"0")</f>
        <v>0</v>
      </c>
      <c r="CP215" s="180" t="str">
        <f>IFERROR(VLOOKUP(Table2[[#This Row],[LAC / Care Leaver]],'Lookup Values'!$W$1:$X$3,2,FALSE),"0")</f>
        <v>0</v>
      </c>
      <c r="CQ215" s="180" t="str">
        <f>IFERROR(VLOOKUP(Table2[[#This Row],[CP / CIN]],'Lookup Values'!$Y$1:$Z$3,2,FALSE),"0")</f>
        <v>0</v>
      </c>
      <c r="CR215" s="180" t="str">
        <f>IFERROR(VLOOKUP(Table2[[#This Row],[Early Help Referral]],'Lookup Values'!$Y$1:$Z$3,2,FALSE),"0")</f>
        <v>0</v>
      </c>
      <c r="CS215" s="180" t="str">
        <f>IFERROR(VLOOKUP(Table2[[#This Row],[Social Worker]],'Lookup Values'!$Y$1:$Z$3,2,FALSE),"0")</f>
        <v>0</v>
      </c>
      <c r="CT215" s="180" t="str">
        <f>IFERROR(VLOOKUP(Table2[[#This Row],[Exclusion]],'Lookup Values'!$AE$1:$AF$5,2,FALSE),"0")</f>
        <v>0</v>
      </c>
      <c r="CU215" s="180" t="str">
        <f>IFERROR(VLOOKUP(Table2[[#This Row],[Attendance / Absence (&lt;90% PA / &lt;50% SA)]],'Lookup Values'!$AG$1:$AH$4,2,FALSE),"0")</f>
        <v>0</v>
      </c>
      <c r="CV215" s="180" t="str">
        <f>IFERROR(VLOOKUP(Table2[[#This Row],[Multiple School Moves (3+)]],'Lookup Values'!$AI$1:$AJ$3,2,FALSE),"0")</f>
        <v>0</v>
      </c>
      <c r="CW215" s="180" t="str">
        <f>IFERROR(VLOOKUP(Table2[[#This Row],[Pregnancy]],'Lookup Values'!$AK$1:$AL$3,2,FALSE),"0")</f>
        <v>0</v>
      </c>
      <c r="CX215" s="180" t="str">
        <f>IFERROR(VLOOKUP(Table2[[#This Row],[Young Parent]],'Lookup Values'!$AM$1:$AN$3,2,FALSE),"0")</f>
        <v>0</v>
      </c>
      <c r="CY215" s="180" t="str">
        <f>IFERROR(VLOOKUP(Table2[[#This Row],[Young Carer]],'Lookup Values'!$AO$1:$AP$3,2,FALSE),"0")</f>
        <v>0</v>
      </c>
      <c r="CZ215" s="180" t="str">
        <f>IFERROR(VLOOKUP(Table2[[#This Row],[CAMHS Involvement]],'Lookup Values'!$AQ$1:$AR$3,2,FALSE),"0")</f>
        <v>0</v>
      </c>
      <c r="DA215" s="180" t="str">
        <f>IFERROR(VLOOKUP(Table2[[#This Row],[Health Condition]],'Lookup Values'!$AS$1:$AT$3,2,FALSE),"0")</f>
        <v>0</v>
      </c>
      <c r="DB215" s="180" t="str">
        <f>IFERROR(VLOOKUP(Table2[[#This Row],[Substance Misuse ]],'Lookup Values'!$AU$1:$AV$3,2,FALSE),"0")</f>
        <v>0</v>
      </c>
      <c r="DC215" s="180" t="str">
        <f>IFERROR(VLOOKUP(Table2[[#This Row],[YOT supervision]],'Lookup Values'!$AW$1:$AX$3,2,FALSE),"0")</f>
        <v>0</v>
      </c>
      <c r="DD215" s="180" t="str">
        <f>IFERROR(VLOOKUP(Table2[[#This Row],[Previous YOT supervision]],'Lookup Values'!$AY$1:$AZ$3,2,FALSE),"0")</f>
        <v>0</v>
      </c>
      <c r="DE215" s="180" t="str">
        <f>IFERROR(VLOOKUP(Table2[[#This Row],[Custody]],'Lookup Values'!$BA$1:$BB$3,2,FALSE),"0")</f>
        <v>0</v>
      </c>
      <c r="DF215" s="180" t="str">
        <f>IFERROR(VLOOKUP(Table2[[#This Row],[KS2 Eng &amp; Maths Ability Profile HAP/MAP/LAP]],'Lookup Values'!$BC$1:$BD$4,2,FALSE),"0")</f>
        <v>0</v>
      </c>
      <c r="DG215" s="180" t="str">
        <f>IFERROR(VLOOKUP(Table2[[#This Row],[Intended Post 16 Destination]],'Lookup Values'!$BG$1:$BH$12,2,FALSE),"0")</f>
        <v>0</v>
      </c>
      <c r="DH215" s="180" t="str">
        <f>IFERROR(VLOOKUP(Table2[[#This Row],[Application submitted (Y/N or number of applications)]],'Lookup Values'!$BI$1:$BJ$3,2,FALSE),"0")</f>
        <v>0</v>
      </c>
      <c r="DI215" s="180" t="str">
        <f>IFERROR(VLOOKUP(Table2[[#This Row],[Provider Name]],'Lookup Values'!$BK$1:$BL$3,2,FALSE),"0")</f>
        <v>0</v>
      </c>
      <c r="DJ215" s="181"/>
      <c r="DK215" s="180" t="str">
        <f>IFERROR(VLOOKUP(Table2[[#This Row],[Offer received (Y/N)]],'Lookup Values'!$BM$1:$BN$3,2,FALSE),"0")</f>
        <v>0</v>
      </c>
      <c r="DL215" s="180" t="str">
        <f>IFERROR(VLOOKUP(Table2[[#This Row],[Poor Behaviour / Attitude / Motivation]],'Lookup Values'!$BO$1:$BP$4,2,FALSE),"0")</f>
        <v>0</v>
      </c>
      <c r="DM215" s="180" t="str">
        <f>IFERROR(VLOOKUP(Table2[[#This Row],[Other known risk factors (1)]],'Lookup Values'!$BQ$1:$BR$10,2,FALSE),"0")</f>
        <v>0</v>
      </c>
      <c r="DN215" s="182" t="str">
        <f>IFERROR(VLOOKUP(Table2[[#This Row],[Other known risk factors (2)]],'Lookup Values'!$BQ$1:$BR$10,2,FALSE),"0")</f>
        <v>0</v>
      </c>
      <c r="DO215" s="180">
        <f>SUM(Table3[[#This Row],[Gender Score]:[Other known risk factors (2) Score]])</f>
        <v>0</v>
      </c>
      <c r="DP215" s="185" t="str">
        <f>CONCATENATE(Table2[[#This Row],[Generated RONI]],Table2[[#This Row],[School RONI]])</f>
        <v>Very Low</v>
      </c>
    </row>
    <row r="216" spans="1:120" s="179" customFormat="1" ht="13" x14ac:dyDescent="0.3">
      <c r="A216" s="168"/>
      <c r="B216" s="169"/>
      <c r="C216" s="170"/>
      <c r="D216" s="170"/>
      <c r="E216" s="170"/>
      <c r="F216" s="170"/>
      <c r="G216" s="170"/>
      <c r="H216" s="171"/>
      <c r="I216" s="172"/>
      <c r="J216" s="173"/>
      <c r="K216" s="172"/>
      <c r="L216" s="172"/>
      <c r="M216" s="173"/>
      <c r="N216" s="171"/>
      <c r="O216" s="173"/>
      <c r="P216" s="175"/>
      <c r="Q216" s="175"/>
      <c r="R216" s="175"/>
      <c r="S216" s="175"/>
      <c r="T216" s="175"/>
      <c r="U216" s="175"/>
      <c r="V216" s="175"/>
      <c r="W216" s="175"/>
      <c r="X216" s="175"/>
      <c r="Y216" s="175"/>
      <c r="Z216" s="175"/>
      <c r="AA216" s="175"/>
      <c r="AB216" s="175"/>
      <c r="AC216" s="175"/>
      <c r="AD216" s="175"/>
      <c r="AE216" s="175"/>
      <c r="AF216" s="175"/>
      <c r="AG216" s="175"/>
      <c r="AH216" s="175"/>
      <c r="AI216" s="175"/>
      <c r="AJ216" s="175"/>
      <c r="AK216" s="175"/>
      <c r="AL216" s="175"/>
      <c r="AM216" s="175"/>
      <c r="AN216" s="175"/>
      <c r="AO216" s="175"/>
      <c r="AP216" s="175"/>
      <c r="AQ216" s="175"/>
      <c r="AR216" s="176"/>
      <c r="AS216" s="176"/>
      <c r="AT216" s="176"/>
      <c r="AU216" s="177" t="str">
        <f>VLOOKUP(Table3[[#This Row],[Risk Rating Score]],'Lookup Values'!$BS$1:$BT$34,2)</f>
        <v>Very Low</v>
      </c>
      <c r="AV216" s="172"/>
      <c r="AW216" s="177" t="str">
        <f>IFERROR(VLOOKUP(Table3[[#This Row],[RONI Match]],'Lookup Values'!$BU$2:$BV$26,2,FALSE),"")</f>
        <v/>
      </c>
      <c r="AX216" s="186"/>
      <c r="AY216" s="172"/>
      <c r="AZ216" s="176"/>
      <c r="BA216" s="170"/>
      <c r="BB216" s="170"/>
      <c r="BC216" s="170"/>
      <c r="BD216" s="170"/>
      <c r="BE216" s="170"/>
      <c r="BF216" s="170"/>
      <c r="BG216" s="170"/>
      <c r="BH216" s="170"/>
      <c r="BI216" s="175"/>
      <c r="BJ216" s="173"/>
      <c r="BK216" s="173"/>
      <c r="BL216" s="175"/>
      <c r="BM216" s="176"/>
      <c r="CC216" s="180" t="str">
        <f>IFERROR(VLOOKUP(Table2[[#This Row],[Gender]],'Lookup Values'!$A$1:$B$5,2,FALSE),"0")</f>
        <v>0</v>
      </c>
      <c r="CD216" s="181"/>
      <c r="CE216" s="180" t="str">
        <f>IFERROR(VLOOKUP(Table2[[#This Row],[Year Group]],'Lookup Values'!$C$1:$D$9,2,FALSE),"0")</f>
        <v>0</v>
      </c>
      <c r="CF216" s="180" t="str">
        <f>IFERROR(VLOOKUP(Table2[[#This Row],[School]],'Lookup Values'!$E$1:$E$22,2,FALSE),"0")</f>
        <v>0</v>
      </c>
      <c r="CG216" s="180" t="str">
        <f>IFERROR(VLOOKUP(Table2[[#This Row],[Attending PRU / AP]],'Lookup Values'!$G$1:$H$3,2,FALSE),"0")</f>
        <v>0</v>
      </c>
      <c r="CH216" s="180" t="str">
        <f>IFERROR(VLOOKUP(Table2[[#This Row],[EHE]],'Lookup Values'!$I$1:$J$3,2,FALSE),"0")</f>
        <v>0</v>
      </c>
      <c r="CI216" s="180" t="str">
        <f>IFERROR(VLOOKUP(Table2[[#This Row],[CME]],'Lookup Values'!$K$1:$L$3,2,FALSE),"0")</f>
        <v>0</v>
      </c>
      <c r="CJ216" s="183" t="str">
        <f>IFERROR(VLOOKUP(Table2[[#This Row],[Ethnicity]],'Ethnicity codes'!$H$1:$J$101,3,FALSE),"")</f>
        <v/>
      </c>
      <c r="CK216" s="180" t="str">
        <f>IFERROR(VLOOKUP(Table3[[#This Row],[Ethnicity2]],'Lookup Values'!$M$1:$N$23,2,FALSE),"0")</f>
        <v>0</v>
      </c>
      <c r="CL216" s="180" t="str">
        <f>IFERROR(VLOOKUP(Table3[[#This Row],[Ethnicity2]],'Lookup Values'!$O$1:$P$3,2,FALSE),"0")</f>
        <v>0</v>
      </c>
      <c r="CM216" s="180" t="str">
        <f>IFERROR(VLOOKUP(Table2[[#This Row],[EAL]],'Lookup Values'!$Q$1:$R$3,2,FALSE),"0")</f>
        <v>0</v>
      </c>
      <c r="CN216" s="180" t="str">
        <f>IFERROR(VLOOKUP(Table2[[#This Row],[SEND]],'Lookup Values'!$S$1:$T$6,2,FALSE),"0")</f>
        <v>0</v>
      </c>
      <c r="CO216" s="180" t="str">
        <f>IFERROR(VLOOKUP(Table2[[#This Row],[Pupil Premium]],'Lookup Values'!$U$1:$V$3,2,FALSE),"0")</f>
        <v>0</v>
      </c>
      <c r="CP216" s="180" t="str">
        <f>IFERROR(VLOOKUP(Table2[[#This Row],[LAC / Care Leaver]],'Lookup Values'!$W$1:$X$3,2,FALSE),"0")</f>
        <v>0</v>
      </c>
      <c r="CQ216" s="180" t="str">
        <f>IFERROR(VLOOKUP(Table2[[#This Row],[CP / CIN]],'Lookup Values'!$Y$1:$Z$3,2,FALSE),"0")</f>
        <v>0</v>
      </c>
      <c r="CR216" s="180" t="str">
        <f>IFERROR(VLOOKUP(Table2[[#This Row],[Early Help Referral]],'Lookup Values'!$Y$1:$Z$3,2,FALSE),"0")</f>
        <v>0</v>
      </c>
      <c r="CS216" s="180" t="str">
        <f>IFERROR(VLOOKUP(Table2[[#This Row],[Social Worker]],'Lookup Values'!$Y$1:$Z$3,2,FALSE),"0")</f>
        <v>0</v>
      </c>
      <c r="CT216" s="180" t="str">
        <f>IFERROR(VLOOKUP(Table2[[#This Row],[Exclusion]],'Lookup Values'!$AE$1:$AF$5,2,FALSE),"0")</f>
        <v>0</v>
      </c>
      <c r="CU216" s="180" t="str">
        <f>IFERROR(VLOOKUP(Table2[[#This Row],[Attendance / Absence (&lt;90% PA / &lt;50% SA)]],'Lookup Values'!$AG$1:$AH$4,2,FALSE),"0")</f>
        <v>0</v>
      </c>
      <c r="CV216" s="180" t="str">
        <f>IFERROR(VLOOKUP(Table2[[#This Row],[Multiple School Moves (3+)]],'Lookup Values'!$AI$1:$AJ$3,2,FALSE),"0")</f>
        <v>0</v>
      </c>
      <c r="CW216" s="180" t="str">
        <f>IFERROR(VLOOKUP(Table2[[#This Row],[Pregnancy]],'Lookup Values'!$AK$1:$AL$3,2,FALSE),"0")</f>
        <v>0</v>
      </c>
      <c r="CX216" s="180" t="str">
        <f>IFERROR(VLOOKUP(Table2[[#This Row],[Young Parent]],'Lookup Values'!$AM$1:$AN$3,2,FALSE),"0")</f>
        <v>0</v>
      </c>
      <c r="CY216" s="180" t="str">
        <f>IFERROR(VLOOKUP(Table2[[#This Row],[Young Carer]],'Lookup Values'!$AO$1:$AP$3,2,FALSE),"0")</f>
        <v>0</v>
      </c>
      <c r="CZ216" s="180" t="str">
        <f>IFERROR(VLOOKUP(Table2[[#This Row],[CAMHS Involvement]],'Lookup Values'!$AQ$1:$AR$3,2,FALSE),"0")</f>
        <v>0</v>
      </c>
      <c r="DA216" s="180" t="str">
        <f>IFERROR(VLOOKUP(Table2[[#This Row],[Health Condition]],'Lookup Values'!$AS$1:$AT$3,2,FALSE),"0")</f>
        <v>0</v>
      </c>
      <c r="DB216" s="180" t="str">
        <f>IFERROR(VLOOKUP(Table2[[#This Row],[Substance Misuse ]],'Lookup Values'!$AU$1:$AV$3,2,FALSE),"0")</f>
        <v>0</v>
      </c>
      <c r="DC216" s="180" t="str">
        <f>IFERROR(VLOOKUP(Table2[[#This Row],[YOT supervision]],'Lookup Values'!$AW$1:$AX$3,2,FALSE),"0")</f>
        <v>0</v>
      </c>
      <c r="DD216" s="180" t="str">
        <f>IFERROR(VLOOKUP(Table2[[#This Row],[Previous YOT supervision]],'Lookup Values'!$AY$1:$AZ$3,2,FALSE),"0")</f>
        <v>0</v>
      </c>
      <c r="DE216" s="180" t="str">
        <f>IFERROR(VLOOKUP(Table2[[#This Row],[Custody]],'Lookup Values'!$BA$1:$BB$3,2,FALSE),"0")</f>
        <v>0</v>
      </c>
      <c r="DF216" s="180" t="str">
        <f>IFERROR(VLOOKUP(Table2[[#This Row],[KS2 Eng &amp; Maths Ability Profile HAP/MAP/LAP]],'Lookup Values'!$BC$1:$BD$4,2,FALSE),"0")</f>
        <v>0</v>
      </c>
      <c r="DG216" s="180" t="str">
        <f>IFERROR(VLOOKUP(Table2[[#This Row],[Intended Post 16 Destination]],'Lookup Values'!$BG$1:$BH$12,2,FALSE),"0")</f>
        <v>0</v>
      </c>
      <c r="DH216" s="180" t="str">
        <f>IFERROR(VLOOKUP(Table2[[#This Row],[Application submitted (Y/N or number of applications)]],'Lookup Values'!$BI$1:$BJ$3,2,FALSE),"0")</f>
        <v>0</v>
      </c>
      <c r="DI216" s="180" t="str">
        <f>IFERROR(VLOOKUP(Table2[[#This Row],[Provider Name]],'Lookup Values'!$BK$1:$BL$3,2,FALSE),"0")</f>
        <v>0</v>
      </c>
      <c r="DJ216" s="181"/>
      <c r="DK216" s="180" t="str">
        <f>IFERROR(VLOOKUP(Table2[[#This Row],[Offer received (Y/N)]],'Lookup Values'!$BM$1:$BN$3,2,FALSE),"0")</f>
        <v>0</v>
      </c>
      <c r="DL216" s="180" t="str">
        <f>IFERROR(VLOOKUP(Table2[[#This Row],[Poor Behaviour / Attitude / Motivation]],'Lookup Values'!$BO$1:$BP$4,2,FALSE),"0")</f>
        <v>0</v>
      </c>
      <c r="DM216" s="180" t="str">
        <f>IFERROR(VLOOKUP(Table2[[#This Row],[Other known risk factors (1)]],'Lookup Values'!$BQ$1:$BR$10,2,FALSE),"0")</f>
        <v>0</v>
      </c>
      <c r="DN216" s="182" t="str">
        <f>IFERROR(VLOOKUP(Table2[[#This Row],[Other known risk factors (2)]],'Lookup Values'!$BQ$1:$BR$10,2,FALSE),"0")</f>
        <v>0</v>
      </c>
      <c r="DO216" s="180">
        <f>SUM(Table3[[#This Row],[Gender Score]:[Other known risk factors (2) Score]])</f>
        <v>0</v>
      </c>
      <c r="DP216" s="185" t="str">
        <f>CONCATENATE(Table2[[#This Row],[Generated RONI]],Table2[[#This Row],[School RONI]])</f>
        <v>Very Low</v>
      </c>
    </row>
    <row r="217" spans="1:120" s="179" customFormat="1" ht="13" x14ac:dyDescent="0.3">
      <c r="A217" s="168"/>
      <c r="B217" s="169"/>
      <c r="C217" s="170"/>
      <c r="D217" s="170"/>
      <c r="E217" s="170"/>
      <c r="F217" s="170"/>
      <c r="G217" s="170"/>
      <c r="H217" s="171"/>
      <c r="I217" s="172"/>
      <c r="J217" s="173"/>
      <c r="K217" s="172"/>
      <c r="L217" s="172"/>
      <c r="M217" s="173"/>
      <c r="N217" s="171"/>
      <c r="O217" s="173"/>
      <c r="P217" s="175"/>
      <c r="Q217" s="175"/>
      <c r="R217" s="175"/>
      <c r="S217" s="175"/>
      <c r="T217" s="175"/>
      <c r="U217" s="175"/>
      <c r="V217" s="175"/>
      <c r="W217" s="175"/>
      <c r="X217" s="175"/>
      <c r="Y217" s="175"/>
      <c r="Z217" s="175"/>
      <c r="AA217" s="175"/>
      <c r="AB217" s="175"/>
      <c r="AC217" s="175"/>
      <c r="AD217" s="175"/>
      <c r="AE217" s="175"/>
      <c r="AF217" s="175"/>
      <c r="AG217" s="175"/>
      <c r="AH217" s="175"/>
      <c r="AI217" s="175"/>
      <c r="AJ217" s="175"/>
      <c r="AK217" s="175"/>
      <c r="AL217" s="175"/>
      <c r="AM217" s="175"/>
      <c r="AN217" s="175"/>
      <c r="AO217" s="175"/>
      <c r="AP217" s="175"/>
      <c r="AQ217" s="175"/>
      <c r="AR217" s="176"/>
      <c r="AS217" s="176"/>
      <c r="AT217" s="176"/>
      <c r="AU217" s="177" t="str">
        <f>VLOOKUP(Table3[[#This Row],[Risk Rating Score]],'Lookup Values'!$BS$1:$BT$34,2)</f>
        <v>Very Low</v>
      </c>
      <c r="AV217" s="172"/>
      <c r="AW217" s="177" t="str">
        <f>IFERROR(VLOOKUP(Table3[[#This Row],[RONI Match]],'Lookup Values'!$BU$2:$BV$26,2,FALSE),"")</f>
        <v/>
      </c>
      <c r="AX217" s="186"/>
      <c r="AY217" s="172"/>
      <c r="AZ217" s="176"/>
      <c r="BA217" s="170"/>
      <c r="BB217" s="170"/>
      <c r="BC217" s="170"/>
      <c r="BD217" s="170"/>
      <c r="BE217" s="170"/>
      <c r="BF217" s="170"/>
      <c r="BG217" s="170"/>
      <c r="BH217" s="170"/>
      <c r="BI217" s="175"/>
      <c r="BJ217" s="173"/>
      <c r="BK217" s="173"/>
      <c r="BL217" s="175"/>
      <c r="BM217" s="176"/>
      <c r="CC217" s="180" t="str">
        <f>IFERROR(VLOOKUP(Table2[[#This Row],[Gender]],'Lookup Values'!$A$1:$B$5,2,FALSE),"0")</f>
        <v>0</v>
      </c>
      <c r="CD217" s="181"/>
      <c r="CE217" s="180" t="str">
        <f>IFERROR(VLOOKUP(Table2[[#This Row],[Year Group]],'Lookup Values'!$C$1:$D$9,2,FALSE),"0")</f>
        <v>0</v>
      </c>
      <c r="CF217" s="180" t="str">
        <f>IFERROR(VLOOKUP(Table2[[#This Row],[School]],'Lookup Values'!$E$1:$E$22,2,FALSE),"0")</f>
        <v>0</v>
      </c>
      <c r="CG217" s="180" t="str">
        <f>IFERROR(VLOOKUP(Table2[[#This Row],[Attending PRU / AP]],'Lookup Values'!$G$1:$H$3,2,FALSE),"0")</f>
        <v>0</v>
      </c>
      <c r="CH217" s="180" t="str">
        <f>IFERROR(VLOOKUP(Table2[[#This Row],[EHE]],'Lookup Values'!$I$1:$J$3,2,FALSE),"0")</f>
        <v>0</v>
      </c>
      <c r="CI217" s="180" t="str">
        <f>IFERROR(VLOOKUP(Table2[[#This Row],[CME]],'Lookup Values'!$K$1:$L$3,2,FALSE),"0")</f>
        <v>0</v>
      </c>
      <c r="CJ217" s="183" t="str">
        <f>IFERROR(VLOOKUP(Table2[[#This Row],[Ethnicity]],'Ethnicity codes'!$H$1:$J$101,3,FALSE),"")</f>
        <v/>
      </c>
      <c r="CK217" s="180" t="str">
        <f>IFERROR(VLOOKUP(Table3[[#This Row],[Ethnicity2]],'Lookup Values'!$M$1:$N$23,2,FALSE),"0")</f>
        <v>0</v>
      </c>
      <c r="CL217" s="180" t="str">
        <f>IFERROR(VLOOKUP(Table3[[#This Row],[Ethnicity2]],'Lookup Values'!$O$1:$P$3,2,FALSE),"0")</f>
        <v>0</v>
      </c>
      <c r="CM217" s="180" t="str">
        <f>IFERROR(VLOOKUP(Table2[[#This Row],[EAL]],'Lookup Values'!$Q$1:$R$3,2,FALSE),"0")</f>
        <v>0</v>
      </c>
      <c r="CN217" s="180" t="str">
        <f>IFERROR(VLOOKUP(Table2[[#This Row],[SEND]],'Lookup Values'!$S$1:$T$6,2,FALSE),"0")</f>
        <v>0</v>
      </c>
      <c r="CO217" s="180" t="str">
        <f>IFERROR(VLOOKUP(Table2[[#This Row],[Pupil Premium]],'Lookup Values'!$U$1:$V$3,2,FALSE),"0")</f>
        <v>0</v>
      </c>
      <c r="CP217" s="180" t="str">
        <f>IFERROR(VLOOKUP(Table2[[#This Row],[LAC / Care Leaver]],'Lookup Values'!$W$1:$X$3,2,FALSE),"0")</f>
        <v>0</v>
      </c>
      <c r="CQ217" s="180" t="str">
        <f>IFERROR(VLOOKUP(Table2[[#This Row],[CP / CIN]],'Lookup Values'!$Y$1:$Z$3,2,FALSE),"0")</f>
        <v>0</v>
      </c>
      <c r="CR217" s="180" t="str">
        <f>IFERROR(VLOOKUP(Table2[[#This Row],[Early Help Referral]],'Lookup Values'!$Y$1:$Z$3,2,FALSE),"0")</f>
        <v>0</v>
      </c>
      <c r="CS217" s="180" t="str">
        <f>IFERROR(VLOOKUP(Table2[[#This Row],[Social Worker]],'Lookup Values'!$Y$1:$Z$3,2,FALSE),"0")</f>
        <v>0</v>
      </c>
      <c r="CT217" s="180" t="str">
        <f>IFERROR(VLOOKUP(Table2[[#This Row],[Exclusion]],'Lookup Values'!$AE$1:$AF$5,2,FALSE),"0")</f>
        <v>0</v>
      </c>
      <c r="CU217" s="180" t="str">
        <f>IFERROR(VLOOKUP(Table2[[#This Row],[Attendance / Absence (&lt;90% PA / &lt;50% SA)]],'Lookup Values'!$AG$1:$AH$4,2,FALSE),"0")</f>
        <v>0</v>
      </c>
      <c r="CV217" s="180" t="str">
        <f>IFERROR(VLOOKUP(Table2[[#This Row],[Multiple School Moves (3+)]],'Lookup Values'!$AI$1:$AJ$3,2,FALSE),"0")</f>
        <v>0</v>
      </c>
      <c r="CW217" s="180" t="str">
        <f>IFERROR(VLOOKUP(Table2[[#This Row],[Pregnancy]],'Lookup Values'!$AK$1:$AL$3,2,FALSE),"0")</f>
        <v>0</v>
      </c>
      <c r="CX217" s="180" t="str">
        <f>IFERROR(VLOOKUP(Table2[[#This Row],[Young Parent]],'Lookup Values'!$AM$1:$AN$3,2,FALSE),"0")</f>
        <v>0</v>
      </c>
      <c r="CY217" s="180" t="str">
        <f>IFERROR(VLOOKUP(Table2[[#This Row],[Young Carer]],'Lookup Values'!$AO$1:$AP$3,2,FALSE),"0")</f>
        <v>0</v>
      </c>
      <c r="CZ217" s="180" t="str">
        <f>IFERROR(VLOOKUP(Table2[[#This Row],[CAMHS Involvement]],'Lookup Values'!$AQ$1:$AR$3,2,FALSE),"0")</f>
        <v>0</v>
      </c>
      <c r="DA217" s="180" t="str">
        <f>IFERROR(VLOOKUP(Table2[[#This Row],[Health Condition]],'Lookup Values'!$AS$1:$AT$3,2,FALSE),"0")</f>
        <v>0</v>
      </c>
      <c r="DB217" s="180" t="str">
        <f>IFERROR(VLOOKUP(Table2[[#This Row],[Substance Misuse ]],'Lookup Values'!$AU$1:$AV$3,2,FALSE),"0")</f>
        <v>0</v>
      </c>
      <c r="DC217" s="180" t="str">
        <f>IFERROR(VLOOKUP(Table2[[#This Row],[YOT supervision]],'Lookup Values'!$AW$1:$AX$3,2,FALSE),"0")</f>
        <v>0</v>
      </c>
      <c r="DD217" s="180" t="str">
        <f>IFERROR(VLOOKUP(Table2[[#This Row],[Previous YOT supervision]],'Lookup Values'!$AY$1:$AZ$3,2,FALSE),"0")</f>
        <v>0</v>
      </c>
      <c r="DE217" s="180" t="str">
        <f>IFERROR(VLOOKUP(Table2[[#This Row],[Custody]],'Lookup Values'!$BA$1:$BB$3,2,FALSE),"0")</f>
        <v>0</v>
      </c>
      <c r="DF217" s="180" t="str">
        <f>IFERROR(VLOOKUP(Table2[[#This Row],[KS2 Eng &amp; Maths Ability Profile HAP/MAP/LAP]],'Lookup Values'!$BC$1:$BD$4,2,FALSE),"0")</f>
        <v>0</v>
      </c>
      <c r="DG217" s="180" t="str">
        <f>IFERROR(VLOOKUP(Table2[[#This Row],[Intended Post 16 Destination]],'Lookup Values'!$BG$1:$BH$12,2,FALSE),"0")</f>
        <v>0</v>
      </c>
      <c r="DH217" s="180" t="str">
        <f>IFERROR(VLOOKUP(Table2[[#This Row],[Application submitted (Y/N or number of applications)]],'Lookup Values'!$BI$1:$BJ$3,2,FALSE),"0")</f>
        <v>0</v>
      </c>
      <c r="DI217" s="180" t="str">
        <f>IFERROR(VLOOKUP(Table2[[#This Row],[Provider Name]],'Lookup Values'!$BK$1:$BL$3,2,FALSE),"0")</f>
        <v>0</v>
      </c>
      <c r="DJ217" s="181"/>
      <c r="DK217" s="180" t="str">
        <f>IFERROR(VLOOKUP(Table2[[#This Row],[Offer received (Y/N)]],'Lookup Values'!$BM$1:$BN$3,2,FALSE),"0")</f>
        <v>0</v>
      </c>
      <c r="DL217" s="180" t="str">
        <f>IFERROR(VLOOKUP(Table2[[#This Row],[Poor Behaviour / Attitude / Motivation]],'Lookup Values'!$BO$1:$BP$4,2,FALSE),"0")</f>
        <v>0</v>
      </c>
      <c r="DM217" s="180" t="str">
        <f>IFERROR(VLOOKUP(Table2[[#This Row],[Other known risk factors (1)]],'Lookup Values'!$BQ$1:$BR$10,2,FALSE),"0")</f>
        <v>0</v>
      </c>
      <c r="DN217" s="182" t="str">
        <f>IFERROR(VLOOKUP(Table2[[#This Row],[Other known risk factors (2)]],'Lookup Values'!$BQ$1:$BR$10,2,FALSE),"0")</f>
        <v>0</v>
      </c>
      <c r="DO217" s="180">
        <f>SUM(Table3[[#This Row],[Gender Score]:[Other known risk factors (2) Score]])</f>
        <v>0</v>
      </c>
      <c r="DP217" s="185" t="str">
        <f>CONCATENATE(Table2[[#This Row],[Generated RONI]],Table2[[#This Row],[School RONI]])</f>
        <v>Very Low</v>
      </c>
    </row>
    <row r="218" spans="1:120" s="179" customFormat="1" ht="13" x14ac:dyDescent="0.3">
      <c r="A218" s="168"/>
      <c r="B218" s="169"/>
      <c r="C218" s="170"/>
      <c r="D218" s="170"/>
      <c r="E218" s="170"/>
      <c r="F218" s="170"/>
      <c r="G218" s="170"/>
      <c r="H218" s="171"/>
      <c r="I218" s="172"/>
      <c r="J218" s="173"/>
      <c r="K218" s="172"/>
      <c r="L218" s="172"/>
      <c r="M218" s="173"/>
      <c r="N218" s="171"/>
      <c r="O218" s="173"/>
      <c r="P218" s="175"/>
      <c r="Q218" s="175"/>
      <c r="R218" s="175"/>
      <c r="S218" s="175"/>
      <c r="T218" s="175"/>
      <c r="U218" s="175"/>
      <c r="V218" s="175"/>
      <c r="W218" s="175"/>
      <c r="X218" s="175"/>
      <c r="Y218" s="175"/>
      <c r="Z218" s="175"/>
      <c r="AA218" s="175"/>
      <c r="AB218" s="175"/>
      <c r="AC218" s="175"/>
      <c r="AD218" s="175"/>
      <c r="AE218" s="175"/>
      <c r="AF218" s="175"/>
      <c r="AG218" s="175"/>
      <c r="AH218" s="175"/>
      <c r="AI218" s="175"/>
      <c r="AJ218" s="175"/>
      <c r="AK218" s="175"/>
      <c r="AL218" s="175"/>
      <c r="AM218" s="175"/>
      <c r="AN218" s="175"/>
      <c r="AO218" s="175"/>
      <c r="AP218" s="175"/>
      <c r="AQ218" s="175"/>
      <c r="AR218" s="176"/>
      <c r="AS218" s="176"/>
      <c r="AT218" s="176"/>
      <c r="AU218" s="177" t="str">
        <f>VLOOKUP(Table3[[#This Row],[Risk Rating Score]],'Lookup Values'!$BS$1:$BT$34,2)</f>
        <v>Very Low</v>
      </c>
      <c r="AV218" s="172"/>
      <c r="AW218" s="177" t="str">
        <f>IFERROR(VLOOKUP(Table3[[#This Row],[RONI Match]],'Lookup Values'!$BU$2:$BV$26,2,FALSE),"")</f>
        <v/>
      </c>
      <c r="AX218" s="186"/>
      <c r="AY218" s="172"/>
      <c r="AZ218" s="176"/>
      <c r="BA218" s="170"/>
      <c r="BB218" s="170"/>
      <c r="BC218" s="170"/>
      <c r="BD218" s="170"/>
      <c r="BE218" s="170"/>
      <c r="BF218" s="170"/>
      <c r="BG218" s="170"/>
      <c r="BH218" s="170"/>
      <c r="BI218" s="175"/>
      <c r="BJ218" s="173"/>
      <c r="BK218" s="173"/>
      <c r="BL218" s="175"/>
      <c r="BM218" s="176"/>
      <c r="CC218" s="180" t="str">
        <f>IFERROR(VLOOKUP(Table2[[#This Row],[Gender]],'Lookup Values'!$A$1:$B$5,2,FALSE),"0")</f>
        <v>0</v>
      </c>
      <c r="CD218" s="181"/>
      <c r="CE218" s="180" t="str">
        <f>IFERROR(VLOOKUP(Table2[[#This Row],[Year Group]],'Lookup Values'!$C$1:$D$9,2,FALSE),"0")</f>
        <v>0</v>
      </c>
      <c r="CF218" s="180" t="str">
        <f>IFERROR(VLOOKUP(Table2[[#This Row],[School]],'Lookup Values'!$E$1:$E$22,2,FALSE),"0")</f>
        <v>0</v>
      </c>
      <c r="CG218" s="180" t="str">
        <f>IFERROR(VLOOKUP(Table2[[#This Row],[Attending PRU / AP]],'Lookup Values'!$G$1:$H$3,2,FALSE),"0")</f>
        <v>0</v>
      </c>
      <c r="CH218" s="180" t="str">
        <f>IFERROR(VLOOKUP(Table2[[#This Row],[EHE]],'Lookup Values'!$I$1:$J$3,2,FALSE),"0")</f>
        <v>0</v>
      </c>
      <c r="CI218" s="180" t="str">
        <f>IFERROR(VLOOKUP(Table2[[#This Row],[CME]],'Lookup Values'!$K$1:$L$3,2,FALSE),"0")</f>
        <v>0</v>
      </c>
      <c r="CJ218" s="183" t="str">
        <f>IFERROR(VLOOKUP(Table2[[#This Row],[Ethnicity]],'Ethnicity codes'!$H$1:$J$101,3,FALSE),"")</f>
        <v/>
      </c>
      <c r="CK218" s="180" t="str">
        <f>IFERROR(VLOOKUP(Table3[[#This Row],[Ethnicity2]],'Lookup Values'!$M$1:$N$23,2,FALSE),"0")</f>
        <v>0</v>
      </c>
      <c r="CL218" s="180" t="str">
        <f>IFERROR(VLOOKUP(Table3[[#This Row],[Ethnicity2]],'Lookup Values'!$O$1:$P$3,2,FALSE),"0")</f>
        <v>0</v>
      </c>
      <c r="CM218" s="180" t="str">
        <f>IFERROR(VLOOKUP(Table2[[#This Row],[EAL]],'Lookup Values'!$Q$1:$R$3,2,FALSE),"0")</f>
        <v>0</v>
      </c>
      <c r="CN218" s="180" t="str">
        <f>IFERROR(VLOOKUP(Table2[[#This Row],[SEND]],'Lookup Values'!$S$1:$T$6,2,FALSE),"0")</f>
        <v>0</v>
      </c>
      <c r="CO218" s="180" t="str">
        <f>IFERROR(VLOOKUP(Table2[[#This Row],[Pupil Premium]],'Lookup Values'!$U$1:$V$3,2,FALSE),"0")</f>
        <v>0</v>
      </c>
      <c r="CP218" s="180" t="str">
        <f>IFERROR(VLOOKUP(Table2[[#This Row],[LAC / Care Leaver]],'Lookup Values'!$W$1:$X$3,2,FALSE),"0")</f>
        <v>0</v>
      </c>
      <c r="CQ218" s="180" t="str">
        <f>IFERROR(VLOOKUP(Table2[[#This Row],[CP / CIN]],'Lookup Values'!$Y$1:$Z$3,2,FALSE),"0")</f>
        <v>0</v>
      </c>
      <c r="CR218" s="180" t="str">
        <f>IFERROR(VLOOKUP(Table2[[#This Row],[Early Help Referral]],'Lookup Values'!$Y$1:$Z$3,2,FALSE),"0")</f>
        <v>0</v>
      </c>
      <c r="CS218" s="180" t="str">
        <f>IFERROR(VLOOKUP(Table2[[#This Row],[Social Worker]],'Lookup Values'!$Y$1:$Z$3,2,FALSE),"0")</f>
        <v>0</v>
      </c>
      <c r="CT218" s="180" t="str">
        <f>IFERROR(VLOOKUP(Table2[[#This Row],[Exclusion]],'Lookup Values'!$AE$1:$AF$5,2,FALSE),"0")</f>
        <v>0</v>
      </c>
      <c r="CU218" s="180" t="str">
        <f>IFERROR(VLOOKUP(Table2[[#This Row],[Attendance / Absence (&lt;90% PA / &lt;50% SA)]],'Lookup Values'!$AG$1:$AH$4,2,FALSE),"0")</f>
        <v>0</v>
      </c>
      <c r="CV218" s="180" t="str">
        <f>IFERROR(VLOOKUP(Table2[[#This Row],[Multiple School Moves (3+)]],'Lookup Values'!$AI$1:$AJ$3,2,FALSE),"0")</f>
        <v>0</v>
      </c>
      <c r="CW218" s="180" t="str">
        <f>IFERROR(VLOOKUP(Table2[[#This Row],[Pregnancy]],'Lookup Values'!$AK$1:$AL$3,2,FALSE),"0")</f>
        <v>0</v>
      </c>
      <c r="CX218" s="180" t="str">
        <f>IFERROR(VLOOKUP(Table2[[#This Row],[Young Parent]],'Lookup Values'!$AM$1:$AN$3,2,FALSE),"0")</f>
        <v>0</v>
      </c>
      <c r="CY218" s="180" t="str">
        <f>IFERROR(VLOOKUP(Table2[[#This Row],[Young Carer]],'Lookup Values'!$AO$1:$AP$3,2,FALSE),"0")</f>
        <v>0</v>
      </c>
      <c r="CZ218" s="180" t="str">
        <f>IFERROR(VLOOKUP(Table2[[#This Row],[CAMHS Involvement]],'Lookup Values'!$AQ$1:$AR$3,2,FALSE),"0")</f>
        <v>0</v>
      </c>
      <c r="DA218" s="180" t="str">
        <f>IFERROR(VLOOKUP(Table2[[#This Row],[Health Condition]],'Lookup Values'!$AS$1:$AT$3,2,FALSE),"0")</f>
        <v>0</v>
      </c>
      <c r="DB218" s="180" t="str">
        <f>IFERROR(VLOOKUP(Table2[[#This Row],[Substance Misuse ]],'Lookup Values'!$AU$1:$AV$3,2,FALSE),"0")</f>
        <v>0</v>
      </c>
      <c r="DC218" s="180" t="str">
        <f>IFERROR(VLOOKUP(Table2[[#This Row],[YOT supervision]],'Lookup Values'!$AW$1:$AX$3,2,FALSE),"0")</f>
        <v>0</v>
      </c>
      <c r="DD218" s="180" t="str">
        <f>IFERROR(VLOOKUP(Table2[[#This Row],[Previous YOT supervision]],'Lookup Values'!$AY$1:$AZ$3,2,FALSE),"0")</f>
        <v>0</v>
      </c>
      <c r="DE218" s="180" t="str">
        <f>IFERROR(VLOOKUP(Table2[[#This Row],[Custody]],'Lookup Values'!$BA$1:$BB$3,2,FALSE),"0")</f>
        <v>0</v>
      </c>
      <c r="DF218" s="180" t="str">
        <f>IFERROR(VLOOKUP(Table2[[#This Row],[KS2 Eng &amp; Maths Ability Profile HAP/MAP/LAP]],'Lookup Values'!$BC$1:$BD$4,2,FALSE),"0")</f>
        <v>0</v>
      </c>
      <c r="DG218" s="180" t="str">
        <f>IFERROR(VLOOKUP(Table2[[#This Row],[Intended Post 16 Destination]],'Lookup Values'!$BG$1:$BH$12,2,FALSE),"0")</f>
        <v>0</v>
      </c>
      <c r="DH218" s="180" t="str">
        <f>IFERROR(VLOOKUP(Table2[[#This Row],[Application submitted (Y/N or number of applications)]],'Lookup Values'!$BI$1:$BJ$3,2,FALSE),"0")</f>
        <v>0</v>
      </c>
      <c r="DI218" s="180" t="str">
        <f>IFERROR(VLOOKUP(Table2[[#This Row],[Provider Name]],'Lookup Values'!$BK$1:$BL$3,2,FALSE),"0")</f>
        <v>0</v>
      </c>
      <c r="DJ218" s="181"/>
      <c r="DK218" s="180" t="str">
        <f>IFERROR(VLOOKUP(Table2[[#This Row],[Offer received (Y/N)]],'Lookup Values'!$BM$1:$BN$3,2,FALSE),"0")</f>
        <v>0</v>
      </c>
      <c r="DL218" s="180" t="str">
        <f>IFERROR(VLOOKUP(Table2[[#This Row],[Poor Behaviour / Attitude / Motivation]],'Lookup Values'!$BO$1:$BP$4,2,FALSE),"0")</f>
        <v>0</v>
      </c>
      <c r="DM218" s="180" t="str">
        <f>IFERROR(VLOOKUP(Table2[[#This Row],[Other known risk factors (1)]],'Lookup Values'!$BQ$1:$BR$10,2,FALSE),"0")</f>
        <v>0</v>
      </c>
      <c r="DN218" s="182" t="str">
        <f>IFERROR(VLOOKUP(Table2[[#This Row],[Other known risk factors (2)]],'Lookup Values'!$BQ$1:$BR$10,2,FALSE),"0")</f>
        <v>0</v>
      </c>
      <c r="DO218" s="180">
        <f>SUM(Table3[[#This Row],[Gender Score]:[Other known risk factors (2) Score]])</f>
        <v>0</v>
      </c>
      <c r="DP218" s="185" t="str">
        <f>CONCATENATE(Table2[[#This Row],[Generated RONI]],Table2[[#This Row],[School RONI]])</f>
        <v>Very Low</v>
      </c>
    </row>
    <row r="219" spans="1:120" s="179" customFormat="1" ht="13" x14ac:dyDescent="0.3">
      <c r="A219" s="168"/>
      <c r="B219" s="169"/>
      <c r="C219" s="170"/>
      <c r="D219" s="170"/>
      <c r="E219" s="170"/>
      <c r="F219" s="170"/>
      <c r="G219" s="170"/>
      <c r="H219" s="171"/>
      <c r="I219" s="172"/>
      <c r="J219" s="173"/>
      <c r="K219" s="172"/>
      <c r="L219" s="172"/>
      <c r="M219" s="173"/>
      <c r="N219" s="171"/>
      <c r="O219" s="173"/>
      <c r="P219" s="175"/>
      <c r="Q219" s="175"/>
      <c r="R219" s="175"/>
      <c r="S219" s="175"/>
      <c r="T219" s="175"/>
      <c r="U219" s="175"/>
      <c r="V219" s="175"/>
      <c r="W219" s="175"/>
      <c r="X219" s="175"/>
      <c r="Y219" s="175"/>
      <c r="Z219" s="175"/>
      <c r="AA219" s="175"/>
      <c r="AB219" s="175"/>
      <c r="AC219" s="175"/>
      <c r="AD219" s="175"/>
      <c r="AE219" s="175"/>
      <c r="AF219" s="175"/>
      <c r="AG219" s="175"/>
      <c r="AH219" s="175"/>
      <c r="AI219" s="175"/>
      <c r="AJ219" s="175"/>
      <c r="AK219" s="175"/>
      <c r="AL219" s="175"/>
      <c r="AM219" s="175"/>
      <c r="AN219" s="175"/>
      <c r="AO219" s="175"/>
      <c r="AP219" s="175"/>
      <c r="AQ219" s="175"/>
      <c r="AR219" s="176"/>
      <c r="AS219" s="176"/>
      <c r="AT219" s="176"/>
      <c r="AU219" s="177" t="str">
        <f>VLOOKUP(Table3[[#This Row],[Risk Rating Score]],'Lookup Values'!$BS$1:$BT$34,2)</f>
        <v>Very Low</v>
      </c>
      <c r="AV219" s="172"/>
      <c r="AW219" s="177" t="str">
        <f>IFERROR(VLOOKUP(Table3[[#This Row],[RONI Match]],'Lookup Values'!$BU$2:$BV$26,2,FALSE),"")</f>
        <v/>
      </c>
      <c r="AX219" s="186"/>
      <c r="AY219" s="172"/>
      <c r="AZ219" s="176"/>
      <c r="BA219" s="170"/>
      <c r="BB219" s="170"/>
      <c r="BC219" s="170"/>
      <c r="BD219" s="170"/>
      <c r="BE219" s="170"/>
      <c r="BF219" s="170"/>
      <c r="BG219" s="170"/>
      <c r="BH219" s="170"/>
      <c r="BI219" s="175"/>
      <c r="BJ219" s="173"/>
      <c r="BK219" s="173"/>
      <c r="BL219" s="175"/>
      <c r="BM219" s="176"/>
      <c r="CC219" s="180" t="str">
        <f>IFERROR(VLOOKUP(Table2[[#This Row],[Gender]],'Lookup Values'!$A$1:$B$5,2,FALSE),"0")</f>
        <v>0</v>
      </c>
      <c r="CD219" s="181"/>
      <c r="CE219" s="180" t="str">
        <f>IFERROR(VLOOKUP(Table2[[#This Row],[Year Group]],'Lookup Values'!$C$1:$D$9,2,FALSE),"0")</f>
        <v>0</v>
      </c>
      <c r="CF219" s="180" t="str">
        <f>IFERROR(VLOOKUP(Table2[[#This Row],[School]],'Lookup Values'!$E$1:$E$22,2,FALSE),"0")</f>
        <v>0</v>
      </c>
      <c r="CG219" s="180" t="str">
        <f>IFERROR(VLOOKUP(Table2[[#This Row],[Attending PRU / AP]],'Lookup Values'!$G$1:$H$3,2,FALSE),"0")</f>
        <v>0</v>
      </c>
      <c r="CH219" s="180" t="str">
        <f>IFERROR(VLOOKUP(Table2[[#This Row],[EHE]],'Lookup Values'!$I$1:$J$3,2,FALSE),"0")</f>
        <v>0</v>
      </c>
      <c r="CI219" s="180" t="str">
        <f>IFERROR(VLOOKUP(Table2[[#This Row],[CME]],'Lookup Values'!$K$1:$L$3,2,FALSE),"0")</f>
        <v>0</v>
      </c>
      <c r="CJ219" s="183" t="str">
        <f>IFERROR(VLOOKUP(Table2[[#This Row],[Ethnicity]],'Ethnicity codes'!$H$1:$J$101,3,FALSE),"")</f>
        <v/>
      </c>
      <c r="CK219" s="180" t="str">
        <f>IFERROR(VLOOKUP(Table3[[#This Row],[Ethnicity2]],'Lookup Values'!$M$1:$N$23,2,FALSE),"0")</f>
        <v>0</v>
      </c>
      <c r="CL219" s="180" t="str">
        <f>IFERROR(VLOOKUP(Table3[[#This Row],[Ethnicity2]],'Lookup Values'!$O$1:$P$3,2,FALSE),"0")</f>
        <v>0</v>
      </c>
      <c r="CM219" s="180" t="str">
        <f>IFERROR(VLOOKUP(Table2[[#This Row],[EAL]],'Lookup Values'!$Q$1:$R$3,2,FALSE),"0")</f>
        <v>0</v>
      </c>
      <c r="CN219" s="180" t="str">
        <f>IFERROR(VLOOKUP(Table2[[#This Row],[SEND]],'Lookup Values'!$S$1:$T$6,2,FALSE),"0")</f>
        <v>0</v>
      </c>
      <c r="CO219" s="180" t="str">
        <f>IFERROR(VLOOKUP(Table2[[#This Row],[Pupil Premium]],'Lookup Values'!$U$1:$V$3,2,FALSE),"0")</f>
        <v>0</v>
      </c>
      <c r="CP219" s="180" t="str">
        <f>IFERROR(VLOOKUP(Table2[[#This Row],[LAC / Care Leaver]],'Lookup Values'!$W$1:$X$3,2,FALSE),"0")</f>
        <v>0</v>
      </c>
      <c r="CQ219" s="180" t="str">
        <f>IFERROR(VLOOKUP(Table2[[#This Row],[CP / CIN]],'Lookup Values'!$Y$1:$Z$3,2,FALSE),"0")</f>
        <v>0</v>
      </c>
      <c r="CR219" s="180" t="str">
        <f>IFERROR(VLOOKUP(Table2[[#This Row],[Early Help Referral]],'Lookup Values'!$Y$1:$Z$3,2,FALSE),"0")</f>
        <v>0</v>
      </c>
      <c r="CS219" s="180" t="str">
        <f>IFERROR(VLOOKUP(Table2[[#This Row],[Social Worker]],'Lookup Values'!$Y$1:$Z$3,2,FALSE),"0")</f>
        <v>0</v>
      </c>
      <c r="CT219" s="180" t="str">
        <f>IFERROR(VLOOKUP(Table2[[#This Row],[Exclusion]],'Lookup Values'!$AE$1:$AF$5,2,FALSE),"0")</f>
        <v>0</v>
      </c>
      <c r="CU219" s="180" t="str">
        <f>IFERROR(VLOOKUP(Table2[[#This Row],[Attendance / Absence (&lt;90% PA / &lt;50% SA)]],'Lookup Values'!$AG$1:$AH$4,2,FALSE),"0")</f>
        <v>0</v>
      </c>
      <c r="CV219" s="180" t="str">
        <f>IFERROR(VLOOKUP(Table2[[#This Row],[Multiple School Moves (3+)]],'Lookup Values'!$AI$1:$AJ$3,2,FALSE),"0")</f>
        <v>0</v>
      </c>
      <c r="CW219" s="180" t="str">
        <f>IFERROR(VLOOKUP(Table2[[#This Row],[Pregnancy]],'Lookup Values'!$AK$1:$AL$3,2,FALSE),"0")</f>
        <v>0</v>
      </c>
      <c r="CX219" s="180" t="str">
        <f>IFERROR(VLOOKUP(Table2[[#This Row],[Young Parent]],'Lookup Values'!$AM$1:$AN$3,2,FALSE),"0")</f>
        <v>0</v>
      </c>
      <c r="CY219" s="180" t="str">
        <f>IFERROR(VLOOKUP(Table2[[#This Row],[Young Carer]],'Lookup Values'!$AO$1:$AP$3,2,FALSE),"0")</f>
        <v>0</v>
      </c>
      <c r="CZ219" s="180" t="str">
        <f>IFERROR(VLOOKUP(Table2[[#This Row],[CAMHS Involvement]],'Lookup Values'!$AQ$1:$AR$3,2,FALSE),"0")</f>
        <v>0</v>
      </c>
      <c r="DA219" s="180" t="str">
        <f>IFERROR(VLOOKUP(Table2[[#This Row],[Health Condition]],'Lookup Values'!$AS$1:$AT$3,2,FALSE),"0")</f>
        <v>0</v>
      </c>
      <c r="DB219" s="180" t="str">
        <f>IFERROR(VLOOKUP(Table2[[#This Row],[Substance Misuse ]],'Lookup Values'!$AU$1:$AV$3,2,FALSE),"0")</f>
        <v>0</v>
      </c>
      <c r="DC219" s="180" t="str">
        <f>IFERROR(VLOOKUP(Table2[[#This Row],[YOT supervision]],'Lookup Values'!$AW$1:$AX$3,2,FALSE),"0")</f>
        <v>0</v>
      </c>
      <c r="DD219" s="180" t="str">
        <f>IFERROR(VLOOKUP(Table2[[#This Row],[Previous YOT supervision]],'Lookup Values'!$AY$1:$AZ$3,2,FALSE),"0")</f>
        <v>0</v>
      </c>
      <c r="DE219" s="180" t="str">
        <f>IFERROR(VLOOKUP(Table2[[#This Row],[Custody]],'Lookup Values'!$BA$1:$BB$3,2,FALSE),"0")</f>
        <v>0</v>
      </c>
      <c r="DF219" s="180" t="str">
        <f>IFERROR(VLOOKUP(Table2[[#This Row],[KS2 Eng &amp; Maths Ability Profile HAP/MAP/LAP]],'Lookup Values'!$BC$1:$BD$4,2,FALSE),"0")</f>
        <v>0</v>
      </c>
      <c r="DG219" s="180" t="str">
        <f>IFERROR(VLOOKUP(Table2[[#This Row],[Intended Post 16 Destination]],'Lookup Values'!$BG$1:$BH$12,2,FALSE),"0")</f>
        <v>0</v>
      </c>
      <c r="DH219" s="180" t="str">
        <f>IFERROR(VLOOKUP(Table2[[#This Row],[Application submitted (Y/N or number of applications)]],'Lookup Values'!$BI$1:$BJ$3,2,FALSE),"0")</f>
        <v>0</v>
      </c>
      <c r="DI219" s="180" t="str">
        <f>IFERROR(VLOOKUP(Table2[[#This Row],[Provider Name]],'Lookup Values'!$BK$1:$BL$3,2,FALSE),"0")</f>
        <v>0</v>
      </c>
      <c r="DJ219" s="181"/>
      <c r="DK219" s="180" t="str">
        <f>IFERROR(VLOOKUP(Table2[[#This Row],[Offer received (Y/N)]],'Lookup Values'!$BM$1:$BN$3,2,FALSE),"0")</f>
        <v>0</v>
      </c>
      <c r="DL219" s="180" t="str">
        <f>IFERROR(VLOOKUP(Table2[[#This Row],[Poor Behaviour / Attitude / Motivation]],'Lookup Values'!$BO$1:$BP$4,2,FALSE),"0")</f>
        <v>0</v>
      </c>
      <c r="DM219" s="180" t="str">
        <f>IFERROR(VLOOKUP(Table2[[#This Row],[Other known risk factors (1)]],'Lookup Values'!$BQ$1:$BR$10,2,FALSE),"0")</f>
        <v>0</v>
      </c>
      <c r="DN219" s="182" t="str">
        <f>IFERROR(VLOOKUP(Table2[[#This Row],[Other known risk factors (2)]],'Lookup Values'!$BQ$1:$BR$10,2,FALSE),"0")</f>
        <v>0</v>
      </c>
      <c r="DO219" s="180">
        <f>SUM(Table3[[#This Row],[Gender Score]:[Other known risk factors (2) Score]])</f>
        <v>0</v>
      </c>
      <c r="DP219" s="185" t="str">
        <f>CONCATENATE(Table2[[#This Row],[Generated RONI]],Table2[[#This Row],[School RONI]])</f>
        <v>Very Low</v>
      </c>
    </row>
    <row r="220" spans="1:120" s="179" customFormat="1" ht="13" x14ac:dyDescent="0.3">
      <c r="A220" s="168"/>
      <c r="B220" s="169"/>
      <c r="C220" s="170"/>
      <c r="D220" s="170"/>
      <c r="E220" s="170"/>
      <c r="F220" s="170"/>
      <c r="G220" s="170"/>
      <c r="H220" s="171"/>
      <c r="I220" s="172"/>
      <c r="J220" s="173"/>
      <c r="K220" s="172"/>
      <c r="L220" s="172"/>
      <c r="M220" s="173"/>
      <c r="N220" s="171"/>
      <c r="O220" s="173"/>
      <c r="P220" s="175"/>
      <c r="Q220" s="175"/>
      <c r="R220" s="175"/>
      <c r="S220" s="175"/>
      <c r="T220" s="175"/>
      <c r="U220" s="175"/>
      <c r="V220" s="175"/>
      <c r="W220" s="175"/>
      <c r="X220" s="175"/>
      <c r="Y220" s="175"/>
      <c r="Z220" s="175"/>
      <c r="AA220" s="175"/>
      <c r="AB220" s="175"/>
      <c r="AC220" s="175"/>
      <c r="AD220" s="175"/>
      <c r="AE220" s="175"/>
      <c r="AF220" s="175"/>
      <c r="AG220" s="175"/>
      <c r="AH220" s="175"/>
      <c r="AI220" s="175"/>
      <c r="AJ220" s="175"/>
      <c r="AK220" s="175"/>
      <c r="AL220" s="175"/>
      <c r="AM220" s="175"/>
      <c r="AN220" s="175"/>
      <c r="AO220" s="175"/>
      <c r="AP220" s="175"/>
      <c r="AQ220" s="175"/>
      <c r="AR220" s="176"/>
      <c r="AS220" s="176"/>
      <c r="AT220" s="176"/>
      <c r="AU220" s="177" t="str">
        <f>VLOOKUP(Table3[[#This Row],[Risk Rating Score]],'Lookup Values'!$BS$1:$BT$34,2)</f>
        <v>Very Low</v>
      </c>
      <c r="AV220" s="172"/>
      <c r="AW220" s="177" t="str">
        <f>IFERROR(VLOOKUP(Table3[[#This Row],[RONI Match]],'Lookup Values'!$BU$2:$BV$26,2,FALSE),"")</f>
        <v/>
      </c>
      <c r="AX220" s="186"/>
      <c r="AY220" s="172"/>
      <c r="AZ220" s="176"/>
      <c r="BA220" s="170"/>
      <c r="BB220" s="170"/>
      <c r="BC220" s="170"/>
      <c r="BD220" s="170"/>
      <c r="BE220" s="170"/>
      <c r="BF220" s="170"/>
      <c r="BG220" s="170"/>
      <c r="BH220" s="170"/>
      <c r="BI220" s="175"/>
      <c r="BJ220" s="173"/>
      <c r="BK220" s="173"/>
      <c r="BL220" s="175"/>
      <c r="BM220" s="176"/>
      <c r="CC220" s="180" t="str">
        <f>IFERROR(VLOOKUP(Table2[[#This Row],[Gender]],'Lookup Values'!$A$1:$B$5,2,FALSE),"0")</f>
        <v>0</v>
      </c>
      <c r="CD220" s="181"/>
      <c r="CE220" s="180" t="str">
        <f>IFERROR(VLOOKUP(Table2[[#This Row],[Year Group]],'Lookup Values'!$C$1:$D$9,2,FALSE),"0")</f>
        <v>0</v>
      </c>
      <c r="CF220" s="180" t="str">
        <f>IFERROR(VLOOKUP(Table2[[#This Row],[School]],'Lookup Values'!$E$1:$E$22,2,FALSE),"0")</f>
        <v>0</v>
      </c>
      <c r="CG220" s="180" t="str">
        <f>IFERROR(VLOOKUP(Table2[[#This Row],[Attending PRU / AP]],'Lookup Values'!$G$1:$H$3,2,FALSE),"0")</f>
        <v>0</v>
      </c>
      <c r="CH220" s="180" t="str">
        <f>IFERROR(VLOOKUP(Table2[[#This Row],[EHE]],'Lookup Values'!$I$1:$J$3,2,FALSE),"0")</f>
        <v>0</v>
      </c>
      <c r="CI220" s="180" t="str">
        <f>IFERROR(VLOOKUP(Table2[[#This Row],[CME]],'Lookup Values'!$K$1:$L$3,2,FALSE),"0")</f>
        <v>0</v>
      </c>
      <c r="CJ220" s="183" t="str">
        <f>IFERROR(VLOOKUP(Table2[[#This Row],[Ethnicity]],'Ethnicity codes'!$H$1:$J$101,3,FALSE),"")</f>
        <v/>
      </c>
      <c r="CK220" s="180" t="str">
        <f>IFERROR(VLOOKUP(Table3[[#This Row],[Ethnicity2]],'Lookup Values'!$M$1:$N$23,2,FALSE),"0")</f>
        <v>0</v>
      </c>
      <c r="CL220" s="180" t="str">
        <f>IFERROR(VLOOKUP(Table3[[#This Row],[Ethnicity2]],'Lookup Values'!$O$1:$P$3,2,FALSE),"0")</f>
        <v>0</v>
      </c>
      <c r="CM220" s="180" t="str">
        <f>IFERROR(VLOOKUP(Table2[[#This Row],[EAL]],'Lookup Values'!$Q$1:$R$3,2,FALSE),"0")</f>
        <v>0</v>
      </c>
      <c r="CN220" s="180" t="str">
        <f>IFERROR(VLOOKUP(Table2[[#This Row],[SEND]],'Lookup Values'!$S$1:$T$6,2,FALSE),"0")</f>
        <v>0</v>
      </c>
      <c r="CO220" s="180" t="str">
        <f>IFERROR(VLOOKUP(Table2[[#This Row],[Pupil Premium]],'Lookup Values'!$U$1:$V$3,2,FALSE),"0")</f>
        <v>0</v>
      </c>
      <c r="CP220" s="180" t="str">
        <f>IFERROR(VLOOKUP(Table2[[#This Row],[LAC / Care Leaver]],'Lookup Values'!$W$1:$X$3,2,FALSE),"0")</f>
        <v>0</v>
      </c>
      <c r="CQ220" s="180" t="str">
        <f>IFERROR(VLOOKUP(Table2[[#This Row],[CP / CIN]],'Lookup Values'!$Y$1:$Z$3,2,FALSE),"0")</f>
        <v>0</v>
      </c>
      <c r="CR220" s="180" t="str">
        <f>IFERROR(VLOOKUP(Table2[[#This Row],[Early Help Referral]],'Lookup Values'!$Y$1:$Z$3,2,FALSE),"0")</f>
        <v>0</v>
      </c>
      <c r="CS220" s="180" t="str">
        <f>IFERROR(VLOOKUP(Table2[[#This Row],[Social Worker]],'Lookup Values'!$Y$1:$Z$3,2,FALSE),"0")</f>
        <v>0</v>
      </c>
      <c r="CT220" s="180" t="str">
        <f>IFERROR(VLOOKUP(Table2[[#This Row],[Exclusion]],'Lookup Values'!$AE$1:$AF$5,2,FALSE),"0")</f>
        <v>0</v>
      </c>
      <c r="CU220" s="180" t="str">
        <f>IFERROR(VLOOKUP(Table2[[#This Row],[Attendance / Absence (&lt;90% PA / &lt;50% SA)]],'Lookup Values'!$AG$1:$AH$4,2,FALSE),"0")</f>
        <v>0</v>
      </c>
      <c r="CV220" s="180" t="str">
        <f>IFERROR(VLOOKUP(Table2[[#This Row],[Multiple School Moves (3+)]],'Lookup Values'!$AI$1:$AJ$3,2,FALSE),"0")</f>
        <v>0</v>
      </c>
      <c r="CW220" s="180" t="str">
        <f>IFERROR(VLOOKUP(Table2[[#This Row],[Pregnancy]],'Lookup Values'!$AK$1:$AL$3,2,FALSE),"0")</f>
        <v>0</v>
      </c>
      <c r="CX220" s="180" t="str">
        <f>IFERROR(VLOOKUP(Table2[[#This Row],[Young Parent]],'Lookup Values'!$AM$1:$AN$3,2,FALSE),"0")</f>
        <v>0</v>
      </c>
      <c r="CY220" s="180" t="str">
        <f>IFERROR(VLOOKUP(Table2[[#This Row],[Young Carer]],'Lookup Values'!$AO$1:$AP$3,2,FALSE),"0")</f>
        <v>0</v>
      </c>
      <c r="CZ220" s="180" t="str">
        <f>IFERROR(VLOOKUP(Table2[[#This Row],[CAMHS Involvement]],'Lookup Values'!$AQ$1:$AR$3,2,FALSE),"0")</f>
        <v>0</v>
      </c>
      <c r="DA220" s="180" t="str">
        <f>IFERROR(VLOOKUP(Table2[[#This Row],[Health Condition]],'Lookup Values'!$AS$1:$AT$3,2,FALSE),"0")</f>
        <v>0</v>
      </c>
      <c r="DB220" s="180" t="str">
        <f>IFERROR(VLOOKUP(Table2[[#This Row],[Substance Misuse ]],'Lookup Values'!$AU$1:$AV$3,2,FALSE),"0")</f>
        <v>0</v>
      </c>
      <c r="DC220" s="180" t="str">
        <f>IFERROR(VLOOKUP(Table2[[#This Row],[YOT supervision]],'Lookup Values'!$AW$1:$AX$3,2,FALSE),"0")</f>
        <v>0</v>
      </c>
      <c r="DD220" s="180" t="str">
        <f>IFERROR(VLOOKUP(Table2[[#This Row],[Previous YOT supervision]],'Lookup Values'!$AY$1:$AZ$3,2,FALSE),"0")</f>
        <v>0</v>
      </c>
      <c r="DE220" s="180" t="str">
        <f>IFERROR(VLOOKUP(Table2[[#This Row],[Custody]],'Lookup Values'!$BA$1:$BB$3,2,FALSE),"0")</f>
        <v>0</v>
      </c>
      <c r="DF220" s="180" t="str">
        <f>IFERROR(VLOOKUP(Table2[[#This Row],[KS2 Eng &amp; Maths Ability Profile HAP/MAP/LAP]],'Lookup Values'!$BC$1:$BD$4,2,FALSE),"0")</f>
        <v>0</v>
      </c>
      <c r="DG220" s="180" t="str">
        <f>IFERROR(VLOOKUP(Table2[[#This Row],[Intended Post 16 Destination]],'Lookup Values'!$BG$1:$BH$12,2,FALSE),"0")</f>
        <v>0</v>
      </c>
      <c r="DH220" s="180" t="str">
        <f>IFERROR(VLOOKUP(Table2[[#This Row],[Application submitted (Y/N or number of applications)]],'Lookup Values'!$BI$1:$BJ$3,2,FALSE),"0")</f>
        <v>0</v>
      </c>
      <c r="DI220" s="180" t="str">
        <f>IFERROR(VLOOKUP(Table2[[#This Row],[Provider Name]],'Lookup Values'!$BK$1:$BL$3,2,FALSE),"0")</f>
        <v>0</v>
      </c>
      <c r="DJ220" s="181"/>
      <c r="DK220" s="180" t="str">
        <f>IFERROR(VLOOKUP(Table2[[#This Row],[Offer received (Y/N)]],'Lookup Values'!$BM$1:$BN$3,2,FALSE),"0")</f>
        <v>0</v>
      </c>
      <c r="DL220" s="180" t="str">
        <f>IFERROR(VLOOKUP(Table2[[#This Row],[Poor Behaviour / Attitude / Motivation]],'Lookup Values'!$BO$1:$BP$4,2,FALSE),"0")</f>
        <v>0</v>
      </c>
      <c r="DM220" s="180" t="str">
        <f>IFERROR(VLOOKUP(Table2[[#This Row],[Other known risk factors (1)]],'Lookup Values'!$BQ$1:$BR$10,2,FALSE),"0")</f>
        <v>0</v>
      </c>
      <c r="DN220" s="182" t="str">
        <f>IFERROR(VLOOKUP(Table2[[#This Row],[Other known risk factors (2)]],'Lookup Values'!$BQ$1:$BR$10,2,FALSE),"0")</f>
        <v>0</v>
      </c>
      <c r="DO220" s="180">
        <f>SUM(Table3[[#This Row],[Gender Score]:[Other known risk factors (2) Score]])</f>
        <v>0</v>
      </c>
      <c r="DP220" s="185" t="str">
        <f>CONCATENATE(Table2[[#This Row],[Generated RONI]],Table2[[#This Row],[School RONI]])</f>
        <v>Very Low</v>
      </c>
    </row>
    <row r="221" spans="1:120" s="179" customFormat="1" ht="13" x14ac:dyDescent="0.3">
      <c r="A221" s="168"/>
      <c r="B221" s="169"/>
      <c r="C221" s="170"/>
      <c r="D221" s="170"/>
      <c r="E221" s="170"/>
      <c r="F221" s="170"/>
      <c r="G221" s="170"/>
      <c r="H221" s="171"/>
      <c r="I221" s="172"/>
      <c r="J221" s="173"/>
      <c r="K221" s="172"/>
      <c r="L221" s="172"/>
      <c r="M221" s="173"/>
      <c r="N221" s="171"/>
      <c r="O221" s="173"/>
      <c r="P221" s="175"/>
      <c r="Q221" s="175"/>
      <c r="R221" s="175"/>
      <c r="S221" s="175"/>
      <c r="T221" s="175"/>
      <c r="U221" s="175"/>
      <c r="V221" s="175"/>
      <c r="W221" s="175"/>
      <c r="X221" s="175"/>
      <c r="Y221" s="175"/>
      <c r="Z221" s="175"/>
      <c r="AA221" s="175"/>
      <c r="AB221" s="175"/>
      <c r="AC221" s="175"/>
      <c r="AD221" s="175"/>
      <c r="AE221" s="175"/>
      <c r="AF221" s="175"/>
      <c r="AG221" s="175"/>
      <c r="AH221" s="175"/>
      <c r="AI221" s="175"/>
      <c r="AJ221" s="175"/>
      <c r="AK221" s="175"/>
      <c r="AL221" s="175"/>
      <c r="AM221" s="175"/>
      <c r="AN221" s="175"/>
      <c r="AO221" s="175"/>
      <c r="AP221" s="175"/>
      <c r="AQ221" s="175"/>
      <c r="AR221" s="176"/>
      <c r="AS221" s="176"/>
      <c r="AT221" s="176"/>
      <c r="AU221" s="177" t="str">
        <f>VLOOKUP(Table3[[#This Row],[Risk Rating Score]],'Lookup Values'!$BS$1:$BT$34,2)</f>
        <v>Very Low</v>
      </c>
      <c r="AV221" s="172"/>
      <c r="AW221" s="177" t="str">
        <f>IFERROR(VLOOKUP(Table3[[#This Row],[RONI Match]],'Lookup Values'!$BU$2:$BV$26,2,FALSE),"")</f>
        <v/>
      </c>
      <c r="AX221" s="186"/>
      <c r="AY221" s="172"/>
      <c r="AZ221" s="176"/>
      <c r="BA221" s="170"/>
      <c r="BB221" s="170"/>
      <c r="BC221" s="170"/>
      <c r="BD221" s="170"/>
      <c r="BE221" s="170"/>
      <c r="BF221" s="170"/>
      <c r="BG221" s="170"/>
      <c r="BH221" s="170"/>
      <c r="BI221" s="175"/>
      <c r="BJ221" s="173"/>
      <c r="BK221" s="173"/>
      <c r="BL221" s="175"/>
      <c r="BM221" s="176"/>
      <c r="CC221" s="180" t="str">
        <f>IFERROR(VLOOKUP(Table2[[#This Row],[Gender]],'Lookup Values'!$A$1:$B$5,2,FALSE),"0")</f>
        <v>0</v>
      </c>
      <c r="CD221" s="181"/>
      <c r="CE221" s="180" t="str">
        <f>IFERROR(VLOOKUP(Table2[[#This Row],[Year Group]],'Lookup Values'!$C$1:$D$9,2,FALSE),"0")</f>
        <v>0</v>
      </c>
      <c r="CF221" s="180" t="str">
        <f>IFERROR(VLOOKUP(Table2[[#This Row],[School]],'Lookup Values'!$E$1:$E$22,2,FALSE),"0")</f>
        <v>0</v>
      </c>
      <c r="CG221" s="180" t="str">
        <f>IFERROR(VLOOKUP(Table2[[#This Row],[Attending PRU / AP]],'Lookup Values'!$G$1:$H$3,2,FALSE),"0")</f>
        <v>0</v>
      </c>
      <c r="CH221" s="180" t="str">
        <f>IFERROR(VLOOKUP(Table2[[#This Row],[EHE]],'Lookup Values'!$I$1:$J$3,2,FALSE),"0")</f>
        <v>0</v>
      </c>
      <c r="CI221" s="180" t="str">
        <f>IFERROR(VLOOKUP(Table2[[#This Row],[CME]],'Lookup Values'!$K$1:$L$3,2,FALSE),"0")</f>
        <v>0</v>
      </c>
      <c r="CJ221" s="183" t="str">
        <f>IFERROR(VLOOKUP(Table2[[#This Row],[Ethnicity]],'Ethnicity codes'!$H$1:$J$101,3,FALSE),"")</f>
        <v/>
      </c>
      <c r="CK221" s="180" t="str">
        <f>IFERROR(VLOOKUP(Table3[[#This Row],[Ethnicity2]],'Lookup Values'!$M$1:$N$23,2,FALSE),"0")</f>
        <v>0</v>
      </c>
      <c r="CL221" s="180" t="str">
        <f>IFERROR(VLOOKUP(Table3[[#This Row],[Ethnicity2]],'Lookup Values'!$O$1:$P$3,2,FALSE),"0")</f>
        <v>0</v>
      </c>
      <c r="CM221" s="180" t="str">
        <f>IFERROR(VLOOKUP(Table2[[#This Row],[EAL]],'Lookup Values'!$Q$1:$R$3,2,FALSE),"0")</f>
        <v>0</v>
      </c>
      <c r="CN221" s="180" t="str">
        <f>IFERROR(VLOOKUP(Table2[[#This Row],[SEND]],'Lookup Values'!$S$1:$T$6,2,FALSE),"0")</f>
        <v>0</v>
      </c>
      <c r="CO221" s="180" t="str">
        <f>IFERROR(VLOOKUP(Table2[[#This Row],[Pupil Premium]],'Lookup Values'!$U$1:$V$3,2,FALSE),"0")</f>
        <v>0</v>
      </c>
      <c r="CP221" s="180" t="str">
        <f>IFERROR(VLOOKUP(Table2[[#This Row],[LAC / Care Leaver]],'Lookup Values'!$W$1:$X$3,2,FALSE),"0")</f>
        <v>0</v>
      </c>
      <c r="CQ221" s="180" t="str">
        <f>IFERROR(VLOOKUP(Table2[[#This Row],[CP / CIN]],'Lookup Values'!$Y$1:$Z$3,2,FALSE),"0")</f>
        <v>0</v>
      </c>
      <c r="CR221" s="180" t="str">
        <f>IFERROR(VLOOKUP(Table2[[#This Row],[Early Help Referral]],'Lookup Values'!$Y$1:$Z$3,2,FALSE),"0")</f>
        <v>0</v>
      </c>
      <c r="CS221" s="180" t="str">
        <f>IFERROR(VLOOKUP(Table2[[#This Row],[Social Worker]],'Lookup Values'!$Y$1:$Z$3,2,FALSE),"0")</f>
        <v>0</v>
      </c>
      <c r="CT221" s="180" t="str">
        <f>IFERROR(VLOOKUP(Table2[[#This Row],[Exclusion]],'Lookup Values'!$AE$1:$AF$5,2,FALSE),"0")</f>
        <v>0</v>
      </c>
      <c r="CU221" s="180" t="str">
        <f>IFERROR(VLOOKUP(Table2[[#This Row],[Attendance / Absence (&lt;90% PA / &lt;50% SA)]],'Lookup Values'!$AG$1:$AH$4,2,FALSE),"0")</f>
        <v>0</v>
      </c>
      <c r="CV221" s="180" t="str">
        <f>IFERROR(VLOOKUP(Table2[[#This Row],[Multiple School Moves (3+)]],'Lookup Values'!$AI$1:$AJ$3,2,FALSE),"0")</f>
        <v>0</v>
      </c>
      <c r="CW221" s="180" t="str">
        <f>IFERROR(VLOOKUP(Table2[[#This Row],[Pregnancy]],'Lookup Values'!$AK$1:$AL$3,2,FALSE),"0")</f>
        <v>0</v>
      </c>
      <c r="CX221" s="180" t="str">
        <f>IFERROR(VLOOKUP(Table2[[#This Row],[Young Parent]],'Lookup Values'!$AM$1:$AN$3,2,FALSE),"0")</f>
        <v>0</v>
      </c>
      <c r="CY221" s="180" t="str">
        <f>IFERROR(VLOOKUP(Table2[[#This Row],[Young Carer]],'Lookup Values'!$AO$1:$AP$3,2,FALSE),"0")</f>
        <v>0</v>
      </c>
      <c r="CZ221" s="180" t="str">
        <f>IFERROR(VLOOKUP(Table2[[#This Row],[CAMHS Involvement]],'Lookup Values'!$AQ$1:$AR$3,2,FALSE),"0")</f>
        <v>0</v>
      </c>
      <c r="DA221" s="180" t="str">
        <f>IFERROR(VLOOKUP(Table2[[#This Row],[Health Condition]],'Lookup Values'!$AS$1:$AT$3,2,FALSE),"0")</f>
        <v>0</v>
      </c>
      <c r="DB221" s="180" t="str">
        <f>IFERROR(VLOOKUP(Table2[[#This Row],[Substance Misuse ]],'Lookup Values'!$AU$1:$AV$3,2,FALSE),"0")</f>
        <v>0</v>
      </c>
      <c r="DC221" s="180" t="str">
        <f>IFERROR(VLOOKUP(Table2[[#This Row],[YOT supervision]],'Lookup Values'!$AW$1:$AX$3,2,FALSE),"0")</f>
        <v>0</v>
      </c>
      <c r="DD221" s="180" t="str">
        <f>IFERROR(VLOOKUP(Table2[[#This Row],[Previous YOT supervision]],'Lookup Values'!$AY$1:$AZ$3,2,FALSE),"0")</f>
        <v>0</v>
      </c>
      <c r="DE221" s="180" t="str">
        <f>IFERROR(VLOOKUP(Table2[[#This Row],[Custody]],'Lookup Values'!$BA$1:$BB$3,2,FALSE),"0")</f>
        <v>0</v>
      </c>
      <c r="DF221" s="180" t="str">
        <f>IFERROR(VLOOKUP(Table2[[#This Row],[KS2 Eng &amp; Maths Ability Profile HAP/MAP/LAP]],'Lookup Values'!$BC$1:$BD$4,2,FALSE),"0")</f>
        <v>0</v>
      </c>
      <c r="DG221" s="180" t="str">
        <f>IFERROR(VLOOKUP(Table2[[#This Row],[Intended Post 16 Destination]],'Lookup Values'!$BG$1:$BH$12,2,FALSE),"0")</f>
        <v>0</v>
      </c>
      <c r="DH221" s="180" t="str">
        <f>IFERROR(VLOOKUP(Table2[[#This Row],[Application submitted (Y/N or number of applications)]],'Lookup Values'!$BI$1:$BJ$3,2,FALSE),"0")</f>
        <v>0</v>
      </c>
      <c r="DI221" s="180" t="str">
        <f>IFERROR(VLOOKUP(Table2[[#This Row],[Provider Name]],'Lookup Values'!$BK$1:$BL$3,2,FALSE),"0")</f>
        <v>0</v>
      </c>
      <c r="DJ221" s="181"/>
      <c r="DK221" s="180" t="str">
        <f>IFERROR(VLOOKUP(Table2[[#This Row],[Offer received (Y/N)]],'Lookup Values'!$BM$1:$BN$3,2,FALSE),"0")</f>
        <v>0</v>
      </c>
      <c r="DL221" s="180" t="str">
        <f>IFERROR(VLOOKUP(Table2[[#This Row],[Poor Behaviour / Attitude / Motivation]],'Lookup Values'!$BO$1:$BP$4,2,FALSE),"0")</f>
        <v>0</v>
      </c>
      <c r="DM221" s="180" t="str">
        <f>IFERROR(VLOOKUP(Table2[[#This Row],[Other known risk factors (1)]],'Lookup Values'!$BQ$1:$BR$10,2,FALSE),"0")</f>
        <v>0</v>
      </c>
      <c r="DN221" s="182" t="str">
        <f>IFERROR(VLOOKUP(Table2[[#This Row],[Other known risk factors (2)]],'Lookup Values'!$BQ$1:$BR$10,2,FALSE),"0")</f>
        <v>0</v>
      </c>
      <c r="DO221" s="180">
        <f>SUM(Table3[[#This Row],[Gender Score]:[Other known risk factors (2) Score]])</f>
        <v>0</v>
      </c>
      <c r="DP221" s="185" t="str">
        <f>CONCATENATE(Table2[[#This Row],[Generated RONI]],Table2[[#This Row],[School RONI]])</f>
        <v>Very Low</v>
      </c>
    </row>
    <row r="222" spans="1:120" s="179" customFormat="1" ht="13" x14ac:dyDescent="0.3">
      <c r="A222" s="168"/>
      <c r="B222" s="169"/>
      <c r="C222" s="170"/>
      <c r="D222" s="170"/>
      <c r="E222" s="170"/>
      <c r="F222" s="170"/>
      <c r="G222" s="170"/>
      <c r="H222" s="171"/>
      <c r="I222" s="172"/>
      <c r="J222" s="173"/>
      <c r="K222" s="172"/>
      <c r="L222" s="172"/>
      <c r="M222" s="173"/>
      <c r="N222" s="171"/>
      <c r="O222" s="173"/>
      <c r="P222" s="175"/>
      <c r="Q222" s="175"/>
      <c r="R222" s="175"/>
      <c r="S222" s="175"/>
      <c r="T222" s="175"/>
      <c r="U222" s="175"/>
      <c r="V222" s="175"/>
      <c r="W222" s="175"/>
      <c r="X222" s="175"/>
      <c r="Y222" s="175"/>
      <c r="Z222" s="175"/>
      <c r="AA222" s="175"/>
      <c r="AB222" s="175"/>
      <c r="AC222" s="175"/>
      <c r="AD222" s="175"/>
      <c r="AE222" s="175"/>
      <c r="AF222" s="175"/>
      <c r="AG222" s="175"/>
      <c r="AH222" s="175"/>
      <c r="AI222" s="175"/>
      <c r="AJ222" s="175"/>
      <c r="AK222" s="175"/>
      <c r="AL222" s="175"/>
      <c r="AM222" s="175"/>
      <c r="AN222" s="175"/>
      <c r="AO222" s="175"/>
      <c r="AP222" s="175"/>
      <c r="AQ222" s="175"/>
      <c r="AR222" s="176"/>
      <c r="AS222" s="176"/>
      <c r="AT222" s="176"/>
      <c r="AU222" s="177" t="str">
        <f>VLOOKUP(Table3[[#This Row],[Risk Rating Score]],'Lookup Values'!$BS$1:$BT$34,2)</f>
        <v>Very Low</v>
      </c>
      <c r="AV222" s="172"/>
      <c r="AW222" s="177" t="str">
        <f>IFERROR(VLOOKUP(Table3[[#This Row],[RONI Match]],'Lookup Values'!$BU$2:$BV$26,2,FALSE),"")</f>
        <v/>
      </c>
      <c r="AX222" s="186"/>
      <c r="AY222" s="172"/>
      <c r="AZ222" s="176"/>
      <c r="BA222" s="170"/>
      <c r="BB222" s="170"/>
      <c r="BC222" s="170"/>
      <c r="BD222" s="170"/>
      <c r="BE222" s="170"/>
      <c r="BF222" s="170"/>
      <c r="BG222" s="170"/>
      <c r="BH222" s="170"/>
      <c r="BI222" s="175"/>
      <c r="BJ222" s="173"/>
      <c r="BK222" s="173"/>
      <c r="BL222" s="175"/>
      <c r="BM222" s="176"/>
      <c r="CC222" s="180" t="str">
        <f>IFERROR(VLOOKUP(Table2[[#This Row],[Gender]],'Lookup Values'!$A$1:$B$5,2,FALSE),"0")</f>
        <v>0</v>
      </c>
      <c r="CD222" s="181"/>
      <c r="CE222" s="180" t="str">
        <f>IFERROR(VLOOKUP(Table2[[#This Row],[Year Group]],'Lookup Values'!$C$1:$D$9,2,FALSE),"0")</f>
        <v>0</v>
      </c>
      <c r="CF222" s="180" t="str">
        <f>IFERROR(VLOOKUP(Table2[[#This Row],[School]],'Lookup Values'!$E$1:$E$22,2,FALSE),"0")</f>
        <v>0</v>
      </c>
      <c r="CG222" s="180" t="str">
        <f>IFERROR(VLOOKUP(Table2[[#This Row],[Attending PRU / AP]],'Lookup Values'!$G$1:$H$3,2,FALSE),"0")</f>
        <v>0</v>
      </c>
      <c r="CH222" s="180" t="str">
        <f>IFERROR(VLOOKUP(Table2[[#This Row],[EHE]],'Lookup Values'!$I$1:$J$3,2,FALSE),"0")</f>
        <v>0</v>
      </c>
      <c r="CI222" s="180" t="str">
        <f>IFERROR(VLOOKUP(Table2[[#This Row],[CME]],'Lookup Values'!$K$1:$L$3,2,FALSE),"0")</f>
        <v>0</v>
      </c>
      <c r="CJ222" s="183" t="str">
        <f>IFERROR(VLOOKUP(Table2[[#This Row],[Ethnicity]],'Ethnicity codes'!$H$1:$J$101,3,FALSE),"")</f>
        <v/>
      </c>
      <c r="CK222" s="180" t="str">
        <f>IFERROR(VLOOKUP(Table3[[#This Row],[Ethnicity2]],'Lookup Values'!$M$1:$N$23,2,FALSE),"0")</f>
        <v>0</v>
      </c>
      <c r="CL222" s="180" t="str">
        <f>IFERROR(VLOOKUP(Table3[[#This Row],[Ethnicity2]],'Lookup Values'!$O$1:$P$3,2,FALSE),"0")</f>
        <v>0</v>
      </c>
      <c r="CM222" s="180" t="str">
        <f>IFERROR(VLOOKUP(Table2[[#This Row],[EAL]],'Lookup Values'!$Q$1:$R$3,2,FALSE),"0")</f>
        <v>0</v>
      </c>
      <c r="CN222" s="180" t="str">
        <f>IFERROR(VLOOKUP(Table2[[#This Row],[SEND]],'Lookup Values'!$S$1:$T$6,2,FALSE),"0")</f>
        <v>0</v>
      </c>
      <c r="CO222" s="180" t="str">
        <f>IFERROR(VLOOKUP(Table2[[#This Row],[Pupil Premium]],'Lookup Values'!$U$1:$V$3,2,FALSE),"0")</f>
        <v>0</v>
      </c>
      <c r="CP222" s="180" t="str">
        <f>IFERROR(VLOOKUP(Table2[[#This Row],[LAC / Care Leaver]],'Lookup Values'!$W$1:$X$3,2,FALSE),"0")</f>
        <v>0</v>
      </c>
      <c r="CQ222" s="180" t="str">
        <f>IFERROR(VLOOKUP(Table2[[#This Row],[CP / CIN]],'Lookup Values'!$Y$1:$Z$3,2,FALSE),"0")</f>
        <v>0</v>
      </c>
      <c r="CR222" s="180" t="str">
        <f>IFERROR(VLOOKUP(Table2[[#This Row],[Early Help Referral]],'Lookup Values'!$Y$1:$Z$3,2,FALSE),"0")</f>
        <v>0</v>
      </c>
      <c r="CS222" s="180" t="str">
        <f>IFERROR(VLOOKUP(Table2[[#This Row],[Social Worker]],'Lookup Values'!$Y$1:$Z$3,2,FALSE),"0")</f>
        <v>0</v>
      </c>
      <c r="CT222" s="180" t="str">
        <f>IFERROR(VLOOKUP(Table2[[#This Row],[Exclusion]],'Lookup Values'!$AE$1:$AF$5,2,FALSE),"0")</f>
        <v>0</v>
      </c>
      <c r="CU222" s="180" t="str">
        <f>IFERROR(VLOOKUP(Table2[[#This Row],[Attendance / Absence (&lt;90% PA / &lt;50% SA)]],'Lookup Values'!$AG$1:$AH$4,2,FALSE),"0")</f>
        <v>0</v>
      </c>
      <c r="CV222" s="180" t="str">
        <f>IFERROR(VLOOKUP(Table2[[#This Row],[Multiple School Moves (3+)]],'Lookup Values'!$AI$1:$AJ$3,2,FALSE),"0")</f>
        <v>0</v>
      </c>
      <c r="CW222" s="180" t="str">
        <f>IFERROR(VLOOKUP(Table2[[#This Row],[Pregnancy]],'Lookup Values'!$AK$1:$AL$3,2,FALSE),"0")</f>
        <v>0</v>
      </c>
      <c r="CX222" s="180" t="str">
        <f>IFERROR(VLOOKUP(Table2[[#This Row],[Young Parent]],'Lookup Values'!$AM$1:$AN$3,2,FALSE),"0")</f>
        <v>0</v>
      </c>
      <c r="CY222" s="180" t="str">
        <f>IFERROR(VLOOKUP(Table2[[#This Row],[Young Carer]],'Lookup Values'!$AO$1:$AP$3,2,FALSE),"0")</f>
        <v>0</v>
      </c>
      <c r="CZ222" s="180" t="str">
        <f>IFERROR(VLOOKUP(Table2[[#This Row],[CAMHS Involvement]],'Lookup Values'!$AQ$1:$AR$3,2,FALSE),"0")</f>
        <v>0</v>
      </c>
      <c r="DA222" s="180" t="str">
        <f>IFERROR(VLOOKUP(Table2[[#This Row],[Health Condition]],'Lookup Values'!$AS$1:$AT$3,2,FALSE),"0")</f>
        <v>0</v>
      </c>
      <c r="DB222" s="180" t="str">
        <f>IFERROR(VLOOKUP(Table2[[#This Row],[Substance Misuse ]],'Lookup Values'!$AU$1:$AV$3,2,FALSE),"0")</f>
        <v>0</v>
      </c>
      <c r="DC222" s="180" t="str">
        <f>IFERROR(VLOOKUP(Table2[[#This Row],[YOT supervision]],'Lookup Values'!$AW$1:$AX$3,2,FALSE),"0")</f>
        <v>0</v>
      </c>
      <c r="DD222" s="180" t="str">
        <f>IFERROR(VLOOKUP(Table2[[#This Row],[Previous YOT supervision]],'Lookup Values'!$AY$1:$AZ$3,2,FALSE),"0")</f>
        <v>0</v>
      </c>
      <c r="DE222" s="180" t="str">
        <f>IFERROR(VLOOKUP(Table2[[#This Row],[Custody]],'Lookup Values'!$BA$1:$BB$3,2,FALSE),"0")</f>
        <v>0</v>
      </c>
      <c r="DF222" s="180" t="str">
        <f>IFERROR(VLOOKUP(Table2[[#This Row],[KS2 Eng &amp; Maths Ability Profile HAP/MAP/LAP]],'Lookup Values'!$BC$1:$BD$4,2,FALSE),"0")</f>
        <v>0</v>
      </c>
      <c r="DG222" s="180" t="str">
        <f>IFERROR(VLOOKUP(Table2[[#This Row],[Intended Post 16 Destination]],'Lookup Values'!$BG$1:$BH$12,2,FALSE),"0")</f>
        <v>0</v>
      </c>
      <c r="DH222" s="180" t="str">
        <f>IFERROR(VLOOKUP(Table2[[#This Row],[Application submitted (Y/N or number of applications)]],'Lookup Values'!$BI$1:$BJ$3,2,FALSE),"0")</f>
        <v>0</v>
      </c>
      <c r="DI222" s="180" t="str">
        <f>IFERROR(VLOOKUP(Table2[[#This Row],[Provider Name]],'Lookup Values'!$BK$1:$BL$3,2,FALSE),"0")</f>
        <v>0</v>
      </c>
      <c r="DJ222" s="181"/>
      <c r="DK222" s="180" t="str">
        <f>IFERROR(VLOOKUP(Table2[[#This Row],[Offer received (Y/N)]],'Lookup Values'!$BM$1:$BN$3,2,FALSE),"0")</f>
        <v>0</v>
      </c>
      <c r="DL222" s="180" t="str">
        <f>IFERROR(VLOOKUP(Table2[[#This Row],[Poor Behaviour / Attitude / Motivation]],'Lookup Values'!$BO$1:$BP$4,2,FALSE),"0")</f>
        <v>0</v>
      </c>
      <c r="DM222" s="180" t="str">
        <f>IFERROR(VLOOKUP(Table2[[#This Row],[Other known risk factors (1)]],'Lookup Values'!$BQ$1:$BR$10,2,FALSE),"0")</f>
        <v>0</v>
      </c>
      <c r="DN222" s="182" t="str">
        <f>IFERROR(VLOOKUP(Table2[[#This Row],[Other known risk factors (2)]],'Lookup Values'!$BQ$1:$BR$10,2,FALSE),"0")</f>
        <v>0</v>
      </c>
      <c r="DO222" s="180">
        <f>SUM(Table3[[#This Row],[Gender Score]:[Other known risk factors (2) Score]])</f>
        <v>0</v>
      </c>
      <c r="DP222" s="185" t="str">
        <f>CONCATENATE(Table2[[#This Row],[Generated RONI]],Table2[[#This Row],[School RONI]])</f>
        <v>Very Low</v>
      </c>
    </row>
    <row r="223" spans="1:120" s="179" customFormat="1" ht="13" x14ac:dyDescent="0.3">
      <c r="A223" s="168"/>
      <c r="B223" s="169"/>
      <c r="C223" s="170"/>
      <c r="D223" s="170"/>
      <c r="E223" s="170"/>
      <c r="F223" s="170"/>
      <c r="G223" s="170"/>
      <c r="H223" s="171"/>
      <c r="I223" s="172"/>
      <c r="J223" s="173"/>
      <c r="K223" s="172"/>
      <c r="L223" s="172"/>
      <c r="M223" s="173"/>
      <c r="N223" s="171"/>
      <c r="O223" s="173"/>
      <c r="P223" s="175"/>
      <c r="Q223" s="175"/>
      <c r="R223" s="175"/>
      <c r="S223" s="175"/>
      <c r="T223" s="175"/>
      <c r="U223" s="175"/>
      <c r="V223" s="175"/>
      <c r="W223" s="175"/>
      <c r="X223" s="175"/>
      <c r="Y223" s="175"/>
      <c r="Z223" s="175"/>
      <c r="AA223" s="175"/>
      <c r="AB223" s="175"/>
      <c r="AC223" s="175"/>
      <c r="AD223" s="175"/>
      <c r="AE223" s="175"/>
      <c r="AF223" s="175"/>
      <c r="AG223" s="175"/>
      <c r="AH223" s="175"/>
      <c r="AI223" s="175"/>
      <c r="AJ223" s="175"/>
      <c r="AK223" s="175"/>
      <c r="AL223" s="175"/>
      <c r="AM223" s="175"/>
      <c r="AN223" s="175"/>
      <c r="AO223" s="175"/>
      <c r="AP223" s="175"/>
      <c r="AQ223" s="175"/>
      <c r="AR223" s="176"/>
      <c r="AS223" s="176"/>
      <c r="AT223" s="176"/>
      <c r="AU223" s="177" t="str">
        <f>VLOOKUP(Table3[[#This Row],[Risk Rating Score]],'Lookup Values'!$BS$1:$BT$34,2)</f>
        <v>Very Low</v>
      </c>
      <c r="AV223" s="172"/>
      <c r="AW223" s="177" t="str">
        <f>IFERROR(VLOOKUP(Table3[[#This Row],[RONI Match]],'Lookup Values'!$BU$2:$BV$26,2,FALSE),"")</f>
        <v/>
      </c>
      <c r="AX223" s="186"/>
      <c r="AY223" s="172"/>
      <c r="AZ223" s="176"/>
      <c r="BA223" s="170"/>
      <c r="BB223" s="170"/>
      <c r="BC223" s="170"/>
      <c r="BD223" s="170"/>
      <c r="BE223" s="170"/>
      <c r="BF223" s="170"/>
      <c r="BG223" s="170"/>
      <c r="BH223" s="170"/>
      <c r="BI223" s="175"/>
      <c r="BJ223" s="173"/>
      <c r="BK223" s="173"/>
      <c r="BL223" s="175"/>
      <c r="BM223" s="176"/>
      <c r="CC223" s="180" t="str">
        <f>IFERROR(VLOOKUP(Table2[[#This Row],[Gender]],'Lookup Values'!$A$1:$B$5,2,FALSE),"0")</f>
        <v>0</v>
      </c>
      <c r="CD223" s="181"/>
      <c r="CE223" s="180" t="str">
        <f>IFERROR(VLOOKUP(Table2[[#This Row],[Year Group]],'Lookup Values'!$C$1:$D$9,2,FALSE),"0")</f>
        <v>0</v>
      </c>
      <c r="CF223" s="180" t="str">
        <f>IFERROR(VLOOKUP(Table2[[#This Row],[School]],'Lookup Values'!$E$1:$E$22,2,FALSE),"0")</f>
        <v>0</v>
      </c>
      <c r="CG223" s="180" t="str">
        <f>IFERROR(VLOOKUP(Table2[[#This Row],[Attending PRU / AP]],'Lookup Values'!$G$1:$H$3,2,FALSE),"0")</f>
        <v>0</v>
      </c>
      <c r="CH223" s="180" t="str">
        <f>IFERROR(VLOOKUP(Table2[[#This Row],[EHE]],'Lookup Values'!$I$1:$J$3,2,FALSE),"0")</f>
        <v>0</v>
      </c>
      <c r="CI223" s="180" t="str">
        <f>IFERROR(VLOOKUP(Table2[[#This Row],[CME]],'Lookup Values'!$K$1:$L$3,2,FALSE),"0")</f>
        <v>0</v>
      </c>
      <c r="CJ223" s="183" t="str">
        <f>IFERROR(VLOOKUP(Table2[[#This Row],[Ethnicity]],'Ethnicity codes'!$H$1:$J$101,3,FALSE),"")</f>
        <v/>
      </c>
      <c r="CK223" s="180" t="str">
        <f>IFERROR(VLOOKUP(Table3[[#This Row],[Ethnicity2]],'Lookup Values'!$M$1:$N$23,2,FALSE),"0")</f>
        <v>0</v>
      </c>
      <c r="CL223" s="180" t="str">
        <f>IFERROR(VLOOKUP(Table3[[#This Row],[Ethnicity2]],'Lookup Values'!$O$1:$P$3,2,FALSE),"0")</f>
        <v>0</v>
      </c>
      <c r="CM223" s="180" t="str">
        <f>IFERROR(VLOOKUP(Table2[[#This Row],[EAL]],'Lookup Values'!$Q$1:$R$3,2,FALSE),"0")</f>
        <v>0</v>
      </c>
      <c r="CN223" s="180" t="str">
        <f>IFERROR(VLOOKUP(Table2[[#This Row],[SEND]],'Lookup Values'!$S$1:$T$6,2,FALSE),"0")</f>
        <v>0</v>
      </c>
      <c r="CO223" s="180" t="str">
        <f>IFERROR(VLOOKUP(Table2[[#This Row],[Pupil Premium]],'Lookup Values'!$U$1:$V$3,2,FALSE),"0")</f>
        <v>0</v>
      </c>
      <c r="CP223" s="180" t="str">
        <f>IFERROR(VLOOKUP(Table2[[#This Row],[LAC / Care Leaver]],'Lookup Values'!$W$1:$X$3,2,FALSE),"0")</f>
        <v>0</v>
      </c>
      <c r="CQ223" s="180" t="str">
        <f>IFERROR(VLOOKUP(Table2[[#This Row],[CP / CIN]],'Lookup Values'!$Y$1:$Z$3,2,FALSE),"0")</f>
        <v>0</v>
      </c>
      <c r="CR223" s="180" t="str">
        <f>IFERROR(VLOOKUP(Table2[[#This Row],[Early Help Referral]],'Lookup Values'!$Y$1:$Z$3,2,FALSE),"0")</f>
        <v>0</v>
      </c>
      <c r="CS223" s="180" t="str">
        <f>IFERROR(VLOOKUP(Table2[[#This Row],[Social Worker]],'Lookup Values'!$Y$1:$Z$3,2,FALSE),"0")</f>
        <v>0</v>
      </c>
      <c r="CT223" s="180" t="str">
        <f>IFERROR(VLOOKUP(Table2[[#This Row],[Exclusion]],'Lookup Values'!$AE$1:$AF$5,2,FALSE),"0")</f>
        <v>0</v>
      </c>
      <c r="CU223" s="180" t="str">
        <f>IFERROR(VLOOKUP(Table2[[#This Row],[Attendance / Absence (&lt;90% PA / &lt;50% SA)]],'Lookup Values'!$AG$1:$AH$4,2,FALSE),"0")</f>
        <v>0</v>
      </c>
      <c r="CV223" s="180" t="str">
        <f>IFERROR(VLOOKUP(Table2[[#This Row],[Multiple School Moves (3+)]],'Lookup Values'!$AI$1:$AJ$3,2,FALSE),"0")</f>
        <v>0</v>
      </c>
      <c r="CW223" s="180" t="str">
        <f>IFERROR(VLOOKUP(Table2[[#This Row],[Pregnancy]],'Lookup Values'!$AK$1:$AL$3,2,FALSE),"0")</f>
        <v>0</v>
      </c>
      <c r="CX223" s="180" t="str">
        <f>IFERROR(VLOOKUP(Table2[[#This Row],[Young Parent]],'Lookup Values'!$AM$1:$AN$3,2,FALSE),"0")</f>
        <v>0</v>
      </c>
      <c r="CY223" s="180" t="str">
        <f>IFERROR(VLOOKUP(Table2[[#This Row],[Young Carer]],'Lookup Values'!$AO$1:$AP$3,2,FALSE),"0")</f>
        <v>0</v>
      </c>
      <c r="CZ223" s="180" t="str">
        <f>IFERROR(VLOOKUP(Table2[[#This Row],[CAMHS Involvement]],'Lookup Values'!$AQ$1:$AR$3,2,FALSE),"0")</f>
        <v>0</v>
      </c>
      <c r="DA223" s="180" t="str">
        <f>IFERROR(VLOOKUP(Table2[[#This Row],[Health Condition]],'Lookup Values'!$AS$1:$AT$3,2,FALSE),"0")</f>
        <v>0</v>
      </c>
      <c r="DB223" s="180" t="str">
        <f>IFERROR(VLOOKUP(Table2[[#This Row],[Substance Misuse ]],'Lookup Values'!$AU$1:$AV$3,2,FALSE),"0")</f>
        <v>0</v>
      </c>
      <c r="DC223" s="180" t="str">
        <f>IFERROR(VLOOKUP(Table2[[#This Row],[YOT supervision]],'Lookup Values'!$AW$1:$AX$3,2,FALSE),"0")</f>
        <v>0</v>
      </c>
      <c r="DD223" s="180" t="str">
        <f>IFERROR(VLOOKUP(Table2[[#This Row],[Previous YOT supervision]],'Lookup Values'!$AY$1:$AZ$3,2,FALSE),"0")</f>
        <v>0</v>
      </c>
      <c r="DE223" s="180" t="str">
        <f>IFERROR(VLOOKUP(Table2[[#This Row],[Custody]],'Lookup Values'!$BA$1:$BB$3,2,FALSE),"0")</f>
        <v>0</v>
      </c>
      <c r="DF223" s="180" t="str">
        <f>IFERROR(VLOOKUP(Table2[[#This Row],[KS2 Eng &amp; Maths Ability Profile HAP/MAP/LAP]],'Lookup Values'!$BC$1:$BD$4,2,FALSE),"0")</f>
        <v>0</v>
      </c>
      <c r="DG223" s="180" t="str">
        <f>IFERROR(VLOOKUP(Table2[[#This Row],[Intended Post 16 Destination]],'Lookup Values'!$BG$1:$BH$12,2,FALSE),"0")</f>
        <v>0</v>
      </c>
      <c r="DH223" s="180" t="str">
        <f>IFERROR(VLOOKUP(Table2[[#This Row],[Application submitted (Y/N or number of applications)]],'Lookup Values'!$BI$1:$BJ$3,2,FALSE),"0")</f>
        <v>0</v>
      </c>
      <c r="DI223" s="180" t="str">
        <f>IFERROR(VLOOKUP(Table2[[#This Row],[Provider Name]],'Lookup Values'!$BK$1:$BL$3,2,FALSE),"0")</f>
        <v>0</v>
      </c>
      <c r="DJ223" s="181"/>
      <c r="DK223" s="180" t="str">
        <f>IFERROR(VLOOKUP(Table2[[#This Row],[Offer received (Y/N)]],'Lookup Values'!$BM$1:$BN$3,2,FALSE),"0")</f>
        <v>0</v>
      </c>
      <c r="DL223" s="180" t="str">
        <f>IFERROR(VLOOKUP(Table2[[#This Row],[Poor Behaviour / Attitude / Motivation]],'Lookup Values'!$BO$1:$BP$4,2,FALSE),"0")</f>
        <v>0</v>
      </c>
      <c r="DM223" s="180" t="str">
        <f>IFERROR(VLOOKUP(Table2[[#This Row],[Other known risk factors (1)]],'Lookup Values'!$BQ$1:$BR$10,2,FALSE),"0")</f>
        <v>0</v>
      </c>
      <c r="DN223" s="182" t="str">
        <f>IFERROR(VLOOKUP(Table2[[#This Row],[Other known risk factors (2)]],'Lookup Values'!$BQ$1:$BR$10,2,FALSE),"0")</f>
        <v>0</v>
      </c>
      <c r="DO223" s="180">
        <f>SUM(Table3[[#This Row],[Gender Score]:[Other known risk factors (2) Score]])</f>
        <v>0</v>
      </c>
      <c r="DP223" s="185" t="str">
        <f>CONCATENATE(Table2[[#This Row],[Generated RONI]],Table2[[#This Row],[School RONI]])</f>
        <v>Very Low</v>
      </c>
    </row>
    <row r="224" spans="1:120" s="179" customFormat="1" ht="13" x14ac:dyDescent="0.3">
      <c r="A224" s="168"/>
      <c r="B224" s="169"/>
      <c r="C224" s="170"/>
      <c r="D224" s="170"/>
      <c r="E224" s="170"/>
      <c r="F224" s="170"/>
      <c r="G224" s="170"/>
      <c r="H224" s="171"/>
      <c r="I224" s="172"/>
      <c r="J224" s="173"/>
      <c r="K224" s="172"/>
      <c r="L224" s="172"/>
      <c r="M224" s="173"/>
      <c r="N224" s="171"/>
      <c r="O224" s="173"/>
      <c r="P224" s="175"/>
      <c r="Q224" s="175"/>
      <c r="R224" s="175"/>
      <c r="S224" s="175"/>
      <c r="T224" s="175"/>
      <c r="U224" s="175"/>
      <c r="V224" s="175"/>
      <c r="W224" s="175"/>
      <c r="X224" s="175"/>
      <c r="Y224" s="175"/>
      <c r="Z224" s="175"/>
      <c r="AA224" s="175"/>
      <c r="AB224" s="175"/>
      <c r="AC224" s="175"/>
      <c r="AD224" s="175"/>
      <c r="AE224" s="175"/>
      <c r="AF224" s="175"/>
      <c r="AG224" s="175"/>
      <c r="AH224" s="175"/>
      <c r="AI224" s="175"/>
      <c r="AJ224" s="175"/>
      <c r="AK224" s="175"/>
      <c r="AL224" s="175"/>
      <c r="AM224" s="175"/>
      <c r="AN224" s="175"/>
      <c r="AO224" s="175"/>
      <c r="AP224" s="175"/>
      <c r="AQ224" s="175"/>
      <c r="AR224" s="176"/>
      <c r="AS224" s="176"/>
      <c r="AT224" s="176"/>
      <c r="AU224" s="177" t="str">
        <f>VLOOKUP(Table3[[#This Row],[Risk Rating Score]],'Lookup Values'!$BS$1:$BT$34,2)</f>
        <v>Very Low</v>
      </c>
      <c r="AV224" s="172"/>
      <c r="AW224" s="177" t="str">
        <f>IFERROR(VLOOKUP(Table3[[#This Row],[RONI Match]],'Lookup Values'!$BU$2:$BV$26,2,FALSE),"")</f>
        <v/>
      </c>
      <c r="AX224" s="186"/>
      <c r="AY224" s="172"/>
      <c r="AZ224" s="176"/>
      <c r="BA224" s="170"/>
      <c r="BB224" s="170"/>
      <c r="BC224" s="170"/>
      <c r="BD224" s="170"/>
      <c r="BE224" s="170"/>
      <c r="BF224" s="170"/>
      <c r="BG224" s="170"/>
      <c r="BH224" s="170"/>
      <c r="BI224" s="175"/>
      <c r="BJ224" s="173"/>
      <c r="BK224" s="173"/>
      <c r="BL224" s="175"/>
      <c r="BM224" s="176"/>
      <c r="CC224" s="180" t="str">
        <f>IFERROR(VLOOKUP(Table2[[#This Row],[Gender]],'Lookup Values'!$A$1:$B$5,2,FALSE),"0")</f>
        <v>0</v>
      </c>
      <c r="CD224" s="181"/>
      <c r="CE224" s="180" t="str">
        <f>IFERROR(VLOOKUP(Table2[[#This Row],[Year Group]],'Lookup Values'!$C$1:$D$9,2,FALSE),"0")</f>
        <v>0</v>
      </c>
      <c r="CF224" s="180" t="str">
        <f>IFERROR(VLOOKUP(Table2[[#This Row],[School]],'Lookup Values'!$E$1:$E$22,2,FALSE),"0")</f>
        <v>0</v>
      </c>
      <c r="CG224" s="180" t="str">
        <f>IFERROR(VLOOKUP(Table2[[#This Row],[Attending PRU / AP]],'Lookup Values'!$G$1:$H$3,2,FALSE),"0")</f>
        <v>0</v>
      </c>
      <c r="CH224" s="180" t="str">
        <f>IFERROR(VLOOKUP(Table2[[#This Row],[EHE]],'Lookup Values'!$I$1:$J$3,2,FALSE),"0")</f>
        <v>0</v>
      </c>
      <c r="CI224" s="180" t="str">
        <f>IFERROR(VLOOKUP(Table2[[#This Row],[CME]],'Lookup Values'!$K$1:$L$3,2,FALSE),"0")</f>
        <v>0</v>
      </c>
      <c r="CJ224" s="183" t="str">
        <f>IFERROR(VLOOKUP(Table2[[#This Row],[Ethnicity]],'Ethnicity codes'!$H$1:$J$101,3,FALSE),"")</f>
        <v/>
      </c>
      <c r="CK224" s="180" t="str">
        <f>IFERROR(VLOOKUP(Table3[[#This Row],[Ethnicity2]],'Lookup Values'!$M$1:$N$23,2,FALSE),"0")</f>
        <v>0</v>
      </c>
      <c r="CL224" s="180" t="str">
        <f>IFERROR(VLOOKUP(Table3[[#This Row],[Ethnicity2]],'Lookup Values'!$O$1:$P$3,2,FALSE),"0")</f>
        <v>0</v>
      </c>
      <c r="CM224" s="180" t="str">
        <f>IFERROR(VLOOKUP(Table2[[#This Row],[EAL]],'Lookup Values'!$Q$1:$R$3,2,FALSE),"0")</f>
        <v>0</v>
      </c>
      <c r="CN224" s="180" t="str">
        <f>IFERROR(VLOOKUP(Table2[[#This Row],[SEND]],'Lookup Values'!$S$1:$T$6,2,FALSE),"0")</f>
        <v>0</v>
      </c>
      <c r="CO224" s="180" t="str">
        <f>IFERROR(VLOOKUP(Table2[[#This Row],[Pupil Premium]],'Lookup Values'!$U$1:$V$3,2,FALSE),"0")</f>
        <v>0</v>
      </c>
      <c r="CP224" s="180" t="str">
        <f>IFERROR(VLOOKUP(Table2[[#This Row],[LAC / Care Leaver]],'Lookup Values'!$W$1:$X$3,2,FALSE),"0")</f>
        <v>0</v>
      </c>
      <c r="CQ224" s="180" t="str">
        <f>IFERROR(VLOOKUP(Table2[[#This Row],[CP / CIN]],'Lookup Values'!$Y$1:$Z$3,2,FALSE),"0")</f>
        <v>0</v>
      </c>
      <c r="CR224" s="180" t="str">
        <f>IFERROR(VLOOKUP(Table2[[#This Row],[Early Help Referral]],'Lookup Values'!$Y$1:$Z$3,2,FALSE),"0")</f>
        <v>0</v>
      </c>
      <c r="CS224" s="180" t="str">
        <f>IFERROR(VLOOKUP(Table2[[#This Row],[Social Worker]],'Lookup Values'!$Y$1:$Z$3,2,FALSE),"0")</f>
        <v>0</v>
      </c>
      <c r="CT224" s="180" t="str">
        <f>IFERROR(VLOOKUP(Table2[[#This Row],[Exclusion]],'Lookup Values'!$AE$1:$AF$5,2,FALSE),"0")</f>
        <v>0</v>
      </c>
      <c r="CU224" s="180" t="str">
        <f>IFERROR(VLOOKUP(Table2[[#This Row],[Attendance / Absence (&lt;90% PA / &lt;50% SA)]],'Lookup Values'!$AG$1:$AH$4,2,FALSE),"0")</f>
        <v>0</v>
      </c>
      <c r="CV224" s="180" t="str">
        <f>IFERROR(VLOOKUP(Table2[[#This Row],[Multiple School Moves (3+)]],'Lookup Values'!$AI$1:$AJ$3,2,FALSE),"0")</f>
        <v>0</v>
      </c>
      <c r="CW224" s="180" t="str">
        <f>IFERROR(VLOOKUP(Table2[[#This Row],[Pregnancy]],'Lookup Values'!$AK$1:$AL$3,2,FALSE),"0")</f>
        <v>0</v>
      </c>
      <c r="CX224" s="180" t="str">
        <f>IFERROR(VLOOKUP(Table2[[#This Row],[Young Parent]],'Lookup Values'!$AM$1:$AN$3,2,FALSE),"0")</f>
        <v>0</v>
      </c>
      <c r="CY224" s="180" t="str">
        <f>IFERROR(VLOOKUP(Table2[[#This Row],[Young Carer]],'Lookup Values'!$AO$1:$AP$3,2,FALSE),"0")</f>
        <v>0</v>
      </c>
      <c r="CZ224" s="180" t="str">
        <f>IFERROR(VLOOKUP(Table2[[#This Row],[CAMHS Involvement]],'Lookup Values'!$AQ$1:$AR$3,2,FALSE),"0")</f>
        <v>0</v>
      </c>
      <c r="DA224" s="180" t="str">
        <f>IFERROR(VLOOKUP(Table2[[#This Row],[Health Condition]],'Lookup Values'!$AS$1:$AT$3,2,FALSE),"0")</f>
        <v>0</v>
      </c>
      <c r="DB224" s="180" t="str">
        <f>IFERROR(VLOOKUP(Table2[[#This Row],[Substance Misuse ]],'Lookup Values'!$AU$1:$AV$3,2,FALSE),"0")</f>
        <v>0</v>
      </c>
      <c r="DC224" s="180" t="str">
        <f>IFERROR(VLOOKUP(Table2[[#This Row],[YOT supervision]],'Lookup Values'!$AW$1:$AX$3,2,FALSE),"0")</f>
        <v>0</v>
      </c>
      <c r="DD224" s="180" t="str">
        <f>IFERROR(VLOOKUP(Table2[[#This Row],[Previous YOT supervision]],'Lookup Values'!$AY$1:$AZ$3,2,FALSE),"0")</f>
        <v>0</v>
      </c>
      <c r="DE224" s="180" t="str">
        <f>IFERROR(VLOOKUP(Table2[[#This Row],[Custody]],'Lookup Values'!$BA$1:$BB$3,2,FALSE),"0")</f>
        <v>0</v>
      </c>
      <c r="DF224" s="180" t="str">
        <f>IFERROR(VLOOKUP(Table2[[#This Row],[KS2 Eng &amp; Maths Ability Profile HAP/MAP/LAP]],'Lookup Values'!$BC$1:$BD$4,2,FALSE),"0")</f>
        <v>0</v>
      </c>
      <c r="DG224" s="180" t="str">
        <f>IFERROR(VLOOKUP(Table2[[#This Row],[Intended Post 16 Destination]],'Lookup Values'!$BG$1:$BH$12,2,FALSE),"0")</f>
        <v>0</v>
      </c>
      <c r="DH224" s="180" t="str">
        <f>IFERROR(VLOOKUP(Table2[[#This Row],[Application submitted (Y/N or number of applications)]],'Lookup Values'!$BI$1:$BJ$3,2,FALSE),"0")</f>
        <v>0</v>
      </c>
      <c r="DI224" s="180" t="str">
        <f>IFERROR(VLOOKUP(Table2[[#This Row],[Provider Name]],'Lookup Values'!$BK$1:$BL$3,2,FALSE),"0")</f>
        <v>0</v>
      </c>
      <c r="DJ224" s="181"/>
      <c r="DK224" s="180" t="str">
        <f>IFERROR(VLOOKUP(Table2[[#This Row],[Offer received (Y/N)]],'Lookup Values'!$BM$1:$BN$3,2,FALSE),"0")</f>
        <v>0</v>
      </c>
      <c r="DL224" s="180" t="str">
        <f>IFERROR(VLOOKUP(Table2[[#This Row],[Poor Behaviour / Attitude / Motivation]],'Lookup Values'!$BO$1:$BP$4,2,FALSE),"0")</f>
        <v>0</v>
      </c>
      <c r="DM224" s="180" t="str">
        <f>IFERROR(VLOOKUP(Table2[[#This Row],[Other known risk factors (1)]],'Lookup Values'!$BQ$1:$BR$10,2,FALSE),"0")</f>
        <v>0</v>
      </c>
      <c r="DN224" s="182" t="str">
        <f>IFERROR(VLOOKUP(Table2[[#This Row],[Other known risk factors (2)]],'Lookup Values'!$BQ$1:$BR$10,2,FALSE),"0")</f>
        <v>0</v>
      </c>
      <c r="DO224" s="180">
        <f>SUM(Table3[[#This Row],[Gender Score]:[Other known risk factors (2) Score]])</f>
        <v>0</v>
      </c>
      <c r="DP224" s="185" t="str">
        <f>CONCATENATE(Table2[[#This Row],[Generated RONI]],Table2[[#This Row],[School RONI]])</f>
        <v>Very Low</v>
      </c>
    </row>
    <row r="225" spans="1:120" s="179" customFormat="1" ht="13" x14ac:dyDescent="0.3">
      <c r="A225" s="168"/>
      <c r="B225" s="169"/>
      <c r="C225" s="170"/>
      <c r="D225" s="170"/>
      <c r="E225" s="170"/>
      <c r="F225" s="170"/>
      <c r="G225" s="170"/>
      <c r="H225" s="171"/>
      <c r="I225" s="172"/>
      <c r="J225" s="173"/>
      <c r="K225" s="172"/>
      <c r="L225" s="172"/>
      <c r="M225" s="173"/>
      <c r="N225" s="171"/>
      <c r="O225" s="173"/>
      <c r="P225" s="175"/>
      <c r="Q225" s="175"/>
      <c r="R225" s="175"/>
      <c r="S225" s="175"/>
      <c r="T225" s="175"/>
      <c r="U225" s="175"/>
      <c r="V225" s="175"/>
      <c r="W225" s="175"/>
      <c r="X225" s="175"/>
      <c r="Y225" s="175"/>
      <c r="Z225" s="175"/>
      <c r="AA225" s="175"/>
      <c r="AB225" s="175"/>
      <c r="AC225" s="175"/>
      <c r="AD225" s="175"/>
      <c r="AE225" s="175"/>
      <c r="AF225" s="175"/>
      <c r="AG225" s="175"/>
      <c r="AH225" s="175"/>
      <c r="AI225" s="175"/>
      <c r="AJ225" s="175"/>
      <c r="AK225" s="175"/>
      <c r="AL225" s="175"/>
      <c r="AM225" s="175"/>
      <c r="AN225" s="175"/>
      <c r="AO225" s="175"/>
      <c r="AP225" s="175"/>
      <c r="AQ225" s="175"/>
      <c r="AR225" s="176"/>
      <c r="AS225" s="176"/>
      <c r="AT225" s="176"/>
      <c r="AU225" s="177" t="str">
        <f>VLOOKUP(Table3[[#This Row],[Risk Rating Score]],'Lookup Values'!$BS$1:$BT$34,2)</f>
        <v>Very Low</v>
      </c>
      <c r="AV225" s="172"/>
      <c r="AW225" s="177" t="str">
        <f>IFERROR(VLOOKUP(Table3[[#This Row],[RONI Match]],'Lookup Values'!$BU$2:$BV$26,2,FALSE),"")</f>
        <v/>
      </c>
      <c r="AX225" s="186"/>
      <c r="AY225" s="172"/>
      <c r="AZ225" s="176"/>
      <c r="BA225" s="170"/>
      <c r="BB225" s="170"/>
      <c r="BC225" s="170"/>
      <c r="BD225" s="170"/>
      <c r="BE225" s="170"/>
      <c r="BF225" s="170"/>
      <c r="BG225" s="170"/>
      <c r="BH225" s="170"/>
      <c r="BI225" s="175"/>
      <c r="BJ225" s="173"/>
      <c r="BK225" s="173"/>
      <c r="BL225" s="175"/>
      <c r="BM225" s="176"/>
      <c r="CC225" s="180" t="str">
        <f>IFERROR(VLOOKUP(Table2[[#This Row],[Gender]],'Lookup Values'!$A$1:$B$5,2,FALSE),"0")</f>
        <v>0</v>
      </c>
      <c r="CD225" s="181"/>
      <c r="CE225" s="180" t="str">
        <f>IFERROR(VLOOKUP(Table2[[#This Row],[Year Group]],'Lookup Values'!$C$1:$D$9,2,FALSE),"0")</f>
        <v>0</v>
      </c>
      <c r="CF225" s="180" t="str">
        <f>IFERROR(VLOOKUP(Table2[[#This Row],[School]],'Lookup Values'!$E$1:$E$22,2,FALSE),"0")</f>
        <v>0</v>
      </c>
      <c r="CG225" s="180" t="str">
        <f>IFERROR(VLOOKUP(Table2[[#This Row],[Attending PRU / AP]],'Lookup Values'!$G$1:$H$3,2,FALSE),"0")</f>
        <v>0</v>
      </c>
      <c r="CH225" s="180" t="str">
        <f>IFERROR(VLOOKUP(Table2[[#This Row],[EHE]],'Lookup Values'!$I$1:$J$3,2,FALSE),"0")</f>
        <v>0</v>
      </c>
      <c r="CI225" s="180" t="str">
        <f>IFERROR(VLOOKUP(Table2[[#This Row],[CME]],'Lookup Values'!$K$1:$L$3,2,FALSE),"0")</f>
        <v>0</v>
      </c>
      <c r="CJ225" s="183" t="str">
        <f>IFERROR(VLOOKUP(Table2[[#This Row],[Ethnicity]],'Ethnicity codes'!$H$1:$J$101,3,FALSE),"")</f>
        <v/>
      </c>
      <c r="CK225" s="180" t="str">
        <f>IFERROR(VLOOKUP(Table3[[#This Row],[Ethnicity2]],'Lookup Values'!$M$1:$N$23,2,FALSE),"0")</f>
        <v>0</v>
      </c>
      <c r="CL225" s="180" t="str">
        <f>IFERROR(VLOOKUP(Table3[[#This Row],[Ethnicity2]],'Lookup Values'!$O$1:$P$3,2,FALSE),"0")</f>
        <v>0</v>
      </c>
      <c r="CM225" s="180" t="str">
        <f>IFERROR(VLOOKUP(Table2[[#This Row],[EAL]],'Lookup Values'!$Q$1:$R$3,2,FALSE),"0")</f>
        <v>0</v>
      </c>
      <c r="CN225" s="180" t="str">
        <f>IFERROR(VLOOKUP(Table2[[#This Row],[SEND]],'Lookup Values'!$S$1:$T$6,2,FALSE),"0")</f>
        <v>0</v>
      </c>
      <c r="CO225" s="180" t="str">
        <f>IFERROR(VLOOKUP(Table2[[#This Row],[Pupil Premium]],'Lookup Values'!$U$1:$V$3,2,FALSE),"0")</f>
        <v>0</v>
      </c>
      <c r="CP225" s="180" t="str">
        <f>IFERROR(VLOOKUP(Table2[[#This Row],[LAC / Care Leaver]],'Lookup Values'!$W$1:$X$3,2,FALSE),"0")</f>
        <v>0</v>
      </c>
      <c r="CQ225" s="180" t="str">
        <f>IFERROR(VLOOKUP(Table2[[#This Row],[CP / CIN]],'Lookup Values'!$Y$1:$Z$3,2,FALSE),"0")</f>
        <v>0</v>
      </c>
      <c r="CR225" s="180" t="str">
        <f>IFERROR(VLOOKUP(Table2[[#This Row],[Early Help Referral]],'Lookup Values'!$Y$1:$Z$3,2,FALSE),"0")</f>
        <v>0</v>
      </c>
      <c r="CS225" s="180" t="str">
        <f>IFERROR(VLOOKUP(Table2[[#This Row],[Social Worker]],'Lookup Values'!$Y$1:$Z$3,2,FALSE),"0")</f>
        <v>0</v>
      </c>
      <c r="CT225" s="180" t="str">
        <f>IFERROR(VLOOKUP(Table2[[#This Row],[Exclusion]],'Lookup Values'!$AE$1:$AF$5,2,FALSE),"0")</f>
        <v>0</v>
      </c>
      <c r="CU225" s="180" t="str">
        <f>IFERROR(VLOOKUP(Table2[[#This Row],[Attendance / Absence (&lt;90% PA / &lt;50% SA)]],'Lookup Values'!$AG$1:$AH$4,2,FALSE),"0")</f>
        <v>0</v>
      </c>
      <c r="CV225" s="180" t="str">
        <f>IFERROR(VLOOKUP(Table2[[#This Row],[Multiple School Moves (3+)]],'Lookup Values'!$AI$1:$AJ$3,2,FALSE),"0")</f>
        <v>0</v>
      </c>
      <c r="CW225" s="180" t="str">
        <f>IFERROR(VLOOKUP(Table2[[#This Row],[Pregnancy]],'Lookup Values'!$AK$1:$AL$3,2,FALSE),"0")</f>
        <v>0</v>
      </c>
      <c r="CX225" s="180" t="str">
        <f>IFERROR(VLOOKUP(Table2[[#This Row],[Young Parent]],'Lookup Values'!$AM$1:$AN$3,2,FALSE),"0")</f>
        <v>0</v>
      </c>
      <c r="CY225" s="180" t="str">
        <f>IFERROR(VLOOKUP(Table2[[#This Row],[Young Carer]],'Lookup Values'!$AO$1:$AP$3,2,FALSE),"0")</f>
        <v>0</v>
      </c>
      <c r="CZ225" s="180" t="str">
        <f>IFERROR(VLOOKUP(Table2[[#This Row],[CAMHS Involvement]],'Lookup Values'!$AQ$1:$AR$3,2,FALSE),"0")</f>
        <v>0</v>
      </c>
      <c r="DA225" s="180" t="str">
        <f>IFERROR(VLOOKUP(Table2[[#This Row],[Health Condition]],'Lookup Values'!$AS$1:$AT$3,2,FALSE),"0")</f>
        <v>0</v>
      </c>
      <c r="DB225" s="180" t="str">
        <f>IFERROR(VLOOKUP(Table2[[#This Row],[Substance Misuse ]],'Lookup Values'!$AU$1:$AV$3,2,FALSE),"0")</f>
        <v>0</v>
      </c>
      <c r="DC225" s="180" t="str">
        <f>IFERROR(VLOOKUP(Table2[[#This Row],[YOT supervision]],'Lookup Values'!$AW$1:$AX$3,2,FALSE),"0")</f>
        <v>0</v>
      </c>
      <c r="DD225" s="180" t="str">
        <f>IFERROR(VLOOKUP(Table2[[#This Row],[Previous YOT supervision]],'Lookup Values'!$AY$1:$AZ$3,2,FALSE),"0")</f>
        <v>0</v>
      </c>
      <c r="DE225" s="180" t="str">
        <f>IFERROR(VLOOKUP(Table2[[#This Row],[Custody]],'Lookup Values'!$BA$1:$BB$3,2,FALSE),"0")</f>
        <v>0</v>
      </c>
      <c r="DF225" s="180" t="str">
        <f>IFERROR(VLOOKUP(Table2[[#This Row],[KS2 Eng &amp; Maths Ability Profile HAP/MAP/LAP]],'Lookup Values'!$BC$1:$BD$4,2,FALSE),"0")</f>
        <v>0</v>
      </c>
      <c r="DG225" s="180" t="str">
        <f>IFERROR(VLOOKUP(Table2[[#This Row],[Intended Post 16 Destination]],'Lookup Values'!$BG$1:$BH$12,2,FALSE),"0")</f>
        <v>0</v>
      </c>
      <c r="DH225" s="180" t="str">
        <f>IFERROR(VLOOKUP(Table2[[#This Row],[Application submitted (Y/N or number of applications)]],'Lookup Values'!$BI$1:$BJ$3,2,FALSE),"0")</f>
        <v>0</v>
      </c>
      <c r="DI225" s="180" t="str">
        <f>IFERROR(VLOOKUP(Table2[[#This Row],[Provider Name]],'Lookup Values'!$BK$1:$BL$3,2,FALSE),"0")</f>
        <v>0</v>
      </c>
      <c r="DJ225" s="181"/>
      <c r="DK225" s="180" t="str">
        <f>IFERROR(VLOOKUP(Table2[[#This Row],[Offer received (Y/N)]],'Lookup Values'!$BM$1:$BN$3,2,FALSE),"0")</f>
        <v>0</v>
      </c>
      <c r="DL225" s="180" t="str">
        <f>IFERROR(VLOOKUP(Table2[[#This Row],[Poor Behaviour / Attitude / Motivation]],'Lookup Values'!$BO$1:$BP$4,2,FALSE),"0")</f>
        <v>0</v>
      </c>
      <c r="DM225" s="180" t="str">
        <f>IFERROR(VLOOKUP(Table2[[#This Row],[Other known risk factors (1)]],'Lookup Values'!$BQ$1:$BR$10,2,FALSE),"0")</f>
        <v>0</v>
      </c>
      <c r="DN225" s="182" t="str">
        <f>IFERROR(VLOOKUP(Table2[[#This Row],[Other known risk factors (2)]],'Lookup Values'!$BQ$1:$BR$10,2,FALSE),"0")</f>
        <v>0</v>
      </c>
      <c r="DO225" s="180">
        <f>SUM(Table3[[#This Row],[Gender Score]:[Other known risk factors (2) Score]])</f>
        <v>0</v>
      </c>
      <c r="DP225" s="185" t="str">
        <f>CONCATENATE(Table2[[#This Row],[Generated RONI]],Table2[[#This Row],[School RONI]])</f>
        <v>Very Low</v>
      </c>
    </row>
    <row r="226" spans="1:120" s="179" customFormat="1" ht="13" x14ac:dyDescent="0.3">
      <c r="A226" s="168"/>
      <c r="B226" s="169"/>
      <c r="C226" s="170"/>
      <c r="D226" s="170"/>
      <c r="E226" s="170"/>
      <c r="F226" s="170"/>
      <c r="G226" s="170"/>
      <c r="H226" s="171"/>
      <c r="I226" s="172"/>
      <c r="J226" s="173"/>
      <c r="K226" s="172"/>
      <c r="L226" s="172"/>
      <c r="M226" s="173"/>
      <c r="N226" s="171"/>
      <c r="O226" s="173"/>
      <c r="P226" s="175"/>
      <c r="Q226" s="175"/>
      <c r="R226" s="175"/>
      <c r="S226" s="175"/>
      <c r="T226" s="175"/>
      <c r="U226" s="175"/>
      <c r="V226" s="175"/>
      <c r="W226" s="175"/>
      <c r="X226" s="175"/>
      <c r="Y226" s="175"/>
      <c r="Z226" s="175"/>
      <c r="AA226" s="175"/>
      <c r="AB226" s="175"/>
      <c r="AC226" s="175"/>
      <c r="AD226" s="175"/>
      <c r="AE226" s="175"/>
      <c r="AF226" s="175"/>
      <c r="AG226" s="175"/>
      <c r="AH226" s="175"/>
      <c r="AI226" s="175"/>
      <c r="AJ226" s="175"/>
      <c r="AK226" s="175"/>
      <c r="AL226" s="175"/>
      <c r="AM226" s="175"/>
      <c r="AN226" s="175"/>
      <c r="AO226" s="175"/>
      <c r="AP226" s="175"/>
      <c r="AQ226" s="175"/>
      <c r="AR226" s="176"/>
      <c r="AS226" s="176"/>
      <c r="AT226" s="176"/>
      <c r="AU226" s="177" t="str">
        <f>VLOOKUP(Table3[[#This Row],[Risk Rating Score]],'Lookup Values'!$BS$1:$BT$34,2)</f>
        <v>Very Low</v>
      </c>
      <c r="AV226" s="172"/>
      <c r="AW226" s="177" t="str">
        <f>IFERROR(VLOOKUP(Table3[[#This Row],[RONI Match]],'Lookup Values'!$BU$2:$BV$26,2,FALSE),"")</f>
        <v/>
      </c>
      <c r="AX226" s="186"/>
      <c r="AY226" s="172"/>
      <c r="AZ226" s="176"/>
      <c r="BA226" s="170"/>
      <c r="BB226" s="170"/>
      <c r="BC226" s="170"/>
      <c r="BD226" s="170"/>
      <c r="BE226" s="170"/>
      <c r="BF226" s="170"/>
      <c r="BG226" s="170"/>
      <c r="BH226" s="170"/>
      <c r="BI226" s="175"/>
      <c r="BJ226" s="173"/>
      <c r="BK226" s="173"/>
      <c r="BL226" s="175"/>
      <c r="BM226" s="176"/>
      <c r="CC226" s="180" t="str">
        <f>IFERROR(VLOOKUP(Table2[[#This Row],[Gender]],'Lookup Values'!$A$1:$B$5,2,FALSE),"0")</f>
        <v>0</v>
      </c>
      <c r="CD226" s="181"/>
      <c r="CE226" s="180" t="str">
        <f>IFERROR(VLOOKUP(Table2[[#This Row],[Year Group]],'Lookup Values'!$C$1:$D$9,2,FALSE),"0")</f>
        <v>0</v>
      </c>
      <c r="CF226" s="180" t="str">
        <f>IFERROR(VLOOKUP(Table2[[#This Row],[School]],'Lookup Values'!$E$1:$E$22,2,FALSE),"0")</f>
        <v>0</v>
      </c>
      <c r="CG226" s="180" t="str">
        <f>IFERROR(VLOOKUP(Table2[[#This Row],[Attending PRU / AP]],'Lookup Values'!$G$1:$H$3,2,FALSE),"0")</f>
        <v>0</v>
      </c>
      <c r="CH226" s="180" t="str">
        <f>IFERROR(VLOOKUP(Table2[[#This Row],[EHE]],'Lookup Values'!$I$1:$J$3,2,FALSE),"0")</f>
        <v>0</v>
      </c>
      <c r="CI226" s="180" t="str">
        <f>IFERROR(VLOOKUP(Table2[[#This Row],[CME]],'Lookup Values'!$K$1:$L$3,2,FALSE),"0")</f>
        <v>0</v>
      </c>
      <c r="CJ226" s="183" t="str">
        <f>IFERROR(VLOOKUP(Table2[[#This Row],[Ethnicity]],'Ethnicity codes'!$H$1:$J$101,3,FALSE),"")</f>
        <v/>
      </c>
      <c r="CK226" s="180" t="str">
        <f>IFERROR(VLOOKUP(Table3[[#This Row],[Ethnicity2]],'Lookup Values'!$M$1:$N$23,2,FALSE),"0")</f>
        <v>0</v>
      </c>
      <c r="CL226" s="180" t="str">
        <f>IFERROR(VLOOKUP(Table3[[#This Row],[Ethnicity2]],'Lookup Values'!$O$1:$P$3,2,FALSE),"0")</f>
        <v>0</v>
      </c>
      <c r="CM226" s="180" t="str">
        <f>IFERROR(VLOOKUP(Table2[[#This Row],[EAL]],'Lookup Values'!$Q$1:$R$3,2,FALSE),"0")</f>
        <v>0</v>
      </c>
      <c r="CN226" s="180" t="str">
        <f>IFERROR(VLOOKUP(Table2[[#This Row],[SEND]],'Lookup Values'!$S$1:$T$6,2,FALSE),"0")</f>
        <v>0</v>
      </c>
      <c r="CO226" s="180" t="str">
        <f>IFERROR(VLOOKUP(Table2[[#This Row],[Pupil Premium]],'Lookup Values'!$U$1:$V$3,2,FALSE),"0")</f>
        <v>0</v>
      </c>
      <c r="CP226" s="180" t="str">
        <f>IFERROR(VLOOKUP(Table2[[#This Row],[LAC / Care Leaver]],'Lookup Values'!$W$1:$X$3,2,FALSE),"0")</f>
        <v>0</v>
      </c>
      <c r="CQ226" s="180" t="str">
        <f>IFERROR(VLOOKUP(Table2[[#This Row],[CP / CIN]],'Lookup Values'!$Y$1:$Z$3,2,FALSE),"0")</f>
        <v>0</v>
      </c>
      <c r="CR226" s="180" t="str">
        <f>IFERROR(VLOOKUP(Table2[[#This Row],[Early Help Referral]],'Lookup Values'!$Y$1:$Z$3,2,FALSE),"0")</f>
        <v>0</v>
      </c>
      <c r="CS226" s="180" t="str">
        <f>IFERROR(VLOOKUP(Table2[[#This Row],[Social Worker]],'Lookup Values'!$Y$1:$Z$3,2,FALSE),"0")</f>
        <v>0</v>
      </c>
      <c r="CT226" s="180" t="str">
        <f>IFERROR(VLOOKUP(Table2[[#This Row],[Exclusion]],'Lookup Values'!$AE$1:$AF$5,2,FALSE),"0")</f>
        <v>0</v>
      </c>
      <c r="CU226" s="180" t="str">
        <f>IFERROR(VLOOKUP(Table2[[#This Row],[Attendance / Absence (&lt;90% PA / &lt;50% SA)]],'Lookup Values'!$AG$1:$AH$4,2,FALSE),"0")</f>
        <v>0</v>
      </c>
      <c r="CV226" s="180" t="str">
        <f>IFERROR(VLOOKUP(Table2[[#This Row],[Multiple School Moves (3+)]],'Lookup Values'!$AI$1:$AJ$3,2,FALSE),"0")</f>
        <v>0</v>
      </c>
      <c r="CW226" s="180" t="str">
        <f>IFERROR(VLOOKUP(Table2[[#This Row],[Pregnancy]],'Lookup Values'!$AK$1:$AL$3,2,FALSE),"0")</f>
        <v>0</v>
      </c>
      <c r="CX226" s="180" t="str">
        <f>IFERROR(VLOOKUP(Table2[[#This Row],[Young Parent]],'Lookup Values'!$AM$1:$AN$3,2,FALSE),"0")</f>
        <v>0</v>
      </c>
      <c r="CY226" s="180" t="str">
        <f>IFERROR(VLOOKUP(Table2[[#This Row],[Young Carer]],'Lookup Values'!$AO$1:$AP$3,2,FALSE),"0")</f>
        <v>0</v>
      </c>
      <c r="CZ226" s="180" t="str">
        <f>IFERROR(VLOOKUP(Table2[[#This Row],[CAMHS Involvement]],'Lookup Values'!$AQ$1:$AR$3,2,FALSE),"0")</f>
        <v>0</v>
      </c>
      <c r="DA226" s="180" t="str">
        <f>IFERROR(VLOOKUP(Table2[[#This Row],[Health Condition]],'Lookup Values'!$AS$1:$AT$3,2,FALSE),"0")</f>
        <v>0</v>
      </c>
      <c r="DB226" s="180" t="str">
        <f>IFERROR(VLOOKUP(Table2[[#This Row],[Substance Misuse ]],'Lookup Values'!$AU$1:$AV$3,2,FALSE),"0")</f>
        <v>0</v>
      </c>
      <c r="DC226" s="180" t="str">
        <f>IFERROR(VLOOKUP(Table2[[#This Row],[YOT supervision]],'Lookup Values'!$AW$1:$AX$3,2,FALSE),"0")</f>
        <v>0</v>
      </c>
      <c r="DD226" s="180" t="str">
        <f>IFERROR(VLOOKUP(Table2[[#This Row],[Previous YOT supervision]],'Lookup Values'!$AY$1:$AZ$3,2,FALSE),"0")</f>
        <v>0</v>
      </c>
      <c r="DE226" s="180" t="str">
        <f>IFERROR(VLOOKUP(Table2[[#This Row],[Custody]],'Lookup Values'!$BA$1:$BB$3,2,FALSE),"0")</f>
        <v>0</v>
      </c>
      <c r="DF226" s="180" t="str">
        <f>IFERROR(VLOOKUP(Table2[[#This Row],[KS2 Eng &amp; Maths Ability Profile HAP/MAP/LAP]],'Lookup Values'!$BC$1:$BD$4,2,FALSE),"0")</f>
        <v>0</v>
      </c>
      <c r="DG226" s="180" t="str">
        <f>IFERROR(VLOOKUP(Table2[[#This Row],[Intended Post 16 Destination]],'Lookup Values'!$BG$1:$BH$12,2,FALSE),"0")</f>
        <v>0</v>
      </c>
      <c r="DH226" s="180" t="str">
        <f>IFERROR(VLOOKUP(Table2[[#This Row],[Application submitted (Y/N or number of applications)]],'Lookup Values'!$BI$1:$BJ$3,2,FALSE),"0")</f>
        <v>0</v>
      </c>
      <c r="DI226" s="180" t="str">
        <f>IFERROR(VLOOKUP(Table2[[#This Row],[Provider Name]],'Lookup Values'!$BK$1:$BL$3,2,FALSE),"0")</f>
        <v>0</v>
      </c>
      <c r="DJ226" s="181"/>
      <c r="DK226" s="180" t="str">
        <f>IFERROR(VLOOKUP(Table2[[#This Row],[Offer received (Y/N)]],'Lookup Values'!$BM$1:$BN$3,2,FALSE),"0")</f>
        <v>0</v>
      </c>
      <c r="DL226" s="180" t="str">
        <f>IFERROR(VLOOKUP(Table2[[#This Row],[Poor Behaviour / Attitude / Motivation]],'Lookup Values'!$BO$1:$BP$4,2,FALSE),"0")</f>
        <v>0</v>
      </c>
      <c r="DM226" s="180" t="str">
        <f>IFERROR(VLOOKUP(Table2[[#This Row],[Other known risk factors (1)]],'Lookup Values'!$BQ$1:$BR$10,2,FALSE),"0")</f>
        <v>0</v>
      </c>
      <c r="DN226" s="182" t="str">
        <f>IFERROR(VLOOKUP(Table2[[#This Row],[Other known risk factors (2)]],'Lookup Values'!$BQ$1:$BR$10,2,FALSE),"0")</f>
        <v>0</v>
      </c>
      <c r="DO226" s="180">
        <f>SUM(Table3[[#This Row],[Gender Score]:[Other known risk factors (2) Score]])</f>
        <v>0</v>
      </c>
      <c r="DP226" s="185" t="str">
        <f>CONCATENATE(Table2[[#This Row],[Generated RONI]],Table2[[#This Row],[School RONI]])</f>
        <v>Very Low</v>
      </c>
    </row>
    <row r="227" spans="1:120" s="179" customFormat="1" ht="13" x14ac:dyDescent="0.3">
      <c r="A227" s="168"/>
      <c r="B227" s="169"/>
      <c r="C227" s="170"/>
      <c r="D227" s="170"/>
      <c r="E227" s="170"/>
      <c r="F227" s="170"/>
      <c r="G227" s="170"/>
      <c r="H227" s="171"/>
      <c r="I227" s="172"/>
      <c r="J227" s="173"/>
      <c r="K227" s="172"/>
      <c r="L227" s="172"/>
      <c r="M227" s="173"/>
      <c r="N227" s="171"/>
      <c r="O227" s="173"/>
      <c r="P227" s="175"/>
      <c r="Q227" s="175"/>
      <c r="R227" s="175"/>
      <c r="S227" s="175"/>
      <c r="T227" s="175"/>
      <c r="U227" s="175"/>
      <c r="V227" s="175"/>
      <c r="W227" s="175"/>
      <c r="X227" s="175"/>
      <c r="Y227" s="175"/>
      <c r="Z227" s="175"/>
      <c r="AA227" s="175"/>
      <c r="AB227" s="175"/>
      <c r="AC227" s="175"/>
      <c r="AD227" s="175"/>
      <c r="AE227" s="175"/>
      <c r="AF227" s="175"/>
      <c r="AG227" s="175"/>
      <c r="AH227" s="175"/>
      <c r="AI227" s="175"/>
      <c r="AJ227" s="175"/>
      <c r="AK227" s="175"/>
      <c r="AL227" s="175"/>
      <c r="AM227" s="175"/>
      <c r="AN227" s="175"/>
      <c r="AO227" s="175"/>
      <c r="AP227" s="175"/>
      <c r="AQ227" s="175"/>
      <c r="AR227" s="176"/>
      <c r="AS227" s="176"/>
      <c r="AT227" s="176"/>
      <c r="AU227" s="177" t="str">
        <f>VLOOKUP(Table3[[#This Row],[Risk Rating Score]],'Lookup Values'!$BS$1:$BT$34,2)</f>
        <v>Very Low</v>
      </c>
      <c r="AV227" s="172"/>
      <c r="AW227" s="177" t="str">
        <f>IFERROR(VLOOKUP(Table3[[#This Row],[RONI Match]],'Lookup Values'!$BU$2:$BV$26,2,FALSE),"")</f>
        <v/>
      </c>
      <c r="AX227" s="186"/>
      <c r="AY227" s="172"/>
      <c r="AZ227" s="176"/>
      <c r="BA227" s="170"/>
      <c r="BB227" s="170"/>
      <c r="BC227" s="170"/>
      <c r="BD227" s="170"/>
      <c r="BE227" s="170"/>
      <c r="BF227" s="170"/>
      <c r="BG227" s="170"/>
      <c r="BH227" s="170"/>
      <c r="BI227" s="175"/>
      <c r="BJ227" s="173"/>
      <c r="BK227" s="173"/>
      <c r="BL227" s="175"/>
      <c r="BM227" s="176"/>
      <c r="CC227" s="180" t="str">
        <f>IFERROR(VLOOKUP(Table2[[#This Row],[Gender]],'Lookup Values'!$A$1:$B$5,2,FALSE),"0")</f>
        <v>0</v>
      </c>
      <c r="CD227" s="181"/>
      <c r="CE227" s="180" t="str">
        <f>IFERROR(VLOOKUP(Table2[[#This Row],[Year Group]],'Lookup Values'!$C$1:$D$9,2,FALSE),"0")</f>
        <v>0</v>
      </c>
      <c r="CF227" s="180" t="str">
        <f>IFERROR(VLOOKUP(Table2[[#This Row],[School]],'Lookup Values'!$E$1:$E$22,2,FALSE),"0")</f>
        <v>0</v>
      </c>
      <c r="CG227" s="180" t="str">
        <f>IFERROR(VLOOKUP(Table2[[#This Row],[Attending PRU / AP]],'Lookup Values'!$G$1:$H$3,2,FALSE),"0")</f>
        <v>0</v>
      </c>
      <c r="CH227" s="180" t="str">
        <f>IFERROR(VLOOKUP(Table2[[#This Row],[EHE]],'Lookup Values'!$I$1:$J$3,2,FALSE),"0")</f>
        <v>0</v>
      </c>
      <c r="CI227" s="180" t="str">
        <f>IFERROR(VLOOKUP(Table2[[#This Row],[CME]],'Lookup Values'!$K$1:$L$3,2,FALSE),"0")</f>
        <v>0</v>
      </c>
      <c r="CJ227" s="183" t="str">
        <f>IFERROR(VLOOKUP(Table2[[#This Row],[Ethnicity]],'Ethnicity codes'!$H$1:$J$101,3,FALSE),"")</f>
        <v/>
      </c>
      <c r="CK227" s="180" t="str">
        <f>IFERROR(VLOOKUP(Table3[[#This Row],[Ethnicity2]],'Lookup Values'!$M$1:$N$23,2,FALSE),"0")</f>
        <v>0</v>
      </c>
      <c r="CL227" s="180" t="str">
        <f>IFERROR(VLOOKUP(Table3[[#This Row],[Ethnicity2]],'Lookup Values'!$O$1:$P$3,2,FALSE),"0")</f>
        <v>0</v>
      </c>
      <c r="CM227" s="180" t="str">
        <f>IFERROR(VLOOKUP(Table2[[#This Row],[EAL]],'Lookup Values'!$Q$1:$R$3,2,FALSE),"0")</f>
        <v>0</v>
      </c>
      <c r="CN227" s="180" t="str">
        <f>IFERROR(VLOOKUP(Table2[[#This Row],[SEND]],'Lookup Values'!$S$1:$T$6,2,FALSE),"0")</f>
        <v>0</v>
      </c>
      <c r="CO227" s="180" t="str">
        <f>IFERROR(VLOOKUP(Table2[[#This Row],[Pupil Premium]],'Lookup Values'!$U$1:$V$3,2,FALSE),"0")</f>
        <v>0</v>
      </c>
      <c r="CP227" s="180" t="str">
        <f>IFERROR(VLOOKUP(Table2[[#This Row],[LAC / Care Leaver]],'Lookup Values'!$W$1:$X$3,2,FALSE),"0")</f>
        <v>0</v>
      </c>
      <c r="CQ227" s="180" t="str">
        <f>IFERROR(VLOOKUP(Table2[[#This Row],[CP / CIN]],'Lookup Values'!$Y$1:$Z$3,2,FALSE),"0")</f>
        <v>0</v>
      </c>
      <c r="CR227" s="180" t="str">
        <f>IFERROR(VLOOKUP(Table2[[#This Row],[Early Help Referral]],'Lookup Values'!$Y$1:$Z$3,2,FALSE),"0")</f>
        <v>0</v>
      </c>
      <c r="CS227" s="180" t="str">
        <f>IFERROR(VLOOKUP(Table2[[#This Row],[Social Worker]],'Lookup Values'!$Y$1:$Z$3,2,FALSE),"0")</f>
        <v>0</v>
      </c>
      <c r="CT227" s="180" t="str">
        <f>IFERROR(VLOOKUP(Table2[[#This Row],[Exclusion]],'Lookup Values'!$AE$1:$AF$5,2,FALSE),"0")</f>
        <v>0</v>
      </c>
      <c r="CU227" s="180" t="str">
        <f>IFERROR(VLOOKUP(Table2[[#This Row],[Attendance / Absence (&lt;90% PA / &lt;50% SA)]],'Lookup Values'!$AG$1:$AH$4,2,FALSE),"0")</f>
        <v>0</v>
      </c>
      <c r="CV227" s="180" t="str">
        <f>IFERROR(VLOOKUP(Table2[[#This Row],[Multiple School Moves (3+)]],'Lookup Values'!$AI$1:$AJ$3,2,FALSE),"0")</f>
        <v>0</v>
      </c>
      <c r="CW227" s="180" t="str">
        <f>IFERROR(VLOOKUP(Table2[[#This Row],[Pregnancy]],'Lookup Values'!$AK$1:$AL$3,2,FALSE),"0")</f>
        <v>0</v>
      </c>
      <c r="CX227" s="180" t="str">
        <f>IFERROR(VLOOKUP(Table2[[#This Row],[Young Parent]],'Lookup Values'!$AM$1:$AN$3,2,FALSE),"0")</f>
        <v>0</v>
      </c>
      <c r="CY227" s="180" t="str">
        <f>IFERROR(VLOOKUP(Table2[[#This Row],[Young Carer]],'Lookup Values'!$AO$1:$AP$3,2,FALSE),"0")</f>
        <v>0</v>
      </c>
      <c r="CZ227" s="180" t="str">
        <f>IFERROR(VLOOKUP(Table2[[#This Row],[CAMHS Involvement]],'Lookup Values'!$AQ$1:$AR$3,2,FALSE),"0")</f>
        <v>0</v>
      </c>
      <c r="DA227" s="180" t="str">
        <f>IFERROR(VLOOKUP(Table2[[#This Row],[Health Condition]],'Lookup Values'!$AS$1:$AT$3,2,FALSE),"0")</f>
        <v>0</v>
      </c>
      <c r="DB227" s="180" t="str">
        <f>IFERROR(VLOOKUP(Table2[[#This Row],[Substance Misuse ]],'Lookup Values'!$AU$1:$AV$3,2,FALSE),"0")</f>
        <v>0</v>
      </c>
      <c r="DC227" s="180" t="str">
        <f>IFERROR(VLOOKUP(Table2[[#This Row],[YOT supervision]],'Lookup Values'!$AW$1:$AX$3,2,FALSE),"0")</f>
        <v>0</v>
      </c>
      <c r="DD227" s="180" t="str">
        <f>IFERROR(VLOOKUP(Table2[[#This Row],[Previous YOT supervision]],'Lookup Values'!$AY$1:$AZ$3,2,FALSE),"0")</f>
        <v>0</v>
      </c>
      <c r="DE227" s="180" t="str">
        <f>IFERROR(VLOOKUP(Table2[[#This Row],[Custody]],'Lookup Values'!$BA$1:$BB$3,2,FALSE),"0")</f>
        <v>0</v>
      </c>
      <c r="DF227" s="180" t="str">
        <f>IFERROR(VLOOKUP(Table2[[#This Row],[KS2 Eng &amp; Maths Ability Profile HAP/MAP/LAP]],'Lookup Values'!$BC$1:$BD$4,2,FALSE),"0")</f>
        <v>0</v>
      </c>
      <c r="DG227" s="180" t="str">
        <f>IFERROR(VLOOKUP(Table2[[#This Row],[Intended Post 16 Destination]],'Lookup Values'!$BG$1:$BH$12,2,FALSE),"0")</f>
        <v>0</v>
      </c>
      <c r="DH227" s="180" t="str">
        <f>IFERROR(VLOOKUP(Table2[[#This Row],[Application submitted (Y/N or number of applications)]],'Lookup Values'!$BI$1:$BJ$3,2,FALSE),"0")</f>
        <v>0</v>
      </c>
      <c r="DI227" s="180" t="str">
        <f>IFERROR(VLOOKUP(Table2[[#This Row],[Provider Name]],'Lookup Values'!$BK$1:$BL$3,2,FALSE),"0")</f>
        <v>0</v>
      </c>
      <c r="DJ227" s="181"/>
      <c r="DK227" s="180" t="str">
        <f>IFERROR(VLOOKUP(Table2[[#This Row],[Offer received (Y/N)]],'Lookup Values'!$BM$1:$BN$3,2,FALSE),"0")</f>
        <v>0</v>
      </c>
      <c r="DL227" s="180" t="str">
        <f>IFERROR(VLOOKUP(Table2[[#This Row],[Poor Behaviour / Attitude / Motivation]],'Lookup Values'!$BO$1:$BP$4,2,FALSE),"0")</f>
        <v>0</v>
      </c>
      <c r="DM227" s="180" t="str">
        <f>IFERROR(VLOOKUP(Table2[[#This Row],[Other known risk factors (1)]],'Lookup Values'!$BQ$1:$BR$10,2,FALSE),"0")</f>
        <v>0</v>
      </c>
      <c r="DN227" s="182" t="str">
        <f>IFERROR(VLOOKUP(Table2[[#This Row],[Other known risk factors (2)]],'Lookup Values'!$BQ$1:$BR$10,2,FALSE),"0")</f>
        <v>0</v>
      </c>
      <c r="DO227" s="180">
        <f>SUM(Table3[[#This Row],[Gender Score]:[Other known risk factors (2) Score]])</f>
        <v>0</v>
      </c>
      <c r="DP227" s="185" t="str">
        <f>CONCATENATE(Table2[[#This Row],[Generated RONI]],Table2[[#This Row],[School RONI]])</f>
        <v>Very Low</v>
      </c>
    </row>
    <row r="228" spans="1:120" s="179" customFormat="1" ht="13" x14ac:dyDescent="0.3">
      <c r="A228" s="168"/>
      <c r="B228" s="169"/>
      <c r="C228" s="170"/>
      <c r="D228" s="170"/>
      <c r="E228" s="170"/>
      <c r="F228" s="170"/>
      <c r="G228" s="170"/>
      <c r="H228" s="171"/>
      <c r="I228" s="172"/>
      <c r="J228" s="173"/>
      <c r="K228" s="172"/>
      <c r="L228" s="172"/>
      <c r="M228" s="173"/>
      <c r="N228" s="171"/>
      <c r="O228" s="173"/>
      <c r="P228" s="175"/>
      <c r="Q228" s="175"/>
      <c r="R228" s="175"/>
      <c r="S228" s="175"/>
      <c r="T228" s="175"/>
      <c r="U228" s="175"/>
      <c r="V228" s="175"/>
      <c r="W228" s="175"/>
      <c r="X228" s="175"/>
      <c r="Y228" s="175"/>
      <c r="Z228" s="175"/>
      <c r="AA228" s="175"/>
      <c r="AB228" s="175"/>
      <c r="AC228" s="175"/>
      <c r="AD228" s="175"/>
      <c r="AE228" s="175"/>
      <c r="AF228" s="175"/>
      <c r="AG228" s="175"/>
      <c r="AH228" s="175"/>
      <c r="AI228" s="175"/>
      <c r="AJ228" s="175"/>
      <c r="AK228" s="175"/>
      <c r="AL228" s="175"/>
      <c r="AM228" s="175"/>
      <c r="AN228" s="175"/>
      <c r="AO228" s="175"/>
      <c r="AP228" s="175"/>
      <c r="AQ228" s="175"/>
      <c r="AR228" s="176"/>
      <c r="AS228" s="176"/>
      <c r="AT228" s="176"/>
      <c r="AU228" s="177" t="str">
        <f>VLOOKUP(Table3[[#This Row],[Risk Rating Score]],'Lookup Values'!$BS$1:$BT$34,2)</f>
        <v>Very Low</v>
      </c>
      <c r="AV228" s="172"/>
      <c r="AW228" s="177" t="str">
        <f>IFERROR(VLOOKUP(Table3[[#This Row],[RONI Match]],'Lookup Values'!$BU$2:$BV$26,2,FALSE),"")</f>
        <v/>
      </c>
      <c r="AX228" s="186"/>
      <c r="AY228" s="172"/>
      <c r="AZ228" s="176"/>
      <c r="BA228" s="170"/>
      <c r="BB228" s="170"/>
      <c r="BC228" s="170"/>
      <c r="BD228" s="170"/>
      <c r="BE228" s="170"/>
      <c r="BF228" s="170"/>
      <c r="BG228" s="170"/>
      <c r="BH228" s="170"/>
      <c r="BI228" s="175"/>
      <c r="BJ228" s="173"/>
      <c r="BK228" s="173"/>
      <c r="BL228" s="175"/>
      <c r="BM228" s="176"/>
      <c r="CC228" s="180" t="str">
        <f>IFERROR(VLOOKUP(Table2[[#This Row],[Gender]],'Lookup Values'!$A$1:$B$5,2,FALSE),"0")</f>
        <v>0</v>
      </c>
      <c r="CD228" s="181"/>
      <c r="CE228" s="180" t="str">
        <f>IFERROR(VLOOKUP(Table2[[#This Row],[Year Group]],'Lookup Values'!$C$1:$D$9,2,FALSE),"0")</f>
        <v>0</v>
      </c>
      <c r="CF228" s="180" t="str">
        <f>IFERROR(VLOOKUP(Table2[[#This Row],[School]],'Lookup Values'!$E$1:$E$22,2,FALSE),"0")</f>
        <v>0</v>
      </c>
      <c r="CG228" s="180" t="str">
        <f>IFERROR(VLOOKUP(Table2[[#This Row],[Attending PRU / AP]],'Lookup Values'!$G$1:$H$3,2,FALSE),"0")</f>
        <v>0</v>
      </c>
      <c r="CH228" s="180" t="str">
        <f>IFERROR(VLOOKUP(Table2[[#This Row],[EHE]],'Lookup Values'!$I$1:$J$3,2,FALSE),"0")</f>
        <v>0</v>
      </c>
      <c r="CI228" s="180" t="str">
        <f>IFERROR(VLOOKUP(Table2[[#This Row],[CME]],'Lookup Values'!$K$1:$L$3,2,FALSE),"0")</f>
        <v>0</v>
      </c>
      <c r="CJ228" s="183" t="str">
        <f>IFERROR(VLOOKUP(Table2[[#This Row],[Ethnicity]],'Ethnicity codes'!$H$1:$J$101,3,FALSE),"")</f>
        <v/>
      </c>
      <c r="CK228" s="180" t="str">
        <f>IFERROR(VLOOKUP(Table3[[#This Row],[Ethnicity2]],'Lookup Values'!$M$1:$N$23,2,FALSE),"0")</f>
        <v>0</v>
      </c>
      <c r="CL228" s="180" t="str">
        <f>IFERROR(VLOOKUP(Table3[[#This Row],[Ethnicity2]],'Lookup Values'!$O$1:$P$3,2,FALSE),"0")</f>
        <v>0</v>
      </c>
      <c r="CM228" s="180" t="str">
        <f>IFERROR(VLOOKUP(Table2[[#This Row],[EAL]],'Lookup Values'!$Q$1:$R$3,2,FALSE),"0")</f>
        <v>0</v>
      </c>
      <c r="CN228" s="180" t="str">
        <f>IFERROR(VLOOKUP(Table2[[#This Row],[SEND]],'Lookup Values'!$S$1:$T$6,2,FALSE),"0")</f>
        <v>0</v>
      </c>
      <c r="CO228" s="180" t="str">
        <f>IFERROR(VLOOKUP(Table2[[#This Row],[Pupil Premium]],'Lookup Values'!$U$1:$V$3,2,FALSE),"0")</f>
        <v>0</v>
      </c>
      <c r="CP228" s="180" t="str">
        <f>IFERROR(VLOOKUP(Table2[[#This Row],[LAC / Care Leaver]],'Lookup Values'!$W$1:$X$3,2,FALSE),"0")</f>
        <v>0</v>
      </c>
      <c r="CQ228" s="180" t="str">
        <f>IFERROR(VLOOKUP(Table2[[#This Row],[CP / CIN]],'Lookup Values'!$Y$1:$Z$3,2,FALSE),"0")</f>
        <v>0</v>
      </c>
      <c r="CR228" s="180" t="str">
        <f>IFERROR(VLOOKUP(Table2[[#This Row],[Early Help Referral]],'Lookup Values'!$Y$1:$Z$3,2,FALSE),"0")</f>
        <v>0</v>
      </c>
      <c r="CS228" s="180" t="str">
        <f>IFERROR(VLOOKUP(Table2[[#This Row],[Social Worker]],'Lookup Values'!$Y$1:$Z$3,2,FALSE),"0")</f>
        <v>0</v>
      </c>
      <c r="CT228" s="180" t="str">
        <f>IFERROR(VLOOKUP(Table2[[#This Row],[Exclusion]],'Lookup Values'!$AE$1:$AF$5,2,FALSE),"0")</f>
        <v>0</v>
      </c>
      <c r="CU228" s="180" t="str">
        <f>IFERROR(VLOOKUP(Table2[[#This Row],[Attendance / Absence (&lt;90% PA / &lt;50% SA)]],'Lookup Values'!$AG$1:$AH$4,2,FALSE),"0")</f>
        <v>0</v>
      </c>
      <c r="CV228" s="180" t="str">
        <f>IFERROR(VLOOKUP(Table2[[#This Row],[Multiple School Moves (3+)]],'Lookup Values'!$AI$1:$AJ$3,2,FALSE),"0")</f>
        <v>0</v>
      </c>
      <c r="CW228" s="180" t="str">
        <f>IFERROR(VLOOKUP(Table2[[#This Row],[Pregnancy]],'Lookup Values'!$AK$1:$AL$3,2,FALSE),"0")</f>
        <v>0</v>
      </c>
      <c r="CX228" s="180" t="str">
        <f>IFERROR(VLOOKUP(Table2[[#This Row],[Young Parent]],'Lookup Values'!$AM$1:$AN$3,2,FALSE),"0")</f>
        <v>0</v>
      </c>
      <c r="CY228" s="180" t="str">
        <f>IFERROR(VLOOKUP(Table2[[#This Row],[Young Carer]],'Lookup Values'!$AO$1:$AP$3,2,FALSE),"0")</f>
        <v>0</v>
      </c>
      <c r="CZ228" s="180" t="str">
        <f>IFERROR(VLOOKUP(Table2[[#This Row],[CAMHS Involvement]],'Lookup Values'!$AQ$1:$AR$3,2,FALSE),"0")</f>
        <v>0</v>
      </c>
      <c r="DA228" s="180" t="str">
        <f>IFERROR(VLOOKUP(Table2[[#This Row],[Health Condition]],'Lookup Values'!$AS$1:$AT$3,2,FALSE),"0")</f>
        <v>0</v>
      </c>
      <c r="DB228" s="180" t="str">
        <f>IFERROR(VLOOKUP(Table2[[#This Row],[Substance Misuse ]],'Lookup Values'!$AU$1:$AV$3,2,FALSE),"0")</f>
        <v>0</v>
      </c>
      <c r="DC228" s="180" t="str">
        <f>IFERROR(VLOOKUP(Table2[[#This Row],[YOT supervision]],'Lookup Values'!$AW$1:$AX$3,2,FALSE),"0")</f>
        <v>0</v>
      </c>
      <c r="DD228" s="180" t="str">
        <f>IFERROR(VLOOKUP(Table2[[#This Row],[Previous YOT supervision]],'Lookup Values'!$AY$1:$AZ$3,2,FALSE),"0")</f>
        <v>0</v>
      </c>
      <c r="DE228" s="180" t="str">
        <f>IFERROR(VLOOKUP(Table2[[#This Row],[Custody]],'Lookup Values'!$BA$1:$BB$3,2,FALSE),"0")</f>
        <v>0</v>
      </c>
      <c r="DF228" s="180" t="str">
        <f>IFERROR(VLOOKUP(Table2[[#This Row],[KS2 Eng &amp; Maths Ability Profile HAP/MAP/LAP]],'Lookup Values'!$BC$1:$BD$4,2,FALSE),"0")</f>
        <v>0</v>
      </c>
      <c r="DG228" s="180" t="str">
        <f>IFERROR(VLOOKUP(Table2[[#This Row],[Intended Post 16 Destination]],'Lookup Values'!$BG$1:$BH$12,2,FALSE),"0")</f>
        <v>0</v>
      </c>
      <c r="DH228" s="180" t="str">
        <f>IFERROR(VLOOKUP(Table2[[#This Row],[Application submitted (Y/N or number of applications)]],'Lookup Values'!$BI$1:$BJ$3,2,FALSE),"0")</f>
        <v>0</v>
      </c>
      <c r="DI228" s="180" t="str">
        <f>IFERROR(VLOOKUP(Table2[[#This Row],[Provider Name]],'Lookup Values'!$BK$1:$BL$3,2,FALSE),"0")</f>
        <v>0</v>
      </c>
      <c r="DJ228" s="181"/>
      <c r="DK228" s="180" t="str">
        <f>IFERROR(VLOOKUP(Table2[[#This Row],[Offer received (Y/N)]],'Lookup Values'!$BM$1:$BN$3,2,FALSE),"0")</f>
        <v>0</v>
      </c>
      <c r="DL228" s="180" t="str">
        <f>IFERROR(VLOOKUP(Table2[[#This Row],[Poor Behaviour / Attitude / Motivation]],'Lookup Values'!$BO$1:$BP$4,2,FALSE),"0")</f>
        <v>0</v>
      </c>
      <c r="DM228" s="180" t="str">
        <f>IFERROR(VLOOKUP(Table2[[#This Row],[Other known risk factors (1)]],'Lookup Values'!$BQ$1:$BR$10,2,FALSE),"0")</f>
        <v>0</v>
      </c>
      <c r="DN228" s="182" t="str">
        <f>IFERROR(VLOOKUP(Table2[[#This Row],[Other known risk factors (2)]],'Lookup Values'!$BQ$1:$BR$10,2,FALSE),"0")</f>
        <v>0</v>
      </c>
      <c r="DO228" s="180">
        <f>SUM(Table3[[#This Row],[Gender Score]:[Other known risk factors (2) Score]])</f>
        <v>0</v>
      </c>
      <c r="DP228" s="185" t="str">
        <f>CONCATENATE(Table2[[#This Row],[Generated RONI]],Table2[[#This Row],[School RONI]])</f>
        <v>Very Low</v>
      </c>
    </row>
    <row r="229" spans="1:120" s="179" customFormat="1" ht="13" x14ac:dyDescent="0.3">
      <c r="A229" s="168"/>
      <c r="B229" s="169"/>
      <c r="C229" s="170"/>
      <c r="D229" s="170"/>
      <c r="E229" s="170"/>
      <c r="F229" s="170"/>
      <c r="G229" s="170"/>
      <c r="H229" s="171"/>
      <c r="I229" s="172"/>
      <c r="J229" s="173"/>
      <c r="K229" s="172"/>
      <c r="L229" s="172"/>
      <c r="M229" s="173"/>
      <c r="N229" s="171"/>
      <c r="O229" s="173"/>
      <c r="P229" s="175"/>
      <c r="Q229" s="175"/>
      <c r="R229" s="175"/>
      <c r="S229" s="175"/>
      <c r="T229" s="175"/>
      <c r="U229" s="175"/>
      <c r="V229" s="175"/>
      <c r="W229" s="175"/>
      <c r="X229" s="175"/>
      <c r="Y229" s="175"/>
      <c r="Z229" s="175"/>
      <c r="AA229" s="175"/>
      <c r="AB229" s="175"/>
      <c r="AC229" s="175"/>
      <c r="AD229" s="175"/>
      <c r="AE229" s="175"/>
      <c r="AF229" s="175"/>
      <c r="AG229" s="175"/>
      <c r="AH229" s="175"/>
      <c r="AI229" s="175"/>
      <c r="AJ229" s="175"/>
      <c r="AK229" s="175"/>
      <c r="AL229" s="175"/>
      <c r="AM229" s="175"/>
      <c r="AN229" s="175"/>
      <c r="AO229" s="175"/>
      <c r="AP229" s="175"/>
      <c r="AQ229" s="175"/>
      <c r="AR229" s="176"/>
      <c r="AS229" s="176"/>
      <c r="AT229" s="176"/>
      <c r="AU229" s="177" t="str">
        <f>VLOOKUP(Table3[[#This Row],[Risk Rating Score]],'Lookup Values'!$BS$1:$BT$34,2)</f>
        <v>Very Low</v>
      </c>
      <c r="AV229" s="172"/>
      <c r="AW229" s="177" t="str">
        <f>IFERROR(VLOOKUP(Table3[[#This Row],[RONI Match]],'Lookup Values'!$BU$2:$BV$26,2,FALSE),"")</f>
        <v/>
      </c>
      <c r="AX229" s="186"/>
      <c r="AY229" s="172"/>
      <c r="AZ229" s="176"/>
      <c r="BA229" s="170"/>
      <c r="BB229" s="170"/>
      <c r="BC229" s="170"/>
      <c r="BD229" s="170"/>
      <c r="BE229" s="170"/>
      <c r="BF229" s="170"/>
      <c r="BG229" s="170"/>
      <c r="BH229" s="170"/>
      <c r="BI229" s="175"/>
      <c r="BJ229" s="173"/>
      <c r="BK229" s="173"/>
      <c r="BL229" s="175"/>
      <c r="BM229" s="176"/>
      <c r="CC229" s="180" t="str">
        <f>IFERROR(VLOOKUP(Table2[[#This Row],[Gender]],'Lookup Values'!$A$1:$B$5,2,FALSE),"0")</f>
        <v>0</v>
      </c>
      <c r="CD229" s="181"/>
      <c r="CE229" s="180" t="str">
        <f>IFERROR(VLOOKUP(Table2[[#This Row],[Year Group]],'Lookup Values'!$C$1:$D$9,2,FALSE),"0")</f>
        <v>0</v>
      </c>
      <c r="CF229" s="180" t="str">
        <f>IFERROR(VLOOKUP(Table2[[#This Row],[School]],'Lookup Values'!$E$1:$E$22,2,FALSE),"0")</f>
        <v>0</v>
      </c>
      <c r="CG229" s="180" t="str">
        <f>IFERROR(VLOOKUP(Table2[[#This Row],[Attending PRU / AP]],'Lookup Values'!$G$1:$H$3,2,FALSE),"0")</f>
        <v>0</v>
      </c>
      <c r="CH229" s="180" t="str">
        <f>IFERROR(VLOOKUP(Table2[[#This Row],[EHE]],'Lookup Values'!$I$1:$J$3,2,FALSE),"0")</f>
        <v>0</v>
      </c>
      <c r="CI229" s="180" t="str">
        <f>IFERROR(VLOOKUP(Table2[[#This Row],[CME]],'Lookup Values'!$K$1:$L$3,2,FALSE),"0")</f>
        <v>0</v>
      </c>
      <c r="CJ229" s="183" t="str">
        <f>IFERROR(VLOOKUP(Table2[[#This Row],[Ethnicity]],'Ethnicity codes'!$H$1:$J$101,3,FALSE),"")</f>
        <v/>
      </c>
      <c r="CK229" s="180" t="str">
        <f>IFERROR(VLOOKUP(Table3[[#This Row],[Ethnicity2]],'Lookup Values'!$M$1:$N$23,2,FALSE),"0")</f>
        <v>0</v>
      </c>
      <c r="CL229" s="180" t="str">
        <f>IFERROR(VLOOKUP(Table3[[#This Row],[Ethnicity2]],'Lookup Values'!$O$1:$P$3,2,FALSE),"0")</f>
        <v>0</v>
      </c>
      <c r="CM229" s="180" t="str">
        <f>IFERROR(VLOOKUP(Table2[[#This Row],[EAL]],'Lookup Values'!$Q$1:$R$3,2,FALSE),"0")</f>
        <v>0</v>
      </c>
      <c r="CN229" s="180" t="str">
        <f>IFERROR(VLOOKUP(Table2[[#This Row],[SEND]],'Lookup Values'!$S$1:$T$6,2,FALSE),"0")</f>
        <v>0</v>
      </c>
      <c r="CO229" s="180" t="str">
        <f>IFERROR(VLOOKUP(Table2[[#This Row],[Pupil Premium]],'Lookup Values'!$U$1:$V$3,2,FALSE),"0")</f>
        <v>0</v>
      </c>
      <c r="CP229" s="180" t="str">
        <f>IFERROR(VLOOKUP(Table2[[#This Row],[LAC / Care Leaver]],'Lookup Values'!$W$1:$X$3,2,FALSE),"0")</f>
        <v>0</v>
      </c>
      <c r="CQ229" s="180" t="str">
        <f>IFERROR(VLOOKUP(Table2[[#This Row],[CP / CIN]],'Lookup Values'!$Y$1:$Z$3,2,FALSE),"0")</f>
        <v>0</v>
      </c>
      <c r="CR229" s="180" t="str">
        <f>IFERROR(VLOOKUP(Table2[[#This Row],[Early Help Referral]],'Lookup Values'!$Y$1:$Z$3,2,FALSE),"0")</f>
        <v>0</v>
      </c>
      <c r="CS229" s="180" t="str">
        <f>IFERROR(VLOOKUP(Table2[[#This Row],[Social Worker]],'Lookup Values'!$Y$1:$Z$3,2,FALSE),"0")</f>
        <v>0</v>
      </c>
      <c r="CT229" s="180" t="str">
        <f>IFERROR(VLOOKUP(Table2[[#This Row],[Exclusion]],'Lookup Values'!$AE$1:$AF$5,2,FALSE),"0")</f>
        <v>0</v>
      </c>
      <c r="CU229" s="180" t="str">
        <f>IFERROR(VLOOKUP(Table2[[#This Row],[Attendance / Absence (&lt;90% PA / &lt;50% SA)]],'Lookup Values'!$AG$1:$AH$4,2,FALSE),"0")</f>
        <v>0</v>
      </c>
      <c r="CV229" s="180" t="str">
        <f>IFERROR(VLOOKUP(Table2[[#This Row],[Multiple School Moves (3+)]],'Lookup Values'!$AI$1:$AJ$3,2,FALSE),"0")</f>
        <v>0</v>
      </c>
      <c r="CW229" s="180" t="str">
        <f>IFERROR(VLOOKUP(Table2[[#This Row],[Pregnancy]],'Lookup Values'!$AK$1:$AL$3,2,FALSE),"0")</f>
        <v>0</v>
      </c>
      <c r="CX229" s="180" t="str">
        <f>IFERROR(VLOOKUP(Table2[[#This Row],[Young Parent]],'Lookup Values'!$AM$1:$AN$3,2,FALSE),"0")</f>
        <v>0</v>
      </c>
      <c r="CY229" s="180" t="str">
        <f>IFERROR(VLOOKUP(Table2[[#This Row],[Young Carer]],'Lookup Values'!$AO$1:$AP$3,2,FALSE),"0")</f>
        <v>0</v>
      </c>
      <c r="CZ229" s="180" t="str">
        <f>IFERROR(VLOOKUP(Table2[[#This Row],[CAMHS Involvement]],'Lookup Values'!$AQ$1:$AR$3,2,FALSE),"0")</f>
        <v>0</v>
      </c>
      <c r="DA229" s="180" t="str">
        <f>IFERROR(VLOOKUP(Table2[[#This Row],[Health Condition]],'Lookup Values'!$AS$1:$AT$3,2,FALSE),"0")</f>
        <v>0</v>
      </c>
      <c r="DB229" s="180" t="str">
        <f>IFERROR(VLOOKUP(Table2[[#This Row],[Substance Misuse ]],'Lookup Values'!$AU$1:$AV$3,2,FALSE),"0")</f>
        <v>0</v>
      </c>
      <c r="DC229" s="180" t="str">
        <f>IFERROR(VLOOKUP(Table2[[#This Row],[YOT supervision]],'Lookup Values'!$AW$1:$AX$3,2,FALSE),"0")</f>
        <v>0</v>
      </c>
      <c r="DD229" s="180" t="str">
        <f>IFERROR(VLOOKUP(Table2[[#This Row],[Previous YOT supervision]],'Lookup Values'!$AY$1:$AZ$3,2,FALSE),"0")</f>
        <v>0</v>
      </c>
      <c r="DE229" s="180" t="str">
        <f>IFERROR(VLOOKUP(Table2[[#This Row],[Custody]],'Lookup Values'!$BA$1:$BB$3,2,FALSE),"0")</f>
        <v>0</v>
      </c>
      <c r="DF229" s="180" t="str">
        <f>IFERROR(VLOOKUP(Table2[[#This Row],[KS2 Eng &amp; Maths Ability Profile HAP/MAP/LAP]],'Lookup Values'!$BC$1:$BD$4,2,FALSE),"0")</f>
        <v>0</v>
      </c>
      <c r="DG229" s="180" t="str">
        <f>IFERROR(VLOOKUP(Table2[[#This Row],[Intended Post 16 Destination]],'Lookup Values'!$BG$1:$BH$12,2,FALSE),"0")</f>
        <v>0</v>
      </c>
      <c r="DH229" s="180" t="str">
        <f>IFERROR(VLOOKUP(Table2[[#This Row],[Application submitted (Y/N or number of applications)]],'Lookup Values'!$BI$1:$BJ$3,2,FALSE),"0")</f>
        <v>0</v>
      </c>
      <c r="DI229" s="180" t="str">
        <f>IFERROR(VLOOKUP(Table2[[#This Row],[Provider Name]],'Lookup Values'!$BK$1:$BL$3,2,FALSE),"0")</f>
        <v>0</v>
      </c>
      <c r="DJ229" s="181"/>
      <c r="DK229" s="180" t="str">
        <f>IFERROR(VLOOKUP(Table2[[#This Row],[Offer received (Y/N)]],'Lookup Values'!$BM$1:$BN$3,2,FALSE),"0")</f>
        <v>0</v>
      </c>
      <c r="DL229" s="180" t="str">
        <f>IFERROR(VLOOKUP(Table2[[#This Row],[Poor Behaviour / Attitude / Motivation]],'Lookup Values'!$BO$1:$BP$4,2,FALSE),"0")</f>
        <v>0</v>
      </c>
      <c r="DM229" s="180" t="str">
        <f>IFERROR(VLOOKUP(Table2[[#This Row],[Other known risk factors (1)]],'Lookup Values'!$BQ$1:$BR$10,2,FALSE),"0")</f>
        <v>0</v>
      </c>
      <c r="DN229" s="182" t="str">
        <f>IFERROR(VLOOKUP(Table2[[#This Row],[Other known risk factors (2)]],'Lookup Values'!$BQ$1:$BR$10,2,FALSE),"0")</f>
        <v>0</v>
      </c>
      <c r="DO229" s="180">
        <f>SUM(Table3[[#This Row],[Gender Score]:[Other known risk factors (2) Score]])</f>
        <v>0</v>
      </c>
      <c r="DP229" s="185" t="str">
        <f>CONCATENATE(Table2[[#This Row],[Generated RONI]],Table2[[#This Row],[School RONI]])</f>
        <v>Very Low</v>
      </c>
    </row>
    <row r="230" spans="1:120" s="179" customFormat="1" ht="13" x14ac:dyDescent="0.3">
      <c r="A230" s="168"/>
      <c r="B230" s="169"/>
      <c r="C230" s="170"/>
      <c r="D230" s="170"/>
      <c r="E230" s="170"/>
      <c r="F230" s="170"/>
      <c r="G230" s="170"/>
      <c r="H230" s="171"/>
      <c r="I230" s="172"/>
      <c r="J230" s="173"/>
      <c r="K230" s="172"/>
      <c r="L230" s="172"/>
      <c r="M230" s="173"/>
      <c r="N230" s="171"/>
      <c r="O230" s="173"/>
      <c r="P230" s="175"/>
      <c r="Q230" s="175"/>
      <c r="R230" s="175"/>
      <c r="S230" s="175"/>
      <c r="T230" s="175"/>
      <c r="U230" s="175"/>
      <c r="V230" s="175"/>
      <c r="W230" s="175"/>
      <c r="X230" s="175"/>
      <c r="Y230" s="175"/>
      <c r="Z230" s="175"/>
      <c r="AA230" s="175"/>
      <c r="AB230" s="175"/>
      <c r="AC230" s="175"/>
      <c r="AD230" s="175"/>
      <c r="AE230" s="175"/>
      <c r="AF230" s="175"/>
      <c r="AG230" s="175"/>
      <c r="AH230" s="175"/>
      <c r="AI230" s="175"/>
      <c r="AJ230" s="175"/>
      <c r="AK230" s="175"/>
      <c r="AL230" s="175"/>
      <c r="AM230" s="175"/>
      <c r="AN230" s="175"/>
      <c r="AO230" s="175"/>
      <c r="AP230" s="175"/>
      <c r="AQ230" s="175"/>
      <c r="AR230" s="176"/>
      <c r="AS230" s="176"/>
      <c r="AT230" s="176"/>
      <c r="AU230" s="177" t="str">
        <f>VLOOKUP(Table3[[#This Row],[Risk Rating Score]],'Lookup Values'!$BS$1:$BT$34,2)</f>
        <v>Very Low</v>
      </c>
      <c r="AV230" s="172"/>
      <c r="AW230" s="177" t="str">
        <f>IFERROR(VLOOKUP(Table3[[#This Row],[RONI Match]],'Lookup Values'!$BU$2:$BV$26,2,FALSE),"")</f>
        <v/>
      </c>
      <c r="AX230" s="186"/>
      <c r="AY230" s="172"/>
      <c r="AZ230" s="176"/>
      <c r="BA230" s="170"/>
      <c r="BB230" s="170"/>
      <c r="BC230" s="170"/>
      <c r="BD230" s="170"/>
      <c r="BE230" s="170"/>
      <c r="BF230" s="170"/>
      <c r="BG230" s="170"/>
      <c r="BH230" s="170"/>
      <c r="BI230" s="175"/>
      <c r="BJ230" s="173"/>
      <c r="BK230" s="173"/>
      <c r="BL230" s="175"/>
      <c r="BM230" s="176"/>
      <c r="CC230" s="180" t="str">
        <f>IFERROR(VLOOKUP(Table2[[#This Row],[Gender]],'Lookup Values'!$A$1:$B$5,2,FALSE),"0")</f>
        <v>0</v>
      </c>
      <c r="CD230" s="181"/>
      <c r="CE230" s="180" t="str">
        <f>IFERROR(VLOOKUP(Table2[[#This Row],[Year Group]],'Lookup Values'!$C$1:$D$9,2,FALSE),"0")</f>
        <v>0</v>
      </c>
      <c r="CF230" s="180" t="str">
        <f>IFERROR(VLOOKUP(Table2[[#This Row],[School]],'Lookup Values'!$E$1:$E$22,2,FALSE),"0")</f>
        <v>0</v>
      </c>
      <c r="CG230" s="180" t="str">
        <f>IFERROR(VLOOKUP(Table2[[#This Row],[Attending PRU / AP]],'Lookup Values'!$G$1:$H$3,2,FALSE),"0")</f>
        <v>0</v>
      </c>
      <c r="CH230" s="180" t="str">
        <f>IFERROR(VLOOKUP(Table2[[#This Row],[EHE]],'Lookup Values'!$I$1:$J$3,2,FALSE),"0")</f>
        <v>0</v>
      </c>
      <c r="CI230" s="180" t="str">
        <f>IFERROR(VLOOKUP(Table2[[#This Row],[CME]],'Lookup Values'!$K$1:$L$3,2,FALSE),"0")</f>
        <v>0</v>
      </c>
      <c r="CJ230" s="183" t="str">
        <f>IFERROR(VLOOKUP(Table2[[#This Row],[Ethnicity]],'Ethnicity codes'!$H$1:$J$101,3,FALSE),"")</f>
        <v/>
      </c>
      <c r="CK230" s="180" t="str">
        <f>IFERROR(VLOOKUP(Table3[[#This Row],[Ethnicity2]],'Lookup Values'!$M$1:$N$23,2,FALSE),"0")</f>
        <v>0</v>
      </c>
      <c r="CL230" s="180" t="str">
        <f>IFERROR(VLOOKUP(Table3[[#This Row],[Ethnicity2]],'Lookup Values'!$O$1:$P$3,2,FALSE),"0")</f>
        <v>0</v>
      </c>
      <c r="CM230" s="180" t="str">
        <f>IFERROR(VLOOKUP(Table2[[#This Row],[EAL]],'Lookup Values'!$Q$1:$R$3,2,FALSE),"0")</f>
        <v>0</v>
      </c>
      <c r="CN230" s="180" t="str">
        <f>IFERROR(VLOOKUP(Table2[[#This Row],[SEND]],'Lookup Values'!$S$1:$T$6,2,FALSE),"0")</f>
        <v>0</v>
      </c>
      <c r="CO230" s="180" t="str">
        <f>IFERROR(VLOOKUP(Table2[[#This Row],[Pupil Premium]],'Lookup Values'!$U$1:$V$3,2,FALSE),"0")</f>
        <v>0</v>
      </c>
      <c r="CP230" s="180" t="str">
        <f>IFERROR(VLOOKUP(Table2[[#This Row],[LAC / Care Leaver]],'Lookup Values'!$W$1:$X$3,2,FALSE),"0")</f>
        <v>0</v>
      </c>
      <c r="CQ230" s="180" t="str">
        <f>IFERROR(VLOOKUP(Table2[[#This Row],[CP / CIN]],'Lookup Values'!$Y$1:$Z$3,2,FALSE),"0")</f>
        <v>0</v>
      </c>
      <c r="CR230" s="180" t="str">
        <f>IFERROR(VLOOKUP(Table2[[#This Row],[Early Help Referral]],'Lookup Values'!$Y$1:$Z$3,2,FALSE),"0")</f>
        <v>0</v>
      </c>
      <c r="CS230" s="180" t="str">
        <f>IFERROR(VLOOKUP(Table2[[#This Row],[Social Worker]],'Lookup Values'!$Y$1:$Z$3,2,FALSE),"0")</f>
        <v>0</v>
      </c>
      <c r="CT230" s="180" t="str">
        <f>IFERROR(VLOOKUP(Table2[[#This Row],[Exclusion]],'Lookup Values'!$AE$1:$AF$5,2,FALSE),"0")</f>
        <v>0</v>
      </c>
      <c r="CU230" s="180" t="str">
        <f>IFERROR(VLOOKUP(Table2[[#This Row],[Attendance / Absence (&lt;90% PA / &lt;50% SA)]],'Lookup Values'!$AG$1:$AH$4,2,FALSE),"0")</f>
        <v>0</v>
      </c>
      <c r="CV230" s="180" t="str">
        <f>IFERROR(VLOOKUP(Table2[[#This Row],[Multiple School Moves (3+)]],'Lookup Values'!$AI$1:$AJ$3,2,FALSE),"0")</f>
        <v>0</v>
      </c>
      <c r="CW230" s="180" t="str">
        <f>IFERROR(VLOOKUP(Table2[[#This Row],[Pregnancy]],'Lookup Values'!$AK$1:$AL$3,2,FALSE),"0")</f>
        <v>0</v>
      </c>
      <c r="CX230" s="180" t="str">
        <f>IFERROR(VLOOKUP(Table2[[#This Row],[Young Parent]],'Lookup Values'!$AM$1:$AN$3,2,FALSE),"0")</f>
        <v>0</v>
      </c>
      <c r="CY230" s="180" t="str">
        <f>IFERROR(VLOOKUP(Table2[[#This Row],[Young Carer]],'Lookup Values'!$AO$1:$AP$3,2,FALSE),"0")</f>
        <v>0</v>
      </c>
      <c r="CZ230" s="180" t="str">
        <f>IFERROR(VLOOKUP(Table2[[#This Row],[CAMHS Involvement]],'Lookup Values'!$AQ$1:$AR$3,2,FALSE),"0")</f>
        <v>0</v>
      </c>
      <c r="DA230" s="180" t="str">
        <f>IFERROR(VLOOKUP(Table2[[#This Row],[Health Condition]],'Lookup Values'!$AS$1:$AT$3,2,FALSE),"0")</f>
        <v>0</v>
      </c>
      <c r="DB230" s="180" t="str">
        <f>IFERROR(VLOOKUP(Table2[[#This Row],[Substance Misuse ]],'Lookup Values'!$AU$1:$AV$3,2,FALSE),"0")</f>
        <v>0</v>
      </c>
      <c r="DC230" s="180" t="str">
        <f>IFERROR(VLOOKUP(Table2[[#This Row],[YOT supervision]],'Lookup Values'!$AW$1:$AX$3,2,FALSE),"0")</f>
        <v>0</v>
      </c>
      <c r="DD230" s="180" t="str">
        <f>IFERROR(VLOOKUP(Table2[[#This Row],[Previous YOT supervision]],'Lookup Values'!$AY$1:$AZ$3,2,FALSE),"0")</f>
        <v>0</v>
      </c>
      <c r="DE230" s="180" t="str">
        <f>IFERROR(VLOOKUP(Table2[[#This Row],[Custody]],'Lookup Values'!$BA$1:$BB$3,2,FALSE),"0")</f>
        <v>0</v>
      </c>
      <c r="DF230" s="180" t="str">
        <f>IFERROR(VLOOKUP(Table2[[#This Row],[KS2 Eng &amp; Maths Ability Profile HAP/MAP/LAP]],'Lookup Values'!$BC$1:$BD$4,2,FALSE),"0")</f>
        <v>0</v>
      </c>
      <c r="DG230" s="180" t="str">
        <f>IFERROR(VLOOKUP(Table2[[#This Row],[Intended Post 16 Destination]],'Lookup Values'!$BG$1:$BH$12,2,FALSE),"0")</f>
        <v>0</v>
      </c>
      <c r="DH230" s="180" t="str">
        <f>IFERROR(VLOOKUP(Table2[[#This Row],[Application submitted (Y/N or number of applications)]],'Lookup Values'!$BI$1:$BJ$3,2,FALSE),"0")</f>
        <v>0</v>
      </c>
      <c r="DI230" s="180" t="str">
        <f>IFERROR(VLOOKUP(Table2[[#This Row],[Provider Name]],'Lookup Values'!$BK$1:$BL$3,2,FALSE),"0")</f>
        <v>0</v>
      </c>
      <c r="DJ230" s="181"/>
      <c r="DK230" s="180" t="str">
        <f>IFERROR(VLOOKUP(Table2[[#This Row],[Offer received (Y/N)]],'Lookup Values'!$BM$1:$BN$3,2,FALSE),"0")</f>
        <v>0</v>
      </c>
      <c r="DL230" s="180" t="str">
        <f>IFERROR(VLOOKUP(Table2[[#This Row],[Poor Behaviour / Attitude / Motivation]],'Lookup Values'!$BO$1:$BP$4,2,FALSE),"0")</f>
        <v>0</v>
      </c>
      <c r="DM230" s="180" t="str">
        <f>IFERROR(VLOOKUP(Table2[[#This Row],[Other known risk factors (1)]],'Lookup Values'!$BQ$1:$BR$10,2,FALSE),"0")</f>
        <v>0</v>
      </c>
      <c r="DN230" s="182" t="str">
        <f>IFERROR(VLOOKUP(Table2[[#This Row],[Other known risk factors (2)]],'Lookup Values'!$BQ$1:$BR$10,2,FALSE),"0")</f>
        <v>0</v>
      </c>
      <c r="DO230" s="180">
        <f>SUM(Table3[[#This Row],[Gender Score]:[Other known risk factors (2) Score]])</f>
        <v>0</v>
      </c>
      <c r="DP230" s="185" t="str">
        <f>CONCATENATE(Table2[[#This Row],[Generated RONI]],Table2[[#This Row],[School RONI]])</f>
        <v>Very Low</v>
      </c>
    </row>
    <row r="231" spans="1:120" s="179" customFormat="1" ht="13" x14ac:dyDescent="0.3">
      <c r="A231" s="168"/>
      <c r="B231" s="169"/>
      <c r="C231" s="170"/>
      <c r="D231" s="170"/>
      <c r="E231" s="170"/>
      <c r="F231" s="170"/>
      <c r="G231" s="170"/>
      <c r="H231" s="171"/>
      <c r="I231" s="172"/>
      <c r="J231" s="173"/>
      <c r="K231" s="172"/>
      <c r="L231" s="172"/>
      <c r="M231" s="173"/>
      <c r="N231" s="171"/>
      <c r="O231" s="173"/>
      <c r="P231" s="175"/>
      <c r="Q231" s="175"/>
      <c r="R231" s="175"/>
      <c r="S231" s="175"/>
      <c r="T231" s="175"/>
      <c r="U231" s="175"/>
      <c r="V231" s="175"/>
      <c r="W231" s="175"/>
      <c r="X231" s="175"/>
      <c r="Y231" s="175"/>
      <c r="Z231" s="175"/>
      <c r="AA231" s="175"/>
      <c r="AB231" s="175"/>
      <c r="AC231" s="175"/>
      <c r="AD231" s="175"/>
      <c r="AE231" s="175"/>
      <c r="AF231" s="175"/>
      <c r="AG231" s="175"/>
      <c r="AH231" s="175"/>
      <c r="AI231" s="175"/>
      <c r="AJ231" s="175"/>
      <c r="AK231" s="175"/>
      <c r="AL231" s="175"/>
      <c r="AM231" s="175"/>
      <c r="AN231" s="175"/>
      <c r="AO231" s="175"/>
      <c r="AP231" s="175"/>
      <c r="AQ231" s="175"/>
      <c r="AR231" s="176"/>
      <c r="AS231" s="176"/>
      <c r="AT231" s="176"/>
      <c r="AU231" s="177" t="str">
        <f>VLOOKUP(Table3[[#This Row],[Risk Rating Score]],'Lookup Values'!$BS$1:$BT$34,2)</f>
        <v>Very Low</v>
      </c>
      <c r="AV231" s="172"/>
      <c r="AW231" s="177" t="str">
        <f>IFERROR(VLOOKUP(Table3[[#This Row],[RONI Match]],'Lookup Values'!$BU$2:$BV$26,2,FALSE),"")</f>
        <v/>
      </c>
      <c r="AX231" s="186"/>
      <c r="AY231" s="172"/>
      <c r="AZ231" s="176"/>
      <c r="BA231" s="170"/>
      <c r="BB231" s="170"/>
      <c r="BC231" s="170"/>
      <c r="BD231" s="170"/>
      <c r="BE231" s="170"/>
      <c r="BF231" s="170"/>
      <c r="BG231" s="170"/>
      <c r="BH231" s="170"/>
      <c r="BI231" s="175"/>
      <c r="BJ231" s="173"/>
      <c r="BK231" s="173"/>
      <c r="BL231" s="175"/>
      <c r="BM231" s="176"/>
      <c r="CC231" s="180" t="str">
        <f>IFERROR(VLOOKUP(Table2[[#This Row],[Gender]],'Lookup Values'!$A$1:$B$5,2,FALSE),"0")</f>
        <v>0</v>
      </c>
      <c r="CD231" s="181"/>
      <c r="CE231" s="180" t="str">
        <f>IFERROR(VLOOKUP(Table2[[#This Row],[Year Group]],'Lookup Values'!$C$1:$D$9,2,FALSE),"0")</f>
        <v>0</v>
      </c>
      <c r="CF231" s="180" t="str">
        <f>IFERROR(VLOOKUP(Table2[[#This Row],[School]],'Lookup Values'!$E$1:$E$22,2,FALSE),"0")</f>
        <v>0</v>
      </c>
      <c r="CG231" s="180" t="str">
        <f>IFERROR(VLOOKUP(Table2[[#This Row],[Attending PRU / AP]],'Lookup Values'!$G$1:$H$3,2,FALSE),"0")</f>
        <v>0</v>
      </c>
      <c r="CH231" s="180" t="str">
        <f>IFERROR(VLOOKUP(Table2[[#This Row],[EHE]],'Lookup Values'!$I$1:$J$3,2,FALSE),"0")</f>
        <v>0</v>
      </c>
      <c r="CI231" s="180" t="str">
        <f>IFERROR(VLOOKUP(Table2[[#This Row],[CME]],'Lookup Values'!$K$1:$L$3,2,FALSE),"0")</f>
        <v>0</v>
      </c>
      <c r="CJ231" s="183" t="str">
        <f>IFERROR(VLOOKUP(Table2[[#This Row],[Ethnicity]],'Ethnicity codes'!$H$1:$J$101,3,FALSE),"")</f>
        <v/>
      </c>
      <c r="CK231" s="180" t="str">
        <f>IFERROR(VLOOKUP(Table3[[#This Row],[Ethnicity2]],'Lookup Values'!$M$1:$N$23,2,FALSE),"0")</f>
        <v>0</v>
      </c>
      <c r="CL231" s="180" t="str">
        <f>IFERROR(VLOOKUP(Table3[[#This Row],[Ethnicity2]],'Lookup Values'!$O$1:$P$3,2,FALSE),"0")</f>
        <v>0</v>
      </c>
      <c r="CM231" s="180" t="str">
        <f>IFERROR(VLOOKUP(Table2[[#This Row],[EAL]],'Lookup Values'!$Q$1:$R$3,2,FALSE),"0")</f>
        <v>0</v>
      </c>
      <c r="CN231" s="180" t="str">
        <f>IFERROR(VLOOKUP(Table2[[#This Row],[SEND]],'Lookup Values'!$S$1:$T$6,2,FALSE),"0")</f>
        <v>0</v>
      </c>
      <c r="CO231" s="180" t="str">
        <f>IFERROR(VLOOKUP(Table2[[#This Row],[Pupil Premium]],'Lookup Values'!$U$1:$V$3,2,FALSE),"0")</f>
        <v>0</v>
      </c>
      <c r="CP231" s="180" t="str">
        <f>IFERROR(VLOOKUP(Table2[[#This Row],[LAC / Care Leaver]],'Lookup Values'!$W$1:$X$3,2,FALSE),"0")</f>
        <v>0</v>
      </c>
      <c r="CQ231" s="180" t="str">
        <f>IFERROR(VLOOKUP(Table2[[#This Row],[CP / CIN]],'Lookup Values'!$Y$1:$Z$3,2,FALSE),"0")</f>
        <v>0</v>
      </c>
      <c r="CR231" s="180" t="str">
        <f>IFERROR(VLOOKUP(Table2[[#This Row],[Early Help Referral]],'Lookup Values'!$Y$1:$Z$3,2,FALSE),"0")</f>
        <v>0</v>
      </c>
      <c r="CS231" s="180" t="str">
        <f>IFERROR(VLOOKUP(Table2[[#This Row],[Social Worker]],'Lookup Values'!$Y$1:$Z$3,2,FALSE),"0")</f>
        <v>0</v>
      </c>
      <c r="CT231" s="180" t="str">
        <f>IFERROR(VLOOKUP(Table2[[#This Row],[Exclusion]],'Lookup Values'!$AE$1:$AF$5,2,FALSE),"0")</f>
        <v>0</v>
      </c>
      <c r="CU231" s="180" t="str">
        <f>IFERROR(VLOOKUP(Table2[[#This Row],[Attendance / Absence (&lt;90% PA / &lt;50% SA)]],'Lookup Values'!$AG$1:$AH$4,2,FALSE),"0")</f>
        <v>0</v>
      </c>
      <c r="CV231" s="180" t="str">
        <f>IFERROR(VLOOKUP(Table2[[#This Row],[Multiple School Moves (3+)]],'Lookup Values'!$AI$1:$AJ$3,2,FALSE),"0")</f>
        <v>0</v>
      </c>
      <c r="CW231" s="180" t="str">
        <f>IFERROR(VLOOKUP(Table2[[#This Row],[Pregnancy]],'Lookup Values'!$AK$1:$AL$3,2,FALSE),"0")</f>
        <v>0</v>
      </c>
      <c r="CX231" s="180" t="str">
        <f>IFERROR(VLOOKUP(Table2[[#This Row],[Young Parent]],'Lookup Values'!$AM$1:$AN$3,2,FALSE),"0")</f>
        <v>0</v>
      </c>
      <c r="CY231" s="180" t="str">
        <f>IFERROR(VLOOKUP(Table2[[#This Row],[Young Carer]],'Lookup Values'!$AO$1:$AP$3,2,FALSE),"0")</f>
        <v>0</v>
      </c>
      <c r="CZ231" s="180" t="str">
        <f>IFERROR(VLOOKUP(Table2[[#This Row],[CAMHS Involvement]],'Lookup Values'!$AQ$1:$AR$3,2,FALSE),"0")</f>
        <v>0</v>
      </c>
      <c r="DA231" s="180" t="str">
        <f>IFERROR(VLOOKUP(Table2[[#This Row],[Health Condition]],'Lookup Values'!$AS$1:$AT$3,2,FALSE),"0")</f>
        <v>0</v>
      </c>
      <c r="DB231" s="180" t="str">
        <f>IFERROR(VLOOKUP(Table2[[#This Row],[Substance Misuse ]],'Lookup Values'!$AU$1:$AV$3,2,FALSE),"0")</f>
        <v>0</v>
      </c>
      <c r="DC231" s="180" t="str">
        <f>IFERROR(VLOOKUP(Table2[[#This Row],[YOT supervision]],'Lookup Values'!$AW$1:$AX$3,2,FALSE),"0")</f>
        <v>0</v>
      </c>
      <c r="DD231" s="180" t="str">
        <f>IFERROR(VLOOKUP(Table2[[#This Row],[Previous YOT supervision]],'Lookup Values'!$AY$1:$AZ$3,2,FALSE),"0")</f>
        <v>0</v>
      </c>
      <c r="DE231" s="180" t="str">
        <f>IFERROR(VLOOKUP(Table2[[#This Row],[Custody]],'Lookup Values'!$BA$1:$BB$3,2,FALSE),"0")</f>
        <v>0</v>
      </c>
      <c r="DF231" s="180" t="str">
        <f>IFERROR(VLOOKUP(Table2[[#This Row],[KS2 Eng &amp; Maths Ability Profile HAP/MAP/LAP]],'Lookup Values'!$BC$1:$BD$4,2,FALSE),"0")</f>
        <v>0</v>
      </c>
      <c r="DG231" s="180" t="str">
        <f>IFERROR(VLOOKUP(Table2[[#This Row],[Intended Post 16 Destination]],'Lookup Values'!$BG$1:$BH$12,2,FALSE),"0")</f>
        <v>0</v>
      </c>
      <c r="DH231" s="180" t="str">
        <f>IFERROR(VLOOKUP(Table2[[#This Row],[Application submitted (Y/N or number of applications)]],'Lookup Values'!$BI$1:$BJ$3,2,FALSE),"0")</f>
        <v>0</v>
      </c>
      <c r="DI231" s="180" t="str">
        <f>IFERROR(VLOOKUP(Table2[[#This Row],[Provider Name]],'Lookup Values'!$BK$1:$BL$3,2,FALSE),"0")</f>
        <v>0</v>
      </c>
      <c r="DJ231" s="181"/>
      <c r="DK231" s="180" t="str">
        <f>IFERROR(VLOOKUP(Table2[[#This Row],[Offer received (Y/N)]],'Lookup Values'!$BM$1:$BN$3,2,FALSE),"0")</f>
        <v>0</v>
      </c>
      <c r="DL231" s="180" t="str">
        <f>IFERROR(VLOOKUP(Table2[[#This Row],[Poor Behaviour / Attitude / Motivation]],'Lookup Values'!$BO$1:$BP$4,2,FALSE),"0")</f>
        <v>0</v>
      </c>
      <c r="DM231" s="180" t="str">
        <f>IFERROR(VLOOKUP(Table2[[#This Row],[Other known risk factors (1)]],'Lookup Values'!$BQ$1:$BR$10,2,FALSE),"0")</f>
        <v>0</v>
      </c>
      <c r="DN231" s="182" t="str">
        <f>IFERROR(VLOOKUP(Table2[[#This Row],[Other known risk factors (2)]],'Lookup Values'!$BQ$1:$BR$10,2,FALSE),"0")</f>
        <v>0</v>
      </c>
      <c r="DO231" s="180">
        <f>SUM(Table3[[#This Row],[Gender Score]:[Other known risk factors (2) Score]])</f>
        <v>0</v>
      </c>
      <c r="DP231" s="185" t="str">
        <f>CONCATENATE(Table2[[#This Row],[Generated RONI]],Table2[[#This Row],[School RONI]])</f>
        <v>Very Low</v>
      </c>
    </row>
    <row r="232" spans="1:120" s="179" customFormat="1" ht="13" x14ac:dyDescent="0.3">
      <c r="A232" s="168"/>
      <c r="B232" s="169"/>
      <c r="C232" s="170"/>
      <c r="D232" s="170"/>
      <c r="E232" s="170"/>
      <c r="F232" s="170"/>
      <c r="G232" s="170"/>
      <c r="H232" s="171"/>
      <c r="I232" s="172"/>
      <c r="J232" s="173"/>
      <c r="K232" s="172"/>
      <c r="L232" s="172"/>
      <c r="M232" s="173"/>
      <c r="N232" s="171"/>
      <c r="O232" s="173"/>
      <c r="P232" s="175"/>
      <c r="Q232" s="175"/>
      <c r="R232" s="175"/>
      <c r="S232" s="175"/>
      <c r="T232" s="175"/>
      <c r="U232" s="175"/>
      <c r="V232" s="175"/>
      <c r="W232" s="175"/>
      <c r="X232" s="175"/>
      <c r="Y232" s="175"/>
      <c r="Z232" s="175"/>
      <c r="AA232" s="175"/>
      <c r="AB232" s="175"/>
      <c r="AC232" s="175"/>
      <c r="AD232" s="175"/>
      <c r="AE232" s="175"/>
      <c r="AF232" s="175"/>
      <c r="AG232" s="175"/>
      <c r="AH232" s="175"/>
      <c r="AI232" s="175"/>
      <c r="AJ232" s="175"/>
      <c r="AK232" s="175"/>
      <c r="AL232" s="175"/>
      <c r="AM232" s="175"/>
      <c r="AN232" s="175"/>
      <c r="AO232" s="175"/>
      <c r="AP232" s="175"/>
      <c r="AQ232" s="175"/>
      <c r="AR232" s="176"/>
      <c r="AS232" s="176"/>
      <c r="AT232" s="176"/>
      <c r="AU232" s="177" t="str">
        <f>VLOOKUP(Table3[[#This Row],[Risk Rating Score]],'Lookup Values'!$BS$1:$BT$34,2)</f>
        <v>Very Low</v>
      </c>
      <c r="AV232" s="172"/>
      <c r="AW232" s="177" t="str">
        <f>IFERROR(VLOOKUP(Table3[[#This Row],[RONI Match]],'Lookup Values'!$BU$2:$BV$26,2,FALSE),"")</f>
        <v/>
      </c>
      <c r="AX232" s="186"/>
      <c r="AY232" s="172"/>
      <c r="AZ232" s="176"/>
      <c r="BA232" s="170"/>
      <c r="BB232" s="170"/>
      <c r="BC232" s="170"/>
      <c r="BD232" s="170"/>
      <c r="BE232" s="170"/>
      <c r="BF232" s="170"/>
      <c r="BG232" s="170"/>
      <c r="BH232" s="170"/>
      <c r="BI232" s="175"/>
      <c r="BJ232" s="173"/>
      <c r="BK232" s="173"/>
      <c r="BL232" s="175"/>
      <c r="BM232" s="176"/>
      <c r="CC232" s="180" t="str">
        <f>IFERROR(VLOOKUP(Table2[[#This Row],[Gender]],'Lookup Values'!$A$1:$B$5,2,FALSE),"0")</f>
        <v>0</v>
      </c>
      <c r="CD232" s="181"/>
      <c r="CE232" s="180" t="str">
        <f>IFERROR(VLOOKUP(Table2[[#This Row],[Year Group]],'Lookup Values'!$C$1:$D$9,2,FALSE),"0")</f>
        <v>0</v>
      </c>
      <c r="CF232" s="180" t="str">
        <f>IFERROR(VLOOKUP(Table2[[#This Row],[School]],'Lookup Values'!$E$1:$E$22,2,FALSE),"0")</f>
        <v>0</v>
      </c>
      <c r="CG232" s="180" t="str">
        <f>IFERROR(VLOOKUP(Table2[[#This Row],[Attending PRU / AP]],'Lookup Values'!$G$1:$H$3,2,FALSE),"0")</f>
        <v>0</v>
      </c>
      <c r="CH232" s="180" t="str">
        <f>IFERROR(VLOOKUP(Table2[[#This Row],[EHE]],'Lookup Values'!$I$1:$J$3,2,FALSE),"0")</f>
        <v>0</v>
      </c>
      <c r="CI232" s="180" t="str">
        <f>IFERROR(VLOOKUP(Table2[[#This Row],[CME]],'Lookup Values'!$K$1:$L$3,2,FALSE),"0")</f>
        <v>0</v>
      </c>
      <c r="CJ232" s="183" t="str">
        <f>IFERROR(VLOOKUP(Table2[[#This Row],[Ethnicity]],'Ethnicity codes'!$H$1:$J$101,3,FALSE),"")</f>
        <v/>
      </c>
      <c r="CK232" s="180" t="str">
        <f>IFERROR(VLOOKUP(Table3[[#This Row],[Ethnicity2]],'Lookup Values'!$M$1:$N$23,2,FALSE),"0")</f>
        <v>0</v>
      </c>
      <c r="CL232" s="180" t="str">
        <f>IFERROR(VLOOKUP(Table3[[#This Row],[Ethnicity2]],'Lookup Values'!$O$1:$P$3,2,FALSE),"0")</f>
        <v>0</v>
      </c>
      <c r="CM232" s="180" t="str">
        <f>IFERROR(VLOOKUP(Table2[[#This Row],[EAL]],'Lookup Values'!$Q$1:$R$3,2,FALSE),"0")</f>
        <v>0</v>
      </c>
      <c r="CN232" s="180" t="str">
        <f>IFERROR(VLOOKUP(Table2[[#This Row],[SEND]],'Lookup Values'!$S$1:$T$6,2,FALSE),"0")</f>
        <v>0</v>
      </c>
      <c r="CO232" s="180" t="str">
        <f>IFERROR(VLOOKUP(Table2[[#This Row],[Pupil Premium]],'Lookup Values'!$U$1:$V$3,2,FALSE),"0")</f>
        <v>0</v>
      </c>
      <c r="CP232" s="180" t="str">
        <f>IFERROR(VLOOKUP(Table2[[#This Row],[LAC / Care Leaver]],'Lookup Values'!$W$1:$X$3,2,FALSE),"0")</f>
        <v>0</v>
      </c>
      <c r="CQ232" s="180" t="str">
        <f>IFERROR(VLOOKUP(Table2[[#This Row],[CP / CIN]],'Lookup Values'!$Y$1:$Z$3,2,FALSE),"0")</f>
        <v>0</v>
      </c>
      <c r="CR232" s="180" t="str">
        <f>IFERROR(VLOOKUP(Table2[[#This Row],[Early Help Referral]],'Lookup Values'!$Y$1:$Z$3,2,FALSE),"0")</f>
        <v>0</v>
      </c>
      <c r="CS232" s="180" t="str">
        <f>IFERROR(VLOOKUP(Table2[[#This Row],[Social Worker]],'Lookup Values'!$Y$1:$Z$3,2,FALSE),"0")</f>
        <v>0</v>
      </c>
      <c r="CT232" s="180" t="str">
        <f>IFERROR(VLOOKUP(Table2[[#This Row],[Exclusion]],'Lookup Values'!$AE$1:$AF$5,2,FALSE),"0")</f>
        <v>0</v>
      </c>
      <c r="CU232" s="180" t="str">
        <f>IFERROR(VLOOKUP(Table2[[#This Row],[Attendance / Absence (&lt;90% PA / &lt;50% SA)]],'Lookup Values'!$AG$1:$AH$4,2,FALSE),"0")</f>
        <v>0</v>
      </c>
      <c r="CV232" s="180" t="str">
        <f>IFERROR(VLOOKUP(Table2[[#This Row],[Multiple School Moves (3+)]],'Lookup Values'!$AI$1:$AJ$3,2,FALSE),"0")</f>
        <v>0</v>
      </c>
      <c r="CW232" s="180" t="str">
        <f>IFERROR(VLOOKUP(Table2[[#This Row],[Pregnancy]],'Lookup Values'!$AK$1:$AL$3,2,FALSE),"0")</f>
        <v>0</v>
      </c>
      <c r="CX232" s="180" t="str">
        <f>IFERROR(VLOOKUP(Table2[[#This Row],[Young Parent]],'Lookup Values'!$AM$1:$AN$3,2,FALSE),"0")</f>
        <v>0</v>
      </c>
      <c r="CY232" s="180" t="str">
        <f>IFERROR(VLOOKUP(Table2[[#This Row],[Young Carer]],'Lookup Values'!$AO$1:$AP$3,2,FALSE),"0")</f>
        <v>0</v>
      </c>
      <c r="CZ232" s="180" t="str">
        <f>IFERROR(VLOOKUP(Table2[[#This Row],[CAMHS Involvement]],'Lookup Values'!$AQ$1:$AR$3,2,FALSE),"0")</f>
        <v>0</v>
      </c>
      <c r="DA232" s="180" t="str">
        <f>IFERROR(VLOOKUP(Table2[[#This Row],[Health Condition]],'Lookup Values'!$AS$1:$AT$3,2,FALSE),"0")</f>
        <v>0</v>
      </c>
      <c r="DB232" s="180" t="str">
        <f>IFERROR(VLOOKUP(Table2[[#This Row],[Substance Misuse ]],'Lookup Values'!$AU$1:$AV$3,2,FALSE),"0")</f>
        <v>0</v>
      </c>
      <c r="DC232" s="180" t="str">
        <f>IFERROR(VLOOKUP(Table2[[#This Row],[YOT supervision]],'Lookup Values'!$AW$1:$AX$3,2,FALSE),"0")</f>
        <v>0</v>
      </c>
      <c r="DD232" s="180" t="str">
        <f>IFERROR(VLOOKUP(Table2[[#This Row],[Previous YOT supervision]],'Lookup Values'!$AY$1:$AZ$3,2,FALSE),"0")</f>
        <v>0</v>
      </c>
      <c r="DE232" s="180" t="str">
        <f>IFERROR(VLOOKUP(Table2[[#This Row],[Custody]],'Lookup Values'!$BA$1:$BB$3,2,FALSE),"0")</f>
        <v>0</v>
      </c>
      <c r="DF232" s="180" t="str">
        <f>IFERROR(VLOOKUP(Table2[[#This Row],[KS2 Eng &amp; Maths Ability Profile HAP/MAP/LAP]],'Lookup Values'!$BC$1:$BD$4,2,FALSE),"0")</f>
        <v>0</v>
      </c>
      <c r="DG232" s="180" t="str">
        <f>IFERROR(VLOOKUP(Table2[[#This Row],[Intended Post 16 Destination]],'Lookup Values'!$BG$1:$BH$12,2,FALSE),"0")</f>
        <v>0</v>
      </c>
      <c r="DH232" s="180" t="str">
        <f>IFERROR(VLOOKUP(Table2[[#This Row],[Application submitted (Y/N or number of applications)]],'Lookup Values'!$BI$1:$BJ$3,2,FALSE),"0")</f>
        <v>0</v>
      </c>
      <c r="DI232" s="180" t="str">
        <f>IFERROR(VLOOKUP(Table2[[#This Row],[Provider Name]],'Lookup Values'!$BK$1:$BL$3,2,FALSE),"0")</f>
        <v>0</v>
      </c>
      <c r="DJ232" s="181"/>
      <c r="DK232" s="180" t="str">
        <f>IFERROR(VLOOKUP(Table2[[#This Row],[Offer received (Y/N)]],'Lookup Values'!$BM$1:$BN$3,2,FALSE),"0")</f>
        <v>0</v>
      </c>
      <c r="DL232" s="180" t="str">
        <f>IFERROR(VLOOKUP(Table2[[#This Row],[Poor Behaviour / Attitude / Motivation]],'Lookup Values'!$BO$1:$BP$4,2,FALSE),"0")</f>
        <v>0</v>
      </c>
      <c r="DM232" s="180" t="str">
        <f>IFERROR(VLOOKUP(Table2[[#This Row],[Other known risk factors (1)]],'Lookup Values'!$BQ$1:$BR$10,2,FALSE),"0")</f>
        <v>0</v>
      </c>
      <c r="DN232" s="182" t="str">
        <f>IFERROR(VLOOKUP(Table2[[#This Row],[Other known risk factors (2)]],'Lookup Values'!$BQ$1:$BR$10,2,FALSE),"0")</f>
        <v>0</v>
      </c>
      <c r="DO232" s="180">
        <f>SUM(Table3[[#This Row],[Gender Score]:[Other known risk factors (2) Score]])</f>
        <v>0</v>
      </c>
      <c r="DP232" s="185" t="str">
        <f>CONCATENATE(Table2[[#This Row],[Generated RONI]],Table2[[#This Row],[School RONI]])</f>
        <v>Very Low</v>
      </c>
    </row>
    <row r="233" spans="1:120" s="179" customFormat="1" ht="13" x14ac:dyDescent="0.3">
      <c r="A233" s="168"/>
      <c r="B233" s="169"/>
      <c r="C233" s="170"/>
      <c r="D233" s="170"/>
      <c r="E233" s="170"/>
      <c r="F233" s="170"/>
      <c r="G233" s="170"/>
      <c r="H233" s="171"/>
      <c r="I233" s="172"/>
      <c r="J233" s="173"/>
      <c r="K233" s="172"/>
      <c r="L233" s="172"/>
      <c r="M233" s="173"/>
      <c r="N233" s="171"/>
      <c r="O233" s="173"/>
      <c r="P233" s="175"/>
      <c r="Q233" s="175"/>
      <c r="R233" s="175"/>
      <c r="S233" s="175"/>
      <c r="T233" s="175"/>
      <c r="U233" s="175"/>
      <c r="V233" s="175"/>
      <c r="W233" s="175"/>
      <c r="X233" s="175"/>
      <c r="Y233" s="175"/>
      <c r="Z233" s="175"/>
      <c r="AA233" s="175"/>
      <c r="AB233" s="175"/>
      <c r="AC233" s="175"/>
      <c r="AD233" s="175"/>
      <c r="AE233" s="175"/>
      <c r="AF233" s="175"/>
      <c r="AG233" s="175"/>
      <c r="AH233" s="175"/>
      <c r="AI233" s="175"/>
      <c r="AJ233" s="175"/>
      <c r="AK233" s="175"/>
      <c r="AL233" s="175"/>
      <c r="AM233" s="175"/>
      <c r="AN233" s="175"/>
      <c r="AO233" s="175"/>
      <c r="AP233" s="175"/>
      <c r="AQ233" s="175"/>
      <c r="AR233" s="176"/>
      <c r="AS233" s="176"/>
      <c r="AT233" s="176"/>
      <c r="AU233" s="177" t="str">
        <f>VLOOKUP(Table3[[#This Row],[Risk Rating Score]],'Lookup Values'!$BS$1:$BT$34,2)</f>
        <v>Very Low</v>
      </c>
      <c r="AV233" s="172"/>
      <c r="AW233" s="177" t="str">
        <f>IFERROR(VLOOKUP(Table3[[#This Row],[RONI Match]],'Lookup Values'!$BU$2:$BV$26,2,FALSE),"")</f>
        <v/>
      </c>
      <c r="AX233" s="186"/>
      <c r="AY233" s="172"/>
      <c r="AZ233" s="176"/>
      <c r="BA233" s="170"/>
      <c r="BB233" s="170"/>
      <c r="BC233" s="170"/>
      <c r="BD233" s="170"/>
      <c r="BE233" s="170"/>
      <c r="BF233" s="170"/>
      <c r="BG233" s="170"/>
      <c r="BH233" s="170"/>
      <c r="BI233" s="175"/>
      <c r="BJ233" s="173"/>
      <c r="BK233" s="173"/>
      <c r="BL233" s="175"/>
      <c r="BM233" s="176"/>
      <c r="CC233" s="180" t="str">
        <f>IFERROR(VLOOKUP(Table2[[#This Row],[Gender]],'Lookup Values'!$A$1:$B$5,2,FALSE),"0")</f>
        <v>0</v>
      </c>
      <c r="CD233" s="181"/>
      <c r="CE233" s="180" t="str">
        <f>IFERROR(VLOOKUP(Table2[[#This Row],[Year Group]],'Lookup Values'!$C$1:$D$9,2,FALSE),"0")</f>
        <v>0</v>
      </c>
      <c r="CF233" s="180" t="str">
        <f>IFERROR(VLOOKUP(Table2[[#This Row],[School]],'Lookup Values'!$E$1:$E$22,2,FALSE),"0")</f>
        <v>0</v>
      </c>
      <c r="CG233" s="180" t="str">
        <f>IFERROR(VLOOKUP(Table2[[#This Row],[Attending PRU / AP]],'Lookup Values'!$G$1:$H$3,2,FALSE),"0")</f>
        <v>0</v>
      </c>
      <c r="CH233" s="180" t="str">
        <f>IFERROR(VLOOKUP(Table2[[#This Row],[EHE]],'Lookup Values'!$I$1:$J$3,2,FALSE),"0")</f>
        <v>0</v>
      </c>
      <c r="CI233" s="180" t="str">
        <f>IFERROR(VLOOKUP(Table2[[#This Row],[CME]],'Lookup Values'!$K$1:$L$3,2,FALSE),"0")</f>
        <v>0</v>
      </c>
      <c r="CJ233" s="183" t="str">
        <f>IFERROR(VLOOKUP(Table2[[#This Row],[Ethnicity]],'Ethnicity codes'!$H$1:$J$101,3,FALSE),"")</f>
        <v/>
      </c>
      <c r="CK233" s="180" t="str">
        <f>IFERROR(VLOOKUP(Table3[[#This Row],[Ethnicity2]],'Lookup Values'!$M$1:$N$23,2,FALSE),"0")</f>
        <v>0</v>
      </c>
      <c r="CL233" s="180" t="str">
        <f>IFERROR(VLOOKUP(Table3[[#This Row],[Ethnicity2]],'Lookup Values'!$O$1:$P$3,2,FALSE),"0")</f>
        <v>0</v>
      </c>
      <c r="CM233" s="180" t="str">
        <f>IFERROR(VLOOKUP(Table2[[#This Row],[EAL]],'Lookup Values'!$Q$1:$R$3,2,FALSE),"0")</f>
        <v>0</v>
      </c>
      <c r="CN233" s="180" t="str">
        <f>IFERROR(VLOOKUP(Table2[[#This Row],[SEND]],'Lookup Values'!$S$1:$T$6,2,FALSE),"0")</f>
        <v>0</v>
      </c>
      <c r="CO233" s="180" t="str">
        <f>IFERROR(VLOOKUP(Table2[[#This Row],[Pupil Premium]],'Lookup Values'!$U$1:$V$3,2,FALSE),"0")</f>
        <v>0</v>
      </c>
      <c r="CP233" s="180" t="str">
        <f>IFERROR(VLOOKUP(Table2[[#This Row],[LAC / Care Leaver]],'Lookup Values'!$W$1:$X$3,2,FALSE),"0")</f>
        <v>0</v>
      </c>
      <c r="CQ233" s="180" t="str">
        <f>IFERROR(VLOOKUP(Table2[[#This Row],[CP / CIN]],'Lookup Values'!$Y$1:$Z$3,2,FALSE),"0")</f>
        <v>0</v>
      </c>
      <c r="CR233" s="180" t="str">
        <f>IFERROR(VLOOKUP(Table2[[#This Row],[Early Help Referral]],'Lookup Values'!$Y$1:$Z$3,2,FALSE),"0")</f>
        <v>0</v>
      </c>
      <c r="CS233" s="180" t="str">
        <f>IFERROR(VLOOKUP(Table2[[#This Row],[Social Worker]],'Lookup Values'!$Y$1:$Z$3,2,FALSE),"0")</f>
        <v>0</v>
      </c>
      <c r="CT233" s="180" t="str">
        <f>IFERROR(VLOOKUP(Table2[[#This Row],[Exclusion]],'Lookup Values'!$AE$1:$AF$5,2,FALSE),"0")</f>
        <v>0</v>
      </c>
      <c r="CU233" s="180" t="str">
        <f>IFERROR(VLOOKUP(Table2[[#This Row],[Attendance / Absence (&lt;90% PA / &lt;50% SA)]],'Lookup Values'!$AG$1:$AH$4,2,FALSE),"0")</f>
        <v>0</v>
      </c>
      <c r="CV233" s="180" t="str">
        <f>IFERROR(VLOOKUP(Table2[[#This Row],[Multiple School Moves (3+)]],'Lookup Values'!$AI$1:$AJ$3,2,FALSE),"0")</f>
        <v>0</v>
      </c>
      <c r="CW233" s="180" t="str">
        <f>IFERROR(VLOOKUP(Table2[[#This Row],[Pregnancy]],'Lookup Values'!$AK$1:$AL$3,2,FALSE),"0")</f>
        <v>0</v>
      </c>
      <c r="CX233" s="180" t="str">
        <f>IFERROR(VLOOKUP(Table2[[#This Row],[Young Parent]],'Lookup Values'!$AM$1:$AN$3,2,FALSE),"0")</f>
        <v>0</v>
      </c>
      <c r="CY233" s="180" t="str">
        <f>IFERROR(VLOOKUP(Table2[[#This Row],[Young Carer]],'Lookup Values'!$AO$1:$AP$3,2,FALSE),"0")</f>
        <v>0</v>
      </c>
      <c r="CZ233" s="180" t="str">
        <f>IFERROR(VLOOKUP(Table2[[#This Row],[CAMHS Involvement]],'Lookup Values'!$AQ$1:$AR$3,2,FALSE),"0")</f>
        <v>0</v>
      </c>
      <c r="DA233" s="180" t="str">
        <f>IFERROR(VLOOKUP(Table2[[#This Row],[Health Condition]],'Lookup Values'!$AS$1:$AT$3,2,FALSE),"0")</f>
        <v>0</v>
      </c>
      <c r="DB233" s="180" t="str">
        <f>IFERROR(VLOOKUP(Table2[[#This Row],[Substance Misuse ]],'Lookup Values'!$AU$1:$AV$3,2,FALSE),"0")</f>
        <v>0</v>
      </c>
      <c r="DC233" s="180" t="str">
        <f>IFERROR(VLOOKUP(Table2[[#This Row],[YOT supervision]],'Lookup Values'!$AW$1:$AX$3,2,FALSE),"0")</f>
        <v>0</v>
      </c>
      <c r="DD233" s="180" t="str">
        <f>IFERROR(VLOOKUP(Table2[[#This Row],[Previous YOT supervision]],'Lookup Values'!$AY$1:$AZ$3,2,FALSE),"0")</f>
        <v>0</v>
      </c>
      <c r="DE233" s="180" t="str">
        <f>IFERROR(VLOOKUP(Table2[[#This Row],[Custody]],'Lookup Values'!$BA$1:$BB$3,2,FALSE),"0")</f>
        <v>0</v>
      </c>
      <c r="DF233" s="180" t="str">
        <f>IFERROR(VLOOKUP(Table2[[#This Row],[KS2 Eng &amp; Maths Ability Profile HAP/MAP/LAP]],'Lookup Values'!$BC$1:$BD$4,2,FALSE),"0")</f>
        <v>0</v>
      </c>
      <c r="DG233" s="180" t="str">
        <f>IFERROR(VLOOKUP(Table2[[#This Row],[Intended Post 16 Destination]],'Lookup Values'!$BG$1:$BH$12,2,FALSE),"0")</f>
        <v>0</v>
      </c>
      <c r="DH233" s="180" t="str">
        <f>IFERROR(VLOOKUP(Table2[[#This Row],[Application submitted (Y/N or number of applications)]],'Lookup Values'!$BI$1:$BJ$3,2,FALSE),"0")</f>
        <v>0</v>
      </c>
      <c r="DI233" s="180" t="str">
        <f>IFERROR(VLOOKUP(Table2[[#This Row],[Provider Name]],'Lookup Values'!$BK$1:$BL$3,2,FALSE),"0")</f>
        <v>0</v>
      </c>
      <c r="DJ233" s="181"/>
      <c r="DK233" s="180" t="str">
        <f>IFERROR(VLOOKUP(Table2[[#This Row],[Offer received (Y/N)]],'Lookup Values'!$BM$1:$BN$3,2,FALSE),"0")</f>
        <v>0</v>
      </c>
      <c r="DL233" s="180" t="str">
        <f>IFERROR(VLOOKUP(Table2[[#This Row],[Poor Behaviour / Attitude / Motivation]],'Lookup Values'!$BO$1:$BP$4,2,FALSE),"0")</f>
        <v>0</v>
      </c>
      <c r="DM233" s="180" t="str">
        <f>IFERROR(VLOOKUP(Table2[[#This Row],[Other known risk factors (1)]],'Lookup Values'!$BQ$1:$BR$10,2,FALSE),"0")</f>
        <v>0</v>
      </c>
      <c r="DN233" s="182" t="str">
        <f>IFERROR(VLOOKUP(Table2[[#This Row],[Other known risk factors (2)]],'Lookup Values'!$BQ$1:$BR$10,2,FALSE),"0")</f>
        <v>0</v>
      </c>
      <c r="DO233" s="180">
        <f>SUM(Table3[[#This Row],[Gender Score]:[Other known risk factors (2) Score]])</f>
        <v>0</v>
      </c>
      <c r="DP233" s="185" t="str">
        <f>CONCATENATE(Table2[[#This Row],[Generated RONI]],Table2[[#This Row],[School RONI]])</f>
        <v>Very Low</v>
      </c>
    </row>
    <row r="234" spans="1:120" s="179" customFormat="1" ht="13" x14ac:dyDescent="0.3">
      <c r="A234" s="168"/>
      <c r="B234" s="169"/>
      <c r="C234" s="170"/>
      <c r="D234" s="170"/>
      <c r="E234" s="170"/>
      <c r="F234" s="170"/>
      <c r="G234" s="170"/>
      <c r="H234" s="171"/>
      <c r="I234" s="172"/>
      <c r="J234" s="173"/>
      <c r="K234" s="172"/>
      <c r="L234" s="172"/>
      <c r="M234" s="173"/>
      <c r="N234" s="171"/>
      <c r="O234" s="173"/>
      <c r="P234" s="175"/>
      <c r="Q234" s="175"/>
      <c r="R234" s="175"/>
      <c r="S234" s="175"/>
      <c r="T234" s="175"/>
      <c r="U234" s="175"/>
      <c r="V234" s="175"/>
      <c r="W234" s="175"/>
      <c r="X234" s="175"/>
      <c r="Y234" s="175"/>
      <c r="Z234" s="175"/>
      <c r="AA234" s="175"/>
      <c r="AB234" s="175"/>
      <c r="AC234" s="175"/>
      <c r="AD234" s="175"/>
      <c r="AE234" s="175"/>
      <c r="AF234" s="175"/>
      <c r="AG234" s="175"/>
      <c r="AH234" s="175"/>
      <c r="AI234" s="175"/>
      <c r="AJ234" s="175"/>
      <c r="AK234" s="175"/>
      <c r="AL234" s="175"/>
      <c r="AM234" s="175"/>
      <c r="AN234" s="175"/>
      <c r="AO234" s="175"/>
      <c r="AP234" s="175"/>
      <c r="AQ234" s="175"/>
      <c r="AR234" s="176"/>
      <c r="AS234" s="176"/>
      <c r="AT234" s="176"/>
      <c r="AU234" s="177" t="str">
        <f>VLOOKUP(Table3[[#This Row],[Risk Rating Score]],'Lookup Values'!$BS$1:$BT$34,2)</f>
        <v>Very Low</v>
      </c>
      <c r="AV234" s="172"/>
      <c r="AW234" s="177" t="str">
        <f>IFERROR(VLOOKUP(Table3[[#This Row],[RONI Match]],'Lookup Values'!$BU$2:$BV$26,2,FALSE),"")</f>
        <v/>
      </c>
      <c r="AX234" s="186"/>
      <c r="AY234" s="172"/>
      <c r="AZ234" s="176"/>
      <c r="BA234" s="170"/>
      <c r="BB234" s="170"/>
      <c r="BC234" s="170"/>
      <c r="BD234" s="170"/>
      <c r="BE234" s="170"/>
      <c r="BF234" s="170"/>
      <c r="BG234" s="170"/>
      <c r="BH234" s="170"/>
      <c r="BI234" s="175"/>
      <c r="BJ234" s="173"/>
      <c r="BK234" s="173"/>
      <c r="BL234" s="175"/>
      <c r="BM234" s="176"/>
      <c r="CC234" s="180" t="str">
        <f>IFERROR(VLOOKUP(Table2[[#This Row],[Gender]],'Lookup Values'!$A$1:$B$5,2,FALSE),"0")</f>
        <v>0</v>
      </c>
      <c r="CD234" s="181"/>
      <c r="CE234" s="180" t="str">
        <f>IFERROR(VLOOKUP(Table2[[#This Row],[Year Group]],'Lookup Values'!$C$1:$D$9,2,FALSE),"0")</f>
        <v>0</v>
      </c>
      <c r="CF234" s="180" t="str">
        <f>IFERROR(VLOOKUP(Table2[[#This Row],[School]],'Lookup Values'!$E$1:$E$22,2,FALSE),"0")</f>
        <v>0</v>
      </c>
      <c r="CG234" s="180" t="str">
        <f>IFERROR(VLOOKUP(Table2[[#This Row],[Attending PRU / AP]],'Lookup Values'!$G$1:$H$3,2,FALSE),"0")</f>
        <v>0</v>
      </c>
      <c r="CH234" s="180" t="str">
        <f>IFERROR(VLOOKUP(Table2[[#This Row],[EHE]],'Lookup Values'!$I$1:$J$3,2,FALSE),"0")</f>
        <v>0</v>
      </c>
      <c r="CI234" s="180" t="str">
        <f>IFERROR(VLOOKUP(Table2[[#This Row],[CME]],'Lookup Values'!$K$1:$L$3,2,FALSE),"0")</f>
        <v>0</v>
      </c>
      <c r="CJ234" s="183" t="str">
        <f>IFERROR(VLOOKUP(Table2[[#This Row],[Ethnicity]],'Ethnicity codes'!$H$1:$J$101,3,FALSE),"")</f>
        <v/>
      </c>
      <c r="CK234" s="180" t="str">
        <f>IFERROR(VLOOKUP(Table3[[#This Row],[Ethnicity2]],'Lookup Values'!$M$1:$N$23,2,FALSE),"0")</f>
        <v>0</v>
      </c>
      <c r="CL234" s="180" t="str">
        <f>IFERROR(VLOOKUP(Table3[[#This Row],[Ethnicity2]],'Lookup Values'!$O$1:$P$3,2,FALSE),"0")</f>
        <v>0</v>
      </c>
      <c r="CM234" s="180" t="str">
        <f>IFERROR(VLOOKUP(Table2[[#This Row],[EAL]],'Lookup Values'!$Q$1:$R$3,2,FALSE),"0")</f>
        <v>0</v>
      </c>
      <c r="CN234" s="180" t="str">
        <f>IFERROR(VLOOKUP(Table2[[#This Row],[SEND]],'Lookup Values'!$S$1:$T$6,2,FALSE),"0")</f>
        <v>0</v>
      </c>
      <c r="CO234" s="180" t="str">
        <f>IFERROR(VLOOKUP(Table2[[#This Row],[Pupil Premium]],'Lookup Values'!$U$1:$V$3,2,FALSE),"0")</f>
        <v>0</v>
      </c>
      <c r="CP234" s="180" t="str">
        <f>IFERROR(VLOOKUP(Table2[[#This Row],[LAC / Care Leaver]],'Lookup Values'!$W$1:$X$3,2,FALSE),"0")</f>
        <v>0</v>
      </c>
      <c r="CQ234" s="180" t="str">
        <f>IFERROR(VLOOKUP(Table2[[#This Row],[CP / CIN]],'Lookup Values'!$Y$1:$Z$3,2,FALSE),"0")</f>
        <v>0</v>
      </c>
      <c r="CR234" s="180" t="str">
        <f>IFERROR(VLOOKUP(Table2[[#This Row],[Early Help Referral]],'Lookup Values'!$Y$1:$Z$3,2,FALSE),"0")</f>
        <v>0</v>
      </c>
      <c r="CS234" s="180" t="str">
        <f>IFERROR(VLOOKUP(Table2[[#This Row],[Social Worker]],'Lookup Values'!$Y$1:$Z$3,2,FALSE),"0")</f>
        <v>0</v>
      </c>
      <c r="CT234" s="180" t="str">
        <f>IFERROR(VLOOKUP(Table2[[#This Row],[Exclusion]],'Lookup Values'!$AE$1:$AF$5,2,FALSE),"0")</f>
        <v>0</v>
      </c>
      <c r="CU234" s="180" t="str">
        <f>IFERROR(VLOOKUP(Table2[[#This Row],[Attendance / Absence (&lt;90% PA / &lt;50% SA)]],'Lookup Values'!$AG$1:$AH$4,2,FALSE),"0")</f>
        <v>0</v>
      </c>
      <c r="CV234" s="180" t="str">
        <f>IFERROR(VLOOKUP(Table2[[#This Row],[Multiple School Moves (3+)]],'Lookup Values'!$AI$1:$AJ$3,2,FALSE),"0")</f>
        <v>0</v>
      </c>
      <c r="CW234" s="180" t="str">
        <f>IFERROR(VLOOKUP(Table2[[#This Row],[Pregnancy]],'Lookup Values'!$AK$1:$AL$3,2,FALSE),"0")</f>
        <v>0</v>
      </c>
      <c r="CX234" s="180" t="str">
        <f>IFERROR(VLOOKUP(Table2[[#This Row],[Young Parent]],'Lookup Values'!$AM$1:$AN$3,2,FALSE),"0")</f>
        <v>0</v>
      </c>
      <c r="CY234" s="180" t="str">
        <f>IFERROR(VLOOKUP(Table2[[#This Row],[Young Carer]],'Lookup Values'!$AO$1:$AP$3,2,FALSE),"0")</f>
        <v>0</v>
      </c>
      <c r="CZ234" s="180" t="str">
        <f>IFERROR(VLOOKUP(Table2[[#This Row],[CAMHS Involvement]],'Lookup Values'!$AQ$1:$AR$3,2,FALSE),"0")</f>
        <v>0</v>
      </c>
      <c r="DA234" s="180" t="str">
        <f>IFERROR(VLOOKUP(Table2[[#This Row],[Health Condition]],'Lookup Values'!$AS$1:$AT$3,2,FALSE),"0")</f>
        <v>0</v>
      </c>
      <c r="DB234" s="180" t="str">
        <f>IFERROR(VLOOKUP(Table2[[#This Row],[Substance Misuse ]],'Lookup Values'!$AU$1:$AV$3,2,FALSE),"0")</f>
        <v>0</v>
      </c>
      <c r="DC234" s="180" t="str">
        <f>IFERROR(VLOOKUP(Table2[[#This Row],[YOT supervision]],'Lookup Values'!$AW$1:$AX$3,2,FALSE),"0")</f>
        <v>0</v>
      </c>
      <c r="DD234" s="180" t="str">
        <f>IFERROR(VLOOKUP(Table2[[#This Row],[Previous YOT supervision]],'Lookup Values'!$AY$1:$AZ$3,2,FALSE),"0")</f>
        <v>0</v>
      </c>
      <c r="DE234" s="180" t="str">
        <f>IFERROR(VLOOKUP(Table2[[#This Row],[Custody]],'Lookup Values'!$BA$1:$BB$3,2,FALSE),"0")</f>
        <v>0</v>
      </c>
      <c r="DF234" s="180" t="str">
        <f>IFERROR(VLOOKUP(Table2[[#This Row],[KS2 Eng &amp; Maths Ability Profile HAP/MAP/LAP]],'Lookup Values'!$BC$1:$BD$4,2,FALSE),"0")</f>
        <v>0</v>
      </c>
      <c r="DG234" s="180" t="str">
        <f>IFERROR(VLOOKUP(Table2[[#This Row],[Intended Post 16 Destination]],'Lookup Values'!$BG$1:$BH$12,2,FALSE),"0")</f>
        <v>0</v>
      </c>
      <c r="DH234" s="180" t="str">
        <f>IFERROR(VLOOKUP(Table2[[#This Row],[Application submitted (Y/N or number of applications)]],'Lookup Values'!$BI$1:$BJ$3,2,FALSE),"0")</f>
        <v>0</v>
      </c>
      <c r="DI234" s="180" t="str">
        <f>IFERROR(VLOOKUP(Table2[[#This Row],[Provider Name]],'Lookup Values'!$BK$1:$BL$3,2,FALSE),"0")</f>
        <v>0</v>
      </c>
      <c r="DJ234" s="181"/>
      <c r="DK234" s="180" t="str">
        <f>IFERROR(VLOOKUP(Table2[[#This Row],[Offer received (Y/N)]],'Lookup Values'!$BM$1:$BN$3,2,FALSE),"0")</f>
        <v>0</v>
      </c>
      <c r="DL234" s="180" t="str">
        <f>IFERROR(VLOOKUP(Table2[[#This Row],[Poor Behaviour / Attitude / Motivation]],'Lookup Values'!$BO$1:$BP$4,2,FALSE),"0")</f>
        <v>0</v>
      </c>
      <c r="DM234" s="180" t="str">
        <f>IFERROR(VLOOKUP(Table2[[#This Row],[Other known risk factors (1)]],'Lookup Values'!$BQ$1:$BR$10,2,FALSE),"0")</f>
        <v>0</v>
      </c>
      <c r="DN234" s="182" t="str">
        <f>IFERROR(VLOOKUP(Table2[[#This Row],[Other known risk factors (2)]],'Lookup Values'!$BQ$1:$BR$10,2,FALSE),"0")</f>
        <v>0</v>
      </c>
      <c r="DO234" s="180">
        <f>SUM(Table3[[#This Row],[Gender Score]:[Other known risk factors (2) Score]])</f>
        <v>0</v>
      </c>
      <c r="DP234" s="185" t="str">
        <f>CONCATENATE(Table2[[#This Row],[Generated RONI]],Table2[[#This Row],[School RONI]])</f>
        <v>Very Low</v>
      </c>
    </row>
    <row r="235" spans="1:120" s="179" customFormat="1" ht="13" x14ac:dyDescent="0.3">
      <c r="A235" s="168"/>
      <c r="B235" s="169"/>
      <c r="C235" s="170"/>
      <c r="D235" s="170"/>
      <c r="E235" s="170"/>
      <c r="F235" s="170"/>
      <c r="G235" s="170"/>
      <c r="H235" s="171"/>
      <c r="I235" s="172"/>
      <c r="J235" s="173"/>
      <c r="K235" s="172"/>
      <c r="L235" s="172"/>
      <c r="M235" s="173"/>
      <c r="N235" s="171"/>
      <c r="O235" s="173"/>
      <c r="P235" s="175"/>
      <c r="Q235" s="175"/>
      <c r="R235" s="175"/>
      <c r="S235" s="175"/>
      <c r="T235" s="175"/>
      <c r="U235" s="175"/>
      <c r="V235" s="175"/>
      <c r="W235" s="175"/>
      <c r="X235" s="175"/>
      <c r="Y235" s="175"/>
      <c r="Z235" s="175"/>
      <c r="AA235" s="175"/>
      <c r="AB235" s="175"/>
      <c r="AC235" s="175"/>
      <c r="AD235" s="175"/>
      <c r="AE235" s="175"/>
      <c r="AF235" s="175"/>
      <c r="AG235" s="175"/>
      <c r="AH235" s="175"/>
      <c r="AI235" s="175"/>
      <c r="AJ235" s="175"/>
      <c r="AK235" s="175"/>
      <c r="AL235" s="175"/>
      <c r="AM235" s="175"/>
      <c r="AN235" s="175"/>
      <c r="AO235" s="175"/>
      <c r="AP235" s="175"/>
      <c r="AQ235" s="175"/>
      <c r="AR235" s="176"/>
      <c r="AS235" s="176"/>
      <c r="AT235" s="176"/>
      <c r="AU235" s="177" t="str">
        <f>VLOOKUP(Table3[[#This Row],[Risk Rating Score]],'Lookup Values'!$BS$1:$BT$34,2)</f>
        <v>Very Low</v>
      </c>
      <c r="AV235" s="172"/>
      <c r="AW235" s="177" t="str">
        <f>IFERROR(VLOOKUP(Table3[[#This Row],[RONI Match]],'Lookup Values'!$BU$2:$BV$26,2,FALSE),"")</f>
        <v/>
      </c>
      <c r="AX235" s="186"/>
      <c r="AY235" s="172"/>
      <c r="AZ235" s="176"/>
      <c r="BA235" s="170"/>
      <c r="BB235" s="170"/>
      <c r="BC235" s="170"/>
      <c r="BD235" s="170"/>
      <c r="BE235" s="170"/>
      <c r="BF235" s="170"/>
      <c r="BG235" s="170"/>
      <c r="BH235" s="170"/>
      <c r="BI235" s="175"/>
      <c r="BJ235" s="173"/>
      <c r="BK235" s="173"/>
      <c r="BL235" s="175"/>
      <c r="BM235" s="176"/>
      <c r="CC235" s="180" t="str">
        <f>IFERROR(VLOOKUP(Table2[[#This Row],[Gender]],'Lookup Values'!$A$1:$B$5,2,FALSE),"0")</f>
        <v>0</v>
      </c>
      <c r="CD235" s="181"/>
      <c r="CE235" s="180" t="str">
        <f>IFERROR(VLOOKUP(Table2[[#This Row],[Year Group]],'Lookup Values'!$C$1:$D$9,2,FALSE),"0")</f>
        <v>0</v>
      </c>
      <c r="CF235" s="180" t="str">
        <f>IFERROR(VLOOKUP(Table2[[#This Row],[School]],'Lookup Values'!$E$1:$E$22,2,FALSE),"0")</f>
        <v>0</v>
      </c>
      <c r="CG235" s="180" t="str">
        <f>IFERROR(VLOOKUP(Table2[[#This Row],[Attending PRU / AP]],'Lookup Values'!$G$1:$H$3,2,FALSE),"0")</f>
        <v>0</v>
      </c>
      <c r="CH235" s="180" t="str">
        <f>IFERROR(VLOOKUP(Table2[[#This Row],[EHE]],'Lookup Values'!$I$1:$J$3,2,FALSE),"0")</f>
        <v>0</v>
      </c>
      <c r="CI235" s="180" t="str">
        <f>IFERROR(VLOOKUP(Table2[[#This Row],[CME]],'Lookup Values'!$K$1:$L$3,2,FALSE),"0")</f>
        <v>0</v>
      </c>
      <c r="CJ235" s="183" t="str">
        <f>IFERROR(VLOOKUP(Table2[[#This Row],[Ethnicity]],'Ethnicity codes'!$H$1:$J$101,3,FALSE),"")</f>
        <v/>
      </c>
      <c r="CK235" s="180" t="str">
        <f>IFERROR(VLOOKUP(Table3[[#This Row],[Ethnicity2]],'Lookup Values'!$M$1:$N$23,2,FALSE),"0")</f>
        <v>0</v>
      </c>
      <c r="CL235" s="180" t="str">
        <f>IFERROR(VLOOKUP(Table3[[#This Row],[Ethnicity2]],'Lookup Values'!$O$1:$P$3,2,FALSE),"0")</f>
        <v>0</v>
      </c>
      <c r="CM235" s="180" t="str">
        <f>IFERROR(VLOOKUP(Table2[[#This Row],[EAL]],'Lookup Values'!$Q$1:$R$3,2,FALSE),"0")</f>
        <v>0</v>
      </c>
      <c r="CN235" s="180" t="str">
        <f>IFERROR(VLOOKUP(Table2[[#This Row],[SEND]],'Lookup Values'!$S$1:$T$6,2,FALSE),"0")</f>
        <v>0</v>
      </c>
      <c r="CO235" s="180" t="str">
        <f>IFERROR(VLOOKUP(Table2[[#This Row],[Pupil Premium]],'Lookup Values'!$U$1:$V$3,2,FALSE),"0")</f>
        <v>0</v>
      </c>
      <c r="CP235" s="180" t="str">
        <f>IFERROR(VLOOKUP(Table2[[#This Row],[LAC / Care Leaver]],'Lookup Values'!$W$1:$X$3,2,FALSE),"0")</f>
        <v>0</v>
      </c>
      <c r="CQ235" s="180" t="str">
        <f>IFERROR(VLOOKUP(Table2[[#This Row],[CP / CIN]],'Lookup Values'!$Y$1:$Z$3,2,FALSE),"0")</f>
        <v>0</v>
      </c>
      <c r="CR235" s="180" t="str">
        <f>IFERROR(VLOOKUP(Table2[[#This Row],[Early Help Referral]],'Lookup Values'!$Y$1:$Z$3,2,FALSE),"0")</f>
        <v>0</v>
      </c>
      <c r="CS235" s="180" t="str">
        <f>IFERROR(VLOOKUP(Table2[[#This Row],[Social Worker]],'Lookup Values'!$Y$1:$Z$3,2,FALSE),"0")</f>
        <v>0</v>
      </c>
      <c r="CT235" s="180" t="str">
        <f>IFERROR(VLOOKUP(Table2[[#This Row],[Exclusion]],'Lookup Values'!$AE$1:$AF$5,2,FALSE),"0")</f>
        <v>0</v>
      </c>
      <c r="CU235" s="180" t="str">
        <f>IFERROR(VLOOKUP(Table2[[#This Row],[Attendance / Absence (&lt;90% PA / &lt;50% SA)]],'Lookup Values'!$AG$1:$AH$4,2,FALSE),"0")</f>
        <v>0</v>
      </c>
      <c r="CV235" s="180" t="str">
        <f>IFERROR(VLOOKUP(Table2[[#This Row],[Multiple School Moves (3+)]],'Lookup Values'!$AI$1:$AJ$3,2,FALSE),"0")</f>
        <v>0</v>
      </c>
      <c r="CW235" s="180" t="str">
        <f>IFERROR(VLOOKUP(Table2[[#This Row],[Pregnancy]],'Lookup Values'!$AK$1:$AL$3,2,FALSE),"0")</f>
        <v>0</v>
      </c>
      <c r="CX235" s="180" t="str">
        <f>IFERROR(VLOOKUP(Table2[[#This Row],[Young Parent]],'Lookup Values'!$AM$1:$AN$3,2,FALSE),"0")</f>
        <v>0</v>
      </c>
      <c r="CY235" s="180" t="str">
        <f>IFERROR(VLOOKUP(Table2[[#This Row],[Young Carer]],'Lookup Values'!$AO$1:$AP$3,2,FALSE),"0")</f>
        <v>0</v>
      </c>
      <c r="CZ235" s="180" t="str">
        <f>IFERROR(VLOOKUP(Table2[[#This Row],[CAMHS Involvement]],'Lookup Values'!$AQ$1:$AR$3,2,FALSE),"0")</f>
        <v>0</v>
      </c>
      <c r="DA235" s="180" t="str">
        <f>IFERROR(VLOOKUP(Table2[[#This Row],[Health Condition]],'Lookup Values'!$AS$1:$AT$3,2,FALSE),"0")</f>
        <v>0</v>
      </c>
      <c r="DB235" s="180" t="str">
        <f>IFERROR(VLOOKUP(Table2[[#This Row],[Substance Misuse ]],'Lookup Values'!$AU$1:$AV$3,2,FALSE),"0")</f>
        <v>0</v>
      </c>
      <c r="DC235" s="180" t="str">
        <f>IFERROR(VLOOKUP(Table2[[#This Row],[YOT supervision]],'Lookup Values'!$AW$1:$AX$3,2,FALSE),"0")</f>
        <v>0</v>
      </c>
      <c r="DD235" s="180" t="str">
        <f>IFERROR(VLOOKUP(Table2[[#This Row],[Previous YOT supervision]],'Lookup Values'!$AY$1:$AZ$3,2,FALSE),"0")</f>
        <v>0</v>
      </c>
      <c r="DE235" s="180" t="str">
        <f>IFERROR(VLOOKUP(Table2[[#This Row],[Custody]],'Lookup Values'!$BA$1:$BB$3,2,FALSE),"0")</f>
        <v>0</v>
      </c>
      <c r="DF235" s="180" t="str">
        <f>IFERROR(VLOOKUP(Table2[[#This Row],[KS2 Eng &amp; Maths Ability Profile HAP/MAP/LAP]],'Lookup Values'!$BC$1:$BD$4,2,FALSE),"0")</f>
        <v>0</v>
      </c>
      <c r="DG235" s="180" t="str">
        <f>IFERROR(VLOOKUP(Table2[[#This Row],[Intended Post 16 Destination]],'Lookup Values'!$BG$1:$BH$12,2,FALSE),"0")</f>
        <v>0</v>
      </c>
      <c r="DH235" s="180" t="str">
        <f>IFERROR(VLOOKUP(Table2[[#This Row],[Application submitted (Y/N or number of applications)]],'Lookup Values'!$BI$1:$BJ$3,2,FALSE),"0")</f>
        <v>0</v>
      </c>
      <c r="DI235" s="180" t="str">
        <f>IFERROR(VLOOKUP(Table2[[#This Row],[Provider Name]],'Lookup Values'!$BK$1:$BL$3,2,FALSE),"0")</f>
        <v>0</v>
      </c>
      <c r="DJ235" s="181"/>
      <c r="DK235" s="180" t="str">
        <f>IFERROR(VLOOKUP(Table2[[#This Row],[Offer received (Y/N)]],'Lookup Values'!$BM$1:$BN$3,2,FALSE),"0")</f>
        <v>0</v>
      </c>
      <c r="DL235" s="180" t="str">
        <f>IFERROR(VLOOKUP(Table2[[#This Row],[Poor Behaviour / Attitude / Motivation]],'Lookup Values'!$BO$1:$BP$4,2,FALSE),"0")</f>
        <v>0</v>
      </c>
      <c r="DM235" s="180" t="str">
        <f>IFERROR(VLOOKUP(Table2[[#This Row],[Other known risk factors (1)]],'Lookup Values'!$BQ$1:$BR$10,2,FALSE),"0")</f>
        <v>0</v>
      </c>
      <c r="DN235" s="182" t="str">
        <f>IFERROR(VLOOKUP(Table2[[#This Row],[Other known risk factors (2)]],'Lookup Values'!$BQ$1:$BR$10,2,FALSE),"0")</f>
        <v>0</v>
      </c>
      <c r="DO235" s="180">
        <f>SUM(Table3[[#This Row],[Gender Score]:[Other known risk factors (2) Score]])</f>
        <v>0</v>
      </c>
      <c r="DP235" s="185" t="str">
        <f>CONCATENATE(Table2[[#This Row],[Generated RONI]],Table2[[#This Row],[School RONI]])</f>
        <v>Very Low</v>
      </c>
    </row>
    <row r="236" spans="1:120" s="179" customFormat="1" ht="13" x14ac:dyDescent="0.3">
      <c r="A236" s="168"/>
      <c r="B236" s="169"/>
      <c r="C236" s="170"/>
      <c r="D236" s="170"/>
      <c r="E236" s="170"/>
      <c r="F236" s="170"/>
      <c r="G236" s="170"/>
      <c r="H236" s="171"/>
      <c r="I236" s="172"/>
      <c r="J236" s="173"/>
      <c r="K236" s="172"/>
      <c r="L236" s="172"/>
      <c r="M236" s="173"/>
      <c r="N236" s="171"/>
      <c r="O236" s="173"/>
      <c r="P236" s="175"/>
      <c r="Q236" s="175"/>
      <c r="R236" s="175"/>
      <c r="S236" s="175"/>
      <c r="T236" s="175"/>
      <c r="U236" s="175"/>
      <c r="V236" s="175"/>
      <c r="W236" s="175"/>
      <c r="X236" s="175"/>
      <c r="Y236" s="175"/>
      <c r="Z236" s="175"/>
      <c r="AA236" s="175"/>
      <c r="AB236" s="175"/>
      <c r="AC236" s="175"/>
      <c r="AD236" s="175"/>
      <c r="AE236" s="175"/>
      <c r="AF236" s="175"/>
      <c r="AG236" s="175"/>
      <c r="AH236" s="175"/>
      <c r="AI236" s="175"/>
      <c r="AJ236" s="175"/>
      <c r="AK236" s="175"/>
      <c r="AL236" s="175"/>
      <c r="AM236" s="175"/>
      <c r="AN236" s="175"/>
      <c r="AO236" s="175"/>
      <c r="AP236" s="175"/>
      <c r="AQ236" s="175"/>
      <c r="AR236" s="176"/>
      <c r="AS236" s="176"/>
      <c r="AT236" s="176"/>
      <c r="AU236" s="177" t="str">
        <f>VLOOKUP(Table3[[#This Row],[Risk Rating Score]],'Lookup Values'!$BS$1:$BT$34,2)</f>
        <v>Very Low</v>
      </c>
      <c r="AV236" s="172"/>
      <c r="AW236" s="177" t="str">
        <f>IFERROR(VLOOKUP(Table3[[#This Row],[RONI Match]],'Lookup Values'!$BU$2:$BV$26,2,FALSE),"")</f>
        <v/>
      </c>
      <c r="AX236" s="186"/>
      <c r="AY236" s="172"/>
      <c r="AZ236" s="176"/>
      <c r="BA236" s="170"/>
      <c r="BB236" s="170"/>
      <c r="BC236" s="170"/>
      <c r="BD236" s="170"/>
      <c r="BE236" s="170"/>
      <c r="BF236" s="170"/>
      <c r="BG236" s="170"/>
      <c r="BH236" s="170"/>
      <c r="BI236" s="175"/>
      <c r="BJ236" s="173"/>
      <c r="BK236" s="173"/>
      <c r="BL236" s="175"/>
      <c r="BM236" s="176"/>
      <c r="CC236" s="180" t="str">
        <f>IFERROR(VLOOKUP(Table2[[#This Row],[Gender]],'Lookup Values'!$A$1:$B$5,2,FALSE),"0")</f>
        <v>0</v>
      </c>
      <c r="CD236" s="181"/>
      <c r="CE236" s="180" t="str">
        <f>IFERROR(VLOOKUP(Table2[[#This Row],[Year Group]],'Lookup Values'!$C$1:$D$9,2,FALSE),"0")</f>
        <v>0</v>
      </c>
      <c r="CF236" s="180" t="str">
        <f>IFERROR(VLOOKUP(Table2[[#This Row],[School]],'Lookup Values'!$E$1:$E$22,2,FALSE),"0")</f>
        <v>0</v>
      </c>
      <c r="CG236" s="180" t="str">
        <f>IFERROR(VLOOKUP(Table2[[#This Row],[Attending PRU / AP]],'Lookup Values'!$G$1:$H$3,2,FALSE),"0")</f>
        <v>0</v>
      </c>
      <c r="CH236" s="180" t="str">
        <f>IFERROR(VLOOKUP(Table2[[#This Row],[EHE]],'Lookup Values'!$I$1:$J$3,2,FALSE),"0")</f>
        <v>0</v>
      </c>
      <c r="CI236" s="180" t="str">
        <f>IFERROR(VLOOKUP(Table2[[#This Row],[CME]],'Lookup Values'!$K$1:$L$3,2,FALSE),"0")</f>
        <v>0</v>
      </c>
      <c r="CJ236" s="183" t="str">
        <f>IFERROR(VLOOKUP(Table2[[#This Row],[Ethnicity]],'Ethnicity codes'!$H$1:$J$101,3,FALSE),"")</f>
        <v/>
      </c>
      <c r="CK236" s="180" t="str">
        <f>IFERROR(VLOOKUP(Table3[[#This Row],[Ethnicity2]],'Lookup Values'!$M$1:$N$23,2,FALSE),"0")</f>
        <v>0</v>
      </c>
      <c r="CL236" s="180" t="str">
        <f>IFERROR(VLOOKUP(Table3[[#This Row],[Ethnicity2]],'Lookup Values'!$O$1:$P$3,2,FALSE),"0")</f>
        <v>0</v>
      </c>
      <c r="CM236" s="180" t="str">
        <f>IFERROR(VLOOKUP(Table2[[#This Row],[EAL]],'Lookup Values'!$Q$1:$R$3,2,FALSE),"0")</f>
        <v>0</v>
      </c>
      <c r="CN236" s="180" t="str">
        <f>IFERROR(VLOOKUP(Table2[[#This Row],[SEND]],'Lookup Values'!$S$1:$T$6,2,FALSE),"0")</f>
        <v>0</v>
      </c>
      <c r="CO236" s="180" t="str">
        <f>IFERROR(VLOOKUP(Table2[[#This Row],[Pupil Premium]],'Lookup Values'!$U$1:$V$3,2,FALSE),"0")</f>
        <v>0</v>
      </c>
      <c r="CP236" s="180" t="str">
        <f>IFERROR(VLOOKUP(Table2[[#This Row],[LAC / Care Leaver]],'Lookup Values'!$W$1:$X$3,2,FALSE),"0")</f>
        <v>0</v>
      </c>
      <c r="CQ236" s="180" t="str">
        <f>IFERROR(VLOOKUP(Table2[[#This Row],[CP / CIN]],'Lookup Values'!$Y$1:$Z$3,2,FALSE),"0")</f>
        <v>0</v>
      </c>
      <c r="CR236" s="180" t="str">
        <f>IFERROR(VLOOKUP(Table2[[#This Row],[Early Help Referral]],'Lookup Values'!$Y$1:$Z$3,2,FALSE),"0")</f>
        <v>0</v>
      </c>
      <c r="CS236" s="180" t="str">
        <f>IFERROR(VLOOKUP(Table2[[#This Row],[Social Worker]],'Lookup Values'!$Y$1:$Z$3,2,FALSE),"0")</f>
        <v>0</v>
      </c>
      <c r="CT236" s="180" t="str">
        <f>IFERROR(VLOOKUP(Table2[[#This Row],[Exclusion]],'Lookup Values'!$AE$1:$AF$5,2,FALSE),"0")</f>
        <v>0</v>
      </c>
      <c r="CU236" s="180" t="str">
        <f>IFERROR(VLOOKUP(Table2[[#This Row],[Attendance / Absence (&lt;90% PA / &lt;50% SA)]],'Lookup Values'!$AG$1:$AH$4,2,FALSE),"0")</f>
        <v>0</v>
      </c>
      <c r="CV236" s="180" t="str">
        <f>IFERROR(VLOOKUP(Table2[[#This Row],[Multiple School Moves (3+)]],'Lookup Values'!$AI$1:$AJ$3,2,FALSE),"0")</f>
        <v>0</v>
      </c>
      <c r="CW236" s="180" t="str">
        <f>IFERROR(VLOOKUP(Table2[[#This Row],[Pregnancy]],'Lookup Values'!$AK$1:$AL$3,2,FALSE),"0")</f>
        <v>0</v>
      </c>
      <c r="CX236" s="180" t="str">
        <f>IFERROR(VLOOKUP(Table2[[#This Row],[Young Parent]],'Lookup Values'!$AM$1:$AN$3,2,FALSE),"0")</f>
        <v>0</v>
      </c>
      <c r="CY236" s="180" t="str">
        <f>IFERROR(VLOOKUP(Table2[[#This Row],[Young Carer]],'Lookup Values'!$AO$1:$AP$3,2,FALSE),"0")</f>
        <v>0</v>
      </c>
      <c r="CZ236" s="180" t="str">
        <f>IFERROR(VLOOKUP(Table2[[#This Row],[CAMHS Involvement]],'Lookup Values'!$AQ$1:$AR$3,2,FALSE),"0")</f>
        <v>0</v>
      </c>
      <c r="DA236" s="180" t="str">
        <f>IFERROR(VLOOKUP(Table2[[#This Row],[Health Condition]],'Lookup Values'!$AS$1:$AT$3,2,FALSE),"0")</f>
        <v>0</v>
      </c>
      <c r="DB236" s="180" t="str">
        <f>IFERROR(VLOOKUP(Table2[[#This Row],[Substance Misuse ]],'Lookup Values'!$AU$1:$AV$3,2,FALSE),"0")</f>
        <v>0</v>
      </c>
      <c r="DC236" s="180" t="str">
        <f>IFERROR(VLOOKUP(Table2[[#This Row],[YOT supervision]],'Lookup Values'!$AW$1:$AX$3,2,FALSE),"0")</f>
        <v>0</v>
      </c>
      <c r="DD236" s="180" t="str">
        <f>IFERROR(VLOOKUP(Table2[[#This Row],[Previous YOT supervision]],'Lookup Values'!$AY$1:$AZ$3,2,FALSE),"0")</f>
        <v>0</v>
      </c>
      <c r="DE236" s="180" t="str">
        <f>IFERROR(VLOOKUP(Table2[[#This Row],[Custody]],'Lookup Values'!$BA$1:$BB$3,2,FALSE),"0")</f>
        <v>0</v>
      </c>
      <c r="DF236" s="180" t="str">
        <f>IFERROR(VLOOKUP(Table2[[#This Row],[KS2 Eng &amp; Maths Ability Profile HAP/MAP/LAP]],'Lookup Values'!$BC$1:$BD$4,2,FALSE),"0")</f>
        <v>0</v>
      </c>
      <c r="DG236" s="180" t="str">
        <f>IFERROR(VLOOKUP(Table2[[#This Row],[Intended Post 16 Destination]],'Lookup Values'!$BG$1:$BH$12,2,FALSE),"0")</f>
        <v>0</v>
      </c>
      <c r="DH236" s="180" t="str">
        <f>IFERROR(VLOOKUP(Table2[[#This Row],[Application submitted (Y/N or number of applications)]],'Lookup Values'!$BI$1:$BJ$3,2,FALSE),"0")</f>
        <v>0</v>
      </c>
      <c r="DI236" s="180" t="str">
        <f>IFERROR(VLOOKUP(Table2[[#This Row],[Provider Name]],'Lookup Values'!$BK$1:$BL$3,2,FALSE),"0")</f>
        <v>0</v>
      </c>
      <c r="DJ236" s="181"/>
      <c r="DK236" s="180" t="str">
        <f>IFERROR(VLOOKUP(Table2[[#This Row],[Offer received (Y/N)]],'Lookup Values'!$BM$1:$BN$3,2,FALSE),"0")</f>
        <v>0</v>
      </c>
      <c r="DL236" s="180" t="str">
        <f>IFERROR(VLOOKUP(Table2[[#This Row],[Poor Behaviour / Attitude / Motivation]],'Lookup Values'!$BO$1:$BP$4,2,FALSE),"0")</f>
        <v>0</v>
      </c>
      <c r="DM236" s="180" t="str">
        <f>IFERROR(VLOOKUP(Table2[[#This Row],[Other known risk factors (1)]],'Lookup Values'!$BQ$1:$BR$10,2,FALSE),"0")</f>
        <v>0</v>
      </c>
      <c r="DN236" s="182" t="str">
        <f>IFERROR(VLOOKUP(Table2[[#This Row],[Other known risk factors (2)]],'Lookup Values'!$BQ$1:$BR$10,2,FALSE),"0")</f>
        <v>0</v>
      </c>
      <c r="DO236" s="180">
        <f>SUM(Table3[[#This Row],[Gender Score]:[Other known risk factors (2) Score]])</f>
        <v>0</v>
      </c>
      <c r="DP236" s="185" t="str">
        <f>CONCATENATE(Table2[[#This Row],[Generated RONI]],Table2[[#This Row],[School RONI]])</f>
        <v>Very Low</v>
      </c>
    </row>
    <row r="237" spans="1:120" s="179" customFormat="1" ht="13" x14ac:dyDescent="0.3">
      <c r="A237" s="168"/>
      <c r="B237" s="169"/>
      <c r="C237" s="170"/>
      <c r="D237" s="170"/>
      <c r="E237" s="170"/>
      <c r="F237" s="170"/>
      <c r="G237" s="170"/>
      <c r="H237" s="171"/>
      <c r="I237" s="172"/>
      <c r="J237" s="173"/>
      <c r="K237" s="172"/>
      <c r="L237" s="172"/>
      <c r="M237" s="173"/>
      <c r="N237" s="171"/>
      <c r="O237" s="173"/>
      <c r="P237" s="175"/>
      <c r="Q237" s="175"/>
      <c r="R237" s="175"/>
      <c r="S237" s="175"/>
      <c r="T237" s="175"/>
      <c r="U237" s="175"/>
      <c r="V237" s="175"/>
      <c r="W237" s="175"/>
      <c r="X237" s="175"/>
      <c r="Y237" s="175"/>
      <c r="Z237" s="175"/>
      <c r="AA237" s="175"/>
      <c r="AB237" s="175"/>
      <c r="AC237" s="175"/>
      <c r="AD237" s="175"/>
      <c r="AE237" s="175"/>
      <c r="AF237" s="175"/>
      <c r="AG237" s="175"/>
      <c r="AH237" s="175"/>
      <c r="AI237" s="175"/>
      <c r="AJ237" s="175"/>
      <c r="AK237" s="175"/>
      <c r="AL237" s="175"/>
      <c r="AM237" s="175"/>
      <c r="AN237" s="175"/>
      <c r="AO237" s="175"/>
      <c r="AP237" s="175"/>
      <c r="AQ237" s="175"/>
      <c r="AR237" s="176"/>
      <c r="AS237" s="176"/>
      <c r="AT237" s="176"/>
      <c r="AU237" s="177" t="str">
        <f>VLOOKUP(Table3[[#This Row],[Risk Rating Score]],'Lookup Values'!$BS$1:$BT$34,2)</f>
        <v>Very Low</v>
      </c>
      <c r="AV237" s="172"/>
      <c r="AW237" s="177" t="str">
        <f>IFERROR(VLOOKUP(Table3[[#This Row],[RONI Match]],'Lookup Values'!$BU$2:$BV$26,2,FALSE),"")</f>
        <v/>
      </c>
      <c r="AX237" s="186"/>
      <c r="AY237" s="172"/>
      <c r="AZ237" s="176"/>
      <c r="BA237" s="170"/>
      <c r="BB237" s="170"/>
      <c r="BC237" s="170"/>
      <c r="BD237" s="170"/>
      <c r="BE237" s="170"/>
      <c r="BF237" s="170"/>
      <c r="BG237" s="170"/>
      <c r="BH237" s="170"/>
      <c r="BI237" s="175"/>
      <c r="BJ237" s="173"/>
      <c r="BK237" s="173"/>
      <c r="BL237" s="175"/>
      <c r="BM237" s="176"/>
      <c r="CC237" s="180" t="str">
        <f>IFERROR(VLOOKUP(Table2[[#This Row],[Gender]],'Lookup Values'!$A$1:$B$5,2,FALSE),"0")</f>
        <v>0</v>
      </c>
      <c r="CD237" s="181"/>
      <c r="CE237" s="180" t="str">
        <f>IFERROR(VLOOKUP(Table2[[#This Row],[Year Group]],'Lookup Values'!$C$1:$D$9,2,FALSE),"0")</f>
        <v>0</v>
      </c>
      <c r="CF237" s="180" t="str">
        <f>IFERROR(VLOOKUP(Table2[[#This Row],[School]],'Lookup Values'!$E$1:$E$22,2,FALSE),"0")</f>
        <v>0</v>
      </c>
      <c r="CG237" s="180" t="str">
        <f>IFERROR(VLOOKUP(Table2[[#This Row],[Attending PRU / AP]],'Lookup Values'!$G$1:$H$3,2,FALSE),"0")</f>
        <v>0</v>
      </c>
      <c r="CH237" s="180" t="str">
        <f>IFERROR(VLOOKUP(Table2[[#This Row],[EHE]],'Lookup Values'!$I$1:$J$3,2,FALSE),"0")</f>
        <v>0</v>
      </c>
      <c r="CI237" s="180" t="str">
        <f>IFERROR(VLOOKUP(Table2[[#This Row],[CME]],'Lookup Values'!$K$1:$L$3,2,FALSE),"0")</f>
        <v>0</v>
      </c>
      <c r="CJ237" s="183" t="str">
        <f>IFERROR(VLOOKUP(Table2[[#This Row],[Ethnicity]],'Ethnicity codes'!$H$1:$J$101,3,FALSE),"")</f>
        <v/>
      </c>
      <c r="CK237" s="180" t="str">
        <f>IFERROR(VLOOKUP(Table3[[#This Row],[Ethnicity2]],'Lookup Values'!$M$1:$N$23,2,FALSE),"0")</f>
        <v>0</v>
      </c>
      <c r="CL237" s="180" t="str">
        <f>IFERROR(VLOOKUP(Table3[[#This Row],[Ethnicity2]],'Lookup Values'!$O$1:$P$3,2,FALSE),"0")</f>
        <v>0</v>
      </c>
      <c r="CM237" s="180" t="str">
        <f>IFERROR(VLOOKUP(Table2[[#This Row],[EAL]],'Lookup Values'!$Q$1:$R$3,2,FALSE),"0")</f>
        <v>0</v>
      </c>
      <c r="CN237" s="180" t="str">
        <f>IFERROR(VLOOKUP(Table2[[#This Row],[SEND]],'Lookup Values'!$S$1:$T$6,2,FALSE),"0")</f>
        <v>0</v>
      </c>
      <c r="CO237" s="180" t="str">
        <f>IFERROR(VLOOKUP(Table2[[#This Row],[Pupil Premium]],'Lookup Values'!$U$1:$V$3,2,FALSE),"0")</f>
        <v>0</v>
      </c>
      <c r="CP237" s="180" t="str">
        <f>IFERROR(VLOOKUP(Table2[[#This Row],[LAC / Care Leaver]],'Lookup Values'!$W$1:$X$3,2,FALSE),"0")</f>
        <v>0</v>
      </c>
      <c r="CQ237" s="180" t="str">
        <f>IFERROR(VLOOKUP(Table2[[#This Row],[CP / CIN]],'Lookup Values'!$Y$1:$Z$3,2,FALSE),"0")</f>
        <v>0</v>
      </c>
      <c r="CR237" s="180" t="str">
        <f>IFERROR(VLOOKUP(Table2[[#This Row],[Early Help Referral]],'Lookup Values'!$Y$1:$Z$3,2,FALSE),"0")</f>
        <v>0</v>
      </c>
      <c r="CS237" s="180" t="str">
        <f>IFERROR(VLOOKUP(Table2[[#This Row],[Social Worker]],'Lookup Values'!$Y$1:$Z$3,2,FALSE),"0")</f>
        <v>0</v>
      </c>
      <c r="CT237" s="180" t="str">
        <f>IFERROR(VLOOKUP(Table2[[#This Row],[Exclusion]],'Lookup Values'!$AE$1:$AF$5,2,FALSE),"0")</f>
        <v>0</v>
      </c>
      <c r="CU237" s="180" t="str">
        <f>IFERROR(VLOOKUP(Table2[[#This Row],[Attendance / Absence (&lt;90% PA / &lt;50% SA)]],'Lookup Values'!$AG$1:$AH$4,2,FALSE),"0")</f>
        <v>0</v>
      </c>
      <c r="CV237" s="180" t="str">
        <f>IFERROR(VLOOKUP(Table2[[#This Row],[Multiple School Moves (3+)]],'Lookup Values'!$AI$1:$AJ$3,2,FALSE),"0")</f>
        <v>0</v>
      </c>
      <c r="CW237" s="180" t="str">
        <f>IFERROR(VLOOKUP(Table2[[#This Row],[Pregnancy]],'Lookup Values'!$AK$1:$AL$3,2,FALSE),"0")</f>
        <v>0</v>
      </c>
      <c r="CX237" s="180" t="str">
        <f>IFERROR(VLOOKUP(Table2[[#This Row],[Young Parent]],'Lookup Values'!$AM$1:$AN$3,2,FALSE),"0")</f>
        <v>0</v>
      </c>
      <c r="CY237" s="180" t="str">
        <f>IFERROR(VLOOKUP(Table2[[#This Row],[Young Carer]],'Lookup Values'!$AO$1:$AP$3,2,FALSE),"0")</f>
        <v>0</v>
      </c>
      <c r="CZ237" s="180" t="str">
        <f>IFERROR(VLOOKUP(Table2[[#This Row],[CAMHS Involvement]],'Lookup Values'!$AQ$1:$AR$3,2,FALSE),"0")</f>
        <v>0</v>
      </c>
      <c r="DA237" s="180" t="str">
        <f>IFERROR(VLOOKUP(Table2[[#This Row],[Health Condition]],'Lookup Values'!$AS$1:$AT$3,2,FALSE),"0")</f>
        <v>0</v>
      </c>
      <c r="DB237" s="180" t="str">
        <f>IFERROR(VLOOKUP(Table2[[#This Row],[Substance Misuse ]],'Lookup Values'!$AU$1:$AV$3,2,FALSE),"0")</f>
        <v>0</v>
      </c>
      <c r="DC237" s="180" t="str">
        <f>IFERROR(VLOOKUP(Table2[[#This Row],[YOT supervision]],'Lookup Values'!$AW$1:$AX$3,2,FALSE),"0")</f>
        <v>0</v>
      </c>
      <c r="DD237" s="180" t="str">
        <f>IFERROR(VLOOKUP(Table2[[#This Row],[Previous YOT supervision]],'Lookup Values'!$AY$1:$AZ$3,2,FALSE),"0")</f>
        <v>0</v>
      </c>
      <c r="DE237" s="180" t="str">
        <f>IFERROR(VLOOKUP(Table2[[#This Row],[Custody]],'Lookup Values'!$BA$1:$BB$3,2,FALSE),"0")</f>
        <v>0</v>
      </c>
      <c r="DF237" s="180" t="str">
        <f>IFERROR(VLOOKUP(Table2[[#This Row],[KS2 Eng &amp; Maths Ability Profile HAP/MAP/LAP]],'Lookup Values'!$BC$1:$BD$4,2,FALSE),"0")</f>
        <v>0</v>
      </c>
      <c r="DG237" s="180" t="str">
        <f>IFERROR(VLOOKUP(Table2[[#This Row],[Intended Post 16 Destination]],'Lookup Values'!$BG$1:$BH$12,2,FALSE),"0")</f>
        <v>0</v>
      </c>
      <c r="DH237" s="180" t="str">
        <f>IFERROR(VLOOKUP(Table2[[#This Row],[Application submitted (Y/N or number of applications)]],'Lookup Values'!$BI$1:$BJ$3,2,FALSE),"0")</f>
        <v>0</v>
      </c>
      <c r="DI237" s="180" t="str">
        <f>IFERROR(VLOOKUP(Table2[[#This Row],[Provider Name]],'Lookup Values'!$BK$1:$BL$3,2,FALSE),"0")</f>
        <v>0</v>
      </c>
      <c r="DJ237" s="181"/>
      <c r="DK237" s="180" t="str">
        <f>IFERROR(VLOOKUP(Table2[[#This Row],[Offer received (Y/N)]],'Lookup Values'!$BM$1:$BN$3,2,FALSE),"0")</f>
        <v>0</v>
      </c>
      <c r="DL237" s="180" t="str">
        <f>IFERROR(VLOOKUP(Table2[[#This Row],[Poor Behaviour / Attitude / Motivation]],'Lookup Values'!$BO$1:$BP$4,2,FALSE),"0")</f>
        <v>0</v>
      </c>
      <c r="DM237" s="180" t="str">
        <f>IFERROR(VLOOKUP(Table2[[#This Row],[Other known risk factors (1)]],'Lookup Values'!$BQ$1:$BR$10,2,FALSE),"0")</f>
        <v>0</v>
      </c>
      <c r="DN237" s="182" t="str">
        <f>IFERROR(VLOOKUP(Table2[[#This Row],[Other known risk factors (2)]],'Lookup Values'!$BQ$1:$BR$10,2,FALSE),"0")</f>
        <v>0</v>
      </c>
      <c r="DO237" s="180">
        <f>SUM(Table3[[#This Row],[Gender Score]:[Other known risk factors (2) Score]])</f>
        <v>0</v>
      </c>
      <c r="DP237" s="185" t="str">
        <f>CONCATENATE(Table2[[#This Row],[Generated RONI]],Table2[[#This Row],[School RONI]])</f>
        <v>Very Low</v>
      </c>
    </row>
    <row r="238" spans="1:120" s="179" customFormat="1" ht="13" x14ac:dyDescent="0.3">
      <c r="A238" s="168"/>
      <c r="B238" s="169"/>
      <c r="C238" s="170"/>
      <c r="D238" s="170"/>
      <c r="E238" s="170"/>
      <c r="F238" s="170"/>
      <c r="G238" s="170"/>
      <c r="H238" s="171"/>
      <c r="I238" s="172"/>
      <c r="J238" s="173"/>
      <c r="K238" s="172"/>
      <c r="L238" s="172"/>
      <c r="M238" s="173"/>
      <c r="N238" s="171"/>
      <c r="O238" s="173"/>
      <c r="P238" s="175"/>
      <c r="Q238" s="175"/>
      <c r="R238" s="175"/>
      <c r="S238" s="175"/>
      <c r="T238" s="175"/>
      <c r="U238" s="175"/>
      <c r="V238" s="175"/>
      <c r="W238" s="175"/>
      <c r="X238" s="175"/>
      <c r="Y238" s="175"/>
      <c r="Z238" s="175"/>
      <c r="AA238" s="175"/>
      <c r="AB238" s="175"/>
      <c r="AC238" s="175"/>
      <c r="AD238" s="175"/>
      <c r="AE238" s="175"/>
      <c r="AF238" s="175"/>
      <c r="AG238" s="175"/>
      <c r="AH238" s="175"/>
      <c r="AI238" s="175"/>
      <c r="AJ238" s="175"/>
      <c r="AK238" s="175"/>
      <c r="AL238" s="175"/>
      <c r="AM238" s="175"/>
      <c r="AN238" s="175"/>
      <c r="AO238" s="175"/>
      <c r="AP238" s="175"/>
      <c r="AQ238" s="175"/>
      <c r="AR238" s="176"/>
      <c r="AS238" s="176"/>
      <c r="AT238" s="176"/>
      <c r="AU238" s="177" t="str">
        <f>VLOOKUP(Table3[[#This Row],[Risk Rating Score]],'Lookup Values'!$BS$1:$BT$34,2)</f>
        <v>Very Low</v>
      </c>
      <c r="AV238" s="172"/>
      <c r="AW238" s="177" t="str">
        <f>IFERROR(VLOOKUP(Table3[[#This Row],[RONI Match]],'Lookup Values'!$BU$2:$BV$26,2,FALSE),"")</f>
        <v/>
      </c>
      <c r="AX238" s="186"/>
      <c r="AY238" s="172"/>
      <c r="AZ238" s="176"/>
      <c r="BA238" s="170"/>
      <c r="BB238" s="170"/>
      <c r="BC238" s="170"/>
      <c r="BD238" s="170"/>
      <c r="BE238" s="170"/>
      <c r="BF238" s="170"/>
      <c r="BG238" s="170"/>
      <c r="BH238" s="170"/>
      <c r="BI238" s="175"/>
      <c r="BJ238" s="173"/>
      <c r="BK238" s="173"/>
      <c r="BL238" s="175"/>
      <c r="BM238" s="176"/>
      <c r="CC238" s="180" t="str">
        <f>IFERROR(VLOOKUP(Table2[[#This Row],[Gender]],'Lookup Values'!$A$1:$B$5,2,FALSE),"0")</f>
        <v>0</v>
      </c>
      <c r="CD238" s="181"/>
      <c r="CE238" s="180" t="str">
        <f>IFERROR(VLOOKUP(Table2[[#This Row],[Year Group]],'Lookup Values'!$C$1:$D$9,2,FALSE),"0")</f>
        <v>0</v>
      </c>
      <c r="CF238" s="180" t="str">
        <f>IFERROR(VLOOKUP(Table2[[#This Row],[School]],'Lookup Values'!$E$1:$E$22,2,FALSE),"0")</f>
        <v>0</v>
      </c>
      <c r="CG238" s="180" t="str">
        <f>IFERROR(VLOOKUP(Table2[[#This Row],[Attending PRU / AP]],'Lookup Values'!$G$1:$H$3,2,FALSE),"0")</f>
        <v>0</v>
      </c>
      <c r="CH238" s="180" t="str">
        <f>IFERROR(VLOOKUP(Table2[[#This Row],[EHE]],'Lookup Values'!$I$1:$J$3,2,FALSE),"0")</f>
        <v>0</v>
      </c>
      <c r="CI238" s="180" t="str">
        <f>IFERROR(VLOOKUP(Table2[[#This Row],[CME]],'Lookup Values'!$K$1:$L$3,2,FALSE),"0")</f>
        <v>0</v>
      </c>
      <c r="CJ238" s="183" t="str">
        <f>IFERROR(VLOOKUP(Table2[[#This Row],[Ethnicity]],'Ethnicity codes'!$H$1:$J$101,3,FALSE),"")</f>
        <v/>
      </c>
      <c r="CK238" s="180" t="str">
        <f>IFERROR(VLOOKUP(Table3[[#This Row],[Ethnicity2]],'Lookup Values'!$M$1:$N$23,2,FALSE),"0")</f>
        <v>0</v>
      </c>
      <c r="CL238" s="180" t="str">
        <f>IFERROR(VLOOKUP(Table3[[#This Row],[Ethnicity2]],'Lookup Values'!$O$1:$P$3,2,FALSE),"0")</f>
        <v>0</v>
      </c>
      <c r="CM238" s="180" t="str">
        <f>IFERROR(VLOOKUP(Table2[[#This Row],[EAL]],'Lookup Values'!$Q$1:$R$3,2,FALSE),"0")</f>
        <v>0</v>
      </c>
      <c r="CN238" s="180" t="str">
        <f>IFERROR(VLOOKUP(Table2[[#This Row],[SEND]],'Lookup Values'!$S$1:$T$6,2,FALSE),"0")</f>
        <v>0</v>
      </c>
      <c r="CO238" s="180" t="str">
        <f>IFERROR(VLOOKUP(Table2[[#This Row],[Pupil Premium]],'Lookup Values'!$U$1:$V$3,2,FALSE),"0")</f>
        <v>0</v>
      </c>
      <c r="CP238" s="180" t="str">
        <f>IFERROR(VLOOKUP(Table2[[#This Row],[LAC / Care Leaver]],'Lookup Values'!$W$1:$X$3,2,FALSE),"0")</f>
        <v>0</v>
      </c>
      <c r="CQ238" s="180" t="str">
        <f>IFERROR(VLOOKUP(Table2[[#This Row],[CP / CIN]],'Lookup Values'!$Y$1:$Z$3,2,FALSE),"0")</f>
        <v>0</v>
      </c>
      <c r="CR238" s="180" t="str">
        <f>IFERROR(VLOOKUP(Table2[[#This Row],[Early Help Referral]],'Lookup Values'!$Y$1:$Z$3,2,FALSE),"0")</f>
        <v>0</v>
      </c>
      <c r="CS238" s="180" t="str">
        <f>IFERROR(VLOOKUP(Table2[[#This Row],[Social Worker]],'Lookup Values'!$Y$1:$Z$3,2,FALSE),"0")</f>
        <v>0</v>
      </c>
      <c r="CT238" s="180" t="str">
        <f>IFERROR(VLOOKUP(Table2[[#This Row],[Exclusion]],'Lookup Values'!$AE$1:$AF$5,2,FALSE),"0")</f>
        <v>0</v>
      </c>
      <c r="CU238" s="180" t="str">
        <f>IFERROR(VLOOKUP(Table2[[#This Row],[Attendance / Absence (&lt;90% PA / &lt;50% SA)]],'Lookup Values'!$AG$1:$AH$4,2,FALSE),"0")</f>
        <v>0</v>
      </c>
      <c r="CV238" s="180" t="str">
        <f>IFERROR(VLOOKUP(Table2[[#This Row],[Multiple School Moves (3+)]],'Lookup Values'!$AI$1:$AJ$3,2,FALSE),"0")</f>
        <v>0</v>
      </c>
      <c r="CW238" s="180" t="str">
        <f>IFERROR(VLOOKUP(Table2[[#This Row],[Pregnancy]],'Lookup Values'!$AK$1:$AL$3,2,FALSE),"0")</f>
        <v>0</v>
      </c>
      <c r="CX238" s="180" t="str">
        <f>IFERROR(VLOOKUP(Table2[[#This Row],[Young Parent]],'Lookup Values'!$AM$1:$AN$3,2,FALSE),"0")</f>
        <v>0</v>
      </c>
      <c r="CY238" s="180" t="str">
        <f>IFERROR(VLOOKUP(Table2[[#This Row],[Young Carer]],'Lookup Values'!$AO$1:$AP$3,2,FALSE),"0")</f>
        <v>0</v>
      </c>
      <c r="CZ238" s="180" t="str">
        <f>IFERROR(VLOOKUP(Table2[[#This Row],[CAMHS Involvement]],'Lookup Values'!$AQ$1:$AR$3,2,FALSE),"0")</f>
        <v>0</v>
      </c>
      <c r="DA238" s="180" t="str">
        <f>IFERROR(VLOOKUP(Table2[[#This Row],[Health Condition]],'Lookup Values'!$AS$1:$AT$3,2,FALSE),"0")</f>
        <v>0</v>
      </c>
      <c r="DB238" s="180" t="str">
        <f>IFERROR(VLOOKUP(Table2[[#This Row],[Substance Misuse ]],'Lookup Values'!$AU$1:$AV$3,2,FALSE),"0")</f>
        <v>0</v>
      </c>
      <c r="DC238" s="180" t="str">
        <f>IFERROR(VLOOKUP(Table2[[#This Row],[YOT supervision]],'Lookup Values'!$AW$1:$AX$3,2,FALSE),"0")</f>
        <v>0</v>
      </c>
      <c r="DD238" s="180" t="str">
        <f>IFERROR(VLOOKUP(Table2[[#This Row],[Previous YOT supervision]],'Lookup Values'!$AY$1:$AZ$3,2,FALSE),"0")</f>
        <v>0</v>
      </c>
      <c r="DE238" s="180" t="str">
        <f>IFERROR(VLOOKUP(Table2[[#This Row],[Custody]],'Lookup Values'!$BA$1:$BB$3,2,FALSE),"0")</f>
        <v>0</v>
      </c>
      <c r="DF238" s="180" t="str">
        <f>IFERROR(VLOOKUP(Table2[[#This Row],[KS2 Eng &amp; Maths Ability Profile HAP/MAP/LAP]],'Lookup Values'!$BC$1:$BD$4,2,FALSE),"0")</f>
        <v>0</v>
      </c>
      <c r="DG238" s="180" t="str">
        <f>IFERROR(VLOOKUP(Table2[[#This Row],[Intended Post 16 Destination]],'Lookup Values'!$BG$1:$BH$12,2,FALSE),"0")</f>
        <v>0</v>
      </c>
      <c r="DH238" s="180" t="str">
        <f>IFERROR(VLOOKUP(Table2[[#This Row],[Application submitted (Y/N or number of applications)]],'Lookup Values'!$BI$1:$BJ$3,2,FALSE),"0")</f>
        <v>0</v>
      </c>
      <c r="DI238" s="180" t="str">
        <f>IFERROR(VLOOKUP(Table2[[#This Row],[Provider Name]],'Lookup Values'!$BK$1:$BL$3,2,FALSE),"0")</f>
        <v>0</v>
      </c>
      <c r="DJ238" s="181"/>
      <c r="DK238" s="180" t="str">
        <f>IFERROR(VLOOKUP(Table2[[#This Row],[Offer received (Y/N)]],'Lookup Values'!$BM$1:$BN$3,2,FALSE),"0")</f>
        <v>0</v>
      </c>
      <c r="DL238" s="180" t="str">
        <f>IFERROR(VLOOKUP(Table2[[#This Row],[Poor Behaviour / Attitude / Motivation]],'Lookup Values'!$BO$1:$BP$4,2,FALSE),"0")</f>
        <v>0</v>
      </c>
      <c r="DM238" s="180" t="str">
        <f>IFERROR(VLOOKUP(Table2[[#This Row],[Other known risk factors (1)]],'Lookup Values'!$BQ$1:$BR$10,2,FALSE),"0")</f>
        <v>0</v>
      </c>
      <c r="DN238" s="182" t="str">
        <f>IFERROR(VLOOKUP(Table2[[#This Row],[Other known risk factors (2)]],'Lookup Values'!$BQ$1:$BR$10,2,FALSE),"0")</f>
        <v>0</v>
      </c>
      <c r="DO238" s="180">
        <f>SUM(Table3[[#This Row],[Gender Score]:[Other known risk factors (2) Score]])</f>
        <v>0</v>
      </c>
      <c r="DP238" s="185" t="str">
        <f>CONCATENATE(Table2[[#This Row],[Generated RONI]],Table2[[#This Row],[School RONI]])</f>
        <v>Very Low</v>
      </c>
    </row>
    <row r="239" spans="1:120" s="179" customFormat="1" ht="13" x14ac:dyDescent="0.3">
      <c r="A239" s="168"/>
      <c r="B239" s="169"/>
      <c r="C239" s="170"/>
      <c r="D239" s="170"/>
      <c r="E239" s="170"/>
      <c r="F239" s="170"/>
      <c r="G239" s="170"/>
      <c r="H239" s="171"/>
      <c r="I239" s="172"/>
      <c r="J239" s="173"/>
      <c r="K239" s="172"/>
      <c r="L239" s="172"/>
      <c r="M239" s="173"/>
      <c r="N239" s="171"/>
      <c r="O239" s="173"/>
      <c r="P239" s="175"/>
      <c r="Q239" s="175"/>
      <c r="R239" s="175"/>
      <c r="S239" s="175"/>
      <c r="T239" s="175"/>
      <c r="U239" s="175"/>
      <c r="V239" s="175"/>
      <c r="W239" s="175"/>
      <c r="X239" s="175"/>
      <c r="Y239" s="175"/>
      <c r="Z239" s="175"/>
      <c r="AA239" s="175"/>
      <c r="AB239" s="175"/>
      <c r="AC239" s="175"/>
      <c r="AD239" s="175"/>
      <c r="AE239" s="175"/>
      <c r="AF239" s="175"/>
      <c r="AG239" s="175"/>
      <c r="AH239" s="175"/>
      <c r="AI239" s="175"/>
      <c r="AJ239" s="175"/>
      <c r="AK239" s="175"/>
      <c r="AL239" s="175"/>
      <c r="AM239" s="175"/>
      <c r="AN239" s="175"/>
      <c r="AO239" s="175"/>
      <c r="AP239" s="175"/>
      <c r="AQ239" s="175"/>
      <c r="AR239" s="176"/>
      <c r="AS239" s="176"/>
      <c r="AT239" s="176"/>
      <c r="AU239" s="177" t="str">
        <f>VLOOKUP(Table3[[#This Row],[Risk Rating Score]],'Lookup Values'!$BS$1:$BT$34,2)</f>
        <v>Very Low</v>
      </c>
      <c r="AV239" s="172"/>
      <c r="AW239" s="177" t="str">
        <f>IFERROR(VLOOKUP(Table3[[#This Row],[RONI Match]],'Lookup Values'!$BU$2:$BV$26,2,FALSE),"")</f>
        <v/>
      </c>
      <c r="AX239" s="186"/>
      <c r="AY239" s="172"/>
      <c r="AZ239" s="176"/>
      <c r="BA239" s="170"/>
      <c r="BB239" s="170"/>
      <c r="BC239" s="170"/>
      <c r="BD239" s="170"/>
      <c r="BE239" s="170"/>
      <c r="BF239" s="170"/>
      <c r="BG239" s="170"/>
      <c r="BH239" s="170"/>
      <c r="BI239" s="175"/>
      <c r="BJ239" s="173"/>
      <c r="BK239" s="173"/>
      <c r="BL239" s="175"/>
      <c r="BM239" s="176"/>
      <c r="CC239" s="180" t="str">
        <f>IFERROR(VLOOKUP(Table2[[#This Row],[Gender]],'Lookup Values'!$A$1:$B$5,2,FALSE),"0")</f>
        <v>0</v>
      </c>
      <c r="CD239" s="181"/>
      <c r="CE239" s="180" t="str">
        <f>IFERROR(VLOOKUP(Table2[[#This Row],[Year Group]],'Lookup Values'!$C$1:$D$9,2,FALSE),"0")</f>
        <v>0</v>
      </c>
      <c r="CF239" s="180" t="str">
        <f>IFERROR(VLOOKUP(Table2[[#This Row],[School]],'Lookup Values'!$E$1:$E$22,2,FALSE),"0")</f>
        <v>0</v>
      </c>
      <c r="CG239" s="180" t="str">
        <f>IFERROR(VLOOKUP(Table2[[#This Row],[Attending PRU / AP]],'Lookup Values'!$G$1:$H$3,2,FALSE),"0")</f>
        <v>0</v>
      </c>
      <c r="CH239" s="180" t="str">
        <f>IFERROR(VLOOKUP(Table2[[#This Row],[EHE]],'Lookup Values'!$I$1:$J$3,2,FALSE),"0")</f>
        <v>0</v>
      </c>
      <c r="CI239" s="180" t="str">
        <f>IFERROR(VLOOKUP(Table2[[#This Row],[CME]],'Lookup Values'!$K$1:$L$3,2,FALSE),"0")</f>
        <v>0</v>
      </c>
      <c r="CJ239" s="183" t="str">
        <f>IFERROR(VLOOKUP(Table2[[#This Row],[Ethnicity]],'Ethnicity codes'!$H$1:$J$101,3,FALSE),"")</f>
        <v/>
      </c>
      <c r="CK239" s="180" t="str">
        <f>IFERROR(VLOOKUP(Table3[[#This Row],[Ethnicity2]],'Lookup Values'!$M$1:$N$23,2,FALSE),"0")</f>
        <v>0</v>
      </c>
      <c r="CL239" s="180" t="str">
        <f>IFERROR(VLOOKUP(Table3[[#This Row],[Ethnicity2]],'Lookup Values'!$O$1:$P$3,2,FALSE),"0")</f>
        <v>0</v>
      </c>
      <c r="CM239" s="180" t="str">
        <f>IFERROR(VLOOKUP(Table2[[#This Row],[EAL]],'Lookup Values'!$Q$1:$R$3,2,FALSE),"0")</f>
        <v>0</v>
      </c>
      <c r="CN239" s="180" t="str">
        <f>IFERROR(VLOOKUP(Table2[[#This Row],[SEND]],'Lookup Values'!$S$1:$T$6,2,FALSE),"0")</f>
        <v>0</v>
      </c>
      <c r="CO239" s="180" t="str">
        <f>IFERROR(VLOOKUP(Table2[[#This Row],[Pupil Premium]],'Lookup Values'!$U$1:$V$3,2,FALSE),"0")</f>
        <v>0</v>
      </c>
      <c r="CP239" s="180" t="str">
        <f>IFERROR(VLOOKUP(Table2[[#This Row],[LAC / Care Leaver]],'Lookup Values'!$W$1:$X$3,2,FALSE),"0")</f>
        <v>0</v>
      </c>
      <c r="CQ239" s="180" t="str">
        <f>IFERROR(VLOOKUP(Table2[[#This Row],[CP / CIN]],'Lookup Values'!$Y$1:$Z$3,2,FALSE),"0")</f>
        <v>0</v>
      </c>
      <c r="CR239" s="180" t="str">
        <f>IFERROR(VLOOKUP(Table2[[#This Row],[Early Help Referral]],'Lookup Values'!$Y$1:$Z$3,2,FALSE),"0")</f>
        <v>0</v>
      </c>
      <c r="CS239" s="180" t="str">
        <f>IFERROR(VLOOKUP(Table2[[#This Row],[Social Worker]],'Lookup Values'!$Y$1:$Z$3,2,FALSE),"0")</f>
        <v>0</v>
      </c>
      <c r="CT239" s="180" t="str">
        <f>IFERROR(VLOOKUP(Table2[[#This Row],[Exclusion]],'Lookup Values'!$AE$1:$AF$5,2,FALSE),"0")</f>
        <v>0</v>
      </c>
      <c r="CU239" s="180" t="str">
        <f>IFERROR(VLOOKUP(Table2[[#This Row],[Attendance / Absence (&lt;90% PA / &lt;50% SA)]],'Lookup Values'!$AG$1:$AH$4,2,FALSE),"0")</f>
        <v>0</v>
      </c>
      <c r="CV239" s="180" t="str">
        <f>IFERROR(VLOOKUP(Table2[[#This Row],[Multiple School Moves (3+)]],'Lookup Values'!$AI$1:$AJ$3,2,FALSE),"0")</f>
        <v>0</v>
      </c>
      <c r="CW239" s="180" t="str">
        <f>IFERROR(VLOOKUP(Table2[[#This Row],[Pregnancy]],'Lookup Values'!$AK$1:$AL$3,2,FALSE),"0")</f>
        <v>0</v>
      </c>
      <c r="CX239" s="180" t="str">
        <f>IFERROR(VLOOKUP(Table2[[#This Row],[Young Parent]],'Lookup Values'!$AM$1:$AN$3,2,FALSE),"0")</f>
        <v>0</v>
      </c>
      <c r="CY239" s="180" t="str">
        <f>IFERROR(VLOOKUP(Table2[[#This Row],[Young Carer]],'Lookup Values'!$AO$1:$AP$3,2,FALSE),"0")</f>
        <v>0</v>
      </c>
      <c r="CZ239" s="180" t="str">
        <f>IFERROR(VLOOKUP(Table2[[#This Row],[CAMHS Involvement]],'Lookup Values'!$AQ$1:$AR$3,2,FALSE),"0")</f>
        <v>0</v>
      </c>
      <c r="DA239" s="180" t="str">
        <f>IFERROR(VLOOKUP(Table2[[#This Row],[Health Condition]],'Lookup Values'!$AS$1:$AT$3,2,FALSE),"0")</f>
        <v>0</v>
      </c>
      <c r="DB239" s="180" t="str">
        <f>IFERROR(VLOOKUP(Table2[[#This Row],[Substance Misuse ]],'Lookup Values'!$AU$1:$AV$3,2,FALSE),"0")</f>
        <v>0</v>
      </c>
      <c r="DC239" s="180" t="str">
        <f>IFERROR(VLOOKUP(Table2[[#This Row],[YOT supervision]],'Lookup Values'!$AW$1:$AX$3,2,FALSE),"0")</f>
        <v>0</v>
      </c>
      <c r="DD239" s="180" t="str">
        <f>IFERROR(VLOOKUP(Table2[[#This Row],[Previous YOT supervision]],'Lookup Values'!$AY$1:$AZ$3,2,FALSE),"0")</f>
        <v>0</v>
      </c>
      <c r="DE239" s="180" t="str">
        <f>IFERROR(VLOOKUP(Table2[[#This Row],[Custody]],'Lookup Values'!$BA$1:$BB$3,2,FALSE),"0")</f>
        <v>0</v>
      </c>
      <c r="DF239" s="180" t="str">
        <f>IFERROR(VLOOKUP(Table2[[#This Row],[KS2 Eng &amp; Maths Ability Profile HAP/MAP/LAP]],'Lookup Values'!$BC$1:$BD$4,2,FALSE),"0")</f>
        <v>0</v>
      </c>
      <c r="DG239" s="180" t="str">
        <f>IFERROR(VLOOKUP(Table2[[#This Row],[Intended Post 16 Destination]],'Lookup Values'!$BG$1:$BH$12,2,FALSE),"0")</f>
        <v>0</v>
      </c>
      <c r="DH239" s="180" t="str">
        <f>IFERROR(VLOOKUP(Table2[[#This Row],[Application submitted (Y/N or number of applications)]],'Lookup Values'!$BI$1:$BJ$3,2,FALSE),"0")</f>
        <v>0</v>
      </c>
      <c r="DI239" s="180" t="str">
        <f>IFERROR(VLOOKUP(Table2[[#This Row],[Provider Name]],'Lookup Values'!$BK$1:$BL$3,2,FALSE),"0")</f>
        <v>0</v>
      </c>
      <c r="DJ239" s="181"/>
      <c r="DK239" s="180" t="str">
        <f>IFERROR(VLOOKUP(Table2[[#This Row],[Offer received (Y/N)]],'Lookup Values'!$BM$1:$BN$3,2,FALSE),"0")</f>
        <v>0</v>
      </c>
      <c r="DL239" s="180" t="str">
        <f>IFERROR(VLOOKUP(Table2[[#This Row],[Poor Behaviour / Attitude / Motivation]],'Lookup Values'!$BO$1:$BP$4,2,FALSE),"0")</f>
        <v>0</v>
      </c>
      <c r="DM239" s="180" t="str">
        <f>IFERROR(VLOOKUP(Table2[[#This Row],[Other known risk factors (1)]],'Lookup Values'!$BQ$1:$BR$10,2,FALSE),"0")</f>
        <v>0</v>
      </c>
      <c r="DN239" s="182" t="str">
        <f>IFERROR(VLOOKUP(Table2[[#This Row],[Other known risk factors (2)]],'Lookup Values'!$BQ$1:$BR$10,2,FALSE),"0")</f>
        <v>0</v>
      </c>
      <c r="DO239" s="180">
        <f>SUM(Table3[[#This Row],[Gender Score]:[Other known risk factors (2) Score]])</f>
        <v>0</v>
      </c>
      <c r="DP239" s="185" t="str">
        <f>CONCATENATE(Table2[[#This Row],[Generated RONI]],Table2[[#This Row],[School RONI]])</f>
        <v>Very Low</v>
      </c>
    </row>
    <row r="240" spans="1:120" s="179" customFormat="1" ht="13" x14ac:dyDescent="0.3">
      <c r="A240" s="168"/>
      <c r="B240" s="169"/>
      <c r="C240" s="170"/>
      <c r="D240" s="170"/>
      <c r="E240" s="170"/>
      <c r="F240" s="170"/>
      <c r="G240" s="170"/>
      <c r="H240" s="171"/>
      <c r="I240" s="172"/>
      <c r="J240" s="173"/>
      <c r="K240" s="172"/>
      <c r="L240" s="172"/>
      <c r="M240" s="173"/>
      <c r="N240" s="171"/>
      <c r="O240" s="173"/>
      <c r="P240" s="175"/>
      <c r="Q240" s="175"/>
      <c r="R240" s="175"/>
      <c r="S240" s="175"/>
      <c r="T240" s="175"/>
      <c r="U240" s="175"/>
      <c r="V240" s="175"/>
      <c r="W240" s="175"/>
      <c r="X240" s="175"/>
      <c r="Y240" s="175"/>
      <c r="Z240" s="175"/>
      <c r="AA240" s="175"/>
      <c r="AB240" s="175"/>
      <c r="AC240" s="175"/>
      <c r="AD240" s="175"/>
      <c r="AE240" s="175"/>
      <c r="AF240" s="175"/>
      <c r="AG240" s="175"/>
      <c r="AH240" s="175"/>
      <c r="AI240" s="175"/>
      <c r="AJ240" s="175"/>
      <c r="AK240" s="175"/>
      <c r="AL240" s="175"/>
      <c r="AM240" s="175"/>
      <c r="AN240" s="175"/>
      <c r="AO240" s="175"/>
      <c r="AP240" s="175"/>
      <c r="AQ240" s="175"/>
      <c r="AR240" s="176"/>
      <c r="AS240" s="176"/>
      <c r="AT240" s="176"/>
      <c r="AU240" s="177" t="str">
        <f>VLOOKUP(Table3[[#This Row],[Risk Rating Score]],'Lookup Values'!$BS$1:$BT$34,2)</f>
        <v>Very Low</v>
      </c>
      <c r="AV240" s="172"/>
      <c r="AW240" s="177" t="str">
        <f>IFERROR(VLOOKUP(Table3[[#This Row],[RONI Match]],'Lookup Values'!$BU$2:$BV$26,2,FALSE),"")</f>
        <v/>
      </c>
      <c r="AX240" s="186"/>
      <c r="AY240" s="172"/>
      <c r="AZ240" s="176"/>
      <c r="BA240" s="170"/>
      <c r="BB240" s="170"/>
      <c r="BC240" s="170"/>
      <c r="BD240" s="170"/>
      <c r="BE240" s="170"/>
      <c r="BF240" s="170"/>
      <c r="BG240" s="170"/>
      <c r="BH240" s="170"/>
      <c r="BI240" s="175"/>
      <c r="BJ240" s="173"/>
      <c r="BK240" s="173"/>
      <c r="BL240" s="175"/>
      <c r="BM240" s="176"/>
      <c r="CC240" s="180" t="str">
        <f>IFERROR(VLOOKUP(Table2[[#This Row],[Gender]],'Lookup Values'!$A$1:$B$5,2,FALSE),"0")</f>
        <v>0</v>
      </c>
      <c r="CD240" s="181"/>
      <c r="CE240" s="180" t="str">
        <f>IFERROR(VLOOKUP(Table2[[#This Row],[Year Group]],'Lookup Values'!$C$1:$D$9,2,FALSE),"0")</f>
        <v>0</v>
      </c>
      <c r="CF240" s="180" t="str">
        <f>IFERROR(VLOOKUP(Table2[[#This Row],[School]],'Lookup Values'!$E$1:$E$22,2,FALSE),"0")</f>
        <v>0</v>
      </c>
      <c r="CG240" s="180" t="str">
        <f>IFERROR(VLOOKUP(Table2[[#This Row],[Attending PRU / AP]],'Lookup Values'!$G$1:$H$3,2,FALSE),"0")</f>
        <v>0</v>
      </c>
      <c r="CH240" s="180" t="str">
        <f>IFERROR(VLOOKUP(Table2[[#This Row],[EHE]],'Lookup Values'!$I$1:$J$3,2,FALSE),"0")</f>
        <v>0</v>
      </c>
      <c r="CI240" s="180" t="str">
        <f>IFERROR(VLOOKUP(Table2[[#This Row],[CME]],'Lookup Values'!$K$1:$L$3,2,FALSE),"0")</f>
        <v>0</v>
      </c>
      <c r="CJ240" s="183" t="str">
        <f>IFERROR(VLOOKUP(Table2[[#This Row],[Ethnicity]],'Ethnicity codes'!$H$1:$J$101,3,FALSE),"")</f>
        <v/>
      </c>
      <c r="CK240" s="180" t="str">
        <f>IFERROR(VLOOKUP(Table3[[#This Row],[Ethnicity2]],'Lookup Values'!$M$1:$N$23,2,FALSE),"0")</f>
        <v>0</v>
      </c>
      <c r="CL240" s="180" t="str">
        <f>IFERROR(VLOOKUP(Table3[[#This Row],[Ethnicity2]],'Lookup Values'!$O$1:$P$3,2,FALSE),"0")</f>
        <v>0</v>
      </c>
      <c r="CM240" s="180" t="str">
        <f>IFERROR(VLOOKUP(Table2[[#This Row],[EAL]],'Lookup Values'!$Q$1:$R$3,2,FALSE),"0")</f>
        <v>0</v>
      </c>
      <c r="CN240" s="180" t="str">
        <f>IFERROR(VLOOKUP(Table2[[#This Row],[SEND]],'Lookup Values'!$S$1:$T$6,2,FALSE),"0")</f>
        <v>0</v>
      </c>
      <c r="CO240" s="180" t="str">
        <f>IFERROR(VLOOKUP(Table2[[#This Row],[Pupil Premium]],'Lookup Values'!$U$1:$V$3,2,FALSE),"0")</f>
        <v>0</v>
      </c>
      <c r="CP240" s="180" t="str">
        <f>IFERROR(VLOOKUP(Table2[[#This Row],[LAC / Care Leaver]],'Lookup Values'!$W$1:$X$3,2,FALSE),"0")</f>
        <v>0</v>
      </c>
      <c r="CQ240" s="180" t="str">
        <f>IFERROR(VLOOKUP(Table2[[#This Row],[CP / CIN]],'Lookup Values'!$Y$1:$Z$3,2,FALSE),"0")</f>
        <v>0</v>
      </c>
      <c r="CR240" s="180" t="str">
        <f>IFERROR(VLOOKUP(Table2[[#This Row],[Early Help Referral]],'Lookup Values'!$Y$1:$Z$3,2,FALSE),"0")</f>
        <v>0</v>
      </c>
      <c r="CS240" s="180" t="str">
        <f>IFERROR(VLOOKUP(Table2[[#This Row],[Social Worker]],'Lookup Values'!$Y$1:$Z$3,2,FALSE),"0")</f>
        <v>0</v>
      </c>
      <c r="CT240" s="180" t="str">
        <f>IFERROR(VLOOKUP(Table2[[#This Row],[Exclusion]],'Lookup Values'!$AE$1:$AF$5,2,FALSE),"0")</f>
        <v>0</v>
      </c>
      <c r="CU240" s="180" t="str">
        <f>IFERROR(VLOOKUP(Table2[[#This Row],[Attendance / Absence (&lt;90% PA / &lt;50% SA)]],'Lookup Values'!$AG$1:$AH$4,2,FALSE),"0")</f>
        <v>0</v>
      </c>
      <c r="CV240" s="180" t="str">
        <f>IFERROR(VLOOKUP(Table2[[#This Row],[Multiple School Moves (3+)]],'Lookup Values'!$AI$1:$AJ$3,2,FALSE),"0")</f>
        <v>0</v>
      </c>
      <c r="CW240" s="180" t="str">
        <f>IFERROR(VLOOKUP(Table2[[#This Row],[Pregnancy]],'Lookup Values'!$AK$1:$AL$3,2,FALSE),"0")</f>
        <v>0</v>
      </c>
      <c r="CX240" s="180" t="str">
        <f>IFERROR(VLOOKUP(Table2[[#This Row],[Young Parent]],'Lookup Values'!$AM$1:$AN$3,2,FALSE),"0")</f>
        <v>0</v>
      </c>
      <c r="CY240" s="180" t="str">
        <f>IFERROR(VLOOKUP(Table2[[#This Row],[Young Carer]],'Lookup Values'!$AO$1:$AP$3,2,FALSE),"0")</f>
        <v>0</v>
      </c>
      <c r="CZ240" s="180" t="str">
        <f>IFERROR(VLOOKUP(Table2[[#This Row],[CAMHS Involvement]],'Lookup Values'!$AQ$1:$AR$3,2,FALSE),"0")</f>
        <v>0</v>
      </c>
      <c r="DA240" s="180" t="str">
        <f>IFERROR(VLOOKUP(Table2[[#This Row],[Health Condition]],'Lookup Values'!$AS$1:$AT$3,2,FALSE),"0")</f>
        <v>0</v>
      </c>
      <c r="DB240" s="180" t="str">
        <f>IFERROR(VLOOKUP(Table2[[#This Row],[Substance Misuse ]],'Lookup Values'!$AU$1:$AV$3,2,FALSE),"0")</f>
        <v>0</v>
      </c>
      <c r="DC240" s="180" t="str">
        <f>IFERROR(VLOOKUP(Table2[[#This Row],[YOT supervision]],'Lookup Values'!$AW$1:$AX$3,2,FALSE),"0")</f>
        <v>0</v>
      </c>
      <c r="DD240" s="180" t="str">
        <f>IFERROR(VLOOKUP(Table2[[#This Row],[Previous YOT supervision]],'Lookup Values'!$AY$1:$AZ$3,2,FALSE),"0")</f>
        <v>0</v>
      </c>
      <c r="DE240" s="180" t="str">
        <f>IFERROR(VLOOKUP(Table2[[#This Row],[Custody]],'Lookup Values'!$BA$1:$BB$3,2,FALSE),"0")</f>
        <v>0</v>
      </c>
      <c r="DF240" s="180" t="str">
        <f>IFERROR(VLOOKUP(Table2[[#This Row],[KS2 Eng &amp; Maths Ability Profile HAP/MAP/LAP]],'Lookup Values'!$BC$1:$BD$4,2,FALSE),"0")</f>
        <v>0</v>
      </c>
      <c r="DG240" s="180" t="str">
        <f>IFERROR(VLOOKUP(Table2[[#This Row],[Intended Post 16 Destination]],'Lookup Values'!$BG$1:$BH$12,2,FALSE),"0")</f>
        <v>0</v>
      </c>
      <c r="DH240" s="180" t="str">
        <f>IFERROR(VLOOKUP(Table2[[#This Row],[Application submitted (Y/N or number of applications)]],'Lookup Values'!$BI$1:$BJ$3,2,FALSE),"0")</f>
        <v>0</v>
      </c>
      <c r="DI240" s="180" t="str">
        <f>IFERROR(VLOOKUP(Table2[[#This Row],[Provider Name]],'Lookup Values'!$BK$1:$BL$3,2,FALSE),"0")</f>
        <v>0</v>
      </c>
      <c r="DJ240" s="181"/>
      <c r="DK240" s="180" t="str">
        <f>IFERROR(VLOOKUP(Table2[[#This Row],[Offer received (Y/N)]],'Lookup Values'!$BM$1:$BN$3,2,FALSE),"0")</f>
        <v>0</v>
      </c>
      <c r="DL240" s="180" t="str">
        <f>IFERROR(VLOOKUP(Table2[[#This Row],[Poor Behaviour / Attitude / Motivation]],'Lookup Values'!$BO$1:$BP$4,2,FALSE),"0")</f>
        <v>0</v>
      </c>
      <c r="DM240" s="180" t="str">
        <f>IFERROR(VLOOKUP(Table2[[#This Row],[Other known risk factors (1)]],'Lookup Values'!$BQ$1:$BR$10,2,FALSE),"0")</f>
        <v>0</v>
      </c>
      <c r="DN240" s="182" t="str">
        <f>IFERROR(VLOOKUP(Table2[[#This Row],[Other known risk factors (2)]],'Lookup Values'!$BQ$1:$BR$10,2,FALSE),"0")</f>
        <v>0</v>
      </c>
      <c r="DO240" s="180">
        <f>SUM(Table3[[#This Row],[Gender Score]:[Other known risk factors (2) Score]])</f>
        <v>0</v>
      </c>
      <c r="DP240" s="185" t="str">
        <f>CONCATENATE(Table2[[#This Row],[Generated RONI]],Table2[[#This Row],[School RONI]])</f>
        <v>Very Low</v>
      </c>
    </row>
    <row r="241" spans="1:120" s="179" customFormat="1" ht="13" x14ac:dyDescent="0.3">
      <c r="A241" s="168"/>
      <c r="B241" s="169"/>
      <c r="C241" s="170"/>
      <c r="D241" s="170"/>
      <c r="E241" s="170"/>
      <c r="F241" s="170"/>
      <c r="G241" s="170"/>
      <c r="H241" s="171"/>
      <c r="I241" s="172"/>
      <c r="J241" s="173"/>
      <c r="K241" s="172"/>
      <c r="L241" s="172"/>
      <c r="M241" s="173"/>
      <c r="N241" s="171"/>
      <c r="O241" s="173"/>
      <c r="P241" s="175"/>
      <c r="Q241" s="175"/>
      <c r="R241" s="175"/>
      <c r="S241" s="175"/>
      <c r="T241" s="175"/>
      <c r="U241" s="175"/>
      <c r="V241" s="175"/>
      <c r="W241" s="175"/>
      <c r="X241" s="175"/>
      <c r="Y241" s="175"/>
      <c r="Z241" s="175"/>
      <c r="AA241" s="175"/>
      <c r="AB241" s="175"/>
      <c r="AC241" s="175"/>
      <c r="AD241" s="175"/>
      <c r="AE241" s="175"/>
      <c r="AF241" s="175"/>
      <c r="AG241" s="175"/>
      <c r="AH241" s="175"/>
      <c r="AI241" s="175"/>
      <c r="AJ241" s="175"/>
      <c r="AK241" s="175"/>
      <c r="AL241" s="175"/>
      <c r="AM241" s="175"/>
      <c r="AN241" s="175"/>
      <c r="AO241" s="175"/>
      <c r="AP241" s="175"/>
      <c r="AQ241" s="175"/>
      <c r="AR241" s="176"/>
      <c r="AS241" s="176"/>
      <c r="AT241" s="176"/>
      <c r="AU241" s="177" t="str">
        <f>VLOOKUP(Table3[[#This Row],[Risk Rating Score]],'Lookup Values'!$BS$1:$BT$34,2)</f>
        <v>Very Low</v>
      </c>
      <c r="AV241" s="172"/>
      <c r="AW241" s="177" t="str">
        <f>IFERROR(VLOOKUP(Table3[[#This Row],[RONI Match]],'Lookup Values'!$BU$2:$BV$26,2,FALSE),"")</f>
        <v/>
      </c>
      <c r="AX241" s="186"/>
      <c r="AY241" s="172"/>
      <c r="AZ241" s="176"/>
      <c r="BA241" s="170"/>
      <c r="BB241" s="170"/>
      <c r="BC241" s="170"/>
      <c r="BD241" s="170"/>
      <c r="BE241" s="170"/>
      <c r="BF241" s="170"/>
      <c r="BG241" s="170"/>
      <c r="BH241" s="170"/>
      <c r="BI241" s="175"/>
      <c r="BJ241" s="173"/>
      <c r="BK241" s="173"/>
      <c r="BL241" s="175"/>
      <c r="BM241" s="176"/>
      <c r="CC241" s="180" t="str">
        <f>IFERROR(VLOOKUP(Table2[[#This Row],[Gender]],'Lookup Values'!$A$1:$B$5,2,FALSE),"0")</f>
        <v>0</v>
      </c>
      <c r="CD241" s="181"/>
      <c r="CE241" s="180" t="str">
        <f>IFERROR(VLOOKUP(Table2[[#This Row],[Year Group]],'Lookup Values'!$C$1:$D$9,2,FALSE),"0")</f>
        <v>0</v>
      </c>
      <c r="CF241" s="180" t="str">
        <f>IFERROR(VLOOKUP(Table2[[#This Row],[School]],'Lookup Values'!$E$1:$E$22,2,FALSE),"0")</f>
        <v>0</v>
      </c>
      <c r="CG241" s="180" t="str">
        <f>IFERROR(VLOOKUP(Table2[[#This Row],[Attending PRU / AP]],'Lookup Values'!$G$1:$H$3,2,FALSE),"0")</f>
        <v>0</v>
      </c>
      <c r="CH241" s="180" t="str">
        <f>IFERROR(VLOOKUP(Table2[[#This Row],[EHE]],'Lookup Values'!$I$1:$J$3,2,FALSE),"0")</f>
        <v>0</v>
      </c>
      <c r="CI241" s="180" t="str">
        <f>IFERROR(VLOOKUP(Table2[[#This Row],[CME]],'Lookup Values'!$K$1:$L$3,2,FALSE),"0")</f>
        <v>0</v>
      </c>
      <c r="CJ241" s="183" t="str">
        <f>IFERROR(VLOOKUP(Table2[[#This Row],[Ethnicity]],'Ethnicity codes'!$H$1:$J$101,3,FALSE),"")</f>
        <v/>
      </c>
      <c r="CK241" s="180" t="str">
        <f>IFERROR(VLOOKUP(Table3[[#This Row],[Ethnicity2]],'Lookup Values'!$M$1:$N$23,2,FALSE),"0")</f>
        <v>0</v>
      </c>
      <c r="CL241" s="180" t="str">
        <f>IFERROR(VLOOKUP(Table3[[#This Row],[Ethnicity2]],'Lookup Values'!$O$1:$P$3,2,FALSE),"0")</f>
        <v>0</v>
      </c>
      <c r="CM241" s="180" t="str">
        <f>IFERROR(VLOOKUP(Table2[[#This Row],[EAL]],'Lookup Values'!$Q$1:$R$3,2,FALSE),"0")</f>
        <v>0</v>
      </c>
      <c r="CN241" s="180" t="str">
        <f>IFERROR(VLOOKUP(Table2[[#This Row],[SEND]],'Lookup Values'!$S$1:$T$6,2,FALSE),"0")</f>
        <v>0</v>
      </c>
      <c r="CO241" s="180" t="str">
        <f>IFERROR(VLOOKUP(Table2[[#This Row],[Pupil Premium]],'Lookup Values'!$U$1:$V$3,2,FALSE),"0")</f>
        <v>0</v>
      </c>
      <c r="CP241" s="180" t="str">
        <f>IFERROR(VLOOKUP(Table2[[#This Row],[LAC / Care Leaver]],'Lookup Values'!$W$1:$X$3,2,FALSE),"0")</f>
        <v>0</v>
      </c>
      <c r="CQ241" s="180" t="str">
        <f>IFERROR(VLOOKUP(Table2[[#This Row],[CP / CIN]],'Lookup Values'!$Y$1:$Z$3,2,FALSE),"0")</f>
        <v>0</v>
      </c>
      <c r="CR241" s="180" t="str">
        <f>IFERROR(VLOOKUP(Table2[[#This Row],[Early Help Referral]],'Lookup Values'!$Y$1:$Z$3,2,FALSE),"0")</f>
        <v>0</v>
      </c>
      <c r="CS241" s="180" t="str">
        <f>IFERROR(VLOOKUP(Table2[[#This Row],[Social Worker]],'Lookup Values'!$Y$1:$Z$3,2,FALSE),"0")</f>
        <v>0</v>
      </c>
      <c r="CT241" s="180" t="str">
        <f>IFERROR(VLOOKUP(Table2[[#This Row],[Exclusion]],'Lookup Values'!$AE$1:$AF$5,2,FALSE),"0")</f>
        <v>0</v>
      </c>
      <c r="CU241" s="180" t="str">
        <f>IFERROR(VLOOKUP(Table2[[#This Row],[Attendance / Absence (&lt;90% PA / &lt;50% SA)]],'Lookup Values'!$AG$1:$AH$4,2,FALSE),"0")</f>
        <v>0</v>
      </c>
      <c r="CV241" s="180" t="str">
        <f>IFERROR(VLOOKUP(Table2[[#This Row],[Multiple School Moves (3+)]],'Lookup Values'!$AI$1:$AJ$3,2,FALSE),"0")</f>
        <v>0</v>
      </c>
      <c r="CW241" s="180" t="str">
        <f>IFERROR(VLOOKUP(Table2[[#This Row],[Pregnancy]],'Lookup Values'!$AK$1:$AL$3,2,FALSE),"0")</f>
        <v>0</v>
      </c>
      <c r="CX241" s="180" t="str">
        <f>IFERROR(VLOOKUP(Table2[[#This Row],[Young Parent]],'Lookup Values'!$AM$1:$AN$3,2,FALSE),"0")</f>
        <v>0</v>
      </c>
      <c r="CY241" s="180" t="str">
        <f>IFERROR(VLOOKUP(Table2[[#This Row],[Young Carer]],'Lookup Values'!$AO$1:$AP$3,2,FALSE),"0")</f>
        <v>0</v>
      </c>
      <c r="CZ241" s="180" t="str">
        <f>IFERROR(VLOOKUP(Table2[[#This Row],[CAMHS Involvement]],'Lookup Values'!$AQ$1:$AR$3,2,FALSE),"0")</f>
        <v>0</v>
      </c>
      <c r="DA241" s="180" t="str">
        <f>IFERROR(VLOOKUP(Table2[[#This Row],[Health Condition]],'Lookup Values'!$AS$1:$AT$3,2,FALSE),"0")</f>
        <v>0</v>
      </c>
      <c r="DB241" s="180" t="str">
        <f>IFERROR(VLOOKUP(Table2[[#This Row],[Substance Misuse ]],'Lookup Values'!$AU$1:$AV$3,2,FALSE),"0")</f>
        <v>0</v>
      </c>
      <c r="DC241" s="180" t="str">
        <f>IFERROR(VLOOKUP(Table2[[#This Row],[YOT supervision]],'Lookup Values'!$AW$1:$AX$3,2,FALSE),"0")</f>
        <v>0</v>
      </c>
      <c r="DD241" s="180" t="str">
        <f>IFERROR(VLOOKUP(Table2[[#This Row],[Previous YOT supervision]],'Lookup Values'!$AY$1:$AZ$3,2,FALSE),"0")</f>
        <v>0</v>
      </c>
      <c r="DE241" s="180" t="str">
        <f>IFERROR(VLOOKUP(Table2[[#This Row],[Custody]],'Lookup Values'!$BA$1:$BB$3,2,FALSE),"0")</f>
        <v>0</v>
      </c>
      <c r="DF241" s="180" t="str">
        <f>IFERROR(VLOOKUP(Table2[[#This Row],[KS2 Eng &amp; Maths Ability Profile HAP/MAP/LAP]],'Lookup Values'!$BC$1:$BD$4,2,FALSE),"0")</f>
        <v>0</v>
      </c>
      <c r="DG241" s="180" t="str">
        <f>IFERROR(VLOOKUP(Table2[[#This Row],[Intended Post 16 Destination]],'Lookup Values'!$BG$1:$BH$12,2,FALSE),"0")</f>
        <v>0</v>
      </c>
      <c r="DH241" s="180" t="str">
        <f>IFERROR(VLOOKUP(Table2[[#This Row],[Application submitted (Y/N or number of applications)]],'Lookup Values'!$BI$1:$BJ$3,2,FALSE),"0")</f>
        <v>0</v>
      </c>
      <c r="DI241" s="180" t="str">
        <f>IFERROR(VLOOKUP(Table2[[#This Row],[Provider Name]],'Lookup Values'!$BK$1:$BL$3,2,FALSE),"0")</f>
        <v>0</v>
      </c>
      <c r="DJ241" s="181"/>
      <c r="DK241" s="180" t="str">
        <f>IFERROR(VLOOKUP(Table2[[#This Row],[Offer received (Y/N)]],'Lookup Values'!$BM$1:$BN$3,2,FALSE),"0")</f>
        <v>0</v>
      </c>
      <c r="DL241" s="180" t="str">
        <f>IFERROR(VLOOKUP(Table2[[#This Row],[Poor Behaviour / Attitude / Motivation]],'Lookup Values'!$BO$1:$BP$4,2,FALSE),"0")</f>
        <v>0</v>
      </c>
      <c r="DM241" s="180" t="str">
        <f>IFERROR(VLOOKUP(Table2[[#This Row],[Other known risk factors (1)]],'Lookup Values'!$BQ$1:$BR$10,2,FALSE),"0")</f>
        <v>0</v>
      </c>
      <c r="DN241" s="182" t="str">
        <f>IFERROR(VLOOKUP(Table2[[#This Row],[Other known risk factors (2)]],'Lookup Values'!$BQ$1:$BR$10,2,FALSE),"0")</f>
        <v>0</v>
      </c>
      <c r="DO241" s="180">
        <f>SUM(Table3[[#This Row],[Gender Score]:[Other known risk factors (2) Score]])</f>
        <v>0</v>
      </c>
      <c r="DP241" s="185" t="str">
        <f>CONCATENATE(Table2[[#This Row],[Generated RONI]],Table2[[#This Row],[School RONI]])</f>
        <v>Very Low</v>
      </c>
    </row>
    <row r="242" spans="1:120" s="179" customFormat="1" ht="13" x14ac:dyDescent="0.3">
      <c r="A242" s="168"/>
      <c r="B242" s="169"/>
      <c r="C242" s="170"/>
      <c r="D242" s="170"/>
      <c r="E242" s="170"/>
      <c r="F242" s="170"/>
      <c r="G242" s="170"/>
      <c r="H242" s="171"/>
      <c r="I242" s="172"/>
      <c r="J242" s="173"/>
      <c r="K242" s="172"/>
      <c r="L242" s="172"/>
      <c r="M242" s="173"/>
      <c r="N242" s="171"/>
      <c r="O242" s="173"/>
      <c r="P242" s="175"/>
      <c r="Q242" s="175"/>
      <c r="R242" s="175"/>
      <c r="S242" s="175"/>
      <c r="T242" s="175"/>
      <c r="U242" s="175"/>
      <c r="V242" s="175"/>
      <c r="W242" s="175"/>
      <c r="X242" s="175"/>
      <c r="Y242" s="175"/>
      <c r="Z242" s="175"/>
      <c r="AA242" s="175"/>
      <c r="AB242" s="175"/>
      <c r="AC242" s="175"/>
      <c r="AD242" s="175"/>
      <c r="AE242" s="175"/>
      <c r="AF242" s="175"/>
      <c r="AG242" s="175"/>
      <c r="AH242" s="175"/>
      <c r="AI242" s="175"/>
      <c r="AJ242" s="175"/>
      <c r="AK242" s="175"/>
      <c r="AL242" s="175"/>
      <c r="AM242" s="175"/>
      <c r="AN242" s="175"/>
      <c r="AO242" s="175"/>
      <c r="AP242" s="175"/>
      <c r="AQ242" s="175"/>
      <c r="AR242" s="176"/>
      <c r="AS242" s="176"/>
      <c r="AT242" s="176"/>
      <c r="AU242" s="177" t="str">
        <f>VLOOKUP(Table3[[#This Row],[Risk Rating Score]],'Lookup Values'!$BS$1:$BT$34,2)</f>
        <v>Very Low</v>
      </c>
      <c r="AV242" s="172"/>
      <c r="AW242" s="177" t="str">
        <f>IFERROR(VLOOKUP(Table3[[#This Row],[RONI Match]],'Lookup Values'!$BU$2:$BV$26,2,FALSE),"")</f>
        <v/>
      </c>
      <c r="AX242" s="186"/>
      <c r="AY242" s="172"/>
      <c r="AZ242" s="176"/>
      <c r="BA242" s="170"/>
      <c r="BB242" s="170"/>
      <c r="BC242" s="170"/>
      <c r="BD242" s="170"/>
      <c r="BE242" s="170"/>
      <c r="BF242" s="170"/>
      <c r="BG242" s="170"/>
      <c r="BH242" s="170"/>
      <c r="BI242" s="175"/>
      <c r="BJ242" s="173"/>
      <c r="BK242" s="173"/>
      <c r="BL242" s="175"/>
      <c r="BM242" s="176"/>
      <c r="CC242" s="180" t="str">
        <f>IFERROR(VLOOKUP(Table2[[#This Row],[Gender]],'Lookup Values'!$A$1:$B$5,2,FALSE),"0")</f>
        <v>0</v>
      </c>
      <c r="CD242" s="181"/>
      <c r="CE242" s="180" t="str">
        <f>IFERROR(VLOOKUP(Table2[[#This Row],[Year Group]],'Lookup Values'!$C$1:$D$9,2,FALSE),"0")</f>
        <v>0</v>
      </c>
      <c r="CF242" s="180" t="str">
        <f>IFERROR(VLOOKUP(Table2[[#This Row],[School]],'Lookup Values'!$E$1:$E$22,2,FALSE),"0")</f>
        <v>0</v>
      </c>
      <c r="CG242" s="180" t="str">
        <f>IFERROR(VLOOKUP(Table2[[#This Row],[Attending PRU / AP]],'Lookup Values'!$G$1:$H$3,2,FALSE),"0")</f>
        <v>0</v>
      </c>
      <c r="CH242" s="180" t="str">
        <f>IFERROR(VLOOKUP(Table2[[#This Row],[EHE]],'Lookup Values'!$I$1:$J$3,2,FALSE),"0")</f>
        <v>0</v>
      </c>
      <c r="CI242" s="180" t="str">
        <f>IFERROR(VLOOKUP(Table2[[#This Row],[CME]],'Lookup Values'!$K$1:$L$3,2,FALSE),"0")</f>
        <v>0</v>
      </c>
      <c r="CJ242" s="183" t="str">
        <f>IFERROR(VLOOKUP(Table2[[#This Row],[Ethnicity]],'Ethnicity codes'!$H$1:$J$101,3,FALSE),"")</f>
        <v/>
      </c>
      <c r="CK242" s="180" t="str">
        <f>IFERROR(VLOOKUP(Table3[[#This Row],[Ethnicity2]],'Lookup Values'!$M$1:$N$23,2,FALSE),"0")</f>
        <v>0</v>
      </c>
      <c r="CL242" s="180" t="str">
        <f>IFERROR(VLOOKUP(Table3[[#This Row],[Ethnicity2]],'Lookup Values'!$O$1:$P$3,2,FALSE),"0")</f>
        <v>0</v>
      </c>
      <c r="CM242" s="180" t="str">
        <f>IFERROR(VLOOKUP(Table2[[#This Row],[EAL]],'Lookup Values'!$Q$1:$R$3,2,FALSE),"0")</f>
        <v>0</v>
      </c>
      <c r="CN242" s="180" t="str">
        <f>IFERROR(VLOOKUP(Table2[[#This Row],[SEND]],'Lookup Values'!$S$1:$T$6,2,FALSE),"0")</f>
        <v>0</v>
      </c>
      <c r="CO242" s="180" t="str">
        <f>IFERROR(VLOOKUP(Table2[[#This Row],[Pupil Premium]],'Lookup Values'!$U$1:$V$3,2,FALSE),"0")</f>
        <v>0</v>
      </c>
      <c r="CP242" s="180" t="str">
        <f>IFERROR(VLOOKUP(Table2[[#This Row],[LAC / Care Leaver]],'Lookup Values'!$W$1:$X$3,2,FALSE),"0")</f>
        <v>0</v>
      </c>
      <c r="CQ242" s="180" t="str">
        <f>IFERROR(VLOOKUP(Table2[[#This Row],[CP / CIN]],'Lookup Values'!$Y$1:$Z$3,2,FALSE),"0")</f>
        <v>0</v>
      </c>
      <c r="CR242" s="180" t="str">
        <f>IFERROR(VLOOKUP(Table2[[#This Row],[Early Help Referral]],'Lookup Values'!$Y$1:$Z$3,2,FALSE),"0")</f>
        <v>0</v>
      </c>
      <c r="CS242" s="180" t="str">
        <f>IFERROR(VLOOKUP(Table2[[#This Row],[Social Worker]],'Lookup Values'!$Y$1:$Z$3,2,FALSE),"0")</f>
        <v>0</v>
      </c>
      <c r="CT242" s="180" t="str">
        <f>IFERROR(VLOOKUP(Table2[[#This Row],[Exclusion]],'Lookup Values'!$AE$1:$AF$5,2,FALSE),"0")</f>
        <v>0</v>
      </c>
      <c r="CU242" s="180" t="str">
        <f>IFERROR(VLOOKUP(Table2[[#This Row],[Attendance / Absence (&lt;90% PA / &lt;50% SA)]],'Lookup Values'!$AG$1:$AH$4,2,FALSE),"0")</f>
        <v>0</v>
      </c>
      <c r="CV242" s="180" t="str">
        <f>IFERROR(VLOOKUP(Table2[[#This Row],[Multiple School Moves (3+)]],'Lookup Values'!$AI$1:$AJ$3,2,FALSE),"0")</f>
        <v>0</v>
      </c>
      <c r="CW242" s="180" t="str">
        <f>IFERROR(VLOOKUP(Table2[[#This Row],[Pregnancy]],'Lookup Values'!$AK$1:$AL$3,2,FALSE),"0")</f>
        <v>0</v>
      </c>
      <c r="CX242" s="180" t="str">
        <f>IFERROR(VLOOKUP(Table2[[#This Row],[Young Parent]],'Lookup Values'!$AM$1:$AN$3,2,FALSE),"0")</f>
        <v>0</v>
      </c>
      <c r="CY242" s="180" t="str">
        <f>IFERROR(VLOOKUP(Table2[[#This Row],[Young Carer]],'Lookup Values'!$AO$1:$AP$3,2,FALSE),"0")</f>
        <v>0</v>
      </c>
      <c r="CZ242" s="180" t="str">
        <f>IFERROR(VLOOKUP(Table2[[#This Row],[CAMHS Involvement]],'Lookup Values'!$AQ$1:$AR$3,2,FALSE),"0")</f>
        <v>0</v>
      </c>
      <c r="DA242" s="180" t="str">
        <f>IFERROR(VLOOKUP(Table2[[#This Row],[Health Condition]],'Lookup Values'!$AS$1:$AT$3,2,FALSE),"0")</f>
        <v>0</v>
      </c>
      <c r="DB242" s="180" t="str">
        <f>IFERROR(VLOOKUP(Table2[[#This Row],[Substance Misuse ]],'Lookup Values'!$AU$1:$AV$3,2,FALSE),"0")</f>
        <v>0</v>
      </c>
      <c r="DC242" s="180" t="str">
        <f>IFERROR(VLOOKUP(Table2[[#This Row],[YOT supervision]],'Lookup Values'!$AW$1:$AX$3,2,FALSE),"0")</f>
        <v>0</v>
      </c>
      <c r="DD242" s="180" t="str">
        <f>IFERROR(VLOOKUP(Table2[[#This Row],[Previous YOT supervision]],'Lookup Values'!$AY$1:$AZ$3,2,FALSE),"0")</f>
        <v>0</v>
      </c>
      <c r="DE242" s="180" t="str">
        <f>IFERROR(VLOOKUP(Table2[[#This Row],[Custody]],'Lookup Values'!$BA$1:$BB$3,2,FALSE),"0")</f>
        <v>0</v>
      </c>
      <c r="DF242" s="180" t="str">
        <f>IFERROR(VLOOKUP(Table2[[#This Row],[KS2 Eng &amp; Maths Ability Profile HAP/MAP/LAP]],'Lookup Values'!$BC$1:$BD$4,2,FALSE),"0")</f>
        <v>0</v>
      </c>
      <c r="DG242" s="180" t="str">
        <f>IFERROR(VLOOKUP(Table2[[#This Row],[Intended Post 16 Destination]],'Lookup Values'!$BG$1:$BH$12,2,FALSE),"0")</f>
        <v>0</v>
      </c>
      <c r="DH242" s="180" t="str">
        <f>IFERROR(VLOOKUP(Table2[[#This Row],[Application submitted (Y/N or number of applications)]],'Lookup Values'!$BI$1:$BJ$3,2,FALSE),"0")</f>
        <v>0</v>
      </c>
      <c r="DI242" s="180" t="str">
        <f>IFERROR(VLOOKUP(Table2[[#This Row],[Provider Name]],'Lookup Values'!$BK$1:$BL$3,2,FALSE),"0")</f>
        <v>0</v>
      </c>
      <c r="DJ242" s="181"/>
      <c r="DK242" s="180" t="str">
        <f>IFERROR(VLOOKUP(Table2[[#This Row],[Offer received (Y/N)]],'Lookup Values'!$BM$1:$BN$3,2,FALSE),"0")</f>
        <v>0</v>
      </c>
      <c r="DL242" s="180" t="str">
        <f>IFERROR(VLOOKUP(Table2[[#This Row],[Poor Behaviour / Attitude / Motivation]],'Lookup Values'!$BO$1:$BP$4,2,FALSE),"0")</f>
        <v>0</v>
      </c>
      <c r="DM242" s="180" t="str">
        <f>IFERROR(VLOOKUP(Table2[[#This Row],[Other known risk factors (1)]],'Lookup Values'!$BQ$1:$BR$10,2,FALSE),"0")</f>
        <v>0</v>
      </c>
      <c r="DN242" s="182" t="str">
        <f>IFERROR(VLOOKUP(Table2[[#This Row],[Other known risk factors (2)]],'Lookup Values'!$BQ$1:$BR$10,2,FALSE),"0")</f>
        <v>0</v>
      </c>
      <c r="DO242" s="180">
        <f>SUM(Table3[[#This Row],[Gender Score]:[Other known risk factors (2) Score]])</f>
        <v>0</v>
      </c>
      <c r="DP242" s="185" t="str">
        <f>CONCATENATE(Table2[[#This Row],[Generated RONI]],Table2[[#This Row],[School RONI]])</f>
        <v>Very Low</v>
      </c>
    </row>
    <row r="243" spans="1:120" s="179" customFormat="1" ht="13" x14ac:dyDescent="0.3">
      <c r="A243" s="168"/>
      <c r="B243" s="169"/>
      <c r="C243" s="170"/>
      <c r="D243" s="170"/>
      <c r="E243" s="170"/>
      <c r="F243" s="170"/>
      <c r="G243" s="170"/>
      <c r="H243" s="171"/>
      <c r="I243" s="172"/>
      <c r="J243" s="173"/>
      <c r="K243" s="172"/>
      <c r="L243" s="172"/>
      <c r="M243" s="173"/>
      <c r="N243" s="171"/>
      <c r="O243" s="173"/>
      <c r="P243" s="175"/>
      <c r="Q243" s="175"/>
      <c r="R243" s="175"/>
      <c r="S243" s="175"/>
      <c r="T243" s="175"/>
      <c r="U243" s="175"/>
      <c r="V243" s="175"/>
      <c r="W243" s="175"/>
      <c r="X243" s="175"/>
      <c r="Y243" s="175"/>
      <c r="Z243" s="175"/>
      <c r="AA243" s="175"/>
      <c r="AB243" s="175"/>
      <c r="AC243" s="175"/>
      <c r="AD243" s="175"/>
      <c r="AE243" s="175"/>
      <c r="AF243" s="175"/>
      <c r="AG243" s="175"/>
      <c r="AH243" s="175"/>
      <c r="AI243" s="175"/>
      <c r="AJ243" s="175"/>
      <c r="AK243" s="175"/>
      <c r="AL243" s="175"/>
      <c r="AM243" s="175"/>
      <c r="AN243" s="175"/>
      <c r="AO243" s="175"/>
      <c r="AP243" s="175"/>
      <c r="AQ243" s="175"/>
      <c r="AR243" s="176"/>
      <c r="AS243" s="176"/>
      <c r="AT243" s="176"/>
      <c r="AU243" s="177" t="str">
        <f>VLOOKUP(Table3[[#This Row],[Risk Rating Score]],'Lookup Values'!$BS$1:$BT$34,2)</f>
        <v>Very Low</v>
      </c>
      <c r="AV243" s="172"/>
      <c r="AW243" s="177" t="str">
        <f>IFERROR(VLOOKUP(Table3[[#This Row],[RONI Match]],'Lookup Values'!$BU$2:$BV$26,2,FALSE),"")</f>
        <v/>
      </c>
      <c r="AX243" s="186"/>
      <c r="AY243" s="172"/>
      <c r="AZ243" s="176"/>
      <c r="BA243" s="170"/>
      <c r="BB243" s="170"/>
      <c r="BC243" s="170"/>
      <c r="BD243" s="170"/>
      <c r="BE243" s="170"/>
      <c r="BF243" s="170"/>
      <c r="BG243" s="170"/>
      <c r="BH243" s="170"/>
      <c r="BI243" s="175"/>
      <c r="BJ243" s="173"/>
      <c r="BK243" s="173"/>
      <c r="BL243" s="175"/>
      <c r="BM243" s="176"/>
      <c r="CC243" s="180" t="str">
        <f>IFERROR(VLOOKUP(Table2[[#This Row],[Gender]],'Lookup Values'!$A$1:$B$5,2,FALSE),"0")</f>
        <v>0</v>
      </c>
      <c r="CD243" s="181"/>
      <c r="CE243" s="180" t="str">
        <f>IFERROR(VLOOKUP(Table2[[#This Row],[Year Group]],'Lookup Values'!$C$1:$D$9,2,FALSE),"0")</f>
        <v>0</v>
      </c>
      <c r="CF243" s="180" t="str">
        <f>IFERROR(VLOOKUP(Table2[[#This Row],[School]],'Lookup Values'!$E$1:$E$22,2,FALSE),"0")</f>
        <v>0</v>
      </c>
      <c r="CG243" s="180" t="str">
        <f>IFERROR(VLOOKUP(Table2[[#This Row],[Attending PRU / AP]],'Lookup Values'!$G$1:$H$3,2,FALSE),"0")</f>
        <v>0</v>
      </c>
      <c r="CH243" s="180" t="str">
        <f>IFERROR(VLOOKUP(Table2[[#This Row],[EHE]],'Lookup Values'!$I$1:$J$3,2,FALSE),"0")</f>
        <v>0</v>
      </c>
      <c r="CI243" s="180" t="str">
        <f>IFERROR(VLOOKUP(Table2[[#This Row],[CME]],'Lookup Values'!$K$1:$L$3,2,FALSE),"0")</f>
        <v>0</v>
      </c>
      <c r="CJ243" s="183" t="str">
        <f>IFERROR(VLOOKUP(Table2[[#This Row],[Ethnicity]],'Ethnicity codes'!$H$1:$J$101,3,FALSE),"")</f>
        <v/>
      </c>
      <c r="CK243" s="180" t="str">
        <f>IFERROR(VLOOKUP(Table3[[#This Row],[Ethnicity2]],'Lookup Values'!$M$1:$N$23,2,FALSE),"0")</f>
        <v>0</v>
      </c>
      <c r="CL243" s="180" t="str">
        <f>IFERROR(VLOOKUP(Table3[[#This Row],[Ethnicity2]],'Lookup Values'!$O$1:$P$3,2,FALSE),"0")</f>
        <v>0</v>
      </c>
      <c r="CM243" s="180" t="str">
        <f>IFERROR(VLOOKUP(Table2[[#This Row],[EAL]],'Lookup Values'!$Q$1:$R$3,2,FALSE),"0")</f>
        <v>0</v>
      </c>
      <c r="CN243" s="180" t="str">
        <f>IFERROR(VLOOKUP(Table2[[#This Row],[SEND]],'Lookup Values'!$S$1:$T$6,2,FALSE),"0")</f>
        <v>0</v>
      </c>
      <c r="CO243" s="180" t="str">
        <f>IFERROR(VLOOKUP(Table2[[#This Row],[Pupil Premium]],'Lookup Values'!$U$1:$V$3,2,FALSE),"0")</f>
        <v>0</v>
      </c>
      <c r="CP243" s="180" t="str">
        <f>IFERROR(VLOOKUP(Table2[[#This Row],[LAC / Care Leaver]],'Lookup Values'!$W$1:$X$3,2,FALSE),"0")</f>
        <v>0</v>
      </c>
      <c r="CQ243" s="180" t="str">
        <f>IFERROR(VLOOKUP(Table2[[#This Row],[CP / CIN]],'Lookup Values'!$Y$1:$Z$3,2,FALSE),"0")</f>
        <v>0</v>
      </c>
      <c r="CR243" s="180" t="str">
        <f>IFERROR(VLOOKUP(Table2[[#This Row],[Early Help Referral]],'Lookup Values'!$Y$1:$Z$3,2,FALSE),"0")</f>
        <v>0</v>
      </c>
      <c r="CS243" s="180" t="str">
        <f>IFERROR(VLOOKUP(Table2[[#This Row],[Social Worker]],'Lookup Values'!$Y$1:$Z$3,2,FALSE),"0")</f>
        <v>0</v>
      </c>
      <c r="CT243" s="180" t="str">
        <f>IFERROR(VLOOKUP(Table2[[#This Row],[Exclusion]],'Lookup Values'!$AE$1:$AF$5,2,FALSE),"0")</f>
        <v>0</v>
      </c>
      <c r="CU243" s="180" t="str">
        <f>IFERROR(VLOOKUP(Table2[[#This Row],[Attendance / Absence (&lt;90% PA / &lt;50% SA)]],'Lookup Values'!$AG$1:$AH$4,2,FALSE),"0")</f>
        <v>0</v>
      </c>
      <c r="CV243" s="180" t="str">
        <f>IFERROR(VLOOKUP(Table2[[#This Row],[Multiple School Moves (3+)]],'Lookup Values'!$AI$1:$AJ$3,2,FALSE),"0")</f>
        <v>0</v>
      </c>
      <c r="CW243" s="180" t="str">
        <f>IFERROR(VLOOKUP(Table2[[#This Row],[Pregnancy]],'Lookup Values'!$AK$1:$AL$3,2,FALSE),"0")</f>
        <v>0</v>
      </c>
      <c r="CX243" s="180" t="str">
        <f>IFERROR(VLOOKUP(Table2[[#This Row],[Young Parent]],'Lookup Values'!$AM$1:$AN$3,2,FALSE),"0")</f>
        <v>0</v>
      </c>
      <c r="CY243" s="180" t="str">
        <f>IFERROR(VLOOKUP(Table2[[#This Row],[Young Carer]],'Lookup Values'!$AO$1:$AP$3,2,FALSE),"0")</f>
        <v>0</v>
      </c>
      <c r="CZ243" s="180" t="str">
        <f>IFERROR(VLOOKUP(Table2[[#This Row],[CAMHS Involvement]],'Lookup Values'!$AQ$1:$AR$3,2,FALSE),"0")</f>
        <v>0</v>
      </c>
      <c r="DA243" s="180" t="str">
        <f>IFERROR(VLOOKUP(Table2[[#This Row],[Health Condition]],'Lookup Values'!$AS$1:$AT$3,2,FALSE),"0")</f>
        <v>0</v>
      </c>
      <c r="DB243" s="180" t="str">
        <f>IFERROR(VLOOKUP(Table2[[#This Row],[Substance Misuse ]],'Lookup Values'!$AU$1:$AV$3,2,FALSE),"0")</f>
        <v>0</v>
      </c>
      <c r="DC243" s="180" t="str">
        <f>IFERROR(VLOOKUP(Table2[[#This Row],[YOT supervision]],'Lookup Values'!$AW$1:$AX$3,2,FALSE),"0")</f>
        <v>0</v>
      </c>
      <c r="DD243" s="180" t="str">
        <f>IFERROR(VLOOKUP(Table2[[#This Row],[Previous YOT supervision]],'Lookup Values'!$AY$1:$AZ$3,2,FALSE),"0")</f>
        <v>0</v>
      </c>
      <c r="DE243" s="180" t="str">
        <f>IFERROR(VLOOKUP(Table2[[#This Row],[Custody]],'Lookup Values'!$BA$1:$BB$3,2,FALSE),"0")</f>
        <v>0</v>
      </c>
      <c r="DF243" s="180" t="str">
        <f>IFERROR(VLOOKUP(Table2[[#This Row],[KS2 Eng &amp; Maths Ability Profile HAP/MAP/LAP]],'Lookup Values'!$BC$1:$BD$4,2,FALSE),"0")</f>
        <v>0</v>
      </c>
      <c r="DG243" s="180" t="str">
        <f>IFERROR(VLOOKUP(Table2[[#This Row],[Intended Post 16 Destination]],'Lookup Values'!$BG$1:$BH$12,2,FALSE),"0")</f>
        <v>0</v>
      </c>
      <c r="DH243" s="180" t="str">
        <f>IFERROR(VLOOKUP(Table2[[#This Row],[Application submitted (Y/N or number of applications)]],'Lookup Values'!$BI$1:$BJ$3,2,FALSE),"0")</f>
        <v>0</v>
      </c>
      <c r="DI243" s="180" t="str">
        <f>IFERROR(VLOOKUP(Table2[[#This Row],[Provider Name]],'Lookup Values'!$BK$1:$BL$3,2,FALSE),"0")</f>
        <v>0</v>
      </c>
      <c r="DJ243" s="181"/>
      <c r="DK243" s="180" t="str">
        <f>IFERROR(VLOOKUP(Table2[[#This Row],[Offer received (Y/N)]],'Lookup Values'!$BM$1:$BN$3,2,FALSE),"0")</f>
        <v>0</v>
      </c>
      <c r="DL243" s="180" t="str">
        <f>IFERROR(VLOOKUP(Table2[[#This Row],[Poor Behaviour / Attitude / Motivation]],'Lookup Values'!$BO$1:$BP$4,2,FALSE),"0")</f>
        <v>0</v>
      </c>
      <c r="DM243" s="180" t="str">
        <f>IFERROR(VLOOKUP(Table2[[#This Row],[Other known risk factors (1)]],'Lookup Values'!$BQ$1:$BR$10,2,FALSE),"0")</f>
        <v>0</v>
      </c>
      <c r="DN243" s="182" t="str">
        <f>IFERROR(VLOOKUP(Table2[[#This Row],[Other known risk factors (2)]],'Lookup Values'!$BQ$1:$BR$10,2,FALSE),"0")</f>
        <v>0</v>
      </c>
      <c r="DO243" s="180">
        <f>SUM(Table3[[#This Row],[Gender Score]:[Other known risk factors (2) Score]])</f>
        <v>0</v>
      </c>
      <c r="DP243" s="185" t="str">
        <f>CONCATENATE(Table2[[#This Row],[Generated RONI]],Table2[[#This Row],[School RONI]])</f>
        <v>Very Low</v>
      </c>
    </row>
    <row r="244" spans="1:120" s="179" customFormat="1" ht="13" x14ac:dyDescent="0.3">
      <c r="A244" s="168"/>
      <c r="B244" s="169"/>
      <c r="C244" s="170"/>
      <c r="D244" s="170"/>
      <c r="E244" s="170"/>
      <c r="F244" s="170"/>
      <c r="G244" s="170"/>
      <c r="H244" s="171"/>
      <c r="I244" s="172"/>
      <c r="J244" s="173"/>
      <c r="K244" s="172"/>
      <c r="L244" s="172"/>
      <c r="M244" s="173"/>
      <c r="N244" s="171"/>
      <c r="O244" s="173"/>
      <c r="P244" s="175"/>
      <c r="Q244" s="175"/>
      <c r="R244" s="175"/>
      <c r="S244" s="175"/>
      <c r="T244" s="175"/>
      <c r="U244" s="175"/>
      <c r="V244" s="175"/>
      <c r="W244" s="175"/>
      <c r="X244" s="175"/>
      <c r="Y244" s="175"/>
      <c r="Z244" s="175"/>
      <c r="AA244" s="175"/>
      <c r="AB244" s="175"/>
      <c r="AC244" s="175"/>
      <c r="AD244" s="175"/>
      <c r="AE244" s="175"/>
      <c r="AF244" s="175"/>
      <c r="AG244" s="175"/>
      <c r="AH244" s="175"/>
      <c r="AI244" s="175"/>
      <c r="AJ244" s="175"/>
      <c r="AK244" s="175"/>
      <c r="AL244" s="175"/>
      <c r="AM244" s="175"/>
      <c r="AN244" s="175"/>
      <c r="AO244" s="175"/>
      <c r="AP244" s="175"/>
      <c r="AQ244" s="175"/>
      <c r="AR244" s="176"/>
      <c r="AS244" s="176"/>
      <c r="AT244" s="176"/>
      <c r="AU244" s="177" t="str">
        <f>VLOOKUP(Table3[[#This Row],[Risk Rating Score]],'Lookup Values'!$BS$1:$BT$34,2)</f>
        <v>Very Low</v>
      </c>
      <c r="AV244" s="172"/>
      <c r="AW244" s="177" t="str">
        <f>IFERROR(VLOOKUP(Table3[[#This Row],[RONI Match]],'Lookup Values'!$BU$2:$BV$26,2,FALSE),"")</f>
        <v/>
      </c>
      <c r="AX244" s="186"/>
      <c r="AY244" s="172"/>
      <c r="AZ244" s="176"/>
      <c r="BA244" s="170"/>
      <c r="BB244" s="170"/>
      <c r="BC244" s="170"/>
      <c r="BD244" s="170"/>
      <c r="BE244" s="170"/>
      <c r="BF244" s="170"/>
      <c r="BG244" s="170"/>
      <c r="BH244" s="170"/>
      <c r="BI244" s="175"/>
      <c r="BJ244" s="173"/>
      <c r="BK244" s="173"/>
      <c r="BL244" s="175"/>
      <c r="BM244" s="176"/>
      <c r="CC244" s="180" t="str">
        <f>IFERROR(VLOOKUP(Table2[[#This Row],[Gender]],'Lookup Values'!$A$1:$B$5,2,FALSE),"0")</f>
        <v>0</v>
      </c>
      <c r="CD244" s="181"/>
      <c r="CE244" s="180" t="str">
        <f>IFERROR(VLOOKUP(Table2[[#This Row],[Year Group]],'Lookup Values'!$C$1:$D$9,2,FALSE),"0")</f>
        <v>0</v>
      </c>
      <c r="CF244" s="180" t="str">
        <f>IFERROR(VLOOKUP(Table2[[#This Row],[School]],'Lookup Values'!$E$1:$E$22,2,FALSE),"0")</f>
        <v>0</v>
      </c>
      <c r="CG244" s="180" t="str">
        <f>IFERROR(VLOOKUP(Table2[[#This Row],[Attending PRU / AP]],'Lookup Values'!$G$1:$H$3,2,FALSE),"0")</f>
        <v>0</v>
      </c>
      <c r="CH244" s="180" t="str">
        <f>IFERROR(VLOOKUP(Table2[[#This Row],[EHE]],'Lookup Values'!$I$1:$J$3,2,FALSE),"0")</f>
        <v>0</v>
      </c>
      <c r="CI244" s="180" t="str">
        <f>IFERROR(VLOOKUP(Table2[[#This Row],[CME]],'Lookup Values'!$K$1:$L$3,2,FALSE),"0")</f>
        <v>0</v>
      </c>
      <c r="CJ244" s="183" t="str">
        <f>IFERROR(VLOOKUP(Table2[[#This Row],[Ethnicity]],'Ethnicity codes'!$H$1:$J$101,3,FALSE),"")</f>
        <v/>
      </c>
      <c r="CK244" s="180" t="str">
        <f>IFERROR(VLOOKUP(Table3[[#This Row],[Ethnicity2]],'Lookup Values'!$M$1:$N$23,2,FALSE),"0")</f>
        <v>0</v>
      </c>
      <c r="CL244" s="180" t="str">
        <f>IFERROR(VLOOKUP(Table3[[#This Row],[Ethnicity2]],'Lookup Values'!$O$1:$P$3,2,FALSE),"0")</f>
        <v>0</v>
      </c>
      <c r="CM244" s="180" t="str">
        <f>IFERROR(VLOOKUP(Table2[[#This Row],[EAL]],'Lookup Values'!$Q$1:$R$3,2,FALSE),"0")</f>
        <v>0</v>
      </c>
      <c r="CN244" s="180" t="str">
        <f>IFERROR(VLOOKUP(Table2[[#This Row],[SEND]],'Lookup Values'!$S$1:$T$6,2,FALSE),"0")</f>
        <v>0</v>
      </c>
      <c r="CO244" s="180" t="str">
        <f>IFERROR(VLOOKUP(Table2[[#This Row],[Pupil Premium]],'Lookup Values'!$U$1:$V$3,2,FALSE),"0")</f>
        <v>0</v>
      </c>
      <c r="CP244" s="180" t="str">
        <f>IFERROR(VLOOKUP(Table2[[#This Row],[LAC / Care Leaver]],'Lookup Values'!$W$1:$X$3,2,FALSE),"0")</f>
        <v>0</v>
      </c>
      <c r="CQ244" s="180" t="str">
        <f>IFERROR(VLOOKUP(Table2[[#This Row],[CP / CIN]],'Lookup Values'!$Y$1:$Z$3,2,FALSE),"0")</f>
        <v>0</v>
      </c>
      <c r="CR244" s="180" t="str">
        <f>IFERROR(VLOOKUP(Table2[[#This Row],[Early Help Referral]],'Lookup Values'!$Y$1:$Z$3,2,FALSE),"0")</f>
        <v>0</v>
      </c>
      <c r="CS244" s="180" t="str">
        <f>IFERROR(VLOOKUP(Table2[[#This Row],[Social Worker]],'Lookup Values'!$Y$1:$Z$3,2,FALSE),"0")</f>
        <v>0</v>
      </c>
      <c r="CT244" s="180" t="str">
        <f>IFERROR(VLOOKUP(Table2[[#This Row],[Exclusion]],'Lookup Values'!$AE$1:$AF$5,2,FALSE),"0")</f>
        <v>0</v>
      </c>
      <c r="CU244" s="180" t="str">
        <f>IFERROR(VLOOKUP(Table2[[#This Row],[Attendance / Absence (&lt;90% PA / &lt;50% SA)]],'Lookup Values'!$AG$1:$AH$4,2,FALSE),"0")</f>
        <v>0</v>
      </c>
      <c r="CV244" s="180" t="str">
        <f>IFERROR(VLOOKUP(Table2[[#This Row],[Multiple School Moves (3+)]],'Lookup Values'!$AI$1:$AJ$3,2,FALSE),"0")</f>
        <v>0</v>
      </c>
      <c r="CW244" s="180" t="str">
        <f>IFERROR(VLOOKUP(Table2[[#This Row],[Pregnancy]],'Lookup Values'!$AK$1:$AL$3,2,FALSE),"0")</f>
        <v>0</v>
      </c>
      <c r="CX244" s="180" t="str">
        <f>IFERROR(VLOOKUP(Table2[[#This Row],[Young Parent]],'Lookup Values'!$AM$1:$AN$3,2,FALSE),"0")</f>
        <v>0</v>
      </c>
      <c r="CY244" s="180" t="str">
        <f>IFERROR(VLOOKUP(Table2[[#This Row],[Young Carer]],'Lookup Values'!$AO$1:$AP$3,2,FALSE),"0")</f>
        <v>0</v>
      </c>
      <c r="CZ244" s="180" t="str">
        <f>IFERROR(VLOOKUP(Table2[[#This Row],[CAMHS Involvement]],'Lookup Values'!$AQ$1:$AR$3,2,FALSE),"0")</f>
        <v>0</v>
      </c>
      <c r="DA244" s="180" t="str">
        <f>IFERROR(VLOOKUP(Table2[[#This Row],[Health Condition]],'Lookup Values'!$AS$1:$AT$3,2,FALSE),"0")</f>
        <v>0</v>
      </c>
      <c r="DB244" s="180" t="str">
        <f>IFERROR(VLOOKUP(Table2[[#This Row],[Substance Misuse ]],'Lookup Values'!$AU$1:$AV$3,2,FALSE),"0")</f>
        <v>0</v>
      </c>
      <c r="DC244" s="180" t="str">
        <f>IFERROR(VLOOKUP(Table2[[#This Row],[YOT supervision]],'Lookup Values'!$AW$1:$AX$3,2,FALSE),"0")</f>
        <v>0</v>
      </c>
      <c r="DD244" s="180" t="str">
        <f>IFERROR(VLOOKUP(Table2[[#This Row],[Previous YOT supervision]],'Lookup Values'!$AY$1:$AZ$3,2,FALSE),"0")</f>
        <v>0</v>
      </c>
      <c r="DE244" s="180" t="str">
        <f>IFERROR(VLOOKUP(Table2[[#This Row],[Custody]],'Lookup Values'!$BA$1:$BB$3,2,FALSE),"0")</f>
        <v>0</v>
      </c>
      <c r="DF244" s="180" t="str">
        <f>IFERROR(VLOOKUP(Table2[[#This Row],[KS2 Eng &amp; Maths Ability Profile HAP/MAP/LAP]],'Lookup Values'!$BC$1:$BD$4,2,FALSE),"0")</f>
        <v>0</v>
      </c>
      <c r="DG244" s="180" t="str">
        <f>IFERROR(VLOOKUP(Table2[[#This Row],[Intended Post 16 Destination]],'Lookup Values'!$BG$1:$BH$12,2,FALSE),"0")</f>
        <v>0</v>
      </c>
      <c r="DH244" s="180" t="str">
        <f>IFERROR(VLOOKUP(Table2[[#This Row],[Application submitted (Y/N or number of applications)]],'Lookup Values'!$BI$1:$BJ$3,2,FALSE),"0")</f>
        <v>0</v>
      </c>
      <c r="DI244" s="180" t="str">
        <f>IFERROR(VLOOKUP(Table2[[#This Row],[Provider Name]],'Lookup Values'!$BK$1:$BL$3,2,FALSE),"0")</f>
        <v>0</v>
      </c>
      <c r="DJ244" s="181"/>
      <c r="DK244" s="180" t="str">
        <f>IFERROR(VLOOKUP(Table2[[#This Row],[Offer received (Y/N)]],'Lookup Values'!$BM$1:$BN$3,2,FALSE),"0")</f>
        <v>0</v>
      </c>
      <c r="DL244" s="180" t="str">
        <f>IFERROR(VLOOKUP(Table2[[#This Row],[Poor Behaviour / Attitude / Motivation]],'Lookup Values'!$BO$1:$BP$4,2,FALSE),"0")</f>
        <v>0</v>
      </c>
      <c r="DM244" s="180" t="str">
        <f>IFERROR(VLOOKUP(Table2[[#This Row],[Other known risk factors (1)]],'Lookup Values'!$BQ$1:$BR$10,2,FALSE),"0")</f>
        <v>0</v>
      </c>
      <c r="DN244" s="182" t="str">
        <f>IFERROR(VLOOKUP(Table2[[#This Row],[Other known risk factors (2)]],'Lookup Values'!$BQ$1:$BR$10,2,FALSE),"0")</f>
        <v>0</v>
      </c>
      <c r="DO244" s="180">
        <f>SUM(Table3[[#This Row],[Gender Score]:[Other known risk factors (2) Score]])</f>
        <v>0</v>
      </c>
      <c r="DP244" s="185" t="str">
        <f>CONCATENATE(Table2[[#This Row],[Generated RONI]],Table2[[#This Row],[School RONI]])</f>
        <v>Very Low</v>
      </c>
    </row>
    <row r="245" spans="1:120" s="179" customFormat="1" ht="13" x14ac:dyDescent="0.3">
      <c r="A245" s="168"/>
      <c r="B245" s="169"/>
      <c r="C245" s="170"/>
      <c r="D245" s="170"/>
      <c r="E245" s="170"/>
      <c r="F245" s="170"/>
      <c r="G245" s="170"/>
      <c r="H245" s="171"/>
      <c r="I245" s="172"/>
      <c r="J245" s="173"/>
      <c r="K245" s="172"/>
      <c r="L245" s="172"/>
      <c r="M245" s="173"/>
      <c r="N245" s="171"/>
      <c r="O245" s="173"/>
      <c r="P245" s="175"/>
      <c r="Q245" s="175"/>
      <c r="R245" s="175"/>
      <c r="S245" s="175"/>
      <c r="T245" s="175"/>
      <c r="U245" s="175"/>
      <c r="V245" s="175"/>
      <c r="W245" s="175"/>
      <c r="X245" s="175"/>
      <c r="Y245" s="175"/>
      <c r="Z245" s="175"/>
      <c r="AA245" s="175"/>
      <c r="AB245" s="175"/>
      <c r="AC245" s="175"/>
      <c r="AD245" s="175"/>
      <c r="AE245" s="175"/>
      <c r="AF245" s="175"/>
      <c r="AG245" s="175"/>
      <c r="AH245" s="175"/>
      <c r="AI245" s="175"/>
      <c r="AJ245" s="175"/>
      <c r="AK245" s="175"/>
      <c r="AL245" s="175"/>
      <c r="AM245" s="175"/>
      <c r="AN245" s="175"/>
      <c r="AO245" s="175"/>
      <c r="AP245" s="175"/>
      <c r="AQ245" s="175"/>
      <c r="AR245" s="176"/>
      <c r="AS245" s="176"/>
      <c r="AT245" s="176"/>
      <c r="AU245" s="177" t="str">
        <f>VLOOKUP(Table3[[#This Row],[Risk Rating Score]],'Lookup Values'!$BS$1:$BT$34,2)</f>
        <v>Very Low</v>
      </c>
      <c r="AV245" s="172"/>
      <c r="AW245" s="177" t="str">
        <f>IFERROR(VLOOKUP(Table3[[#This Row],[RONI Match]],'Lookup Values'!$BU$2:$BV$26,2,FALSE),"")</f>
        <v/>
      </c>
      <c r="AX245" s="186"/>
      <c r="AY245" s="172"/>
      <c r="AZ245" s="176"/>
      <c r="BA245" s="170"/>
      <c r="BB245" s="170"/>
      <c r="BC245" s="170"/>
      <c r="BD245" s="170"/>
      <c r="BE245" s="170"/>
      <c r="BF245" s="170"/>
      <c r="BG245" s="170"/>
      <c r="BH245" s="170"/>
      <c r="BI245" s="175"/>
      <c r="BJ245" s="173"/>
      <c r="BK245" s="173"/>
      <c r="BL245" s="175"/>
      <c r="BM245" s="176"/>
      <c r="CC245" s="180" t="str">
        <f>IFERROR(VLOOKUP(Table2[[#This Row],[Gender]],'Lookup Values'!$A$1:$B$5,2,FALSE),"0")</f>
        <v>0</v>
      </c>
      <c r="CD245" s="181"/>
      <c r="CE245" s="180" t="str">
        <f>IFERROR(VLOOKUP(Table2[[#This Row],[Year Group]],'Lookup Values'!$C$1:$D$9,2,FALSE),"0")</f>
        <v>0</v>
      </c>
      <c r="CF245" s="180" t="str">
        <f>IFERROR(VLOOKUP(Table2[[#This Row],[School]],'Lookup Values'!$E$1:$E$22,2,FALSE),"0")</f>
        <v>0</v>
      </c>
      <c r="CG245" s="180" t="str">
        <f>IFERROR(VLOOKUP(Table2[[#This Row],[Attending PRU / AP]],'Lookup Values'!$G$1:$H$3,2,FALSE),"0")</f>
        <v>0</v>
      </c>
      <c r="CH245" s="180" t="str">
        <f>IFERROR(VLOOKUP(Table2[[#This Row],[EHE]],'Lookup Values'!$I$1:$J$3,2,FALSE),"0")</f>
        <v>0</v>
      </c>
      <c r="CI245" s="180" t="str">
        <f>IFERROR(VLOOKUP(Table2[[#This Row],[CME]],'Lookup Values'!$K$1:$L$3,2,FALSE),"0")</f>
        <v>0</v>
      </c>
      <c r="CJ245" s="183" t="str">
        <f>IFERROR(VLOOKUP(Table2[[#This Row],[Ethnicity]],'Ethnicity codes'!$H$1:$J$101,3,FALSE),"")</f>
        <v/>
      </c>
      <c r="CK245" s="180" t="str">
        <f>IFERROR(VLOOKUP(Table3[[#This Row],[Ethnicity2]],'Lookup Values'!$M$1:$N$23,2,FALSE),"0")</f>
        <v>0</v>
      </c>
      <c r="CL245" s="180" t="str">
        <f>IFERROR(VLOOKUP(Table3[[#This Row],[Ethnicity2]],'Lookup Values'!$O$1:$P$3,2,FALSE),"0")</f>
        <v>0</v>
      </c>
      <c r="CM245" s="180" t="str">
        <f>IFERROR(VLOOKUP(Table2[[#This Row],[EAL]],'Lookup Values'!$Q$1:$R$3,2,FALSE),"0")</f>
        <v>0</v>
      </c>
      <c r="CN245" s="180" t="str">
        <f>IFERROR(VLOOKUP(Table2[[#This Row],[SEND]],'Lookup Values'!$S$1:$T$6,2,FALSE),"0")</f>
        <v>0</v>
      </c>
      <c r="CO245" s="180" t="str">
        <f>IFERROR(VLOOKUP(Table2[[#This Row],[Pupil Premium]],'Lookup Values'!$U$1:$V$3,2,FALSE),"0")</f>
        <v>0</v>
      </c>
      <c r="CP245" s="180" t="str">
        <f>IFERROR(VLOOKUP(Table2[[#This Row],[LAC / Care Leaver]],'Lookup Values'!$W$1:$X$3,2,FALSE),"0")</f>
        <v>0</v>
      </c>
      <c r="CQ245" s="180" t="str">
        <f>IFERROR(VLOOKUP(Table2[[#This Row],[CP / CIN]],'Lookup Values'!$Y$1:$Z$3,2,FALSE),"0")</f>
        <v>0</v>
      </c>
      <c r="CR245" s="180" t="str">
        <f>IFERROR(VLOOKUP(Table2[[#This Row],[Early Help Referral]],'Lookup Values'!$Y$1:$Z$3,2,FALSE),"0")</f>
        <v>0</v>
      </c>
      <c r="CS245" s="180" t="str">
        <f>IFERROR(VLOOKUP(Table2[[#This Row],[Social Worker]],'Lookup Values'!$Y$1:$Z$3,2,FALSE),"0")</f>
        <v>0</v>
      </c>
      <c r="CT245" s="180" t="str">
        <f>IFERROR(VLOOKUP(Table2[[#This Row],[Exclusion]],'Lookup Values'!$AE$1:$AF$5,2,FALSE),"0")</f>
        <v>0</v>
      </c>
      <c r="CU245" s="180" t="str">
        <f>IFERROR(VLOOKUP(Table2[[#This Row],[Attendance / Absence (&lt;90% PA / &lt;50% SA)]],'Lookup Values'!$AG$1:$AH$4,2,FALSE),"0")</f>
        <v>0</v>
      </c>
      <c r="CV245" s="180" t="str">
        <f>IFERROR(VLOOKUP(Table2[[#This Row],[Multiple School Moves (3+)]],'Lookup Values'!$AI$1:$AJ$3,2,FALSE),"0")</f>
        <v>0</v>
      </c>
      <c r="CW245" s="180" t="str">
        <f>IFERROR(VLOOKUP(Table2[[#This Row],[Pregnancy]],'Lookup Values'!$AK$1:$AL$3,2,FALSE),"0")</f>
        <v>0</v>
      </c>
      <c r="CX245" s="180" t="str">
        <f>IFERROR(VLOOKUP(Table2[[#This Row],[Young Parent]],'Lookup Values'!$AM$1:$AN$3,2,FALSE),"0")</f>
        <v>0</v>
      </c>
      <c r="CY245" s="180" t="str">
        <f>IFERROR(VLOOKUP(Table2[[#This Row],[Young Carer]],'Lookup Values'!$AO$1:$AP$3,2,FALSE),"0")</f>
        <v>0</v>
      </c>
      <c r="CZ245" s="180" t="str">
        <f>IFERROR(VLOOKUP(Table2[[#This Row],[CAMHS Involvement]],'Lookup Values'!$AQ$1:$AR$3,2,FALSE),"0")</f>
        <v>0</v>
      </c>
      <c r="DA245" s="180" t="str">
        <f>IFERROR(VLOOKUP(Table2[[#This Row],[Health Condition]],'Lookup Values'!$AS$1:$AT$3,2,FALSE),"0")</f>
        <v>0</v>
      </c>
      <c r="DB245" s="180" t="str">
        <f>IFERROR(VLOOKUP(Table2[[#This Row],[Substance Misuse ]],'Lookup Values'!$AU$1:$AV$3,2,FALSE),"0")</f>
        <v>0</v>
      </c>
      <c r="DC245" s="180" t="str">
        <f>IFERROR(VLOOKUP(Table2[[#This Row],[YOT supervision]],'Lookup Values'!$AW$1:$AX$3,2,FALSE),"0")</f>
        <v>0</v>
      </c>
      <c r="DD245" s="180" t="str">
        <f>IFERROR(VLOOKUP(Table2[[#This Row],[Previous YOT supervision]],'Lookup Values'!$AY$1:$AZ$3,2,FALSE),"0")</f>
        <v>0</v>
      </c>
      <c r="DE245" s="180" t="str">
        <f>IFERROR(VLOOKUP(Table2[[#This Row],[Custody]],'Lookup Values'!$BA$1:$BB$3,2,FALSE),"0")</f>
        <v>0</v>
      </c>
      <c r="DF245" s="180" t="str">
        <f>IFERROR(VLOOKUP(Table2[[#This Row],[KS2 Eng &amp; Maths Ability Profile HAP/MAP/LAP]],'Lookup Values'!$BC$1:$BD$4,2,FALSE),"0")</f>
        <v>0</v>
      </c>
      <c r="DG245" s="180" t="str">
        <f>IFERROR(VLOOKUP(Table2[[#This Row],[Intended Post 16 Destination]],'Lookup Values'!$BG$1:$BH$12,2,FALSE),"0")</f>
        <v>0</v>
      </c>
      <c r="DH245" s="180" t="str">
        <f>IFERROR(VLOOKUP(Table2[[#This Row],[Application submitted (Y/N or number of applications)]],'Lookup Values'!$BI$1:$BJ$3,2,FALSE),"0")</f>
        <v>0</v>
      </c>
      <c r="DI245" s="180" t="str">
        <f>IFERROR(VLOOKUP(Table2[[#This Row],[Provider Name]],'Lookup Values'!$BK$1:$BL$3,2,FALSE),"0")</f>
        <v>0</v>
      </c>
      <c r="DJ245" s="181"/>
      <c r="DK245" s="180" t="str">
        <f>IFERROR(VLOOKUP(Table2[[#This Row],[Offer received (Y/N)]],'Lookup Values'!$BM$1:$BN$3,2,FALSE),"0")</f>
        <v>0</v>
      </c>
      <c r="DL245" s="180" t="str">
        <f>IFERROR(VLOOKUP(Table2[[#This Row],[Poor Behaviour / Attitude / Motivation]],'Lookup Values'!$BO$1:$BP$4,2,FALSE),"0")</f>
        <v>0</v>
      </c>
      <c r="DM245" s="180" t="str">
        <f>IFERROR(VLOOKUP(Table2[[#This Row],[Other known risk factors (1)]],'Lookup Values'!$BQ$1:$BR$10,2,FALSE),"0")</f>
        <v>0</v>
      </c>
      <c r="DN245" s="182" t="str">
        <f>IFERROR(VLOOKUP(Table2[[#This Row],[Other known risk factors (2)]],'Lookup Values'!$BQ$1:$BR$10,2,FALSE),"0")</f>
        <v>0</v>
      </c>
      <c r="DO245" s="180">
        <f>SUM(Table3[[#This Row],[Gender Score]:[Other known risk factors (2) Score]])</f>
        <v>0</v>
      </c>
      <c r="DP245" s="185" t="str">
        <f>CONCATENATE(Table2[[#This Row],[Generated RONI]],Table2[[#This Row],[School RONI]])</f>
        <v>Very Low</v>
      </c>
    </row>
    <row r="246" spans="1:120" s="179" customFormat="1" ht="13" x14ac:dyDescent="0.3">
      <c r="A246" s="168"/>
      <c r="B246" s="169"/>
      <c r="C246" s="170"/>
      <c r="D246" s="170"/>
      <c r="E246" s="170"/>
      <c r="F246" s="170"/>
      <c r="G246" s="170"/>
      <c r="H246" s="171"/>
      <c r="I246" s="172"/>
      <c r="J246" s="173"/>
      <c r="K246" s="172"/>
      <c r="L246" s="172"/>
      <c r="M246" s="173"/>
      <c r="N246" s="171"/>
      <c r="O246" s="173"/>
      <c r="P246" s="175"/>
      <c r="Q246" s="175"/>
      <c r="R246" s="175"/>
      <c r="S246" s="175"/>
      <c r="T246" s="175"/>
      <c r="U246" s="175"/>
      <c r="V246" s="175"/>
      <c r="W246" s="175"/>
      <c r="X246" s="175"/>
      <c r="Y246" s="175"/>
      <c r="Z246" s="175"/>
      <c r="AA246" s="175"/>
      <c r="AB246" s="175"/>
      <c r="AC246" s="175"/>
      <c r="AD246" s="175"/>
      <c r="AE246" s="175"/>
      <c r="AF246" s="175"/>
      <c r="AG246" s="175"/>
      <c r="AH246" s="175"/>
      <c r="AI246" s="175"/>
      <c r="AJ246" s="175"/>
      <c r="AK246" s="175"/>
      <c r="AL246" s="175"/>
      <c r="AM246" s="175"/>
      <c r="AN246" s="175"/>
      <c r="AO246" s="175"/>
      <c r="AP246" s="175"/>
      <c r="AQ246" s="175"/>
      <c r="AR246" s="176"/>
      <c r="AS246" s="176"/>
      <c r="AT246" s="176"/>
      <c r="AU246" s="177" t="str">
        <f>VLOOKUP(Table3[[#This Row],[Risk Rating Score]],'Lookup Values'!$BS$1:$BT$34,2)</f>
        <v>Very Low</v>
      </c>
      <c r="AV246" s="172"/>
      <c r="AW246" s="177" t="str">
        <f>IFERROR(VLOOKUP(Table3[[#This Row],[RONI Match]],'Lookup Values'!$BU$2:$BV$26,2,FALSE),"")</f>
        <v/>
      </c>
      <c r="AX246" s="186"/>
      <c r="AY246" s="172"/>
      <c r="AZ246" s="176"/>
      <c r="BA246" s="170"/>
      <c r="BB246" s="170"/>
      <c r="BC246" s="170"/>
      <c r="BD246" s="170"/>
      <c r="BE246" s="170"/>
      <c r="BF246" s="170"/>
      <c r="BG246" s="170"/>
      <c r="BH246" s="170"/>
      <c r="BI246" s="175"/>
      <c r="BJ246" s="173"/>
      <c r="BK246" s="173"/>
      <c r="BL246" s="175"/>
      <c r="BM246" s="176"/>
      <c r="CC246" s="180" t="str">
        <f>IFERROR(VLOOKUP(Table2[[#This Row],[Gender]],'Lookup Values'!$A$1:$B$5,2,FALSE),"0")</f>
        <v>0</v>
      </c>
      <c r="CD246" s="181"/>
      <c r="CE246" s="180" t="str">
        <f>IFERROR(VLOOKUP(Table2[[#This Row],[Year Group]],'Lookup Values'!$C$1:$D$9,2,FALSE),"0")</f>
        <v>0</v>
      </c>
      <c r="CF246" s="180" t="str">
        <f>IFERROR(VLOOKUP(Table2[[#This Row],[School]],'Lookup Values'!$E$1:$E$22,2,FALSE),"0")</f>
        <v>0</v>
      </c>
      <c r="CG246" s="180" t="str">
        <f>IFERROR(VLOOKUP(Table2[[#This Row],[Attending PRU / AP]],'Lookup Values'!$G$1:$H$3,2,FALSE),"0")</f>
        <v>0</v>
      </c>
      <c r="CH246" s="180" t="str">
        <f>IFERROR(VLOOKUP(Table2[[#This Row],[EHE]],'Lookup Values'!$I$1:$J$3,2,FALSE),"0")</f>
        <v>0</v>
      </c>
      <c r="CI246" s="180" t="str">
        <f>IFERROR(VLOOKUP(Table2[[#This Row],[CME]],'Lookup Values'!$K$1:$L$3,2,FALSE),"0")</f>
        <v>0</v>
      </c>
      <c r="CJ246" s="183" t="str">
        <f>IFERROR(VLOOKUP(Table2[[#This Row],[Ethnicity]],'Ethnicity codes'!$H$1:$J$101,3,FALSE),"")</f>
        <v/>
      </c>
      <c r="CK246" s="180" t="str">
        <f>IFERROR(VLOOKUP(Table3[[#This Row],[Ethnicity2]],'Lookup Values'!$M$1:$N$23,2,FALSE),"0")</f>
        <v>0</v>
      </c>
      <c r="CL246" s="180" t="str">
        <f>IFERROR(VLOOKUP(Table3[[#This Row],[Ethnicity2]],'Lookup Values'!$O$1:$P$3,2,FALSE),"0")</f>
        <v>0</v>
      </c>
      <c r="CM246" s="180" t="str">
        <f>IFERROR(VLOOKUP(Table2[[#This Row],[EAL]],'Lookup Values'!$Q$1:$R$3,2,FALSE),"0")</f>
        <v>0</v>
      </c>
      <c r="CN246" s="180" t="str">
        <f>IFERROR(VLOOKUP(Table2[[#This Row],[SEND]],'Lookup Values'!$S$1:$T$6,2,FALSE),"0")</f>
        <v>0</v>
      </c>
      <c r="CO246" s="180" t="str">
        <f>IFERROR(VLOOKUP(Table2[[#This Row],[Pupil Premium]],'Lookup Values'!$U$1:$V$3,2,FALSE),"0")</f>
        <v>0</v>
      </c>
      <c r="CP246" s="180" t="str">
        <f>IFERROR(VLOOKUP(Table2[[#This Row],[LAC / Care Leaver]],'Lookup Values'!$W$1:$X$3,2,FALSE),"0")</f>
        <v>0</v>
      </c>
      <c r="CQ246" s="180" t="str">
        <f>IFERROR(VLOOKUP(Table2[[#This Row],[CP / CIN]],'Lookup Values'!$Y$1:$Z$3,2,FALSE),"0")</f>
        <v>0</v>
      </c>
      <c r="CR246" s="180" t="str">
        <f>IFERROR(VLOOKUP(Table2[[#This Row],[Early Help Referral]],'Lookup Values'!$Y$1:$Z$3,2,FALSE),"0")</f>
        <v>0</v>
      </c>
      <c r="CS246" s="180" t="str">
        <f>IFERROR(VLOOKUP(Table2[[#This Row],[Social Worker]],'Lookup Values'!$Y$1:$Z$3,2,FALSE),"0")</f>
        <v>0</v>
      </c>
      <c r="CT246" s="180" t="str">
        <f>IFERROR(VLOOKUP(Table2[[#This Row],[Exclusion]],'Lookup Values'!$AE$1:$AF$5,2,FALSE),"0")</f>
        <v>0</v>
      </c>
      <c r="CU246" s="180" t="str">
        <f>IFERROR(VLOOKUP(Table2[[#This Row],[Attendance / Absence (&lt;90% PA / &lt;50% SA)]],'Lookup Values'!$AG$1:$AH$4,2,FALSE),"0")</f>
        <v>0</v>
      </c>
      <c r="CV246" s="180" t="str">
        <f>IFERROR(VLOOKUP(Table2[[#This Row],[Multiple School Moves (3+)]],'Lookup Values'!$AI$1:$AJ$3,2,FALSE),"0")</f>
        <v>0</v>
      </c>
      <c r="CW246" s="180" t="str">
        <f>IFERROR(VLOOKUP(Table2[[#This Row],[Pregnancy]],'Lookup Values'!$AK$1:$AL$3,2,FALSE),"0")</f>
        <v>0</v>
      </c>
      <c r="CX246" s="180" t="str">
        <f>IFERROR(VLOOKUP(Table2[[#This Row],[Young Parent]],'Lookup Values'!$AM$1:$AN$3,2,FALSE),"0")</f>
        <v>0</v>
      </c>
      <c r="CY246" s="180" t="str">
        <f>IFERROR(VLOOKUP(Table2[[#This Row],[Young Carer]],'Lookup Values'!$AO$1:$AP$3,2,FALSE),"0")</f>
        <v>0</v>
      </c>
      <c r="CZ246" s="180" t="str">
        <f>IFERROR(VLOOKUP(Table2[[#This Row],[CAMHS Involvement]],'Lookup Values'!$AQ$1:$AR$3,2,FALSE),"0")</f>
        <v>0</v>
      </c>
      <c r="DA246" s="180" t="str">
        <f>IFERROR(VLOOKUP(Table2[[#This Row],[Health Condition]],'Lookup Values'!$AS$1:$AT$3,2,FALSE),"0")</f>
        <v>0</v>
      </c>
      <c r="DB246" s="180" t="str">
        <f>IFERROR(VLOOKUP(Table2[[#This Row],[Substance Misuse ]],'Lookup Values'!$AU$1:$AV$3,2,FALSE),"0")</f>
        <v>0</v>
      </c>
      <c r="DC246" s="180" t="str">
        <f>IFERROR(VLOOKUP(Table2[[#This Row],[YOT supervision]],'Lookup Values'!$AW$1:$AX$3,2,FALSE),"0")</f>
        <v>0</v>
      </c>
      <c r="DD246" s="180" t="str">
        <f>IFERROR(VLOOKUP(Table2[[#This Row],[Previous YOT supervision]],'Lookup Values'!$AY$1:$AZ$3,2,FALSE),"0")</f>
        <v>0</v>
      </c>
      <c r="DE246" s="180" t="str">
        <f>IFERROR(VLOOKUP(Table2[[#This Row],[Custody]],'Lookup Values'!$BA$1:$BB$3,2,FALSE),"0")</f>
        <v>0</v>
      </c>
      <c r="DF246" s="180" t="str">
        <f>IFERROR(VLOOKUP(Table2[[#This Row],[KS2 Eng &amp; Maths Ability Profile HAP/MAP/LAP]],'Lookup Values'!$BC$1:$BD$4,2,FALSE),"0")</f>
        <v>0</v>
      </c>
      <c r="DG246" s="180" t="str">
        <f>IFERROR(VLOOKUP(Table2[[#This Row],[Intended Post 16 Destination]],'Lookup Values'!$BG$1:$BH$12,2,FALSE),"0")</f>
        <v>0</v>
      </c>
      <c r="DH246" s="180" t="str">
        <f>IFERROR(VLOOKUP(Table2[[#This Row],[Application submitted (Y/N or number of applications)]],'Lookup Values'!$BI$1:$BJ$3,2,FALSE),"0")</f>
        <v>0</v>
      </c>
      <c r="DI246" s="180" t="str">
        <f>IFERROR(VLOOKUP(Table2[[#This Row],[Provider Name]],'Lookup Values'!$BK$1:$BL$3,2,FALSE),"0")</f>
        <v>0</v>
      </c>
      <c r="DJ246" s="181"/>
      <c r="DK246" s="180" t="str">
        <f>IFERROR(VLOOKUP(Table2[[#This Row],[Offer received (Y/N)]],'Lookup Values'!$BM$1:$BN$3,2,FALSE),"0")</f>
        <v>0</v>
      </c>
      <c r="DL246" s="180" t="str">
        <f>IFERROR(VLOOKUP(Table2[[#This Row],[Poor Behaviour / Attitude / Motivation]],'Lookup Values'!$BO$1:$BP$4,2,FALSE),"0")</f>
        <v>0</v>
      </c>
      <c r="DM246" s="180" t="str">
        <f>IFERROR(VLOOKUP(Table2[[#This Row],[Other known risk factors (1)]],'Lookup Values'!$BQ$1:$BR$10,2,FALSE),"0")</f>
        <v>0</v>
      </c>
      <c r="DN246" s="182" t="str">
        <f>IFERROR(VLOOKUP(Table2[[#This Row],[Other known risk factors (2)]],'Lookup Values'!$BQ$1:$BR$10,2,FALSE),"0")</f>
        <v>0</v>
      </c>
      <c r="DO246" s="180">
        <f>SUM(Table3[[#This Row],[Gender Score]:[Other known risk factors (2) Score]])</f>
        <v>0</v>
      </c>
      <c r="DP246" s="185" t="str">
        <f>CONCATENATE(Table2[[#This Row],[Generated RONI]],Table2[[#This Row],[School RONI]])</f>
        <v>Very Low</v>
      </c>
    </row>
    <row r="247" spans="1:120" s="179" customFormat="1" ht="13" x14ac:dyDescent="0.3">
      <c r="A247" s="168"/>
      <c r="B247" s="169"/>
      <c r="C247" s="170"/>
      <c r="D247" s="170"/>
      <c r="E247" s="170"/>
      <c r="F247" s="170"/>
      <c r="G247" s="170"/>
      <c r="H247" s="171"/>
      <c r="I247" s="172"/>
      <c r="J247" s="173"/>
      <c r="K247" s="172"/>
      <c r="L247" s="172"/>
      <c r="M247" s="173"/>
      <c r="N247" s="171"/>
      <c r="O247" s="173"/>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c r="AN247" s="175"/>
      <c r="AO247" s="175"/>
      <c r="AP247" s="175"/>
      <c r="AQ247" s="175"/>
      <c r="AR247" s="176"/>
      <c r="AS247" s="176"/>
      <c r="AT247" s="176"/>
      <c r="AU247" s="177" t="str">
        <f>VLOOKUP(Table3[[#This Row],[Risk Rating Score]],'Lookup Values'!$BS$1:$BT$34,2)</f>
        <v>Very Low</v>
      </c>
      <c r="AV247" s="172"/>
      <c r="AW247" s="177" t="str">
        <f>IFERROR(VLOOKUP(Table3[[#This Row],[RONI Match]],'Lookup Values'!$BU$2:$BV$26,2,FALSE),"")</f>
        <v/>
      </c>
      <c r="AX247" s="186"/>
      <c r="AY247" s="172"/>
      <c r="AZ247" s="176"/>
      <c r="BA247" s="170"/>
      <c r="BB247" s="170"/>
      <c r="BC247" s="170"/>
      <c r="BD247" s="170"/>
      <c r="BE247" s="170"/>
      <c r="BF247" s="170"/>
      <c r="BG247" s="170"/>
      <c r="BH247" s="170"/>
      <c r="BI247" s="175"/>
      <c r="BJ247" s="173"/>
      <c r="BK247" s="173"/>
      <c r="BL247" s="175"/>
      <c r="BM247" s="176"/>
      <c r="CC247" s="180" t="str">
        <f>IFERROR(VLOOKUP(Table2[[#This Row],[Gender]],'Lookup Values'!$A$1:$B$5,2,FALSE),"0")</f>
        <v>0</v>
      </c>
      <c r="CD247" s="181"/>
      <c r="CE247" s="180" t="str">
        <f>IFERROR(VLOOKUP(Table2[[#This Row],[Year Group]],'Lookup Values'!$C$1:$D$9,2,FALSE),"0")</f>
        <v>0</v>
      </c>
      <c r="CF247" s="180" t="str">
        <f>IFERROR(VLOOKUP(Table2[[#This Row],[School]],'Lookup Values'!$E$1:$E$22,2,FALSE),"0")</f>
        <v>0</v>
      </c>
      <c r="CG247" s="180" t="str">
        <f>IFERROR(VLOOKUP(Table2[[#This Row],[Attending PRU / AP]],'Lookup Values'!$G$1:$H$3,2,FALSE),"0")</f>
        <v>0</v>
      </c>
      <c r="CH247" s="180" t="str">
        <f>IFERROR(VLOOKUP(Table2[[#This Row],[EHE]],'Lookup Values'!$I$1:$J$3,2,FALSE),"0")</f>
        <v>0</v>
      </c>
      <c r="CI247" s="180" t="str">
        <f>IFERROR(VLOOKUP(Table2[[#This Row],[CME]],'Lookup Values'!$K$1:$L$3,2,FALSE),"0")</f>
        <v>0</v>
      </c>
      <c r="CJ247" s="183" t="str">
        <f>IFERROR(VLOOKUP(Table2[[#This Row],[Ethnicity]],'Ethnicity codes'!$H$1:$J$101,3,FALSE),"")</f>
        <v/>
      </c>
      <c r="CK247" s="180" t="str">
        <f>IFERROR(VLOOKUP(Table3[[#This Row],[Ethnicity2]],'Lookup Values'!$M$1:$N$23,2,FALSE),"0")</f>
        <v>0</v>
      </c>
      <c r="CL247" s="180" t="str">
        <f>IFERROR(VLOOKUP(Table3[[#This Row],[Ethnicity2]],'Lookup Values'!$O$1:$P$3,2,FALSE),"0")</f>
        <v>0</v>
      </c>
      <c r="CM247" s="180" t="str">
        <f>IFERROR(VLOOKUP(Table2[[#This Row],[EAL]],'Lookup Values'!$Q$1:$R$3,2,FALSE),"0")</f>
        <v>0</v>
      </c>
      <c r="CN247" s="180" t="str">
        <f>IFERROR(VLOOKUP(Table2[[#This Row],[SEND]],'Lookup Values'!$S$1:$T$6,2,FALSE),"0")</f>
        <v>0</v>
      </c>
      <c r="CO247" s="180" t="str">
        <f>IFERROR(VLOOKUP(Table2[[#This Row],[Pupil Premium]],'Lookup Values'!$U$1:$V$3,2,FALSE),"0")</f>
        <v>0</v>
      </c>
      <c r="CP247" s="180" t="str">
        <f>IFERROR(VLOOKUP(Table2[[#This Row],[LAC / Care Leaver]],'Lookup Values'!$W$1:$X$3,2,FALSE),"0")</f>
        <v>0</v>
      </c>
      <c r="CQ247" s="180" t="str">
        <f>IFERROR(VLOOKUP(Table2[[#This Row],[CP / CIN]],'Lookup Values'!$Y$1:$Z$3,2,FALSE),"0")</f>
        <v>0</v>
      </c>
      <c r="CR247" s="180" t="str">
        <f>IFERROR(VLOOKUP(Table2[[#This Row],[Early Help Referral]],'Lookup Values'!$Y$1:$Z$3,2,FALSE),"0")</f>
        <v>0</v>
      </c>
      <c r="CS247" s="180" t="str">
        <f>IFERROR(VLOOKUP(Table2[[#This Row],[Social Worker]],'Lookup Values'!$Y$1:$Z$3,2,FALSE),"0")</f>
        <v>0</v>
      </c>
      <c r="CT247" s="180" t="str">
        <f>IFERROR(VLOOKUP(Table2[[#This Row],[Exclusion]],'Lookup Values'!$AE$1:$AF$5,2,FALSE),"0")</f>
        <v>0</v>
      </c>
      <c r="CU247" s="180" t="str">
        <f>IFERROR(VLOOKUP(Table2[[#This Row],[Attendance / Absence (&lt;90% PA / &lt;50% SA)]],'Lookup Values'!$AG$1:$AH$4,2,FALSE),"0")</f>
        <v>0</v>
      </c>
      <c r="CV247" s="180" t="str">
        <f>IFERROR(VLOOKUP(Table2[[#This Row],[Multiple School Moves (3+)]],'Lookup Values'!$AI$1:$AJ$3,2,FALSE),"0")</f>
        <v>0</v>
      </c>
      <c r="CW247" s="180" t="str">
        <f>IFERROR(VLOOKUP(Table2[[#This Row],[Pregnancy]],'Lookup Values'!$AK$1:$AL$3,2,FALSE),"0")</f>
        <v>0</v>
      </c>
      <c r="CX247" s="180" t="str">
        <f>IFERROR(VLOOKUP(Table2[[#This Row],[Young Parent]],'Lookup Values'!$AM$1:$AN$3,2,FALSE),"0")</f>
        <v>0</v>
      </c>
      <c r="CY247" s="180" t="str">
        <f>IFERROR(VLOOKUP(Table2[[#This Row],[Young Carer]],'Lookup Values'!$AO$1:$AP$3,2,FALSE),"0")</f>
        <v>0</v>
      </c>
      <c r="CZ247" s="180" t="str">
        <f>IFERROR(VLOOKUP(Table2[[#This Row],[CAMHS Involvement]],'Lookup Values'!$AQ$1:$AR$3,2,FALSE),"0")</f>
        <v>0</v>
      </c>
      <c r="DA247" s="180" t="str">
        <f>IFERROR(VLOOKUP(Table2[[#This Row],[Health Condition]],'Lookup Values'!$AS$1:$AT$3,2,FALSE),"0")</f>
        <v>0</v>
      </c>
      <c r="DB247" s="180" t="str">
        <f>IFERROR(VLOOKUP(Table2[[#This Row],[Substance Misuse ]],'Lookup Values'!$AU$1:$AV$3,2,FALSE),"0")</f>
        <v>0</v>
      </c>
      <c r="DC247" s="180" t="str">
        <f>IFERROR(VLOOKUP(Table2[[#This Row],[YOT supervision]],'Lookup Values'!$AW$1:$AX$3,2,FALSE),"0")</f>
        <v>0</v>
      </c>
      <c r="DD247" s="180" t="str">
        <f>IFERROR(VLOOKUP(Table2[[#This Row],[Previous YOT supervision]],'Lookup Values'!$AY$1:$AZ$3,2,FALSE),"0")</f>
        <v>0</v>
      </c>
      <c r="DE247" s="180" t="str">
        <f>IFERROR(VLOOKUP(Table2[[#This Row],[Custody]],'Lookup Values'!$BA$1:$BB$3,2,FALSE),"0")</f>
        <v>0</v>
      </c>
      <c r="DF247" s="180" t="str">
        <f>IFERROR(VLOOKUP(Table2[[#This Row],[KS2 Eng &amp; Maths Ability Profile HAP/MAP/LAP]],'Lookup Values'!$BC$1:$BD$4,2,FALSE),"0")</f>
        <v>0</v>
      </c>
      <c r="DG247" s="180" t="str">
        <f>IFERROR(VLOOKUP(Table2[[#This Row],[Intended Post 16 Destination]],'Lookup Values'!$BG$1:$BH$12,2,FALSE),"0")</f>
        <v>0</v>
      </c>
      <c r="DH247" s="180" t="str">
        <f>IFERROR(VLOOKUP(Table2[[#This Row],[Application submitted (Y/N or number of applications)]],'Lookup Values'!$BI$1:$BJ$3,2,FALSE),"0")</f>
        <v>0</v>
      </c>
      <c r="DI247" s="180" t="str">
        <f>IFERROR(VLOOKUP(Table2[[#This Row],[Provider Name]],'Lookup Values'!$BK$1:$BL$3,2,FALSE),"0")</f>
        <v>0</v>
      </c>
      <c r="DJ247" s="181"/>
      <c r="DK247" s="180" t="str">
        <f>IFERROR(VLOOKUP(Table2[[#This Row],[Offer received (Y/N)]],'Lookup Values'!$BM$1:$BN$3,2,FALSE),"0")</f>
        <v>0</v>
      </c>
      <c r="DL247" s="180" t="str">
        <f>IFERROR(VLOOKUP(Table2[[#This Row],[Poor Behaviour / Attitude / Motivation]],'Lookup Values'!$BO$1:$BP$4,2,FALSE),"0")</f>
        <v>0</v>
      </c>
      <c r="DM247" s="180" t="str">
        <f>IFERROR(VLOOKUP(Table2[[#This Row],[Other known risk factors (1)]],'Lookup Values'!$BQ$1:$BR$10,2,FALSE),"0")</f>
        <v>0</v>
      </c>
      <c r="DN247" s="182" t="str">
        <f>IFERROR(VLOOKUP(Table2[[#This Row],[Other known risk factors (2)]],'Lookup Values'!$BQ$1:$BR$10,2,FALSE),"0")</f>
        <v>0</v>
      </c>
      <c r="DO247" s="180">
        <f>SUM(Table3[[#This Row],[Gender Score]:[Other known risk factors (2) Score]])</f>
        <v>0</v>
      </c>
      <c r="DP247" s="185" t="str">
        <f>CONCATENATE(Table2[[#This Row],[Generated RONI]],Table2[[#This Row],[School RONI]])</f>
        <v>Very Low</v>
      </c>
    </row>
    <row r="248" spans="1:120" s="179" customFormat="1" ht="13" x14ac:dyDescent="0.3">
      <c r="A248" s="168"/>
      <c r="B248" s="169"/>
      <c r="C248" s="170"/>
      <c r="D248" s="170"/>
      <c r="E248" s="170"/>
      <c r="F248" s="170"/>
      <c r="G248" s="170"/>
      <c r="H248" s="171"/>
      <c r="I248" s="172"/>
      <c r="J248" s="173"/>
      <c r="K248" s="172"/>
      <c r="L248" s="172"/>
      <c r="M248" s="173"/>
      <c r="N248" s="171"/>
      <c r="O248" s="173"/>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c r="AN248" s="175"/>
      <c r="AO248" s="175"/>
      <c r="AP248" s="175"/>
      <c r="AQ248" s="175"/>
      <c r="AR248" s="176"/>
      <c r="AS248" s="176"/>
      <c r="AT248" s="176"/>
      <c r="AU248" s="177" t="str">
        <f>VLOOKUP(Table3[[#This Row],[Risk Rating Score]],'Lookup Values'!$BS$1:$BT$34,2)</f>
        <v>Very Low</v>
      </c>
      <c r="AV248" s="172"/>
      <c r="AW248" s="177" t="str">
        <f>IFERROR(VLOOKUP(Table3[[#This Row],[RONI Match]],'Lookup Values'!$BU$2:$BV$26,2,FALSE),"")</f>
        <v/>
      </c>
      <c r="AX248" s="186"/>
      <c r="AY248" s="172"/>
      <c r="AZ248" s="176"/>
      <c r="BA248" s="170"/>
      <c r="BB248" s="170"/>
      <c r="BC248" s="170"/>
      <c r="BD248" s="170"/>
      <c r="BE248" s="170"/>
      <c r="BF248" s="170"/>
      <c r="BG248" s="170"/>
      <c r="BH248" s="170"/>
      <c r="BI248" s="175"/>
      <c r="BJ248" s="173"/>
      <c r="BK248" s="173"/>
      <c r="BL248" s="175"/>
      <c r="BM248" s="176"/>
      <c r="CC248" s="180" t="str">
        <f>IFERROR(VLOOKUP(Table2[[#This Row],[Gender]],'Lookup Values'!$A$1:$B$5,2,FALSE),"0")</f>
        <v>0</v>
      </c>
      <c r="CD248" s="181"/>
      <c r="CE248" s="180" t="str">
        <f>IFERROR(VLOOKUP(Table2[[#This Row],[Year Group]],'Lookup Values'!$C$1:$D$9,2,FALSE),"0")</f>
        <v>0</v>
      </c>
      <c r="CF248" s="180" t="str">
        <f>IFERROR(VLOOKUP(Table2[[#This Row],[School]],'Lookup Values'!$E$1:$E$22,2,FALSE),"0")</f>
        <v>0</v>
      </c>
      <c r="CG248" s="180" t="str">
        <f>IFERROR(VLOOKUP(Table2[[#This Row],[Attending PRU / AP]],'Lookup Values'!$G$1:$H$3,2,FALSE),"0")</f>
        <v>0</v>
      </c>
      <c r="CH248" s="180" t="str">
        <f>IFERROR(VLOOKUP(Table2[[#This Row],[EHE]],'Lookup Values'!$I$1:$J$3,2,FALSE),"0")</f>
        <v>0</v>
      </c>
      <c r="CI248" s="180" t="str">
        <f>IFERROR(VLOOKUP(Table2[[#This Row],[CME]],'Lookup Values'!$K$1:$L$3,2,FALSE),"0")</f>
        <v>0</v>
      </c>
      <c r="CJ248" s="183" t="str">
        <f>IFERROR(VLOOKUP(Table2[[#This Row],[Ethnicity]],'Ethnicity codes'!$H$1:$J$101,3,FALSE),"")</f>
        <v/>
      </c>
      <c r="CK248" s="180" t="str">
        <f>IFERROR(VLOOKUP(Table3[[#This Row],[Ethnicity2]],'Lookup Values'!$M$1:$N$23,2,FALSE),"0")</f>
        <v>0</v>
      </c>
      <c r="CL248" s="180" t="str">
        <f>IFERROR(VLOOKUP(Table3[[#This Row],[Ethnicity2]],'Lookup Values'!$O$1:$P$3,2,FALSE),"0")</f>
        <v>0</v>
      </c>
      <c r="CM248" s="180" t="str">
        <f>IFERROR(VLOOKUP(Table2[[#This Row],[EAL]],'Lookup Values'!$Q$1:$R$3,2,FALSE),"0")</f>
        <v>0</v>
      </c>
      <c r="CN248" s="180" t="str">
        <f>IFERROR(VLOOKUP(Table2[[#This Row],[SEND]],'Lookup Values'!$S$1:$T$6,2,FALSE),"0")</f>
        <v>0</v>
      </c>
      <c r="CO248" s="180" t="str">
        <f>IFERROR(VLOOKUP(Table2[[#This Row],[Pupil Premium]],'Lookup Values'!$U$1:$V$3,2,FALSE),"0")</f>
        <v>0</v>
      </c>
      <c r="CP248" s="180" t="str">
        <f>IFERROR(VLOOKUP(Table2[[#This Row],[LAC / Care Leaver]],'Lookup Values'!$W$1:$X$3,2,FALSE),"0")</f>
        <v>0</v>
      </c>
      <c r="CQ248" s="180" t="str">
        <f>IFERROR(VLOOKUP(Table2[[#This Row],[CP / CIN]],'Lookup Values'!$Y$1:$Z$3,2,FALSE),"0")</f>
        <v>0</v>
      </c>
      <c r="CR248" s="180" t="str">
        <f>IFERROR(VLOOKUP(Table2[[#This Row],[Early Help Referral]],'Lookup Values'!$Y$1:$Z$3,2,FALSE),"0")</f>
        <v>0</v>
      </c>
      <c r="CS248" s="180" t="str">
        <f>IFERROR(VLOOKUP(Table2[[#This Row],[Social Worker]],'Lookup Values'!$Y$1:$Z$3,2,FALSE),"0")</f>
        <v>0</v>
      </c>
      <c r="CT248" s="180" t="str">
        <f>IFERROR(VLOOKUP(Table2[[#This Row],[Exclusion]],'Lookup Values'!$AE$1:$AF$5,2,FALSE),"0")</f>
        <v>0</v>
      </c>
      <c r="CU248" s="180" t="str">
        <f>IFERROR(VLOOKUP(Table2[[#This Row],[Attendance / Absence (&lt;90% PA / &lt;50% SA)]],'Lookup Values'!$AG$1:$AH$4,2,FALSE),"0")</f>
        <v>0</v>
      </c>
      <c r="CV248" s="180" t="str">
        <f>IFERROR(VLOOKUP(Table2[[#This Row],[Multiple School Moves (3+)]],'Lookup Values'!$AI$1:$AJ$3,2,FALSE),"0")</f>
        <v>0</v>
      </c>
      <c r="CW248" s="180" t="str">
        <f>IFERROR(VLOOKUP(Table2[[#This Row],[Pregnancy]],'Lookup Values'!$AK$1:$AL$3,2,FALSE),"0")</f>
        <v>0</v>
      </c>
      <c r="CX248" s="180" t="str">
        <f>IFERROR(VLOOKUP(Table2[[#This Row],[Young Parent]],'Lookup Values'!$AM$1:$AN$3,2,FALSE),"0")</f>
        <v>0</v>
      </c>
      <c r="CY248" s="180" t="str">
        <f>IFERROR(VLOOKUP(Table2[[#This Row],[Young Carer]],'Lookup Values'!$AO$1:$AP$3,2,FALSE),"0")</f>
        <v>0</v>
      </c>
      <c r="CZ248" s="180" t="str">
        <f>IFERROR(VLOOKUP(Table2[[#This Row],[CAMHS Involvement]],'Lookup Values'!$AQ$1:$AR$3,2,FALSE),"0")</f>
        <v>0</v>
      </c>
      <c r="DA248" s="180" t="str">
        <f>IFERROR(VLOOKUP(Table2[[#This Row],[Health Condition]],'Lookup Values'!$AS$1:$AT$3,2,FALSE),"0")</f>
        <v>0</v>
      </c>
      <c r="DB248" s="180" t="str">
        <f>IFERROR(VLOOKUP(Table2[[#This Row],[Substance Misuse ]],'Lookup Values'!$AU$1:$AV$3,2,FALSE),"0")</f>
        <v>0</v>
      </c>
      <c r="DC248" s="180" t="str">
        <f>IFERROR(VLOOKUP(Table2[[#This Row],[YOT supervision]],'Lookup Values'!$AW$1:$AX$3,2,FALSE),"0")</f>
        <v>0</v>
      </c>
      <c r="DD248" s="180" t="str">
        <f>IFERROR(VLOOKUP(Table2[[#This Row],[Previous YOT supervision]],'Lookup Values'!$AY$1:$AZ$3,2,FALSE),"0")</f>
        <v>0</v>
      </c>
      <c r="DE248" s="180" t="str">
        <f>IFERROR(VLOOKUP(Table2[[#This Row],[Custody]],'Lookup Values'!$BA$1:$BB$3,2,FALSE),"0")</f>
        <v>0</v>
      </c>
      <c r="DF248" s="180" t="str">
        <f>IFERROR(VLOOKUP(Table2[[#This Row],[KS2 Eng &amp; Maths Ability Profile HAP/MAP/LAP]],'Lookup Values'!$BC$1:$BD$4,2,FALSE),"0")</f>
        <v>0</v>
      </c>
      <c r="DG248" s="180" t="str">
        <f>IFERROR(VLOOKUP(Table2[[#This Row],[Intended Post 16 Destination]],'Lookup Values'!$BG$1:$BH$12,2,FALSE),"0")</f>
        <v>0</v>
      </c>
      <c r="DH248" s="180" t="str">
        <f>IFERROR(VLOOKUP(Table2[[#This Row],[Application submitted (Y/N or number of applications)]],'Lookup Values'!$BI$1:$BJ$3,2,FALSE),"0")</f>
        <v>0</v>
      </c>
      <c r="DI248" s="180" t="str">
        <f>IFERROR(VLOOKUP(Table2[[#This Row],[Provider Name]],'Lookup Values'!$BK$1:$BL$3,2,FALSE),"0")</f>
        <v>0</v>
      </c>
      <c r="DJ248" s="181"/>
      <c r="DK248" s="180" t="str">
        <f>IFERROR(VLOOKUP(Table2[[#This Row],[Offer received (Y/N)]],'Lookup Values'!$BM$1:$BN$3,2,FALSE),"0")</f>
        <v>0</v>
      </c>
      <c r="DL248" s="180" t="str">
        <f>IFERROR(VLOOKUP(Table2[[#This Row],[Poor Behaviour / Attitude / Motivation]],'Lookup Values'!$BO$1:$BP$4,2,FALSE),"0")</f>
        <v>0</v>
      </c>
      <c r="DM248" s="180" t="str">
        <f>IFERROR(VLOOKUP(Table2[[#This Row],[Other known risk factors (1)]],'Lookup Values'!$BQ$1:$BR$10,2,FALSE),"0")</f>
        <v>0</v>
      </c>
      <c r="DN248" s="182" t="str">
        <f>IFERROR(VLOOKUP(Table2[[#This Row],[Other known risk factors (2)]],'Lookup Values'!$BQ$1:$BR$10,2,FALSE),"0")</f>
        <v>0</v>
      </c>
      <c r="DO248" s="180">
        <f>SUM(Table3[[#This Row],[Gender Score]:[Other known risk factors (2) Score]])</f>
        <v>0</v>
      </c>
      <c r="DP248" s="185" t="str">
        <f>CONCATENATE(Table2[[#This Row],[Generated RONI]],Table2[[#This Row],[School RONI]])</f>
        <v>Very Low</v>
      </c>
    </row>
    <row r="249" spans="1:120" s="179" customFormat="1" ht="13" x14ac:dyDescent="0.3">
      <c r="A249" s="168"/>
      <c r="B249" s="169"/>
      <c r="C249" s="170"/>
      <c r="D249" s="170"/>
      <c r="E249" s="170"/>
      <c r="F249" s="170"/>
      <c r="G249" s="170"/>
      <c r="H249" s="171"/>
      <c r="I249" s="172"/>
      <c r="J249" s="173"/>
      <c r="K249" s="172"/>
      <c r="L249" s="172"/>
      <c r="M249" s="173"/>
      <c r="N249" s="171"/>
      <c r="O249" s="173"/>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6"/>
      <c r="AS249" s="176"/>
      <c r="AT249" s="176"/>
      <c r="AU249" s="177" t="str">
        <f>VLOOKUP(Table3[[#This Row],[Risk Rating Score]],'Lookup Values'!$BS$1:$BT$34,2)</f>
        <v>Very Low</v>
      </c>
      <c r="AV249" s="172"/>
      <c r="AW249" s="177" t="str">
        <f>IFERROR(VLOOKUP(Table3[[#This Row],[RONI Match]],'Lookup Values'!$BU$2:$BV$26,2,FALSE),"")</f>
        <v/>
      </c>
      <c r="AX249" s="186"/>
      <c r="AY249" s="172"/>
      <c r="AZ249" s="176"/>
      <c r="BA249" s="170"/>
      <c r="BB249" s="170"/>
      <c r="BC249" s="170"/>
      <c r="BD249" s="170"/>
      <c r="BE249" s="170"/>
      <c r="BF249" s="170"/>
      <c r="BG249" s="170"/>
      <c r="BH249" s="170"/>
      <c r="BI249" s="175"/>
      <c r="BJ249" s="173"/>
      <c r="BK249" s="173"/>
      <c r="BL249" s="175"/>
      <c r="BM249" s="176"/>
      <c r="CC249" s="180" t="str">
        <f>IFERROR(VLOOKUP(Table2[[#This Row],[Gender]],'Lookup Values'!$A$1:$B$5,2,FALSE),"0")</f>
        <v>0</v>
      </c>
      <c r="CD249" s="181"/>
      <c r="CE249" s="180" t="str">
        <f>IFERROR(VLOOKUP(Table2[[#This Row],[Year Group]],'Lookup Values'!$C$1:$D$9,2,FALSE),"0")</f>
        <v>0</v>
      </c>
      <c r="CF249" s="180" t="str">
        <f>IFERROR(VLOOKUP(Table2[[#This Row],[School]],'Lookup Values'!$E$1:$E$22,2,FALSE),"0")</f>
        <v>0</v>
      </c>
      <c r="CG249" s="180" t="str">
        <f>IFERROR(VLOOKUP(Table2[[#This Row],[Attending PRU / AP]],'Lookup Values'!$G$1:$H$3,2,FALSE),"0")</f>
        <v>0</v>
      </c>
      <c r="CH249" s="180" t="str">
        <f>IFERROR(VLOOKUP(Table2[[#This Row],[EHE]],'Lookup Values'!$I$1:$J$3,2,FALSE),"0")</f>
        <v>0</v>
      </c>
      <c r="CI249" s="180" t="str">
        <f>IFERROR(VLOOKUP(Table2[[#This Row],[CME]],'Lookup Values'!$K$1:$L$3,2,FALSE),"0")</f>
        <v>0</v>
      </c>
      <c r="CJ249" s="183" t="str">
        <f>IFERROR(VLOOKUP(Table2[[#This Row],[Ethnicity]],'Ethnicity codes'!$H$1:$J$101,3,FALSE),"")</f>
        <v/>
      </c>
      <c r="CK249" s="180" t="str">
        <f>IFERROR(VLOOKUP(Table3[[#This Row],[Ethnicity2]],'Lookup Values'!$M$1:$N$23,2,FALSE),"0")</f>
        <v>0</v>
      </c>
      <c r="CL249" s="180" t="str">
        <f>IFERROR(VLOOKUP(Table3[[#This Row],[Ethnicity2]],'Lookup Values'!$O$1:$P$3,2,FALSE),"0")</f>
        <v>0</v>
      </c>
      <c r="CM249" s="180" t="str">
        <f>IFERROR(VLOOKUP(Table2[[#This Row],[EAL]],'Lookup Values'!$Q$1:$R$3,2,FALSE),"0")</f>
        <v>0</v>
      </c>
      <c r="CN249" s="180" t="str">
        <f>IFERROR(VLOOKUP(Table2[[#This Row],[SEND]],'Lookup Values'!$S$1:$T$6,2,FALSE),"0")</f>
        <v>0</v>
      </c>
      <c r="CO249" s="180" t="str">
        <f>IFERROR(VLOOKUP(Table2[[#This Row],[Pupil Premium]],'Lookup Values'!$U$1:$V$3,2,FALSE),"0")</f>
        <v>0</v>
      </c>
      <c r="CP249" s="180" t="str">
        <f>IFERROR(VLOOKUP(Table2[[#This Row],[LAC / Care Leaver]],'Lookup Values'!$W$1:$X$3,2,FALSE),"0")</f>
        <v>0</v>
      </c>
      <c r="CQ249" s="180" t="str">
        <f>IFERROR(VLOOKUP(Table2[[#This Row],[CP / CIN]],'Lookup Values'!$Y$1:$Z$3,2,FALSE),"0")</f>
        <v>0</v>
      </c>
      <c r="CR249" s="180" t="str">
        <f>IFERROR(VLOOKUP(Table2[[#This Row],[Early Help Referral]],'Lookup Values'!$Y$1:$Z$3,2,FALSE),"0")</f>
        <v>0</v>
      </c>
      <c r="CS249" s="180" t="str">
        <f>IFERROR(VLOOKUP(Table2[[#This Row],[Social Worker]],'Lookup Values'!$Y$1:$Z$3,2,FALSE),"0")</f>
        <v>0</v>
      </c>
      <c r="CT249" s="180" t="str">
        <f>IFERROR(VLOOKUP(Table2[[#This Row],[Exclusion]],'Lookup Values'!$AE$1:$AF$5,2,FALSE),"0")</f>
        <v>0</v>
      </c>
      <c r="CU249" s="180" t="str">
        <f>IFERROR(VLOOKUP(Table2[[#This Row],[Attendance / Absence (&lt;90% PA / &lt;50% SA)]],'Lookup Values'!$AG$1:$AH$4,2,FALSE),"0")</f>
        <v>0</v>
      </c>
      <c r="CV249" s="180" t="str">
        <f>IFERROR(VLOOKUP(Table2[[#This Row],[Multiple School Moves (3+)]],'Lookup Values'!$AI$1:$AJ$3,2,FALSE),"0")</f>
        <v>0</v>
      </c>
      <c r="CW249" s="180" t="str">
        <f>IFERROR(VLOOKUP(Table2[[#This Row],[Pregnancy]],'Lookup Values'!$AK$1:$AL$3,2,FALSE),"0")</f>
        <v>0</v>
      </c>
      <c r="CX249" s="180" t="str">
        <f>IFERROR(VLOOKUP(Table2[[#This Row],[Young Parent]],'Lookup Values'!$AM$1:$AN$3,2,FALSE),"0")</f>
        <v>0</v>
      </c>
      <c r="CY249" s="180" t="str">
        <f>IFERROR(VLOOKUP(Table2[[#This Row],[Young Carer]],'Lookup Values'!$AO$1:$AP$3,2,FALSE),"0")</f>
        <v>0</v>
      </c>
      <c r="CZ249" s="180" t="str">
        <f>IFERROR(VLOOKUP(Table2[[#This Row],[CAMHS Involvement]],'Lookup Values'!$AQ$1:$AR$3,2,FALSE),"0")</f>
        <v>0</v>
      </c>
      <c r="DA249" s="180" t="str">
        <f>IFERROR(VLOOKUP(Table2[[#This Row],[Health Condition]],'Lookup Values'!$AS$1:$AT$3,2,FALSE),"0")</f>
        <v>0</v>
      </c>
      <c r="DB249" s="180" t="str">
        <f>IFERROR(VLOOKUP(Table2[[#This Row],[Substance Misuse ]],'Lookup Values'!$AU$1:$AV$3,2,FALSE),"0")</f>
        <v>0</v>
      </c>
      <c r="DC249" s="180" t="str">
        <f>IFERROR(VLOOKUP(Table2[[#This Row],[YOT supervision]],'Lookup Values'!$AW$1:$AX$3,2,FALSE),"0")</f>
        <v>0</v>
      </c>
      <c r="DD249" s="180" t="str">
        <f>IFERROR(VLOOKUP(Table2[[#This Row],[Previous YOT supervision]],'Lookup Values'!$AY$1:$AZ$3,2,FALSE),"0")</f>
        <v>0</v>
      </c>
      <c r="DE249" s="180" t="str">
        <f>IFERROR(VLOOKUP(Table2[[#This Row],[Custody]],'Lookup Values'!$BA$1:$BB$3,2,FALSE),"0")</f>
        <v>0</v>
      </c>
      <c r="DF249" s="180" t="str">
        <f>IFERROR(VLOOKUP(Table2[[#This Row],[KS2 Eng &amp; Maths Ability Profile HAP/MAP/LAP]],'Lookup Values'!$BC$1:$BD$4,2,FALSE),"0")</f>
        <v>0</v>
      </c>
      <c r="DG249" s="180" t="str">
        <f>IFERROR(VLOOKUP(Table2[[#This Row],[Intended Post 16 Destination]],'Lookup Values'!$BG$1:$BH$12,2,FALSE),"0")</f>
        <v>0</v>
      </c>
      <c r="DH249" s="180" t="str">
        <f>IFERROR(VLOOKUP(Table2[[#This Row],[Application submitted (Y/N or number of applications)]],'Lookup Values'!$BI$1:$BJ$3,2,FALSE),"0")</f>
        <v>0</v>
      </c>
      <c r="DI249" s="180" t="str">
        <f>IFERROR(VLOOKUP(Table2[[#This Row],[Provider Name]],'Lookup Values'!$BK$1:$BL$3,2,FALSE),"0")</f>
        <v>0</v>
      </c>
      <c r="DJ249" s="181"/>
      <c r="DK249" s="180" t="str">
        <f>IFERROR(VLOOKUP(Table2[[#This Row],[Offer received (Y/N)]],'Lookup Values'!$BM$1:$BN$3,2,FALSE),"0")</f>
        <v>0</v>
      </c>
      <c r="DL249" s="180" t="str">
        <f>IFERROR(VLOOKUP(Table2[[#This Row],[Poor Behaviour / Attitude / Motivation]],'Lookup Values'!$BO$1:$BP$4,2,FALSE),"0")</f>
        <v>0</v>
      </c>
      <c r="DM249" s="180" t="str">
        <f>IFERROR(VLOOKUP(Table2[[#This Row],[Other known risk factors (1)]],'Lookup Values'!$BQ$1:$BR$10,2,FALSE),"0")</f>
        <v>0</v>
      </c>
      <c r="DN249" s="182" t="str">
        <f>IFERROR(VLOOKUP(Table2[[#This Row],[Other known risk factors (2)]],'Lookup Values'!$BQ$1:$BR$10,2,FALSE),"0")</f>
        <v>0</v>
      </c>
      <c r="DO249" s="180">
        <f>SUM(Table3[[#This Row],[Gender Score]:[Other known risk factors (2) Score]])</f>
        <v>0</v>
      </c>
      <c r="DP249" s="185" t="str">
        <f>CONCATENATE(Table2[[#This Row],[Generated RONI]],Table2[[#This Row],[School RONI]])</f>
        <v>Very Low</v>
      </c>
    </row>
    <row r="250" spans="1:120" s="179" customFormat="1" ht="13" x14ac:dyDescent="0.3">
      <c r="A250" s="168"/>
      <c r="B250" s="169"/>
      <c r="C250" s="170"/>
      <c r="D250" s="170"/>
      <c r="E250" s="170"/>
      <c r="F250" s="170"/>
      <c r="G250" s="170"/>
      <c r="H250" s="171"/>
      <c r="I250" s="172"/>
      <c r="J250" s="173"/>
      <c r="K250" s="172"/>
      <c r="L250" s="172"/>
      <c r="M250" s="173"/>
      <c r="N250" s="171"/>
      <c r="O250" s="173"/>
      <c r="P250" s="175"/>
      <c r="Q250" s="175"/>
      <c r="R250" s="175"/>
      <c r="S250" s="175"/>
      <c r="T250" s="175"/>
      <c r="U250" s="175"/>
      <c r="V250" s="175"/>
      <c r="W250" s="175"/>
      <c r="X250" s="175"/>
      <c r="Y250" s="175"/>
      <c r="Z250" s="175"/>
      <c r="AA250" s="175"/>
      <c r="AB250" s="175"/>
      <c r="AC250" s="175"/>
      <c r="AD250" s="175"/>
      <c r="AE250" s="175"/>
      <c r="AF250" s="175"/>
      <c r="AG250" s="175"/>
      <c r="AH250" s="175"/>
      <c r="AI250" s="175"/>
      <c r="AJ250" s="175"/>
      <c r="AK250" s="175"/>
      <c r="AL250" s="175"/>
      <c r="AM250" s="175"/>
      <c r="AN250" s="175"/>
      <c r="AO250" s="175"/>
      <c r="AP250" s="175"/>
      <c r="AQ250" s="175"/>
      <c r="AR250" s="176"/>
      <c r="AS250" s="176"/>
      <c r="AT250" s="176"/>
      <c r="AU250" s="177" t="str">
        <f>VLOOKUP(Table3[[#This Row],[Risk Rating Score]],'Lookup Values'!$BS$1:$BT$34,2)</f>
        <v>Very Low</v>
      </c>
      <c r="AV250" s="172"/>
      <c r="AW250" s="177" t="str">
        <f>IFERROR(VLOOKUP(Table3[[#This Row],[RONI Match]],'Lookup Values'!$BU$2:$BV$26,2,FALSE),"")</f>
        <v/>
      </c>
      <c r="AX250" s="186"/>
      <c r="AY250" s="172"/>
      <c r="AZ250" s="176"/>
      <c r="BA250" s="170"/>
      <c r="BB250" s="170"/>
      <c r="BC250" s="170"/>
      <c r="BD250" s="170"/>
      <c r="BE250" s="170"/>
      <c r="BF250" s="170"/>
      <c r="BG250" s="170"/>
      <c r="BH250" s="170"/>
      <c r="BI250" s="175"/>
      <c r="BJ250" s="173"/>
      <c r="BK250" s="173"/>
      <c r="BL250" s="175"/>
      <c r="BM250" s="176"/>
      <c r="CC250" s="180" t="str">
        <f>IFERROR(VLOOKUP(Table2[[#This Row],[Gender]],'Lookup Values'!$A$1:$B$5,2,FALSE),"0")</f>
        <v>0</v>
      </c>
      <c r="CD250" s="181"/>
      <c r="CE250" s="180" t="str">
        <f>IFERROR(VLOOKUP(Table2[[#This Row],[Year Group]],'Lookup Values'!$C$1:$D$9,2,FALSE),"0")</f>
        <v>0</v>
      </c>
      <c r="CF250" s="180" t="str">
        <f>IFERROR(VLOOKUP(Table2[[#This Row],[School]],'Lookup Values'!$E$1:$E$22,2,FALSE),"0")</f>
        <v>0</v>
      </c>
      <c r="CG250" s="180" t="str">
        <f>IFERROR(VLOOKUP(Table2[[#This Row],[Attending PRU / AP]],'Lookup Values'!$G$1:$H$3,2,FALSE),"0")</f>
        <v>0</v>
      </c>
      <c r="CH250" s="180" t="str">
        <f>IFERROR(VLOOKUP(Table2[[#This Row],[EHE]],'Lookup Values'!$I$1:$J$3,2,FALSE),"0")</f>
        <v>0</v>
      </c>
      <c r="CI250" s="180" t="str">
        <f>IFERROR(VLOOKUP(Table2[[#This Row],[CME]],'Lookup Values'!$K$1:$L$3,2,FALSE),"0")</f>
        <v>0</v>
      </c>
      <c r="CJ250" s="183" t="str">
        <f>IFERROR(VLOOKUP(Table2[[#This Row],[Ethnicity]],'Ethnicity codes'!$H$1:$J$101,3,FALSE),"")</f>
        <v/>
      </c>
      <c r="CK250" s="180" t="str">
        <f>IFERROR(VLOOKUP(Table3[[#This Row],[Ethnicity2]],'Lookup Values'!$M$1:$N$23,2,FALSE),"0")</f>
        <v>0</v>
      </c>
      <c r="CL250" s="180" t="str">
        <f>IFERROR(VLOOKUP(Table3[[#This Row],[Ethnicity2]],'Lookup Values'!$O$1:$P$3,2,FALSE),"0")</f>
        <v>0</v>
      </c>
      <c r="CM250" s="180" t="str">
        <f>IFERROR(VLOOKUP(Table2[[#This Row],[EAL]],'Lookup Values'!$Q$1:$R$3,2,FALSE),"0")</f>
        <v>0</v>
      </c>
      <c r="CN250" s="180" t="str">
        <f>IFERROR(VLOOKUP(Table2[[#This Row],[SEND]],'Lookup Values'!$S$1:$T$6,2,FALSE),"0")</f>
        <v>0</v>
      </c>
      <c r="CO250" s="180" t="str">
        <f>IFERROR(VLOOKUP(Table2[[#This Row],[Pupil Premium]],'Lookup Values'!$U$1:$V$3,2,FALSE),"0")</f>
        <v>0</v>
      </c>
      <c r="CP250" s="180" t="str">
        <f>IFERROR(VLOOKUP(Table2[[#This Row],[LAC / Care Leaver]],'Lookup Values'!$W$1:$X$3,2,FALSE),"0")</f>
        <v>0</v>
      </c>
      <c r="CQ250" s="180" t="str">
        <f>IFERROR(VLOOKUP(Table2[[#This Row],[CP / CIN]],'Lookup Values'!$Y$1:$Z$3,2,FALSE),"0")</f>
        <v>0</v>
      </c>
      <c r="CR250" s="180" t="str">
        <f>IFERROR(VLOOKUP(Table2[[#This Row],[Early Help Referral]],'Lookup Values'!$Y$1:$Z$3,2,FALSE),"0")</f>
        <v>0</v>
      </c>
      <c r="CS250" s="180" t="str">
        <f>IFERROR(VLOOKUP(Table2[[#This Row],[Social Worker]],'Lookup Values'!$Y$1:$Z$3,2,FALSE),"0")</f>
        <v>0</v>
      </c>
      <c r="CT250" s="180" t="str">
        <f>IFERROR(VLOOKUP(Table2[[#This Row],[Exclusion]],'Lookup Values'!$AE$1:$AF$5,2,FALSE),"0")</f>
        <v>0</v>
      </c>
      <c r="CU250" s="180" t="str">
        <f>IFERROR(VLOOKUP(Table2[[#This Row],[Attendance / Absence (&lt;90% PA / &lt;50% SA)]],'Lookup Values'!$AG$1:$AH$4,2,FALSE),"0")</f>
        <v>0</v>
      </c>
      <c r="CV250" s="180" t="str">
        <f>IFERROR(VLOOKUP(Table2[[#This Row],[Multiple School Moves (3+)]],'Lookup Values'!$AI$1:$AJ$3,2,FALSE),"0")</f>
        <v>0</v>
      </c>
      <c r="CW250" s="180" t="str">
        <f>IFERROR(VLOOKUP(Table2[[#This Row],[Pregnancy]],'Lookup Values'!$AK$1:$AL$3,2,FALSE),"0")</f>
        <v>0</v>
      </c>
      <c r="CX250" s="180" t="str">
        <f>IFERROR(VLOOKUP(Table2[[#This Row],[Young Parent]],'Lookup Values'!$AM$1:$AN$3,2,FALSE),"0")</f>
        <v>0</v>
      </c>
      <c r="CY250" s="180" t="str">
        <f>IFERROR(VLOOKUP(Table2[[#This Row],[Young Carer]],'Lookup Values'!$AO$1:$AP$3,2,FALSE),"0")</f>
        <v>0</v>
      </c>
      <c r="CZ250" s="180" t="str">
        <f>IFERROR(VLOOKUP(Table2[[#This Row],[CAMHS Involvement]],'Lookup Values'!$AQ$1:$AR$3,2,FALSE),"0")</f>
        <v>0</v>
      </c>
      <c r="DA250" s="180" t="str">
        <f>IFERROR(VLOOKUP(Table2[[#This Row],[Health Condition]],'Lookup Values'!$AS$1:$AT$3,2,FALSE),"0")</f>
        <v>0</v>
      </c>
      <c r="DB250" s="180" t="str">
        <f>IFERROR(VLOOKUP(Table2[[#This Row],[Substance Misuse ]],'Lookup Values'!$AU$1:$AV$3,2,FALSE),"0")</f>
        <v>0</v>
      </c>
      <c r="DC250" s="180" t="str">
        <f>IFERROR(VLOOKUP(Table2[[#This Row],[YOT supervision]],'Lookup Values'!$AW$1:$AX$3,2,FALSE),"0")</f>
        <v>0</v>
      </c>
      <c r="DD250" s="180" t="str">
        <f>IFERROR(VLOOKUP(Table2[[#This Row],[Previous YOT supervision]],'Lookup Values'!$AY$1:$AZ$3,2,FALSE),"0")</f>
        <v>0</v>
      </c>
      <c r="DE250" s="180" t="str">
        <f>IFERROR(VLOOKUP(Table2[[#This Row],[Custody]],'Lookup Values'!$BA$1:$BB$3,2,FALSE),"0")</f>
        <v>0</v>
      </c>
      <c r="DF250" s="180" t="str">
        <f>IFERROR(VLOOKUP(Table2[[#This Row],[KS2 Eng &amp; Maths Ability Profile HAP/MAP/LAP]],'Lookup Values'!$BC$1:$BD$4,2,FALSE),"0")</f>
        <v>0</v>
      </c>
      <c r="DG250" s="180" t="str">
        <f>IFERROR(VLOOKUP(Table2[[#This Row],[Intended Post 16 Destination]],'Lookup Values'!$BG$1:$BH$12,2,FALSE),"0")</f>
        <v>0</v>
      </c>
      <c r="DH250" s="180" t="str">
        <f>IFERROR(VLOOKUP(Table2[[#This Row],[Application submitted (Y/N or number of applications)]],'Lookup Values'!$BI$1:$BJ$3,2,FALSE),"0")</f>
        <v>0</v>
      </c>
      <c r="DI250" s="180" t="str">
        <f>IFERROR(VLOOKUP(Table2[[#This Row],[Provider Name]],'Lookup Values'!$BK$1:$BL$3,2,FALSE),"0")</f>
        <v>0</v>
      </c>
      <c r="DJ250" s="181"/>
      <c r="DK250" s="180" t="str">
        <f>IFERROR(VLOOKUP(Table2[[#This Row],[Offer received (Y/N)]],'Lookup Values'!$BM$1:$BN$3,2,FALSE),"0")</f>
        <v>0</v>
      </c>
      <c r="DL250" s="180" t="str">
        <f>IFERROR(VLOOKUP(Table2[[#This Row],[Poor Behaviour / Attitude / Motivation]],'Lookup Values'!$BO$1:$BP$4,2,FALSE),"0")</f>
        <v>0</v>
      </c>
      <c r="DM250" s="180" t="str">
        <f>IFERROR(VLOOKUP(Table2[[#This Row],[Other known risk factors (1)]],'Lookup Values'!$BQ$1:$BR$10,2,FALSE),"0")</f>
        <v>0</v>
      </c>
      <c r="DN250" s="182" t="str">
        <f>IFERROR(VLOOKUP(Table2[[#This Row],[Other known risk factors (2)]],'Lookup Values'!$BQ$1:$BR$10,2,FALSE),"0")</f>
        <v>0</v>
      </c>
      <c r="DO250" s="180">
        <f>SUM(Table3[[#This Row],[Gender Score]:[Other known risk factors (2) Score]])</f>
        <v>0</v>
      </c>
      <c r="DP250" s="185" t="str">
        <f>CONCATENATE(Table2[[#This Row],[Generated RONI]],Table2[[#This Row],[School RONI]])</f>
        <v>Very Low</v>
      </c>
    </row>
    <row r="251" spans="1:120" s="179" customFormat="1" ht="13" x14ac:dyDescent="0.3">
      <c r="A251" s="168"/>
      <c r="B251" s="169"/>
      <c r="C251" s="170"/>
      <c r="D251" s="170"/>
      <c r="E251" s="170"/>
      <c r="F251" s="170"/>
      <c r="G251" s="170"/>
      <c r="H251" s="171"/>
      <c r="I251" s="172"/>
      <c r="J251" s="173"/>
      <c r="K251" s="172"/>
      <c r="L251" s="172"/>
      <c r="M251" s="173"/>
      <c r="N251" s="171"/>
      <c r="O251" s="173"/>
      <c r="P251" s="175"/>
      <c r="Q251" s="175"/>
      <c r="R251" s="175"/>
      <c r="S251" s="175"/>
      <c r="T251" s="175"/>
      <c r="U251" s="175"/>
      <c r="V251" s="175"/>
      <c r="W251" s="175"/>
      <c r="X251" s="175"/>
      <c r="Y251" s="175"/>
      <c r="Z251" s="175"/>
      <c r="AA251" s="175"/>
      <c r="AB251" s="175"/>
      <c r="AC251" s="175"/>
      <c r="AD251" s="175"/>
      <c r="AE251" s="175"/>
      <c r="AF251" s="175"/>
      <c r="AG251" s="175"/>
      <c r="AH251" s="175"/>
      <c r="AI251" s="175"/>
      <c r="AJ251" s="175"/>
      <c r="AK251" s="175"/>
      <c r="AL251" s="175"/>
      <c r="AM251" s="175"/>
      <c r="AN251" s="175"/>
      <c r="AO251" s="175"/>
      <c r="AP251" s="175"/>
      <c r="AQ251" s="175"/>
      <c r="AR251" s="176"/>
      <c r="AS251" s="176"/>
      <c r="AT251" s="176"/>
      <c r="AU251" s="177" t="str">
        <f>VLOOKUP(Table3[[#This Row],[Risk Rating Score]],'Lookup Values'!$BS$1:$BT$34,2)</f>
        <v>Very Low</v>
      </c>
      <c r="AV251" s="172"/>
      <c r="AW251" s="177" t="str">
        <f>IFERROR(VLOOKUP(Table3[[#This Row],[RONI Match]],'Lookup Values'!$BU$2:$BV$26,2,FALSE),"")</f>
        <v/>
      </c>
      <c r="AX251" s="186"/>
      <c r="AY251" s="172"/>
      <c r="AZ251" s="176"/>
      <c r="BA251" s="170"/>
      <c r="BB251" s="170"/>
      <c r="BC251" s="170"/>
      <c r="BD251" s="170"/>
      <c r="BE251" s="170"/>
      <c r="BF251" s="170"/>
      <c r="BG251" s="170"/>
      <c r="BH251" s="170"/>
      <c r="BI251" s="175"/>
      <c r="BJ251" s="173"/>
      <c r="BK251" s="173"/>
      <c r="BL251" s="175"/>
      <c r="BM251" s="176"/>
      <c r="CC251" s="180" t="str">
        <f>IFERROR(VLOOKUP(Table2[[#This Row],[Gender]],'Lookup Values'!$A$1:$B$5,2,FALSE),"0")</f>
        <v>0</v>
      </c>
      <c r="CD251" s="181"/>
      <c r="CE251" s="180" t="str">
        <f>IFERROR(VLOOKUP(Table2[[#This Row],[Year Group]],'Lookup Values'!$C$1:$D$9,2,FALSE),"0")</f>
        <v>0</v>
      </c>
      <c r="CF251" s="180" t="str">
        <f>IFERROR(VLOOKUP(Table2[[#This Row],[School]],'Lookup Values'!$E$1:$E$22,2,FALSE),"0")</f>
        <v>0</v>
      </c>
      <c r="CG251" s="180" t="str">
        <f>IFERROR(VLOOKUP(Table2[[#This Row],[Attending PRU / AP]],'Lookup Values'!$G$1:$H$3,2,FALSE),"0")</f>
        <v>0</v>
      </c>
      <c r="CH251" s="180" t="str">
        <f>IFERROR(VLOOKUP(Table2[[#This Row],[EHE]],'Lookup Values'!$I$1:$J$3,2,FALSE),"0")</f>
        <v>0</v>
      </c>
      <c r="CI251" s="180" t="str">
        <f>IFERROR(VLOOKUP(Table2[[#This Row],[CME]],'Lookup Values'!$K$1:$L$3,2,FALSE),"0")</f>
        <v>0</v>
      </c>
      <c r="CJ251" s="183" t="str">
        <f>IFERROR(VLOOKUP(Table2[[#This Row],[Ethnicity]],'Ethnicity codes'!$H$1:$J$101,3,FALSE),"")</f>
        <v/>
      </c>
      <c r="CK251" s="180" t="str">
        <f>IFERROR(VLOOKUP(Table3[[#This Row],[Ethnicity2]],'Lookup Values'!$M$1:$N$23,2,FALSE),"0")</f>
        <v>0</v>
      </c>
      <c r="CL251" s="180" t="str">
        <f>IFERROR(VLOOKUP(Table3[[#This Row],[Ethnicity2]],'Lookup Values'!$O$1:$P$3,2,FALSE),"0")</f>
        <v>0</v>
      </c>
      <c r="CM251" s="180" t="str">
        <f>IFERROR(VLOOKUP(Table2[[#This Row],[EAL]],'Lookup Values'!$Q$1:$R$3,2,FALSE),"0")</f>
        <v>0</v>
      </c>
      <c r="CN251" s="180" t="str">
        <f>IFERROR(VLOOKUP(Table2[[#This Row],[SEND]],'Lookup Values'!$S$1:$T$6,2,FALSE),"0")</f>
        <v>0</v>
      </c>
      <c r="CO251" s="180" t="str">
        <f>IFERROR(VLOOKUP(Table2[[#This Row],[Pupil Premium]],'Lookup Values'!$U$1:$V$3,2,FALSE),"0")</f>
        <v>0</v>
      </c>
      <c r="CP251" s="180" t="str">
        <f>IFERROR(VLOOKUP(Table2[[#This Row],[LAC / Care Leaver]],'Lookup Values'!$W$1:$X$3,2,FALSE),"0")</f>
        <v>0</v>
      </c>
      <c r="CQ251" s="180" t="str">
        <f>IFERROR(VLOOKUP(Table2[[#This Row],[CP / CIN]],'Lookup Values'!$Y$1:$Z$3,2,FALSE),"0")</f>
        <v>0</v>
      </c>
      <c r="CR251" s="180" t="str">
        <f>IFERROR(VLOOKUP(Table2[[#This Row],[Early Help Referral]],'Lookup Values'!$Y$1:$Z$3,2,FALSE),"0")</f>
        <v>0</v>
      </c>
      <c r="CS251" s="180" t="str">
        <f>IFERROR(VLOOKUP(Table2[[#This Row],[Social Worker]],'Lookup Values'!$Y$1:$Z$3,2,FALSE),"0")</f>
        <v>0</v>
      </c>
      <c r="CT251" s="180" t="str">
        <f>IFERROR(VLOOKUP(Table2[[#This Row],[Exclusion]],'Lookup Values'!$AE$1:$AF$5,2,FALSE),"0")</f>
        <v>0</v>
      </c>
      <c r="CU251" s="180" t="str">
        <f>IFERROR(VLOOKUP(Table2[[#This Row],[Attendance / Absence (&lt;90% PA / &lt;50% SA)]],'Lookup Values'!$AG$1:$AH$4,2,FALSE),"0")</f>
        <v>0</v>
      </c>
      <c r="CV251" s="180" t="str">
        <f>IFERROR(VLOOKUP(Table2[[#This Row],[Multiple School Moves (3+)]],'Lookup Values'!$AI$1:$AJ$3,2,FALSE),"0")</f>
        <v>0</v>
      </c>
      <c r="CW251" s="180" t="str">
        <f>IFERROR(VLOOKUP(Table2[[#This Row],[Pregnancy]],'Lookup Values'!$AK$1:$AL$3,2,FALSE),"0")</f>
        <v>0</v>
      </c>
      <c r="CX251" s="180" t="str">
        <f>IFERROR(VLOOKUP(Table2[[#This Row],[Young Parent]],'Lookup Values'!$AM$1:$AN$3,2,FALSE),"0")</f>
        <v>0</v>
      </c>
      <c r="CY251" s="180" t="str">
        <f>IFERROR(VLOOKUP(Table2[[#This Row],[Young Carer]],'Lookup Values'!$AO$1:$AP$3,2,FALSE),"0")</f>
        <v>0</v>
      </c>
      <c r="CZ251" s="180" t="str">
        <f>IFERROR(VLOOKUP(Table2[[#This Row],[CAMHS Involvement]],'Lookup Values'!$AQ$1:$AR$3,2,FALSE),"0")</f>
        <v>0</v>
      </c>
      <c r="DA251" s="180" t="str">
        <f>IFERROR(VLOOKUP(Table2[[#This Row],[Health Condition]],'Lookup Values'!$AS$1:$AT$3,2,FALSE),"0")</f>
        <v>0</v>
      </c>
      <c r="DB251" s="180" t="str">
        <f>IFERROR(VLOOKUP(Table2[[#This Row],[Substance Misuse ]],'Lookup Values'!$AU$1:$AV$3,2,FALSE),"0")</f>
        <v>0</v>
      </c>
      <c r="DC251" s="180" t="str">
        <f>IFERROR(VLOOKUP(Table2[[#This Row],[YOT supervision]],'Lookup Values'!$AW$1:$AX$3,2,FALSE),"0")</f>
        <v>0</v>
      </c>
      <c r="DD251" s="180" t="str">
        <f>IFERROR(VLOOKUP(Table2[[#This Row],[Previous YOT supervision]],'Lookup Values'!$AY$1:$AZ$3,2,FALSE),"0")</f>
        <v>0</v>
      </c>
      <c r="DE251" s="180" t="str">
        <f>IFERROR(VLOOKUP(Table2[[#This Row],[Custody]],'Lookup Values'!$BA$1:$BB$3,2,FALSE),"0")</f>
        <v>0</v>
      </c>
      <c r="DF251" s="180" t="str">
        <f>IFERROR(VLOOKUP(Table2[[#This Row],[KS2 Eng &amp; Maths Ability Profile HAP/MAP/LAP]],'Lookup Values'!$BC$1:$BD$4,2,FALSE),"0")</f>
        <v>0</v>
      </c>
      <c r="DG251" s="180" t="str">
        <f>IFERROR(VLOOKUP(Table2[[#This Row],[Intended Post 16 Destination]],'Lookup Values'!$BG$1:$BH$12,2,FALSE),"0")</f>
        <v>0</v>
      </c>
      <c r="DH251" s="180" t="str">
        <f>IFERROR(VLOOKUP(Table2[[#This Row],[Application submitted (Y/N or number of applications)]],'Lookup Values'!$BI$1:$BJ$3,2,FALSE),"0")</f>
        <v>0</v>
      </c>
      <c r="DI251" s="180" t="str">
        <f>IFERROR(VLOOKUP(Table2[[#This Row],[Provider Name]],'Lookup Values'!$BK$1:$BL$3,2,FALSE),"0")</f>
        <v>0</v>
      </c>
      <c r="DJ251" s="181"/>
      <c r="DK251" s="180" t="str">
        <f>IFERROR(VLOOKUP(Table2[[#This Row],[Offer received (Y/N)]],'Lookup Values'!$BM$1:$BN$3,2,FALSE),"0")</f>
        <v>0</v>
      </c>
      <c r="DL251" s="180" t="str">
        <f>IFERROR(VLOOKUP(Table2[[#This Row],[Poor Behaviour / Attitude / Motivation]],'Lookup Values'!$BO$1:$BP$4,2,FALSE),"0")</f>
        <v>0</v>
      </c>
      <c r="DM251" s="180" t="str">
        <f>IFERROR(VLOOKUP(Table2[[#This Row],[Other known risk factors (1)]],'Lookup Values'!$BQ$1:$BR$10,2,FALSE),"0")</f>
        <v>0</v>
      </c>
      <c r="DN251" s="182" t="str">
        <f>IFERROR(VLOOKUP(Table2[[#This Row],[Other known risk factors (2)]],'Lookup Values'!$BQ$1:$BR$10,2,FALSE),"0")</f>
        <v>0</v>
      </c>
      <c r="DO251" s="180">
        <f>SUM(Table3[[#This Row],[Gender Score]:[Other known risk factors (2) Score]])</f>
        <v>0</v>
      </c>
      <c r="DP251" s="185" t="str">
        <f>CONCATENATE(Table2[[#This Row],[Generated RONI]],Table2[[#This Row],[School RONI]])</f>
        <v>Very Low</v>
      </c>
    </row>
    <row r="252" spans="1:120" s="179" customFormat="1" ht="13" x14ac:dyDescent="0.3">
      <c r="A252" s="168"/>
      <c r="B252" s="169"/>
      <c r="C252" s="170"/>
      <c r="D252" s="170"/>
      <c r="E252" s="170"/>
      <c r="F252" s="170"/>
      <c r="G252" s="170"/>
      <c r="H252" s="171"/>
      <c r="I252" s="172"/>
      <c r="J252" s="173"/>
      <c r="K252" s="172"/>
      <c r="L252" s="172"/>
      <c r="M252" s="173"/>
      <c r="N252" s="171"/>
      <c r="O252" s="173"/>
      <c r="P252" s="175"/>
      <c r="Q252" s="175"/>
      <c r="R252" s="175"/>
      <c r="S252" s="175"/>
      <c r="T252" s="175"/>
      <c r="U252" s="175"/>
      <c r="V252" s="175"/>
      <c r="W252" s="175"/>
      <c r="X252" s="175"/>
      <c r="Y252" s="175"/>
      <c r="Z252" s="175"/>
      <c r="AA252" s="175"/>
      <c r="AB252" s="175"/>
      <c r="AC252" s="175"/>
      <c r="AD252" s="175"/>
      <c r="AE252" s="175"/>
      <c r="AF252" s="175"/>
      <c r="AG252" s="175"/>
      <c r="AH252" s="175"/>
      <c r="AI252" s="175"/>
      <c r="AJ252" s="175"/>
      <c r="AK252" s="175"/>
      <c r="AL252" s="175"/>
      <c r="AM252" s="175"/>
      <c r="AN252" s="175"/>
      <c r="AO252" s="175"/>
      <c r="AP252" s="175"/>
      <c r="AQ252" s="175"/>
      <c r="AR252" s="176"/>
      <c r="AS252" s="176"/>
      <c r="AT252" s="176"/>
      <c r="AU252" s="177" t="str">
        <f>VLOOKUP(Table3[[#This Row],[Risk Rating Score]],'Lookup Values'!$BS$1:$BT$34,2)</f>
        <v>Very Low</v>
      </c>
      <c r="AV252" s="172"/>
      <c r="AW252" s="177" t="str">
        <f>IFERROR(VLOOKUP(Table3[[#This Row],[RONI Match]],'Lookup Values'!$BU$2:$BV$26,2,FALSE),"")</f>
        <v/>
      </c>
      <c r="AX252" s="186"/>
      <c r="AY252" s="172"/>
      <c r="AZ252" s="176"/>
      <c r="BA252" s="170"/>
      <c r="BB252" s="170"/>
      <c r="BC252" s="170"/>
      <c r="BD252" s="170"/>
      <c r="BE252" s="170"/>
      <c r="BF252" s="170"/>
      <c r="BG252" s="170"/>
      <c r="BH252" s="170"/>
      <c r="BI252" s="175"/>
      <c r="BJ252" s="173"/>
      <c r="BK252" s="173"/>
      <c r="BL252" s="175"/>
      <c r="BM252" s="176"/>
      <c r="CC252" s="180" t="str">
        <f>IFERROR(VLOOKUP(Table2[[#This Row],[Gender]],'Lookup Values'!$A$1:$B$5,2,FALSE),"0")</f>
        <v>0</v>
      </c>
      <c r="CD252" s="181"/>
      <c r="CE252" s="180" t="str">
        <f>IFERROR(VLOOKUP(Table2[[#This Row],[Year Group]],'Lookup Values'!$C$1:$D$9,2,FALSE),"0")</f>
        <v>0</v>
      </c>
      <c r="CF252" s="180" t="str">
        <f>IFERROR(VLOOKUP(Table2[[#This Row],[School]],'Lookup Values'!$E$1:$E$22,2,FALSE),"0")</f>
        <v>0</v>
      </c>
      <c r="CG252" s="180" t="str">
        <f>IFERROR(VLOOKUP(Table2[[#This Row],[Attending PRU / AP]],'Lookup Values'!$G$1:$H$3,2,FALSE),"0")</f>
        <v>0</v>
      </c>
      <c r="CH252" s="180" t="str">
        <f>IFERROR(VLOOKUP(Table2[[#This Row],[EHE]],'Lookup Values'!$I$1:$J$3,2,FALSE),"0")</f>
        <v>0</v>
      </c>
      <c r="CI252" s="180" t="str">
        <f>IFERROR(VLOOKUP(Table2[[#This Row],[CME]],'Lookup Values'!$K$1:$L$3,2,FALSE),"0")</f>
        <v>0</v>
      </c>
      <c r="CJ252" s="183" t="str">
        <f>IFERROR(VLOOKUP(Table2[[#This Row],[Ethnicity]],'Ethnicity codes'!$H$1:$J$101,3,FALSE),"")</f>
        <v/>
      </c>
      <c r="CK252" s="180" t="str">
        <f>IFERROR(VLOOKUP(Table3[[#This Row],[Ethnicity2]],'Lookup Values'!$M$1:$N$23,2,FALSE),"0")</f>
        <v>0</v>
      </c>
      <c r="CL252" s="180" t="str">
        <f>IFERROR(VLOOKUP(Table3[[#This Row],[Ethnicity2]],'Lookup Values'!$O$1:$P$3,2,FALSE),"0")</f>
        <v>0</v>
      </c>
      <c r="CM252" s="180" t="str">
        <f>IFERROR(VLOOKUP(Table2[[#This Row],[EAL]],'Lookup Values'!$Q$1:$R$3,2,FALSE),"0")</f>
        <v>0</v>
      </c>
      <c r="CN252" s="180" t="str">
        <f>IFERROR(VLOOKUP(Table2[[#This Row],[SEND]],'Lookup Values'!$S$1:$T$6,2,FALSE),"0")</f>
        <v>0</v>
      </c>
      <c r="CO252" s="180" t="str">
        <f>IFERROR(VLOOKUP(Table2[[#This Row],[Pupil Premium]],'Lookup Values'!$U$1:$V$3,2,FALSE),"0")</f>
        <v>0</v>
      </c>
      <c r="CP252" s="180" t="str">
        <f>IFERROR(VLOOKUP(Table2[[#This Row],[LAC / Care Leaver]],'Lookup Values'!$W$1:$X$3,2,FALSE),"0")</f>
        <v>0</v>
      </c>
      <c r="CQ252" s="180" t="str">
        <f>IFERROR(VLOOKUP(Table2[[#This Row],[CP / CIN]],'Lookup Values'!$Y$1:$Z$3,2,FALSE),"0")</f>
        <v>0</v>
      </c>
      <c r="CR252" s="180" t="str">
        <f>IFERROR(VLOOKUP(Table2[[#This Row],[Early Help Referral]],'Lookup Values'!$Y$1:$Z$3,2,FALSE),"0")</f>
        <v>0</v>
      </c>
      <c r="CS252" s="180" t="str">
        <f>IFERROR(VLOOKUP(Table2[[#This Row],[Social Worker]],'Lookup Values'!$Y$1:$Z$3,2,FALSE),"0")</f>
        <v>0</v>
      </c>
      <c r="CT252" s="180" t="str">
        <f>IFERROR(VLOOKUP(Table2[[#This Row],[Exclusion]],'Lookup Values'!$AE$1:$AF$5,2,FALSE),"0")</f>
        <v>0</v>
      </c>
      <c r="CU252" s="180" t="str">
        <f>IFERROR(VLOOKUP(Table2[[#This Row],[Attendance / Absence (&lt;90% PA / &lt;50% SA)]],'Lookup Values'!$AG$1:$AH$4,2,FALSE),"0")</f>
        <v>0</v>
      </c>
      <c r="CV252" s="180" t="str">
        <f>IFERROR(VLOOKUP(Table2[[#This Row],[Multiple School Moves (3+)]],'Lookup Values'!$AI$1:$AJ$3,2,FALSE),"0")</f>
        <v>0</v>
      </c>
      <c r="CW252" s="180" t="str">
        <f>IFERROR(VLOOKUP(Table2[[#This Row],[Pregnancy]],'Lookup Values'!$AK$1:$AL$3,2,FALSE),"0")</f>
        <v>0</v>
      </c>
      <c r="CX252" s="180" t="str">
        <f>IFERROR(VLOOKUP(Table2[[#This Row],[Young Parent]],'Lookup Values'!$AM$1:$AN$3,2,FALSE),"0")</f>
        <v>0</v>
      </c>
      <c r="CY252" s="180" t="str">
        <f>IFERROR(VLOOKUP(Table2[[#This Row],[Young Carer]],'Lookup Values'!$AO$1:$AP$3,2,FALSE),"0")</f>
        <v>0</v>
      </c>
      <c r="CZ252" s="180" t="str">
        <f>IFERROR(VLOOKUP(Table2[[#This Row],[CAMHS Involvement]],'Lookup Values'!$AQ$1:$AR$3,2,FALSE),"0")</f>
        <v>0</v>
      </c>
      <c r="DA252" s="180" t="str">
        <f>IFERROR(VLOOKUP(Table2[[#This Row],[Health Condition]],'Lookup Values'!$AS$1:$AT$3,2,FALSE),"0")</f>
        <v>0</v>
      </c>
      <c r="DB252" s="180" t="str">
        <f>IFERROR(VLOOKUP(Table2[[#This Row],[Substance Misuse ]],'Lookup Values'!$AU$1:$AV$3,2,FALSE),"0")</f>
        <v>0</v>
      </c>
      <c r="DC252" s="180" t="str">
        <f>IFERROR(VLOOKUP(Table2[[#This Row],[YOT supervision]],'Lookup Values'!$AW$1:$AX$3,2,FALSE),"0")</f>
        <v>0</v>
      </c>
      <c r="DD252" s="180" t="str">
        <f>IFERROR(VLOOKUP(Table2[[#This Row],[Previous YOT supervision]],'Lookup Values'!$AY$1:$AZ$3,2,FALSE),"0")</f>
        <v>0</v>
      </c>
      <c r="DE252" s="180" t="str">
        <f>IFERROR(VLOOKUP(Table2[[#This Row],[Custody]],'Lookup Values'!$BA$1:$BB$3,2,FALSE),"0")</f>
        <v>0</v>
      </c>
      <c r="DF252" s="180" t="str">
        <f>IFERROR(VLOOKUP(Table2[[#This Row],[KS2 Eng &amp; Maths Ability Profile HAP/MAP/LAP]],'Lookup Values'!$BC$1:$BD$4,2,FALSE),"0")</f>
        <v>0</v>
      </c>
      <c r="DG252" s="180" t="str">
        <f>IFERROR(VLOOKUP(Table2[[#This Row],[Intended Post 16 Destination]],'Lookup Values'!$BG$1:$BH$12,2,FALSE),"0")</f>
        <v>0</v>
      </c>
      <c r="DH252" s="180" t="str">
        <f>IFERROR(VLOOKUP(Table2[[#This Row],[Application submitted (Y/N or number of applications)]],'Lookup Values'!$BI$1:$BJ$3,2,FALSE),"0")</f>
        <v>0</v>
      </c>
      <c r="DI252" s="180" t="str">
        <f>IFERROR(VLOOKUP(Table2[[#This Row],[Provider Name]],'Lookup Values'!$BK$1:$BL$3,2,FALSE),"0")</f>
        <v>0</v>
      </c>
      <c r="DJ252" s="181"/>
      <c r="DK252" s="180" t="str">
        <f>IFERROR(VLOOKUP(Table2[[#This Row],[Offer received (Y/N)]],'Lookup Values'!$BM$1:$BN$3,2,FALSE),"0")</f>
        <v>0</v>
      </c>
      <c r="DL252" s="180" t="str">
        <f>IFERROR(VLOOKUP(Table2[[#This Row],[Poor Behaviour / Attitude / Motivation]],'Lookup Values'!$BO$1:$BP$4,2,FALSE),"0")</f>
        <v>0</v>
      </c>
      <c r="DM252" s="180" t="str">
        <f>IFERROR(VLOOKUP(Table2[[#This Row],[Other known risk factors (1)]],'Lookup Values'!$BQ$1:$BR$10,2,FALSE),"0")</f>
        <v>0</v>
      </c>
      <c r="DN252" s="182" t="str">
        <f>IFERROR(VLOOKUP(Table2[[#This Row],[Other known risk factors (2)]],'Lookup Values'!$BQ$1:$BR$10,2,FALSE),"0")</f>
        <v>0</v>
      </c>
      <c r="DO252" s="180">
        <f>SUM(Table3[[#This Row],[Gender Score]:[Other known risk factors (2) Score]])</f>
        <v>0</v>
      </c>
      <c r="DP252" s="185" t="str">
        <f>CONCATENATE(Table2[[#This Row],[Generated RONI]],Table2[[#This Row],[School RONI]])</f>
        <v>Very Low</v>
      </c>
    </row>
    <row r="253" spans="1:120" s="179" customFormat="1" ht="13" x14ac:dyDescent="0.3">
      <c r="A253" s="168"/>
      <c r="B253" s="169"/>
      <c r="C253" s="170"/>
      <c r="D253" s="170"/>
      <c r="E253" s="170"/>
      <c r="F253" s="170"/>
      <c r="G253" s="170"/>
      <c r="H253" s="171"/>
      <c r="I253" s="172"/>
      <c r="J253" s="173"/>
      <c r="K253" s="172"/>
      <c r="L253" s="172"/>
      <c r="M253" s="173"/>
      <c r="N253" s="171"/>
      <c r="O253" s="173"/>
      <c r="P253" s="175"/>
      <c r="Q253" s="175"/>
      <c r="R253" s="175"/>
      <c r="S253" s="175"/>
      <c r="T253" s="175"/>
      <c r="U253" s="175"/>
      <c r="V253" s="175"/>
      <c r="W253" s="175"/>
      <c r="X253" s="175"/>
      <c r="Y253" s="175"/>
      <c r="Z253" s="175"/>
      <c r="AA253" s="175"/>
      <c r="AB253" s="175"/>
      <c r="AC253" s="175"/>
      <c r="AD253" s="175"/>
      <c r="AE253" s="175"/>
      <c r="AF253" s="175"/>
      <c r="AG253" s="175"/>
      <c r="AH253" s="175"/>
      <c r="AI253" s="175"/>
      <c r="AJ253" s="175"/>
      <c r="AK253" s="175"/>
      <c r="AL253" s="175"/>
      <c r="AM253" s="175"/>
      <c r="AN253" s="175"/>
      <c r="AO253" s="175"/>
      <c r="AP253" s="175"/>
      <c r="AQ253" s="175"/>
      <c r="AR253" s="176"/>
      <c r="AS253" s="176"/>
      <c r="AT253" s="176"/>
      <c r="AU253" s="177" t="str">
        <f>VLOOKUP(Table3[[#This Row],[Risk Rating Score]],'Lookup Values'!$BS$1:$BT$34,2)</f>
        <v>Very Low</v>
      </c>
      <c r="AV253" s="172"/>
      <c r="AW253" s="177" t="str">
        <f>IFERROR(VLOOKUP(Table3[[#This Row],[RONI Match]],'Lookup Values'!$BU$2:$BV$26,2,FALSE),"")</f>
        <v/>
      </c>
      <c r="AX253" s="186"/>
      <c r="AY253" s="172"/>
      <c r="AZ253" s="176"/>
      <c r="BA253" s="170"/>
      <c r="BB253" s="170"/>
      <c r="BC253" s="170"/>
      <c r="BD253" s="170"/>
      <c r="BE253" s="170"/>
      <c r="BF253" s="170"/>
      <c r="BG253" s="170"/>
      <c r="BH253" s="170"/>
      <c r="BI253" s="175"/>
      <c r="BJ253" s="173"/>
      <c r="BK253" s="173"/>
      <c r="BL253" s="175"/>
      <c r="BM253" s="176"/>
      <c r="CC253" s="180" t="str">
        <f>IFERROR(VLOOKUP(Table2[[#This Row],[Gender]],'Lookup Values'!$A$1:$B$5,2,FALSE),"0")</f>
        <v>0</v>
      </c>
      <c r="CD253" s="181"/>
      <c r="CE253" s="180" t="str">
        <f>IFERROR(VLOOKUP(Table2[[#This Row],[Year Group]],'Lookup Values'!$C$1:$D$9,2,FALSE),"0")</f>
        <v>0</v>
      </c>
      <c r="CF253" s="180" t="str">
        <f>IFERROR(VLOOKUP(Table2[[#This Row],[School]],'Lookup Values'!$E$1:$E$22,2,FALSE),"0")</f>
        <v>0</v>
      </c>
      <c r="CG253" s="180" t="str">
        <f>IFERROR(VLOOKUP(Table2[[#This Row],[Attending PRU / AP]],'Lookup Values'!$G$1:$H$3,2,FALSE),"0")</f>
        <v>0</v>
      </c>
      <c r="CH253" s="180" t="str">
        <f>IFERROR(VLOOKUP(Table2[[#This Row],[EHE]],'Lookup Values'!$I$1:$J$3,2,FALSE),"0")</f>
        <v>0</v>
      </c>
      <c r="CI253" s="180" t="str">
        <f>IFERROR(VLOOKUP(Table2[[#This Row],[CME]],'Lookup Values'!$K$1:$L$3,2,FALSE),"0")</f>
        <v>0</v>
      </c>
      <c r="CJ253" s="183" t="str">
        <f>IFERROR(VLOOKUP(Table2[[#This Row],[Ethnicity]],'Ethnicity codes'!$H$1:$J$101,3,FALSE),"")</f>
        <v/>
      </c>
      <c r="CK253" s="180" t="str">
        <f>IFERROR(VLOOKUP(Table3[[#This Row],[Ethnicity2]],'Lookup Values'!$M$1:$N$23,2,FALSE),"0")</f>
        <v>0</v>
      </c>
      <c r="CL253" s="180" t="str">
        <f>IFERROR(VLOOKUP(Table3[[#This Row],[Ethnicity2]],'Lookup Values'!$O$1:$P$3,2,FALSE),"0")</f>
        <v>0</v>
      </c>
      <c r="CM253" s="180" t="str">
        <f>IFERROR(VLOOKUP(Table2[[#This Row],[EAL]],'Lookup Values'!$Q$1:$R$3,2,FALSE),"0")</f>
        <v>0</v>
      </c>
      <c r="CN253" s="180" t="str">
        <f>IFERROR(VLOOKUP(Table2[[#This Row],[SEND]],'Lookup Values'!$S$1:$T$6,2,FALSE),"0")</f>
        <v>0</v>
      </c>
      <c r="CO253" s="180" t="str">
        <f>IFERROR(VLOOKUP(Table2[[#This Row],[Pupil Premium]],'Lookup Values'!$U$1:$V$3,2,FALSE),"0")</f>
        <v>0</v>
      </c>
      <c r="CP253" s="180" t="str">
        <f>IFERROR(VLOOKUP(Table2[[#This Row],[LAC / Care Leaver]],'Lookup Values'!$W$1:$X$3,2,FALSE),"0")</f>
        <v>0</v>
      </c>
      <c r="CQ253" s="180" t="str">
        <f>IFERROR(VLOOKUP(Table2[[#This Row],[CP / CIN]],'Lookup Values'!$Y$1:$Z$3,2,FALSE),"0")</f>
        <v>0</v>
      </c>
      <c r="CR253" s="180" t="str">
        <f>IFERROR(VLOOKUP(Table2[[#This Row],[Early Help Referral]],'Lookup Values'!$Y$1:$Z$3,2,FALSE),"0")</f>
        <v>0</v>
      </c>
      <c r="CS253" s="180" t="str">
        <f>IFERROR(VLOOKUP(Table2[[#This Row],[Social Worker]],'Lookup Values'!$Y$1:$Z$3,2,FALSE),"0")</f>
        <v>0</v>
      </c>
      <c r="CT253" s="180" t="str">
        <f>IFERROR(VLOOKUP(Table2[[#This Row],[Exclusion]],'Lookup Values'!$AE$1:$AF$5,2,FALSE),"0")</f>
        <v>0</v>
      </c>
      <c r="CU253" s="180" t="str">
        <f>IFERROR(VLOOKUP(Table2[[#This Row],[Attendance / Absence (&lt;90% PA / &lt;50% SA)]],'Lookup Values'!$AG$1:$AH$4,2,FALSE),"0")</f>
        <v>0</v>
      </c>
      <c r="CV253" s="180" t="str">
        <f>IFERROR(VLOOKUP(Table2[[#This Row],[Multiple School Moves (3+)]],'Lookup Values'!$AI$1:$AJ$3,2,FALSE),"0")</f>
        <v>0</v>
      </c>
      <c r="CW253" s="180" t="str">
        <f>IFERROR(VLOOKUP(Table2[[#This Row],[Pregnancy]],'Lookup Values'!$AK$1:$AL$3,2,FALSE),"0")</f>
        <v>0</v>
      </c>
      <c r="CX253" s="180" t="str">
        <f>IFERROR(VLOOKUP(Table2[[#This Row],[Young Parent]],'Lookup Values'!$AM$1:$AN$3,2,FALSE),"0")</f>
        <v>0</v>
      </c>
      <c r="CY253" s="180" t="str">
        <f>IFERROR(VLOOKUP(Table2[[#This Row],[Young Carer]],'Lookup Values'!$AO$1:$AP$3,2,FALSE),"0")</f>
        <v>0</v>
      </c>
      <c r="CZ253" s="180" t="str">
        <f>IFERROR(VLOOKUP(Table2[[#This Row],[CAMHS Involvement]],'Lookup Values'!$AQ$1:$AR$3,2,FALSE),"0")</f>
        <v>0</v>
      </c>
      <c r="DA253" s="180" t="str">
        <f>IFERROR(VLOOKUP(Table2[[#This Row],[Health Condition]],'Lookup Values'!$AS$1:$AT$3,2,FALSE),"0")</f>
        <v>0</v>
      </c>
      <c r="DB253" s="180" t="str">
        <f>IFERROR(VLOOKUP(Table2[[#This Row],[Substance Misuse ]],'Lookup Values'!$AU$1:$AV$3,2,FALSE),"0")</f>
        <v>0</v>
      </c>
      <c r="DC253" s="180" t="str">
        <f>IFERROR(VLOOKUP(Table2[[#This Row],[YOT supervision]],'Lookup Values'!$AW$1:$AX$3,2,FALSE),"0")</f>
        <v>0</v>
      </c>
      <c r="DD253" s="180" t="str">
        <f>IFERROR(VLOOKUP(Table2[[#This Row],[Previous YOT supervision]],'Lookup Values'!$AY$1:$AZ$3,2,FALSE),"0")</f>
        <v>0</v>
      </c>
      <c r="DE253" s="180" t="str">
        <f>IFERROR(VLOOKUP(Table2[[#This Row],[Custody]],'Lookup Values'!$BA$1:$BB$3,2,FALSE),"0")</f>
        <v>0</v>
      </c>
      <c r="DF253" s="180" t="str">
        <f>IFERROR(VLOOKUP(Table2[[#This Row],[KS2 Eng &amp; Maths Ability Profile HAP/MAP/LAP]],'Lookup Values'!$BC$1:$BD$4,2,FALSE),"0")</f>
        <v>0</v>
      </c>
      <c r="DG253" s="180" t="str">
        <f>IFERROR(VLOOKUP(Table2[[#This Row],[Intended Post 16 Destination]],'Lookup Values'!$BG$1:$BH$12,2,FALSE),"0")</f>
        <v>0</v>
      </c>
      <c r="DH253" s="180" t="str">
        <f>IFERROR(VLOOKUP(Table2[[#This Row],[Application submitted (Y/N or number of applications)]],'Lookup Values'!$BI$1:$BJ$3,2,FALSE),"0")</f>
        <v>0</v>
      </c>
      <c r="DI253" s="180" t="str">
        <f>IFERROR(VLOOKUP(Table2[[#This Row],[Provider Name]],'Lookup Values'!$BK$1:$BL$3,2,FALSE),"0")</f>
        <v>0</v>
      </c>
      <c r="DJ253" s="181"/>
      <c r="DK253" s="180" t="str">
        <f>IFERROR(VLOOKUP(Table2[[#This Row],[Offer received (Y/N)]],'Lookup Values'!$BM$1:$BN$3,2,FALSE),"0")</f>
        <v>0</v>
      </c>
      <c r="DL253" s="180" t="str">
        <f>IFERROR(VLOOKUP(Table2[[#This Row],[Poor Behaviour / Attitude / Motivation]],'Lookup Values'!$BO$1:$BP$4,2,FALSE),"0")</f>
        <v>0</v>
      </c>
      <c r="DM253" s="180" t="str">
        <f>IFERROR(VLOOKUP(Table2[[#This Row],[Other known risk factors (1)]],'Lookup Values'!$BQ$1:$BR$10,2,FALSE),"0")</f>
        <v>0</v>
      </c>
      <c r="DN253" s="182" t="str">
        <f>IFERROR(VLOOKUP(Table2[[#This Row],[Other known risk factors (2)]],'Lookup Values'!$BQ$1:$BR$10,2,FALSE),"0")</f>
        <v>0</v>
      </c>
      <c r="DO253" s="180">
        <f>SUM(Table3[[#This Row],[Gender Score]:[Other known risk factors (2) Score]])</f>
        <v>0</v>
      </c>
      <c r="DP253" s="185" t="str">
        <f>CONCATENATE(Table2[[#This Row],[Generated RONI]],Table2[[#This Row],[School RONI]])</f>
        <v>Very Low</v>
      </c>
    </row>
    <row r="254" spans="1:120" s="179" customFormat="1" ht="13" x14ac:dyDescent="0.3">
      <c r="A254" s="168"/>
      <c r="B254" s="169"/>
      <c r="C254" s="170"/>
      <c r="D254" s="170"/>
      <c r="E254" s="170"/>
      <c r="F254" s="170"/>
      <c r="G254" s="170"/>
      <c r="H254" s="171"/>
      <c r="I254" s="172"/>
      <c r="J254" s="173"/>
      <c r="K254" s="172"/>
      <c r="L254" s="172"/>
      <c r="M254" s="173"/>
      <c r="N254" s="171"/>
      <c r="O254" s="173"/>
      <c r="P254" s="175"/>
      <c r="Q254" s="175"/>
      <c r="R254" s="175"/>
      <c r="S254" s="175"/>
      <c r="T254" s="175"/>
      <c r="U254" s="175"/>
      <c r="V254" s="175"/>
      <c r="W254" s="175"/>
      <c r="X254" s="175"/>
      <c r="Y254" s="175"/>
      <c r="Z254" s="175"/>
      <c r="AA254" s="175"/>
      <c r="AB254" s="175"/>
      <c r="AC254" s="175"/>
      <c r="AD254" s="175"/>
      <c r="AE254" s="175"/>
      <c r="AF254" s="175"/>
      <c r="AG254" s="175"/>
      <c r="AH254" s="175"/>
      <c r="AI254" s="175"/>
      <c r="AJ254" s="175"/>
      <c r="AK254" s="175"/>
      <c r="AL254" s="175"/>
      <c r="AM254" s="175"/>
      <c r="AN254" s="175"/>
      <c r="AO254" s="175"/>
      <c r="AP254" s="175"/>
      <c r="AQ254" s="175"/>
      <c r="AR254" s="176"/>
      <c r="AS254" s="176"/>
      <c r="AT254" s="176"/>
      <c r="AU254" s="177" t="str">
        <f>VLOOKUP(Table3[[#This Row],[Risk Rating Score]],'Lookup Values'!$BS$1:$BT$34,2)</f>
        <v>Very Low</v>
      </c>
      <c r="AV254" s="172"/>
      <c r="AW254" s="177" t="str">
        <f>IFERROR(VLOOKUP(Table3[[#This Row],[RONI Match]],'Lookup Values'!$BU$2:$BV$26,2,FALSE),"")</f>
        <v/>
      </c>
      <c r="AX254" s="186"/>
      <c r="AY254" s="172"/>
      <c r="AZ254" s="176"/>
      <c r="BA254" s="170"/>
      <c r="BB254" s="170"/>
      <c r="BC254" s="170"/>
      <c r="BD254" s="170"/>
      <c r="BE254" s="170"/>
      <c r="BF254" s="170"/>
      <c r="BG254" s="170"/>
      <c r="BH254" s="170"/>
      <c r="BI254" s="175"/>
      <c r="BJ254" s="173"/>
      <c r="BK254" s="173"/>
      <c r="BL254" s="175"/>
      <c r="BM254" s="176"/>
      <c r="CC254" s="180" t="str">
        <f>IFERROR(VLOOKUP(Table2[[#This Row],[Gender]],'Lookup Values'!$A$1:$B$5,2,FALSE),"0")</f>
        <v>0</v>
      </c>
      <c r="CD254" s="181"/>
      <c r="CE254" s="180" t="str">
        <f>IFERROR(VLOOKUP(Table2[[#This Row],[Year Group]],'Lookup Values'!$C$1:$D$9,2,FALSE),"0")</f>
        <v>0</v>
      </c>
      <c r="CF254" s="180" t="str">
        <f>IFERROR(VLOOKUP(Table2[[#This Row],[School]],'Lookup Values'!$E$1:$E$22,2,FALSE),"0")</f>
        <v>0</v>
      </c>
      <c r="CG254" s="180" t="str">
        <f>IFERROR(VLOOKUP(Table2[[#This Row],[Attending PRU / AP]],'Lookup Values'!$G$1:$H$3,2,FALSE),"0")</f>
        <v>0</v>
      </c>
      <c r="CH254" s="180" t="str">
        <f>IFERROR(VLOOKUP(Table2[[#This Row],[EHE]],'Lookup Values'!$I$1:$J$3,2,FALSE),"0")</f>
        <v>0</v>
      </c>
      <c r="CI254" s="180" t="str">
        <f>IFERROR(VLOOKUP(Table2[[#This Row],[CME]],'Lookup Values'!$K$1:$L$3,2,FALSE),"0")</f>
        <v>0</v>
      </c>
      <c r="CJ254" s="183" t="str">
        <f>IFERROR(VLOOKUP(Table2[[#This Row],[Ethnicity]],'Ethnicity codes'!$H$1:$J$101,3,FALSE),"")</f>
        <v/>
      </c>
      <c r="CK254" s="180" t="str">
        <f>IFERROR(VLOOKUP(Table3[[#This Row],[Ethnicity2]],'Lookup Values'!$M$1:$N$23,2,FALSE),"0")</f>
        <v>0</v>
      </c>
      <c r="CL254" s="180" t="str">
        <f>IFERROR(VLOOKUP(Table3[[#This Row],[Ethnicity2]],'Lookup Values'!$O$1:$P$3,2,FALSE),"0")</f>
        <v>0</v>
      </c>
      <c r="CM254" s="180" t="str">
        <f>IFERROR(VLOOKUP(Table2[[#This Row],[EAL]],'Lookup Values'!$Q$1:$R$3,2,FALSE),"0")</f>
        <v>0</v>
      </c>
      <c r="CN254" s="180" t="str">
        <f>IFERROR(VLOOKUP(Table2[[#This Row],[SEND]],'Lookup Values'!$S$1:$T$6,2,FALSE),"0")</f>
        <v>0</v>
      </c>
      <c r="CO254" s="180" t="str">
        <f>IFERROR(VLOOKUP(Table2[[#This Row],[Pupil Premium]],'Lookup Values'!$U$1:$V$3,2,FALSE),"0")</f>
        <v>0</v>
      </c>
      <c r="CP254" s="180" t="str">
        <f>IFERROR(VLOOKUP(Table2[[#This Row],[LAC / Care Leaver]],'Lookup Values'!$W$1:$X$3,2,FALSE),"0")</f>
        <v>0</v>
      </c>
      <c r="CQ254" s="180" t="str">
        <f>IFERROR(VLOOKUP(Table2[[#This Row],[CP / CIN]],'Lookup Values'!$Y$1:$Z$3,2,FALSE),"0")</f>
        <v>0</v>
      </c>
      <c r="CR254" s="180" t="str">
        <f>IFERROR(VLOOKUP(Table2[[#This Row],[Early Help Referral]],'Lookup Values'!$Y$1:$Z$3,2,FALSE),"0")</f>
        <v>0</v>
      </c>
      <c r="CS254" s="180" t="str">
        <f>IFERROR(VLOOKUP(Table2[[#This Row],[Social Worker]],'Lookup Values'!$Y$1:$Z$3,2,FALSE),"0")</f>
        <v>0</v>
      </c>
      <c r="CT254" s="180" t="str">
        <f>IFERROR(VLOOKUP(Table2[[#This Row],[Exclusion]],'Lookup Values'!$AE$1:$AF$5,2,FALSE),"0")</f>
        <v>0</v>
      </c>
      <c r="CU254" s="180" t="str">
        <f>IFERROR(VLOOKUP(Table2[[#This Row],[Attendance / Absence (&lt;90% PA / &lt;50% SA)]],'Lookup Values'!$AG$1:$AH$4,2,FALSE),"0")</f>
        <v>0</v>
      </c>
      <c r="CV254" s="180" t="str">
        <f>IFERROR(VLOOKUP(Table2[[#This Row],[Multiple School Moves (3+)]],'Lookup Values'!$AI$1:$AJ$3,2,FALSE),"0")</f>
        <v>0</v>
      </c>
      <c r="CW254" s="180" t="str">
        <f>IFERROR(VLOOKUP(Table2[[#This Row],[Pregnancy]],'Lookup Values'!$AK$1:$AL$3,2,FALSE),"0")</f>
        <v>0</v>
      </c>
      <c r="CX254" s="180" t="str">
        <f>IFERROR(VLOOKUP(Table2[[#This Row],[Young Parent]],'Lookup Values'!$AM$1:$AN$3,2,FALSE),"0")</f>
        <v>0</v>
      </c>
      <c r="CY254" s="180" t="str">
        <f>IFERROR(VLOOKUP(Table2[[#This Row],[Young Carer]],'Lookup Values'!$AO$1:$AP$3,2,FALSE),"0")</f>
        <v>0</v>
      </c>
      <c r="CZ254" s="180" t="str">
        <f>IFERROR(VLOOKUP(Table2[[#This Row],[CAMHS Involvement]],'Lookup Values'!$AQ$1:$AR$3,2,FALSE),"0")</f>
        <v>0</v>
      </c>
      <c r="DA254" s="180" t="str">
        <f>IFERROR(VLOOKUP(Table2[[#This Row],[Health Condition]],'Lookup Values'!$AS$1:$AT$3,2,FALSE),"0")</f>
        <v>0</v>
      </c>
      <c r="DB254" s="180" t="str">
        <f>IFERROR(VLOOKUP(Table2[[#This Row],[Substance Misuse ]],'Lookup Values'!$AU$1:$AV$3,2,FALSE),"0")</f>
        <v>0</v>
      </c>
      <c r="DC254" s="180" t="str">
        <f>IFERROR(VLOOKUP(Table2[[#This Row],[YOT supervision]],'Lookup Values'!$AW$1:$AX$3,2,FALSE),"0")</f>
        <v>0</v>
      </c>
      <c r="DD254" s="180" t="str">
        <f>IFERROR(VLOOKUP(Table2[[#This Row],[Previous YOT supervision]],'Lookup Values'!$AY$1:$AZ$3,2,FALSE),"0")</f>
        <v>0</v>
      </c>
      <c r="DE254" s="180" t="str">
        <f>IFERROR(VLOOKUP(Table2[[#This Row],[Custody]],'Lookup Values'!$BA$1:$BB$3,2,FALSE),"0")</f>
        <v>0</v>
      </c>
      <c r="DF254" s="180" t="str">
        <f>IFERROR(VLOOKUP(Table2[[#This Row],[KS2 Eng &amp; Maths Ability Profile HAP/MAP/LAP]],'Lookup Values'!$BC$1:$BD$4,2,FALSE),"0")</f>
        <v>0</v>
      </c>
      <c r="DG254" s="180" t="str">
        <f>IFERROR(VLOOKUP(Table2[[#This Row],[Intended Post 16 Destination]],'Lookup Values'!$BG$1:$BH$12,2,FALSE),"0")</f>
        <v>0</v>
      </c>
      <c r="DH254" s="180" t="str">
        <f>IFERROR(VLOOKUP(Table2[[#This Row],[Application submitted (Y/N or number of applications)]],'Lookup Values'!$BI$1:$BJ$3,2,FALSE),"0")</f>
        <v>0</v>
      </c>
      <c r="DI254" s="180" t="str">
        <f>IFERROR(VLOOKUP(Table2[[#This Row],[Provider Name]],'Lookup Values'!$BK$1:$BL$3,2,FALSE),"0")</f>
        <v>0</v>
      </c>
      <c r="DJ254" s="181"/>
      <c r="DK254" s="180" t="str">
        <f>IFERROR(VLOOKUP(Table2[[#This Row],[Offer received (Y/N)]],'Lookup Values'!$BM$1:$BN$3,2,FALSE),"0")</f>
        <v>0</v>
      </c>
      <c r="DL254" s="180" t="str">
        <f>IFERROR(VLOOKUP(Table2[[#This Row],[Poor Behaviour / Attitude / Motivation]],'Lookup Values'!$BO$1:$BP$4,2,FALSE),"0")</f>
        <v>0</v>
      </c>
      <c r="DM254" s="180" t="str">
        <f>IFERROR(VLOOKUP(Table2[[#This Row],[Other known risk factors (1)]],'Lookup Values'!$BQ$1:$BR$10,2,FALSE),"0")</f>
        <v>0</v>
      </c>
      <c r="DN254" s="182" t="str">
        <f>IFERROR(VLOOKUP(Table2[[#This Row],[Other known risk factors (2)]],'Lookup Values'!$BQ$1:$BR$10,2,FALSE),"0")</f>
        <v>0</v>
      </c>
      <c r="DO254" s="180">
        <f>SUM(Table3[[#This Row],[Gender Score]:[Other known risk factors (2) Score]])</f>
        <v>0</v>
      </c>
      <c r="DP254" s="185" t="str">
        <f>CONCATENATE(Table2[[#This Row],[Generated RONI]],Table2[[#This Row],[School RONI]])</f>
        <v>Very Low</v>
      </c>
    </row>
    <row r="255" spans="1:120" s="179" customFormat="1" ht="13" x14ac:dyDescent="0.3">
      <c r="A255" s="168"/>
      <c r="B255" s="169"/>
      <c r="C255" s="170"/>
      <c r="D255" s="170"/>
      <c r="E255" s="170"/>
      <c r="F255" s="170"/>
      <c r="G255" s="170"/>
      <c r="H255" s="171"/>
      <c r="I255" s="172"/>
      <c r="J255" s="173"/>
      <c r="K255" s="172"/>
      <c r="L255" s="172"/>
      <c r="M255" s="173"/>
      <c r="N255" s="171"/>
      <c r="O255" s="173"/>
      <c r="P255" s="175"/>
      <c r="Q255" s="175"/>
      <c r="R255" s="175"/>
      <c r="S255" s="175"/>
      <c r="T255" s="175"/>
      <c r="U255" s="175"/>
      <c r="V255" s="175"/>
      <c r="W255" s="175"/>
      <c r="X255" s="175"/>
      <c r="Y255" s="175"/>
      <c r="Z255" s="175"/>
      <c r="AA255" s="175"/>
      <c r="AB255" s="175"/>
      <c r="AC255" s="175"/>
      <c r="AD255" s="175"/>
      <c r="AE255" s="175"/>
      <c r="AF255" s="175"/>
      <c r="AG255" s="175"/>
      <c r="AH255" s="175"/>
      <c r="AI255" s="175"/>
      <c r="AJ255" s="175"/>
      <c r="AK255" s="175"/>
      <c r="AL255" s="175"/>
      <c r="AM255" s="175"/>
      <c r="AN255" s="175"/>
      <c r="AO255" s="175"/>
      <c r="AP255" s="175"/>
      <c r="AQ255" s="175"/>
      <c r="AR255" s="176"/>
      <c r="AS255" s="176"/>
      <c r="AT255" s="176"/>
      <c r="AU255" s="177" t="str">
        <f>VLOOKUP(Table3[[#This Row],[Risk Rating Score]],'Lookup Values'!$BS$1:$BT$34,2)</f>
        <v>Very Low</v>
      </c>
      <c r="AV255" s="172"/>
      <c r="AW255" s="177" t="str">
        <f>IFERROR(VLOOKUP(Table3[[#This Row],[RONI Match]],'Lookup Values'!$BU$2:$BV$26,2,FALSE),"")</f>
        <v/>
      </c>
      <c r="AX255" s="186"/>
      <c r="AY255" s="172"/>
      <c r="AZ255" s="176"/>
      <c r="BA255" s="170"/>
      <c r="BB255" s="170"/>
      <c r="BC255" s="170"/>
      <c r="BD255" s="170"/>
      <c r="BE255" s="170"/>
      <c r="BF255" s="170"/>
      <c r="BG255" s="170"/>
      <c r="BH255" s="170"/>
      <c r="BI255" s="175"/>
      <c r="BJ255" s="173"/>
      <c r="BK255" s="173"/>
      <c r="BL255" s="175"/>
      <c r="BM255" s="176"/>
      <c r="CC255" s="180" t="str">
        <f>IFERROR(VLOOKUP(Table2[[#This Row],[Gender]],'Lookup Values'!$A$1:$B$5,2,FALSE),"0")</f>
        <v>0</v>
      </c>
      <c r="CD255" s="181"/>
      <c r="CE255" s="180" t="str">
        <f>IFERROR(VLOOKUP(Table2[[#This Row],[Year Group]],'Lookup Values'!$C$1:$D$9,2,FALSE),"0")</f>
        <v>0</v>
      </c>
      <c r="CF255" s="180" t="str">
        <f>IFERROR(VLOOKUP(Table2[[#This Row],[School]],'Lookup Values'!$E$1:$E$22,2,FALSE),"0")</f>
        <v>0</v>
      </c>
      <c r="CG255" s="180" t="str">
        <f>IFERROR(VLOOKUP(Table2[[#This Row],[Attending PRU / AP]],'Lookup Values'!$G$1:$H$3,2,FALSE),"0")</f>
        <v>0</v>
      </c>
      <c r="CH255" s="180" t="str">
        <f>IFERROR(VLOOKUP(Table2[[#This Row],[EHE]],'Lookup Values'!$I$1:$J$3,2,FALSE),"0")</f>
        <v>0</v>
      </c>
      <c r="CI255" s="180" t="str">
        <f>IFERROR(VLOOKUP(Table2[[#This Row],[CME]],'Lookup Values'!$K$1:$L$3,2,FALSE),"0")</f>
        <v>0</v>
      </c>
      <c r="CJ255" s="183" t="str">
        <f>IFERROR(VLOOKUP(Table2[[#This Row],[Ethnicity]],'Ethnicity codes'!$H$1:$J$101,3,FALSE),"")</f>
        <v/>
      </c>
      <c r="CK255" s="180" t="str">
        <f>IFERROR(VLOOKUP(Table3[[#This Row],[Ethnicity2]],'Lookup Values'!$M$1:$N$23,2,FALSE),"0")</f>
        <v>0</v>
      </c>
      <c r="CL255" s="180" t="str">
        <f>IFERROR(VLOOKUP(Table3[[#This Row],[Ethnicity2]],'Lookup Values'!$O$1:$P$3,2,FALSE),"0")</f>
        <v>0</v>
      </c>
      <c r="CM255" s="180" t="str">
        <f>IFERROR(VLOOKUP(Table2[[#This Row],[EAL]],'Lookup Values'!$Q$1:$R$3,2,FALSE),"0")</f>
        <v>0</v>
      </c>
      <c r="CN255" s="180" t="str">
        <f>IFERROR(VLOOKUP(Table2[[#This Row],[SEND]],'Lookup Values'!$S$1:$T$6,2,FALSE),"0")</f>
        <v>0</v>
      </c>
      <c r="CO255" s="180" t="str">
        <f>IFERROR(VLOOKUP(Table2[[#This Row],[Pupil Premium]],'Lookup Values'!$U$1:$V$3,2,FALSE),"0")</f>
        <v>0</v>
      </c>
      <c r="CP255" s="180" t="str">
        <f>IFERROR(VLOOKUP(Table2[[#This Row],[LAC / Care Leaver]],'Lookup Values'!$W$1:$X$3,2,FALSE),"0")</f>
        <v>0</v>
      </c>
      <c r="CQ255" s="180" t="str">
        <f>IFERROR(VLOOKUP(Table2[[#This Row],[CP / CIN]],'Lookup Values'!$Y$1:$Z$3,2,FALSE),"0")</f>
        <v>0</v>
      </c>
      <c r="CR255" s="180" t="str">
        <f>IFERROR(VLOOKUP(Table2[[#This Row],[Early Help Referral]],'Lookup Values'!$Y$1:$Z$3,2,FALSE),"0")</f>
        <v>0</v>
      </c>
      <c r="CS255" s="180" t="str">
        <f>IFERROR(VLOOKUP(Table2[[#This Row],[Social Worker]],'Lookup Values'!$Y$1:$Z$3,2,FALSE),"0")</f>
        <v>0</v>
      </c>
      <c r="CT255" s="180" t="str">
        <f>IFERROR(VLOOKUP(Table2[[#This Row],[Exclusion]],'Lookup Values'!$AE$1:$AF$5,2,FALSE),"0")</f>
        <v>0</v>
      </c>
      <c r="CU255" s="180" t="str">
        <f>IFERROR(VLOOKUP(Table2[[#This Row],[Attendance / Absence (&lt;90% PA / &lt;50% SA)]],'Lookup Values'!$AG$1:$AH$4,2,FALSE),"0")</f>
        <v>0</v>
      </c>
      <c r="CV255" s="180" t="str">
        <f>IFERROR(VLOOKUP(Table2[[#This Row],[Multiple School Moves (3+)]],'Lookup Values'!$AI$1:$AJ$3,2,FALSE),"0")</f>
        <v>0</v>
      </c>
      <c r="CW255" s="180" t="str">
        <f>IFERROR(VLOOKUP(Table2[[#This Row],[Pregnancy]],'Lookup Values'!$AK$1:$AL$3,2,FALSE),"0")</f>
        <v>0</v>
      </c>
      <c r="CX255" s="180" t="str">
        <f>IFERROR(VLOOKUP(Table2[[#This Row],[Young Parent]],'Lookup Values'!$AM$1:$AN$3,2,FALSE),"0")</f>
        <v>0</v>
      </c>
      <c r="CY255" s="180" t="str">
        <f>IFERROR(VLOOKUP(Table2[[#This Row],[Young Carer]],'Lookup Values'!$AO$1:$AP$3,2,FALSE),"0")</f>
        <v>0</v>
      </c>
      <c r="CZ255" s="180" t="str">
        <f>IFERROR(VLOOKUP(Table2[[#This Row],[CAMHS Involvement]],'Lookup Values'!$AQ$1:$AR$3,2,FALSE),"0")</f>
        <v>0</v>
      </c>
      <c r="DA255" s="180" t="str">
        <f>IFERROR(VLOOKUP(Table2[[#This Row],[Health Condition]],'Lookup Values'!$AS$1:$AT$3,2,FALSE),"0")</f>
        <v>0</v>
      </c>
      <c r="DB255" s="180" t="str">
        <f>IFERROR(VLOOKUP(Table2[[#This Row],[Substance Misuse ]],'Lookup Values'!$AU$1:$AV$3,2,FALSE),"0")</f>
        <v>0</v>
      </c>
      <c r="DC255" s="180" t="str">
        <f>IFERROR(VLOOKUP(Table2[[#This Row],[YOT supervision]],'Lookup Values'!$AW$1:$AX$3,2,FALSE),"0")</f>
        <v>0</v>
      </c>
      <c r="DD255" s="180" t="str">
        <f>IFERROR(VLOOKUP(Table2[[#This Row],[Previous YOT supervision]],'Lookup Values'!$AY$1:$AZ$3,2,FALSE),"0")</f>
        <v>0</v>
      </c>
      <c r="DE255" s="180" t="str">
        <f>IFERROR(VLOOKUP(Table2[[#This Row],[Custody]],'Lookup Values'!$BA$1:$BB$3,2,FALSE),"0")</f>
        <v>0</v>
      </c>
      <c r="DF255" s="180" t="str">
        <f>IFERROR(VLOOKUP(Table2[[#This Row],[KS2 Eng &amp; Maths Ability Profile HAP/MAP/LAP]],'Lookup Values'!$BC$1:$BD$4,2,FALSE),"0")</f>
        <v>0</v>
      </c>
      <c r="DG255" s="180" t="str">
        <f>IFERROR(VLOOKUP(Table2[[#This Row],[Intended Post 16 Destination]],'Lookup Values'!$BG$1:$BH$12,2,FALSE),"0")</f>
        <v>0</v>
      </c>
      <c r="DH255" s="180" t="str">
        <f>IFERROR(VLOOKUP(Table2[[#This Row],[Application submitted (Y/N or number of applications)]],'Lookup Values'!$BI$1:$BJ$3,2,FALSE),"0")</f>
        <v>0</v>
      </c>
      <c r="DI255" s="180" t="str">
        <f>IFERROR(VLOOKUP(Table2[[#This Row],[Provider Name]],'Lookup Values'!$BK$1:$BL$3,2,FALSE),"0")</f>
        <v>0</v>
      </c>
      <c r="DJ255" s="181"/>
      <c r="DK255" s="180" t="str">
        <f>IFERROR(VLOOKUP(Table2[[#This Row],[Offer received (Y/N)]],'Lookup Values'!$BM$1:$BN$3,2,FALSE),"0")</f>
        <v>0</v>
      </c>
      <c r="DL255" s="180" t="str">
        <f>IFERROR(VLOOKUP(Table2[[#This Row],[Poor Behaviour / Attitude / Motivation]],'Lookup Values'!$BO$1:$BP$4,2,FALSE),"0")</f>
        <v>0</v>
      </c>
      <c r="DM255" s="180" t="str">
        <f>IFERROR(VLOOKUP(Table2[[#This Row],[Other known risk factors (1)]],'Lookup Values'!$BQ$1:$BR$10,2,FALSE),"0")</f>
        <v>0</v>
      </c>
      <c r="DN255" s="182" t="str">
        <f>IFERROR(VLOOKUP(Table2[[#This Row],[Other known risk factors (2)]],'Lookup Values'!$BQ$1:$BR$10,2,FALSE),"0")</f>
        <v>0</v>
      </c>
      <c r="DO255" s="180">
        <f>SUM(Table3[[#This Row],[Gender Score]:[Other known risk factors (2) Score]])</f>
        <v>0</v>
      </c>
      <c r="DP255" s="185" t="str">
        <f>CONCATENATE(Table2[[#This Row],[Generated RONI]],Table2[[#This Row],[School RONI]])</f>
        <v>Very Low</v>
      </c>
    </row>
    <row r="256" spans="1:120" s="179" customFormat="1" ht="13" x14ac:dyDescent="0.3">
      <c r="A256" s="168"/>
      <c r="B256" s="169"/>
      <c r="C256" s="170"/>
      <c r="D256" s="170"/>
      <c r="E256" s="170"/>
      <c r="F256" s="170"/>
      <c r="G256" s="170"/>
      <c r="H256" s="171"/>
      <c r="I256" s="172"/>
      <c r="J256" s="173"/>
      <c r="K256" s="172"/>
      <c r="L256" s="172"/>
      <c r="M256" s="173"/>
      <c r="N256" s="171"/>
      <c r="O256" s="173"/>
      <c r="P256" s="175"/>
      <c r="Q256" s="175"/>
      <c r="R256" s="175"/>
      <c r="S256" s="175"/>
      <c r="T256" s="175"/>
      <c r="U256" s="175"/>
      <c r="V256" s="175"/>
      <c r="W256" s="175"/>
      <c r="X256" s="175"/>
      <c r="Y256" s="175"/>
      <c r="Z256" s="175"/>
      <c r="AA256" s="175"/>
      <c r="AB256" s="175"/>
      <c r="AC256" s="175"/>
      <c r="AD256" s="175"/>
      <c r="AE256" s="175"/>
      <c r="AF256" s="175"/>
      <c r="AG256" s="175"/>
      <c r="AH256" s="175"/>
      <c r="AI256" s="175"/>
      <c r="AJ256" s="175"/>
      <c r="AK256" s="175"/>
      <c r="AL256" s="175"/>
      <c r="AM256" s="175"/>
      <c r="AN256" s="175"/>
      <c r="AO256" s="175"/>
      <c r="AP256" s="175"/>
      <c r="AQ256" s="175"/>
      <c r="AR256" s="176"/>
      <c r="AS256" s="176"/>
      <c r="AT256" s="176"/>
      <c r="AU256" s="177" t="str">
        <f>VLOOKUP(Table3[[#This Row],[Risk Rating Score]],'Lookup Values'!$BS$1:$BT$34,2)</f>
        <v>Very Low</v>
      </c>
      <c r="AV256" s="172"/>
      <c r="AW256" s="177" t="str">
        <f>IFERROR(VLOOKUP(Table3[[#This Row],[RONI Match]],'Lookup Values'!$BU$2:$BV$26,2,FALSE),"")</f>
        <v/>
      </c>
      <c r="AX256" s="186"/>
      <c r="AY256" s="172"/>
      <c r="AZ256" s="176"/>
      <c r="BA256" s="170"/>
      <c r="BB256" s="170"/>
      <c r="BC256" s="170"/>
      <c r="BD256" s="170"/>
      <c r="BE256" s="170"/>
      <c r="BF256" s="170"/>
      <c r="BG256" s="170"/>
      <c r="BH256" s="170"/>
      <c r="BI256" s="175"/>
      <c r="BJ256" s="173"/>
      <c r="BK256" s="173"/>
      <c r="BL256" s="175"/>
      <c r="BM256" s="176"/>
      <c r="CC256" s="180" t="str">
        <f>IFERROR(VLOOKUP(Table2[[#This Row],[Gender]],'Lookup Values'!$A$1:$B$5,2,FALSE),"0")</f>
        <v>0</v>
      </c>
      <c r="CD256" s="181"/>
      <c r="CE256" s="180" t="str">
        <f>IFERROR(VLOOKUP(Table2[[#This Row],[Year Group]],'Lookup Values'!$C$1:$D$9,2,FALSE),"0")</f>
        <v>0</v>
      </c>
      <c r="CF256" s="180" t="str">
        <f>IFERROR(VLOOKUP(Table2[[#This Row],[School]],'Lookup Values'!$E$1:$E$22,2,FALSE),"0")</f>
        <v>0</v>
      </c>
      <c r="CG256" s="180" t="str">
        <f>IFERROR(VLOOKUP(Table2[[#This Row],[Attending PRU / AP]],'Lookup Values'!$G$1:$H$3,2,FALSE),"0")</f>
        <v>0</v>
      </c>
      <c r="CH256" s="180" t="str">
        <f>IFERROR(VLOOKUP(Table2[[#This Row],[EHE]],'Lookup Values'!$I$1:$J$3,2,FALSE),"0")</f>
        <v>0</v>
      </c>
      <c r="CI256" s="180" t="str">
        <f>IFERROR(VLOOKUP(Table2[[#This Row],[CME]],'Lookup Values'!$K$1:$L$3,2,FALSE),"0")</f>
        <v>0</v>
      </c>
      <c r="CJ256" s="183" t="str">
        <f>IFERROR(VLOOKUP(Table2[[#This Row],[Ethnicity]],'Ethnicity codes'!$H$1:$J$101,3,FALSE),"")</f>
        <v/>
      </c>
      <c r="CK256" s="180" t="str">
        <f>IFERROR(VLOOKUP(Table3[[#This Row],[Ethnicity2]],'Lookup Values'!$M$1:$N$23,2,FALSE),"0")</f>
        <v>0</v>
      </c>
      <c r="CL256" s="180" t="str">
        <f>IFERROR(VLOOKUP(Table3[[#This Row],[Ethnicity2]],'Lookup Values'!$O$1:$P$3,2,FALSE),"0")</f>
        <v>0</v>
      </c>
      <c r="CM256" s="180" t="str">
        <f>IFERROR(VLOOKUP(Table2[[#This Row],[EAL]],'Lookup Values'!$Q$1:$R$3,2,FALSE),"0")</f>
        <v>0</v>
      </c>
      <c r="CN256" s="180" t="str">
        <f>IFERROR(VLOOKUP(Table2[[#This Row],[SEND]],'Lookup Values'!$S$1:$T$6,2,FALSE),"0")</f>
        <v>0</v>
      </c>
      <c r="CO256" s="180" t="str">
        <f>IFERROR(VLOOKUP(Table2[[#This Row],[Pupil Premium]],'Lookup Values'!$U$1:$V$3,2,FALSE),"0")</f>
        <v>0</v>
      </c>
      <c r="CP256" s="180" t="str">
        <f>IFERROR(VLOOKUP(Table2[[#This Row],[LAC / Care Leaver]],'Lookup Values'!$W$1:$X$3,2,FALSE),"0")</f>
        <v>0</v>
      </c>
      <c r="CQ256" s="180" t="str">
        <f>IFERROR(VLOOKUP(Table2[[#This Row],[CP / CIN]],'Lookup Values'!$Y$1:$Z$3,2,FALSE),"0")</f>
        <v>0</v>
      </c>
      <c r="CR256" s="180" t="str">
        <f>IFERROR(VLOOKUP(Table2[[#This Row],[Early Help Referral]],'Lookup Values'!$Y$1:$Z$3,2,FALSE),"0")</f>
        <v>0</v>
      </c>
      <c r="CS256" s="180" t="str">
        <f>IFERROR(VLOOKUP(Table2[[#This Row],[Social Worker]],'Lookup Values'!$Y$1:$Z$3,2,FALSE),"0")</f>
        <v>0</v>
      </c>
      <c r="CT256" s="180" t="str">
        <f>IFERROR(VLOOKUP(Table2[[#This Row],[Exclusion]],'Lookup Values'!$AE$1:$AF$5,2,FALSE),"0")</f>
        <v>0</v>
      </c>
      <c r="CU256" s="180" t="str">
        <f>IFERROR(VLOOKUP(Table2[[#This Row],[Attendance / Absence (&lt;90% PA / &lt;50% SA)]],'Lookup Values'!$AG$1:$AH$4,2,FALSE),"0")</f>
        <v>0</v>
      </c>
      <c r="CV256" s="180" t="str">
        <f>IFERROR(VLOOKUP(Table2[[#This Row],[Multiple School Moves (3+)]],'Lookup Values'!$AI$1:$AJ$3,2,FALSE),"0")</f>
        <v>0</v>
      </c>
      <c r="CW256" s="180" t="str">
        <f>IFERROR(VLOOKUP(Table2[[#This Row],[Pregnancy]],'Lookup Values'!$AK$1:$AL$3,2,FALSE),"0")</f>
        <v>0</v>
      </c>
      <c r="CX256" s="180" t="str">
        <f>IFERROR(VLOOKUP(Table2[[#This Row],[Young Parent]],'Lookup Values'!$AM$1:$AN$3,2,FALSE),"0")</f>
        <v>0</v>
      </c>
      <c r="CY256" s="180" t="str">
        <f>IFERROR(VLOOKUP(Table2[[#This Row],[Young Carer]],'Lookup Values'!$AO$1:$AP$3,2,FALSE),"0")</f>
        <v>0</v>
      </c>
      <c r="CZ256" s="180" t="str">
        <f>IFERROR(VLOOKUP(Table2[[#This Row],[CAMHS Involvement]],'Lookup Values'!$AQ$1:$AR$3,2,FALSE),"0")</f>
        <v>0</v>
      </c>
      <c r="DA256" s="180" t="str">
        <f>IFERROR(VLOOKUP(Table2[[#This Row],[Health Condition]],'Lookup Values'!$AS$1:$AT$3,2,FALSE),"0")</f>
        <v>0</v>
      </c>
      <c r="DB256" s="180" t="str">
        <f>IFERROR(VLOOKUP(Table2[[#This Row],[Substance Misuse ]],'Lookup Values'!$AU$1:$AV$3,2,FALSE),"0")</f>
        <v>0</v>
      </c>
      <c r="DC256" s="180" t="str">
        <f>IFERROR(VLOOKUP(Table2[[#This Row],[YOT supervision]],'Lookup Values'!$AW$1:$AX$3,2,FALSE),"0")</f>
        <v>0</v>
      </c>
      <c r="DD256" s="180" t="str">
        <f>IFERROR(VLOOKUP(Table2[[#This Row],[Previous YOT supervision]],'Lookup Values'!$AY$1:$AZ$3,2,FALSE),"0")</f>
        <v>0</v>
      </c>
      <c r="DE256" s="180" t="str">
        <f>IFERROR(VLOOKUP(Table2[[#This Row],[Custody]],'Lookup Values'!$BA$1:$BB$3,2,FALSE),"0")</f>
        <v>0</v>
      </c>
      <c r="DF256" s="180" t="str">
        <f>IFERROR(VLOOKUP(Table2[[#This Row],[KS2 Eng &amp; Maths Ability Profile HAP/MAP/LAP]],'Lookup Values'!$BC$1:$BD$4,2,FALSE),"0")</f>
        <v>0</v>
      </c>
      <c r="DG256" s="180" t="str">
        <f>IFERROR(VLOOKUP(Table2[[#This Row],[Intended Post 16 Destination]],'Lookup Values'!$BG$1:$BH$12,2,FALSE),"0")</f>
        <v>0</v>
      </c>
      <c r="DH256" s="180" t="str">
        <f>IFERROR(VLOOKUP(Table2[[#This Row],[Application submitted (Y/N or number of applications)]],'Lookup Values'!$BI$1:$BJ$3,2,FALSE),"0")</f>
        <v>0</v>
      </c>
      <c r="DI256" s="180" t="str">
        <f>IFERROR(VLOOKUP(Table2[[#This Row],[Provider Name]],'Lookup Values'!$BK$1:$BL$3,2,FALSE),"0")</f>
        <v>0</v>
      </c>
      <c r="DJ256" s="181"/>
      <c r="DK256" s="180" t="str">
        <f>IFERROR(VLOOKUP(Table2[[#This Row],[Offer received (Y/N)]],'Lookup Values'!$BM$1:$BN$3,2,FALSE),"0")</f>
        <v>0</v>
      </c>
      <c r="DL256" s="180" t="str">
        <f>IFERROR(VLOOKUP(Table2[[#This Row],[Poor Behaviour / Attitude / Motivation]],'Lookup Values'!$BO$1:$BP$4,2,FALSE),"0")</f>
        <v>0</v>
      </c>
      <c r="DM256" s="180" t="str">
        <f>IFERROR(VLOOKUP(Table2[[#This Row],[Other known risk factors (1)]],'Lookup Values'!$BQ$1:$BR$10,2,FALSE),"0")</f>
        <v>0</v>
      </c>
      <c r="DN256" s="182" t="str">
        <f>IFERROR(VLOOKUP(Table2[[#This Row],[Other known risk factors (2)]],'Lookup Values'!$BQ$1:$BR$10,2,FALSE),"0")</f>
        <v>0</v>
      </c>
      <c r="DO256" s="180">
        <f>SUM(Table3[[#This Row],[Gender Score]:[Other known risk factors (2) Score]])</f>
        <v>0</v>
      </c>
      <c r="DP256" s="185" t="str">
        <f>CONCATENATE(Table2[[#This Row],[Generated RONI]],Table2[[#This Row],[School RONI]])</f>
        <v>Very Low</v>
      </c>
    </row>
    <row r="257" spans="1:120" s="179" customFormat="1" ht="13" x14ac:dyDescent="0.3">
      <c r="A257" s="168"/>
      <c r="B257" s="169"/>
      <c r="C257" s="170"/>
      <c r="D257" s="170"/>
      <c r="E257" s="170"/>
      <c r="F257" s="170"/>
      <c r="G257" s="170"/>
      <c r="H257" s="171"/>
      <c r="I257" s="172"/>
      <c r="J257" s="173"/>
      <c r="K257" s="172"/>
      <c r="L257" s="172"/>
      <c r="M257" s="173"/>
      <c r="N257" s="171"/>
      <c r="O257" s="173"/>
      <c r="P257" s="175"/>
      <c r="Q257" s="175"/>
      <c r="R257" s="175"/>
      <c r="S257" s="175"/>
      <c r="T257" s="175"/>
      <c r="U257" s="175"/>
      <c r="V257" s="175"/>
      <c r="W257" s="175"/>
      <c r="X257" s="175"/>
      <c r="Y257" s="175"/>
      <c r="Z257" s="175"/>
      <c r="AA257" s="175"/>
      <c r="AB257" s="175"/>
      <c r="AC257" s="175"/>
      <c r="AD257" s="175"/>
      <c r="AE257" s="175"/>
      <c r="AF257" s="175"/>
      <c r="AG257" s="175"/>
      <c r="AH257" s="175"/>
      <c r="AI257" s="175"/>
      <c r="AJ257" s="175"/>
      <c r="AK257" s="175"/>
      <c r="AL257" s="175"/>
      <c r="AM257" s="175"/>
      <c r="AN257" s="175"/>
      <c r="AO257" s="175"/>
      <c r="AP257" s="175"/>
      <c r="AQ257" s="175"/>
      <c r="AR257" s="176"/>
      <c r="AS257" s="176"/>
      <c r="AT257" s="176"/>
      <c r="AU257" s="177" t="str">
        <f>VLOOKUP(Table3[[#This Row],[Risk Rating Score]],'Lookup Values'!$BS$1:$BT$34,2)</f>
        <v>Very Low</v>
      </c>
      <c r="AV257" s="172"/>
      <c r="AW257" s="177" t="str">
        <f>IFERROR(VLOOKUP(Table3[[#This Row],[RONI Match]],'Lookup Values'!$BU$2:$BV$26,2,FALSE),"")</f>
        <v/>
      </c>
      <c r="AX257" s="186"/>
      <c r="AY257" s="172"/>
      <c r="AZ257" s="176"/>
      <c r="BA257" s="170"/>
      <c r="BB257" s="170"/>
      <c r="BC257" s="170"/>
      <c r="BD257" s="170"/>
      <c r="BE257" s="170"/>
      <c r="BF257" s="170"/>
      <c r="BG257" s="170"/>
      <c r="BH257" s="170"/>
      <c r="BI257" s="175"/>
      <c r="BJ257" s="173"/>
      <c r="BK257" s="173"/>
      <c r="BL257" s="175"/>
      <c r="BM257" s="176"/>
      <c r="CC257" s="180" t="str">
        <f>IFERROR(VLOOKUP(Table2[[#This Row],[Gender]],'Lookup Values'!$A$1:$B$5,2,FALSE),"0")</f>
        <v>0</v>
      </c>
      <c r="CD257" s="181"/>
      <c r="CE257" s="180" t="str">
        <f>IFERROR(VLOOKUP(Table2[[#This Row],[Year Group]],'Lookup Values'!$C$1:$D$9,2,FALSE),"0")</f>
        <v>0</v>
      </c>
      <c r="CF257" s="180" t="str">
        <f>IFERROR(VLOOKUP(Table2[[#This Row],[School]],'Lookup Values'!$E$1:$E$22,2,FALSE),"0")</f>
        <v>0</v>
      </c>
      <c r="CG257" s="180" t="str">
        <f>IFERROR(VLOOKUP(Table2[[#This Row],[Attending PRU / AP]],'Lookup Values'!$G$1:$H$3,2,FALSE),"0")</f>
        <v>0</v>
      </c>
      <c r="CH257" s="180" t="str">
        <f>IFERROR(VLOOKUP(Table2[[#This Row],[EHE]],'Lookup Values'!$I$1:$J$3,2,FALSE),"0")</f>
        <v>0</v>
      </c>
      <c r="CI257" s="180" t="str">
        <f>IFERROR(VLOOKUP(Table2[[#This Row],[CME]],'Lookup Values'!$K$1:$L$3,2,FALSE),"0")</f>
        <v>0</v>
      </c>
      <c r="CJ257" s="183" t="str">
        <f>IFERROR(VLOOKUP(Table2[[#This Row],[Ethnicity]],'Ethnicity codes'!$H$1:$J$101,3,FALSE),"")</f>
        <v/>
      </c>
      <c r="CK257" s="180" t="str">
        <f>IFERROR(VLOOKUP(Table3[[#This Row],[Ethnicity2]],'Lookup Values'!$M$1:$N$23,2,FALSE),"0")</f>
        <v>0</v>
      </c>
      <c r="CL257" s="180" t="str">
        <f>IFERROR(VLOOKUP(Table3[[#This Row],[Ethnicity2]],'Lookup Values'!$O$1:$P$3,2,FALSE),"0")</f>
        <v>0</v>
      </c>
      <c r="CM257" s="180" t="str">
        <f>IFERROR(VLOOKUP(Table2[[#This Row],[EAL]],'Lookup Values'!$Q$1:$R$3,2,FALSE),"0")</f>
        <v>0</v>
      </c>
      <c r="CN257" s="180" t="str">
        <f>IFERROR(VLOOKUP(Table2[[#This Row],[SEND]],'Lookup Values'!$S$1:$T$6,2,FALSE),"0")</f>
        <v>0</v>
      </c>
      <c r="CO257" s="180" t="str">
        <f>IFERROR(VLOOKUP(Table2[[#This Row],[Pupil Premium]],'Lookup Values'!$U$1:$V$3,2,FALSE),"0")</f>
        <v>0</v>
      </c>
      <c r="CP257" s="180" t="str">
        <f>IFERROR(VLOOKUP(Table2[[#This Row],[LAC / Care Leaver]],'Lookup Values'!$W$1:$X$3,2,FALSE),"0")</f>
        <v>0</v>
      </c>
      <c r="CQ257" s="180" t="str">
        <f>IFERROR(VLOOKUP(Table2[[#This Row],[CP / CIN]],'Lookup Values'!$Y$1:$Z$3,2,FALSE),"0")</f>
        <v>0</v>
      </c>
      <c r="CR257" s="180" t="str">
        <f>IFERROR(VLOOKUP(Table2[[#This Row],[Early Help Referral]],'Lookup Values'!$Y$1:$Z$3,2,FALSE),"0")</f>
        <v>0</v>
      </c>
      <c r="CS257" s="180" t="str">
        <f>IFERROR(VLOOKUP(Table2[[#This Row],[Social Worker]],'Lookup Values'!$Y$1:$Z$3,2,FALSE),"0")</f>
        <v>0</v>
      </c>
      <c r="CT257" s="180" t="str">
        <f>IFERROR(VLOOKUP(Table2[[#This Row],[Exclusion]],'Lookup Values'!$AE$1:$AF$5,2,FALSE),"0")</f>
        <v>0</v>
      </c>
      <c r="CU257" s="180" t="str">
        <f>IFERROR(VLOOKUP(Table2[[#This Row],[Attendance / Absence (&lt;90% PA / &lt;50% SA)]],'Lookup Values'!$AG$1:$AH$4,2,FALSE),"0")</f>
        <v>0</v>
      </c>
      <c r="CV257" s="180" t="str">
        <f>IFERROR(VLOOKUP(Table2[[#This Row],[Multiple School Moves (3+)]],'Lookup Values'!$AI$1:$AJ$3,2,FALSE),"0")</f>
        <v>0</v>
      </c>
      <c r="CW257" s="180" t="str">
        <f>IFERROR(VLOOKUP(Table2[[#This Row],[Pregnancy]],'Lookup Values'!$AK$1:$AL$3,2,FALSE),"0")</f>
        <v>0</v>
      </c>
      <c r="CX257" s="180" t="str">
        <f>IFERROR(VLOOKUP(Table2[[#This Row],[Young Parent]],'Lookup Values'!$AM$1:$AN$3,2,FALSE),"0")</f>
        <v>0</v>
      </c>
      <c r="CY257" s="180" t="str">
        <f>IFERROR(VLOOKUP(Table2[[#This Row],[Young Carer]],'Lookup Values'!$AO$1:$AP$3,2,FALSE),"0")</f>
        <v>0</v>
      </c>
      <c r="CZ257" s="180" t="str">
        <f>IFERROR(VLOOKUP(Table2[[#This Row],[CAMHS Involvement]],'Lookup Values'!$AQ$1:$AR$3,2,FALSE),"0")</f>
        <v>0</v>
      </c>
      <c r="DA257" s="180" t="str">
        <f>IFERROR(VLOOKUP(Table2[[#This Row],[Health Condition]],'Lookup Values'!$AS$1:$AT$3,2,FALSE),"0")</f>
        <v>0</v>
      </c>
      <c r="DB257" s="180" t="str">
        <f>IFERROR(VLOOKUP(Table2[[#This Row],[Substance Misuse ]],'Lookup Values'!$AU$1:$AV$3,2,FALSE),"0")</f>
        <v>0</v>
      </c>
      <c r="DC257" s="180" t="str">
        <f>IFERROR(VLOOKUP(Table2[[#This Row],[YOT supervision]],'Lookup Values'!$AW$1:$AX$3,2,FALSE),"0")</f>
        <v>0</v>
      </c>
      <c r="DD257" s="180" t="str">
        <f>IFERROR(VLOOKUP(Table2[[#This Row],[Previous YOT supervision]],'Lookup Values'!$AY$1:$AZ$3,2,FALSE),"0")</f>
        <v>0</v>
      </c>
      <c r="DE257" s="180" t="str">
        <f>IFERROR(VLOOKUP(Table2[[#This Row],[Custody]],'Lookup Values'!$BA$1:$BB$3,2,FALSE),"0")</f>
        <v>0</v>
      </c>
      <c r="DF257" s="180" t="str">
        <f>IFERROR(VLOOKUP(Table2[[#This Row],[KS2 Eng &amp; Maths Ability Profile HAP/MAP/LAP]],'Lookup Values'!$BC$1:$BD$4,2,FALSE),"0")</f>
        <v>0</v>
      </c>
      <c r="DG257" s="180" t="str">
        <f>IFERROR(VLOOKUP(Table2[[#This Row],[Intended Post 16 Destination]],'Lookup Values'!$BG$1:$BH$12,2,FALSE),"0")</f>
        <v>0</v>
      </c>
      <c r="DH257" s="180" t="str">
        <f>IFERROR(VLOOKUP(Table2[[#This Row],[Application submitted (Y/N or number of applications)]],'Lookup Values'!$BI$1:$BJ$3,2,FALSE),"0")</f>
        <v>0</v>
      </c>
      <c r="DI257" s="180" t="str">
        <f>IFERROR(VLOOKUP(Table2[[#This Row],[Provider Name]],'Lookup Values'!$BK$1:$BL$3,2,FALSE),"0")</f>
        <v>0</v>
      </c>
      <c r="DJ257" s="181"/>
      <c r="DK257" s="180" t="str">
        <f>IFERROR(VLOOKUP(Table2[[#This Row],[Offer received (Y/N)]],'Lookup Values'!$BM$1:$BN$3,2,FALSE),"0")</f>
        <v>0</v>
      </c>
      <c r="DL257" s="180" t="str">
        <f>IFERROR(VLOOKUP(Table2[[#This Row],[Poor Behaviour / Attitude / Motivation]],'Lookup Values'!$BO$1:$BP$4,2,FALSE),"0")</f>
        <v>0</v>
      </c>
      <c r="DM257" s="180" t="str">
        <f>IFERROR(VLOOKUP(Table2[[#This Row],[Other known risk factors (1)]],'Lookup Values'!$BQ$1:$BR$10,2,FALSE),"0")</f>
        <v>0</v>
      </c>
      <c r="DN257" s="182" t="str">
        <f>IFERROR(VLOOKUP(Table2[[#This Row],[Other known risk factors (2)]],'Lookup Values'!$BQ$1:$BR$10,2,FALSE),"0")</f>
        <v>0</v>
      </c>
      <c r="DO257" s="180">
        <f>SUM(Table3[[#This Row],[Gender Score]:[Other known risk factors (2) Score]])</f>
        <v>0</v>
      </c>
      <c r="DP257" s="185" t="str">
        <f>CONCATENATE(Table2[[#This Row],[Generated RONI]],Table2[[#This Row],[School RONI]])</f>
        <v>Very Low</v>
      </c>
    </row>
    <row r="258" spans="1:120" s="179" customFormat="1" ht="13" x14ac:dyDescent="0.3">
      <c r="A258" s="168"/>
      <c r="B258" s="169"/>
      <c r="C258" s="170"/>
      <c r="D258" s="170"/>
      <c r="E258" s="170"/>
      <c r="F258" s="170"/>
      <c r="G258" s="170"/>
      <c r="H258" s="171"/>
      <c r="I258" s="172"/>
      <c r="J258" s="173"/>
      <c r="K258" s="172"/>
      <c r="L258" s="172"/>
      <c r="M258" s="173"/>
      <c r="N258" s="171"/>
      <c r="O258" s="173"/>
      <c r="P258" s="175"/>
      <c r="Q258" s="175"/>
      <c r="R258" s="175"/>
      <c r="S258" s="175"/>
      <c r="T258" s="175"/>
      <c r="U258" s="175"/>
      <c r="V258" s="175"/>
      <c r="W258" s="175"/>
      <c r="X258" s="175"/>
      <c r="Y258" s="175"/>
      <c r="Z258" s="175"/>
      <c r="AA258" s="175"/>
      <c r="AB258" s="175"/>
      <c r="AC258" s="175"/>
      <c r="AD258" s="175"/>
      <c r="AE258" s="175"/>
      <c r="AF258" s="175"/>
      <c r="AG258" s="175"/>
      <c r="AH258" s="175"/>
      <c r="AI258" s="175"/>
      <c r="AJ258" s="175"/>
      <c r="AK258" s="175"/>
      <c r="AL258" s="175"/>
      <c r="AM258" s="175"/>
      <c r="AN258" s="175"/>
      <c r="AO258" s="175"/>
      <c r="AP258" s="175"/>
      <c r="AQ258" s="175"/>
      <c r="AR258" s="176"/>
      <c r="AS258" s="176"/>
      <c r="AT258" s="176"/>
      <c r="AU258" s="177" t="str">
        <f>VLOOKUP(Table3[[#This Row],[Risk Rating Score]],'Lookup Values'!$BS$1:$BT$34,2)</f>
        <v>Very Low</v>
      </c>
      <c r="AV258" s="172"/>
      <c r="AW258" s="177" t="str">
        <f>IFERROR(VLOOKUP(Table3[[#This Row],[RONI Match]],'Lookup Values'!$BU$2:$BV$26,2,FALSE),"")</f>
        <v/>
      </c>
      <c r="AX258" s="186"/>
      <c r="AY258" s="172"/>
      <c r="AZ258" s="176"/>
      <c r="BA258" s="170"/>
      <c r="BB258" s="170"/>
      <c r="BC258" s="170"/>
      <c r="BD258" s="170"/>
      <c r="BE258" s="170"/>
      <c r="BF258" s="170"/>
      <c r="BG258" s="170"/>
      <c r="BH258" s="170"/>
      <c r="BI258" s="175"/>
      <c r="BJ258" s="173"/>
      <c r="BK258" s="173"/>
      <c r="BL258" s="175"/>
      <c r="BM258" s="176"/>
      <c r="CC258" s="180" t="str">
        <f>IFERROR(VLOOKUP(Table2[[#This Row],[Gender]],'Lookup Values'!$A$1:$B$5,2,FALSE),"0")</f>
        <v>0</v>
      </c>
      <c r="CD258" s="181"/>
      <c r="CE258" s="180" t="str">
        <f>IFERROR(VLOOKUP(Table2[[#This Row],[Year Group]],'Lookup Values'!$C$1:$D$9,2,FALSE),"0")</f>
        <v>0</v>
      </c>
      <c r="CF258" s="180" t="str">
        <f>IFERROR(VLOOKUP(Table2[[#This Row],[School]],'Lookup Values'!$E$1:$E$22,2,FALSE),"0")</f>
        <v>0</v>
      </c>
      <c r="CG258" s="180" t="str">
        <f>IFERROR(VLOOKUP(Table2[[#This Row],[Attending PRU / AP]],'Lookup Values'!$G$1:$H$3,2,FALSE),"0")</f>
        <v>0</v>
      </c>
      <c r="CH258" s="180" t="str">
        <f>IFERROR(VLOOKUP(Table2[[#This Row],[EHE]],'Lookup Values'!$I$1:$J$3,2,FALSE),"0")</f>
        <v>0</v>
      </c>
      <c r="CI258" s="180" t="str">
        <f>IFERROR(VLOOKUP(Table2[[#This Row],[CME]],'Lookup Values'!$K$1:$L$3,2,FALSE),"0")</f>
        <v>0</v>
      </c>
      <c r="CJ258" s="183" t="str">
        <f>IFERROR(VLOOKUP(Table2[[#This Row],[Ethnicity]],'Ethnicity codes'!$H$1:$J$101,3,FALSE),"")</f>
        <v/>
      </c>
      <c r="CK258" s="180" t="str">
        <f>IFERROR(VLOOKUP(Table3[[#This Row],[Ethnicity2]],'Lookup Values'!$M$1:$N$23,2,FALSE),"0")</f>
        <v>0</v>
      </c>
      <c r="CL258" s="180" t="str">
        <f>IFERROR(VLOOKUP(Table3[[#This Row],[Ethnicity2]],'Lookup Values'!$O$1:$P$3,2,FALSE),"0")</f>
        <v>0</v>
      </c>
      <c r="CM258" s="180" t="str">
        <f>IFERROR(VLOOKUP(Table2[[#This Row],[EAL]],'Lookup Values'!$Q$1:$R$3,2,FALSE),"0")</f>
        <v>0</v>
      </c>
      <c r="CN258" s="180" t="str">
        <f>IFERROR(VLOOKUP(Table2[[#This Row],[SEND]],'Lookup Values'!$S$1:$T$6,2,FALSE),"0")</f>
        <v>0</v>
      </c>
      <c r="CO258" s="180" t="str">
        <f>IFERROR(VLOOKUP(Table2[[#This Row],[Pupil Premium]],'Lookup Values'!$U$1:$V$3,2,FALSE),"0")</f>
        <v>0</v>
      </c>
      <c r="CP258" s="180" t="str">
        <f>IFERROR(VLOOKUP(Table2[[#This Row],[LAC / Care Leaver]],'Lookup Values'!$W$1:$X$3,2,FALSE),"0")</f>
        <v>0</v>
      </c>
      <c r="CQ258" s="180" t="str">
        <f>IFERROR(VLOOKUP(Table2[[#This Row],[CP / CIN]],'Lookup Values'!$Y$1:$Z$3,2,FALSE),"0")</f>
        <v>0</v>
      </c>
      <c r="CR258" s="180" t="str">
        <f>IFERROR(VLOOKUP(Table2[[#This Row],[Early Help Referral]],'Lookup Values'!$Y$1:$Z$3,2,FALSE),"0")</f>
        <v>0</v>
      </c>
      <c r="CS258" s="180" t="str">
        <f>IFERROR(VLOOKUP(Table2[[#This Row],[Social Worker]],'Lookup Values'!$Y$1:$Z$3,2,FALSE),"0")</f>
        <v>0</v>
      </c>
      <c r="CT258" s="180" t="str">
        <f>IFERROR(VLOOKUP(Table2[[#This Row],[Exclusion]],'Lookup Values'!$AE$1:$AF$5,2,FALSE),"0")</f>
        <v>0</v>
      </c>
      <c r="CU258" s="180" t="str">
        <f>IFERROR(VLOOKUP(Table2[[#This Row],[Attendance / Absence (&lt;90% PA / &lt;50% SA)]],'Lookup Values'!$AG$1:$AH$4,2,FALSE),"0")</f>
        <v>0</v>
      </c>
      <c r="CV258" s="180" t="str">
        <f>IFERROR(VLOOKUP(Table2[[#This Row],[Multiple School Moves (3+)]],'Lookup Values'!$AI$1:$AJ$3,2,FALSE),"0")</f>
        <v>0</v>
      </c>
      <c r="CW258" s="180" t="str">
        <f>IFERROR(VLOOKUP(Table2[[#This Row],[Pregnancy]],'Lookup Values'!$AK$1:$AL$3,2,FALSE),"0")</f>
        <v>0</v>
      </c>
      <c r="CX258" s="180" t="str">
        <f>IFERROR(VLOOKUP(Table2[[#This Row],[Young Parent]],'Lookup Values'!$AM$1:$AN$3,2,FALSE),"0")</f>
        <v>0</v>
      </c>
      <c r="CY258" s="180" t="str">
        <f>IFERROR(VLOOKUP(Table2[[#This Row],[Young Carer]],'Lookup Values'!$AO$1:$AP$3,2,FALSE),"0")</f>
        <v>0</v>
      </c>
      <c r="CZ258" s="180" t="str">
        <f>IFERROR(VLOOKUP(Table2[[#This Row],[CAMHS Involvement]],'Lookup Values'!$AQ$1:$AR$3,2,FALSE),"0")</f>
        <v>0</v>
      </c>
      <c r="DA258" s="180" t="str">
        <f>IFERROR(VLOOKUP(Table2[[#This Row],[Health Condition]],'Lookup Values'!$AS$1:$AT$3,2,FALSE),"0")</f>
        <v>0</v>
      </c>
      <c r="DB258" s="180" t="str">
        <f>IFERROR(VLOOKUP(Table2[[#This Row],[Substance Misuse ]],'Lookup Values'!$AU$1:$AV$3,2,FALSE),"0")</f>
        <v>0</v>
      </c>
      <c r="DC258" s="180" t="str">
        <f>IFERROR(VLOOKUP(Table2[[#This Row],[YOT supervision]],'Lookup Values'!$AW$1:$AX$3,2,FALSE),"0")</f>
        <v>0</v>
      </c>
      <c r="DD258" s="180" t="str">
        <f>IFERROR(VLOOKUP(Table2[[#This Row],[Previous YOT supervision]],'Lookup Values'!$AY$1:$AZ$3,2,FALSE),"0")</f>
        <v>0</v>
      </c>
      <c r="DE258" s="180" t="str">
        <f>IFERROR(VLOOKUP(Table2[[#This Row],[Custody]],'Lookup Values'!$BA$1:$BB$3,2,FALSE),"0")</f>
        <v>0</v>
      </c>
      <c r="DF258" s="180" t="str">
        <f>IFERROR(VLOOKUP(Table2[[#This Row],[KS2 Eng &amp; Maths Ability Profile HAP/MAP/LAP]],'Lookup Values'!$BC$1:$BD$4,2,FALSE),"0")</f>
        <v>0</v>
      </c>
      <c r="DG258" s="180" t="str">
        <f>IFERROR(VLOOKUP(Table2[[#This Row],[Intended Post 16 Destination]],'Lookup Values'!$BG$1:$BH$12,2,FALSE),"0")</f>
        <v>0</v>
      </c>
      <c r="DH258" s="180" t="str">
        <f>IFERROR(VLOOKUP(Table2[[#This Row],[Application submitted (Y/N or number of applications)]],'Lookup Values'!$BI$1:$BJ$3,2,FALSE),"0")</f>
        <v>0</v>
      </c>
      <c r="DI258" s="180" t="str">
        <f>IFERROR(VLOOKUP(Table2[[#This Row],[Provider Name]],'Lookup Values'!$BK$1:$BL$3,2,FALSE),"0")</f>
        <v>0</v>
      </c>
      <c r="DJ258" s="181"/>
      <c r="DK258" s="180" t="str">
        <f>IFERROR(VLOOKUP(Table2[[#This Row],[Offer received (Y/N)]],'Lookup Values'!$BM$1:$BN$3,2,FALSE),"0")</f>
        <v>0</v>
      </c>
      <c r="DL258" s="180" t="str">
        <f>IFERROR(VLOOKUP(Table2[[#This Row],[Poor Behaviour / Attitude / Motivation]],'Lookup Values'!$BO$1:$BP$4,2,FALSE),"0")</f>
        <v>0</v>
      </c>
      <c r="DM258" s="180" t="str">
        <f>IFERROR(VLOOKUP(Table2[[#This Row],[Other known risk factors (1)]],'Lookup Values'!$BQ$1:$BR$10,2,FALSE),"0")</f>
        <v>0</v>
      </c>
      <c r="DN258" s="182" t="str">
        <f>IFERROR(VLOOKUP(Table2[[#This Row],[Other known risk factors (2)]],'Lookup Values'!$BQ$1:$BR$10,2,FALSE),"0")</f>
        <v>0</v>
      </c>
      <c r="DO258" s="180">
        <f>SUM(Table3[[#This Row],[Gender Score]:[Other known risk factors (2) Score]])</f>
        <v>0</v>
      </c>
      <c r="DP258" s="185" t="str">
        <f>CONCATENATE(Table2[[#This Row],[Generated RONI]],Table2[[#This Row],[School RONI]])</f>
        <v>Very Low</v>
      </c>
    </row>
    <row r="259" spans="1:120" s="179" customFormat="1" ht="13" x14ac:dyDescent="0.3">
      <c r="A259" s="168"/>
      <c r="B259" s="170"/>
      <c r="C259" s="170"/>
      <c r="D259" s="170"/>
      <c r="E259" s="170"/>
      <c r="F259" s="170"/>
      <c r="G259" s="170"/>
      <c r="H259" s="171"/>
      <c r="I259" s="172"/>
      <c r="J259" s="173"/>
      <c r="K259" s="172"/>
      <c r="L259" s="172"/>
      <c r="M259" s="173"/>
      <c r="N259" s="171"/>
      <c r="O259" s="170"/>
      <c r="P259" s="175"/>
      <c r="Q259" s="175"/>
      <c r="R259" s="175"/>
      <c r="S259" s="175"/>
      <c r="T259" s="175"/>
      <c r="U259" s="175"/>
      <c r="V259" s="175"/>
      <c r="W259" s="175"/>
      <c r="X259" s="175"/>
      <c r="Y259" s="175"/>
      <c r="Z259" s="175"/>
      <c r="AA259" s="175"/>
      <c r="AB259" s="175"/>
      <c r="AC259" s="175"/>
      <c r="AD259" s="175"/>
      <c r="AE259" s="175"/>
      <c r="AF259" s="175"/>
      <c r="AG259" s="175"/>
      <c r="AH259" s="175"/>
      <c r="AI259" s="175"/>
      <c r="AJ259" s="175"/>
      <c r="AK259" s="175"/>
      <c r="AL259" s="175"/>
      <c r="AM259" s="175"/>
      <c r="AN259" s="175"/>
      <c r="AO259" s="175"/>
      <c r="AP259" s="175"/>
      <c r="AQ259" s="175"/>
      <c r="AR259" s="176"/>
      <c r="AS259" s="176"/>
      <c r="AT259" s="176"/>
      <c r="AU259" s="177" t="str">
        <f>VLOOKUP(Table3[[#This Row],[Risk Rating Score]],'Lookup Values'!$BS$1:$BT$34,2)</f>
        <v>Very Low</v>
      </c>
      <c r="AV259" s="172"/>
      <c r="AW259" s="177" t="str">
        <f>IFERROR(VLOOKUP(Table3[[#This Row],[RONI Match]],'Lookup Values'!$BU$2:$BV$26,2,FALSE),"")</f>
        <v/>
      </c>
      <c r="AX259" s="186"/>
      <c r="AY259" s="172"/>
      <c r="AZ259" s="176"/>
      <c r="BA259" s="170"/>
      <c r="BB259" s="170"/>
      <c r="BC259" s="170"/>
      <c r="BD259" s="170"/>
      <c r="BE259" s="170"/>
      <c r="BF259" s="170"/>
      <c r="BG259" s="170"/>
      <c r="BH259" s="170"/>
      <c r="BI259" s="175"/>
      <c r="BJ259" s="173"/>
      <c r="BK259" s="173"/>
      <c r="BL259" s="175"/>
      <c r="BM259" s="176"/>
      <c r="CC259" s="180" t="str">
        <f>IFERROR(VLOOKUP(Table2[[#This Row],[Gender]],'Lookup Values'!$A$1:$B$5,2,FALSE),"0")</f>
        <v>0</v>
      </c>
      <c r="CD259" s="181"/>
      <c r="CE259" s="180" t="str">
        <f>IFERROR(VLOOKUP(Table2[[#This Row],[Year Group]],'Lookup Values'!$C$1:$D$9,2,FALSE),"0")</f>
        <v>0</v>
      </c>
      <c r="CF259" s="180" t="str">
        <f>IFERROR(VLOOKUP(Table2[[#This Row],[School]],'Lookup Values'!$E$1:$E$22,2,FALSE),"0")</f>
        <v>0</v>
      </c>
      <c r="CG259" s="180" t="str">
        <f>IFERROR(VLOOKUP(Table2[[#This Row],[Attending PRU / AP]],'Lookup Values'!$G$1:$H$3,2,FALSE),"0")</f>
        <v>0</v>
      </c>
      <c r="CH259" s="180" t="str">
        <f>IFERROR(VLOOKUP(Table2[[#This Row],[EHE]],'Lookup Values'!$I$1:$J$3,2,FALSE),"0")</f>
        <v>0</v>
      </c>
      <c r="CI259" s="180" t="str">
        <f>IFERROR(VLOOKUP(Table2[[#This Row],[CME]],'Lookup Values'!$K$1:$L$3,2,FALSE),"0")</f>
        <v>0</v>
      </c>
      <c r="CJ259" s="183" t="str">
        <f>IFERROR(VLOOKUP(Table2[[#This Row],[Ethnicity]],'Ethnicity codes'!$H$1:$J$101,3,FALSE),"")</f>
        <v/>
      </c>
      <c r="CK259" s="180" t="str">
        <f>IFERROR(VLOOKUP(Table3[[#This Row],[Ethnicity2]],'Lookup Values'!$M$1:$N$23,2,FALSE),"0")</f>
        <v>0</v>
      </c>
      <c r="CL259" s="180" t="str">
        <f>IFERROR(VLOOKUP(Table3[[#This Row],[Ethnicity2]],'Lookup Values'!$O$1:$P$3,2,FALSE),"0")</f>
        <v>0</v>
      </c>
      <c r="CM259" s="180" t="str">
        <f>IFERROR(VLOOKUP(Table2[[#This Row],[EAL]],'Lookup Values'!$Q$1:$R$3,2,FALSE),"0")</f>
        <v>0</v>
      </c>
      <c r="CN259" s="180" t="str">
        <f>IFERROR(VLOOKUP(Table2[[#This Row],[SEND]],'Lookup Values'!$S$1:$T$6,2,FALSE),"0")</f>
        <v>0</v>
      </c>
      <c r="CO259" s="180" t="str">
        <f>IFERROR(VLOOKUP(Table2[[#This Row],[Pupil Premium]],'Lookup Values'!$U$1:$V$3,2,FALSE),"0")</f>
        <v>0</v>
      </c>
      <c r="CP259" s="180" t="str">
        <f>IFERROR(VLOOKUP(Table2[[#This Row],[LAC / Care Leaver]],'Lookup Values'!$W$1:$X$3,2,FALSE),"0")</f>
        <v>0</v>
      </c>
      <c r="CQ259" s="180" t="str">
        <f>IFERROR(VLOOKUP(Table2[[#This Row],[CP / CIN]],'Lookup Values'!$Y$1:$Z$3,2,FALSE),"0")</f>
        <v>0</v>
      </c>
      <c r="CR259" s="180" t="str">
        <f>IFERROR(VLOOKUP(Table2[[#This Row],[Early Help Referral]],'Lookup Values'!$Y$1:$Z$3,2,FALSE),"0")</f>
        <v>0</v>
      </c>
      <c r="CS259" s="180" t="str">
        <f>IFERROR(VLOOKUP(Table2[[#This Row],[Social Worker]],'Lookup Values'!$Y$1:$Z$3,2,FALSE),"0")</f>
        <v>0</v>
      </c>
      <c r="CT259" s="180" t="str">
        <f>IFERROR(VLOOKUP(Table2[[#This Row],[Exclusion]],'Lookup Values'!$AE$1:$AF$5,2,FALSE),"0")</f>
        <v>0</v>
      </c>
      <c r="CU259" s="180" t="str">
        <f>IFERROR(VLOOKUP(Table2[[#This Row],[Attendance / Absence (&lt;90% PA / &lt;50% SA)]],'Lookup Values'!$AG$1:$AH$4,2,FALSE),"0")</f>
        <v>0</v>
      </c>
      <c r="CV259" s="180" t="str">
        <f>IFERROR(VLOOKUP(Table2[[#This Row],[Multiple School Moves (3+)]],'Lookup Values'!$AI$1:$AJ$3,2,FALSE),"0")</f>
        <v>0</v>
      </c>
      <c r="CW259" s="180" t="str">
        <f>IFERROR(VLOOKUP(Table2[[#This Row],[Pregnancy]],'Lookup Values'!$AK$1:$AL$3,2,FALSE),"0")</f>
        <v>0</v>
      </c>
      <c r="CX259" s="180" t="str">
        <f>IFERROR(VLOOKUP(Table2[[#This Row],[Young Parent]],'Lookup Values'!$AM$1:$AN$3,2,FALSE),"0")</f>
        <v>0</v>
      </c>
      <c r="CY259" s="180" t="str">
        <f>IFERROR(VLOOKUP(Table2[[#This Row],[Young Carer]],'Lookup Values'!$AO$1:$AP$3,2,FALSE),"0")</f>
        <v>0</v>
      </c>
      <c r="CZ259" s="180" t="str">
        <f>IFERROR(VLOOKUP(Table2[[#This Row],[CAMHS Involvement]],'Lookup Values'!$AQ$1:$AR$3,2,FALSE),"0")</f>
        <v>0</v>
      </c>
      <c r="DA259" s="180" t="str">
        <f>IFERROR(VLOOKUP(Table2[[#This Row],[Health Condition]],'Lookup Values'!$AS$1:$AT$3,2,FALSE),"0")</f>
        <v>0</v>
      </c>
      <c r="DB259" s="180" t="str">
        <f>IFERROR(VLOOKUP(Table2[[#This Row],[Substance Misuse ]],'Lookup Values'!$AU$1:$AV$3,2,FALSE),"0")</f>
        <v>0</v>
      </c>
      <c r="DC259" s="180" t="str">
        <f>IFERROR(VLOOKUP(Table2[[#This Row],[YOT supervision]],'Lookup Values'!$AW$1:$AX$3,2,FALSE),"0")</f>
        <v>0</v>
      </c>
      <c r="DD259" s="180" t="str">
        <f>IFERROR(VLOOKUP(Table2[[#This Row],[Previous YOT supervision]],'Lookup Values'!$AY$1:$AZ$3,2,FALSE),"0")</f>
        <v>0</v>
      </c>
      <c r="DE259" s="180" t="str">
        <f>IFERROR(VLOOKUP(Table2[[#This Row],[Custody]],'Lookup Values'!$BA$1:$BB$3,2,FALSE),"0")</f>
        <v>0</v>
      </c>
      <c r="DF259" s="180" t="str">
        <f>IFERROR(VLOOKUP(Table2[[#This Row],[KS2 Eng &amp; Maths Ability Profile HAP/MAP/LAP]],'Lookup Values'!$BC$1:$BD$4,2,FALSE),"0")</f>
        <v>0</v>
      </c>
      <c r="DG259" s="180" t="str">
        <f>IFERROR(VLOOKUP(Table2[[#This Row],[Intended Post 16 Destination]],'Lookup Values'!$BG$1:$BH$12,2,FALSE),"0")</f>
        <v>0</v>
      </c>
      <c r="DH259" s="180" t="str">
        <f>IFERROR(VLOOKUP(Table2[[#This Row],[Application submitted (Y/N or number of applications)]],'Lookup Values'!$BI$1:$BJ$3,2,FALSE),"0")</f>
        <v>0</v>
      </c>
      <c r="DI259" s="180" t="str">
        <f>IFERROR(VLOOKUP(Table2[[#This Row],[Provider Name]],'Lookup Values'!$BK$1:$BL$3,2,FALSE),"0")</f>
        <v>0</v>
      </c>
      <c r="DJ259" s="181"/>
      <c r="DK259" s="180" t="str">
        <f>IFERROR(VLOOKUP(Table2[[#This Row],[Offer received (Y/N)]],'Lookup Values'!$BM$1:$BN$3,2,FALSE),"0")</f>
        <v>0</v>
      </c>
      <c r="DL259" s="180" t="str">
        <f>IFERROR(VLOOKUP(Table2[[#This Row],[Poor Behaviour / Attitude / Motivation]],'Lookup Values'!$BO$1:$BP$4,2,FALSE),"0")</f>
        <v>0</v>
      </c>
      <c r="DM259" s="180" t="str">
        <f>IFERROR(VLOOKUP(Table2[[#This Row],[Other known risk factors (1)]],'Lookup Values'!$BQ$1:$BR$10,2,FALSE),"0")</f>
        <v>0</v>
      </c>
      <c r="DN259" s="182" t="str">
        <f>IFERROR(VLOOKUP(Table2[[#This Row],[Other known risk factors (2)]],'Lookup Values'!$BQ$1:$BR$10,2,FALSE),"0")</f>
        <v>0</v>
      </c>
      <c r="DO259" s="180">
        <f>SUM(Table3[[#This Row],[Gender Score]:[Other known risk factors (2) Score]])</f>
        <v>0</v>
      </c>
      <c r="DP259" s="185" t="str">
        <f>CONCATENATE(Table2[[#This Row],[Generated RONI]],Table2[[#This Row],[School RONI]])</f>
        <v>Very Low</v>
      </c>
    </row>
    <row r="260" spans="1:120" s="179" customFormat="1" ht="13" x14ac:dyDescent="0.3">
      <c r="A260" s="168"/>
      <c r="B260" s="169"/>
      <c r="C260" s="170"/>
      <c r="D260" s="170"/>
      <c r="E260" s="170"/>
      <c r="F260" s="170"/>
      <c r="G260" s="170"/>
      <c r="H260" s="171"/>
      <c r="I260" s="172"/>
      <c r="J260" s="173"/>
      <c r="K260" s="172"/>
      <c r="L260" s="172"/>
      <c r="M260" s="173"/>
      <c r="N260" s="171"/>
      <c r="O260" s="173"/>
      <c r="P260" s="175"/>
      <c r="Q260" s="175"/>
      <c r="R260" s="175"/>
      <c r="S260" s="175"/>
      <c r="T260" s="175"/>
      <c r="U260" s="175"/>
      <c r="V260" s="175"/>
      <c r="W260" s="175"/>
      <c r="X260" s="175"/>
      <c r="Y260" s="175"/>
      <c r="Z260" s="175"/>
      <c r="AA260" s="175"/>
      <c r="AB260" s="175"/>
      <c r="AC260" s="175"/>
      <c r="AD260" s="175"/>
      <c r="AE260" s="175"/>
      <c r="AF260" s="175"/>
      <c r="AG260" s="175"/>
      <c r="AH260" s="175"/>
      <c r="AI260" s="175"/>
      <c r="AJ260" s="175"/>
      <c r="AK260" s="175"/>
      <c r="AL260" s="175"/>
      <c r="AM260" s="175"/>
      <c r="AN260" s="175"/>
      <c r="AO260" s="175"/>
      <c r="AP260" s="175"/>
      <c r="AQ260" s="175"/>
      <c r="AR260" s="176"/>
      <c r="AS260" s="176"/>
      <c r="AT260" s="176"/>
      <c r="AU260" s="177" t="str">
        <f>VLOOKUP(Table3[[#This Row],[Risk Rating Score]],'Lookup Values'!$BS$1:$BT$34,2)</f>
        <v>Very Low</v>
      </c>
      <c r="AV260" s="172"/>
      <c r="AW260" s="177" t="str">
        <f>IFERROR(VLOOKUP(Table3[[#This Row],[RONI Match]],'Lookup Values'!$BU$2:$BV$26,2,FALSE),"")</f>
        <v/>
      </c>
      <c r="AX260" s="186"/>
      <c r="AY260" s="172"/>
      <c r="AZ260" s="176"/>
      <c r="BA260" s="170"/>
      <c r="BB260" s="170"/>
      <c r="BC260" s="170"/>
      <c r="BD260" s="170"/>
      <c r="BE260" s="170"/>
      <c r="BF260" s="170"/>
      <c r="BG260" s="170"/>
      <c r="BH260" s="170"/>
      <c r="BI260" s="175"/>
      <c r="BJ260" s="173"/>
      <c r="BK260" s="173"/>
      <c r="BL260" s="175"/>
      <c r="BM260" s="176"/>
      <c r="CC260" s="180" t="str">
        <f>IFERROR(VLOOKUP(Table2[[#This Row],[Gender]],'Lookup Values'!$A$1:$B$5,2,FALSE),"0")</f>
        <v>0</v>
      </c>
      <c r="CD260" s="181"/>
      <c r="CE260" s="180" t="str">
        <f>IFERROR(VLOOKUP(Table2[[#This Row],[Year Group]],'Lookup Values'!$C$1:$D$9,2,FALSE),"0")</f>
        <v>0</v>
      </c>
      <c r="CF260" s="180" t="str">
        <f>IFERROR(VLOOKUP(Table2[[#This Row],[School]],'Lookup Values'!$E$1:$E$22,2,FALSE),"0")</f>
        <v>0</v>
      </c>
      <c r="CG260" s="180" t="str">
        <f>IFERROR(VLOOKUP(Table2[[#This Row],[Attending PRU / AP]],'Lookup Values'!$G$1:$H$3,2,FALSE),"0")</f>
        <v>0</v>
      </c>
      <c r="CH260" s="180" t="str">
        <f>IFERROR(VLOOKUP(Table2[[#This Row],[EHE]],'Lookup Values'!$I$1:$J$3,2,FALSE),"0")</f>
        <v>0</v>
      </c>
      <c r="CI260" s="180" t="str">
        <f>IFERROR(VLOOKUP(Table2[[#This Row],[CME]],'Lookup Values'!$K$1:$L$3,2,FALSE),"0")</f>
        <v>0</v>
      </c>
      <c r="CJ260" s="183" t="str">
        <f>IFERROR(VLOOKUP(Table2[[#This Row],[Ethnicity]],'Ethnicity codes'!$H$1:$J$101,3,FALSE),"")</f>
        <v/>
      </c>
      <c r="CK260" s="180" t="str">
        <f>IFERROR(VLOOKUP(Table3[[#This Row],[Ethnicity2]],'Lookup Values'!$M$1:$N$23,2,FALSE),"0")</f>
        <v>0</v>
      </c>
      <c r="CL260" s="180" t="str">
        <f>IFERROR(VLOOKUP(Table3[[#This Row],[Ethnicity2]],'Lookup Values'!$O$1:$P$3,2,FALSE),"0")</f>
        <v>0</v>
      </c>
      <c r="CM260" s="180" t="str">
        <f>IFERROR(VLOOKUP(Table2[[#This Row],[EAL]],'Lookup Values'!$Q$1:$R$3,2,FALSE),"0")</f>
        <v>0</v>
      </c>
      <c r="CN260" s="180" t="str">
        <f>IFERROR(VLOOKUP(Table2[[#This Row],[SEND]],'Lookup Values'!$S$1:$T$6,2,FALSE),"0")</f>
        <v>0</v>
      </c>
      <c r="CO260" s="180" t="str">
        <f>IFERROR(VLOOKUP(Table2[[#This Row],[Pupil Premium]],'Lookup Values'!$U$1:$V$3,2,FALSE),"0")</f>
        <v>0</v>
      </c>
      <c r="CP260" s="180" t="str">
        <f>IFERROR(VLOOKUP(Table2[[#This Row],[LAC / Care Leaver]],'Lookup Values'!$W$1:$X$3,2,FALSE),"0")</f>
        <v>0</v>
      </c>
      <c r="CQ260" s="180" t="str">
        <f>IFERROR(VLOOKUP(Table2[[#This Row],[CP / CIN]],'Lookup Values'!$Y$1:$Z$3,2,FALSE),"0")</f>
        <v>0</v>
      </c>
      <c r="CR260" s="180" t="str">
        <f>IFERROR(VLOOKUP(Table2[[#This Row],[Early Help Referral]],'Lookup Values'!$Y$1:$Z$3,2,FALSE),"0")</f>
        <v>0</v>
      </c>
      <c r="CS260" s="180" t="str">
        <f>IFERROR(VLOOKUP(Table2[[#This Row],[Social Worker]],'Lookup Values'!$Y$1:$Z$3,2,FALSE),"0")</f>
        <v>0</v>
      </c>
      <c r="CT260" s="180" t="str">
        <f>IFERROR(VLOOKUP(Table2[[#This Row],[Exclusion]],'Lookup Values'!$AE$1:$AF$5,2,FALSE),"0")</f>
        <v>0</v>
      </c>
      <c r="CU260" s="180" t="str">
        <f>IFERROR(VLOOKUP(Table2[[#This Row],[Attendance / Absence (&lt;90% PA / &lt;50% SA)]],'Lookup Values'!$AG$1:$AH$4,2,FALSE),"0")</f>
        <v>0</v>
      </c>
      <c r="CV260" s="180" t="str">
        <f>IFERROR(VLOOKUP(Table2[[#This Row],[Multiple School Moves (3+)]],'Lookup Values'!$AI$1:$AJ$3,2,FALSE),"0")</f>
        <v>0</v>
      </c>
      <c r="CW260" s="180" t="str">
        <f>IFERROR(VLOOKUP(Table2[[#This Row],[Pregnancy]],'Lookup Values'!$AK$1:$AL$3,2,FALSE),"0")</f>
        <v>0</v>
      </c>
      <c r="CX260" s="180" t="str">
        <f>IFERROR(VLOOKUP(Table2[[#This Row],[Young Parent]],'Lookup Values'!$AM$1:$AN$3,2,FALSE),"0")</f>
        <v>0</v>
      </c>
      <c r="CY260" s="180" t="str">
        <f>IFERROR(VLOOKUP(Table2[[#This Row],[Young Carer]],'Lookup Values'!$AO$1:$AP$3,2,FALSE),"0")</f>
        <v>0</v>
      </c>
      <c r="CZ260" s="180" t="str">
        <f>IFERROR(VLOOKUP(Table2[[#This Row],[CAMHS Involvement]],'Lookup Values'!$AQ$1:$AR$3,2,FALSE),"0")</f>
        <v>0</v>
      </c>
      <c r="DA260" s="180" t="str">
        <f>IFERROR(VLOOKUP(Table2[[#This Row],[Health Condition]],'Lookup Values'!$AS$1:$AT$3,2,FALSE),"0")</f>
        <v>0</v>
      </c>
      <c r="DB260" s="180" t="str">
        <f>IFERROR(VLOOKUP(Table2[[#This Row],[Substance Misuse ]],'Lookup Values'!$AU$1:$AV$3,2,FALSE),"0")</f>
        <v>0</v>
      </c>
      <c r="DC260" s="180" t="str">
        <f>IFERROR(VLOOKUP(Table2[[#This Row],[YOT supervision]],'Lookup Values'!$AW$1:$AX$3,2,FALSE),"0")</f>
        <v>0</v>
      </c>
      <c r="DD260" s="180" t="str">
        <f>IFERROR(VLOOKUP(Table2[[#This Row],[Previous YOT supervision]],'Lookup Values'!$AY$1:$AZ$3,2,FALSE),"0")</f>
        <v>0</v>
      </c>
      <c r="DE260" s="180" t="str">
        <f>IFERROR(VLOOKUP(Table2[[#This Row],[Custody]],'Lookup Values'!$BA$1:$BB$3,2,FALSE),"0")</f>
        <v>0</v>
      </c>
      <c r="DF260" s="180" t="str">
        <f>IFERROR(VLOOKUP(Table2[[#This Row],[KS2 Eng &amp; Maths Ability Profile HAP/MAP/LAP]],'Lookup Values'!$BC$1:$BD$4,2,FALSE),"0")</f>
        <v>0</v>
      </c>
      <c r="DG260" s="180" t="str">
        <f>IFERROR(VLOOKUP(Table2[[#This Row],[Intended Post 16 Destination]],'Lookup Values'!$BG$1:$BH$12,2,FALSE),"0")</f>
        <v>0</v>
      </c>
      <c r="DH260" s="180" t="str">
        <f>IFERROR(VLOOKUP(Table2[[#This Row],[Application submitted (Y/N or number of applications)]],'Lookup Values'!$BI$1:$BJ$3,2,FALSE),"0")</f>
        <v>0</v>
      </c>
      <c r="DI260" s="180" t="str">
        <f>IFERROR(VLOOKUP(Table2[[#This Row],[Provider Name]],'Lookup Values'!$BK$1:$BL$3,2,FALSE),"0")</f>
        <v>0</v>
      </c>
      <c r="DJ260" s="181"/>
      <c r="DK260" s="180" t="str">
        <f>IFERROR(VLOOKUP(Table2[[#This Row],[Offer received (Y/N)]],'Lookup Values'!$BM$1:$BN$3,2,FALSE),"0")</f>
        <v>0</v>
      </c>
      <c r="DL260" s="180" t="str">
        <f>IFERROR(VLOOKUP(Table2[[#This Row],[Poor Behaviour / Attitude / Motivation]],'Lookup Values'!$BO$1:$BP$4,2,FALSE),"0")</f>
        <v>0</v>
      </c>
      <c r="DM260" s="180" t="str">
        <f>IFERROR(VLOOKUP(Table2[[#This Row],[Other known risk factors (1)]],'Lookup Values'!$BQ$1:$BR$10,2,FALSE),"0")</f>
        <v>0</v>
      </c>
      <c r="DN260" s="182" t="str">
        <f>IFERROR(VLOOKUP(Table2[[#This Row],[Other known risk factors (2)]],'Lookup Values'!$BQ$1:$BR$10,2,FALSE),"0")</f>
        <v>0</v>
      </c>
      <c r="DO260" s="180">
        <f>SUM(Table3[[#This Row],[Gender Score]:[Other known risk factors (2) Score]])</f>
        <v>0</v>
      </c>
      <c r="DP260" s="185" t="str">
        <f>CONCATENATE(Table2[[#This Row],[Generated RONI]],Table2[[#This Row],[School RONI]])</f>
        <v>Very Low</v>
      </c>
    </row>
    <row r="261" spans="1:120" s="179" customFormat="1" ht="13" x14ac:dyDescent="0.3">
      <c r="A261" s="168"/>
      <c r="B261" s="169"/>
      <c r="C261" s="170"/>
      <c r="D261" s="170"/>
      <c r="E261" s="170"/>
      <c r="F261" s="170"/>
      <c r="G261" s="170"/>
      <c r="H261" s="171"/>
      <c r="I261" s="172"/>
      <c r="J261" s="173"/>
      <c r="K261" s="172"/>
      <c r="L261" s="172"/>
      <c r="M261" s="173"/>
      <c r="N261" s="171"/>
      <c r="O261" s="173"/>
      <c r="P261" s="175"/>
      <c r="Q261" s="175"/>
      <c r="R261" s="175"/>
      <c r="S261" s="175"/>
      <c r="T261" s="175"/>
      <c r="U261" s="175"/>
      <c r="V261" s="175"/>
      <c r="W261" s="175"/>
      <c r="X261" s="175"/>
      <c r="Y261" s="175"/>
      <c r="Z261" s="175"/>
      <c r="AA261" s="175"/>
      <c r="AB261" s="175"/>
      <c r="AC261" s="175"/>
      <c r="AD261" s="175"/>
      <c r="AE261" s="175"/>
      <c r="AF261" s="175"/>
      <c r="AG261" s="175"/>
      <c r="AH261" s="175"/>
      <c r="AI261" s="175"/>
      <c r="AJ261" s="175"/>
      <c r="AK261" s="175"/>
      <c r="AL261" s="175"/>
      <c r="AM261" s="175"/>
      <c r="AN261" s="175"/>
      <c r="AO261" s="175"/>
      <c r="AP261" s="175"/>
      <c r="AQ261" s="175"/>
      <c r="AR261" s="176"/>
      <c r="AS261" s="176"/>
      <c r="AT261" s="176"/>
      <c r="AU261" s="177" t="str">
        <f>VLOOKUP(Table3[[#This Row],[Risk Rating Score]],'Lookup Values'!$BS$1:$BT$34,2)</f>
        <v>Very Low</v>
      </c>
      <c r="AV261" s="172"/>
      <c r="AW261" s="177" t="str">
        <f>IFERROR(VLOOKUP(Table3[[#This Row],[RONI Match]],'Lookup Values'!$BU$2:$BV$26,2,FALSE),"")</f>
        <v/>
      </c>
      <c r="AX261" s="186"/>
      <c r="AY261" s="172"/>
      <c r="AZ261" s="176"/>
      <c r="BA261" s="170"/>
      <c r="BB261" s="170"/>
      <c r="BC261" s="170"/>
      <c r="BD261" s="170"/>
      <c r="BE261" s="170"/>
      <c r="BF261" s="170"/>
      <c r="BG261" s="170"/>
      <c r="BH261" s="170"/>
      <c r="BI261" s="175"/>
      <c r="BJ261" s="173"/>
      <c r="BK261" s="173"/>
      <c r="BL261" s="175"/>
      <c r="BM261" s="176"/>
      <c r="CC261" s="180" t="str">
        <f>IFERROR(VLOOKUP(Table2[[#This Row],[Gender]],'Lookup Values'!$A$1:$B$5,2,FALSE),"0")</f>
        <v>0</v>
      </c>
      <c r="CD261" s="181"/>
      <c r="CE261" s="180" t="str">
        <f>IFERROR(VLOOKUP(Table2[[#This Row],[Year Group]],'Lookup Values'!$C$1:$D$9,2,FALSE),"0")</f>
        <v>0</v>
      </c>
      <c r="CF261" s="180" t="str">
        <f>IFERROR(VLOOKUP(Table2[[#This Row],[School]],'Lookup Values'!$E$1:$E$22,2,FALSE),"0")</f>
        <v>0</v>
      </c>
      <c r="CG261" s="180" t="str">
        <f>IFERROR(VLOOKUP(Table2[[#This Row],[Attending PRU / AP]],'Lookup Values'!$G$1:$H$3,2,FALSE),"0")</f>
        <v>0</v>
      </c>
      <c r="CH261" s="180" t="str">
        <f>IFERROR(VLOOKUP(Table2[[#This Row],[EHE]],'Lookup Values'!$I$1:$J$3,2,FALSE),"0")</f>
        <v>0</v>
      </c>
      <c r="CI261" s="180" t="str">
        <f>IFERROR(VLOOKUP(Table2[[#This Row],[CME]],'Lookup Values'!$K$1:$L$3,2,FALSE),"0")</f>
        <v>0</v>
      </c>
      <c r="CJ261" s="183" t="str">
        <f>IFERROR(VLOOKUP(Table2[[#This Row],[Ethnicity]],'Ethnicity codes'!$H$1:$J$101,3,FALSE),"")</f>
        <v/>
      </c>
      <c r="CK261" s="180" t="str">
        <f>IFERROR(VLOOKUP(Table3[[#This Row],[Ethnicity2]],'Lookup Values'!$M$1:$N$23,2,FALSE),"0")</f>
        <v>0</v>
      </c>
      <c r="CL261" s="180" t="str">
        <f>IFERROR(VLOOKUP(Table3[[#This Row],[Ethnicity2]],'Lookup Values'!$O$1:$P$3,2,FALSE),"0")</f>
        <v>0</v>
      </c>
      <c r="CM261" s="180" t="str">
        <f>IFERROR(VLOOKUP(Table2[[#This Row],[EAL]],'Lookup Values'!$Q$1:$R$3,2,FALSE),"0")</f>
        <v>0</v>
      </c>
      <c r="CN261" s="180" t="str">
        <f>IFERROR(VLOOKUP(Table2[[#This Row],[SEND]],'Lookup Values'!$S$1:$T$6,2,FALSE),"0")</f>
        <v>0</v>
      </c>
      <c r="CO261" s="180" t="str">
        <f>IFERROR(VLOOKUP(Table2[[#This Row],[Pupil Premium]],'Lookup Values'!$U$1:$V$3,2,FALSE),"0")</f>
        <v>0</v>
      </c>
      <c r="CP261" s="180" t="str">
        <f>IFERROR(VLOOKUP(Table2[[#This Row],[LAC / Care Leaver]],'Lookup Values'!$W$1:$X$3,2,FALSE),"0")</f>
        <v>0</v>
      </c>
      <c r="CQ261" s="180" t="str">
        <f>IFERROR(VLOOKUP(Table2[[#This Row],[CP / CIN]],'Lookup Values'!$Y$1:$Z$3,2,FALSE),"0")</f>
        <v>0</v>
      </c>
      <c r="CR261" s="180" t="str">
        <f>IFERROR(VLOOKUP(Table2[[#This Row],[Early Help Referral]],'Lookup Values'!$Y$1:$Z$3,2,FALSE),"0")</f>
        <v>0</v>
      </c>
      <c r="CS261" s="180" t="str">
        <f>IFERROR(VLOOKUP(Table2[[#This Row],[Social Worker]],'Lookup Values'!$Y$1:$Z$3,2,FALSE),"0")</f>
        <v>0</v>
      </c>
      <c r="CT261" s="180" t="str">
        <f>IFERROR(VLOOKUP(Table2[[#This Row],[Exclusion]],'Lookup Values'!$AE$1:$AF$5,2,FALSE),"0")</f>
        <v>0</v>
      </c>
      <c r="CU261" s="180" t="str">
        <f>IFERROR(VLOOKUP(Table2[[#This Row],[Attendance / Absence (&lt;90% PA / &lt;50% SA)]],'Lookup Values'!$AG$1:$AH$4,2,FALSE),"0")</f>
        <v>0</v>
      </c>
      <c r="CV261" s="180" t="str">
        <f>IFERROR(VLOOKUP(Table2[[#This Row],[Multiple School Moves (3+)]],'Lookup Values'!$AI$1:$AJ$3,2,FALSE),"0")</f>
        <v>0</v>
      </c>
      <c r="CW261" s="180" t="str">
        <f>IFERROR(VLOOKUP(Table2[[#This Row],[Pregnancy]],'Lookup Values'!$AK$1:$AL$3,2,FALSE),"0")</f>
        <v>0</v>
      </c>
      <c r="CX261" s="180" t="str">
        <f>IFERROR(VLOOKUP(Table2[[#This Row],[Young Parent]],'Lookup Values'!$AM$1:$AN$3,2,FALSE),"0")</f>
        <v>0</v>
      </c>
      <c r="CY261" s="180" t="str">
        <f>IFERROR(VLOOKUP(Table2[[#This Row],[Young Carer]],'Lookup Values'!$AO$1:$AP$3,2,FALSE),"0")</f>
        <v>0</v>
      </c>
      <c r="CZ261" s="180" t="str">
        <f>IFERROR(VLOOKUP(Table2[[#This Row],[CAMHS Involvement]],'Lookup Values'!$AQ$1:$AR$3,2,FALSE),"0")</f>
        <v>0</v>
      </c>
      <c r="DA261" s="180" t="str">
        <f>IFERROR(VLOOKUP(Table2[[#This Row],[Health Condition]],'Lookup Values'!$AS$1:$AT$3,2,FALSE),"0")</f>
        <v>0</v>
      </c>
      <c r="DB261" s="180" t="str">
        <f>IFERROR(VLOOKUP(Table2[[#This Row],[Substance Misuse ]],'Lookup Values'!$AU$1:$AV$3,2,FALSE),"0")</f>
        <v>0</v>
      </c>
      <c r="DC261" s="180" t="str">
        <f>IFERROR(VLOOKUP(Table2[[#This Row],[YOT supervision]],'Lookup Values'!$AW$1:$AX$3,2,FALSE),"0")</f>
        <v>0</v>
      </c>
      <c r="DD261" s="180" t="str">
        <f>IFERROR(VLOOKUP(Table2[[#This Row],[Previous YOT supervision]],'Lookup Values'!$AY$1:$AZ$3,2,FALSE),"0")</f>
        <v>0</v>
      </c>
      <c r="DE261" s="180" t="str">
        <f>IFERROR(VLOOKUP(Table2[[#This Row],[Custody]],'Lookup Values'!$BA$1:$BB$3,2,FALSE),"0")</f>
        <v>0</v>
      </c>
      <c r="DF261" s="180" t="str">
        <f>IFERROR(VLOOKUP(Table2[[#This Row],[KS2 Eng &amp; Maths Ability Profile HAP/MAP/LAP]],'Lookup Values'!$BC$1:$BD$4,2,FALSE),"0")</f>
        <v>0</v>
      </c>
      <c r="DG261" s="180" t="str">
        <f>IFERROR(VLOOKUP(Table2[[#This Row],[Intended Post 16 Destination]],'Lookup Values'!$BG$1:$BH$12,2,FALSE),"0")</f>
        <v>0</v>
      </c>
      <c r="DH261" s="180" t="str">
        <f>IFERROR(VLOOKUP(Table2[[#This Row],[Application submitted (Y/N or number of applications)]],'Lookup Values'!$BI$1:$BJ$3,2,FALSE),"0")</f>
        <v>0</v>
      </c>
      <c r="DI261" s="180" t="str">
        <f>IFERROR(VLOOKUP(Table2[[#This Row],[Provider Name]],'Lookup Values'!$BK$1:$BL$3,2,FALSE),"0")</f>
        <v>0</v>
      </c>
      <c r="DJ261" s="181"/>
      <c r="DK261" s="180" t="str">
        <f>IFERROR(VLOOKUP(Table2[[#This Row],[Offer received (Y/N)]],'Lookup Values'!$BM$1:$BN$3,2,FALSE),"0")</f>
        <v>0</v>
      </c>
      <c r="DL261" s="180" t="str">
        <f>IFERROR(VLOOKUP(Table2[[#This Row],[Poor Behaviour / Attitude / Motivation]],'Lookup Values'!$BO$1:$BP$4,2,FALSE),"0")</f>
        <v>0</v>
      </c>
      <c r="DM261" s="180" t="str">
        <f>IFERROR(VLOOKUP(Table2[[#This Row],[Other known risk factors (1)]],'Lookup Values'!$BQ$1:$BR$10,2,FALSE),"0")</f>
        <v>0</v>
      </c>
      <c r="DN261" s="182" t="str">
        <f>IFERROR(VLOOKUP(Table2[[#This Row],[Other known risk factors (2)]],'Lookup Values'!$BQ$1:$BR$10,2,FALSE),"0")</f>
        <v>0</v>
      </c>
      <c r="DO261" s="180">
        <f>SUM(Table3[[#This Row],[Gender Score]:[Other known risk factors (2) Score]])</f>
        <v>0</v>
      </c>
      <c r="DP261" s="185" t="str">
        <f>CONCATENATE(Table2[[#This Row],[Generated RONI]],Table2[[#This Row],[School RONI]])</f>
        <v>Very Low</v>
      </c>
    </row>
    <row r="262" spans="1:120" s="179" customFormat="1" ht="13" x14ac:dyDescent="0.3">
      <c r="A262" s="168"/>
      <c r="B262" s="169"/>
      <c r="C262" s="170"/>
      <c r="D262" s="170"/>
      <c r="E262" s="170"/>
      <c r="F262" s="170"/>
      <c r="G262" s="170"/>
      <c r="H262" s="171"/>
      <c r="I262" s="172"/>
      <c r="J262" s="173"/>
      <c r="K262" s="172"/>
      <c r="L262" s="172"/>
      <c r="M262" s="173"/>
      <c r="N262" s="171"/>
      <c r="O262" s="173"/>
      <c r="P262" s="175"/>
      <c r="Q262" s="175"/>
      <c r="R262" s="175"/>
      <c r="S262" s="175"/>
      <c r="T262" s="175"/>
      <c r="U262" s="175"/>
      <c r="V262" s="175"/>
      <c r="W262" s="175"/>
      <c r="X262" s="175"/>
      <c r="Y262" s="175"/>
      <c r="Z262" s="175"/>
      <c r="AA262" s="175"/>
      <c r="AB262" s="175"/>
      <c r="AC262" s="175"/>
      <c r="AD262" s="175"/>
      <c r="AE262" s="175"/>
      <c r="AF262" s="175"/>
      <c r="AG262" s="175"/>
      <c r="AH262" s="175"/>
      <c r="AI262" s="175"/>
      <c r="AJ262" s="175"/>
      <c r="AK262" s="175"/>
      <c r="AL262" s="175"/>
      <c r="AM262" s="175"/>
      <c r="AN262" s="175"/>
      <c r="AO262" s="175"/>
      <c r="AP262" s="175"/>
      <c r="AQ262" s="175"/>
      <c r="AR262" s="176"/>
      <c r="AS262" s="176"/>
      <c r="AT262" s="176"/>
      <c r="AU262" s="177" t="str">
        <f>VLOOKUP(Table3[[#This Row],[Risk Rating Score]],'Lookup Values'!$BS$1:$BT$34,2)</f>
        <v>Very Low</v>
      </c>
      <c r="AV262" s="172"/>
      <c r="AW262" s="177" t="str">
        <f>IFERROR(VLOOKUP(Table3[[#This Row],[RONI Match]],'Lookup Values'!$BU$2:$BV$26,2,FALSE),"")</f>
        <v/>
      </c>
      <c r="AX262" s="186"/>
      <c r="AY262" s="172"/>
      <c r="AZ262" s="176"/>
      <c r="BA262" s="170"/>
      <c r="BB262" s="170"/>
      <c r="BC262" s="170"/>
      <c r="BD262" s="170"/>
      <c r="BE262" s="170"/>
      <c r="BF262" s="170"/>
      <c r="BG262" s="170"/>
      <c r="BH262" s="170"/>
      <c r="BI262" s="175"/>
      <c r="BJ262" s="173"/>
      <c r="BK262" s="173"/>
      <c r="BL262" s="175"/>
      <c r="BM262" s="176"/>
      <c r="CC262" s="180" t="str">
        <f>IFERROR(VLOOKUP(Table2[[#This Row],[Gender]],'Lookup Values'!$A$1:$B$5,2,FALSE),"0")</f>
        <v>0</v>
      </c>
      <c r="CD262" s="181"/>
      <c r="CE262" s="180" t="str">
        <f>IFERROR(VLOOKUP(Table2[[#This Row],[Year Group]],'Lookup Values'!$C$1:$D$9,2,FALSE),"0")</f>
        <v>0</v>
      </c>
      <c r="CF262" s="180" t="str">
        <f>IFERROR(VLOOKUP(Table2[[#This Row],[School]],'Lookup Values'!$E$1:$E$22,2,FALSE),"0")</f>
        <v>0</v>
      </c>
      <c r="CG262" s="180" t="str">
        <f>IFERROR(VLOOKUP(Table2[[#This Row],[Attending PRU / AP]],'Lookup Values'!$G$1:$H$3,2,FALSE),"0")</f>
        <v>0</v>
      </c>
      <c r="CH262" s="180" t="str">
        <f>IFERROR(VLOOKUP(Table2[[#This Row],[EHE]],'Lookup Values'!$I$1:$J$3,2,FALSE),"0")</f>
        <v>0</v>
      </c>
      <c r="CI262" s="180" t="str">
        <f>IFERROR(VLOOKUP(Table2[[#This Row],[CME]],'Lookup Values'!$K$1:$L$3,2,FALSE),"0")</f>
        <v>0</v>
      </c>
      <c r="CJ262" s="183" t="str">
        <f>IFERROR(VLOOKUP(Table2[[#This Row],[Ethnicity]],'Ethnicity codes'!$H$1:$J$101,3,FALSE),"")</f>
        <v/>
      </c>
      <c r="CK262" s="180" t="str">
        <f>IFERROR(VLOOKUP(Table3[[#This Row],[Ethnicity2]],'Lookup Values'!$M$1:$N$23,2,FALSE),"0")</f>
        <v>0</v>
      </c>
      <c r="CL262" s="180" t="str">
        <f>IFERROR(VLOOKUP(Table3[[#This Row],[Ethnicity2]],'Lookup Values'!$O$1:$P$3,2,FALSE),"0")</f>
        <v>0</v>
      </c>
      <c r="CM262" s="180" t="str">
        <f>IFERROR(VLOOKUP(Table2[[#This Row],[EAL]],'Lookup Values'!$Q$1:$R$3,2,FALSE),"0")</f>
        <v>0</v>
      </c>
      <c r="CN262" s="180" t="str">
        <f>IFERROR(VLOOKUP(Table2[[#This Row],[SEND]],'Lookup Values'!$S$1:$T$6,2,FALSE),"0")</f>
        <v>0</v>
      </c>
      <c r="CO262" s="180" t="str">
        <f>IFERROR(VLOOKUP(Table2[[#This Row],[Pupil Premium]],'Lookup Values'!$U$1:$V$3,2,FALSE),"0")</f>
        <v>0</v>
      </c>
      <c r="CP262" s="180" t="str">
        <f>IFERROR(VLOOKUP(Table2[[#This Row],[LAC / Care Leaver]],'Lookup Values'!$W$1:$X$3,2,FALSE),"0")</f>
        <v>0</v>
      </c>
      <c r="CQ262" s="180" t="str">
        <f>IFERROR(VLOOKUP(Table2[[#This Row],[CP / CIN]],'Lookup Values'!$Y$1:$Z$3,2,FALSE),"0")</f>
        <v>0</v>
      </c>
      <c r="CR262" s="180" t="str">
        <f>IFERROR(VLOOKUP(Table2[[#This Row],[Early Help Referral]],'Lookup Values'!$Y$1:$Z$3,2,FALSE),"0")</f>
        <v>0</v>
      </c>
      <c r="CS262" s="180" t="str">
        <f>IFERROR(VLOOKUP(Table2[[#This Row],[Social Worker]],'Lookup Values'!$Y$1:$Z$3,2,FALSE),"0")</f>
        <v>0</v>
      </c>
      <c r="CT262" s="180" t="str">
        <f>IFERROR(VLOOKUP(Table2[[#This Row],[Exclusion]],'Lookup Values'!$AE$1:$AF$5,2,FALSE),"0")</f>
        <v>0</v>
      </c>
      <c r="CU262" s="180" t="str">
        <f>IFERROR(VLOOKUP(Table2[[#This Row],[Attendance / Absence (&lt;90% PA / &lt;50% SA)]],'Lookup Values'!$AG$1:$AH$4,2,FALSE),"0")</f>
        <v>0</v>
      </c>
      <c r="CV262" s="180" t="str">
        <f>IFERROR(VLOOKUP(Table2[[#This Row],[Multiple School Moves (3+)]],'Lookup Values'!$AI$1:$AJ$3,2,FALSE),"0")</f>
        <v>0</v>
      </c>
      <c r="CW262" s="180" t="str">
        <f>IFERROR(VLOOKUP(Table2[[#This Row],[Pregnancy]],'Lookup Values'!$AK$1:$AL$3,2,FALSE),"0")</f>
        <v>0</v>
      </c>
      <c r="CX262" s="180" t="str">
        <f>IFERROR(VLOOKUP(Table2[[#This Row],[Young Parent]],'Lookup Values'!$AM$1:$AN$3,2,FALSE),"0")</f>
        <v>0</v>
      </c>
      <c r="CY262" s="180" t="str">
        <f>IFERROR(VLOOKUP(Table2[[#This Row],[Young Carer]],'Lookup Values'!$AO$1:$AP$3,2,FALSE),"0")</f>
        <v>0</v>
      </c>
      <c r="CZ262" s="180" t="str">
        <f>IFERROR(VLOOKUP(Table2[[#This Row],[CAMHS Involvement]],'Lookup Values'!$AQ$1:$AR$3,2,FALSE),"0")</f>
        <v>0</v>
      </c>
      <c r="DA262" s="180" t="str">
        <f>IFERROR(VLOOKUP(Table2[[#This Row],[Health Condition]],'Lookup Values'!$AS$1:$AT$3,2,FALSE),"0")</f>
        <v>0</v>
      </c>
      <c r="DB262" s="180" t="str">
        <f>IFERROR(VLOOKUP(Table2[[#This Row],[Substance Misuse ]],'Lookup Values'!$AU$1:$AV$3,2,FALSE),"0")</f>
        <v>0</v>
      </c>
      <c r="DC262" s="180" t="str">
        <f>IFERROR(VLOOKUP(Table2[[#This Row],[YOT supervision]],'Lookup Values'!$AW$1:$AX$3,2,FALSE),"0")</f>
        <v>0</v>
      </c>
      <c r="DD262" s="180" t="str">
        <f>IFERROR(VLOOKUP(Table2[[#This Row],[Previous YOT supervision]],'Lookup Values'!$AY$1:$AZ$3,2,FALSE),"0")</f>
        <v>0</v>
      </c>
      <c r="DE262" s="180" t="str">
        <f>IFERROR(VLOOKUP(Table2[[#This Row],[Custody]],'Lookup Values'!$BA$1:$BB$3,2,FALSE),"0")</f>
        <v>0</v>
      </c>
      <c r="DF262" s="180" t="str">
        <f>IFERROR(VLOOKUP(Table2[[#This Row],[KS2 Eng &amp; Maths Ability Profile HAP/MAP/LAP]],'Lookup Values'!$BC$1:$BD$4,2,FALSE),"0")</f>
        <v>0</v>
      </c>
      <c r="DG262" s="180" t="str">
        <f>IFERROR(VLOOKUP(Table2[[#This Row],[Intended Post 16 Destination]],'Lookup Values'!$BG$1:$BH$12,2,FALSE),"0")</f>
        <v>0</v>
      </c>
      <c r="DH262" s="180" t="str">
        <f>IFERROR(VLOOKUP(Table2[[#This Row],[Application submitted (Y/N or number of applications)]],'Lookup Values'!$BI$1:$BJ$3,2,FALSE),"0")</f>
        <v>0</v>
      </c>
      <c r="DI262" s="180" t="str">
        <f>IFERROR(VLOOKUP(Table2[[#This Row],[Provider Name]],'Lookup Values'!$BK$1:$BL$3,2,FALSE),"0")</f>
        <v>0</v>
      </c>
      <c r="DJ262" s="181"/>
      <c r="DK262" s="180" t="str">
        <f>IFERROR(VLOOKUP(Table2[[#This Row],[Offer received (Y/N)]],'Lookup Values'!$BM$1:$BN$3,2,FALSE),"0")</f>
        <v>0</v>
      </c>
      <c r="DL262" s="180" t="str">
        <f>IFERROR(VLOOKUP(Table2[[#This Row],[Poor Behaviour / Attitude / Motivation]],'Lookup Values'!$BO$1:$BP$4,2,FALSE),"0")</f>
        <v>0</v>
      </c>
      <c r="DM262" s="180" t="str">
        <f>IFERROR(VLOOKUP(Table2[[#This Row],[Other known risk factors (1)]],'Lookup Values'!$BQ$1:$BR$10,2,FALSE),"0")</f>
        <v>0</v>
      </c>
      <c r="DN262" s="182" t="str">
        <f>IFERROR(VLOOKUP(Table2[[#This Row],[Other known risk factors (2)]],'Lookup Values'!$BQ$1:$BR$10,2,FALSE),"0")</f>
        <v>0</v>
      </c>
      <c r="DO262" s="180">
        <f>SUM(Table3[[#This Row],[Gender Score]:[Other known risk factors (2) Score]])</f>
        <v>0</v>
      </c>
      <c r="DP262" s="185" t="str">
        <f>CONCATENATE(Table2[[#This Row],[Generated RONI]],Table2[[#This Row],[School RONI]])</f>
        <v>Very Low</v>
      </c>
    </row>
    <row r="263" spans="1:120" s="179" customFormat="1" ht="13" x14ac:dyDescent="0.3">
      <c r="A263" s="168"/>
      <c r="B263" s="169"/>
      <c r="C263" s="170"/>
      <c r="D263" s="170"/>
      <c r="E263" s="170"/>
      <c r="F263" s="170"/>
      <c r="G263" s="170"/>
      <c r="H263" s="171"/>
      <c r="I263" s="172"/>
      <c r="J263" s="173"/>
      <c r="K263" s="172"/>
      <c r="L263" s="172"/>
      <c r="M263" s="173"/>
      <c r="N263" s="171"/>
      <c r="O263" s="173"/>
      <c r="P263" s="175"/>
      <c r="Q263" s="175"/>
      <c r="R263" s="175"/>
      <c r="S263" s="175"/>
      <c r="T263" s="175"/>
      <c r="U263" s="175"/>
      <c r="V263" s="175"/>
      <c r="W263" s="175"/>
      <c r="X263" s="175"/>
      <c r="Y263" s="175"/>
      <c r="Z263" s="175"/>
      <c r="AA263" s="175"/>
      <c r="AB263" s="175"/>
      <c r="AC263" s="175"/>
      <c r="AD263" s="175"/>
      <c r="AE263" s="175"/>
      <c r="AF263" s="175"/>
      <c r="AG263" s="175"/>
      <c r="AH263" s="175"/>
      <c r="AI263" s="175"/>
      <c r="AJ263" s="175"/>
      <c r="AK263" s="175"/>
      <c r="AL263" s="175"/>
      <c r="AM263" s="175"/>
      <c r="AN263" s="175"/>
      <c r="AO263" s="175"/>
      <c r="AP263" s="175"/>
      <c r="AQ263" s="175"/>
      <c r="AR263" s="176"/>
      <c r="AS263" s="176"/>
      <c r="AT263" s="176"/>
      <c r="AU263" s="177" t="str">
        <f>VLOOKUP(Table3[[#This Row],[Risk Rating Score]],'Lookup Values'!$BS$1:$BT$34,2)</f>
        <v>Very Low</v>
      </c>
      <c r="AV263" s="172"/>
      <c r="AW263" s="177" t="str">
        <f>IFERROR(VLOOKUP(Table3[[#This Row],[RONI Match]],'Lookup Values'!$BU$2:$BV$26,2,FALSE),"")</f>
        <v/>
      </c>
      <c r="AX263" s="186"/>
      <c r="AY263" s="172"/>
      <c r="AZ263" s="176"/>
      <c r="BA263" s="170"/>
      <c r="BB263" s="170"/>
      <c r="BC263" s="170"/>
      <c r="BD263" s="170"/>
      <c r="BE263" s="170"/>
      <c r="BF263" s="170"/>
      <c r="BG263" s="170"/>
      <c r="BH263" s="170"/>
      <c r="BI263" s="175"/>
      <c r="BJ263" s="173"/>
      <c r="BK263" s="173"/>
      <c r="BL263" s="175"/>
      <c r="BM263" s="176"/>
      <c r="CC263" s="180" t="str">
        <f>IFERROR(VLOOKUP(Table2[[#This Row],[Gender]],'Lookup Values'!$A$1:$B$5,2,FALSE),"0")</f>
        <v>0</v>
      </c>
      <c r="CD263" s="181"/>
      <c r="CE263" s="180" t="str">
        <f>IFERROR(VLOOKUP(Table2[[#This Row],[Year Group]],'Lookup Values'!$C$1:$D$9,2,FALSE),"0")</f>
        <v>0</v>
      </c>
      <c r="CF263" s="180" t="str">
        <f>IFERROR(VLOOKUP(Table2[[#This Row],[School]],'Lookup Values'!$E$1:$E$22,2,FALSE),"0")</f>
        <v>0</v>
      </c>
      <c r="CG263" s="180" t="str">
        <f>IFERROR(VLOOKUP(Table2[[#This Row],[Attending PRU / AP]],'Lookup Values'!$G$1:$H$3,2,FALSE),"0")</f>
        <v>0</v>
      </c>
      <c r="CH263" s="180" t="str">
        <f>IFERROR(VLOOKUP(Table2[[#This Row],[EHE]],'Lookup Values'!$I$1:$J$3,2,FALSE),"0")</f>
        <v>0</v>
      </c>
      <c r="CI263" s="180" t="str">
        <f>IFERROR(VLOOKUP(Table2[[#This Row],[CME]],'Lookup Values'!$K$1:$L$3,2,FALSE),"0")</f>
        <v>0</v>
      </c>
      <c r="CJ263" s="183" t="str">
        <f>IFERROR(VLOOKUP(Table2[[#This Row],[Ethnicity]],'Ethnicity codes'!$H$1:$J$101,3,FALSE),"")</f>
        <v/>
      </c>
      <c r="CK263" s="180" t="str">
        <f>IFERROR(VLOOKUP(Table3[[#This Row],[Ethnicity2]],'Lookup Values'!$M$1:$N$23,2,FALSE),"0")</f>
        <v>0</v>
      </c>
      <c r="CL263" s="180" t="str">
        <f>IFERROR(VLOOKUP(Table3[[#This Row],[Ethnicity2]],'Lookup Values'!$O$1:$P$3,2,FALSE),"0")</f>
        <v>0</v>
      </c>
      <c r="CM263" s="180" t="str">
        <f>IFERROR(VLOOKUP(Table2[[#This Row],[EAL]],'Lookup Values'!$Q$1:$R$3,2,FALSE),"0")</f>
        <v>0</v>
      </c>
      <c r="CN263" s="180" t="str">
        <f>IFERROR(VLOOKUP(Table2[[#This Row],[SEND]],'Lookup Values'!$S$1:$T$6,2,FALSE),"0")</f>
        <v>0</v>
      </c>
      <c r="CO263" s="180" t="str">
        <f>IFERROR(VLOOKUP(Table2[[#This Row],[Pupil Premium]],'Lookup Values'!$U$1:$V$3,2,FALSE),"0")</f>
        <v>0</v>
      </c>
      <c r="CP263" s="180" t="str">
        <f>IFERROR(VLOOKUP(Table2[[#This Row],[LAC / Care Leaver]],'Lookup Values'!$W$1:$X$3,2,FALSE),"0")</f>
        <v>0</v>
      </c>
      <c r="CQ263" s="180" t="str">
        <f>IFERROR(VLOOKUP(Table2[[#This Row],[CP / CIN]],'Lookup Values'!$Y$1:$Z$3,2,FALSE),"0")</f>
        <v>0</v>
      </c>
      <c r="CR263" s="180" t="str">
        <f>IFERROR(VLOOKUP(Table2[[#This Row],[Early Help Referral]],'Lookup Values'!$Y$1:$Z$3,2,FALSE),"0")</f>
        <v>0</v>
      </c>
      <c r="CS263" s="180" t="str">
        <f>IFERROR(VLOOKUP(Table2[[#This Row],[Social Worker]],'Lookup Values'!$Y$1:$Z$3,2,FALSE),"0")</f>
        <v>0</v>
      </c>
      <c r="CT263" s="180" t="str">
        <f>IFERROR(VLOOKUP(Table2[[#This Row],[Exclusion]],'Lookup Values'!$AE$1:$AF$5,2,FALSE),"0")</f>
        <v>0</v>
      </c>
      <c r="CU263" s="180" t="str">
        <f>IFERROR(VLOOKUP(Table2[[#This Row],[Attendance / Absence (&lt;90% PA / &lt;50% SA)]],'Lookup Values'!$AG$1:$AH$4,2,FALSE),"0")</f>
        <v>0</v>
      </c>
      <c r="CV263" s="180" t="str">
        <f>IFERROR(VLOOKUP(Table2[[#This Row],[Multiple School Moves (3+)]],'Lookup Values'!$AI$1:$AJ$3,2,FALSE),"0")</f>
        <v>0</v>
      </c>
      <c r="CW263" s="180" t="str">
        <f>IFERROR(VLOOKUP(Table2[[#This Row],[Pregnancy]],'Lookup Values'!$AK$1:$AL$3,2,FALSE),"0")</f>
        <v>0</v>
      </c>
      <c r="CX263" s="180" t="str">
        <f>IFERROR(VLOOKUP(Table2[[#This Row],[Young Parent]],'Lookup Values'!$AM$1:$AN$3,2,FALSE),"0")</f>
        <v>0</v>
      </c>
      <c r="CY263" s="180" t="str">
        <f>IFERROR(VLOOKUP(Table2[[#This Row],[Young Carer]],'Lookup Values'!$AO$1:$AP$3,2,FALSE),"0")</f>
        <v>0</v>
      </c>
      <c r="CZ263" s="180" t="str">
        <f>IFERROR(VLOOKUP(Table2[[#This Row],[CAMHS Involvement]],'Lookup Values'!$AQ$1:$AR$3,2,FALSE),"0")</f>
        <v>0</v>
      </c>
      <c r="DA263" s="180" t="str">
        <f>IFERROR(VLOOKUP(Table2[[#This Row],[Health Condition]],'Lookup Values'!$AS$1:$AT$3,2,FALSE),"0")</f>
        <v>0</v>
      </c>
      <c r="DB263" s="180" t="str">
        <f>IFERROR(VLOOKUP(Table2[[#This Row],[Substance Misuse ]],'Lookup Values'!$AU$1:$AV$3,2,FALSE),"0")</f>
        <v>0</v>
      </c>
      <c r="DC263" s="180" t="str">
        <f>IFERROR(VLOOKUP(Table2[[#This Row],[YOT supervision]],'Lookup Values'!$AW$1:$AX$3,2,FALSE),"0")</f>
        <v>0</v>
      </c>
      <c r="DD263" s="180" t="str">
        <f>IFERROR(VLOOKUP(Table2[[#This Row],[Previous YOT supervision]],'Lookup Values'!$AY$1:$AZ$3,2,FALSE),"0")</f>
        <v>0</v>
      </c>
      <c r="DE263" s="180" t="str">
        <f>IFERROR(VLOOKUP(Table2[[#This Row],[Custody]],'Lookup Values'!$BA$1:$BB$3,2,FALSE),"0")</f>
        <v>0</v>
      </c>
      <c r="DF263" s="180" t="str">
        <f>IFERROR(VLOOKUP(Table2[[#This Row],[KS2 Eng &amp; Maths Ability Profile HAP/MAP/LAP]],'Lookup Values'!$BC$1:$BD$4,2,FALSE),"0")</f>
        <v>0</v>
      </c>
      <c r="DG263" s="180" t="str">
        <f>IFERROR(VLOOKUP(Table2[[#This Row],[Intended Post 16 Destination]],'Lookup Values'!$BG$1:$BH$12,2,FALSE),"0")</f>
        <v>0</v>
      </c>
      <c r="DH263" s="180" t="str">
        <f>IFERROR(VLOOKUP(Table2[[#This Row],[Application submitted (Y/N or number of applications)]],'Lookup Values'!$BI$1:$BJ$3,2,FALSE),"0")</f>
        <v>0</v>
      </c>
      <c r="DI263" s="180" t="str">
        <f>IFERROR(VLOOKUP(Table2[[#This Row],[Provider Name]],'Lookup Values'!$BK$1:$BL$3,2,FALSE),"0")</f>
        <v>0</v>
      </c>
      <c r="DJ263" s="181"/>
      <c r="DK263" s="180" t="str">
        <f>IFERROR(VLOOKUP(Table2[[#This Row],[Offer received (Y/N)]],'Lookup Values'!$BM$1:$BN$3,2,FALSE),"0")</f>
        <v>0</v>
      </c>
      <c r="DL263" s="180" t="str">
        <f>IFERROR(VLOOKUP(Table2[[#This Row],[Poor Behaviour / Attitude / Motivation]],'Lookup Values'!$BO$1:$BP$4,2,FALSE),"0")</f>
        <v>0</v>
      </c>
      <c r="DM263" s="180" t="str">
        <f>IFERROR(VLOOKUP(Table2[[#This Row],[Other known risk factors (1)]],'Lookup Values'!$BQ$1:$BR$10,2,FALSE),"0")</f>
        <v>0</v>
      </c>
      <c r="DN263" s="182" t="str">
        <f>IFERROR(VLOOKUP(Table2[[#This Row],[Other known risk factors (2)]],'Lookup Values'!$BQ$1:$BR$10,2,FALSE),"0")</f>
        <v>0</v>
      </c>
      <c r="DO263" s="180">
        <f>SUM(Table3[[#This Row],[Gender Score]:[Other known risk factors (2) Score]])</f>
        <v>0</v>
      </c>
      <c r="DP263" s="185" t="str">
        <f>CONCATENATE(Table2[[#This Row],[Generated RONI]],Table2[[#This Row],[School RONI]])</f>
        <v>Very Low</v>
      </c>
    </row>
    <row r="264" spans="1:120" s="179" customFormat="1" ht="13" x14ac:dyDescent="0.3">
      <c r="A264" s="168"/>
      <c r="B264" s="169"/>
      <c r="C264" s="170"/>
      <c r="D264" s="170"/>
      <c r="E264" s="170"/>
      <c r="F264" s="170"/>
      <c r="G264" s="170"/>
      <c r="H264" s="171"/>
      <c r="I264" s="172"/>
      <c r="J264" s="173"/>
      <c r="K264" s="172"/>
      <c r="L264" s="172"/>
      <c r="M264" s="173"/>
      <c r="N264" s="171"/>
      <c r="O264" s="173"/>
      <c r="P264" s="175"/>
      <c r="Q264" s="175"/>
      <c r="R264" s="175"/>
      <c r="S264" s="175"/>
      <c r="T264" s="175"/>
      <c r="U264" s="175"/>
      <c r="V264" s="175"/>
      <c r="W264" s="175"/>
      <c r="X264" s="175"/>
      <c r="Y264" s="175"/>
      <c r="Z264" s="175"/>
      <c r="AA264" s="175"/>
      <c r="AB264" s="175"/>
      <c r="AC264" s="175"/>
      <c r="AD264" s="175"/>
      <c r="AE264" s="175"/>
      <c r="AF264" s="175"/>
      <c r="AG264" s="175"/>
      <c r="AH264" s="175"/>
      <c r="AI264" s="175"/>
      <c r="AJ264" s="175"/>
      <c r="AK264" s="175"/>
      <c r="AL264" s="175"/>
      <c r="AM264" s="175"/>
      <c r="AN264" s="175"/>
      <c r="AO264" s="175"/>
      <c r="AP264" s="175"/>
      <c r="AQ264" s="175"/>
      <c r="AR264" s="176"/>
      <c r="AS264" s="176"/>
      <c r="AT264" s="176"/>
      <c r="AU264" s="177" t="str">
        <f>VLOOKUP(Table3[[#This Row],[Risk Rating Score]],'Lookup Values'!$BS$1:$BT$34,2)</f>
        <v>Very Low</v>
      </c>
      <c r="AV264" s="172"/>
      <c r="AW264" s="177" t="str">
        <f>IFERROR(VLOOKUP(Table3[[#This Row],[RONI Match]],'Lookup Values'!$BU$2:$BV$26,2,FALSE),"")</f>
        <v/>
      </c>
      <c r="AX264" s="186"/>
      <c r="AY264" s="172"/>
      <c r="AZ264" s="176"/>
      <c r="BA264" s="170"/>
      <c r="BB264" s="170"/>
      <c r="BC264" s="170"/>
      <c r="BD264" s="170"/>
      <c r="BE264" s="170"/>
      <c r="BF264" s="170"/>
      <c r="BG264" s="170"/>
      <c r="BH264" s="170"/>
      <c r="BI264" s="175"/>
      <c r="BJ264" s="173"/>
      <c r="BK264" s="173"/>
      <c r="BL264" s="175"/>
      <c r="BM264" s="176"/>
      <c r="CC264" s="180" t="str">
        <f>IFERROR(VLOOKUP(Table2[[#This Row],[Gender]],'Lookup Values'!$A$1:$B$5,2,FALSE),"0")</f>
        <v>0</v>
      </c>
      <c r="CD264" s="181"/>
      <c r="CE264" s="180" t="str">
        <f>IFERROR(VLOOKUP(Table2[[#This Row],[Year Group]],'Lookup Values'!$C$1:$D$9,2,FALSE),"0")</f>
        <v>0</v>
      </c>
      <c r="CF264" s="180" t="str">
        <f>IFERROR(VLOOKUP(Table2[[#This Row],[School]],'Lookup Values'!$E$1:$E$22,2,FALSE),"0")</f>
        <v>0</v>
      </c>
      <c r="CG264" s="180" t="str">
        <f>IFERROR(VLOOKUP(Table2[[#This Row],[Attending PRU / AP]],'Lookup Values'!$G$1:$H$3,2,FALSE),"0")</f>
        <v>0</v>
      </c>
      <c r="CH264" s="180" t="str">
        <f>IFERROR(VLOOKUP(Table2[[#This Row],[EHE]],'Lookup Values'!$I$1:$J$3,2,FALSE),"0")</f>
        <v>0</v>
      </c>
      <c r="CI264" s="180" t="str">
        <f>IFERROR(VLOOKUP(Table2[[#This Row],[CME]],'Lookup Values'!$K$1:$L$3,2,FALSE),"0")</f>
        <v>0</v>
      </c>
      <c r="CJ264" s="183" t="str">
        <f>IFERROR(VLOOKUP(Table2[[#This Row],[Ethnicity]],'Ethnicity codes'!$H$1:$J$101,3,FALSE),"")</f>
        <v/>
      </c>
      <c r="CK264" s="180" t="str">
        <f>IFERROR(VLOOKUP(Table3[[#This Row],[Ethnicity2]],'Lookup Values'!$M$1:$N$23,2,FALSE),"0")</f>
        <v>0</v>
      </c>
      <c r="CL264" s="180" t="str">
        <f>IFERROR(VLOOKUP(Table3[[#This Row],[Ethnicity2]],'Lookup Values'!$O$1:$P$3,2,FALSE),"0")</f>
        <v>0</v>
      </c>
      <c r="CM264" s="180" t="str">
        <f>IFERROR(VLOOKUP(Table2[[#This Row],[EAL]],'Lookup Values'!$Q$1:$R$3,2,FALSE),"0")</f>
        <v>0</v>
      </c>
      <c r="CN264" s="180" t="str">
        <f>IFERROR(VLOOKUP(Table2[[#This Row],[SEND]],'Lookup Values'!$S$1:$T$6,2,FALSE),"0")</f>
        <v>0</v>
      </c>
      <c r="CO264" s="180" t="str">
        <f>IFERROR(VLOOKUP(Table2[[#This Row],[Pupil Premium]],'Lookup Values'!$U$1:$V$3,2,FALSE),"0")</f>
        <v>0</v>
      </c>
      <c r="CP264" s="180" t="str">
        <f>IFERROR(VLOOKUP(Table2[[#This Row],[LAC / Care Leaver]],'Lookup Values'!$W$1:$X$3,2,FALSE),"0")</f>
        <v>0</v>
      </c>
      <c r="CQ264" s="180" t="str">
        <f>IFERROR(VLOOKUP(Table2[[#This Row],[CP / CIN]],'Lookup Values'!$Y$1:$Z$3,2,FALSE),"0")</f>
        <v>0</v>
      </c>
      <c r="CR264" s="180" t="str">
        <f>IFERROR(VLOOKUP(Table2[[#This Row],[Early Help Referral]],'Lookup Values'!$Y$1:$Z$3,2,FALSE),"0")</f>
        <v>0</v>
      </c>
      <c r="CS264" s="180" t="str">
        <f>IFERROR(VLOOKUP(Table2[[#This Row],[Social Worker]],'Lookup Values'!$Y$1:$Z$3,2,FALSE),"0")</f>
        <v>0</v>
      </c>
      <c r="CT264" s="180" t="str">
        <f>IFERROR(VLOOKUP(Table2[[#This Row],[Exclusion]],'Lookup Values'!$AE$1:$AF$5,2,FALSE),"0")</f>
        <v>0</v>
      </c>
      <c r="CU264" s="180" t="str">
        <f>IFERROR(VLOOKUP(Table2[[#This Row],[Attendance / Absence (&lt;90% PA / &lt;50% SA)]],'Lookup Values'!$AG$1:$AH$4,2,FALSE),"0")</f>
        <v>0</v>
      </c>
      <c r="CV264" s="180" t="str">
        <f>IFERROR(VLOOKUP(Table2[[#This Row],[Multiple School Moves (3+)]],'Lookup Values'!$AI$1:$AJ$3,2,FALSE),"0")</f>
        <v>0</v>
      </c>
      <c r="CW264" s="180" t="str">
        <f>IFERROR(VLOOKUP(Table2[[#This Row],[Pregnancy]],'Lookup Values'!$AK$1:$AL$3,2,FALSE),"0")</f>
        <v>0</v>
      </c>
      <c r="CX264" s="180" t="str">
        <f>IFERROR(VLOOKUP(Table2[[#This Row],[Young Parent]],'Lookup Values'!$AM$1:$AN$3,2,FALSE),"0")</f>
        <v>0</v>
      </c>
      <c r="CY264" s="180" t="str">
        <f>IFERROR(VLOOKUP(Table2[[#This Row],[Young Carer]],'Lookup Values'!$AO$1:$AP$3,2,FALSE),"0")</f>
        <v>0</v>
      </c>
      <c r="CZ264" s="180" t="str">
        <f>IFERROR(VLOOKUP(Table2[[#This Row],[CAMHS Involvement]],'Lookup Values'!$AQ$1:$AR$3,2,FALSE),"0")</f>
        <v>0</v>
      </c>
      <c r="DA264" s="180" t="str">
        <f>IFERROR(VLOOKUP(Table2[[#This Row],[Health Condition]],'Lookup Values'!$AS$1:$AT$3,2,FALSE),"0")</f>
        <v>0</v>
      </c>
      <c r="DB264" s="180" t="str">
        <f>IFERROR(VLOOKUP(Table2[[#This Row],[Substance Misuse ]],'Lookup Values'!$AU$1:$AV$3,2,FALSE),"0")</f>
        <v>0</v>
      </c>
      <c r="DC264" s="180" t="str">
        <f>IFERROR(VLOOKUP(Table2[[#This Row],[YOT supervision]],'Lookup Values'!$AW$1:$AX$3,2,FALSE),"0")</f>
        <v>0</v>
      </c>
      <c r="DD264" s="180" t="str">
        <f>IFERROR(VLOOKUP(Table2[[#This Row],[Previous YOT supervision]],'Lookup Values'!$AY$1:$AZ$3,2,FALSE),"0")</f>
        <v>0</v>
      </c>
      <c r="DE264" s="180" t="str">
        <f>IFERROR(VLOOKUP(Table2[[#This Row],[Custody]],'Lookup Values'!$BA$1:$BB$3,2,FALSE),"0")</f>
        <v>0</v>
      </c>
      <c r="DF264" s="180" t="str">
        <f>IFERROR(VLOOKUP(Table2[[#This Row],[KS2 Eng &amp; Maths Ability Profile HAP/MAP/LAP]],'Lookup Values'!$BC$1:$BD$4,2,FALSE),"0")</f>
        <v>0</v>
      </c>
      <c r="DG264" s="180" t="str">
        <f>IFERROR(VLOOKUP(Table2[[#This Row],[Intended Post 16 Destination]],'Lookup Values'!$BG$1:$BH$12,2,FALSE),"0")</f>
        <v>0</v>
      </c>
      <c r="DH264" s="180" t="str">
        <f>IFERROR(VLOOKUP(Table2[[#This Row],[Application submitted (Y/N or number of applications)]],'Lookup Values'!$BI$1:$BJ$3,2,FALSE),"0")</f>
        <v>0</v>
      </c>
      <c r="DI264" s="180" t="str">
        <f>IFERROR(VLOOKUP(Table2[[#This Row],[Provider Name]],'Lookup Values'!$BK$1:$BL$3,2,FALSE),"0")</f>
        <v>0</v>
      </c>
      <c r="DJ264" s="181"/>
      <c r="DK264" s="180" t="str">
        <f>IFERROR(VLOOKUP(Table2[[#This Row],[Offer received (Y/N)]],'Lookup Values'!$BM$1:$BN$3,2,FALSE),"0")</f>
        <v>0</v>
      </c>
      <c r="DL264" s="180" t="str">
        <f>IFERROR(VLOOKUP(Table2[[#This Row],[Poor Behaviour / Attitude / Motivation]],'Lookup Values'!$BO$1:$BP$4,2,FALSE),"0")</f>
        <v>0</v>
      </c>
      <c r="DM264" s="180" t="str">
        <f>IFERROR(VLOOKUP(Table2[[#This Row],[Other known risk factors (1)]],'Lookup Values'!$BQ$1:$BR$10,2,FALSE),"0")</f>
        <v>0</v>
      </c>
      <c r="DN264" s="182" t="str">
        <f>IFERROR(VLOOKUP(Table2[[#This Row],[Other known risk factors (2)]],'Lookup Values'!$BQ$1:$BR$10,2,FALSE),"0")</f>
        <v>0</v>
      </c>
      <c r="DO264" s="180">
        <f>SUM(Table3[[#This Row],[Gender Score]:[Other known risk factors (2) Score]])</f>
        <v>0</v>
      </c>
      <c r="DP264" s="185" t="str">
        <f>CONCATENATE(Table2[[#This Row],[Generated RONI]],Table2[[#This Row],[School RONI]])</f>
        <v>Very Low</v>
      </c>
    </row>
    <row r="265" spans="1:120" s="179" customFormat="1" ht="13" x14ac:dyDescent="0.3">
      <c r="A265" s="168"/>
      <c r="B265" s="169"/>
      <c r="C265" s="170"/>
      <c r="D265" s="170"/>
      <c r="E265" s="170"/>
      <c r="F265" s="170"/>
      <c r="G265" s="170"/>
      <c r="H265" s="171"/>
      <c r="I265" s="172"/>
      <c r="J265" s="173"/>
      <c r="K265" s="172"/>
      <c r="L265" s="172"/>
      <c r="M265" s="173"/>
      <c r="N265" s="171"/>
      <c r="O265" s="173"/>
      <c r="P265" s="175"/>
      <c r="Q265" s="175"/>
      <c r="R265" s="175"/>
      <c r="S265" s="175"/>
      <c r="T265" s="175"/>
      <c r="U265" s="175"/>
      <c r="V265" s="175"/>
      <c r="W265" s="175"/>
      <c r="X265" s="175"/>
      <c r="Y265" s="175"/>
      <c r="Z265" s="175"/>
      <c r="AA265" s="175"/>
      <c r="AB265" s="175"/>
      <c r="AC265" s="175"/>
      <c r="AD265" s="175"/>
      <c r="AE265" s="175"/>
      <c r="AF265" s="175"/>
      <c r="AG265" s="175"/>
      <c r="AH265" s="175"/>
      <c r="AI265" s="175"/>
      <c r="AJ265" s="175"/>
      <c r="AK265" s="175"/>
      <c r="AL265" s="175"/>
      <c r="AM265" s="175"/>
      <c r="AN265" s="175"/>
      <c r="AO265" s="175"/>
      <c r="AP265" s="175"/>
      <c r="AQ265" s="175"/>
      <c r="AR265" s="176"/>
      <c r="AS265" s="176"/>
      <c r="AT265" s="176"/>
      <c r="AU265" s="177" t="str">
        <f>VLOOKUP(Table3[[#This Row],[Risk Rating Score]],'Lookup Values'!$BS$1:$BT$34,2)</f>
        <v>Very Low</v>
      </c>
      <c r="AV265" s="172"/>
      <c r="AW265" s="177" t="str">
        <f>IFERROR(VLOOKUP(Table3[[#This Row],[RONI Match]],'Lookup Values'!$BU$2:$BV$26,2,FALSE),"")</f>
        <v/>
      </c>
      <c r="AX265" s="186"/>
      <c r="AY265" s="172"/>
      <c r="AZ265" s="176"/>
      <c r="BA265" s="170"/>
      <c r="BB265" s="170"/>
      <c r="BC265" s="170"/>
      <c r="BD265" s="170"/>
      <c r="BE265" s="170"/>
      <c r="BF265" s="170"/>
      <c r="BG265" s="170"/>
      <c r="BH265" s="170"/>
      <c r="BI265" s="175"/>
      <c r="BJ265" s="173"/>
      <c r="BK265" s="173"/>
      <c r="BL265" s="175"/>
      <c r="BM265" s="176"/>
      <c r="CC265" s="180" t="str">
        <f>IFERROR(VLOOKUP(Table2[[#This Row],[Gender]],'Lookup Values'!$A$1:$B$5,2,FALSE),"0")</f>
        <v>0</v>
      </c>
      <c r="CD265" s="181"/>
      <c r="CE265" s="180" t="str">
        <f>IFERROR(VLOOKUP(Table2[[#This Row],[Year Group]],'Lookup Values'!$C$1:$D$9,2,FALSE),"0")</f>
        <v>0</v>
      </c>
      <c r="CF265" s="180" t="str">
        <f>IFERROR(VLOOKUP(Table2[[#This Row],[School]],'Lookup Values'!$E$1:$E$22,2,FALSE),"0")</f>
        <v>0</v>
      </c>
      <c r="CG265" s="180" t="str">
        <f>IFERROR(VLOOKUP(Table2[[#This Row],[Attending PRU / AP]],'Lookup Values'!$G$1:$H$3,2,FALSE),"0")</f>
        <v>0</v>
      </c>
      <c r="CH265" s="180" t="str">
        <f>IFERROR(VLOOKUP(Table2[[#This Row],[EHE]],'Lookup Values'!$I$1:$J$3,2,FALSE),"0")</f>
        <v>0</v>
      </c>
      <c r="CI265" s="180" t="str">
        <f>IFERROR(VLOOKUP(Table2[[#This Row],[CME]],'Lookup Values'!$K$1:$L$3,2,FALSE),"0")</f>
        <v>0</v>
      </c>
      <c r="CJ265" s="183" t="str">
        <f>IFERROR(VLOOKUP(Table2[[#This Row],[Ethnicity]],'Ethnicity codes'!$H$1:$J$101,3,FALSE),"")</f>
        <v/>
      </c>
      <c r="CK265" s="180" t="str">
        <f>IFERROR(VLOOKUP(Table3[[#This Row],[Ethnicity2]],'Lookup Values'!$M$1:$N$23,2,FALSE),"0")</f>
        <v>0</v>
      </c>
      <c r="CL265" s="180" t="str">
        <f>IFERROR(VLOOKUP(Table3[[#This Row],[Ethnicity2]],'Lookup Values'!$O$1:$P$3,2,FALSE),"0")</f>
        <v>0</v>
      </c>
      <c r="CM265" s="180" t="str">
        <f>IFERROR(VLOOKUP(Table2[[#This Row],[EAL]],'Lookup Values'!$Q$1:$R$3,2,FALSE),"0")</f>
        <v>0</v>
      </c>
      <c r="CN265" s="180" t="str">
        <f>IFERROR(VLOOKUP(Table2[[#This Row],[SEND]],'Lookup Values'!$S$1:$T$6,2,FALSE),"0")</f>
        <v>0</v>
      </c>
      <c r="CO265" s="180" t="str">
        <f>IFERROR(VLOOKUP(Table2[[#This Row],[Pupil Premium]],'Lookup Values'!$U$1:$V$3,2,FALSE),"0")</f>
        <v>0</v>
      </c>
      <c r="CP265" s="180" t="str">
        <f>IFERROR(VLOOKUP(Table2[[#This Row],[LAC / Care Leaver]],'Lookup Values'!$W$1:$X$3,2,FALSE),"0")</f>
        <v>0</v>
      </c>
      <c r="CQ265" s="180" t="str">
        <f>IFERROR(VLOOKUP(Table2[[#This Row],[CP / CIN]],'Lookup Values'!$Y$1:$Z$3,2,FALSE),"0")</f>
        <v>0</v>
      </c>
      <c r="CR265" s="180" t="str">
        <f>IFERROR(VLOOKUP(Table2[[#This Row],[Early Help Referral]],'Lookup Values'!$Y$1:$Z$3,2,FALSE),"0")</f>
        <v>0</v>
      </c>
      <c r="CS265" s="180" t="str">
        <f>IFERROR(VLOOKUP(Table2[[#This Row],[Social Worker]],'Lookup Values'!$Y$1:$Z$3,2,FALSE),"0")</f>
        <v>0</v>
      </c>
      <c r="CT265" s="180" t="str">
        <f>IFERROR(VLOOKUP(Table2[[#This Row],[Exclusion]],'Lookup Values'!$AE$1:$AF$5,2,FALSE),"0")</f>
        <v>0</v>
      </c>
      <c r="CU265" s="180" t="str">
        <f>IFERROR(VLOOKUP(Table2[[#This Row],[Attendance / Absence (&lt;90% PA / &lt;50% SA)]],'Lookup Values'!$AG$1:$AH$4,2,FALSE),"0")</f>
        <v>0</v>
      </c>
      <c r="CV265" s="180" t="str">
        <f>IFERROR(VLOOKUP(Table2[[#This Row],[Multiple School Moves (3+)]],'Lookup Values'!$AI$1:$AJ$3,2,FALSE),"0")</f>
        <v>0</v>
      </c>
      <c r="CW265" s="180" t="str">
        <f>IFERROR(VLOOKUP(Table2[[#This Row],[Pregnancy]],'Lookup Values'!$AK$1:$AL$3,2,FALSE),"0")</f>
        <v>0</v>
      </c>
      <c r="CX265" s="180" t="str">
        <f>IFERROR(VLOOKUP(Table2[[#This Row],[Young Parent]],'Lookup Values'!$AM$1:$AN$3,2,FALSE),"0")</f>
        <v>0</v>
      </c>
      <c r="CY265" s="180" t="str">
        <f>IFERROR(VLOOKUP(Table2[[#This Row],[Young Carer]],'Lookup Values'!$AO$1:$AP$3,2,FALSE),"0")</f>
        <v>0</v>
      </c>
      <c r="CZ265" s="180" t="str">
        <f>IFERROR(VLOOKUP(Table2[[#This Row],[CAMHS Involvement]],'Lookup Values'!$AQ$1:$AR$3,2,FALSE),"0")</f>
        <v>0</v>
      </c>
      <c r="DA265" s="180" t="str">
        <f>IFERROR(VLOOKUP(Table2[[#This Row],[Health Condition]],'Lookup Values'!$AS$1:$AT$3,2,FALSE),"0")</f>
        <v>0</v>
      </c>
      <c r="DB265" s="180" t="str">
        <f>IFERROR(VLOOKUP(Table2[[#This Row],[Substance Misuse ]],'Lookup Values'!$AU$1:$AV$3,2,FALSE),"0")</f>
        <v>0</v>
      </c>
      <c r="DC265" s="180" t="str">
        <f>IFERROR(VLOOKUP(Table2[[#This Row],[YOT supervision]],'Lookup Values'!$AW$1:$AX$3,2,FALSE),"0")</f>
        <v>0</v>
      </c>
      <c r="DD265" s="180" t="str">
        <f>IFERROR(VLOOKUP(Table2[[#This Row],[Previous YOT supervision]],'Lookup Values'!$AY$1:$AZ$3,2,FALSE),"0")</f>
        <v>0</v>
      </c>
      <c r="DE265" s="180" t="str">
        <f>IFERROR(VLOOKUP(Table2[[#This Row],[Custody]],'Lookup Values'!$BA$1:$BB$3,2,FALSE),"0")</f>
        <v>0</v>
      </c>
      <c r="DF265" s="180" t="str">
        <f>IFERROR(VLOOKUP(Table2[[#This Row],[KS2 Eng &amp; Maths Ability Profile HAP/MAP/LAP]],'Lookup Values'!$BC$1:$BD$4,2,FALSE),"0")</f>
        <v>0</v>
      </c>
      <c r="DG265" s="180" t="str">
        <f>IFERROR(VLOOKUP(Table2[[#This Row],[Intended Post 16 Destination]],'Lookup Values'!$BG$1:$BH$12,2,FALSE),"0")</f>
        <v>0</v>
      </c>
      <c r="DH265" s="180" t="str">
        <f>IFERROR(VLOOKUP(Table2[[#This Row],[Application submitted (Y/N or number of applications)]],'Lookup Values'!$BI$1:$BJ$3,2,FALSE),"0")</f>
        <v>0</v>
      </c>
      <c r="DI265" s="180" t="str">
        <f>IFERROR(VLOOKUP(Table2[[#This Row],[Provider Name]],'Lookup Values'!$BK$1:$BL$3,2,FALSE),"0")</f>
        <v>0</v>
      </c>
      <c r="DJ265" s="181"/>
      <c r="DK265" s="180" t="str">
        <f>IFERROR(VLOOKUP(Table2[[#This Row],[Offer received (Y/N)]],'Lookup Values'!$BM$1:$BN$3,2,FALSE),"0")</f>
        <v>0</v>
      </c>
      <c r="DL265" s="180" t="str">
        <f>IFERROR(VLOOKUP(Table2[[#This Row],[Poor Behaviour / Attitude / Motivation]],'Lookup Values'!$BO$1:$BP$4,2,FALSE),"0")</f>
        <v>0</v>
      </c>
      <c r="DM265" s="180" t="str">
        <f>IFERROR(VLOOKUP(Table2[[#This Row],[Other known risk factors (1)]],'Lookup Values'!$BQ$1:$BR$10,2,FALSE),"0")</f>
        <v>0</v>
      </c>
      <c r="DN265" s="182" t="str">
        <f>IFERROR(VLOOKUP(Table2[[#This Row],[Other known risk factors (2)]],'Lookup Values'!$BQ$1:$BR$10,2,FALSE),"0")</f>
        <v>0</v>
      </c>
      <c r="DO265" s="180">
        <f>SUM(Table3[[#This Row],[Gender Score]:[Other known risk factors (2) Score]])</f>
        <v>0</v>
      </c>
      <c r="DP265" s="185" t="str">
        <f>CONCATENATE(Table2[[#This Row],[Generated RONI]],Table2[[#This Row],[School RONI]])</f>
        <v>Very Low</v>
      </c>
    </row>
    <row r="266" spans="1:120" s="179" customFormat="1" ht="13" x14ac:dyDescent="0.3">
      <c r="A266" s="168"/>
      <c r="B266" s="169"/>
      <c r="C266" s="170"/>
      <c r="D266" s="170"/>
      <c r="E266" s="170"/>
      <c r="F266" s="170"/>
      <c r="G266" s="170"/>
      <c r="H266" s="171"/>
      <c r="I266" s="172"/>
      <c r="J266" s="173"/>
      <c r="K266" s="172"/>
      <c r="L266" s="172"/>
      <c r="M266" s="173"/>
      <c r="N266" s="171"/>
      <c r="O266" s="173"/>
      <c r="P266" s="175"/>
      <c r="Q266" s="175"/>
      <c r="R266" s="175"/>
      <c r="S266" s="175"/>
      <c r="T266" s="175"/>
      <c r="U266" s="175"/>
      <c r="V266" s="175"/>
      <c r="W266" s="175"/>
      <c r="X266" s="175"/>
      <c r="Y266" s="175"/>
      <c r="Z266" s="175"/>
      <c r="AA266" s="175"/>
      <c r="AB266" s="175"/>
      <c r="AC266" s="175"/>
      <c r="AD266" s="175"/>
      <c r="AE266" s="175"/>
      <c r="AF266" s="175"/>
      <c r="AG266" s="175"/>
      <c r="AH266" s="175"/>
      <c r="AI266" s="175"/>
      <c r="AJ266" s="175"/>
      <c r="AK266" s="175"/>
      <c r="AL266" s="175"/>
      <c r="AM266" s="175"/>
      <c r="AN266" s="175"/>
      <c r="AO266" s="175"/>
      <c r="AP266" s="175"/>
      <c r="AQ266" s="175"/>
      <c r="AR266" s="176"/>
      <c r="AS266" s="176"/>
      <c r="AT266" s="176"/>
      <c r="AU266" s="177" t="str">
        <f>VLOOKUP(Table3[[#This Row],[Risk Rating Score]],'Lookup Values'!$BS$1:$BT$34,2)</f>
        <v>Very Low</v>
      </c>
      <c r="AV266" s="172"/>
      <c r="AW266" s="177" t="str">
        <f>IFERROR(VLOOKUP(Table3[[#This Row],[RONI Match]],'Lookup Values'!$BU$2:$BV$26,2,FALSE),"")</f>
        <v/>
      </c>
      <c r="AX266" s="186"/>
      <c r="AY266" s="172"/>
      <c r="AZ266" s="176"/>
      <c r="BA266" s="170"/>
      <c r="BB266" s="170"/>
      <c r="BC266" s="170"/>
      <c r="BD266" s="170"/>
      <c r="BE266" s="170"/>
      <c r="BF266" s="170"/>
      <c r="BG266" s="170"/>
      <c r="BH266" s="170"/>
      <c r="BI266" s="175"/>
      <c r="BJ266" s="173"/>
      <c r="BK266" s="173"/>
      <c r="BL266" s="175"/>
      <c r="BM266" s="176"/>
      <c r="CC266" s="180" t="str">
        <f>IFERROR(VLOOKUP(Table2[[#This Row],[Gender]],'Lookup Values'!$A$1:$B$5,2,FALSE),"0")</f>
        <v>0</v>
      </c>
      <c r="CD266" s="181"/>
      <c r="CE266" s="180" t="str">
        <f>IFERROR(VLOOKUP(Table2[[#This Row],[Year Group]],'Lookup Values'!$C$1:$D$9,2,FALSE),"0")</f>
        <v>0</v>
      </c>
      <c r="CF266" s="180" t="str">
        <f>IFERROR(VLOOKUP(Table2[[#This Row],[School]],'Lookup Values'!$E$1:$E$22,2,FALSE),"0")</f>
        <v>0</v>
      </c>
      <c r="CG266" s="180" t="str">
        <f>IFERROR(VLOOKUP(Table2[[#This Row],[Attending PRU / AP]],'Lookup Values'!$G$1:$H$3,2,FALSE),"0")</f>
        <v>0</v>
      </c>
      <c r="CH266" s="180" t="str">
        <f>IFERROR(VLOOKUP(Table2[[#This Row],[EHE]],'Lookup Values'!$I$1:$J$3,2,FALSE),"0")</f>
        <v>0</v>
      </c>
      <c r="CI266" s="180" t="str">
        <f>IFERROR(VLOOKUP(Table2[[#This Row],[CME]],'Lookup Values'!$K$1:$L$3,2,FALSE),"0")</f>
        <v>0</v>
      </c>
      <c r="CJ266" s="183" t="str">
        <f>IFERROR(VLOOKUP(Table2[[#This Row],[Ethnicity]],'Ethnicity codes'!$H$1:$J$101,3,FALSE),"")</f>
        <v/>
      </c>
      <c r="CK266" s="180" t="str">
        <f>IFERROR(VLOOKUP(Table3[[#This Row],[Ethnicity2]],'Lookup Values'!$M$1:$N$23,2,FALSE),"0")</f>
        <v>0</v>
      </c>
      <c r="CL266" s="180" t="str">
        <f>IFERROR(VLOOKUP(Table3[[#This Row],[Ethnicity2]],'Lookup Values'!$O$1:$P$3,2,FALSE),"0")</f>
        <v>0</v>
      </c>
      <c r="CM266" s="180" t="str">
        <f>IFERROR(VLOOKUP(Table2[[#This Row],[EAL]],'Lookup Values'!$Q$1:$R$3,2,FALSE),"0")</f>
        <v>0</v>
      </c>
      <c r="CN266" s="180" t="str">
        <f>IFERROR(VLOOKUP(Table2[[#This Row],[SEND]],'Lookup Values'!$S$1:$T$6,2,FALSE),"0")</f>
        <v>0</v>
      </c>
      <c r="CO266" s="180" t="str">
        <f>IFERROR(VLOOKUP(Table2[[#This Row],[Pupil Premium]],'Lookup Values'!$U$1:$V$3,2,FALSE),"0")</f>
        <v>0</v>
      </c>
      <c r="CP266" s="180" t="str">
        <f>IFERROR(VLOOKUP(Table2[[#This Row],[LAC / Care Leaver]],'Lookup Values'!$W$1:$X$3,2,FALSE),"0")</f>
        <v>0</v>
      </c>
      <c r="CQ266" s="180" t="str">
        <f>IFERROR(VLOOKUP(Table2[[#This Row],[CP / CIN]],'Lookup Values'!$Y$1:$Z$3,2,FALSE),"0")</f>
        <v>0</v>
      </c>
      <c r="CR266" s="180" t="str">
        <f>IFERROR(VLOOKUP(Table2[[#This Row],[Early Help Referral]],'Lookup Values'!$Y$1:$Z$3,2,FALSE),"0")</f>
        <v>0</v>
      </c>
      <c r="CS266" s="180" t="str">
        <f>IFERROR(VLOOKUP(Table2[[#This Row],[Social Worker]],'Lookup Values'!$Y$1:$Z$3,2,FALSE),"0")</f>
        <v>0</v>
      </c>
      <c r="CT266" s="180" t="str">
        <f>IFERROR(VLOOKUP(Table2[[#This Row],[Exclusion]],'Lookup Values'!$AE$1:$AF$5,2,FALSE),"0")</f>
        <v>0</v>
      </c>
      <c r="CU266" s="180" t="str">
        <f>IFERROR(VLOOKUP(Table2[[#This Row],[Attendance / Absence (&lt;90% PA / &lt;50% SA)]],'Lookup Values'!$AG$1:$AH$4,2,FALSE),"0")</f>
        <v>0</v>
      </c>
      <c r="CV266" s="180" t="str">
        <f>IFERROR(VLOOKUP(Table2[[#This Row],[Multiple School Moves (3+)]],'Lookup Values'!$AI$1:$AJ$3,2,FALSE),"0")</f>
        <v>0</v>
      </c>
      <c r="CW266" s="180" t="str">
        <f>IFERROR(VLOOKUP(Table2[[#This Row],[Pregnancy]],'Lookup Values'!$AK$1:$AL$3,2,FALSE),"0")</f>
        <v>0</v>
      </c>
      <c r="CX266" s="180" t="str">
        <f>IFERROR(VLOOKUP(Table2[[#This Row],[Young Parent]],'Lookup Values'!$AM$1:$AN$3,2,FALSE),"0")</f>
        <v>0</v>
      </c>
      <c r="CY266" s="180" t="str">
        <f>IFERROR(VLOOKUP(Table2[[#This Row],[Young Carer]],'Lookup Values'!$AO$1:$AP$3,2,FALSE),"0")</f>
        <v>0</v>
      </c>
      <c r="CZ266" s="180" t="str">
        <f>IFERROR(VLOOKUP(Table2[[#This Row],[CAMHS Involvement]],'Lookup Values'!$AQ$1:$AR$3,2,FALSE),"0")</f>
        <v>0</v>
      </c>
      <c r="DA266" s="180" t="str">
        <f>IFERROR(VLOOKUP(Table2[[#This Row],[Health Condition]],'Lookup Values'!$AS$1:$AT$3,2,FALSE),"0")</f>
        <v>0</v>
      </c>
      <c r="DB266" s="180" t="str">
        <f>IFERROR(VLOOKUP(Table2[[#This Row],[Substance Misuse ]],'Lookup Values'!$AU$1:$AV$3,2,FALSE),"0")</f>
        <v>0</v>
      </c>
      <c r="DC266" s="180" t="str">
        <f>IFERROR(VLOOKUP(Table2[[#This Row],[YOT supervision]],'Lookup Values'!$AW$1:$AX$3,2,FALSE),"0")</f>
        <v>0</v>
      </c>
      <c r="DD266" s="180" t="str">
        <f>IFERROR(VLOOKUP(Table2[[#This Row],[Previous YOT supervision]],'Lookup Values'!$AY$1:$AZ$3,2,FALSE),"0")</f>
        <v>0</v>
      </c>
      <c r="DE266" s="180" t="str">
        <f>IFERROR(VLOOKUP(Table2[[#This Row],[Custody]],'Lookup Values'!$BA$1:$BB$3,2,FALSE),"0")</f>
        <v>0</v>
      </c>
      <c r="DF266" s="180" t="str">
        <f>IFERROR(VLOOKUP(Table2[[#This Row],[KS2 Eng &amp; Maths Ability Profile HAP/MAP/LAP]],'Lookup Values'!$BC$1:$BD$4,2,FALSE),"0")</f>
        <v>0</v>
      </c>
      <c r="DG266" s="180" t="str">
        <f>IFERROR(VLOOKUP(Table2[[#This Row],[Intended Post 16 Destination]],'Lookup Values'!$BG$1:$BH$12,2,FALSE),"0")</f>
        <v>0</v>
      </c>
      <c r="DH266" s="180" t="str">
        <f>IFERROR(VLOOKUP(Table2[[#This Row],[Application submitted (Y/N or number of applications)]],'Lookup Values'!$BI$1:$BJ$3,2,FALSE),"0")</f>
        <v>0</v>
      </c>
      <c r="DI266" s="180" t="str">
        <f>IFERROR(VLOOKUP(Table2[[#This Row],[Provider Name]],'Lookup Values'!$BK$1:$BL$3,2,FALSE),"0")</f>
        <v>0</v>
      </c>
      <c r="DJ266" s="181"/>
      <c r="DK266" s="180" t="str">
        <f>IFERROR(VLOOKUP(Table2[[#This Row],[Offer received (Y/N)]],'Lookup Values'!$BM$1:$BN$3,2,FALSE),"0")</f>
        <v>0</v>
      </c>
      <c r="DL266" s="180" t="str">
        <f>IFERROR(VLOOKUP(Table2[[#This Row],[Poor Behaviour / Attitude / Motivation]],'Lookup Values'!$BO$1:$BP$4,2,FALSE),"0")</f>
        <v>0</v>
      </c>
      <c r="DM266" s="180" t="str">
        <f>IFERROR(VLOOKUP(Table2[[#This Row],[Other known risk factors (1)]],'Lookup Values'!$BQ$1:$BR$10,2,FALSE),"0")</f>
        <v>0</v>
      </c>
      <c r="DN266" s="182" t="str">
        <f>IFERROR(VLOOKUP(Table2[[#This Row],[Other known risk factors (2)]],'Lookup Values'!$BQ$1:$BR$10,2,FALSE),"0")</f>
        <v>0</v>
      </c>
      <c r="DO266" s="180">
        <f>SUM(Table3[[#This Row],[Gender Score]:[Other known risk factors (2) Score]])</f>
        <v>0</v>
      </c>
      <c r="DP266" s="185" t="str">
        <f>CONCATENATE(Table2[[#This Row],[Generated RONI]],Table2[[#This Row],[School RONI]])</f>
        <v>Very Low</v>
      </c>
    </row>
    <row r="267" spans="1:120" s="179" customFormat="1" ht="13" x14ac:dyDescent="0.3">
      <c r="A267" s="168"/>
      <c r="B267" s="169"/>
      <c r="C267" s="170"/>
      <c r="D267" s="170"/>
      <c r="E267" s="170"/>
      <c r="F267" s="170"/>
      <c r="G267" s="170"/>
      <c r="H267" s="171"/>
      <c r="I267" s="172"/>
      <c r="J267" s="173"/>
      <c r="K267" s="172"/>
      <c r="L267" s="172"/>
      <c r="M267" s="173"/>
      <c r="N267" s="171"/>
      <c r="O267" s="173"/>
      <c r="P267" s="175"/>
      <c r="Q267" s="175"/>
      <c r="R267" s="175"/>
      <c r="S267" s="175"/>
      <c r="T267" s="175"/>
      <c r="U267" s="175"/>
      <c r="V267" s="175"/>
      <c r="W267" s="175"/>
      <c r="X267" s="175"/>
      <c r="Y267" s="175"/>
      <c r="Z267" s="175"/>
      <c r="AA267" s="175"/>
      <c r="AB267" s="175"/>
      <c r="AC267" s="175"/>
      <c r="AD267" s="175"/>
      <c r="AE267" s="175"/>
      <c r="AF267" s="175"/>
      <c r="AG267" s="175"/>
      <c r="AH267" s="175"/>
      <c r="AI267" s="175"/>
      <c r="AJ267" s="175"/>
      <c r="AK267" s="175"/>
      <c r="AL267" s="175"/>
      <c r="AM267" s="175"/>
      <c r="AN267" s="175"/>
      <c r="AO267" s="175"/>
      <c r="AP267" s="175"/>
      <c r="AQ267" s="175"/>
      <c r="AR267" s="176"/>
      <c r="AS267" s="176"/>
      <c r="AT267" s="176"/>
      <c r="AU267" s="177" t="str">
        <f>VLOOKUP(Table3[[#This Row],[Risk Rating Score]],'Lookup Values'!$BS$1:$BT$34,2)</f>
        <v>Very Low</v>
      </c>
      <c r="AV267" s="172"/>
      <c r="AW267" s="177" t="str">
        <f>IFERROR(VLOOKUP(Table3[[#This Row],[RONI Match]],'Lookup Values'!$BU$2:$BV$26,2,FALSE),"")</f>
        <v/>
      </c>
      <c r="AX267" s="186"/>
      <c r="AY267" s="172"/>
      <c r="AZ267" s="176"/>
      <c r="BA267" s="170"/>
      <c r="BB267" s="170"/>
      <c r="BC267" s="170"/>
      <c r="BD267" s="170"/>
      <c r="BE267" s="170"/>
      <c r="BF267" s="170"/>
      <c r="BG267" s="170"/>
      <c r="BH267" s="170"/>
      <c r="BI267" s="175"/>
      <c r="BJ267" s="173"/>
      <c r="BK267" s="173"/>
      <c r="BL267" s="175"/>
      <c r="BM267" s="176"/>
      <c r="CC267" s="180" t="str">
        <f>IFERROR(VLOOKUP(Table2[[#This Row],[Gender]],'Lookup Values'!$A$1:$B$5,2,FALSE),"0")</f>
        <v>0</v>
      </c>
      <c r="CD267" s="181"/>
      <c r="CE267" s="180" t="str">
        <f>IFERROR(VLOOKUP(Table2[[#This Row],[Year Group]],'Lookup Values'!$C$1:$D$9,2,FALSE),"0")</f>
        <v>0</v>
      </c>
      <c r="CF267" s="180" t="str">
        <f>IFERROR(VLOOKUP(Table2[[#This Row],[School]],'Lookup Values'!$E$1:$E$22,2,FALSE),"0")</f>
        <v>0</v>
      </c>
      <c r="CG267" s="180" t="str">
        <f>IFERROR(VLOOKUP(Table2[[#This Row],[Attending PRU / AP]],'Lookup Values'!$G$1:$H$3,2,FALSE),"0")</f>
        <v>0</v>
      </c>
      <c r="CH267" s="180" t="str">
        <f>IFERROR(VLOOKUP(Table2[[#This Row],[EHE]],'Lookup Values'!$I$1:$J$3,2,FALSE),"0")</f>
        <v>0</v>
      </c>
      <c r="CI267" s="180" t="str">
        <f>IFERROR(VLOOKUP(Table2[[#This Row],[CME]],'Lookup Values'!$K$1:$L$3,2,FALSE),"0")</f>
        <v>0</v>
      </c>
      <c r="CJ267" s="183" t="str">
        <f>IFERROR(VLOOKUP(Table2[[#This Row],[Ethnicity]],'Ethnicity codes'!$H$1:$J$101,3,FALSE),"")</f>
        <v/>
      </c>
      <c r="CK267" s="180" t="str">
        <f>IFERROR(VLOOKUP(Table3[[#This Row],[Ethnicity2]],'Lookup Values'!$M$1:$N$23,2,FALSE),"0")</f>
        <v>0</v>
      </c>
      <c r="CL267" s="180" t="str">
        <f>IFERROR(VLOOKUP(Table3[[#This Row],[Ethnicity2]],'Lookup Values'!$O$1:$P$3,2,FALSE),"0")</f>
        <v>0</v>
      </c>
      <c r="CM267" s="180" t="str">
        <f>IFERROR(VLOOKUP(Table2[[#This Row],[EAL]],'Lookup Values'!$Q$1:$R$3,2,FALSE),"0")</f>
        <v>0</v>
      </c>
      <c r="CN267" s="180" t="str">
        <f>IFERROR(VLOOKUP(Table2[[#This Row],[SEND]],'Lookup Values'!$S$1:$T$6,2,FALSE),"0")</f>
        <v>0</v>
      </c>
      <c r="CO267" s="180" t="str">
        <f>IFERROR(VLOOKUP(Table2[[#This Row],[Pupil Premium]],'Lookup Values'!$U$1:$V$3,2,FALSE),"0")</f>
        <v>0</v>
      </c>
      <c r="CP267" s="180" t="str">
        <f>IFERROR(VLOOKUP(Table2[[#This Row],[LAC / Care Leaver]],'Lookup Values'!$W$1:$X$3,2,FALSE),"0")</f>
        <v>0</v>
      </c>
      <c r="CQ267" s="180" t="str">
        <f>IFERROR(VLOOKUP(Table2[[#This Row],[CP / CIN]],'Lookup Values'!$Y$1:$Z$3,2,FALSE),"0")</f>
        <v>0</v>
      </c>
      <c r="CR267" s="180" t="str">
        <f>IFERROR(VLOOKUP(Table2[[#This Row],[Early Help Referral]],'Lookup Values'!$Y$1:$Z$3,2,FALSE),"0")</f>
        <v>0</v>
      </c>
      <c r="CS267" s="180" t="str">
        <f>IFERROR(VLOOKUP(Table2[[#This Row],[Social Worker]],'Lookup Values'!$Y$1:$Z$3,2,FALSE),"0")</f>
        <v>0</v>
      </c>
      <c r="CT267" s="180" t="str">
        <f>IFERROR(VLOOKUP(Table2[[#This Row],[Exclusion]],'Lookup Values'!$AE$1:$AF$5,2,FALSE),"0")</f>
        <v>0</v>
      </c>
      <c r="CU267" s="180" t="str">
        <f>IFERROR(VLOOKUP(Table2[[#This Row],[Attendance / Absence (&lt;90% PA / &lt;50% SA)]],'Lookup Values'!$AG$1:$AH$4,2,FALSE),"0")</f>
        <v>0</v>
      </c>
      <c r="CV267" s="180" t="str">
        <f>IFERROR(VLOOKUP(Table2[[#This Row],[Multiple School Moves (3+)]],'Lookup Values'!$AI$1:$AJ$3,2,FALSE),"0")</f>
        <v>0</v>
      </c>
      <c r="CW267" s="180" t="str">
        <f>IFERROR(VLOOKUP(Table2[[#This Row],[Pregnancy]],'Lookup Values'!$AK$1:$AL$3,2,FALSE),"0")</f>
        <v>0</v>
      </c>
      <c r="CX267" s="180" t="str">
        <f>IFERROR(VLOOKUP(Table2[[#This Row],[Young Parent]],'Lookup Values'!$AM$1:$AN$3,2,FALSE),"0")</f>
        <v>0</v>
      </c>
      <c r="CY267" s="180" t="str">
        <f>IFERROR(VLOOKUP(Table2[[#This Row],[Young Carer]],'Lookup Values'!$AO$1:$AP$3,2,FALSE),"0")</f>
        <v>0</v>
      </c>
      <c r="CZ267" s="180" t="str">
        <f>IFERROR(VLOOKUP(Table2[[#This Row],[CAMHS Involvement]],'Lookup Values'!$AQ$1:$AR$3,2,FALSE),"0")</f>
        <v>0</v>
      </c>
      <c r="DA267" s="180" t="str">
        <f>IFERROR(VLOOKUP(Table2[[#This Row],[Health Condition]],'Lookup Values'!$AS$1:$AT$3,2,FALSE),"0")</f>
        <v>0</v>
      </c>
      <c r="DB267" s="180" t="str">
        <f>IFERROR(VLOOKUP(Table2[[#This Row],[Substance Misuse ]],'Lookup Values'!$AU$1:$AV$3,2,FALSE),"0")</f>
        <v>0</v>
      </c>
      <c r="DC267" s="180" t="str">
        <f>IFERROR(VLOOKUP(Table2[[#This Row],[YOT supervision]],'Lookup Values'!$AW$1:$AX$3,2,FALSE),"0")</f>
        <v>0</v>
      </c>
      <c r="DD267" s="180" t="str">
        <f>IFERROR(VLOOKUP(Table2[[#This Row],[Previous YOT supervision]],'Lookup Values'!$AY$1:$AZ$3,2,FALSE),"0")</f>
        <v>0</v>
      </c>
      <c r="DE267" s="180" t="str">
        <f>IFERROR(VLOOKUP(Table2[[#This Row],[Custody]],'Lookup Values'!$BA$1:$BB$3,2,FALSE),"0")</f>
        <v>0</v>
      </c>
      <c r="DF267" s="180" t="str">
        <f>IFERROR(VLOOKUP(Table2[[#This Row],[KS2 Eng &amp; Maths Ability Profile HAP/MAP/LAP]],'Lookup Values'!$BC$1:$BD$4,2,FALSE),"0")</f>
        <v>0</v>
      </c>
      <c r="DG267" s="180" t="str">
        <f>IFERROR(VLOOKUP(Table2[[#This Row],[Intended Post 16 Destination]],'Lookup Values'!$BG$1:$BH$12,2,FALSE),"0")</f>
        <v>0</v>
      </c>
      <c r="DH267" s="180" t="str">
        <f>IFERROR(VLOOKUP(Table2[[#This Row],[Application submitted (Y/N or number of applications)]],'Lookup Values'!$BI$1:$BJ$3,2,FALSE),"0")</f>
        <v>0</v>
      </c>
      <c r="DI267" s="180" t="str">
        <f>IFERROR(VLOOKUP(Table2[[#This Row],[Provider Name]],'Lookup Values'!$BK$1:$BL$3,2,FALSE),"0")</f>
        <v>0</v>
      </c>
      <c r="DJ267" s="181"/>
      <c r="DK267" s="180" t="str">
        <f>IFERROR(VLOOKUP(Table2[[#This Row],[Offer received (Y/N)]],'Lookup Values'!$BM$1:$BN$3,2,FALSE),"0")</f>
        <v>0</v>
      </c>
      <c r="DL267" s="180" t="str">
        <f>IFERROR(VLOOKUP(Table2[[#This Row],[Poor Behaviour / Attitude / Motivation]],'Lookup Values'!$BO$1:$BP$4,2,FALSE),"0")</f>
        <v>0</v>
      </c>
      <c r="DM267" s="180" t="str">
        <f>IFERROR(VLOOKUP(Table2[[#This Row],[Other known risk factors (1)]],'Lookup Values'!$BQ$1:$BR$10,2,FALSE),"0")</f>
        <v>0</v>
      </c>
      <c r="DN267" s="182" t="str">
        <f>IFERROR(VLOOKUP(Table2[[#This Row],[Other known risk factors (2)]],'Lookup Values'!$BQ$1:$BR$10,2,FALSE),"0")</f>
        <v>0</v>
      </c>
      <c r="DO267" s="180">
        <f>SUM(Table3[[#This Row],[Gender Score]:[Other known risk factors (2) Score]])</f>
        <v>0</v>
      </c>
      <c r="DP267" s="185" t="str">
        <f>CONCATENATE(Table2[[#This Row],[Generated RONI]],Table2[[#This Row],[School RONI]])</f>
        <v>Very Low</v>
      </c>
    </row>
    <row r="268" spans="1:120" s="179" customFormat="1" ht="13" x14ac:dyDescent="0.3">
      <c r="A268" s="168"/>
      <c r="B268" s="169"/>
      <c r="C268" s="170"/>
      <c r="D268" s="170"/>
      <c r="E268" s="170"/>
      <c r="F268" s="170"/>
      <c r="G268" s="170"/>
      <c r="H268" s="171"/>
      <c r="I268" s="172"/>
      <c r="J268" s="173"/>
      <c r="K268" s="172"/>
      <c r="L268" s="172"/>
      <c r="M268" s="173"/>
      <c r="N268" s="171"/>
      <c r="O268" s="173"/>
      <c r="P268" s="175"/>
      <c r="Q268" s="175"/>
      <c r="R268" s="175"/>
      <c r="S268" s="175"/>
      <c r="T268" s="175"/>
      <c r="U268" s="175"/>
      <c r="V268" s="175"/>
      <c r="W268" s="175"/>
      <c r="X268" s="175"/>
      <c r="Y268" s="175"/>
      <c r="Z268" s="175"/>
      <c r="AA268" s="175"/>
      <c r="AB268" s="175"/>
      <c r="AC268" s="175"/>
      <c r="AD268" s="175"/>
      <c r="AE268" s="175"/>
      <c r="AF268" s="175"/>
      <c r="AG268" s="175"/>
      <c r="AH268" s="175"/>
      <c r="AI268" s="175"/>
      <c r="AJ268" s="175"/>
      <c r="AK268" s="175"/>
      <c r="AL268" s="175"/>
      <c r="AM268" s="175"/>
      <c r="AN268" s="175"/>
      <c r="AO268" s="175"/>
      <c r="AP268" s="175"/>
      <c r="AQ268" s="175"/>
      <c r="AR268" s="176"/>
      <c r="AS268" s="176"/>
      <c r="AT268" s="176"/>
      <c r="AU268" s="177" t="str">
        <f>VLOOKUP(Table3[[#This Row],[Risk Rating Score]],'Lookup Values'!$BS$1:$BT$34,2)</f>
        <v>Very Low</v>
      </c>
      <c r="AV268" s="172"/>
      <c r="AW268" s="177" t="str">
        <f>IFERROR(VLOOKUP(Table3[[#This Row],[RONI Match]],'Lookup Values'!$BU$2:$BV$26,2,FALSE),"")</f>
        <v/>
      </c>
      <c r="AX268" s="186"/>
      <c r="AY268" s="172"/>
      <c r="AZ268" s="176"/>
      <c r="BA268" s="170"/>
      <c r="BB268" s="170"/>
      <c r="BC268" s="170"/>
      <c r="BD268" s="170"/>
      <c r="BE268" s="170"/>
      <c r="BF268" s="170"/>
      <c r="BG268" s="170"/>
      <c r="BH268" s="170"/>
      <c r="BI268" s="175"/>
      <c r="BJ268" s="173"/>
      <c r="BK268" s="173"/>
      <c r="BL268" s="175"/>
      <c r="BM268" s="176"/>
      <c r="CC268" s="180" t="str">
        <f>IFERROR(VLOOKUP(Table2[[#This Row],[Gender]],'Lookup Values'!$A$1:$B$5,2,FALSE),"0")</f>
        <v>0</v>
      </c>
      <c r="CD268" s="181"/>
      <c r="CE268" s="180" t="str">
        <f>IFERROR(VLOOKUP(Table2[[#This Row],[Year Group]],'Lookup Values'!$C$1:$D$9,2,FALSE),"0")</f>
        <v>0</v>
      </c>
      <c r="CF268" s="180" t="str">
        <f>IFERROR(VLOOKUP(Table2[[#This Row],[School]],'Lookup Values'!$E$1:$E$22,2,FALSE),"0")</f>
        <v>0</v>
      </c>
      <c r="CG268" s="180" t="str">
        <f>IFERROR(VLOOKUP(Table2[[#This Row],[Attending PRU / AP]],'Lookup Values'!$G$1:$H$3,2,FALSE),"0")</f>
        <v>0</v>
      </c>
      <c r="CH268" s="180" t="str">
        <f>IFERROR(VLOOKUP(Table2[[#This Row],[EHE]],'Lookup Values'!$I$1:$J$3,2,FALSE),"0")</f>
        <v>0</v>
      </c>
      <c r="CI268" s="180" t="str">
        <f>IFERROR(VLOOKUP(Table2[[#This Row],[CME]],'Lookup Values'!$K$1:$L$3,2,FALSE),"0")</f>
        <v>0</v>
      </c>
      <c r="CJ268" s="183" t="str">
        <f>IFERROR(VLOOKUP(Table2[[#This Row],[Ethnicity]],'Ethnicity codes'!$H$1:$J$101,3,FALSE),"")</f>
        <v/>
      </c>
      <c r="CK268" s="180" t="str">
        <f>IFERROR(VLOOKUP(Table3[[#This Row],[Ethnicity2]],'Lookup Values'!$M$1:$N$23,2,FALSE),"0")</f>
        <v>0</v>
      </c>
      <c r="CL268" s="180" t="str">
        <f>IFERROR(VLOOKUP(Table3[[#This Row],[Ethnicity2]],'Lookup Values'!$O$1:$P$3,2,FALSE),"0")</f>
        <v>0</v>
      </c>
      <c r="CM268" s="180" t="str">
        <f>IFERROR(VLOOKUP(Table2[[#This Row],[EAL]],'Lookup Values'!$Q$1:$R$3,2,FALSE),"0")</f>
        <v>0</v>
      </c>
      <c r="CN268" s="180" t="str">
        <f>IFERROR(VLOOKUP(Table2[[#This Row],[SEND]],'Lookup Values'!$S$1:$T$6,2,FALSE),"0")</f>
        <v>0</v>
      </c>
      <c r="CO268" s="180" t="str">
        <f>IFERROR(VLOOKUP(Table2[[#This Row],[Pupil Premium]],'Lookup Values'!$U$1:$V$3,2,FALSE),"0")</f>
        <v>0</v>
      </c>
      <c r="CP268" s="180" t="str">
        <f>IFERROR(VLOOKUP(Table2[[#This Row],[LAC / Care Leaver]],'Lookup Values'!$W$1:$X$3,2,FALSE),"0")</f>
        <v>0</v>
      </c>
      <c r="CQ268" s="180" t="str">
        <f>IFERROR(VLOOKUP(Table2[[#This Row],[CP / CIN]],'Lookup Values'!$Y$1:$Z$3,2,FALSE),"0")</f>
        <v>0</v>
      </c>
      <c r="CR268" s="180" t="str">
        <f>IFERROR(VLOOKUP(Table2[[#This Row],[Early Help Referral]],'Lookup Values'!$Y$1:$Z$3,2,FALSE),"0")</f>
        <v>0</v>
      </c>
      <c r="CS268" s="180" t="str">
        <f>IFERROR(VLOOKUP(Table2[[#This Row],[Social Worker]],'Lookup Values'!$Y$1:$Z$3,2,FALSE),"0")</f>
        <v>0</v>
      </c>
      <c r="CT268" s="180" t="str">
        <f>IFERROR(VLOOKUP(Table2[[#This Row],[Exclusion]],'Lookup Values'!$AE$1:$AF$5,2,FALSE),"0")</f>
        <v>0</v>
      </c>
      <c r="CU268" s="180" t="str">
        <f>IFERROR(VLOOKUP(Table2[[#This Row],[Attendance / Absence (&lt;90% PA / &lt;50% SA)]],'Lookup Values'!$AG$1:$AH$4,2,FALSE),"0")</f>
        <v>0</v>
      </c>
      <c r="CV268" s="180" t="str">
        <f>IFERROR(VLOOKUP(Table2[[#This Row],[Multiple School Moves (3+)]],'Lookup Values'!$AI$1:$AJ$3,2,FALSE),"0")</f>
        <v>0</v>
      </c>
      <c r="CW268" s="180" t="str">
        <f>IFERROR(VLOOKUP(Table2[[#This Row],[Pregnancy]],'Lookup Values'!$AK$1:$AL$3,2,FALSE),"0")</f>
        <v>0</v>
      </c>
      <c r="CX268" s="180" t="str">
        <f>IFERROR(VLOOKUP(Table2[[#This Row],[Young Parent]],'Lookup Values'!$AM$1:$AN$3,2,FALSE),"0")</f>
        <v>0</v>
      </c>
      <c r="CY268" s="180" t="str">
        <f>IFERROR(VLOOKUP(Table2[[#This Row],[Young Carer]],'Lookup Values'!$AO$1:$AP$3,2,FALSE),"0")</f>
        <v>0</v>
      </c>
      <c r="CZ268" s="180" t="str">
        <f>IFERROR(VLOOKUP(Table2[[#This Row],[CAMHS Involvement]],'Lookup Values'!$AQ$1:$AR$3,2,FALSE),"0")</f>
        <v>0</v>
      </c>
      <c r="DA268" s="180" t="str">
        <f>IFERROR(VLOOKUP(Table2[[#This Row],[Health Condition]],'Lookup Values'!$AS$1:$AT$3,2,FALSE),"0")</f>
        <v>0</v>
      </c>
      <c r="DB268" s="180" t="str">
        <f>IFERROR(VLOOKUP(Table2[[#This Row],[Substance Misuse ]],'Lookup Values'!$AU$1:$AV$3,2,FALSE),"0")</f>
        <v>0</v>
      </c>
      <c r="DC268" s="180" t="str">
        <f>IFERROR(VLOOKUP(Table2[[#This Row],[YOT supervision]],'Lookup Values'!$AW$1:$AX$3,2,FALSE),"0")</f>
        <v>0</v>
      </c>
      <c r="DD268" s="180" t="str">
        <f>IFERROR(VLOOKUP(Table2[[#This Row],[Previous YOT supervision]],'Lookup Values'!$AY$1:$AZ$3,2,FALSE),"0")</f>
        <v>0</v>
      </c>
      <c r="DE268" s="180" t="str">
        <f>IFERROR(VLOOKUP(Table2[[#This Row],[Custody]],'Lookup Values'!$BA$1:$BB$3,2,FALSE),"0")</f>
        <v>0</v>
      </c>
      <c r="DF268" s="180" t="str">
        <f>IFERROR(VLOOKUP(Table2[[#This Row],[KS2 Eng &amp; Maths Ability Profile HAP/MAP/LAP]],'Lookup Values'!$BC$1:$BD$4,2,FALSE),"0")</f>
        <v>0</v>
      </c>
      <c r="DG268" s="180" t="str">
        <f>IFERROR(VLOOKUP(Table2[[#This Row],[Intended Post 16 Destination]],'Lookup Values'!$BG$1:$BH$12,2,FALSE),"0")</f>
        <v>0</v>
      </c>
      <c r="DH268" s="180" t="str">
        <f>IFERROR(VLOOKUP(Table2[[#This Row],[Application submitted (Y/N or number of applications)]],'Lookup Values'!$BI$1:$BJ$3,2,FALSE),"0")</f>
        <v>0</v>
      </c>
      <c r="DI268" s="180" t="str">
        <f>IFERROR(VLOOKUP(Table2[[#This Row],[Provider Name]],'Lookup Values'!$BK$1:$BL$3,2,FALSE),"0")</f>
        <v>0</v>
      </c>
      <c r="DJ268" s="181"/>
      <c r="DK268" s="180" t="str">
        <f>IFERROR(VLOOKUP(Table2[[#This Row],[Offer received (Y/N)]],'Lookup Values'!$BM$1:$BN$3,2,FALSE),"0")</f>
        <v>0</v>
      </c>
      <c r="DL268" s="180" t="str">
        <f>IFERROR(VLOOKUP(Table2[[#This Row],[Poor Behaviour / Attitude / Motivation]],'Lookup Values'!$BO$1:$BP$4,2,FALSE),"0")</f>
        <v>0</v>
      </c>
      <c r="DM268" s="180" t="str">
        <f>IFERROR(VLOOKUP(Table2[[#This Row],[Other known risk factors (1)]],'Lookup Values'!$BQ$1:$BR$10,2,FALSE),"0")</f>
        <v>0</v>
      </c>
      <c r="DN268" s="182" t="str">
        <f>IFERROR(VLOOKUP(Table2[[#This Row],[Other known risk factors (2)]],'Lookup Values'!$BQ$1:$BR$10,2,FALSE),"0")</f>
        <v>0</v>
      </c>
      <c r="DO268" s="180">
        <f>SUM(Table3[[#This Row],[Gender Score]:[Other known risk factors (2) Score]])</f>
        <v>0</v>
      </c>
      <c r="DP268" s="185" t="str">
        <f>CONCATENATE(Table2[[#This Row],[Generated RONI]],Table2[[#This Row],[School RONI]])</f>
        <v>Very Low</v>
      </c>
    </row>
    <row r="269" spans="1:120" s="179" customFormat="1" ht="13" x14ac:dyDescent="0.3">
      <c r="A269" s="168"/>
      <c r="B269" s="169"/>
      <c r="C269" s="170"/>
      <c r="D269" s="170"/>
      <c r="E269" s="170"/>
      <c r="F269" s="170"/>
      <c r="G269" s="170"/>
      <c r="H269" s="171"/>
      <c r="I269" s="172"/>
      <c r="J269" s="173"/>
      <c r="K269" s="172"/>
      <c r="L269" s="172"/>
      <c r="M269" s="173"/>
      <c r="N269" s="171"/>
      <c r="O269" s="173"/>
      <c r="P269" s="175"/>
      <c r="Q269" s="175"/>
      <c r="R269" s="175"/>
      <c r="S269" s="175"/>
      <c r="T269" s="175"/>
      <c r="U269" s="175"/>
      <c r="V269" s="175"/>
      <c r="W269" s="175"/>
      <c r="X269" s="175"/>
      <c r="Y269" s="175"/>
      <c r="Z269" s="175"/>
      <c r="AA269" s="175"/>
      <c r="AB269" s="175"/>
      <c r="AC269" s="175"/>
      <c r="AD269" s="175"/>
      <c r="AE269" s="175"/>
      <c r="AF269" s="175"/>
      <c r="AG269" s="175"/>
      <c r="AH269" s="175"/>
      <c r="AI269" s="175"/>
      <c r="AJ269" s="175"/>
      <c r="AK269" s="175"/>
      <c r="AL269" s="175"/>
      <c r="AM269" s="175"/>
      <c r="AN269" s="175"/>
      <c r="AO269" s="175"/>
      <c r="AP269" s="175"/>
      <c r="AQ269" s="175"/>
      <c r="AR269" s="176"/>
      <c r="AS269" s="176"/>
      <c r="AT269" s="176"/>
      <c r="AU269" s="177" t="str">
        <f>VLOOKUP(Table3[[#This Row],[Risk Rating Score]],'Lookup Values'!$BS$1:$BT$34,2)</f>
        <v>Very Low</v>
      </c>
      <c r="AV269" s="172"/>
      <c r="AW269" s="177" t="str">
        <f>IFERROR(VLOOKUP(Table3[[#This Row],[RONI Match]],'Lookup Values'!$BU$2:$BV$26,2,FALSE),"")</f>
        <v/>
      </c>
      <c r="AX269" s="186"/>
      <c r="AY269" s="172"/>
      <c r="AZ269" s="176"/>
      <c r="BA269" s="170"/>
      <c r="BB269" s="170"/>
      <c r="BC269" s="170"/>
      <c r="BD269" s="170"/>
      <c r="BE269" s="170"/>
      <c r="BF269" s="170"/>
      <c r="BG269" s="170"/>
      <c r="BH269" s="170"/>
      <c r="BI269" s="175"/>
      <c r="BJ269" s="173"/>
      <c r="BK269" s="173"/>
      <c r="BL269" s="175"/>
      <c r="BM269" s="176"/>
      <c r="CC269" s="180" t="str">
        <f>IFERROR(VLOOKUP(Table2[[#This Row],[Gender]],'Lookup Values'!$A$1:$B$5,2,FALSE),"0")</f>
        <v>0</v>
      </c>
      <c r="CD269" s="181"/>
      <c r="CE269" s="180" t="str">
        <f>IFERROR(VLOOKUP(Table2[[#This Row],[Year Group]],'Lookup Values'!$C$1:$D$9,2,FALSE),"0")</f>
        <v>0</v>
      </c>
      <c r="CF269" s="180" t="str">
        <f>IFERROR(VLOOKUP(Table2[[#This Row],[School]],'Lookup Values'!$E$1:$E$22,2,FALSE),"0")</f>
        <v>0</v>
      </c>
      <c r="CG269" s="180" t="str">
        <f>IFERROR(VLOOKUP(Table2[[#This Row],[Attending PRU / AP]],'Lookup Values'!$G$1:$H$3,2,FALSE),"0")</f>
        <v>0</v>
      </c>
      <c r="CH269" s="180" t="str">
        <f>IFERROR(VLOOKUP(Table2[[#This Row],[EHE]],'Lookup Values'!$I$1:$J$3,2,FALSE),"0")</f>
        <v>0</v>
      </c>
      <c r="CI269" s="180" t="str">
        <f>IFERROR(VLOOKUP(Table2[[#This Row],[CME]],'Lookup Values'!$K$1:$L$3,2,FALSE),"0")</f>
        <v>0</v>
      </c>
      <c r="CJ269" s="183" t="str">
        <f>IFERROR(VLOOKUP(Table2[[#This Row],[Ethnicity]],'Ethnicity codes'!$H$1:$J$101,3,FALSE),"")</f>
        <v/>
      </c>
      <c r="CK269" s="180" t="str">
        <f>IFERROR(VLOOKUP(Table3[[#This Row],[Ethnicity2]],'Lookup Values'!$M$1:$N$23,2,FALSE),"0")</f>
        <v>0</v>
      </c>
      <c r="CL269" s="180" t="str">
        <f>IFERROR(VLOOKUP(Table3[[#This Row],[Ethnicity2]],'Lookup Values'!$O$1:$P$3,2,FALSE),"0")</f>
        <v>0</v>
      </c>
      <c r="CM269" s="180" t="str">
        <f>IFERROR(VLOOKUP(Table2[[#This Row],[EAL]],'Lookup Values'!$Q$1:$R$3,2,FALSE),"0")</f>
        <v>0</v>
      </c>
      <c r="CN269" s="180" t="str">
        <f>IFERROR(VLOOKUP(Table2[[#This Row],[SEND]],'Lookup Values'!$S$1:$T$6,2,FALSE),"0")</f>
        <v>0</v>
      </c>
      <c r="CO269" s="180" t="str">
        <f>IFERROR(VLOOKUP(Table2[[#This Row],[Pupil Premium]],'Lookup Values'!$U$1:$V$3,2,FALSE),"0")</f>
        <v>0</v>
      </c>
      <c r="CP269" s="180" t="str">
        <f>IFERROR(VLOOKUP(Table2[[#This Row],[LAC / Care Leaver]],'Lookup Values'!$W$1:$X$3,2,FALSE),"0")</f>
        <v>0</v>
      </c>
      <c r="CQ269" s="180" t="str">
        <f>IFERROR(VLOOKUP(Table2[[#This Row],[CP / CIN]],'Lookup Values'!$Y$1:$Z$3,2,FALSE),"0")</f>
        <v>0</v>
      </c>
      <c r="CR269" s="180" t="str">
        <f>IFERROR(VLOOKUP(Table2[[#This Row],[Early Help Referral]],'Lookup Values'!$Y$1:$Z$3,2,FALSE),"0")</f>
        <v>0</v>
      </c>
      <c r="CS269" s="180" t="str">
        <f>IFERROR(VLOOKUP(Table2[[#This Row],[Social Worker]],'Lookup Values'!$Y$1:$Z$3,2,FALSE),"0")</f>
        <v>0</v>
      </c>
      <c r="CT269" s="180" t="str">
        <f>IFERROR(VLOOKUP(Table2[[#This Row],[Exclusion]],'Lookup Values'!$AE$1:$AF$5,2,FALSE),"0")</f>
        <v>0</v>
      </c>
      <c r="CU269" s="180" t="str">
        <f>IFERROR(VLOOKUP(Table2[[#This Row],[Attendance / Absence (&lt;90% PA / &lt;50% SA)]],'Lookup Values'!$AG$1:$AH$4,2,FALSE),"0")</f>
        <v>0</v>
      </c>
      <c r="CV269" s="180" t="str">
        <f>IFERROR(VLOOKUP(Table2[[#This Row],[Multiple School Moves (3+)]],'Lookup Values'!$AI$1:$AJ$3,2,FALSE),"0")</f>
        <v>0</v>
      </c>
      <c r="CW269" s="180" t="str">
        <f>IFERROR(VLOOKUP(Table2[[#This Row],[Pregnancy]],'Lookup Values'!$AK$1:$AL$3,2,FALSE),"0")</f>
        <v>0</v>
      </c>
      <c r="CX269" s="180" t="str">
        <f>IFERROR(VLOOKUP(Table2[[#This Row],[Young Parent]],'Lookup Values'!$AM$1:$AN$3,2,FALSE),"0")</f>
        <v>0</v>
      </c>
      <c r="CY269" s="180" t="str">
        <f>IFERROR(VLOOKUP(Table2[[#This Row],[Young Carer]],'Lookup Values'!$AO$1:$AP$3,2,FALSE),"0")</f>
        <v>0</v>
      </c>
      <c r="CZ269" s="180" t="str">
        <f>IFERROR(VLOOKUP(Table2[[#This Row],[CAMHS Involvement]],'Lookup Values'!$AQ$1:$AR$3,2,FALSE),"0")</f>
        <v>0</v>
      </c>
      <c r="DA269" s="180" t="str">
        <f>IFERROR(VLOOKUP(Table2[[#This Row],[Health Condition]],'Lookup Values'!$AS$1:$AT$3,2,FALSE),"0")</f>
        <v>0</v>
      </c>
      <c r="DB269" s="180" t="str">
        <f>IFERROR(VLOOKUP(Table2[[#This Row],[Substance Misuse ]],'Lookup Values'!$AU$1:$AV$3,2,FALSE),"0")</f>
        <v>0</v>
      </c>
      <c r="DC269" s="180" t="str">
        <f>IFERROR(VLOOKUP(Table2[[#This Row],[YOT supervision]],'Lookup Values'!$AW$1:$AX$3,2,FALSE),"0")</f>
        <v>0</v>
      </c>
      <c r="DD269" s="180" t="str">
        <f>IFERROR(VLOOKUP(Table2[[#This Row],[Previous YOT supervision]],'Lookup Values'!$AY$1:$AZ$3,2,FALSE),"0")</f>
        <v>0</v>
      </c>
      <c r="DE269" s="180" t="str">
        <f>IFERROR(VLOOKUP(Table2[[#This Row],[Custody]],'Lookup Values'!$BA$1:$BB$3,2,FALSE),"0")</f>
        <v>0</v>
      </c>
      <c r="DF269" s="180" t="str">
        <f>IFERROR(VLOOKUP(Table2[[#This Row],[KS2 Eng &amp; Maths Ability Profile HAP/MAP/LAP]],'Lookup Values'!$BC$1:$BD$4,2,FALSE),"0")</f>
        <v>0</v>
      </c>
      <c r="DG269" s="180" t="str">
        <f>IFERROR(VLOOKUP(Table2[[#This Row],[Intended Post 16 Destination]],'Lookup Values'!$BG$1:$BH$12,2,FALSE),"0")</f>
        <v>0</v>
      </c>
      <c r="DH269" s="180" t="str">
        <f>IFERROR(VLOOKUP(Table2[[#This Row],[Application submitted (Y/N or number of applications)]],'Lookup Values'!$BI$1:$BJ$3,2,FALSE),"0")</f>
        <v>0</v>
      </c>
      <c r="DI269" s="180" t="str">
        <f>IFERROR(VLOOKUP(Table2[[#This Row],[Provider Name]],'Lookup Values'!$BK$1:$BL$3,2,FALSE),"0")</f>
        <v>0</v>
      </c>
      <c r="DJ269" s="181"/>
      <c r="DK269" s="180" t="str">
        <f>IFERROR(VLOOKUP(Table2[[#This Row],[Offer received (Y/N)]],'Lookup Values'!$BM$1:$BN$3,2,FALSE),"0")</f>
        <v>0</v>
      </c>
      <c r="DL269" s="180" t="str">
        <f>IFERROR(VLOOKUP(Table2[[#This Row],[Poor Behaviour / Attitude / Motivation]],'Lookup Values'!$BO$1:$BP$4,2,FALSE),"0")</f>
        <v>0</v>
      </c>
      <c r="DM269" s="180" t="str">
        <f>IFERROR(VLOOKUP(Table2[[#This Row],[Other known risk factors (1)]],'Lookup Values'!$BQ$1:$BR$10,2,FALSE),"0")</f>
        <v>0</v>
      </c>
      <c r="DN269" s="182" t="str">
        <f>IFERROR(VLOOKUP(Table2[[#This Row],[Other known risk factors (2)]],'Lookup Values'!$BQ$1:$BR$10,2,FALSE),"0")</f>
        <v>0</v>
      </c>
      <c r="DO269" s="180">
        <f>SUM(Table3[[#This Row],[Gender Score]:[Other known risk factors (2) Score]])</f>
        <v>0</v>
      </c>
      <c r="DP269" s="185" t="str">
        <f>CONCATENATE(Table2[[#This Row],[Generated RONI]],Table2[[#This Row],[School RONI]])</f>
        <v>Very Low</v>
      </c>
    </row>
    <row r="270" spans="1:120" s="179" customFormat="1" ht="13" x14ac:dyDescent="0.3">
      <c r="A270" s="168"/>
      <c r="B270" s="169"/>
      <c r="C270" s="170"/>
      <c r="D270" s="170"/>
      <c r="E270" s="170"/>
      <c r="F270" s="170"/>
      <c r="G270" s="170"/>
      <c r="H270" s="171"/>
      <c r="I270" s="172"/>
      <c r="J270" s="173"/>
      <c r="K270" s="172"/>
      <c r="L270" s="172"/>
      <c r="M270" s="173"/>
      <c r="N270" s="171"/>
      <c r="O270" s="173"/>
      <c r="P270" s="175"/>
      <c r="Q270" s="175"/>
      <c r="R270" s="175"/>
      <c r="S270" s="175"/>
      <c r="T270" s="175"/>
      <c r="U270" s="175"/>
      <c r="V270" s="175"/>
      <c r="W270" s="175"/>
      <c r="X270" s="175"/>
      <c r="Y270" s="175"/>
      <c r="Z270" s="175"/>
      <c r="AA270" s="175"/>
      <c r="AB270" s="175"/>
      <c r="AC270" s="175"/>
      <c r="AD270" s="175"/>
      <c r="AE270" s="175"/>
      <c r="AF270" s="175"/>
      <c r="AG270" s="175"/>
      <c r="AH270" s="175"/>
      <c r="AI270" s="175"/>
      <c r="AJ270" s="175"/>
      <c r="AK270" s="175"/>
      <c r="AL270" s="175"/>
      <c r="AM270" s="175"/>
      <c r="AN270" s="175"/>
      <c r="AO270" s="175"/>
      <c r="AP270" s="175"/>
      <c r="AQ270" s="175"/>
      <c r="AR270" s="176"/>
      <c r="AS270" s="176"/>
      <c r="AT270" s="176"/>
      <c r="AU270" s="177" t="str">
        <f>VLOOKUP(Table3[[#This Row],[Risk Rating Score]],'Lookup Values'!$BS$1:$BT$34,2)</f>
        <v>Very Low</v>
      </c>
      <c r="AV270" s="172"/>
      <c r="AW270" s="177" t="str">
        <f>IFERROR(VLOOKUP(Table3[[#This Row],[RONI Match]],'Lookup Values'!$BU$2:$BV$26,2,FALSE),"")</f>
        <v/>
      </c>
      <c r="AX270" s="186"/>
      <c r="AY270" s="172"/>
      <c r="AZ270" s="176"/>
      <c r="BA270" s="170"/>
      <c r="BB270" s="170"/>
      <c r="BC270" s="170"/>
      <c r="BD270" s="170"/>
      <c r="BE270" s="170"/>
      <c r="BF270" s="170"/>
      <c r="BG270" s="170"/>
      <c r="BH270" s="170"/>
      <c r="BI270" s="175"/>
      <c r="BJ270" s="173"/>
      <c r="BK270" s="173"/>
      <c r="BL270" s="175"/>
      <c r="BM270" s="176"/>
      <c r="CC270" s="180" t="str">
        <f>IFERROR(VLOOKUP(Table2[[#This Row],[Gender]],'Lookup Values'!$A$1:$B$5,2,FALSE),"0")</f>
        <v>0</v>
      </c>
      <c r="CD270" s="181"/>
      <c r="CE270" s="180" t="str">
        <f>IFERROR(VLOOKUP(Table2[[#This Row],[Year Group]],'Lookup Values'!$C$1:$D$9,2,FALSE),"0")</f>
        <v>0</v>
      </c>
      <c r="CF270" s="180" t="str">
        <f>IFERROR(VLOOKUP(Table2[[#This Row],[School]],'Lookup Values'!$E$1:$E$22,2,FALSE),"0")</f>
        <v>0</v>
      </c>
      <c r="CG270" s="180" t="str">
        <f>IFERROR(VLOOKUP(Table2[[#This Row],[Attending PRU / AP]],'Lookup Values'!$G$1:$H$3,2,FALSE),"0")</f>
        <v>0</v>
      </c>
      <c r="CH270" s="180" t="str">
        <f>IFERROR(VLOOKUP(Table2[[#This Row],[EHE]],'Lookup Values'!$I$1:$J$3,2,FALSE),"0")</f>
        <v>0</v>
      </c>
      <c r="CI270" s="180" t="str">
        <f>IFERROR(VLOOKUP(Table2[[#This Row],[CME]],'Lookup Values'!$K$1:$L$3,2,FALSE),"0")</f>
        <v>0</v>
      </c>
      <c r="CJ270" s="183" t="str">
        <f>IFERROR(VLOOKUP(Table2[[#This Row],[Ethnicity]],'Ethnicity codes'!$H$1:$J$101,3,FALSE),"")</f>
        <v/>
      </c>
      <c r="CK270" s="180" t="str">
        <f>IFERROR(VLOOKUP(Table3[[#This Row],[Ethnicity2]],'Lookup Values'!$M$1:$N$23,2,FALSE),"0")</f>
        <v>0</v>
      </c>
      <c r="CL270" s="180" t="str">
        <f>IFERROR(VLOOKUP(Table3[[#This Row],[Ethnicity2]],'Lookup Values'!$O$1:$P$3,2,FALSE),"0")</f>
        <v>0</v>
      </c>
      <c r="CM270" s="180" t="str">
        <f>IFERROR(VLOOKUP(Table2[[#This Row],[EAL]],'Lookup Values'!$Q$1:$R$3,2,FALSE),"0")</f>
        <v>0</v>
      </c>
      <c r="CN270" s="180" t="str">
        <f>IFERROR(VLOOKUP(Table2[[#This Row],[SEND]],'Lookup Values'!$S$1:$T$6,2,FALSE),"0")</f>
        <v>0</v>
      </c>
      <c r="CO270" s="180" t="str">
        <f>IFERROR(VLOOKUP(Table2[[#This Row],[Pupil Premium]],'Lookup Values'!$U$1:$V$3,2,FALSE),"0")</f>
        <v>0</v>
      </c>
      <c r="CP270" s="180" t="str">
        <f>IFERROR(VLOOKUP(Table2[[#This Row],[LAC / Care Leaver]],'Lookup Values'!$W$1:$X$3,2,FALSE),"0")</f>
        <v>0</v>
      </c>
      <c r="CQ270" s="180" t="str">
        <f>IFERROR(VLOOKUP(Table2[[#This Row],[CP / CIN]],'Lookup Values'!$Y$1:$Z$3,2,FALSE),"0")</f>
        <v>0</v>
      </c>
      <c r="CR270" s="180" t="str">
        <f>IFERROR(VLOOKUP(Table2[[#This Row],[Early Help Referral]],'Lookup Values'!$Y$1:$Z$3,2,FALSE),"0")</f>
        <v>0</v>
      </c>
      <c r="CS270" s="180" t="str">
        <f>IFERROR(VLOOKUP(Table2[[#This Row],[Social Worker]],'Lookup Values'!$Y$1:$Z$3,2,FALSE),"0")</f>
        <v>0</v>
      </c>
      <c r="CT270" s="180" t="str">
        <f>IFERROR(VLOOKUP(Table2[[#This Row],[Exclusion]],'Lookup Values'!$AE$1:$AF$5,2,FALSE),"0")</f>
        <v>0</v>
      </c>
      <c r="CU270" s="180" t="str">
        <f>IFERROR(VLOOKUP(Table2[[#This Row],[Attendance / Absence (&lt;90% PA / &lt;50% SA)]],'Lookup Values'!$AG$1:$AH$4,2,FALSE),"0")</f>
        <v>0</v>
      </c>
      <c r="CV270" s="180" t="str">
        <f>IFERROR(VLOOKUP(Table2[[#This Row],[Multiple School Moves (3+)]],'Lookup Values'!$AI$1:$AJ$3,2,FALSE),"0")</f>
        <v>0</v>
      </c>
      <c r="CW270" s="180" t="str">
        <f>IFERROR(VLOOKUP(Table2[[#This Row],[Pregnancy]],'Lookup Values'!$AK$1:$AL$3,2,FALSE),"0")</f>
        <v>0</v>
      </c>
      <c r="CX270" s="180" t="str">
        <f>IFERROR(VLOOKUP(Table2[[#This Row],[Young Parent]],'Lookup Values'!$AM$1:$AN$3,2,FALSE),"0")</f>
        <v>0</v>
      </c>
      <c r="CY270" s="180" t="str">
        <f>IFERROR(VLOOKUP(Table2[[#This Row],[Young Carer]],'Lookup Values'!$AO$1:$AP$3,2,FALSE),"0")</f>
        <v>0</v>
      </c>
      <c r="CZ270" s="180" t="str">
        <f>IFERROR(VLOOKUP(Table2[[#This Row],[CAMHS Involvement]],'Lookup Values'!$AQ$1:$AR$3,2,FALSE),"0")</f>
        <v>0</v>
      </c>
      <c r="DA270" s="180" t="str">
        <f>IFERROR(VLOOKUP(Table2[[#This Row],[Health Condition]],'Lookup Values'!$AS$1:$AT$3,2,FALSE),"0")</f>
        <v>0</v>
      </c>
      <c r="DB270" s="180" t="str">
        <f>IFERROR(VLOOKUP(Table2[[#This Row],[Substance Misuse ]],'Lookup Values'!$AU$1:$AV$3,2,FALSE),"0")</f>
        <v>0</v>
      </c>
      <c r="DC270" s="180" t="str">
        <f>IFERROR(VLOOKUP(Table2[[#This Row],[YOT supervision]],'Lookup Values'!$AW$1:$AX$3,2,FALSE),"0")</f>
        <v>0</v>
      </c>
      <c r="DD270" s="180" t="str">
        <f>IFERROR(VLOOKUP(Table2[[#This Row],[Previous YOT supervision]],'Lookup Values'!$AY$1:$AZ$3,2,FALSE),"0")</f>
        <v>0</v>
      </c>
      <c r="DE270" s="180" t="str">
        <f>IFERROR(VLOOKUP(Table2[[#This Row],[Custody]],'Lookup Values'!$BA$1:$BB$3,2,FALSE),"0")</f>
        <v>0</v>
      </c>
      <c r="DF270" s="180" t="str">
        <f>IFERROR(VLOOKUP(Table2[[#This Row],[KS2 Eng &amp; Maths Ability Profile HAP/MAP/LAP]],'Lookup Values'!$BC$1:$BD$4,2,FALSE),"0")</f>
        <v>0</v>
      </c>
      <c r="DG270" s="180" t="str">
        <f>IFERROR(VLOOKUP(Table2[[#This Row],[Intended Post 16 Destination]],'Lookup Values'!$BG$1:$BH$12,2,FALSE),"0")</f>
        <v>0</v>
      </c>
      <c r="DH270" s="180" t="str">
        <f>IFERROR(VLOOKUP(Table2[[#This Row],[Application submitted (Y/N or number of applications)]],'Lookup Values'!$BI$1:$BJ$3,2,FALSE),"0")</f>
        <v>0</v>
      </c>
      <c r="DI270" s="180" t="str">
        <f>IFERROR(VLOOKUP(Table2[[#This Row],[Provider Name]],'Lookup Values'!$BK$1:$BL$3,2,FALSE),"0")</f>
        <v>0</v>
      </c>
      <c r="DJ270" s="181"/>
      <c r="DK270" s="180" t="str">
        <f>IFERROR(VLOOKUP(Table2[[#This Row],[Offer received (Y/N)]],'Lookup Values'!$BM$1:$BN$3,2,FALSE),"0")</f>
        <v>0</v>
      </c>
      <c r="DL270" s="180" t="str">
        <f>IFERROR(VLOOKUP(Table2[[#This Row],[Poor Behaviour / Attitude / Motivation]],'Lookup Values'!$BO$1:$BP$4,2,FALSE),"0")</f>
        <v>0</v>
      </c>
      <c r="DM270" s="180" t="str">
        <f>IFERROR(VLOOKUP(Table2[[#This Row],[Other known risk factors (1)]],'Lookup Values'!$BQ$1:$BR$10,2,FALSE),"0")</f>
        <v>0</v>
      </c>
      <c r="DN270" s="182" t="str">
        <f>IFERROR(VLOOKUP(Table2[[#This Row],[Other known risk factors (2)]],'Lookup Values'!$BQ$1:$BR$10,2,FALSE),"0")</f>
        <v>0</v>
      </c>
      <c r="DO270" s="180">
        <f>SUM(Table3[[#This Row],[Gender Score]:[Other known risk factors (2) Score]])</f>
        <v>0</v>
      </c>
      <c r="DP270" s="185" t="str">
        <f>CONCATENATE(Table2[[#This Row],[Generated RONI]],Table2[[#This Row],[School RONI]])</f>
        <v>Very Low</v>
      </c>
    </row>
    <row r="271" spans="1:120" s="179" customFormat="1" ht="13" x14ac:dyDescent="0.3">
      <c r="A271" s="168"/>
      <c r="B271" s="169"/>
      <c r="C271" s="170"/>
      <c r="D271" s="170"/>
      <c r="E271" s="170"/>
      <c r="F271" s="170"/>
      <c r="G271" s="170"/>
      <c r="H271" s="171"/>
      <c r="I271" s="172"/>
      <c r="J271" s="173"/>
      <c r="K271" s="172"/>
      <c r="L271" s="172"/>
      <c r="M271" s="173"/>
      <c r="N271" s="171"/>
      <c r="O271" s="173"/>
      <c r="P271" s="175"/>
      <c r="Q271" s="175"/>
      <c r="R271" s="175"/>
      <c r="S271" s="175"/>
      <c r="T271" s="175"/>
      <c r="U271" s="175"/>
      <c r="V271" s="175"/>
      <c r="W271" s="175"/>
      <c r="X271" s="175"/>
      <c r="Y271" s="175"/>
      <c r="Z271" s="175"/>
      <c r="AA271" s="175"/>
      <c r="AB271" s="175"/>
      <c r="AC271" s="175"/>
      <c r="AD271" s="175"/>
      <c r="AE271" s="175"/>
      <c r="AF271" s="175"/>
      <c r="AG271" s="175"/>
      <c r="AH271" s="175"/>
      <c r="AI271" s="175"/>
      <c r="AJ271" s="175"/>
      <c r="AK271" s="175"/>
      <c r="AL271" s="175"/>
      <c r="AM271" s="175"/>
      <c r="AN271" s="175"/>
      <c r="AO271" s="175"/>
      <c r="AP271" s="175"/>
      <c r="AQ271" s="175"/>
      <c r="AR271" s="176"/>
      <c r="AS271" s="176"/>
      <c r="AT271" s="176"/>
      <c r="AU271" s="177" t="str">
        <f>VLOOKUP(Table3[[#This Row],[Risk Rating Score]],'Lookup Values'!$BS$1:$BT$34,2)</f>
        <v>Very Low</v>
      </c>
      <c r="AV271" s="172"/>
      <c r="AW271" s="177" t="str">
        <f>IFERROR(VLOOKUP(Table3[[#This Row],[RONI Match]],'Lookup Values'!$BU$2:$BV$26,2,FALSE),"")</f>
        <v/>
      </c>
      <c r="AX271" s="186"/>
      <c r="AY271" s="172"/>
      <c r="AZ271" s="176"/>
      <c r="BA271" s="170"/>
      <c r="BB271" s="170"/>
      <c r="BC271" s="170"/>
      <c r="BD271" s="170"/>
      <c r="BE271" s="170"/>
      <c r="BF271" s="170"/>
      <c r="BG271" s="170"/>
      <c r="BH271" s="170"/>
      <c r="BI271" s="175"/>
      <c r="BJ271" s="173"/>
      <c r="BK271" s="173"/>
      <c r="BL271" s="175"/>
      <c r="BM271" s="176"/>
      <c r="CC271" s="180" t="str">
        <f>IFERROR(VLOOKUP(Table2[[#This Row],[Gender]],'Lookup Values'!$A$1:$B$5,2,FALSE),"0")</f>
        <v>0</v>
      </c>
      <c r="CD271" s="181"/>
      <c r="CE271" s="180" t="str">
        <f>IFERROR(VLOOKUP(Table2[[#This Row],[Year Group]],'Lookup Values'!$C$1:$D$9,2,FALSE),"0")</f>
        <v>0</v>
      </c>
      <c r="CF271" s="180" t="str">
        <f>IFERROR(VLOOKUP(Table2[[#This Row],[School]],'Lookup Values'!$E$1:$E$22,2,FALSE),"0")</f>
        <v>0</v>
      </c>
      <c r="CG271" s="180" t="str">
        <f>IFERROR(VLOOKUP(Table2[[#This Row],[Attending PRU / AP]],'Lookup Values'!$G$1:$H$3,2,FALSE),"0")</f>
        <v>0</v>
      </c>
      <c r="CH271" s="180" t="str">
        <f>IFERROR(VLOOKUP(Table2[[#This Row],[EHE]],'Lookup Values'!$I$1:$J$3,2,FALSE),"0")</f>
        <v>0</v>
      </c>
      <c r="CI271" s="180" t="str">
        <f>IFERROR(VLOOKUP(Table2[[#This Row],[CME]],'Lookup Values'!$K$1:$L$3,2,FALSE),"0")</f>
        <v>0</v>
      </c>
      <c r="CJ271" s="183" t="str">
        <f>IFERROR(VLOOKUP(Table2[[#This Row],[Ethnicity]],'Ethnicity codes'!$H$1:$J$101,3,FALSE),"")</f>
        <v/>
      </c>
      <c r="CK271" s="180" t="str">
        <f>IFERROR(VLOOKUP(Table3[[#This Row],[Ethnicity2]],'Lookup Values'!$M$1:$N$23,2,FALSE),"0")</f>
        <v>0</v>
      </c>
      <c r="CL271" s="180" t="str">
        <f>IFERROR(VLOOKUP(Table3[[#This Row],[Ethnicity2]],'Lookup Values'!$O$1:$P$3,2,FALSE),"0")</f>
        <v>0</v>
      </c>
      <c r="CM271" s="180" t="str">
        <f>IFERROR(VLOOKUP(Table2[[#This Row],[EAL]],'Lookup Values'!$Q$1:$R$3,2,FALSE),"0")</f>
        <v>0</v>
      </c>
      <c r="CN271" s="180" t="str">
        <f>IFERROR(VLOOKUP(Table2[[#This Row],[SEND]],'Lookup Values'!$S$1:$T$6,2,FALSE),"0")</f>
        <v>0</v>
      </c>
      <c r="CO271" s="180" t="str">
        <f>IFERROR(VLOOKUP(Table2[[#This Row],[Pupil Premium]],'Lookup Values'!$U$1:$V$3,2,FALSE),"0")</f>
        <v>0</v>
      </c>
      <c r="CP271" s="180" t="str">
        <f>IFERROR(VLOOKUP(Table2[[#This Row],[LAC / Care Leaver]],'Lookup Values'!$W$1:$X$3,2,FALSE),"0")</f>
        <v>0</v>
      </c>
      <c r="CQ271" s="180" t="str">
        <f>IFERROR(VLOOKUP(Table2[[#This Row],[CP / CIN]],'Lookup Values'!$Y$1:$Z$3,2,FALSE),"0")</f>
        <v>0</v>
      </c>
      <c r="CR271" s="180" t="str">
        <f>IFERROR(VLOOKUP(Table2[[#This Row],[Early Help Referral]],'Lookup Values'!$Y$1:$Z$3,2,FALSE),"0")</f>
        <v>0</v>
      </c>
      <c r="CS271" s="180" t="str">
        <f>IFERROR(VLOOKUP(Table2[[#This Row],[Social Worker]],'Lookup Values'!$Y$1:$Z$3,2,FALSE),"0")</f>
        <v>0</v>
      </c>
      <c r="CT271" s="180" t="str">
        <f>IFERROR(VLOOKUP(Table2[[#This Row],[Exclusion]],'Lookup Values'!$AE$1:$AF$5,2,FALSE),"0")</f>
        <v>0</v>
      </c>
      <c r="CU271" s="180" t="str">
        <f>IFERROR(VLOOKUP(Table2[[#This Row],[Attendance / Absence (&lt;90% PA / &lt;50% SA)]],'Lookup Values'!$AG$1:$AH$4,2,FALSE),"0")</f>
        <v>0</v>
      </c>
      <c r="CV271" s="180" t="str">
        <f>IFERROR(VLOOKUP(Table2[[#This Row],[Multiple School Moves (3+)]],'Lookup Values'!$AI$1:$AJ$3,2,FALSE),"0")</f>
        <v>0</v>
      </c>
      <c r="CW271" s="180" t="str">
        <f>IFERROR(VLOOKUP(Table2[[#This Row],[Pregnancy]],'Lookup Values'!$AK$1:$AL$3,2,FALSE),"0")</f>
        <v>0</v>
      </c>
      <c r="CX271" s="180" t="str">
        <f>IFERROR(VLOOKUP(Table2[[#This Row],[Young Parent]],'Lookup Values'!$AM$1:$AN$3,2,FALSE),"0")</f>
        <v>0</v>
      </c>
      <c r="CY271" s="180" t="str">
        <f>IFERROR(VLOOKUP(Table2[[#This Row],[Young Carer]],'Lookup Values'!$AO$1:$AP$3,2,FALSE),"0")</f>
        <v>0</v>
      </c>
      <c r="CZ271" s="180" t="str">
        <f>IFERROR(VLOOKUP(Table2[[#This Row],[CAMHS Involvement]],'Lookup Values'!$AQ$1:$AR$3,2,FALSE),"0")</f>
        <v>0</v>
      </c>
      <c r="DA271" s="180" t="str">
        <f>IFERROR(VLOOKUP(Table2[[#This Row],[Health Condition]],'Lookup Values'!$AS$1:$AT$3,2,FALSE),"0")</f>
        <v>0</v>
      </c>
      <c r="DB271" s="180" t="str">
        <f>IFERROR(VLOOKUP(Table2[[#This Row],[Substance Misuse ]],'Lookup Values'!$AU$1:$AV$3,2,FALSE),"0")</f>
        <v>0</v>
      </c>
      <c r="DC271" s="180" t="str">
        <f>IFERROR(VLOOKUP(Table2[[#This Row],[YOT supervision]],'Lookup Values'!$AW$1:$AX$3,2,FALSE),"0")</f>
        <v>0</v>
      </c>
      <c r="DD271" s="180" t="str">
        <f>IFERROR(VLOOKUP(Table2[[#This Row],[Previous YOT supervision]],'Lookup Values'!$AY$1:$AZ$3,2,FALSE),"0")</f>
        <v>0</v>
      </c>
      <c r="DE271" s="180" t="str">
        <f>IFERROR(VLOOKUP(Table2[[#This Row],[Custody]],'Lookup Values'!$BA$1:$BB$3,2,FALSE),"0")</f>
        <v>0</v>
      </c>
      <c r="DF271" s="180" t="str">
        <f>IFERROR(VLOOKUP(Table2[[#This Row],[KS2 Eng &amp; Maths Ability Profile HAP/MAP/LAP]],'Lookup Values'!$BC$1:$BD$4,2,FALSE),"0")</f>
        <v>0</v>
      </c>
      <c r="DG271" s="180" t="str">
        <f>IFERROR(VLOOKUP(Table2[[#This Row],[Intended Post 16 Destination]],'Lookup Values'!$BG$1:$BH$12,2,FALSE),"0")</f>
        <v>0</v>
      </c>
      <c r="DH271" s="180" t="str">
        <f>IFERROR(VLOOKUP(Table2[[#This Row],[Application submitted (Y/N or number of applications)]],'Lookup Values'!$BI$1:$BJ$3,2,FALSE),"0")</f>
        <v>0</v>
      </c>
      <c r="DI271" s="180" t="str">
        <f>IFERROR(VLOOKUP(Table2[[#This Row],[Provider Name]],'Lookup Values'!$BK$1:$BL$3,2,FALSE),"0")</f>
        <v>0</v>
      </c>
      <c r="DJ271" s="181"/>
      <c r="DK271" s="180" t="str">
        <f>IFERROR(VLOOKUP(Table2[[#This Row],[Offer received (Y/N)]],'Lookup Values'!$BM$1:$BN$3,2,FALSE),"0")</f>
        <v>0</v>
      </c>
      <c r="DL271" s="180" t="str">
        <f>IFERROR(VLOOKUP(Table2[[#This Row],[Poor Behaviour / Attitude / Motivation]],'Lookup Values'!$BO$1:$BP$4,2,FALSE),"0")</f>
        <v>0</v>
      </c>
      <c r="DM271" s="180" t="str">
        <f>IFERROR(VLOOKUP(Table2[[#This Row],[Other known risk factors (1)]],'Lookup Values'!$BQ$1:$BR$10,2,FALSE),"0")</f>
        <v>0</v>
      </c>
      <c r="DN271" s="182" t="str">
        <f>IFERROR(VLOOKUP(Table2[[#This Row],[Other known risk factors (2)]],'Lookup Values'!$BQ$1:$BR$10,2,FALSE),"0")</f>
        <v>0</v>
      </c>
      <c r="DO271" s="180">
        <f>SUM(Table3[[#This Row],[Gender Score]:[Other known risk factors (2) Score]])</f>
        <v>0</v>
      </c>
      <c r="DP271" s="185" t="str">
        <f>CONCATENATE(Table2[[#This Row],[Generated RONI]],Table2[[#This Row],[School RONI]])</f>
        <v>Very Low</v>
      </c>
    </row>
    <row r="272" spans="1:120" s="179" customFormat="1" ht="13" x14ac:dyDescent="0.3">
      <c r="A272" s="168"/>
      <c r="B272" s="169"/>
      <c r="C272" s="170"/>
      <c r="D272" s="170"/>
      <c r="E272" s="170"/>
      <c r="F272" s="170"/>
      <c r="G272" s="170"/>
      <c r="H272" s="171"/>
      <c r="I272" s="172"/>
      <c r="J272" s="173"/>
      <c r="K272" s="172"/>
      <c r="L272" s="172"/>
      <c r="M272" s="173"/>
      <c r="N272" s="171"/>
      <c r="O272" s="173"/>
      <c r="P272" s="175"/>
      <c r="Q272" s="175"/>
      <c r="R272" s="175"/>
      <c r="S272" s="175"/>
      <c r="T272" s="175"/>
      <c r="U272" s="175"/>
      <c r="V272" s="175"/>
      <c r="W272" s="175"/>
      <c r="X272" s="175"/>
      <c r="Y272" s="175"/>
      <c r="Z272" s="175"/>
      <c r="AA272" s="175"/>
      <c r="AB272" s="175"/>
      <c r="AC272" s="175"/>
      <c r="AD272" s="175"/>
      <c r="AE272" s="175"/>
      <c r="AF272" s="175"/>
      <c r="AG272" s="175"/>
      <c r="AH272" s="175"/>
      <c r="AI272" s="175"/>
      <c r="AJ272" s="175"/>
      <c r="AK272" s="175"/>
      <c r="AL272" s="175"/>
      <c r="AM272" s="175"/>
      <c r="AN272" s="175"/>
      <c r="AO272" s="175"/>
      <c r="AP272" s="175"/>
      <c r="AQ272" s="175"/>
      <c r="AR272" s="176"/>
      <c r="AS272" s="176"/>
      <c r="AT272" s="176"/>
      <c r="AU272" s="177" t="str">
        <f>VLOOKUP(Table3[[#This Row],[Risk Rating Score]],'Lookup Values'!$BS$1:$BT$34,2)</f>
        <v>Very Low</v>
      </c>
      <c r="AV272" s="172"/>
      <c r="AW272" s="177" t="str">
        <f>IFERROR(VLOOKUP(Table3[[#This Row],[RONI Match]],'Lookup Values'!$BU$2:$BV$26,2,FALSE),"")</f>
        <v/>
      </c>
      <c r="AX272" s="186"/>
      <c r="AY272" s="172"/>
      <c r="AZ272" s="176"/>
      <c r="BA272" s="170"/>
      <c r="BB272" s="170"/>
      <c r="BC272" s="170"/>
      <c r="BD272" s="170"/>
      <c r="BE272" s="170"/>
      <c r="BF272" s="170"/>
      <c r="BG272" s="170"/>
      <c r="BH272" s="170"/>
      <c r="BI272" s="175"/>
      <c r="BJ272" s="173"/>
      <c r="BK272" s="173"/>
      <c r="BL272" s="175"/>
      <c r="BM272" s="176"/>
      <c r="CC272" s="180" t="str">
        <f>IFERROR(VLOOKUP(Table2[[#This Row],[Gender]],'Lookup Values'!$A$1:$B$5,2,FALSE),"0")</f>
        <v>0</v>
      </c>
      <c r="CD272" s="181"/>
      <c r="CE272" s="180" t="str">
        <f>IFERROR(VLOOKUP(Table2[[#This Row],[Year Group]],'Lookup Values'!$C$1:$D$9,2,FALSE),"0")</f>
        <v>0</v>
      </c>
      <c r="CF272" s="180" t="str">
        <f>IFERROR(VLOOKUP(Table2[[#This Row],[School]],'Lookup Values'!$E$1:$E$22,2,FALSE),"0")</f>
        <v>0</v>
      </c>
      <c r="CG272" s="180" t="str">
        <f>IFERROR(VLOOKUP(Table2[[#This Row],[Attending PRU / AP]],'Lookup Values'!$G$1:$H$3,2,FALSE),"0")</f>
        <v>0</v>
      </c>
      <c r="CH272" s="180" t="str">
        <f>IFERROR(VLOOKUP(Table2[[#This Row],[EHE]],'Lookup Values'!$I$1:$J$3,2,FALSE),"0")</f>
        <v>0</v>
      </c>
      <c r="CI272" s="180" t="str">
        <f>IFERROR(VLOOKUP(Table2[[#This Row],[CME]],'Lookup Values'!$K$1:$L$3,2,FALSE),"0")</f>
        <v>0</v>
      </c>
      <c r="CJ272" s="183" t="str">
        <f>IFERROR(VLOOKUP(Table2[[#This Row],[Ethnicity]],'Ethnicity codes'!$H$1:$J$101,3,FALSE),"")</f>
        <v/>
      </c>
      <c r="CK272" s="180" t="str">
        <f>IFERROR(VLOOKUP(Table3[[#This Row],[Ethnicity2]],'Lookup Values'!$M$1:$N$23,2,FALSE),"0")</f>
        <v>0</v>
      </c>
      <c r="CL272" s="180" t="str">
        <f>IFERROR(VLOOKUP(Table3[[#This Row],[Ethnicity2]],'Lookup Values'!$O$1:$P$3,2,FALSE),"0")</f>
        <v>0</v>
      </c>
      <c r="CM272" s="180" t="str">
        <f>IFERROR(VLOOKUP(Table2[[#This Row],[EAL]],'Lookup Values'!$Q$1:$R$3,2,FALSE),"0")</f>
        <v>0</v>
      </c>
      <c r="CN272" s="180" t="str">
        <f>IFERROR(VLOOKUP(Table2[[#This Row],[SEND]],'Lookup Values'!$S$1:$T$6,2,FALSE),"0")</f>
        <v>0</v>
      </c>
      <c r="CO272" s="180" t="str">
        <f>IFERROR(VLOOKUP(Table2[[#This Row],[Pupil Premium]],'Lookup Values'!$U$1:$V$3,2,FALSE),"0")</f>
        <v>0</v>
      </c>
      <c r="CP272" s="180" t="str">
        <f>IFERROR(VLOOKUP(Table2[[#This Row],[LAC / Care Leaver]],'Lookup Values'!$W$1:$X$3,2,FALSE),"0")</f>
        <v>0</v>
      </c>
      <c r="CQ272" s="180" t="str">
        <f>IFERROR(VLOOKUP(Table2[[#This Row],[CP / CIN]],'Lookup Values'!$Y$1:$Z$3,2,FALSE),"0")</f>
        <v>0</v>
      </c>
      <c r="CR272" s="180" t="str">
        <f>IFERROR(VLOOKUP(Table2[[#This Row],[Early Help Referral]],'Lookup Values'!$Y$1:$Z$3,2,FALSE),"0")</f>
        <v>0</v>
      </c>
      <c r="CS272" s="180" t="str">
        <f>IFERROR(VLOOKUP(Table2[[#This Row],[Social Worker]],'Lookup Values'!$Y$1:$Z$3,2,FALSE),"0")</f>
        <v>0</v>
      </c>
      <c r="CT272" s="180" t="str">
        <f>IFERROR(VLOOKUP(Table2[[#This Row],[Exclusion]],'Lookup Values'!$AE$1:$AF$5,2,FALSE),"0")</f>
        <v>0</v>
      </c>
      <c r="CU272" s="180" t="str">
        <f>IFERROR(VLOOKUP(Table2[[#This Row],[Attendance / Absence (&lt;90% PA / &lt;50% SA)]],'Lookup Values'!$AG$1:$AH$4,2,FALSE),"0")</f>
        <v>0</v>
      </c>
      <c r="CV272" s="180" t="str">
        <f>IFERROR(VLOOKUP(Table2[[#This Row],[Multiple School Moves (3+)]],'Lookup Values'!$AI$1:$AJ$3,2,FALSE),"0")</f>
        <v>0</v>
      </c>
      <c r="CW272" s="180" t="str">
        <f>IFERROR(VLOOKUP(Table2[[#This Row],[Pregnancy]],'Lookup Values'!$AK$1:$AL$3,2,FALSE),"0")</f>
        <v>0</v>
      </c>
      <c r="CX272" s="180" t="str">
        <f>IFERROR(VLOOKUP(Table2[[#This Row],[Young Parent]],'Lookup Values'!$AM$1:$AN$3,2,FALSE),"0")</f>
        <v>0</v>
      </c>
      <c r="CY272" s="180" t="str">
        <f>IFERROR(VLOOKUP(Table2[[#This Row],[Young Carer]],'Lookup Values'!$AO$1:$AP$3,2,FALSE),"0")</f>
        <v>0</v>
      </c>
      <c r="CZ272" s="180" t="str">
        <f>IFERROR(VLOOKUP(Table2[[#This Row],[CAMHS Involvement]],'Lookup Values'!$AQ$1:$AR$3,2,FALSE),"0")</f>
        <v>0</v>
      </c>
      <c r="DA272" s="180" t="str">
        <f>IFERROR(VLOOKUP(Table2[[#This Row],[Health Condition]],'Lookup Values'!$AS$1:$AT$3,2,FALSE),"0")</f>
        <v>0</v>
      </c>
      <c r="DB272" s="180" t="str">
        <f>IFERROR(VLOOKUP(Table2[[#This Row],[Substance Misuse ]],'Lookup Values'!$AU$1:$AV$3,2,FALSE),"0")</f>
        <v>0</v>
      </c>
      <c r="DC272" s="180" t="str">
        <f>IFERROR(VLOOKUP(Table2[[#This Row],[YOT supervision]],'Lookup Values'!$AW$1:$AX$3,2,FALSE),"0")</f>
        <v>0</v>
      </c>
      <c r="DD272" s="180" t="str">
        <f>IFERROR(VLOOKUP(Table2[[#This Row],[Previous YOT supervision]],'Lookup Values'!$AY$1:$AZ$3,2,FALSE),"0")</f>
        <v>0</v>
      </c>
      <c r="DE272" s="180" t="str">
        <f>IFERROR(VLOOKUP(Table2[[#This Row],[Custody]],'Lookup Values'!$BA$1:$BB$3,2,FALSE),"0")</f>
        <v>0</v>
      </c>
      <c r="DF272" s="180" t="str">
        <f>IFERROR(VLOOKUP(Table2[[#This Row],[KS2 Eng &amp; Maths Ability Profile HAP/MAP/LAP]],'Lookup Values'!$BC$1:$BD$4,2,FALSE),"0")</f>
        <v>0</v>
      </c>
      <c r="DG272" s="180" t="str">
        <f>IFERROR(VLOOKUP(Table2[[#This Row],[Intended Post 16 Destination]],'Lookup Values'!$BG$1:$BH$12,2,FALSE),"0")</f>
        <v>0</v>
      </c>
      <c r="DH272" s="180" t="str">
        <f>IFERROR(VLOOKUP(Table2[[#This Row],[Application submitted (Y/N or number of applications)]],'Lookup Values'!$BI$1:$BJ$3,2,FALSE),"0")</f>
        <v>0</v>
      </c>
      <c r="DI272" s="180" t="str">
        <f>IFERROR(VLOOKUP(Table2[[#This Row],[Provider Name]],'Lookup Values'!$BK$1:$BL$3,2,FALSE),"0")</f>
        <v>0</v>
      </c>
      <c r="DJ272" s="181"/>
      <c r="DK272" s="180" t="str">
        <f>IFERROR(VLOOKUP(Table2[[#This Row],[Offer received (Y/N)]],'Lookup Values'!$BM$1:$BN$3,2,FALSE),"0")</f>
        <v>0</v>
      </c>
      <c r="DL272" s="180" t="str">
        <f>IFERROR(VLOOKUP(Table2[[#This Row],[Poor Behaviour / Attitude / Motivation]],'Lookup Values'!$BO$1:$BP$4,2,FALSE),"0")</f>
        <v>0</v>
      </c>
      <c r="DM272" s="180" t="str">
        <f>IFERROR(VLOOKUP(Table2[[#This Row],[Other known risk factors (1)]],'Lookup Values'!$BQ$1:$BR$10,2,FALSE),"0")</f>
        <v>0</v>
      </c>
      <c r="DN272" s="182" t="str">
        <f>IFERROR(VLOOKUP(Table2[[#This Row],[Other known risk factors (2)]],'Lookup Values'!$BQ$1:$BR$10,2,FALSE),"0")</f>
        <v>0</v>
      </c>
      <c r="DO272" s="180">
        <f>SUM(Table3[[#This Row],[Gender Score]:[Other known risk factors (2) Score]])</f>
        <v>0</v>
      </c>
      <c r="DP272" s="185" t="str">
        <f>CONCATENATE(Table2[[#This Row],[Generated RONI]],Table2[[#This Row],[School RONI]])</f>
        <v>Very Low</v>
      </c>
    </row>
    <row r="273" spans="1:120" s="179" customFormat="1" ht="13" x14ac:dyDescent="0.3">
      <c r="A273" s="168"/>
      <c r="B273" s="169"/>
      <c r="C273" s="170"/>
      <c r="D273" s="170"/>
      <c r="E273" s="170"/>
      <c r="F273" s="170"/>
      <c r="G273" s="170"/>
      <c r="H273" s="171"/>
      <c r="I273" s="172"/>
      <c r="J273" s="173"/>
      <c r="K273" s="172"/>
      <c r="L273" s="172"/>
      <c r="M273" s="173"/>
      <c r="N273" s="171"/>
      <c r="O273" s="173"/>
      <c r="P273" s="175"/>
      <c r="Q273" s="175"/>
      <c r="R273" s="175"/>
      <c r="S273" s="175"/>
      <c r="T273" s="175"/>
      <c r="U273" s="175"/>
      <c r="V273" s="175"/>
      <c r="W273" s="175"/>
      <c r="X273" s="175"/>
      <c r="Y273" s="175"/>
      <c r="Z273" s="175"/>
      <c r="AA273" s="175"/>
      <c r="AB273" s="175"/>
      <c r="AC273" s="175"/>
      <c r="AD273" s="175"/>
      <c r="AE273" s="175"/>
      <c r="AF273" s="175"/>
      <c r="AG273" s="175"/>
      <c r="AH273" s="175"/>
      <c r="AI273" s="175"/>
      <c r="AJ273" s="175"/>
      <c r="AK273" s="175"/>
      <c r="AL273" s="175"/>
      <c r="AM273" s="175"/>
      <c r="AN273" s="175"/>
      <c r="AO273" s="175"/>
      <c r="AP273" s="175"/>
      <c r="AQ273" s="175"/>
      <c r="AR273" s="176"/>
      <c r="AS273" s="176"/>
      <c r="AT273" s="176"/>
      <c r="AU273" s="177" t="str">
        <f>VLOOKUP(Table3[[#This Row],[Risk Rating Score]],'Lookup Values'!$BS$1:$BT$34,2)</f>
        <v>Very Low</v>
      </c>
      <c r="AV273" s="172"/>
      <c r="AW273" s="177" t="str">
        <f>IFERROR(VLOOKUP(Table3[[#This Row],[RONI Match]],'Lookup Values'!$BU$2:$BV$26,2,FALSE),"")</f>
        <v/>
      </c>
      <c r="AX273" s="186"/>
      <c r="AY273" s="172"/>
      <c r="AZ273" s="176"/>
      <c r="BA273" s="170"/>
      <c r="BB273" s="170"/>
      <c r="BC273" s="170"/>
      <c r="BD273" s="170"/>
      <c r="BE273" s="170"/>
      <c r="BF273" s="170"/>
      <c r="BG273" s="170"/>
      <c r="BH273" s="170"/>
      <c r="BI273" s="175"/>
      <c r="BJ273" s="173"/>
      <c r="BK273" s="173"/>
      <c r="BL273" s="175"/>
      <c r="BM273" s="176"/>
      <c r="CC273" s="180" t="str">
        <f>IFERROR(VLOOKUP(Table2[[#This Row],[Gender]],'Lookup Values'!$A$1:$B$5,2,FALSE),"0")</f>
        <v>0</v>
      </c>
      <c r="CD273" s="181"/>
      <c r="CE273" s="180" t="str">
        <f>IFERROR(VLOOKUP(Table2[[#This Row],[Year Group]],'Lookup Values'!$C$1:$D$9,2,FALSE),"0")</f>
        <v>0</v>
      </c>
      <c r="CF273" s="180" t="str">
        <f>IFERROR(VLOOKUP(Table2[[#This Row],[School]],'Lookup Values'!$E$1:$E$22,2,FALSE),"0")</f>
        <v>0</v>
      </c>
      <c r="CG273" s="180" t="str">
        <f>IFERROR(VLOOKUP(Table2[[#This Row],[Attending PRU / AP]],'Lookup Values'!$G$1:$H$3,2,FALSE),"0")</f>
        <v>0</v>
      </c>
      <c r="CH273" s="180" t="str">
        <f>IFERROR(VLOOKUP(Table2[[#This Row],[EHE]],'Lookup Values'!$I$1:$J$3,2,FALSE),"0")</f>
        <v>0</v>
      </c>
      <c r="CI273" s="180" t="str">
        <f>IFERROR(VLOOKUP(Table2[[#This Row],[CME]],'Lookup Values'!$K$1:$L$3,2,FALSE),"0")</f>
        <v>0</v>
      </c>
      <c r="CJ273" s="183" t="str">
        <f>IFERROR(VLOOKUP(Table2[[#This Row],[Ethnicity]],'Ethnicity codes'!$H$1:$J$101,3,FALSE),"")</f>
        <v/>
      </c>
      <c r="CK273" s="180" t="str">
        <f>IFERROR(VLOOKUP(Table3[[#This Row],[Ethnicity2]],'Lookup Values'!$M$1:$N$23,2,FALSE),"0")</f>
        <v>0</v>
      </c>
      <c r="CL273" s="180" t="str">
        <f>IFERROR(VLOOKUP(Table3[[#This Row],[Ethnicity2]],'Lookup Values'!$O$1:$P$3,2,FALSE),"0")</f>
        <v>0</v>
      </c>
      <c r="CM273" s="180" t="str">
        <f>IFERROR(VLOOKUP(Table2[[#This Row],[EAL]],'Lookup Values'!$Q$1:$R$3,2,FALSE),"0")</f>
        <v>0</v>
      </c>
      <c r="CN273" s="180" t="str">
        <f>IFERROR(VLOOKUP(Table2[[#This Row],[SEND]],'Lookup Values'!$S$1:$T$6,2,FALSE),"0")</f>
        <v>0</v>
      </c>
      <c r="CO273" s="180" t="str">
        <f>IFERROR(VLOOKUP(Table2[[#This Row],[Pupil Premium]],'Lookup Values'!$U$1:$V$3,2,FALSE),"0")</f>
        <v>0</v>
      </c>
      <c r="CP273" s="180" t="str">
        <f>IFERROR(VLOOKUP(Table2[[#This Row],[LAC / Care Leaver]],'Lookup Values'!$W$1:$X$3,2,FALSE),"0")</f>
        <v>0</v>
      </c>
      <c r="CQ273" s="180" t="str">
        <f>IFERROR(VLOOKUP(Table2[[#This Row],[CP / CIN]],'Lookup Values'!$Y$1:$Z$3,2,FALSE),"0")</f>
        <v>0</v>
      </c>
      <c r="CR273" s="180" t="str">
        <f>IFERROR(VLOOKUP(Table2[[#This Row],[Early Help Referral]],'Lookup Values'!$Y$1:$Z$3,2,FALSE),"0")</f>
        <v>0</v>
      </c>
      <c r="CS273" s="180" t="str">
        <f>IFERROR(VLOOKUP(Table2[[#This Row],[Social Worker]],'Lookup Values'!$Y$1:$Z$3,2,FALSE),"0")</f>
        <v>0</v>
      </c>
      <c r="CT273" s="180" t="str">
        <f>IFERROR(VLOOKUP(Table2[[#This Row],[Exclusion]],'Lookup Values'!$AE$1:$AF$5,2,FALSE),"0")</f>
        <v>0</v>
      </c>
      <c r="CU273" s="180" t="str">
        <f>IFERROR(VLOOKUP(Table2[[#This Row],[Attendance / Absence (&lt;90% PA / &lt;50% SA)]],'Lookup Values'!$AG$1:$AH$4,2,FALSE),"0")</f>
        <v>0</v>
      </c>
      <c r="CV273" s="180" t="str">
        <f>IFERROR(VLOOKUP(Table2[[#This Row],[Multiple School Moves (3+)]],'Lookup Values'!$AI$1:$AJ$3,2,FALSE),"0")</f>
        <v>0</v>
      </c>
      <c r="CW273" s="180" t="str">
        <f>IFERROR(VLOOKUP(Table2[[#This Row],[Pregnancy]],'Lookup Values'!$AK$1:$AL$3,2,FALSE),"0")</f>
        <v>0</v>
      </c>
      <c r="CX273" s="180" t="str">
        <f>IFERROR(VLOOKUP(Table2[[#This Row],[Young Parent]],'Lookup Values'!$AM$1:$AN$3,2,FALSE),"0")</f>
        <v>0</v>
      </c>
      <c r="CY273" s="180" t="str">
        <f>IFERROR(VLOOKUP(Table2[[#This Row],[Young Carer]],'Lookup Values'!$AO$1:$AP$3,2,FALSE),"0")</f>
        <v>0</v>
      </c>
      <c r="CZ273" s="180" t="str">
        <f>IFERROR(VLOOKUP(Table2[[#This Row],[CAMHS Involvement]],'Lookup Values'!$AQ$1:$AR$3,2,FALSE),"0")</f>
        <v>0</v>
      </c>
      <c r="DA273" s="180" t="str">
        <f>IFERROR(VLOOKUP(Table2[[#This Row],[Health Condition]],'Lookup Values'!$AS$1:$AT$3,2,FALSE),"0")</f>
        <v>0</v>
      </c>
      <c r="DB273" s="180" t="str">
        <f>IFERROR(VLOOKUP(Table2[[#This Row],[Substance Misuse ]],'Lookup Values'!$AU$1:$AV$3,2,FALSE),"0")</f>
        <v>0</v>
      </c>
      <c r="DC273" s="180" t="str">
        <f>IFERROR(VLOOKUP(Table2[[#This Row],[YOT supervision]],'Lookup Values'!$AW$1:$AX$3,2,FALSE),"0")</f>
        <v>0</v>
      </c>
      <c r="DD273" s="180" t="str">
        <f>IFERROR(VLOOKUP(Table2[[#This Row],[Previous YOT supervision]],'Lookup Values'!$AY$1:$AZ$3,2,FALSE),"0")</f>
        <v>0</v>
      </c>
      <c r="DE273" s="180" t="str">
        <f>IFERROR(VLOOKUP(Table2[[#This Row],[Custody]],'Lookup Values'!$BA$1:$BB$3,2,FALSE),"0")</f>
        <v>0</v>
      </c>
      <c r="DF273" s="180" t="str">
        <f>IFERROR(VLOOKUP(Table2[[#This Row],[KS2 Eng &amp; Maths Ability Profile HAP/MAP/LAP]],'Lookup Values'!$BC$1:$BD$4,2,FALSE),"0")</f>
        <v>0</v>
      </c>
      <c r="DG273" s="180" t="str">
        <f>IFERROR(VLOOKUP(Table2[[#This Row],[Intended Post 16 Destination]],'Lookup Values'!$BG$1:$BH$12,2,FALSE),"0")</f>
        <v>0</v>
      </c>
      <c r="DH273" s="180" t="str">
        <f>IFERROR(VLOOKUP(Table2[[#This Row],[Application submitted (Y/N or number of applications)]],'Lookup Values'!$BI$1:$BJ$3,2,FALSE),"0")</f>
        <v>0</v>
      </c>
      <c r="DI273" s="180" t="str">
        <f>IFERROR(VLOOKUP(Table2[[#This Row],[Provider Name]],'Lookup Values'!$BK$1:$BL$3,2,FALSE),"0")</f>
        <v>0</v>
      </c>
      <c r="DJ273" s="181"/>
      <c r="DK273" s="180" t="str">
        <f>IFERROR(VLOOKUP(Table2[[#This Row],[Offer received (Y/N)]],'Lookup Values'!$BM$1:$BN$3,2,FALSE),"0")</f>
        <v>0</v>
      </c>
      <c r="DL273" s="180" t="str">
        <f>IFERROR(VLOOKUP(Table2[[#This Row],[Poor Behaviour / Attitude / Motivation]],'Lookup Values'!$BO$1:$BP$4,2,FALSE),"0")</f>
        <v>0</v>
      </c>
      <c r="DM273" s="180" t="str">
        <f>IFERROR(VLOOKUP(Table2[[#This Row],[Other known risk factors (1)]],'Lookup Values'!$BQ$1:$BR$10,2,FALSE),"0")</f>
        <v>0</v>
      </c>
      <c r="DN273" s="182" t="str">
        <f>IFERROR(VLOOKUP(Table2[[#This Row],[Other known risk factors (2)]],'Lookup Values'!$BQ$1:$BR$10,2,FALSE),"0")</f>
        <v>0</v>
      </c>
      <c r="DO273" s="180">
        <f>SUM(Table3[[#This Row],[Gender Score]:[Other known risk factors (2) Score]])</f>
        <v>0</v>
      </c>
      <c r="DP273" s="185" t="str">
        <f>CONCATENATE(Table2[[#This Row],[Generated RONI]],Table2[[#This Row],[School RONI]])</f>
        <v>Very Low</v>
      </c>
    </row>
    <row r="274" spans="1:120" s="179" customFormat="1" ht="13" x14ac:dyDescent="0.3">
      <c r="A274" s="168"/>
      <c r="B274" s="169"/>
      <c r="C274" s="170"/>
      <c r="D274" s="170"/>
      <c r="E274" s="170"/>
      <c r="F274" s="170"/>
      <c r="G274" s="170"/>
      <c r="H274" s="171"/>
      <c r="I274" s="172"/>
      <c r="J274" s="173"/>
      <c r="K274" s="172"/>
      <c r="L274" s="172"/>
      <c r="M274" s="173"/>
      <c r="N274" s="171"/>
      <c r="O274" s="173"/>
      <c r="P274" s="175"/>
      <c r="Q274" s="175"/>
      <c r="R274" s="175"/>
      <c r="S274" s="175"/>
      <c r="T274" s="175"/>
      <c r="U274" s="175"/>
      <c r="V274" s="175"/>
      <c r="W274" s="175"/>
      <c r="X274" s="175"/>
      <c r="Y274" s="175"/>
      <c r="Z274" s="175"/>
      <c r="AA274" s="175"/>
      <c r="AB274" s="175"/>
      <c r="AC274" s="175"/>
      <c r="AD274" s="175"/>
      <c r="AE274" s="175"/>
      <c r="AF274" s="175"/>
      <c r="AG274" s="175"/>
      <c r="AH274" s="175"/>
      <c r="AI274" s="175"/>
      <c r="AJ274" s="175"/>
      <c r="AK274" s="175"/>
      <c r="AL274" s="175"/>
      <c r="AM274" s="175"/>
      <c r="AN274" s="175"/>
      <c r="AO274" s="175"/>
      <c r="AP274" s="175"/>
      <c r="AQ274" s="175"/>
      <c r="AR274" s="176"/>
      <c r="AS274" s="176"/>
      <c r="AT274" s="176"/>
      <c r="AU274" s="177" t="str">
        <f>VLOOKUP(Table3[[#This Row],[Risk Rating Score]],'Lookup Values'!$BS$1:$BT$34,2)</f>
        <v>Very Low</v>
      </c>
      <c r="AV274" s="172"/>
      <c r="AW274" s="177" t="str">
        <f>IFERROR(VLOOKUP(Table3[[#This Row],[RONI Match]],'Lookup Values'!$BU$2:$BV$26,2,FALSE),"")</f>
        <v/>
      </c>
      <c r="AX274" s="186"/>
      <c r="AY274" s="172"/>
      <c r="AZ274" s="176"/>
      <c r="BA274" s="170"/>
      <c r="BB274" s="170"/>
      <c r="BC274" s="170"/>
      <c r="BD274" s="170"/>
      <c r="BE274" s="170"/>
      <c r="BF274" s="170"/>
      <c r="BG274" s="170"/>
      <c r="BH274" s="170"/>
      <c r="BI274" s="175"/>
      <c r="BJ274" s="173"/>
      <c r="BK274" s="173"/>
      <c r="BL274" s="175"/>
      <c r="BM274" s="176"/>
      <c r="CC274" s="180" t="str">
        <f>IFERROR(VLOOKUP(Table2[[#This Row],[Gender]],'Lookup Values'!$A$1:$B$5,2,FALSE),"0")</f>
        <v>0</v>
      </c>
      <c r="CD274" s="181"/>
      <c r="CE274" s="180" t="str">
        <f>IFERROR(VLOOKUP(Table2[[#This Row],[Year Group]],'Lookup Values'!$C$1:$D$9,2,FALSE),"0")</f>
        <v>0</v>
      </c>
      <c r="CF274" s="180" t="str">
        <f>IFERROR(VLOOKUP(Table2[[#This Row],[School]],'Lookup Values'!$E$1:$E$22,2,FALSE),"0")</f>
        <v>0</v>
      </c>
      <c r="CG274" s="180" t="str">
        <f>IFERROR(VLOOKUP(Table2[[#This Row],[Attending PRU / AP]],'Lookup Values'!$G$1:$H$3,2,FALSE),"0")</f>
        <v>0</v>
      </c>
      <c r="CH274" s="180" t="str">
        <f>IFERROR(VLOOKUP(Table2[[#This Row],[EHE]],'Lookup Values'!$I$1:$J$3,2,FALSE),"0")</f>
        <v>0</v>
      </c>
      <c r="CI274" s="180" t="str">
        <f>IFERROR(VLOOKUP(Table2[[#This Row],[CME]],'Lookup Values'!$K$1:$L$3,2,FALSE),"0")</f>
        <v>0</v>
      </c>
      <c r="CJ274" s="183" t="str">
        <f>IFERROR(VLOOKUP(Table2[[#This Row],[Ethnicity]],'Ethnicity codes'!$H$1:$J$101,3,FALSE),"")</f>
        <v/>
      </c>
      <c r="CK274" s="180" t="str">
        <f>IFERROR(VLOOKUP(Table3[[#This Row],[Ethnicity2]],'Lookup Values'!$M$1:$N$23,2,FALSE),"0")</f>
        <v>0</v>
      </c>
      <c r="CL274" s="180" t="str">
        <f>IFERROR(VLOOKUP(Table3[[#This Row],[Ethnicity2]],'Lookup Values'!$O$1:$P$3,2,FALSE),"0")</f>
        <v>0</v>
      </c>
      <c r="CM274" s="180" t="str">
        <f>IFERROR(VLOOKUP(Table2[[#This Row],[EAL]],'Lookup Values'!$Q$1:$R$3,2,FALSE),"0")</f>
        <v>0</v>
      </c>
      <c r="CN274" s="180" t="str">
        <f>IFERROR(VLOOKUP(Table2[[#This Row],[SEND]],'Lookup Values'!$S$1:$T$6,2,FALSE),"0")</f>
        <v>0</v>
      </c>
      <c r="CO274" s="180" t="str">
        <f>IFERROR(VLOOKUP(Table2[[#This Row],[Pupil Premium]],'Lookup Values'!$U$1:$V$3,2,FALSE),"0")</f>
        <v>0</v>
      </c>
      <c r="CP274" s="180" t="str">
        <f>IFERROR(VLOOKUP(Table2[[#This Row],[LAC / Care Leaver]],'Lookup Values'!$W$1:$X$3,2,FALSE),"0")</f>
        <v>0</v>
      </c>
      <c r="CQ274" s="180" t="str">
        <f>IFERROR(VLOOKUP(Table2[[#This Row],[CP / CIN]],'Lookup Values'!$Y$1:$Z$3,2,FALSE),"0")</f>
        <v>0</v>
      </c>
      <c r="CR274" s="180" t="str">
        <f>IFERROR(VLOOKUP(Table2[[#This Row],[Early Help Referral]],'Lookup Values'!$Y$1:$Z$3,2,FALSE),"0")</f>
        <v>0</v>
      </c>
      <c r="CS274" s="180" t="str">
        <f>IFERROR(VLOOKUP(Table2[[#This Row],[Social Worker]],'Lookup Values'!$Y$1:$Z$3,2,FALSE),"0")</f>
        <v>0</v>
      </c>
      <c r="CT274" s="180" t="str">
        <f>IFERROR(VLOOKUP(Table2[[#This Row],[Exclusion]],'Lookup Values'!$AE$1:$AF$5,2,FALSE),"0")</f>
        <v>0</v>
      </c>
      <c r="CU274" s="180" t="str">
        <f>IFERROR(VLOOKUP(Table2[[#This Row],[Attendance / Absence (&lt;90% PA / &lt;50% SA)]],'Lookup Values'!$AG$1:$AH$4,2,FALSE),"0")</f>
        <v>0</v>
      </c>
      <c r="CV274" s="180" t="str">
        <f>IFERROR(VLOOKUP(Table2[[#This Row],[Multiple School Moves (3+)]],'Lookup Values'!$AI$1:$AJ$3,2,FALSE),"0")</f>
        <v>0</v>
      </c>
      <c r="CW274" s="180" t="str">
        <f>IFERROR(VLOOKUP(Table2[[#This Row],[Pregnancy]],'Lookup Values'!$AK$1:$AL$3,2,FALSE),"0")</f>
        <v>0</v>
      </c>
      <c r="CX274" s="180" t="str">
        <f>IFERROR(VLOOKUP(Table2[[#This Row],[Young Parent]],'Lookup Values'!$AM$1:$AN$3,2,FALSE),"0")</f>
        <v>0</v>
      </c>
      <c r="CY274" s="180" t="str">
        <f>IFERROR(VLOOKUP(Table2[[#This Row],[Young Carer]],'Lookup Values'!$AO$1:$AP$3,2,FALSE),"0")</f>
        <v>0</v>
      </c>
      <c r="CZ274" s="180" t="str">
        <f>IFERROR(VLOOKUP(Table2[[#This Row],[CAMHS Involvement]],'Lookup Values'!$AQ$1:$AR$3,2,FALSE),"0")</f>
        <v>0</v>
      </c>
      <c r="DA274" s="180" t="str">
        <f>IFERROR(VLOOKUP(Table2[[#This Row],[Health Condition]],'Lookup Values'!$AS$1:$AT$3,2,FALSE),"0")</f>
        <v>0</v>
      </c>
      <c r="DB274" s="180" t="str">
        <f>IFERROR(VLOOKUP(Table2[[#This Row],[Substance Misuse ]],'Lookup Values'!$AU$1:$AV$3,2,FALSE),"0")</f>
        <v>0</v>
      </c>
      <c r="DC274" s="180" t="str">
        <f>IFERROR(VLOOKUP(Table2[[#This Row],[YOT supervision]],'Lookup Values'!$AW$1:$AX$3,2,FALSE),"0")</f>
        <v>0</v>
      </c>
      <c r="DD274" s="180" t="str">
        <f>IFERROR(VLOOKUP(Table2[[#This Row],[Previous YOT supervision]],'Lookup Values'!$AY$1:$AZ$3,2,FALSE),"0")</f>
        <v>0</v>
      </c>
      <c r="DE274" s="180" t="str">
        <f>IFERROR(VLOOKUP(Table2[[#This Row],[Custody]],'Lookup Values'!$BA$1:$BB$3,2,FALSE),"0")</f>
        <v>0</v>
      </c>
      <c r="DF274" s="180" t="str">
        <f>IFERROR(VLOOKUP(Table2[[#This Row],[KS2 Eng &amp; Maths Ability Profile HAP/MAP/LAP]],'Lookup Values'!$BC$1:$BD$4,2,FALSE),"0")</f>
        <v>0</v>
      </c>
      <c r="DG274" s="180" t="str">
        <f>IFERROR(VLOOKUP(Table2[[#This Row],[Intended Post 16 Destination]],'Lookup Values'!$BG$1:$BH$12,2,FALSE),"0")</f>
        <v>0</v>
      </c>
      <c r="DH274" s="180" t="str">
        <f>IFERROR(VLOOKUP(Table2[[#This Row],[Application submitted (Y/N or number of applications)]],'Lookup Values'!$BI$1:$BJ$3,2,FALSE),"0")</f>
        <v>0</v>
      </c>
      <c r="DI274" s="180" t="str">
        <f>IFERROR(VLOOKUP(Table2[[#This Row],[Provider Name]],'Lookup Values'!$BK$1:$BL$3,2,FALSE),"0")</f>
        <v>0</v>
      </c>
      <c r="DJ274" s="181"/>
      <c r="DK274" s="180" t="str">
        <f>IFERROR(VLOOKUP(Table2[[#This Row],[Offer received (Y/N)]],'Lookup Values'!$BM$1:$BN$3,2,FALSE),"0")</f>
        <v>0</v>
      </c>
      <c r="DL274" s="180" t="str">
        <f>IFERROR(VLOOKUP(Table2[[#This Row],[Poor Behaviour / Attitude / Motivation]],'Lookup Values'!$BO$1:$BP$4,2,FALSE),"0")</f>
        <v>0</v>
      </c>
      <c r="DM274" s="180" t="str">
        <f>IFERROR(VLOOKUP(Table2[[#This Row],[Other known risk factors (1)]],'Lookup Values'!$BQ$1:$BR$10,2,FALSE),"0")</f>
        <v>0</v>
      </c>
      <c r="DN274" s="182" t="str">
        <f>IFERROR(VLOOKUP(Table2[[#This Row],[Other known risk factors (2)]],'Lookup Values'!$BQ$1:$BR$10,2,FALSE),"0")</f>
        <v>0</v>
      </c>
      <c r="DO274" s="180">
        <f>SUM(Table3[[#This Row],[Gender Score]:[Other known risk factors (2) Score]])</f>
        <v>0</v>
      </c>
      <c r="DP274" s="185" t="str">
        <f>CONCATENATE(Table2[[#This Row],[Generated RONI]],Table2[[#This Row],[School RONI]])</f>
        <v>Very Low</v>
      </c>
    </row>
    <row r="275" spans="1:120" s="179" customFormat="1" ht="13" x14ac:dyDescent="0.3">
      <c r="A275" s="168"/>
      <c r="B275" s="169"/>
      <c r="C275" s="170"/>
      <c r="D275" s="170"/>
      <c r="E275" s="170"/>
      <c r="F275" s="170"/>
      <c r="G275" s="170"/>
      <c r="H275" s="171"/>
      <c r="I275" s="172"/>
      <c r="J275" s="173"/>
      <c r="K275" s="172"/>
      <c r="L275" s="172"/>
      <c r="M275" s="173"/>
      <c r="N275" s="171"/>
      <c r="O275" s="173"/>
      <c r="P275" s="175"/>
      <c r="Q275" s="175"/>
      <c r="R275" s="175"/>
      <c r="S275" s="175"/>
      <c r="T275" s="175"/>
      <c r="U275" s="175"/>
      <c r="V275" s="175"/>
      <c r="W275" s="175"/>
      <c r="X275" s="175"/>
      <c r="Y275" s="175"/>
      <c r="Z275" s="175"/>
      <c r="AA275" s="175"/>
      <c r="AB275" s="175"/>
      <c r="AC275" s="175"/>
      <c r="AD275" s="175"/>
      <c r="AE275" s="175"/>
      <c r="AF275" s="175"/>
      <c r="AG275" s="175"/>
      <c r="AH275" s="175"/>
      <c r="AI275" s="175"/>
      <c r="AJ275" s="175"/>
      <c r="AK275" s="175"/>
      <c r="AL275" s="175"/>
      <c r="AM275" s="175"/>
      <c r="AN275" s="175"/>
      <c r="AO275" s="175"/>
      <c r="AP275" s="175"/>
      <c r="AQ275" s="175"/>
      <c r="AR275" s="176"/>
      <c r="AS275" s="176"/>
      <c r="AT275" s="176"/>
      <c r="AU275" s="177" t="str">
        <f>VLOOKUP(Table3[[#This Row],[Risk Rating Score]],'Lookup Values'!$BS$1:$BT$34,2)</f>
        <v>Very Low</v>
      </c>
      <c r="AV275" s="172"/>
      <c r="AW275" s="177" t="str">
        <f>IFERROR(VLOOKUP(Table3[[#This Row],[RONI Match]],'Lookup Values'!$BU$2:$BV$26,2,FALSE),"")</f>
        <v/>
      </c>
      <c r="AX275" s="186"/>
      <c r="AY275" s="172"/>
      <c r="AZ275" s="176"/>
      <c r="BA275" s="170"/>
      <c r="BB275" s="170"/>
      <c r="BC275" s="170"/>
      <c r="BD275" s="170"/>
      <c r="BE275" s="170"/>
      <c r="BF275" s="170"/>
      <c r="BG275" s="170"/>
      <c r="BH275" s="170"/>
      <c r="BI275" s="175"/>
      <c r="BJ275" s="173"/>
      <c r="BK275" s="173"/>
      <c r="BL275" s="175"/>
      <c r="BM275" s="176"/>
      <c r="CC275" s="180" t="str">
        <f>IFERROR(VLOOKUP(Table2[[#This Row],[Gender]],'Lookup Values'!$A$1:$B$5,2,FALSE),"0")</f>
        <v>0</v>
      </c>
      <c r="CD275" s="181"/>
      <c r="CE275" s="180" t="str">
        <f>IFERROR(VLOOKUP(Table2[[#This Row],[Year Group]],'Lookup Values'!$C$1:$D$9,2,FALSE),"0")</f>
        <v>0</v>
      </c>
      <c r="CF275" s="180" t="str">
        <f>IFERROR(VLOOKUP(Table2[[#This Row],[School]],'Lookup Values'!$E$1:$E$22,2,FALSE),"0")</f>
        <v>0</v>
      </c>
      <c r="CG275" s="180" t="str">
        <f>IFERROR(VLOOKUP(Table2[[#This Row],[Attending PRU / AP]],'Lookup Values'!$G$1:$H$3,2,FALSE),"0")</f>
        <v>0</v>
      </c>
      <c r="CH275" s="180" t="str">
        <f>IFERROR(VLOOKUP(Table2[[#This Row],[EHE]],'Lookup Values'!$I$1:$J$3,2,FALSE),"0")</f>
        <v>0</v>
      </c>
      <c r="CI275" s="180" t="str">
        <f>IFERROR(VLOOKUP(Table2[[#This Row],[CME]],'Lookup Values'!$K$1:$L$3,2,FALSE),"0")</f>
        <v>0</v>
      </c>
      <c r="CJ275" s="183" t="str">
        <f>IFERROR(VLOOKUP(Table2[[#This Row],[Ethnicity]],'Ethnicity codes'!$H$1:$J$101,3,FALSE),"")</f>
        <v/>
      </c>
      <c r="CK275" s="180" t="str">
        <f>IFERROR(VLOOKUP(Table3[[#This Row],[Ethnicity2]],'Lookup Values'!$M$1:$N$23,2,FALSE),"0")</f>
        <v>0</v>
      </c>
      <c r="CL275" s="180" t="str">
        <f>IFERROR(VLOOKUP(Table3[[#This Row],[Ethnicity2]],'Lookup Values'!$O$1:$P$3,2,FALSE),"0")</f>
        <v>0</v>
      </c>
      <c r="CM275" s="180" t="str">
        <f>IFERROR(VLOOKUP(Table2[[#This Row],[EAL]],'Lookup Values'!$Q$1:$R$3,2,FALSE),"0")</f>
        <v>0</v>
      </c>
      <c r="CN275" s="180" t="str">
        <f>IFERROR(VLOOKUP(Table2[[#This Row],[SEND]],'Lookup Values'!$S$1:$T$6,2,FALSE),"0")</f>
        <v>0</v>
      </c>
      <c r="CO275" s="180" t="str">
        <f>IFERROR(VLOOKUP(Table2[[#This Row],[Pupil Premium]],'Lookup Values'!$U$1:$V$3,2,FALSE),"0")</f>
        <v>0</v>
      </c>
      <c r="CP275" s="180" t="str">
        <f>IFERROR(VLOOKUP(Table2[[#This Row],[LAC / Care Leaver]],'Lookup Values'!$W$1:$X$3,2,FALSE),"0")</f>
        <v>0</v>
      </c>
      <c r="CQ275" s="180" t="str">
        <f>IFERROR(VLOOKUP(Table2[[#This Row],[CP / CIN]],'Lookup Values'!$Y$1:$Z$3,2,FALSE),"0")</f>
        <v>0</v>
      </c>
      <c r="CR275" s="180" t="str">
        <f>IFERROR(VLOOKUP(Table2[[#This Row],[Early Help Referral]],'Lookup Values'!$Y$1:$Z$3,2,FALSE),"0")</f>
        <v>0</v>
      </c>
      <c r="CS275" s="180" t="str">
        <f>IFERROR(VLOOKUP(Table2[[#This Row],[Social Worker]],'Lookup Values'!$Y$1:$Z$3,2,FALSE),"0")</f>
        <v>0</v>
      </c>
      <c r="CT275" s="180" t="str">
        <f>IFERROR(VLOOKUP(Table2[[#This Row],[Exclusion]],'Lookup Values'!$AE$1:$AF$5,2,FALSE),"0")</f>
        <v>0</v>
      </c>
      <c r="CU275" s="180" t="str">
        <f>IFERROR(VLOOKUP(Table2[[#This Row],[Attendance / Absence (&lt;90% PA / &lt;50% SA)]],'Lookup Values'!$AG$1:$AH$4,2,FALSE),"0")</f>
        <v>0</v>
      </c>
      <c r="CV275" s="180" t="str">
        <f>IFERROR(VLOOKUP(Table2[[#This Row],[Multiple School Moves (3+)]],'Lookup Values'!$AI$1:$AJ$3,2,FALSE),"0")</f>
        <v>0</v>
      </c>
      <c r="CW275" s="180" t="str">
        <f>IFERROR(VLOOKUP(Table2[[#This Row],[Pregnancy]],'Lookup Values'!$AK$1:$AL$3,2,FALSE),"0")</f>
        <v>0</v>
      </c>
      <c r="CX275" s="180" t="str">
        <f>IFERROR(VLOOKUP(Table2[[#This Row],[Young Parent]],'Lookup Values'!$AM$1:$AN$3,2,FALSE),"0")</f>
        <v>0</v>
      </c>
      <c r="CY275" s="180" t="str">
        <f>IFERROR(VLOOKUP(Table2[[#This Row],[Young Carer]],'Lookup Values'!$AO$1:$AP$3,2,FALSE),"0")</f>
        <v>0</v>
      </c>
      <c r="CZ275" s="180" t="str">
        <f>IFERROR(VLOOKUP(Table2[[#This Row],[CAMHS Involvement]],'Lookup Values'!$AQ$1:$AR$3,2,FALSE),"0")</f>
        <v>0</v>
      </c>
      <c r="DA275" s="180" t="str">
        <f>IFERROR(VLOOKUP(Table2[[#This Row],[Health Condition]],'Lookup Values'!$AS$1:$AT$3,2,FALSE),"0")</f>
        <v>0</v>
      </c>
      <c r="DB275" s="180" t="str">
        <f>IFERROR(VLOOKUP(Table2[[#This Row],[Substance Misuse ]],'Lookup Values'!$AU$1:$AV$3,2,FALSE),"0")</f>
        <v>0</v>
      </c>
      <c r="DC275" s="180" t="str">
        <f>IFERROR(VLOOKUP(Table2[[#This Row],[YOT supervision]],'Lookup Values'!$AW$1:$AX$3,2,FALSE),"0")</f>
        <v>0</v>
      </c>
      <c r="DD275" s="180" t="str">
        <f>IFERROR(VLOOKUP(Table2[[#This Row],[Previous YOT supervision]],'Lookup Values'!$AY$1:$AZ$3,2,FALSE),"0")</f>
        <v>0</v>
      </c>
      <c r="DE275" s="180" t="str">
        <f>IFERROR(VLOOKUP(Table2[[#This Row],[Custody]],'Lookup Values'!$BA$1:$BB$3,2,FALSE),"0")</f>
        <v>0</v>
      </c>
      <c r="DF275" s="180" t="str">
        <f>IFERROR(VLOOKUP(Table2[[#This Row],[KS2 Eng &amp; Maths Ability Profile HAP/MAP/LAP]],'Lookup Values'!$BC$1:$BD$4,2,FALSE),"0")</f>
        <v>0</v>
      </c>
      <c r="DG275" s="180" t="str">
        <f>IFERROR(VLOOKUP(Table2[[#This Row],[Intended Post 16 Destination]],'Lookup Values'!$BG$1:$BH$12,2,FALSE),"0")</f>
        <v>0</v>
      </c>
      <c r="DH275" s="180" t="str">
        <f>IFERROR(VLOOKUP(Table2[[#This Row],[Application submitted (Y/N or number of applications)]],'Lookup Values'!$BI$1:$BJ$3,2,FALSE),"0")</f>
        <v>0</v>
      </c>
      <c r="DI275" s="180" t="str">
        <f>IFERROR(VLOOKUP(Table2[[#This Row],[Provider Name]],'Lookup Values'!$BK$1:$BL$3,2,FALSE),"0")</f>
        <v>0</v>
      </c>
      <c r="DJ275" s="181"/>
      <c r="DK275" s="180" t="str">
        <f>IFERROR(VLOOKUP(Table2[[#This Row],[Offer received (Y/N)]],'Lookup Values'!$BM$1:$BN$3,2,FALSE),"0")</f>
        <v>0</v>
      </c>
      <c r="DL275" s="180" t="str">
        <f>IFERROR(VLOOKUP(Table2[[#This Row],[Poor Behaviour / Attitude / Motivation]],'Lookup Values'!$BO$1:$BP$4,2,FALSE),"0")</f>
        <v>0</v>
      </c>
      <c r="DM275" s="180" t="str">
        <f>IFERROR(VLOOKUP(Table2[[#This Row],[Other known risk factors (1)]],'Lookup Values'!$BQ$1:$BR$10,2,FALSE),"0")</f>
        <v>0</v>
      </c>
      <c r="DN275" s="182" t="str">
        <f>IFERROR(VLOOKUP(Table2[[#This Row],[Other known risk factors (2)]],'Lookup Values'!$BQ$1:$BR$10,2,FALSE),"0")</f>
        <v>0</v>
      </c>
      <c r="DO275" s="180">
        <f>SUM(Table3[[#This Row],[Gender Score]:[Other known risk factors (2) Score]])</f>
        <v>0</v>
      </c>
      <c r="DP275" s="185" t="str">
        <f>CONCATENATE(Table2[[#This Row],[Generated RONI]],Table2[[#This Row],[School RONI]])</f>
        <v>Very Low</v>
      </c>
    </row>
    <row r="276" spans="1:120" s="179" customFormat="1" ht="13" x14ac:dyDescent="0.3">
      <c r="A276" s="168"/>
      <c r="B276" s="169"/>
      <c r="C276" s="170"/>
      <c r="D276" s="170"/>
      <c r="E276" s="170"/>
      <c r="F276" s="170"/>
      <c r="G276" s="170"/>
      <c r="H276" s="171"/>
      <c r="I276" s="172"/>
      <c r="J276" s="173"/>
      <c r="K276" s="172"/>
      <c r="L276" s="172"/>
      <c r="M276" s="173"/>
      <c r="N276" s="171"/>
      <c r="O276" s="173"/>
      <c r="P276" s="175"/>
      <c r="Q276" s="175"/>
      <c r="R276" s="175"/>
      <c r="S276" s="175"/>
      <c r="T276" s="175"/>
      <c r="U276" s="175"/>
      <c r="V276" s="175"/>
      <c r="W276" s="175"/>
      <c r="X276" s="175"/>
      <c r="Y276" s="175"/>
      <c r="Z276" s="175"/>
      <c r="AA276" s="175"/>
      <c r="AB276" s="175"/>
      <c r="AC276" s="175"/>
      <c r="AD276" s="175"/>
      <c r="AE276" s="175"/>
      <c r="AF276" s="175"/>
      <c r="AG276" s="175"/>
      <c r="AH276" s="175"/>
      <c r="AI276" s="175"/>
      <c r="AJ276" s="175"/>
      <c r="AK276" s="175"/>
      <c r="AL276" s="175"/>
      <c r="AM276" s="175"/>
      <c r="AN276" s="175"/>
      <c r="AO276" s="175"/>
      <c r="AP276" s="175"/>
      <c r="AQ276" s="175"/>
      <c r="AR276" s="176"/>
      <c r="AS276" s="176"/>
      <c r="AT276" s="176"/>
      <c r="AU276" s="177" t="str">
        <f>VLOOKUP(Table3[[#This Row],[Risk Rating Score]],'Lookup Values'!$BS$1:$BT$34,2)</f>
        <v>Very Low</v>
      </c>
      <c r="AV276" s="172"/>
      <c r="AW276" s="177" t="str">
        <f>IFERROR(VLOOKUP(Table3[[#This Row],[RONI Match]],'Lookup Values'!$BU$2:$BV$26,2,FALSE),"")</f>
        <v/>
      </c>
      <c r="AX276" s="186"/>
      <c r="AY276" s="172"/>
      <c r="AZ276" s="176"/>
      <c r="BA276" s="170"/>
      <c r="BB276" s="170"/>
      <c r="BC276" s="170"/>
      <c r="BD276" s="170"/>
      <c r="BE276" s="170"/>
      <c r="BF276" s="170"/>
      <c r="BG276" s="170"/>
      <c r="BH276" s="170"/>
      <c r="BI276" s="175"/>
      <c r="BJ276" s="173"/>
      <c r="BK276" s="173"/>
      <c r="BL276" s="175"/>
      <c r="BM276" s="176"/>
      <c r="CC276" s="180" t="str">
        <f>IFERROR(VLOOKUP(Table2[[#This Row],[Gender]],'Lookup Values'!$A$1:$B$5,2,FALSE),"0")</f>
        <v>0</v>
      </c>
      <c r="CD276" s="181"/>
      <c r="CE276" s="180" t="str">
        <f>IFERROR(VLOOKUP(Table2[[#This Row],[Year Group]],'Lookup Values'!$C$1:$D$9,2,FALSE),"0")</f>
        <v>0</v>
      </c>
      <c r="CF276" s="180" t="str">
        <f>IFERROR(VLOOKUP(Table2[[#This Row],[School]],'Lookup Values'!$E$1:$E$22,2,FALSE),"0")</f>
        <v>0</v>
      </c>
      <c r="CG276" s="180" t="str">
        <f>IFERROR(VLOOKUP(Table2[[#This Row],[Attending PRU / AP]],'Lookup Values'!$G$1:$H$3,2,FALSE),"0")</f>
        <v>0</v>
      </c>
      <c r="CH276" s="180" t="str">
        <f>IFERROR(VLOOKUP(Table2[[#This Row],[EHE]],'Lookup Values'!$I$1:$J$3,2,FALSE),"0")</f>
        <v>0</v>
      </c>
      <c r="CI276" s="180" t="str">
        <f>IFERROR(VLOOKUP(Table2[[#This Row],[CME]],'Lookup Values'!$K$1:$L$3,2,FALSE),"0")</f>
        <v>0</v>
      </c>
      <c r="CJ276" s="183" t="str">
        <f>IFERROR(VLOOKUP(Table2[[#This Row],[Ethnicity]],'Ethnicity codes'!$H$1:$J$101,3,FALSE),"")</f>
        <v/>
      </c>
      <c r="CK276" s="180" t="str">
        <f>IFERROR(VLOOKUP(Table3[[#This Row],[Ethnicity2]],'Lookup Values'!$M$1:$N$23,2,FALSE),"0")</f>
        <v>0</v>
      </c>
      <c r="CL276" s="180" t="str">
        <f>IFERROR(VLOOKUP(Table3[[#This Row],[Ethnicity2]],'Lookup Values'!$O$1:$P$3,2,FALSE),"0")</f>
        <v>0</v>
      </c>
      <c r="CM276" s="180" t="str">
        <f>IFERROR(VLOOKUP(Table2[[#This Row],[EAL]],'Lookup Values'!$Q$1:$R$3,2,FALSE),"0")</f>
        <v>0</v>
      </c>
      <c r="CN276" s="180" t="str">
        <f>IFERROR(VLOOKUP(Table2[[#This Row],[SEND]],'Lookup Values'!$S$1:$T$6,2,FALSE),"0")</f>
        <v>0</v>
      </c>
      <c r="CO276" s="180" t="str">
        <f>IFERROR(VLOOKUP(Table2[[#This Row],[Pupil Premium]],'Lookup Values'!$U$1:$V$3,2,FALSE),"0")</f>
        <v>0</v>
      </c>
      <c r="CP276" s="180" t="str">
        <f>IFERROR(VLOOKUP(Table2[[#This Row],[LAC / Care Leaver]],'Lookup Values'!$W$1:$X$3,2,FALSE),"0")</f>
        <v>0</v>
      </c>
      <c r="CQ276" s="180" t="str">
        <f>IFERROR(VLOOKUP(Table2[[#This Row],[CP / CIN]],'Lookup Values'!$Y$1:$Z$3,2,FALSE),"0")</f>
        <v>0</v>
      </c>
      <c r="CR276" s="180" t="str">
        <f>IFERROR(VLOOKUP(Table2[[#This Row],[Early Help Referral]],'Lookup Values'!$Y$1:$Z$3,2,FALSE),"0")</f>
        <v>0</v>
      </c>
      <c r="CS276" s="180" t="str">
        <f>IFERROR(VLOOKUP(Table2[[#This Row],[Social Worker]],'Lookup Values'!$Y$1:$Z$3,2,FALSE),"0")</f>
        <v>0</v>
      </c>
      <c r="CT276" s="180" t="str">
        <f>IFERROR(VLOOKUP(Table2[[#This Row],[Exclusion]],'Lookup Values'!$AE$1:$AF$5,2,FALSE),"0")</f>
        <v>0</v>
      </c>
      <c r="CU276" s="180" t="str">
        <f>IFERROR(VLOOKUP(Table2[[#This Row],[Attendance / Absence (&lt;90% PA / &lt;50% SA)]],'Lookup Values'!$AG$1:$AH$4,2,FALSE),"0")</f>
        <v>0</v>
      </c>
      <c r="CV276" s="180" t="str">
        <f>IFERROR(VLOOKUP(Table2[[#This Row],[Multiple School Moves (3+)]],'Lookup Values'!$AI$1:$AJ$3,2,FALSE),"0")</f>
        <v>0</v>
      </c>
      <c r="CW276" s="180" t="str">
        <f>IFERROR(VLOOKUP(Table2[[#This Row],[Pregnancy]],'Lookup Values'!$AK$1:$AL$3,2,FALSE),"0")</f>
        <v>0</v>
      </c>
      <c r="CX276" s="180" t="str">
        <f>IFERROR(VLOOKUP(Table2[[#This Row],[Young Parent]],'Lookup Values'!$AM$1:$AN$3,2,FALSE),"0")</f>
        <v>0</v>
      </c>
      <c r="CY276" s="180" t="str">
        <f>IFERROR(VLOOKUP(Table2[[#This Row],[Young Carer]],'Lookup Values'!$AO$1:$AP$3,2,FALSE),"0")</f>
        <v>0</v>
      </c>
      <c r="CZ276" s="180" t="str">
        <f>IFERROR(VLOOKUP(Table2[[#This Row],[CAMHS Involvement]],'Lookup Values'!$AQ$1:$AR$3,2,FALSE),"0")</f>
        <v>0</v>
      </c>
      <c r="DA276" s="180" t="str">
        <f>IFERROR(VLOOKUP(Table2[[#This Row],[Health Condition]],'Lookup Values'!$AS$1:$AT$3,2,FALSE),"0")</f>
        <v>0</v>
      </c>
      <c r="DB276" s="180" t="str">
        <f>IFERROR(VLOOKUP(Table2[[#This Row],[Substance Misuse ]],'Lookup Values'!$AU$1:$AV$3,2,FALSE),"0")</f>
        <v>0</v>
      </c>
      <c r="DC276" s="180" t="str">
        <f>IFERROR(VLOOKUP(Table2[[#This Row],[YOT supervision]],'Lookup Values'!$AW$1:$AX$3,2,FALSE),"0")</f>
        <v>0</v>
      </c>
      <c r="DD276" s="180" t="str">
        <f>IFERROR(VLOOKUP(Table2[[#This Row],[Previous YOT supervision]],'Lookup Values'!$AY$1:$AZ$3,2,FALSE),"0")</f>
        <v>0</v>
      </c>
      <c r="DE276" s="180" t="str">
        <f>IFERROR(VLOOKUP(Table2[[#This Row],[Custody]],'Lookup Values'!$BA$1:$BB$3,2,FALSE),"0")</f>
        <v>0</v>
      </c>
      <c r="DF276" s="180" t="str">
        <f>IFERROR(VLOOKUP(Table2[[#This Row],[KS2 Eng &amp; Maths Ability Profile HAP/MAP/LAP]],'Lookup Values'!$BC$1:$BD$4,2,FALSE),"0")</f>
        <v>0</v>
      </c>
      <c r="DG276" s="180" t="str">
        <f>IFERROR(VLOOKUP(Table2[[#This Row],[Intended Post 16 Destination]],'Lookup Values'!$BG$1:$BH$12,2,FALSE),"0")</f>
        <v>0</v>
      </c>
      <c r="DH276" s="180" t="str">
        <f>IFERROR(VLOOKUP(Table2[[#This Row],[Application submitted (Y/N or number of applications)]],'Lookup Values'!$BI$1:$BJ$3,2,FALSE),"0")</f>
        <v>0</v>
      </c>
      <c r="DI276" s="180" t="str">
        <f>IFERROR(VLOOKUP(Table2[[#This Row],[Provider Name]],'Lookup Values'!$BK$1:$BL$3,2,FALSE),"0")</f>
        <v>0</v>
      </c>
      <c r="DJ276" s="181"/>
      <c r="DK276" s="180" t="str">
        <f>IFERROR(VLOOKUP(Table2[[#This Row],[Offer received (Y/N)]],'Lookup Values'!$BM$1:$BN$3,2,FALSE),"0")</f>
        <v>0</v>
      </c>
      <c r="DL276" s="180" t="str">
        <f>IFERROR(VLOOKUP(Table2[[#This Row],[Poor Behaviour / Attitude / Motivation]],'Lookup Values'!$BO$1:$BP$4,2,FALSE),"0")</f>
        <v>0</v>
      </c>
      <c r="DM276" s="180" t="str">
        <f>IFERROR(VLOOKUP(Table2[[#This Row],[Other known risk factors (1)]],'Lookup Values'!$BQ$1:$BR$10,2,FALSE),"0")</f>
        <v>0</v>
      </c>
      <c r="DN276" s="182" t="str">
        <f>IFERROR(VLOOKUP(Table2[[#This Row],[Other known risk factors (2)]],'Lookup Values'!$BQ$1:$BR$10,2,FALSE),"0")</f>
        <v>0</v>
      </c>
      <c r="DO276" s="180">
        <f>SUM(Table3[[#This Row],[Gender Score]:[Other known risk factors (2) Score]])</f>
        <v>0</v>
      </c>
      <c r="DP276" s="185" t="str">
        <f>CONCATENATE(Table2[[#This Row],[Generated RONI]],Table2[[#This Row],[School RONI]])</f>
        <v>Very Low</v>
      </c>
    </row>
    <row r="277" spans="1:120" s="179" customFormat="1" ht="13" x14ac:dyDescent="0.3">
      <c r="A277" s="168"/>
      <c r="B277" s="169"/>
      <c r="C277" s="170"/>
      <c r="D277" s="170"/>
      <c r="E277" s="170"/>
      <c r="F277" s="170"/>
      <c r="G277" s="170"/>
      <c r="H277" s="171"/>
      <c r="I277" s="172"/>
      <c r="J277" s="173"/>
      <c r="K277" s="172"/>
      <c r="L277" s="172"/>
      <c r="M277" s="173"/>
      <c r="N277" s="171"/>
      <c r="O277" s="173"/>
      <c r="P277" s="175"/>
      <c r="Q277" s="175"/>
      <c r="R277" s="175"/>
      <c r="S277" s="175"/>
      <c r="T277" s="175"/>
      <c r="U277" s="175"/>
      <c r="V277" s="175"/>
      <c r="W277" s="175"/>
      <c r="X277" s="175"/>
      <c r="Y277" s="175"/>
      <c r="Z277" s="175"/>
      <c r="AA277" s="175"/>
      <c r="AB277" s="175"/>
      <c r="AC277" s="175"/>
      <c r="AD277" s="175"/>
      <c r="AE277" s="175"/>
      <c r="AF277" s="175"/>
      <c r="AG277" s="175"/>
      <c r="AH277" s="175"/>
      <c r="AI277" s="175"/>
      <c r="AJ277" s="175"/>
      <c r="AK277" s="175"/>
      <c r="AL277" s="175"/>
      <c r="AM277" s="175"/>
      <c r="AN277" s="175"/>
      <c r="AO277" s="175"/>
      <c r="AP277" s="175"/>
      <c r="AQ277" s="175"/>
      <c r="AR277" s="176"/>
      <c r="AS277" s="176"/>
      <c r="AT277" s="176"/>
      <c r="AU277" s="177" t="str">
        <f>VLOOKUP(Table3[[#This Row],[Risk Rating Score]],'Lookup Values'!$BS$1:$BT$34,2)</f>
        <v>Very Low</v>
      </c>
      <c r="AV277" s="172"/>
      <c r="AW277" s="177" t="str">
        <f>IFERROR(VLOOKUP(Table3[[#This Row],[RONI Match]],'Lookup Values'!$BU$2:$BV$26,2,FALSE),"")</f>
        <v/>
      </c>
      <c r="AX277" s="186"/>
      <c r="AY277" s="172"/>
      <c r="AZ277" s="176"/>
      <c r="BA277" s="170"/>
      <c r="BB277" s="170"/>
      <c r="BC277" s="170"/>
      <c r="BD277" s="170"/>
      <c r="BE277" s="170"/>
      <c r="BF277" s="170"/>
      <c r="BG277" s="170"/>
      <c r="BH277" s="170"/>
      <c r="BI277" s="175"/>
      <c r="BJ277" s="173"/>
      <c r="BK277" s="173"/>
      <c r="BL277" s="175"/>
      <c r="BM277" s="176"/>
      <c r="CC277" s="180" t="str">
        <f>IFERROR(VLOOKUP(Table2[[#This Row],[Gender]],'Lookup Values'!$A$1:$B$5,2,FALSE),"0")</f>
        <v>0</v>
      </c>
      <c r="CD277" s="181"/>
      <c r="CE277" s="180" t="str">
        <f>IFERROR(VLOOKUP(Table2[[#This Row],[Year Group]],'Lookup Values'!$C$1:$D$9,2,FALSE),"0")</f>
        <v>0</v>
      </c>
      <c r="CF277" s="180" t="str">
        <f>IFERROR(VLOOKUP(Table2[[#This Row],[School]],'Lookup Values'!$E$1:$E$22,2,FALSE),"0")</f>
        <v>0</v>
      </c>
      <c r="CG277" s="180" t="str">
        <f>IFERROR(VLOOKUP(Table2[[#This Row],[Attending PRU / AP]],'Lookup Values'!$G$1:$H$3,2,FALSE),"0")</f>
        <v>0</v>
      </c>
      <c r="CH277" s="180" t="str">
        <f>IFERROR(VLOOKUP(Table2[[#This Row],[EHE]],'Lookup Values'!$I$1:$J$3,2,FALSE),"0")</f>
        <v>0</v>
      </c>
      <c r="CI277" s="180" t="str">
        <f>IFERROR(VLOOKUP(Table2[[#This Row],[CME]],'Lookup Values'!$K$1:$L$3,2,FALSE),"0")</f>
        <v>0</v>
      </c>
      <c r="CJ277" s="183" t="str">
        <f>IFERROR(VLOOKUP(Table2[[#This Row],[Ethnicity]],'Ethnicity codes'!$H$1:$J$101,3,FALSE),"")</f>
        <v/>
      </c>
      <c r="CK277" s="180" t="str">
        <f>IFERROR(VLOOKUP(Table3[[#This Row],[Ethnicity2]],'Lookup Values'!$M$1:$N$23,2,FALSE),"0")</f>
        <v>0</v>
      </c>
      <c r="CL277" s="180" t="str">
        <f>IFERROR(VLOOKUP(Table3[[#This Row],[Ethnicity2]],'Lookup Values'!$O$1:$P$3,2,FALSE),"0")</f>
        <v>0</v>
      </c>
      <c r="CM277" s="180" t="str">
        <f>IFERROR(VLOOKUP(Table2[[#This Row],[EAL]],'Lookup Values'!$Q$1:$R$3,2,FALSE),"0")</f>
        <v>0</v>
      </c>
      <c r="CN277" s="180" t="str">
        <f>IFERROR(VLOOKUP(Table2[[#This Row],[SEND]],'Lookup Values'!$S$1:$T$6,2,FALSE),"0")</f>
        <v>0</v>
      </c>
      <c r="CO277" s="180" t="str">
        <f>IFERROR(VLOOKUP(Table2[[#This Row],[Pupil Premium]],'Lookup Values'!$U$1:$V$3,2,FALSE),"0")</f>
        <v>0</v>
      </c>
      <c r="CP277" s="180" t="str">
        <f>IFERROR(VLOOKUP(Table2[[#This Row],[LAC / Care Leaver]],'Lookup Values'!$W$1:$X$3,2,FALSE),"0")</f>
        <v>0</v>
      </c>
      <c r="CQ277" s="180" t="str">
        <f>IFERROR(VLOOKUP(Table2[[#This Row],[CP / CIN]],'Lookup Values'!$Y$1:$Z$3,2,FALSE),"0")</f>
        <v>0</v>
      </c>
      <c r="CR277" s="180" t="str">
        <f>IFERROR(VLOOKUP(Table2[[#This Row],[Early Help Referral]],'Lookup Values'!$Y$1:$Z$3,2,FALSE),"0")</f>
        <v>0</v>
      </c>
      <c r="CS277" s="180" t="str">
        <f>IFERROR(VLOOKUP(Table2[[#This Row],[Social Worker]],'Lookup Values'!$Y$1:$Z$3,2,FALSE),"0")</f>
        <v>0</v>
      </c>
      <c r="CT277" s="180" t="str">
        <f>IFERROR(VLOOKUP(Table2[[#This Row],[Exclusion]],'Lookup Values'!$AE$1:$AF$5,2,FALSE),"0")</f>
        <v>0</v>
      </c>
      <c r="CU277" s="180" t="str">
        <f>IFERROR(VLOOKUP(Table2[[#This Row],[Attendance / Absence (&lt;90% PA / &lt;50% SA)]],'Lookup Values'!$AG$1:$AH$4,2,FALSE),"0")</f>
        <v>0</v>
      </c>
      <c r="CV277" s="180" t="str">
        <f>IFERROR(VLOOKUP(Table2[[#This Row],[Multiple School Moves (3+)]],'Lookup Values'!$AI$1:$AJ$3,2,FALSE),"0")</f>
        <v>0</v>
      </c>
      <c r="CW277" s="180" t="str">
        <f>IFERROR(VLOOKUP(Table2[[#This Row],[Pregnancy]],'Lookup Values'!$AK$1:$AL$3,2,FALSE),"0")</f>
        <v>0</v>
      </c>
      <c r="CX277" s="180" t="str">
        <f>IFERROR(VLOOKUP(Table2[[#This Row],[Young Parent]],'Lookup Values'!$AM$1:$AN$3,2,FALSE),"0")</f>
        <v>0</v>
      </c>
      <c r="CY277" s="180" t="str">
        <f>IFERROR(VLOOKUP(Table2[[#This Row],[Young Carer]],'Lookup Values'!$AO$1:$AP$3,2,FALSE),"0")</f>
        <v>0</v>
      </c>
      <c r="CZ277" s="180" t="str">
        <f>IFERROR(VLOOKUP(Table2[[#This Row],[CAMHS Involvement]],'Lookup Values'!$AQ$1:$AR$3,2,FALSE),"0")</f>
        <v>0</v>
      </c>
      <c r="DA277" s="180" t="str">
        <f>IFERROR(VLOOKUP(Table2[[#This Row],[Health Condition]],'Lookup Values'!$AS$1:$AT$3,2,FALSE),"0")</f>
        <v>0</v>
      </c>
      <c r="DB277" s="180" t="str">
        <f>IFERROR(VLOOKUP(Table2[[#This Row],[Substance Misuse ]],'Lookup Values'!$AU$1:$AV$3,2,FALSE),"0")</f>
        <v>0</v>
      </c>
      <c r="DC277" s="180" t="str">
        <f>IFERROR(VLOOKUP(Table2[[#This Row],[YOT supervision]],'Lookup Values'!$AW$1:$AX$3,2,FALSE),"0")</f>
        <v>0</v>
      </c>
      <c r="DD277" s="180" t="str">
        <f>IFERROR(VLOOKUP(Table2[[#This Row],[Previous YOT supervision]],'Lookup Values'!$AY$1:$AZ$3,2,FALSE),"0")</f>
        <v>0</v>
      </c>
      <c r="DE277" s="180" t="str">
        <f>IFERROR(VLOOKUP(Table2[[#This Row],[Custody]],'Lookup Values'!$BA$1:$BB$3,2,FALSE),"0")</f>
        <v>0</v>
      </c>
      <c r="DF277" s="180" t="str">
        <f>IFERROR(VLOOKUP(Table2[[#This Row],[KS2 Eng &amp; Maths Ability Profile HAP/MAP/LAP]],'Lookup Values'!$BC$1:$BD$4,2,FALSE),"0")</f>
        <v>0</v>
      </c>
      <c r="DG277" s="180" t="str">
        <f>IFERROR(VLOOKUP(Table2[[#This Row],[Intended Post 16 Destination]],'Lookup Values'!$BG$1:$BH$12,2,FALSE),"0")</f>
        <v>0</v>
      </c>
      <c r="DH277" s="180" t="str">
        <f>IFERROR(VLOOKUP(Table2[[#This Row],[Application submitted (Y/N or number of applications)]],'Lookup Values'!$BI$1:$BJ$3,2,FALSE),"0")</f>
        <v>0</v>
      </c>
      <c r="DI277" s="180" t="str">
        <f>IFERROR(VLOOKUP(Table2[[#This Row],[Provider Name]],'Lookup Values'!$BK$1:$BL$3,2,FALSE),"0")</f>
        <v>0</v>
      </c>
      <c r="DJ277" s="181"/>
      <c r="DK277" s="180" t="str">
        <f>IFERROR(VLOOKUP(Table2[[#This Row],[Offer received (Y/N)]],'Lookup Values'!$BM$1:$BN$3,2,FALSE),"0")</f>
        <v>0</v>
      </c>
      <c r="DL277" s="180" t="str">
        <f>IFERROR(VLOOKUP(Table2[[#This Row],[Poor Behaviour / Attitude / Motivation]],'Lookup Values'!$BO$1:$BP$4,2,FALSE),"0")</f>
        <v>0</v>
      </c>
      <c r="DM277" s="180" t="str">
        <f>IFERROR(VLOOKUP(Table2[[#This Row],[Other known risk factors (1)]],'Lookup Values'!$BQ$1:$BR$10,2,FALSE),"0")</f>
        <v>0</v>
      </c>
      <c r="DN277" s="182" t="str">
        <f>IFERROR(VLOOKUP(Table2[[#This Row],[Other known risk factors (2)]],'Lookup Values'!$BQ$1:$BR$10,2,FALSE),"0")</f>
        <v>0</v>
      </c>
      <c r="DO277" s="180">
        <f>SUM(Table3[[#This Row],[Gender Score]:[Other known risk factors (2) Score]])</f>
        <v>0</v>
      </c>
      <c r="DP277" s="185" t="str">
        <f>CONCATENATE(Table2[[#This Row],[Generated RONI]],Table2[[#This Row],[School RONI]])</f>
        <v>Very Low</v>
      </c>
    </row>
    <row r="278" spans="1:120" s="179" customFormat="1" ht="13" x14ac:dyDescent="0.3">
      <c r="A278" s="168"/>
      <c r="B278" s="169"/>
      <c r="C278" s="170"/>
      <c r="D278" s="170"/>
      <c r="E278" s="170"/>
      <c r="F278" s="170"/>
      <c r="G278" s="170"/>
      <c r="H278" s="171"/>
      <c r="I278" s="172"/>
      <c r="J278" s="173"/>
      <c r="K278" s="172"/>
      <c r="L278" s="172"/>
      <c r="M278" s="173"/>
      <c r="N278" s="171"/>
      <c r="O278" s="173"/>
      <c r="P278" s="175"/>
      <c r="Q278" s="175"/>
      <c r="R278" s="175"/>
      <c r="S278" s="175"/>
      <c r="T278" s="175"/>
      <c r="U278" s="175"/>
      <c r="V278" s="175"/>
      <c r="W278" s="175"/>
      <c r="X278" s="175"/>
      <c r="Y278" s="175"/>
      <c r="Z278" s="175"/>
      <c r="AA278" s="175"/>
      <c r="AB278" s="175"/>
      <c r="AC278" s="175"/>
      <c r="AD278" s="175"/>
      <c r="AE278" s="175"/>
      <c r="AF278" s="175"/>
      <c r="AG278" s="175"/>
      <c r="AH278" s="175"/>
      <c r="AI278" s="175"/>
      <c r="AJ278" s="175"/>
      <c r="AK278" s="175"/>
      <c r="AL278" s="175"/>
      <c r="AM278" s="175"/>
      <c r="AN278" s="175"/>
      <c r="AO278" s="175"/>
      <c r="AP278" s="175"/>
      <c r="AQ278" s="175"/>
      <c r="AR278" s="176"/>
      <c r="AS278" s="176"/>
      <c r="AT278" s="176"/>
      <c r="AU278" s="177" t="str">
        <f>VLOOKUP(Table3[[#This Row],[Risk Rating Score]],'Lookup Values'!$BS$1:$BT$34,2)</f>
        <v>Very Low</v>
      </c>
      <c r="AV278" s="172"/>
      <c r="AW278" s="177" t="str">
        <f>IFERROR(VLOOKUP(Table3[[#This Row],[RONI Match]],'Lookup Values'!$BU$2:$BV$26,2,FALSE),"")</f>
        <v/>
      </c>
      <c r="AX278" s="186"/>
      <c r="AY278" s="172"/>
      <c r="AZ278" s="176"/>
      <c r="BA278" s="170"/>
      <c r="BB278" s="170"/>
      <c r="BC278" s="170"/>
      <c r="BD278" s="170"/>
      <c r="BE278" s="170"/>
      <c r="BF278" s="170"/>
      <c r="BG278" s="170"/>
      <c r="BH278" s="170"/>
      <c r="BI278" s="175"/>
      <c r="BJ278" s="173"/>
      <c r="BK278" s="173"/>
      <c r="BL278" s="175"/>
      <c r="BM278" s="176"/>
      <c r="CC278" s="180" t="str">
        <f>IFERROR(VLOOKUP(Table2[[#This Row],[Gender]],'Lookup Values'!$A$1:$B$5,2,FALSE),"0")</f>
        <v>0</v>
      </c>
      <c r="CD278" s="181"/>
      <c r="CE278" s="180" t="str">
        <f>IFERROR(VLOOKUP(Table2[[#This Row],[Year Group]],'Lookup Values'!$C$1:$D$9,2,FALSE),"0")</f>
        <v>0</v>
      </c>
      <c r="CF278" s="180" t="str">
        <f>IFERROR(VLOOKUP(Table2[[#This Row],[School]],'Lookup Values'!$E$1:$E$22,2,FALSE),"0")</f>
        <v>0</v>
      </c>
      <c r="CG278" s="180" t="str">
        <f>IFERROR(VLOOKUP(Table2[[#This Row],[Attending PRU / AP]],'Lookup Values'!$G$1:$H$3,2,FALSE),"0")</f>
        <v>0</v>
      </c>
      <c r="CH278" s="180" t="str">
        <f>IFERROR(VLOOKUP(Table2[[#This Row],[EHE]],'Lookup Values'!$I$1:$J$3,2,FALSE),"0")</f>
        <v>0</v>
      </c>
      <c r="CI278" s="180" t="str">
        <f>IFERROR(VLOOKUP(Table2[[#This Row],[CME]],'Lookup Values'!$K$1:$L$3,2,FALSE),"0")</f>
        <v>0</v>
      </c>
      <c r="CJ278" s="183" t="str">
        <f>IFERROR(VLOOKUP(Table2[[#This Row],[Ethnicity]],'Ethnicity codes'!$H$1:$J$101,3,FALSE),"")</f>
        <v/>
      </c>
      <c r="CK278" s="180" t="str">
        <f>IFERROR(VLOOKUP(Table3[[#This Row],[Ethnicity2]],'Lookup Values'!$M$1:$N$23,2,FALSE),"0")</f>
        <v>0</v>
      </c>
      <c r="CL278" s="180" t="str">
        <f>IFERROR(VLOOKUP(Table3[[#This Row],[Ethnicity2]],'Lookup Values'!$O$1:$P$3,2,FALSE),"0")</f>
        <v>0</v>
      </c>
      <c r="CM278" s="180" t="str">
        <f>IFERROR(VLOOKUP(Table2[[#This Row],[EAL]],'Lookup Values'!$Q$1:$R$3,2,FALSE),"0")</f>
        <v>0</v>
      </c>
      <c r="CN278" s="180" t="str">
        <f>IFERROR(VLOOKUP(Table2[[#This Row],[SEND]],'Lookup Values'!$S$1:$T$6,2,FALSE),"0")</f>
        <v>0</v>
      </c>
      <c r="CO278" s="180" t="str">
        <f>IFERROR(VLOOKUP(Table2[[#This Row],[Pupil Premium]],'Lookup Values'!$U$1:$V$3,2,FALSE),"0")</f>
        <v>0</v>
      </c>
      <c r="CP278" s="180" t="str">
        <f>IFERROR(VLOOKUP(Table2[[#This Row],[LAC / Care Leaver]],'Lookup Values'!$W$1:$X$3,2,FALSE),"0")</f>
        <v>0</v>
      </c>
      <c r="CQ278" s="180" t="str">
        <f>IFERROR(VLOOKUP(Table2[[#This Row],[CP / CIN]],'Lookup Values'!$Y$1:$Z$3,2,FALSE),"0")</f>
        <v>0</v>
      </c>
      <c r="CR278" s="180" t="str">
        <f>IFERROR(VLOOKUP(Table2[[#This Row],[Early Help Referral]],'Lookup Values'!$Y$1:$Z$3,2,FALSE),"0")</f>
        <v>0</v>
      </c>
      <c r="CS278" s="180" t="str">
        <f>IFERROR(VLOOKUP(Table2[[#This Row],[Social Worker]],'Lookup Values'!$Y$1:$Z$3,2,FALSE),"0")</f>
        <v>0</v>
      </c>
      <c r="CT278" s="180" t="str">
        <f>IFERROR(VLOOKUP(Table2[[#This Row],[Exclusion]],'Lookup Values'!$AE$1:$AF$5,2,FALSE),"0")</f>
        <v>0</v>
      </c>
      <c r="CU278" s="180" t="str">
        <f>IFERROR(VLOOKUP(Table2[[#This Row],[Attendance / Absence (&lt;90% PA / &lt;50% SA)]],'Lookup Values'!$AG$1:$AH$4,2,FALSE),"0")</f>
        <v>0</v>
      </c>
      <c r="CV278" s="180" t="str">
        <f>IFERROR(VLOOKUP(Table2[[#This Row],[Multiple School Moves (3+)]],'Lookup Values'!$AI$1:$AJ$3,2,FALSE),"0")</f>
        <v>0</v>
      </c>
      <c r="CW278" s="180" t="str">
        <f>IFERROR(VLOOKUP(Table2[[#This Row],[Pregnancy]],'Lookup Values'!$AK$1:$AL$3,2,FALSE),"0")</f>
        <v>0</v>
      </c>
      <c r="CX278" s="180" t="str">
        <f>IFERROR(VLOOKUP(Table2[[#This Row],[Young Parent]],'Lookup Values'!$AM$1:$AN$3,2,FALSE),"0")</f>
        <v>0</v>
      </c>
      <c r="CY278" s="180" t="str">
        <f>IFERROR(VLOOKUP(Table2[[#This Row],[Young Carer]],'Lookup Values'!$AO$1:$AP$3,2,FALSE),"0")</f>
        <v>0</v>
      </c>
      <c r="CZ278" s="180" t="str">
        <f>IFERROR(VLOOKUP(Table2[[#This Row],[CAMHS Involvement]],'Lookup Values'!$AQ$1:$AR$3,2,FALSE),"0")</f>
        <v>0</v>
      </c>
      <c r="DA278" s="180" t="str">
        <f>IFERROR(VLOOKUP(Table2[[#This Row],[Health Condition]],'Lookup Values'!$AS$1:$AT$3,2,FALSE),"0")</f>
        <v>0</v>
      </c>
      <c r="DB278" s="180" t="str">
        <f>IFERROR(VLOOKUP(Table2[[#This Row],[Substance Misuse ]],'Lookup Values'!$AU$1:$AV$3,2,FALSE),"0")</f>
        <v>0</v>
      </c>
      <c r="DC278" s="180" t="str">
        <f>IFERROR(VLOOKUP(Table2[[#This Row],[YOT supervision]],'Lookup Values'!$AW$1:$AX$3,2,FALSE),"0")</f>
        <v>0</v>
      </c>
      <c r="DD278" s="180" t="str">
        <f>IFERROR(VLOOKUP(Table2[[#This Row],[Previous YOT supervision]],'Lookup Values'!$AY$1:$AZ$3,2,FALSE),"0")</f>
        <v>0</v>
      </c>
      <c r="DE278" s="180" t="str">
        <f>IFERROR(VLOOKUP(Table2[[#This Row],[Custody]],'Lookup Values'!$BA$1:$BB$3,2,FALSE),"0")</f>
        <v>0</v>
      </c>
      <c r="DF278" s="180" t="str">
        <f>IFERROR(VLOOKUP(Table2[[#This Row],[KS2 Eng &amp; Maths Ability Profile HAP/MAP/LAP]],'Lookup Values'!$BC$1:$BD$4,2,FALSE),"0")</f>
        <v>0</v>
      </c>
      <c r="DG278" s="180" t="str">
        <f>IFERROR(VLOOKUP(Table2[[#This Row],[Intended Post 16 Destination]],'Lookup Values'!$BG$1:$BH$12,2,FALSE),"0")</f>
        <v>0</v>
      </c>
      <c r="DH278" s="180" t="str">
        <f>IFERROR(VLOOKUP(Table2[[#This Row],[Application submitted (Y/N or number of applications)]],'Lookup Values'!$BI$1:$BJ$3,2,FALSE),"0")</f>
        <v>0</v>
      </c>
      <c r="DI278" s="180" t="str">
        <f>IFERROR(VLOOKUP(Table2[[#This Row],[Provider Name]],'Lookup Values'!$BK$1:$BL$3,2,FALSE),"0")</f>
        <v>0</v>
      </c>
      <c r="DJ278" s="181"/>
      <c r="DK278" s="180" t="str">
        <f>IFERROR(VLOOKUP(Table2[[#This Row],[Offer received (Y/N)]],'Lookup Values'!$BM$1:$BN$3,2,FALSE),"0")</f>
        <v>0</v>
      </c>
      <c r="DL278" s="180" t="str">
        <f>IFERROR(VLOOKUP(Table2[[#This Row],[Poor Behaviour / Attitude / Motivation]],'Lookup Values'!$BO$1:$BP$4,2,FALSE),"0")</f>
        <v>0</v>
      </c>
      <c r="DM278" s="180" t="str">
        <f>IFERROR(VLOOKUP(Table2[[#This Row],[Other known risk factors (1)]],'Lookup Values'!$BQ$1:$BR$10,2,FALSE),"0")</f>
        <v>0</v>
      </c>
      <c r="DN278" s="182" t="str">
        <f>IFERROR(VLOOKUP(Table2[[#This Row],[Other known risk factors (2)]],'Lookup Values'!$BQ$1:$BR$10,2,FALSE),"0")</f>
        <v>0</v>
      </c>
      <c r="DO278" s="180">
        <f>SUM(Table3[[#This Row],[Gender Score]:[Other known risk factors (2) Score]])</f>
        <v>0</v>
      </c>
      <c r="DP278" s="185" t="str">
        <f>CONCATENATE(Table2[[#This Row],[Generated RONI]],Table2[[#This Row],[School RONI]])</f>
        <v>Very Low</v>
      </c>
    </row>
    <row r="279" spans="1:120" s="179" customFormat="1" ht="13" x14ac:dyDescent="0.3">
      <c r="A279" s="168"/>
      <c r="B279" s="169"/>
      <c r="C279" s="170"/>
      <c r="D279" s="170"/>
      <c r="E279" s="170"/>
      <c r="F279" s="170"/>
      <c r="G279" s="170"/>
      <c r="H279" s="171"/>
      <c r="I279" s="172"/>
      <c r="J279" s="173"/>
      <c r="K279" s="172"/>
      <c r="L279" s="172"/>
      <c r="M279" s="173"/>
      <c r="N279" s="171"/>
      <c r="O279" s="173"/>
      <c r="P279" s="175"/>
      <c r="Q279" s="175"/>
      <c r="R279" s="175"/>
      <c r="S279" s="175"/>
      <c r="T279" s="175"/>
      <c r="U279" s="175"/>
      <c r="V279" s="175"/>
      <c r="W279" s="175"/>
      <c r="X279" s="175"/>
      <c r="Y279" s="175"/>
      <c r="Z279" s="175"/>
      <c r="AA279" s="175"/>
      <c r="AB279" s="175"/>
      <c r="AC279" s="175"/>
      <c r="AD279" s="175"/>
      <c r="AE279" s="175"/>
      <c r="AF279" s="175"/>
      <c r="AG279" s="175"/>
      <c r="AH279" s="175"/>
      <c r="AI279" s="175"/>
      <c r="AJ279" s="175"/>
      <c r="AK279" s="175"/>
      <c r="AL279" s="175"/>
      <c r="AM279" s="175"/>
      <c r="AN279" s="175"/>
      <c r="AO279" s="175"/>
      <c r="AP279" s="175"/>
      <c r="AQ279" s="175"/>
      <c r="AR279" s="176"/>
      <c r="AS279" s="176"/>
      <c r="AT279" s="176"/>
      <c r="AU279" s="177" t="str">
        <f>VLOOKUP(Table3[[#This Row],[Risk Rating Score]],'Lookup Values'!$BS$1:$BT$34,2)</f>
        <v>Very Low</v>
      </c>
      <c r="AV279" s="172"/>
      <c r="AW279" s="177" t="str">
        <f>IFERROR(VLOOKUP(Table3[[#This Row],[RONI Match]],'Lookup Values'!$BU$2:$BV$26,2,FALSE),"")</f>
        <v/>
      </c>
      <c r="AX279" s="186"/>
      <c r="AY279" s="172"/>
      <c r="AZ279" s="176"/>
      <c r="BA279" s="170"/>
      <c r="BB279" s="170"/>
      <c r="BC279" s="170"/>
      <c r="BD279" s="170"/>
      <c r="BE279" s="170"/>
      <c r="BF279" s="170"/>
      <c r="BG279" s="170"/>
      <c r="BH279" s="170"/>
      <c r="BI279" s="175"/>
      <c r="BJ279" s="173"/>
      <c r="BK279" s="173"/>
      <c r="BL279" s="175"/>
      <c r="BM279" s="176"/>
      <c r="CC279" s="180" t="str">
        <f>IFERROR(VLOOKUP(Table2[[#This Row],[Gender]],'Lookup Values'!$A$1:$B$5,2,FALSE),"0")</f>
        <v>0</v>
      </c>
      <c r="CD279" s="181"/>
      <c r="CE279" s="180" t="str">
        <f>IFERROR(VLOOKUP(Table2[[#This Row],[Year Group]],'Lookup Values'!$C$1:$D$9,2,FALSE),"0")</f>
        <v>0</v>
      </c>
      <c r="CF279" s="180" t="str">
        <f>IFERROR(VLOOKUP(Table2[[#This Row],[School]],'Lookup Values'!$E$1:$E$22,2,FALSE),"0")</f>
        <v>0</v>
      </c>
      <c r="CG279" s="180" t="str">
        <f>IFERROR(VLOOKUP(Table2[[#This Row],[Attending PRU / AP]],'Lookup Values'!$G$1:$H$3,2,FALSE),"0")</f>
        <v>0</v>
      </c>
      <c r="CH279" s="180" t="str">
        <f>IFERROR(VLOOKUP(Table2[[#This Row],[EHE]],'Lookup Values'!$I$1:$J$3,2,FALSE),"0")</f>
        <v>0</v>
      </c>
      <c r="CI279" s="180" t="str">
        <f>IFERROR(VLOOKUP(Table2[[#This Row],[CME]],'Lookup Values'!$K$1:$L$3,2,FALSE),"0")</f>
        <v>0</v>
      </c>
      <c r="CJ279" s="183" t="str">
        <f>IFERROR(VLOOKUP(Table2[[#This Row],[Ethnicity]],'Ethnicity codes'!$H$1:$J$101,3,FALSE),"")</f>
        <v/>
      </c>
      <c r="CK279" s="180" t="str">
        <f>IFERROR(VLOOKUP(Table3[[#This Row],[Ethnicity2]],'Lookup Values'!$M$1:$N$23,2,FALSE),"0")</f>
        <v>0</v>
      </c>
      <c r="CL279" s="180" t="str">
        <f>IFERROR(VLOOKUP(Table3[[#This Row],[Ethnicity2]],'Lookup Values'!$O$1:$P$3,2,FALSE),"0")</f>
        <v>0</v>
      </c>
      <c r="CM279" s="180" t="str">
        <f>IFERROR(VLOOKUP(Table2[[#This Row],[EAL]],'Lookup Values'!$Q$1:$R$3,2,FALSE),"0")</f>
        <v>0</v>
      </c>
      <c r="CN279" s="180" t="str">
        <f>IFERROR(VLOOKUP(Table2[[#This Row],[SEND]],'Lookup Values'!$S$1:$T$6,2,FALSE),"0")</f>
        <v>0</v>
      </c>
      <c r="CO279" s="180" t="str">
        <f>IFERROR(VLOOKUP(Table2[[#This Row],[Pupil Premium]],'Lookup Values'!$U$1:$V$3,2,FALSE),"0")</f>
        <v>0</v>
      </c>
      <c r="CP279" s="180" t="str">
        <f>IFERROR(VLOOKUP(Table2[[#This Row],[LAC / Care Leaver]],'Lookup Values'!$W$1:$X$3,2,FALSE),"0")</f>
        <v>0</v>
      </c>
      <c r="CQ279" s="180" t="str">
        <f>IFERROR(VLOOKUP(Table2[[#This Row],[CP / CIN]],'Lookup Values'!$Y$1:$Z$3,2,FALSE),"0")</f>
        <v>0</v>
      </c>
      <c r="CR279" s="180" t="str">
        <f>IFERROR(VLOOKUP(Table2[[#This Row],[Early Help Referral]],'Lookup Values'!$Y$1:$Z$3,2,FALSE),"0")</f>
        <v>0</v>
      </c>
      <c r="CS279" s="180" t="str">
        <f>IFERROR(VLOOKUP(Table2[[#This Row],[Social Worker]],'Lookup Values'!$Y$1:$Z$3,2,FALSE),"0")</f>
        <v>0</v>
      </c>
      <c r="CT279" s="180" t="str">
        <f>IFERROR(VLOOKUP(Table2[[#This Row],[Exclusion]],'Lookup Values'!$AE$1:$AF$5,2,FALSE),"0")</f>
        <v>0</v>
      </c>
      <c r="CU279" s="180" t="str">
        <f>IFERROR(VLOOKUP(Table2[[#This Row],[Attendance / Absence (&lt;90% PA / &lt;50% SA)]],'Lookup Values'!$AG$1:$AH$4,2,FALSE),"0")</f>
        <v>0</v>
      </c>
      <c r="CV279" s="180" t="str">
        <f>IFERROR(VLOOKUP(Table2[[#This Row],[Multiple School Moves (3+)]],'Lookup Values'!$AI$1:$AJ$3,2,FALSE),"0")</f>
        <v>0</v>
      </c>
      <c r="CW279" s="180" t="str">
        <f>IFERROR(VLOOKUP(Table2[[#This Row],[Pregnancy]],'Lookup Values'!$AK$1:$AL$3,2,FALSE),"0")</f>
        <v>0</v>
      </c>
      <c r="CX279" s="180" t="str">
        <f>IFERROR(VLOOKUP(Table2[[#This Row],[Young Parent]],'Lookup Values'!$AM$1:$AN$3,2,FALSE),"0")</f>
        <v>0</v>
      </c>
      <c r="CY279" s="180" t="str">
        <f>IFERROR(VLOOKUP(Table2[[#This Row],[Young Carer]],'Lookup Values'!$AO$1:$AP$3,2,FALSE),"0")</f>
        <v>0</v>
      </c>
      <c r="CZ279" s="180" t="str">
        <f>IFERROR(VLOOKUP(Table2[[#This Row],[CAMHS Involvement]],'Lookup Values'!$AQ$1:$AR$3,2,FALSE),"0")</f>
        <v>0</v>
      </c>
      <c r="DA279" s="180" t="str">
        <f>IFERROR(VLOOKUP(Table2[[#This Row],[Health Condition]],'Lookup Values'!$AS$1:$AT$3,2,FALSE),"0")</f>
        <v>0</v>
      </c>
      <c r="DB279" s="180" t="str">
        <f>IFERROR(VLOOKUP(Table2[[#This Row],[Substance Misuse ]],'Lookup Values'!$AU$1:$AV$3,2,FALSE),"0")</f>
        <v>0</v>
      </c>
      <c r="DC279" s="180" t="str">
        <f>IFERROR(VLOOKUP(Table2[[#This Row],[YOT supervision]],'Lookup Values'!$AW$1:$AX$3,2,FALSE),"0")</f>
        <v>0</v>
      </c>
      <c r="DD279" s="180" t="str">
        <f>IFERROR(VLOOKUP(Table2[[#This Row],[Previous YOT supervision]],'Lookup Values'!$AY$1:$AZ$3,2,FALSE),"0")</f>
        <v>0</v>
      </c>
      <c r="DE279" s="180" t="str">
        <f>IFERROR(VLOOKUP(Table2[[#This Row],[Custody]],'Lookup Values'!$BA$1:$BB$3,2,FALSE),"0")</f>
        <v>0</v>
      </c>
      <c r="DF279" s="180" t="str">
        <f>IFERROR(VLOOKUP(Table2[[#This Row],[KS2 Eng &amp; Maths Ability Profile HAP/MAP/LAP]],'Lookup Values'!$BC$1:$BD$4,2,FALSE),"0")</f>
        <v>0</v>
      </c>
      <c r="DG279" s="180" t="str">
        <f>IFERROR(VLOOKUP(Table2[[#This Row],[Intended Post 16 Destination]],'Lookup Values'!$BG$1:$BH$12,2,FALSE),"0")</f>
        <v>0</v>
      </c>
      <c r="DH279" s="180" t="str">
        <f>IFERROR(VLOOKUP(Table2[[#This Row],[Application submitted (Y/N or number of applications)]],'Lookup Values'!$BI$1:$BJ$3,2,FALSE),"0")</f>
        <v>0</v>
      </c>
      <c r="DI279" s="180" t="str">
        <f>IFERROR(VLOOKUP(Table2[[#This Row],[Provider Name]],'Lookup Values'!$BK$1:$BL$3,2,FALSE),"0")</f>
        <v>0</v>
      </c>
      <c r="DJ279" s="181"/>
      <c r="DK279" s="180" t="str">
        <f>IFERROR(VLOOKUP(Table2[[#This Row],[Offer received (Y/N)]],'Lookup Values'!$BM$1:$BN$3,2,FALSE),"0")</f>
        <v>0</v>
      </c>
      <c r="DL279" s="180" t="str">
        <f>IFERROR(VLOOKUP(Table2[[#This Row],[Poor Behaviour / Attitude / Motivation]],'Lookup Values'!$BO$1:$BP$4,2,FALSE),"0")</f>
        <v>0</v>
      </c>
      <c r="DM279" s="180" t="str">
        <f>IFERROR(VLOOKUP(Table2[[#This Row],[Other known risk factors (1)]],'Lookup Values'!$BQ$1:$BR$10,2,FALSE),"0")</f>
        <v>0</v>
      </c>
      <c r="DN279" s="182" t="str">
        <f>IFERROR(VLOOKUP(Table2[[#This Row],[Other known risk factors (2)]],'Lookup Values'!$BQ$1:$BR$10,2,FALSE),"0")</f>
        <v>0</v>
      </c>
      <c r="DO279" s="180">
        <f>SUM(Table3[[#This Row],[Gender Score]:[Other known risk factors (2) Score]])</f>
        <v>0</v>
      </c>
      <c r="DP279" s="185" t="str">
        <f>CONCATENATE(Table2[[#This Row],[Generated RONI]],Table2[[#This Row],[School RONI]])</f>
        <v>Very Low</v>
      </c>
    </row>
    <row r="280" spans="1:120" s="179" customFormat="1" ht="13" x14ac:dyDescent="0.3">
      <c r="A280" s="168"/>
      <c r="B280" s="169"/>
      <c r="C280" s="170"/>
      <c r="D280" s="170"/>
      <c r="E280" s="170"/>
      <c r="F280" s="170"/>
      <c r="G280" s="170"/>
      <c r="H280" s="171"/>
      <c r="I280" s="172"/>
      <c r="J280" s="173"/>
      <c r="K280" s="172"/>
      <c r="L280" s="172"/>
      <c r="M280" s="173"/>
      <c r="N280" s="171"/>
      <c r="O280" s="173"/>
      <c r="P280" s="175"/>
      <c r="Q280" s="175"/>
      <c r="R280" s="175"/>
      <c r="S280" s="175"/>
      <c r="T280" s="175"/>
      <c r="U280" s="175"/>
      <c r="V280" s="175"/>
      <c r="W280" s="175"/>
      <c r="X280" s="175"/>
      <c r="Y280" s="175"/>
      <c r="Z280" s="175"/>
      <c r="AA280" s="175"/>
      <c r="AB280" s="175"/>
      <c r="AC280" s="175"/>
      <c r="AD280" s="175"/>
      <c r="AE280" s="175"/>
      <c r="AF280" s="175"/>
      <c r="AG280" s="175"/>
      <c r="AH280" s="175"/>
      <c r="AI280" s="175"/>
      <c r="AJ280" s="175"/>
      <c r="AK280" s="175"/>
      <c r="AL280" s="175"/>
      <c r="AM280" s="175"/>
      <c r="AN280" s="175"/>
      <c r="AO280" s="175"/>
      <c r="AP280" s="175"/>
      <c r="AQ280" s="175"/>
      <c r="AR280" s="176"/>
      <c r="AS280" s="176"/>
      <c r="AT280" s="176"/>
      <c r="AU280" s="177" t="str">
        <f>VLOOKUP(Table3[[#This Row],[Risk Rating Score]],'Lookup Values'!$BS$1:$BT$34,2)</f>
        <v>Very Low</v>
      </c>
      <c r="AV280" s="172"/>
      <c r="AW280" s="177" t="str">
        <f>IFERROR(VLOOKUP(Table3[[#This Row],[RONI Match]],'Lookup Values'!$BU$2:$BV$26,2,FALSE),"")</f>
        <v/>
      </c>
      <c r="AX280" s="186"/>
      <c r="AY280" s="172"/>
      <c r="AZ280" s="176"/>
      <c r="BA280" s="170"/>
      <c r="BB280" s="170"/>
      <c r="BC280" s="170"/>
      <c r="BD280" s="170"/>
      <c r="BE280" s="170"/>
      <c r="BF280" s="170"/>
      <c r="BG280" s="170"/>
      <c r="BH280" s="170"/>
      <c r="BI280" s="175"/>
      <c r="BJ280" s="173"/>
      <c r="BK280" s="173"/>
      <c r="BL280" s="175"/>
      <c r="BM280" s="176"/>
      <c r="CC280" s="180" t="str">
        <f>IFERROR(VLOOKUP(Table2[[#This Row],[Gender]],'Lookup Values'!$A$1:$B$5,2,FALSE),"0")</f>
        <v>0</v>
      </c>
      <c r="CD280" s="181"/>
      <c r="CE280" s="180" t="str">
        <f>IFERROR(VLOOKUP(Table2[[#This Row],[Year Group]],'Lookup Values'!$C$1:$D$9,2,FALSE),"0")</f>
        <v>0</v>
      </c>
      <c r="CF280" s="180" t="str">
        <f>IFERROR(VLOOKUP(Table2[[#This Row],[School]],'Lookup Values'!$E$1:$E$22,2,FALSE),"0")</f>
        <v>0</v>
      </c>
      <c r="CG280" s="180" t="str">
        <f>IFERROR(VLOOKUP(Table2[[#This Row],[Attending PRU / AP]],'Lookup Values'!$G$1:$H$3,2,FALSE),"0")</f>
        <v>0</v>
      </c>
      <c r="CH280" s="180" t="str">
        <f>IFERROR(VLOOKUP(Table2[[#This Row],[EHE]],'Lookup Values'!$I$1:$J$3,2,FALSE),"0")</f>
        <v>0</v>
      </c>
      <c r="CI280" s="180" t="str">
        <f>IFERROR(VLOOKUP(Table2[[#This Row],[CME]],'Lookup Values'!$K$1:$L$3,2,FALSE),"0")</f>
        <v>0</v>
      </c>
      <c r="CJ280" s="183" t="str">
        <f>IFERROR(VLOOKUP(Table2[[#This Row],[Ethnicity]],'Ethnicity codes'!$H$1:$J$101,3,FALSE),"")</f>
        <v/>
      </c>
      <c r="CK280" s="180" t="str">
        <f>IFERROR(VLOOKUP(Table3[[#This Row],[Ethnicity2]],'Lookup Values'!$M$1:$N$23,2,FALSE),"0")</f>
        <v>0</v>
      </c>
      <c r="CL280" s="180" t="str">
        <f>IFERROR(VLOOKUP(Table3[[#This Row],[Ethnicity2]],'Lookup Values'!$O$1:$P$3,2,FALSE),"0")</f>
        <v>0</v>
      </c>
      <c r="CM280" s="180" t="str">
        <f>IFERROR(VLOOKUP(Table2[[#This Row],[EAL]],'Lookup Values'!$Q$1:$R$3,2,FALSE),"0")</f>
        <v>0</v>
      </c>
      <c r="CN280" s="180" t="str">
        <f>IFERROR(VLOOKUP(Table2[[#This Row],[SEND]],'Lookup Values'!$S$1:$T$6,2,FALSE),"0")</f>
        <v>0</v>
      </c>
      <c r="CO280" s="180" t="str">
        <f>IFERROR(VLOOKUP(Table2[[#This Row],[Pupil Premium]],'Lookup Values'!$U$1:$V$3,2,FALSE),"0")</f>
        <v>0</v>
      </c>
      <c r="CP280" s="180" t="str">
        <f>IFERROR(VLOOKUP(Table2[[#This Row],[LAC / Care Leaver]],'Lookup Values'!$W$1:$X$3,2,FALSE),"0")</f>
        <v>0</v>
      </c>
      <c r="CQ280" s="180" t="str">
        <f>IFERROR(VLOOKUP(Table2[[#This Row],[CP / CIN]],'Lookup Values'!$Y$1:$Z$3,2,FALSE),"0")</f>
        <v>0</v>
      </c>
      <c r="CR280" s="180" t="str">
        <f>IFERROR(VLOOKUP(Table2[[#This Row],[Early Help Referral]],'Lookup Values'!$Y$1:$Z$3,2,FALSE),"0")</f>
        <v>0</v>
      </c>
      <c r="CS280" s="180" t="str">
        <f>IFERROR(VLOOKUP(Table2[[#This Row],[Social Worker]],'Lookup Values'!$Y$1:$Z$3,2,FALSE),"0")</f>
        <v>0</v>
      </c>
      <c r="CT280" s="180" t="str">
        <f>IFERROR(VLOOKUP(Table2[[#This Row],[Exclusion]],'Lookup Values'!$AE$1:$AF$5,2,FALSE),"0")</f>
        <v>0</v>
      </c>
      <c r="CU280" s="180" t="str">
        <f>IFERROR(VLOOKUP(Table2[[#This Row],[Attendance / Absence (&lt;90% PA / &lt;50% SA)]],'Lookup Values'!$AG$1:$AH$4,2,FALSE),"0")</f>
        <v>0</v>
      </c>
      <c r="CV280" s="180" t="str">
        <f>IFERROR(VLOOKUP(Table2[[#This Row],[Multiple School Moves (3+)]],'Lookup Values'!$AI$1:$AJ$3,2,FALSE),"0")</f>
        <v>0</v>
      </c>
      <c r="CW280" s="180" t="str">
        <f>IFERROR(VLOOKUP(Table2[[#This Row],[Pregnancy]],'Lookup Values'!$AK$1:$AL$3,2,FALSE),"0")</f>
        <v>0</v>
      </c>
      <c r="CX280" s="180" t="str">
        <f>IFERROR(VLOOKUP(Table2[[#This Row],[Young Parent]],'Lookup Values'!$AM$1:$AN$3,2,FALSE),"0")</f>
        <v>0</v>
      </c>
      <c r="CY280" s="180" t="str">
        <f>IFERROR(VLOOKUP(Table2[[#This Row],[Young Carer]],'Lookup Values'!$AO$1:$AP$3,2,FALSE),"0")</f>
        <v>0</v>
      </c>
      <c r="CZ280" s="180" t="str">
        <f>IFERROR(VLOOKUP(Table2[[#This Row],[CAMHS Involvement]],'Lookup Values'!$AQ$1:$AR$3,2,FALSE),"0")</f>
        <v>0</v>
      </c>
      <c r="DA280" s="180" t="str">
        <f>IFERROR(VLOOKUP(Table2[[#This Row],[Health Condition]],'Lookup Values'!$AS$1:$AT$3,2,FALSE),"0")</f>
        <v>0</v>
      </c>
      <c r="DB280" s="180" t="str">
        <f>IFERROR(VLOOKUP(Table2[[#This Row],[Substance Misuse ]],'Lookup Values'!$AU$1:$AV$3,2,FALSE),"0")</f>
        <v>0</v>
      </c>
      <c r="DC280" s="180" t="str">
        <f>IFERROR(VLOOKUP(Table2[[#This Row],[YOT supervision]],'Lookup Values'!$AW$1:$AX$3,2,FALSE),"0")</f>
        <v>0</v>
      </c>
      <c r="DD280" s="180" t="str">
        <f>IFERROR(VLOOKUP(Table2[[#This Row],[Previous YOT supervision]],'Lookup Values'!$AY$1:$AZ$3,2,FALSE),"0")</f>
        <v>0</v>
      </c>
      <c r="DE280" s="180" t="str">
        <f>IFERROR(VLOOKUP(Table2[[#This Row],[Custody]],'Lookup Values'!$BA$1:$BB$3,2,FALSE),"0")</f>
        <v>0</v>
      </c>
      <c r="DF280" s="180" t="str">
        <f>IFERROR(VLOOKUP(Table2[[#This Row],[KS2 Eng &amp; Maths Ability Profile HAP/MAP/LAP]],'Lookup Values'!$BC$1:$BD$4,2,FALSE),"0")</f>
        <v>0</v>
      </c>
      <c r="DG280" s="180" t="str">
        <f>IFERROR(VLOOKUP(Table2[[#This Row],[Intended Post 16 Destination]],'Lookup Values'!$BG$1:$BH$12,2,FALSE),"0")</f>
        <v>0</v>
      </c>
      <c r="DH280" s="180" t="str">
        <f>IFERROR(VLOOKUP(Table2[[#This Row],[Application submitted (Y/N or number of applications)]],'Lookup Values'!$BI$1:$BJ$3,2,FALSE),"0")</f>
        <v>0</v>
      </c>
      <c r="DI280" s="180" t="str">
        <f>IFERROR(VLOOKUP(Table2[[#This Row],[Provider Name]],'Lookup Values'!$BK$1:$BL$3,2,FALSE),"0")</f>
        <v>0</v>
      </c>
      <c r="DJ280" s="181"/>
      <c r="DK280" s="180" t="str">
        <f>IFERROR(VLOOKUP(Table2[[#This Row],[Offer received (Y/N)]],'Lookup Values'!$BM$1:$BN$3,2,FALSE),"0")</f>
        <v>0</v>
      </c>
      <c r="DL280" s="180" t="str">
        <f>IFERROR(VLOOKUP(Table2[[#This Row],[Poor Behaviour / Attitude / Motivation]],'Lookup Values'!$BO$1:$BP$4,2,FALSE),"0")</f>
        <v>0</v>
      </c>
      <c r="DM280" s="180" t="str">
        <f>IFERROR(VLOOKUP(Table2[[#This Row],[Other known risk factors (1)]],'Lookup Values'!$BQ$1:$BR$10,2,FALSE),"0")</f>
        <v>0</v>
      </c>
      <c r="DN280" s="182" t="str">
        <f>IFERROR(VLOOKUP(Table2[[#This Row],[Other known risk factors (2)]],'Lookup Values'!$BQ$1:$BR$10,2,FALSE),"0")</f>
        <v>0</v>
      </c>
      <c r="DO280" s="180">
        <f>SUM(Table3[[#This Row],[Gender Score]:[Other known risk factors (2) Score]])</f>
        <v>0</v>
      </c>
      <c r="DP280" s="185" t="str">
        <f>CONCATENATE(Table2[[#This Row],[Generated RONI]],Table2[[#This Row],[School RONI]])</f>
        <v>Very Low</v>
      </c>
    </row>
    <row r="281" spans="1:120" s="179" customFormat="1" ht="13" x14ac:dyDescent="0.3">
      <c r="A281" s="168"/>
      <c r="B281" s="169"/>
      <c r="C281" s="170"/>
      <c r="D281" s="170"/>
      <c r="E281" s="170"/>
      <c r="F281" s="170"/>
      <c r="G281" s="170"/>
      <c r="H281" s="171"/>
      <c r="I281" s="172"/>
      <c r="J281" s="173"/>
      <c r="K281" s="172"/>
      <c r="L281" s="172"/>
      <c r="M281" s="173"/>
      <c r="N281" s="171"/>
      <c r="O281" s="173"/>
      <c r="P281" s="175"/>
      <c r="Q281" s="175"/>
      <c r="R281" s="175"/>
      <c r="S281" s="175"/>
      <c r="T281" s="175"/>
      <c r="U281" s="175"/>
      <c r="V281" s="175"/>
      <c r="W281" s="175"/>
      <c r="X281" s="175"/>
      <c r="Y281" s="175"/>
      <c r="Z281" s="175"/>
      <c r="AA281" s="175"/>
      <c r="AB281" s="175"/>
      <c r="AC281" s="175"/>
      <c r="AD281" s="175"/>
      <c r="AE281" s="175"/>
      <c r="AF281" s="175"/>
      <c r="AG281" s="175"/>
      <c r="AH281" s="175"/>
      <c r="AI281" s="175"/>
      <c r="AJ281" s="175"/>
      <c r="AK281" s="175"/>
      <c r="AL281" s="175"/>
      <c r="AM281" s="175"/>
      <c r="AN281" s="175"/>
      <c r="AO281" s="175"/>
      <c r="AP281" s="175"/>
      <c r="AQ281" s="175"/>
      <c r="AR281" s="176"/>
      <c r="AS281" s="176"/>
      <c r="AT281" s="176"/>
      <c r="AU281" s="177" t="str">
        <f>VLOOKUP(Table3[[#This Row],[Risk Rating Score]],'Lookup Values'!$BS$1:$BT$34,2)</f>
        <v>Very Low</v>
      </c>
      <c r="AV281" s="172"/>
      <c r="AW281" s="177" t="str">
        <f>IFERROR(VLOOKUP(Table3[[#This Row],[RONI Match]],'Lookup Values'!$BU$2:$BV$26,2,FALSE),"")</f>
        <v/>
      </c>
      <c r="AX281" s="186"/>
      <c r="AY281" s="172"/>
      <c r="AZ281" s="176"/>
      <c r="BA281" s="170"/>
      <c r="BB281" s="170"/>
      <c r="BC281" s="170"/>
      <c r="BD281" s="170"/>
      <c r="BE281" s="170"/>
      <c r="BF281" s="170"/>
      <c r="BG281" s="170"/>
      <c r="BH281" s="170"/>
      <c r="BI281" s="175"/>
      <c r="BJ281" s="173"/>
      <c r="BK281" s="173"/>
      <c r="BL281" s="175"/>
      <c r="BM281" s="176"/>
      <c r="CC281" s="180" t="str">
        <f>IFERROR(VLOOKUP(Table2[[#This Row],[Gender]],'Lookup Values'!$A$1:$B$5,2,FALSE),"0")</f>
        <v>0</v>
      </c>
      <c r="CD281" s="181"/>
      <c r="CE281" s="180" t="str">
        <f>IFERROR(VLOOKUP(Table2[[#This Row],[Year Group]],'Lookup Values'!$C$1:$D$9,2,FALSE),"0")</f>
        <v>0</v>
      </c>
      <c r="CF281" s="180" t="str">
        <f>IFERROR(VLOOKUP(Table2[[#This Row],[School]],'Lookup Values'!$E$1:$E$22,2,FALSE),"0")</f>
        <v>0</v>
      </c>
      <c r="CG281" s="180" t="str">
        <f>IFERROR(VLOOKUP(Table2[[#This Row],[Attending PRU / AP]],'Lookup Values'!$G$1:$H$3,2,FALSE),"0")</f>
        <v>0</v>
      </c>
      <c r="CH281" s="180" t="str">
        <f>IFERROR(VLOOKUP(Table2[[#This Row],[EHE]],'Lookup Values'!$I$1:$J$3,2,FALSE),"0")</f>
        <v>0</v>
      </c>
      <c r="CI281" s="180" t="str">
        <f>IFERROR(VLOOKUP(Table2[[#This Row],[CME]],'Lookup Values'!$K$1:$L$3,2,FALSE),"0")</f>
        <v>0</v>
      </c>
      <c r="CJ281" s="183" t="str">
        <f>IFERROR(VLOOKUP(Table2[[#This Row],[Ethnicity]],'Ethnicity codes'!$H$1:$J$101,3,FALSE),"")</f>
        <v/>
      </c>
      <c r="CK281" s="180" t="str">
        <f>IFERROR(VLOOKUP(Table3[[#This Row],[Ethnicity2]],'Lookup Values'!$M$1:$N$23,2,FALSE),"0")</f>
        <v>0</v>
      </c>
      <c r="CL281" s="180" t="str">
        <f>IFERROR(VLOOKUP(Table3[[#This Row],[Ethnicity2]],'Lookup Values'!$O$1:$P$3,2,FALSE),"0")</f>
        <v>0</v>
      </c>
      <c r="CM281" s="180" t="str">
        <f>IFERROR(VLOOKUP(Table2[[#This Row],[EAL]],'Lookup Values'!$Q$1:$R$3,2,FALSE),"0")</f>
        <v>0</v>
      </c>
      <c r="CN281" s="180" t="str">
        <f>IFERROR(VLOOKUP(Table2[[#This Row],[SEND]],'Lookup Values'!$S$1:$T$6,2,FALSE),"0")</f>
        <v>0</v>
      </c>
      <c r="CO281" s="180" t="str">
        <f>IFERROR(VLOOKUP(Table2[[#This Row],[Pupil Premium]],'Lookup Values'!$U$1:$V$3,2,FALSE),"0")</f>
        <v>0</v>
      </c>
      <c r="CP281" s="180" t="str">
        <f>IFERROR(VLOOKUP(Table2[[#This Row],[LAC / Care Leaver]],'Lookup Values'!$W$1:$X$3,2,FALSE),"0")</f>
        <v>0</v>
      </c>
      <c r="CQ281" s="180" t="str">
        <f>IFERROR(VLOOKUP(Table2[[#This Row],[CP / CIN]],'Lookup Values'!$Y$1:$Z$3,2,FALSE),"0")</f>
        <v>0</v>
      </c>
      <c r="CR281" s="180" t="str">
        <f>IFERROR(VLOOKUP(Table2[[#This Row],[Early Help Referral]],'Lookup Values'!$Y$1:$Z$3,2,FALSE),"0")</f>
        <v>0</v>
      </c>
      <c r="CS281" s="180" t="str">
        <f>IFERROR(VLOOKUP(Table2[[#This Row],[Social Worker]],'Lookup Values'!$Y$1:$Z$3,2,FALSE),"0")</f>
        <v>0</v>
      </c>
      <c r="CT281" s="180" t="str">
        <f>IFERROR(VLOOKUP(Table2[[#This Row],[Exclusion]],'Lookup Values'!$AE$1:$AF$5,2,FALSE),"0")</f>
        <v>0</v>
      </c>
      <c r="CU281" s="180" t="str">
        <f>IFERROR(VLOOKUP(Table2[[#This Row],[Attendance / Absence (&lt;90% PA / &lt;50% SA)]],'Lookup Values'!$AG$1:$AH$4,2,FALSE),"0")</f>
        <v>0</v>
      </c>
      <c r="CV281" s="180" t="str">
        <f>IFERROR(VLOOKUP(Table2[[#This Row],[Multiple School Moves (3+)]],'Lookup Values'!$AI$1:$AJ$3,2,FALSE),"0")</f>
        <v>0</v>
      </c>
      <c r="CW281" s="180" t="str">
        <f>IFERROR(VLOOKUP(Table2[[#This Row],[Pregnancy]],'Lookup Values'!$AK$1:$AL$3,2,FALSE),"0")</f>
        <v>0</v>
      </c>
      <c r="CX281" s="180" t="str">
        <f>IFERROR(VLOOKUP(Table2[[#This Row],[Young Parent]],'Lookup Values'!$AM$1:$AN$3,2,FALSE),"0")</f>
        <v>0</v>
      </c>
      <c r="CY281" s="180" t="str">
        <f>IFERROR(VLOOKUP(Table2[[#This Row],[Young Carer]],'Lookup Values'!$AO$1:$AP$3,2,FALSE),"0")</f>
        <v>0</v>
      </c>
      <c r="CZ281" s="180" t="str">
        <f>IFERROR(VLOOKUP(Table2[[#This Row],[CAMHS Involvement]],'Lookup Values'!$AQ$1:$AR$3,2,FALSE),"0")</f>
        <v>0</v>
      </c>
      <c r="DA281" s="180" t="str">
        <f>IFERROR(VLOOKUP(Table2[[#This Row],[Health Condition]],'Lookup Values'!$AS$1:$AT$3,2,FALSE),"0")</f>
        <v>0</v>
      </c>
      <c r="DB281" s="180" t="str">
        <f>IFERROR(VLOOKUP(Table2[[#This Row],[Substance Misuse ]],'Lookup Values'!$AU$1:$AV$3,2,FALSE),"0")</f>
        <v>0</v>
      </c>
      <c r="DC281" s="180" t="str">
        <f>IFERROR(VLOOKUP(Table2[[#This Row],[YOT supervision]],'Lookup Values'!$AW$1:$AX$3,2,FALSE),"0")</f>
        <v>0</v>
      </c>
      <c r="DD281" s="180" t="str">
        <f>IFERROR(VLOOKUP(Table2[[#This Row],[Previous YOT supervision]],'Lookup Values'!$AY$1:$AZ$3,2,FALSE),"0")</f>
        <v>0</v>
      </c>
      <c r="DE281" s="180" t="str">
        <f>IFERROR(VLOOKUP(Table2[[#This Row],[Custody]],'Lookup Values'!$BA$1:$BB$3,2,FALSE),"0")</f>
        <v>0</v>
      </c>
      <c r="DF281" s="180" t="str">
        <f>IFERROR(VLOOKUP(Table2[[#This Row],[KS2 Eng &amp; Maths Ability Profile HAP/MAP/LAP]],'Lookup Values'!$BC$1:$BD$4,2,FALSE),"0")</f>
        <v>0</v>
      </c>
      <c r="DG281" s="180" t="str">
        <f>IFERROR(VLOOKUP(Table2[[#This Row],[Intended Post 16 Destination]],'Lookup Values'!$BG$1:$BH$12,2,FALSE),"0")</f>
        <v>0</v>
      </c>
      <c r="DH281" s="180" t="str">
        <f>IFERROR(VLOOKUP(Table2[[#This Row],[Application submitted (Y/N or number of applications)]],'Lookup Values'!$BI$1:$BJ$3,2,FALSE),"0")</f>
        <v>0</v>
      </c>
      <c r="DI281" s="180" t="str">
        <f>IFERROR(VLOOKUP(Table2[[#This Row],[Provider Name]],'Lookup Values'!$BK$1:$BL$3,2,FALSE),"0")</f>
        <v>0</v>
      </c>
      <c r="DJ281" s="181"/>
      <c r="DK281" s="180" t="str">
        <f>IFERROR(VLOOKUP(Table2[[#This Row],[Offer received (Y/N)]],'Lookup Values'!$BM$1:$BN$3,2,FALSE),"0")</f>
        <v>0</v>
      </c>
      <c r="DL281" s="180" t="str">
        <f>IFERROR(VLOOKUP(Table2[[#This Row],[Poor Behaviour / Attitude / Motivation]],'Lookup Values'!$BO$1:$BP$4,2,FALSE),"0")</f>
        <v>0</v>
      </c>
      <c r="DM281" s="180" t="str">
        <f>IFERROR(VLOOKUP(Table2[[#This Row],[Other known risk factors (1)]],'Lookup Values'!$BQ$1:$BR$10,2,FALSE),"0")</f>
        <v>0</v>
      </c>
      <c r="DN281" s="182" t="str">
        <f>IFERROR(VLOOKUP(Table2[[#This Row],[Other known risk factors (2)]],'Lookup Values'!$BQ$1:$BR$10,2,FALSE),"0")</f>
        <v>0</v>
      </c>
      <c r="DO281" s="180">
        <f>SUM(Table3[[#This Row],[Gender Score]:[Other known risk factors (2) Score]])</f>
        <v>0</v>
      </c>
      <c r="DP281" s="185" t="str">
        <f>CONCATENATE(Table2[[#This Row],[Generated RONI]],Table2[[#This Row],[School RONI]])</f>
        <v>Very Low</v>
      </c>
    </row>
    <row r="282" spans="1:120" s="179" customFormat="1" ht="13" x14ac:dyDescent="0.3">
      <c r="A282" s="168"/>
      <c r="B282" s="169"/>
      <c r="C282" s="170"/>
      <c r="D282" s="170"/>
      <c r="E282" s="170"/>
      <c r="F282" s="170"/>
      <c r="G282" s="170"/>
      <c r="H282" s="171"/>
      <c r="I282" s="172"/>
      <c r="J282" s="173"/>
      <c r="K282" s="172"/>
      <c r="L282" s="172"/>
      <c r="M282" s="173"/>
      <c r="N282" s="171"/>
      <c r="O282" s="173"/>
      <c r="P282" s="175"/>
      <c r="Q282" s="175"/>
      <c r="R282" s="175"/>
      <c r="S282" s="175"/>
      <c r="T282" s="175"/>
      <c r="U282" s="175"/>
      <c r="V282" s="175"/>
      <c r="W282" s="175"/>
      <c r="X282" s="175"/>
      <c r="Y282" s="175"/>
      <c r="Z282" s="175"/>
      <c r="AA282" s="175"/>
      <c r="AB282" s="175"/>
      <c r="AC282" s="175"/>
      <c r="AD282" s="175"/>
      <c r="AE282" s="175"/>
      <c r="AF282" s="175"/>
      <c r="AG282" s="175"/>
      <c r="AH282" s="175"/>
      <c r="AI282" s="175"/>
      <c r="AJ282" s="175"/>
      <c r="AK282" s="175"/>
      <c r="AL282" s="175"/>
      <c r="AM282" s="175"/>
      <c r="AN282" s="175"/>
      <c r="AO282" s="175"/>
      <c r="AP282" s="175"/>
      <c r="AQ282" s="175"/>
      <c r="AR282" s="176"/>
      <c r="AS282" s="176"/>
      <c r="AT282" s="176"/>
      <c r="AU282" s="177" t="str">
        <f>VLOOKUP(Table3[[#This Row],[Risk Rating Score]],'Lookup Values'!$BS$1:$BT$34,2)</f>
        <v>Very Low</v>
      </c>
      <c r="AV282" s="172"/>
      <c r="AW282" s="177" t="str">
        <f>IFERROR(VLOOKUP(Table3[[#This Row],[RONI Match]],'Lookup Values'!$BU$2:$BV$26,2,FALSE),"")</f>
        <v/>
      </c>
      <c r="AX282" s="186"/>
      <c r="AY282" s="172"/>
      <c r="AZ282" s="176"/>
      <c r="BA282" s="170"/>
      <c r="BB282" s="170"/>
      <c r="BC282" s="170"/>
      <c r="BD282" s="170"/>
      <c r="BE282" s="170"/>
      <c r="BF282" s="170"/>
      <c r="BG282" s="170"/>
      <c r="BH282" s="170"/>
      <c r="BI282" s="175"/>
      <c r="BJ282" s="173"/>
      <c r="BK282" s="173"/>
      <c r="BL282" s="175"/>
      <c r="BM282" s="176"/>
      <c r="CC282" s="180" t="str">
        <f>IFERROR(VLOOKUP(Table2[[#This Row],[Gender]],'Lookup Values'!$A$1:$B$5,2,FALSE),"0")</f>
        <v>0</v>
      </c>
      <c r="CD282" s="181"/>
      <c r="CE282" s="180" t="str">
        <f>IFERROR(VLOOKUP(Table2[[#This Row],[Year Group]],'Lookup Values'!$C$1:$D$9,2,FALSE),"0")</f>
        <v>0</v>
      </c>
      <c r="CF282" s="180" t="str">
        <f>IFERROR(VLOOKUP(Table2[[#This Row],[School]],'Lookup Values'!$E$1:$E$22,2,FALSE),"0")</f>
        <v>0</v>
      </c>
      <c r="CG282" s="180" t="str">
        <f>IFERROR(VLOOKUP(Table2[[#This Row],[Attending PRU / AP]],'Lookup Values'!$G$1:$H$3,2,FALSE),"0")</f>
        <v>0</v>
      </c>
      <c r="CH282" s="180" t="str">
        <f>IFERROR(VLOOKUP(Table2[[#This Row],[EHE]],'Lookup Values'!$I$1:$J$3,2,FALSE),"0")</f>
        <v>0</v>
      </c>
      <c r="CI282" s="180" t="str">
        <f>IFERROR(VLOOKUP(Table2[[#This Row],[CME]],'Lookup Values'!$K$1:$L$3,2,FALSE),"0")</f>
        <v>0</v>
      </c>
      <c r="CJ282" s="183" t="str">
        <f>IFERROR(VLOOKUP(Table2[[#This Row],[Ethnicity]],'Ethnicity codes'!$H$1:$J$101,3,FALSE),"")</f>
        <v/>
      </c>
      <c r="CK282" s="180" t="str">
        <f>IFERROR(VLOOKUP(Table3[[#This Row],[Ethnicity2]],'Lookup Values'!$M$1:$N$23,2,FALSE),"0")</f>
        <v>0</v>
      </c>
      <c r="CL282" s="180" t="str">
        <f>IFERROR(VLOOKUP(Table3[[#This Row],[Ethnicity2]],'Lookup Values'!$O$1:$P$3,2,FALSE),"0")</f>
        <v>0</v>
      </c>
      <c r="CM282" s="180" t="str">
        <f>IFERROR(VLOOKUP(Table2[[#This Row],[EAL]],'Lookup Values'!$Q$1:$R$3,2,FALSE),"0")</f>
        <v>0</v>
      </c>
      <c r="CN282" s="180" t="str">
        <f>IFERROR(VLOOKUP(Table2[[#This Row],[SEND]],'Lookup Values'!$S$1:$T$6,2,FALSE),"0")</f>
        <v>0</v>
      </c>
      <c r="CO282" s="180" t="str">
        <f>IFERROR(VLOOKUP(Table2[[#This Row],[Pupil Premium]],'Lookup Values'!$U$1:$V$3,2,FALSE),"0")</f>
        <v>0</v>
      </c>
      <c r="CP282" s="180" t="str">
        <f>IFERROR(VLOOKUP(Table2[[#This Row],[LAC / Care Leaver]],'Lookup Values'!$W$1:$X$3,2,FALSE),"0")</f>
        <v>0</v>
      </c>
      <c r="CQ282" s="180" t="str">
        <f>IFERROR(VLOOKUP(Table2[[#This Row],[CP / CIN]],'Lookup Values'!$Y$1:$Z$3,2,FALSE),"0")</f>
        <v>0</v>
      </c>
      <c r="CR282" s="180" t="str">
        <f>IFERROR(VLOOKUP(Table2[[#This Row],[Early Help Referral]],'Lookup Values'!$Y$1:$Z$3,2,FALSE),"0")</f>
        <v>0</v>
      </c>
      <c r="CS282" s="180" t="str">
        <f>IFERROR(VLOOKUP(Table2[[#This Row],[Social Worker]],'Lookup Values'!$Y$1:$Z$3,2,FALSE),"0")</f>
        <v>0</v>
      </c>
      <c r="CT282" s="180" t="str">
        <f>IFERROR(VLOOKUP(Table2[[#This Row],[Exclusion]],'Lookup Values'!$AE$1:$AF$5,2,FALSE),"0")</f>
        <v>0</v>
      </c>
      <c r="CU282" s="180" t="str">
        <f>IFERROR(VLOOKUP(Table2[[#This Row],[Attendance / Absence (&lt;90% PA / &lt;50% SA)]],'Lookup Values'!$AG$1:$AH$4,2,FALSE),"0")</f>
        <v>0</v>
      </c>
      <c r="CV282" s="180" t="str">
        <f>IFERROR(VLOOKUP(Table2[[#This Row],[Multiple School Moves (3+)]],'Lookup Values'!$AI$1:$AJ$3,2,FALSE),"0")</f>
        <v>0</v>
      </c>
      <c r="CW282" s="180" t="str">
        <f>IFERROR(VLOOKUP(Table2[[#This Row],[Pregnancy]],'Lookup Values'!$AK$1:$AL$3,2,FALSE),"0")</f>
        <v>0</v>
      </c>
      <c r="CX282" s="180" t="str">
        <f>IFERROR(VLOOKUP(Table2[[#This Row],[Young Parent]],'Lookup Values'!$AM$1:$AN$3,2,FALSE),"0")</f>
        <v>0</v>
      </c>
      <c r="CY282" s="180" t="str">
        <f>IFERROR(VLOOKUP(Table2[[#This Row],[Young Carer]],'Lookup Values'!$AO$1:$AP$3,2,FALSE),"0")</f>
        <v>0</v>
      </c>
      <c r="CZ282" s="180" t="str">
        <f>IFERROR(VLOOKUP(Table2[[#This Row],[CAMHS Involvement]],'Lookup Values'!$AQ$1:$AR$3,2,FALSE),"0")</f>
        <v>0</v>
      </c>
      <c r="DA282" s="180" t="str">
        <f>IFERROR(VLOOKUP(Table2[[#This Row],[Health Condition]],'Lookup Values'!$AS$1:$AT$3,2,FALSE),"0")</f>
        <v>0</v>
      </c>
      <c r="DB282" s="180" t="str">
        <f>IFERROR(VLOOKUP(Table2[[#This Row],[Substance Misuse ]],'Lookup Values'!$AU$1:$AV$3,2,FALSE),"0")</f>
        <v>0</v>
      </c>
      <c r="DC282" s="180" t="str">
        <f>IFERROR(VLOOKUP(Table2[[#This Row],[YOT supervision]],'Lookup Values'!$AW$1:$AX$3,2,FALSE),"0")</f>
        <v>0</v>
      </c>
      <c r="DD282" s="180" t="str">
        <f>IFERROR(VLOOKUP(Table2[[#This Row],[Previous YOT supervision]],'Lookup Values'!$AY$1:$AZ$3,2,FALSE),"0")</f>
        <v>0</v>
      </c>
      <c r="DE282" s="180" t="str">
        <f>IFERROR(VLOOKUP(Table2[[#This Row],[Custody]],'Lookup Values'!$BA$1:$BB$3,2,FALSE),"0")</f>
        <v>0</v>
      </c>
      <c r="DF282" s="180" t="str">
        <f>IFERROR(VLOOKUP(Table2[[#This Row],[KS2 Eng &amp; Maths Ability Profile HAP/MAP/LAP]],'Lookup Values'!$BC$1:$BD$4,2,FALSE),"0")</f>
        <v>0</v>
      </c>
      <c r="DG282" s="180" t="str">
        <f>IFERROR(VLOOKUP(Table2[[#This Row],[Intended Post 16 Destination]],'Lookup Values'!$BG$1:$BH$12,2,FALSE),"0")</f>
        <v>0</v>
      </c>
      <c r="DH282" s="180" t="str">
        <f>IFERROR(VLOOKUP(Table2[[#This Row],[Application submitted (Y/N or number of applications)]],'Lookup Values'!$BI$1:$BJ$3,2,FALSE),"0")</f>
        <v>0</v>
      </c>
      <c r="DI282" s="180" t="str">
        <f>IFERROR(VLOOKUP(Table2[[#This Row],[Provider Name]],'Lookup Values'!$BK$1:$BL$3,2,FALSE),"0")</f>
        <v>0</v>
      </c>
      <c r="DJ282" s="181"/>
      <c r="DK282" s="180" t="str">
        <f>IFERROR(VLOOKUP(Table2[[#This Row],[Offer received (Y/N)]],'Lookup Values'!$BM$1:$BN$3,2,FALSE),"0")</f>
        <v>0</v>
      </c>
      <c r="DL282" s="180" t="str">
        <f>IFERROR(VLOOKUP(Table2[[#This Row],[Poor Behaviour / Attitude / Motivation]],'Lookup Values'!$BO$1:$BP$4,2,FALSE),"0")</f>
        <v>0</v>
      </c>
      <c r="DM282" s="180" t="str">
        <f>IFERROR(VLOOKUP(Table2[[#This Row],[Other known risk factors (1)]],'Lookup Values'!$BQ$1:$BR$10,2,FALSE),"0")</f>
        <v>0</v>
      </c>
      <c r="DN282" s="182" t="str">
        <f>IFERROR(VLOOKUP(Table2[[#This Row],[Other known risk factors (2)]],'Lookup Values'!$BQ$1:$BR$10,2,FALSE),"0")</f>
        <v>0</v>
      </c>
      <c r="DO282" s="180">
        <f>SUM(Table3[[#This Row],[Gender Score]:[Other known risk factors (2) Score]])</f>
        <v>0</v>
      </c>
      <c r="DP282" s="185" t="str">
        <f>CONCATENATE(Table2[[#This Row],[Generated RONI]],Table2[[#This Row],[School RONI]])</f>
        <v>Very Low</v>
      </c>
    </row>
    <row r="283" spans="1:120" s="179" customFormat="1" ht="13" x14ac:dyDescent="0.3">
      <c r="A283" s="168"/>
      <c r="B283" s="169"/>
      <c r="C283" s="170"/>
      <c r="D283" s="170"/>
      <c r="E283" s="170"/>
      <c r="F283" s="170"/>
      <c r="G283" s="170"/>
      <c r="H283" s="171"/>
      <c r="I283" s="172"/>
      <c r="J283" s="173"/>
      <c r="K283" s="172"/>
      <c r="L283" s="172"/>
      <c r="M283" s="173"/>
      <c r="N283" s="171"/>
      <c r="O283" s="173"/>
      <c r="P283" s="175"/>
      <c r="Q283" s="175"/>
      <c r="R283" s="175"/>
      <c r="S283" s="175"/>
      <c r="T283" s="175"/>
      <c r="U283" s="175"/>
      <c r="V283" s="175"/>
      <c r="W283" s="175"/>
      <c r="X283" s="175"/>
      <c r="Y283" s="175"/>
      <c r="Z283" s="175"/>
      <c r="AA283" s="175"/>
      <c r="AB283" s="175"/>
      <c r="AC283" s="175"/>
      <c r="AD283" s="175"/>
      <c r="AE283" s="175"/>
      <c r="AF283" s="175"/>
      <c r="AG283" s="175"/>
      <c r="AH283" s="175"/>
      <c r="AI283" s="175"/>
      <c r="AJ283" s="175"/>
      <c r="AK283" s="175"/>
      <c r="AL283" s="175"/>
      <c r="AM283" s="175"/>
      <c r="AN283" s="175"/>
      <c r="AO283" s="175"/>
      <c r="AP283" s="175"/>
      <c r="AQ283" s="175"/>
      <c r="AR283" s="176"/>
      <c r="AS283" s="176"/>
      <c r="AT283" s="176"/>
      <c r="AU283" s="177" t="str">
        <f>VLOOKUP(Table3[[#This Row],[Risk Rating Score]],'Lookup Values'!$BS$1:$BT$34,2)</f>
        <v>Very Low</v>
      </c>
      <c r="AV283" s="172"/>
      <c r="AW283" s="177" t="str">
        <f>IFERROR(VLOOKUP(Table3[[#This Row],[RONI Match]],'Lookup Values'!$BU$2:$BV$26,2,FALSE),"")</f>
        <v/>
      </c>
      <c r="AX283" s="186"/>
      <c r="AY283" s="172"/>
      <c r="AZ283" s="176"/>
      <c r="BA283" s="170"/>
      <c r="BB283" s="170"/>
      <c r="BC283" s="170"/>
      <c r="BD283" s="170"/>
      <c r="BE283" s="170"/>
      <c r="BF283" s="170"/>
      <c r="BG283" s="170"/>
      <c r="BH283" s="170"/>
      <c r="BI283" s="175"/>
      <c r="BJ283" s="173"/>
      <c r="BK283" s="173"/>
      <c r="BL283" s="175"/>
      <c r="BM283" s="176"/>
      <c r="CC283" s="180" t="str">
        <f>IFERROR(VLOOKUP(Table2[[#This Row],[Gender]],'Lookup Values'!$A$1:$B$5,2,FALSE),"0")</f>
        <v>0</v>
      </c>
      <c r="CD283" s="181"/>
      <c r="CE283" s="180" t="str">
        <f>IFERROR(VLOOKUP(Table2[[#This Row],[Year Group]],'Lookup Values'!$C$1:$D$9,2,FALSE),"0")</f>
        <v>0</v>
      </c>
      <c r="CF283" s="180" t="str">
        <f>IFERROR(VLOOKUP(Table2[[#This Row],[School]],'Lookup Values'!$E$1:$E$22,2,FALSE),"0")</f>
        <v>0</v>
      </c>
      <c r="CG283" s="180" t="str">
        <f>IFERROR(VLOOKUP(Table2[[#This Row],[Attending PRU / AP]],'Lookup Values'!$G$1:$H$3,2,FALSE),"0")</f>
        <v>0</v>
      </c>
      <c r="CH283" s="180" t="str">
        <f>IFERROR(VLOOKUP(Table2[[#This Row],[EHE]],'Lookup Values'!$I$1:$J$3,2,FALSE),"0")</f>
        <v>0</v>
      </c>
      <c r="CI283" s="180" t="str">
        <f>IFERROR(VLOOKUP(Table2[[#This Row],[CME]],'Lookup Values'!$K$1:$L$3,2,FALSE),"0")</f>
        <v>0</v>
      </c>
      <c r="CJ283" s="183" t="str">
        <f>IFERROR(VLOOKUP(Table2[[#This Row],[Ethnicity]],'Ethnicity codes'!$H$1:$J$101,3,FALSE),"")</f>
        <v/>
      </c>
      <c r="CK283" s="180" t="str">
        <f>IFERROR(VLOOKUP(Table3[[#This Row],[Ethnicity2]],'Lookup Values'!$M$1:$N$23,2,FALSE),"0")</f>
        <v>0</v>
      </c>
      <c r="CL283" s="180" t="str">
        <f>IFERROR(VLOOKUP(Table3[[#This Row],[Ethnicity2]],'Lookup Values'!$O$1:$P$3,2,FALSE),"0")</f>
        <v>0</v>
      </c>
      <c r="CM283" s="180" t="str">
        <f>IFERROR(VLOOKUP(Table2[[#This Row],[EAL]],'Lookup Values'!$Q$1:$R$3,2,FALSE),"0")</f>
        <v>0</v>
      </c>
      <c r="CN283" s="180" t="str">
        <f>IFERROR(VLOOKUP(Table2[[#This Row],[SEND]],'Lookup Values'!$S$1:$T$6,2,FALSE),"0")</f>
        <v>0</v>
      </c>
      <c r="CO283" s="180" t="str">
        <f>IFERROR(VLOOKUP(Table2[[#This Row],[Pupil Premium]],'Lookup Values'!$U$1:$V$3,2,FALSE),"0")</f>
        <v>0</v>
      </c>
      <c r="CP283" s="180" t="str">
        <f>IFERROR(VLOOKUP(Table2[[#This Row],[LAC / Care Leaver]],'Lookup Values'!$W$1:$X$3,2,FALSE),"0")</f>
        <v>0</v>
      </c>
      <c r="CQ283" s="180" t="str">
        <f>IFERROR(VLOOKUP(Table2[[#This Row],[CP / CIN]],'Lookup Values'!$Y$1:$Z$3,2,FALSE),"0")</f>
        <v>0</v>
      </c>
      <c r="CR283" s="180" t="str">
        <f>IFERROR(VLOOKUP(Table2[[#This Row],[Early Help Referral]],'Lookup Values'!$Y$1:$Z$3,2,FALSE),"0")</f>
        <v>0</v>
      </c>
      <c r="CS283" s="180" t="str">
        <f>IFERROR(VLOOKUP(Table2[[#This Row],[Social Worker]],'Lookup Values'!$Y$1:$Z$3,2,FALSE),"0")</f>
        <v>0</v>
      </c>
      <c r="CT283" s="180" t="str">
        <f>IFERROR(VLOOKUP(Table2[[#This Row],[Exclusion]],'Lookup Values'!$AE$1:$AF$5,2,FALSE),"0")</f>
        <v>0</v>
      </c>
      <c r="CU283" s="180" t="str">
        <f>IFERROR(VLOOKUP(Table2[[#This Row],[Attendance / Absence (&lt;90% PA / &lt;50% SA)]],'Lookup Values'!$AG$1:$AH$4,2,FALSE),"0")</f>
        <v>0</v>
      </c>
      <c r="CV283" s="180" t="str">
        <f>IFERROR(VLOOKUP(Table2[[#This Row],[Multiple School Moves (3+)]],'Lookup Values'!$AI$1:$AJ$3,2,FALSE),"0")</f>
        <v>0</v>
      </c>
      <c r="CW283" s="180" t="str">
        <f>IFERROR(VLOOKUP(Table2[[#This Row],[Pregnancy]],'Lookup Values'!$AK$1:$AL$3,2,FALSE),"0")</f>
        <v>0</v>
      </c>
      <c r="CX283" s="180" t="str">
        <f>IFERROR(VLOOKUP(Table2[[#This Row],[Young Parent]],'Lookup Values'!$AM$1:$AN$3,2,FALSE),"0")</f>
        <v>0</v>
      </c>
      <c r="CY283" s="180" t="str">
        <f>IFERROR(VLOOKUP(Table2[[#This Row],[Young Carer]],'Lookup Values'!$AO$1:$AP$3,2,FALSE),"0")</f>
        <v>0</v>
      </c>
      <c r="CZ283" s="180" t="str">
        <f>IFERROR(VLOOKUP(Table2[[#This Row],[CAMHS Involvement]],'Lookup Values'!$AQ$1:$AR$3,2,FALSE),"0")</f>
        <v>0</v>
      </c>
      <c r="DA283" s="180" t="str">
        <f>IFERROR(VLOOKUP(Table2[[#This Row],[Health Condition]],'Lookup Values'!$AS$1:$AT$3,2,FALSE),"0")</f>
        <v>0</v>
      </c>
      <c r="DB283" s="180" t="str">
        <f>IFERROR(VLOOKUP(Table2[[#This Row],[Substance Misuse ]],'Lookup Values'!$AU$1:$AV$3,2,FALSE),"0")</f>
        <v>0</v>
      </c>
      <c r="DC283" s="180" t="str">
        <f>IFERROR(VLOOKUP(Table2[[#This Row],[YOT supervision]],'Lookup Values'!$AW$1:$AX$3,2,FALSE),"0")</f>
        <v>0</v>
      </c>
      <c r="DD283" s="180" t="str">
        <f>IFERROR(VLOOKUP(Table2[[#This Row],[Previous YOT supervision]],'Lookup Values'!$AY$1:$AZ$3,2,FALSE),"0")</f>
        <v>0</v>
      </c>
      <c r="DE283" s="180" t="str">
        <f>IFERROR(VLOOKUP(Table2[[#This Row],[Custody]],'Lookup Values'!$BA$1:$BB$3,2,FALSE),"0")</f>
        <v>0</v>
      </c>
      <c r="DF283" s="180" t="str">
        <f>IFERROR(VLOOKUP(Table2[[#This Row],[KS2 Eng &amp; Maths Ability Profile HAP/MAP/LAP]],'Lookup Values'!$BC$1:$BD$4,2,FALSE),"0")</f>
        <v>0</v>
      </c>
      <c r="DG283" s="180" t="str">
        <f>IFERROR(VLOOKUP(Table2[[#This Row],[Intended Post 16 Destination]],'Lookup Values'!$BG$1:$BH$12,2,FALSE),"0")</f>
        <v>0</v>
      </c>
      <c r="DH283" s="180" t="str">
        <f>IFERROR(VLOOKUP(Table2[[#This Row],[Application submitted (Y/N or number of applications)]],'Lookup Values'!$BI$1:$BJ$3,2,FALSE),"0")</f>
        <v>0</v>
      </c>
      <c r="DI283" s="180" t="str">
        <f>IFERROR(VLOOKUP(Table2[[#This Row],[Provider Name]],'Lookup Values'!$BK$1:$BL$3,2,FALSE),"0")</f>
        <v>0</v>
      </c>
      <c r="DJ283" s="181"/>
      <c r="DK283" s="180" t="str">
        <f>IFERROR(VLOOKUP(Table2[[#This Row],[Offer received (Y/N)]],'Lookup Values'!$BM$1:$BN$3,2,FALSE),"0")</f>
        <v>0</v>
      </c>
      <c r="DL283" s="180" t="str">
        <f>IFERROR(VLOOKUP(Table2[[#This Row],[Poor Behaviour / Attitude / Motivation]],'Lookup Values'!$BO$1:$BP$4,2,FALSE),"0")</f>
        <v>0</v>
      </c>
      <c r="DM283" s="180" t="str">
        <f>IFERROR(VLOOKUP(Table2[[#This Row],[Other known risk factors (1)]],'Lookup Values'!$BQ$1:$BR$10,2,FALSE),"0")</f>
        <v>0</v>
      </c>
      <c r="DN283" s="182" t="str">
        <f>IFERROR(VLOOKUP(Table2[[#This Row],[Other known risk factors (2)]],'Lookup Values'!$BQ$1:$BR$10,2,FALSE),"0")</f>
        <v>0</v>
      </c>
      <c r="DO283" s="180">
        <f>SUM(Table3[[#This Row],[Gender Score]:[Other known risk factors (2) Score]])</f>
        <v>0</v>
      </c>
      <c r="DP283" s="185" t="str">
        <f>CONCATENATE(Table2[[#This Row],[Generated RONI]],Table2[[#This Row],[School RONI]])</f>
        <v>Very Low</v>
      </c>
    </row>
    <row r="284" spans="1:120" s="179" customFormat="1" ht="13" x14ac:dyDescent="0.3">
      <c r="A284" s="168"/>
      <c r="B284" s="169"/>
      <c r="C284" s="170"/>
      <c r="D284" s="170"/>
      <c r="E284" s="170"/>
      <c r="F284" s="170"/>
      <c r="G284" s="170"/>
      <c r="H284" s="171"/>
      <c r="I284" s="172"/>
      <c r="J284" s="173"/>
      <c r="K284" s="172"/>
      <c r="L284" s="172"/>
      <c r="M284" s="173"/>
      <c r="N284" s="171"/>
      <c r="O284" s="173"/>
      <c r="P284" s="175"/>
      <c r="Q284" s="175"/>
      <c r="R284" s="175"/>
      <c r="S284" s="175"/>
      <c r="T284" s="175"/>
      <c r="U284" s="175"/>
      <c r="V284" s="175"/>
      <c r="W284" s="175"/>
      <c r="X284" s="175"/>
      <c r="Y284" s="175"/>
      <c r="Z284" s="175"/>
      <c r="AA284" s="175"/>
      <c r="AB284" s="175"/>
      <c r="AC284" s="175"/>
      <c r="AD284" s="175"/>
      <c r="AE284" s="175"/>
      <c r="AF284" s="175"/>
      <c r="AG284" s="175"/>
      <c r="AH284" s="175"/>
      <c r="AI284" s="175"/>
      <c r="AJ284" s="175"/>
      <c r="AK284" s="175"/>
      <c r="AL284" s="175"/>
      <c r="AM284" s="175"/>
      <c r="AN284" s="175"/>
      <c r="AO284" s="175"/>
      <c r="AP284" s="175"/>
      <c r="AQ284" s="175"/>
      <c r="AR284" s="176"/>
      <c r="AS284" s="176"/>
      <c r="AT284" s="176"/>
      <c r="AU284" s="177" t="str">
        <f>VLOOKUP(Table3[[#This Row],[Risk Rating Score]],'Lookup Values'!$BS$1:$BT$34,2)</f>
        <v>Very Low</v>
      </c>
      <c r="AV284" s="172"/>
      <c r="AW284" s="177" t="str">
        <f>IFERROR(VLOOKUP(Table3[[#This Row],[RONI Match]],'Lookup Values'!$BU$2:$BV$26,2,FALSE),"")</f>
        <v/>
      </c>
      <c r="AX284" s="186"/>
      <c r="AY284" s="172"/>
      <c r="AZ284" s="176"/>
      <c r="BA284" s="170"/>
      <c r="BB284" s="170"/>
      <c r="BC284" s="170"/>
      <c r="BD284" s="170"/>
      <c r="BE284" s="170"/>
      <c r="BF284" s="170"/>
      <c r="BG284" s="170"/>
      <c r="BH284" s="170"/>
      <c r="BI284" s="175"/>
      <c r="BJ284" s="173"/>
      <c r="BK284" s="173"/>
      <c r="BL284" s="175"/>
      <c r="BM284" s="176"/>
      <c r="CC284" s="180" t="str">
        <f>IFERROR(VLOOKUP(Table2[[#This Row],[Gender]],'Lookup Values'!$A$1:$B$5,2,FALSE),"0")</f>
        <v>0</v>
      </c>
      <c r="CD284" s="181"/>
      <c r="CE284" s="180" t="str">
        <f>IFERROR(VLOOKUP(Table2[[#This Row],[Year Group]],'Lookup Values'!$C$1:$D$9,2,FALSE),"0")</f>
        <v>0</v>
      </c>
      <c r="CF284" s="180" t="str">
        <f>IFERROR(VLOOKUP(Table2[[#This Row],[School]],'Lookup Values'!$E$1:$E$22,2,FALSE),"0")</f>
        <v>0</v>
      </c>
      <c r="CG284" s="180" t="str">
        <f>IFERROR(VLOOKUP(Table2[[#This Row],[Attending PRU / AP]],'Lookup Values'!$G$1:$H$3,2,FALSE),"0")</f>
        <v>0</v>
      </c>
      <c r="CH284" s="180" t="str">
        <f>IFERROR(VLOOKUP(Table2[[#This Row],[EHE]],'Lookup Values'!$I$1:$J$3,2,FALSE),"0")</f>
        <v>0</v>
      </c>
      <c r="CI284" s="180" t="str">
        <f>IFERROR(VLOOKUP(Table2[[#This Row],[CME]],'Lookup Values'!$K$1:$L$3,2,FALSE),"0")</f>
        <v>0</v>
      </c>
      <c r="CJ284" s="183" t="str">
        <f>IFERROR(VLOOKUP(Table2[[#This Row],[Ethnicity]],'Ethnicity codes'!$H$1:$J$101,3,FALSE),"")</f>
        <v/>
      </c>
      <c r="CK284" s="180" t="str">
        <f>IFERROR(VLOOKUP(Table3[[#This Row],[Ethnicity2]],'Lookup Values'!$M$1:$N$23,2,FALSE),"0")</f>
        <v>0</v>
      </c>
      <c r="CL284" s="180" t="str">
        <f>IFERROR(VLOOKUP(Table3[[#This Row],[Ethnicity2]],'Lookup Values'!$O$1:$P$3,2,FALSE),"0")</f>
        <v>0</v>
      </c>
      <c r="CM284" s="180" t="str">
        <f>IFERROR(VLOOKUP(Table2[[#This Row],[EAL]],'Lookup Values'!$Q$1:$R$3,2,FALSE),"0")</f>
        <v>0</v>
      </c>
      <c r="CN284" s="180" t="str">
        <f>IFERROR(VLOOKUP(Table2[[#This Row],[SEND]],'Lookup Values'!$S$1:$T$6,2,FALSE),"0")</f>
        <v>0</v>
      </c>
      <c r="CO284" s="180" t="str">
        <f>IFERROR(VLOOKUP(Table2[[#This Row],[Pupil Premium]],'Lookup Values'!$U$1:$V$3,2,FALSE),"0")</f>
        <v>0</v>
      </c>
      <c r="CP284" s="180" t="str">
        <f>IFERROR(VLOOKUP(Table2[[#This Row],[LAC / Care Leaver]],'Lookup Values'!$W$1:$X$3,2,FALSE),"0")</f>
        <v>0</v>
      </c>
      <c r="CQ284" s="180" t="str">
        <f>IFERROR(VLOOKUP(Table2[[#This Row],[CP / CIN]],'Lookup Values'!$Y$1:$Z$3,2,FALSE),"0")</f>
        <v>0</v>
      </c>
      <c r="CR284" s="180" t="str">
        <f>IFERROR(VLOOKUP(Table2[[#This Row],[Early Help Referral]],'Lookup Values'!$Y$1:$Z$3,2,FALSE),"0")</f>
        <v>0</v>
      </c>
      <c r="CS284" s="180" t="str">
        <f>IFERROR(VLOOKUP(Table2[[#This Row],[Social Worker]],'Lookup Values'!$Y$1:$Z$3,2,FALSE),"0")</f>
        <v>0</v>
      </c>
      <c r="CT284" s="180" t="str">
        <f>IFERROR(VLOOKUP(Table2[[#This Row],[Exclusion]],'Lookup Values'!$AE$1:$AF$5,2,FALSE),"0")</f>
        <v>0</v>
      </c>
      <c r="CU284" s="180" t="str">
        <f>IFERROR(VLOOKUP(Table2[[#This Row],[Attendance / Absence (&lt;90% PA / &lt;50% SA)]],'Lookup Values'!$AG$1:$AH$4,2,FALSE),"0")</f>
        <v>0</v>
      </c>
      <c r="CV284" s="180" t="str">
        <f>IFERROR(VLOOKUP(Table2[[#This Row],[Multiple School Moves (3+)]],'Lookup Values'!$AI$1:$AJ$3,2,FALSE),"0")</f>
        <v>0</v>
      </c>
      <c r="CW284" s="180" t="str">
        <f>IFERROR(VLOOKUP(Table2[[#This Row],[Pregnancy]],'Lookup Values'!$AK$1:$AL$3,2,FALSE),"0")</f>
        <v>0</v>
      </c>
      <c r="CX284" s="180" t="str">
        <f>IFERROR(VLOOKUP(Table2[[#This Row],[Young Parent]],'Lookup Values'!$AM$1:$AN$3,2,FALSE),"0")</f>
        <v>0</v>
      </c>
      <c r="CY284" s="180" t="str">
        <f>IFERROR(VLOOKUP(Table2[[#This Row],[Young Carer]],'Lookup Values'!$AO$1:$AP$3,2,FALSE),"0")</f>
        <v>0</v>
      </c>
      <c r="CZ284" s="180" t="str">
        <f>IFERROR(VLOOKUP(Table2[[#This Row],[CAMHS Involvement]],'Lookup Values'!$AQ$1:$AR$3,2,FALSE),"0")</f>
        <v>0</v>
      </c>
      <c r="DA284" s="180" t="str">
        <f>IFERROR(VLOOKUP(Table2[[#This Row],[Health Condition]],'Lookup Values'!$AS$1:$AT$3,2,FALSE),"0")</f>
        <v>0</v>
      </c>
      <c r="DB284" s="180" t="str">
        <f>IFERROR(VLOOKUP(Table2[[#This Row],[Substance Misuse ]],'Lookup Values'!$AU$1:$AV$3,2,FALSE),"0")</f>
        <v>0</v>
      </c>
      <c r="DC284" s="180" t="str">
        <f>IFERROR(VLOOKUP(Table2[[#This Row],[YOT supervision]],'Lookup Values'!$AW$1:$AX$3,2,FALSE),"0")</f>
        <v>0</v>
      </c>
      <c r="DD284" s="180" t="str">
        <f>IFERROR(VLOOKUP(Table2[[#This Row],[Previous YOT supervision]],'Lookup Values'!$AY$1:$AZ$3,2,FALSE),"0")</f>
        <v>0</v>
      </c>
      <c r="DE284" s="180" t="str">
        <f>IFERROR(VLOOKUP(Table2[[#This Row],[Custody]],'Lookup Values'!$BA$1:$BB$3,2,FALSE),"0")</f>
        <v>0</v>
      </c>
      <c r="DF284" s="180" t="str">
        <f>IFERROR(VLOOKUP(Table2[[#This Row],[KS2 Eng &amp; Maths Ability Profile HAP/MAP/LAP]],'Lookup Values'!$BC$1:$BD$4,2,FALSE),"0")</f>
        <v>0</v>
      </c>
      <c r="DG284" s="180" t="str">
        <f>IFERROR(VLOOKUP(Table2[[#This Row],[Intended Post 16 Destination]],'Lookup Values'!$BG$1:$BH$12,2,FALSE),"0")</f>
        <v>0</v>
      </c>
      <c r="DH284" s="180" t="str">
        <f>IFERROR(VLOOKUP(Table2[[#This Row],[Application submitted (Y/N or number of applications)]],'Lookup Values'!$BI$1:$BJ$3,2,FALSE),"0")</f>
        <v>0</v>
      </c>
      <c r="DI284" s="180" t="str">
        <f>IFERROR(VLOOKUP(Table2[[#This Row],[Provider Name]],'Lookup Values'!$BK$1:$BL$3,2,FALSE),"0")</f>
        <v>0</v>
      </c>
      <c r="DJ284" s="181"/>
      <c r="DK284" s="180" t="str">
        <f>IFERROR(VLOOKUP(Table2[[#This Row],[Offer received (Y/N)]],'Lookup Values'!$BM$1:$BN$3,2,FALSE),"0")</f>
        <v>0</v>
      </c>
      <c r="DL284" s="180" t="str">
        <f>IFERROR(VLOOKUP(Table2[[#This Row],[Poor Behaviour / Attitude / Motivation]],'Lookup Values'!$BO$1:$BP$4,2,FALSE),"0")</f>
        <v>0</v>
      </c>
      <c r="DM284" s="180" t="str">
        <f>IFERROR(VLOOKUP(Table2[[#This Row],[Other known risk factors (1)]],'Lookup Values'!$BQ$1:$BR$10,2,FALSE),"0")</f>
        <v>0</v>
      </c>
      <c r="DN284" s="182" t="str">
        <f>IFERROR(VLOOKUP(Table2[[#This Row],[Other known risk factors (2)]],'Lookup Values'!$BQ$1:$BR$10,2,FALSE),"0")</f>
        <v>0</v>
      </c>
      <c r="DO284" s="180">
        <f>SUM(Table3[[#This Row],[Gender Score]:[Other known risk factors (2) Score]])</f>
        <v>0</v>
      </c>
      <c r="DP284" s="185" t="str">
        <f>CONCATENATE(Table2[[#This Row],[Generated RONI]],Table2[[#This Row],[School RONI]])</f>
        <v>Very Low</v>
      </c>
    </row>
    <row r="285" spans="1:120" s="179" customFormat="1" ht="13" x14ac:dyDescent="0.3">
      <c r="A285" s="168"/>
      <c r="B285" s="169"/>
      <c r="C285" s="170"/>
      <c r="D285" s="170"/>
      <c r="E285" s="170"/>
      <c r="F285" s="170"/>
      <c r="G285" s="170"/>
      <c r="H285" s="171"/>
      <c r="I285" s="172"/>
      <c r="J285" s="173"/>
      <c r="K285" s="172"/>
      <c r="L285" s="172"/>
      <c r="M285" s="173"/>
      <c r="N285" s="171"/>
      <c r="O285" s="173"/>
      <c r="P285" s="175"/>
      <c r="Q285" s="175"/>
      <c r="R285" s="175"/>
      <c r="S285" s="175"/>
      <c r="T285" s="175"/>
      <c r="U285" s="175"/>
      <c r="V285" s="175"/>
      <c r="W285" s="175"/>
      <c r="X285" s="175"/>
      <c r="Y285" s="175"/>
      <c r="Z285" s="175"/>
      <c r="AA285" s="175"/>
      <c r="AB285" s="175"/>
      <c r="AC285" s="175"/>
      <c r="AD285" s="175"/>
      <c r="AE285" s="175"/>
      <c r="AF285" s="175"/>
      <c r="AG285" s="175"/>
      <c r="AH285" s="175"/>
      <c r="AI285" s="175"/>
      <c r="AJ285" s="175"/>
      <c r="AK285" s="175"/>
      <c r="AL285" s="175"/>
      <c r="AM285" s="175"/>
      <c r="AN285" s="175"/>
      <c r="AO285" s="175"/>
      <c r="AP285" s="175"/>
      <c r="AQ285" s="175"/>
      <c r="AR285" s="176"/>
      <c r="AS285" s="176"/>
      <c r="AT285" s="176"/>
      <c r="AU285" s="177" t="str">
        <f>VLOOKUP(Table3[[#This Row],[Risk Rating Score]],'Lookup Values'!$BS$1:$BT$34,2)</f>
        <v>Very Low</v>
      </c>
      <c r="AV285" s="172"/>
      <c r="AW285" s="177" t="str">
        <f>IFERROR(VLOOKUP(Table3[[#This Row],[RONI Match]],'Lookup Values'!$BU$2:$BV$26,2,FALSE),"")</f>
        <v/>
      </c>
      <c r="AX285" s="186"/>
      <c r="AY285" s="172"/>
      <c r="AZ285" s="176"/>
      <c r="BA285" s="170"/>
      <c r="BB285" s="170"/>
      <c r="BC285" s="170"/>
      <c r="BD285" s="170"/>
      <c r="BE285" s="170"/>
      <c r="BF285" s="170"/>
      <c r="BG285" s="170"/>
      <c r="BH285" s="170"/>
      <c r="BI285" s="175"/>
      <c r="BJ285" s="173"/>
      <c r="BK285" s="173"/>
      <c r="BL285" s="175"/>
      <c r="BM285" s="176"/>
      <c r="CC285" s="180" t="str">
        <f>IFERROR(VLOOKUP(Table2[[#This Row],[Gender]],'Lookup Values'!$A$1:$B$5,2,FALSE),"0")</f>
        <v>0</v>
      </c>
      <c r="CD285" s="181"/>
      <c r="CE285" s="180" t="str">
        <f>IFERROR(VLOOKUP(Table2[[#This Row],[Year Group]],'Lookup Values'!$C$1:$D$9,2,FALSE),"0")</f>
        <v>0</v>
      </c>
      <c r="CF285" s="180" t="str">
        <f>IFERROR(VLOOKUP(Table2[[#This Row],[School]],'Lookup Values'!$E$1:$E$22,2,FALSE),"0")</f>
        <v>0</v>
      </c>
      <c r="CG285" s="180" t="str">
        <f>IFERROR(VLOOKUP(Table2[[#This Row],[Attending PRU / AP]],'Lookup Values'!$G$1:$H$3,2,FALSE),"0")</f>
        <v>0</v>
      </c>
      <c r="CH285" s="180" t="str">
        <f>IFERROR(VLOOKUP(Table2[[#This Row],[EHE]],'Lookup Values'!$I$1:$J$3,2,FALSE),"0")</f>
        <v>0</v>
      </c>
      <c r="CI285" s="180" t="str">
        <f>IFERROR(VLOOKUP(Table2[[#This Row],[CME]],'Lookup Values'!$K$1:$L$3,2,FALSE),"0")</f>
        <v>0</v>
      </c>
      <c r="CJ285" s="183" t="str">
        <f>IFERROR(VLOOKUP(Table2[[#This Row],[Ethnicity]],'Ethnicity codes'!$H$1:$J$101,3,FALSE),"")</f>
        <v/>
      </c>
      <c r="CK285" s="180" t="str">
        <f>IFERROR(VLOOKUP(Table3[[#This Row],[Ethnicity2]],'Lookup Values'!$M$1:$N$23,2,FALSE),"0")</f>
        <v>0</v>
      </c>
      <c r="CL285" s="180" t="str">
        <f>IFERROR(VLOOKUP(Table3[[#This Row],[Ethnicity2]],'Lookup Values'!$O$1:$P$3,2,FALSE),"0")</f>
        <v>0</v>
      </c>
      <c r="CM285" s="180" t="str">
        <f>IFERROR(VLOOKUP(Table2[[#This Row],[EAL]],'Lookup Values'!$Q$1:$R$3,2,FALSE),"0")</f>
        <v>0</v>
      </c>
      <c r="CN285" s="180" t="str">
        <f>IFERROR(VLOOKUP(Table2[[#This Row],[SEND]],'Lookup Values'!$S$1:$T$6,2,FALSE),"0")</f>
        <v>0</v>
      </c>
      <c r="CO285" s="180" t="str">
        <f>IFERROR(VLOOKUP(Table2[[#This Row],[Pupil Premium]],'Lookup Values'!$U$1:$V$3,2,FALSE),"0")</f>
        <v>0</v>
      </c>
      <c r="CP285" s="180" t="str">
        <f>IFERROR(VLOOKUP(Table2[[#This Row],[LAC / Care Leaver]],'Lookup Values'!$W$1:$X$3,2,FALSE),"0")</f>
        <v>0</v>
      </c>
      <c r="CQ285" s="180" t="str">
        <f>IFERROR(VLOOKUP(Table2[[#This Row],[CP / CIN]],'Lookup Values'!$Y$1:$Z$3,2,FALSE),"0")</f>
        <v>0</v>
      </c>
      <c r="CR285" s="180" t="str">
        <f>IFERROR(VLOOKUP(Table2[[#This Row],[Early Help Referral]],'Lookup Values'!$Y$1:$Z$3,2,FALSE),"0")</f>
        <v>0</v>
      </c>
      <c r="CS285" s="180" t="str">
        <f>IFERROR(VLOOKUP(Table2[[#This Row],[Social Worker]],'Lookup Values'!$Y$1:$Z$3,2,FALSE),"0")</f>
        <v>0</v>
      </c>
      <c r="CT285" s="180" t="str">
        <f>IFERROR(VLOOKUP(Table2[[#This Row],[Exclusion]],'Lookup Values'!$AE$1:$AF$5,2,FALSE),"0")</f>
        <v>0</v>
      </c>
      <c r="CU285" s="180" t="str">
        <f>IFERROR(VLOOKUP(Table2[[#This Row],[Attendance / Absence (&lt;90% PA / &lt;50% SA)]],'Lookup Values'!$AG$1:$AH$4,2,FALSE),"0")</f>
        <v>0</v>
      </c>
      <c r="CV285" s="180" t="str">
        <f>IFERROR(VLOOKUP(Table2[[#This Row],[Multiple School Moves (3+)]],'Lookup Values'!$AI$1:$AJ$3,2,FALSE),"0")</f>
        <v>0</v>
      </c>
      <c r="CW285" s="180" t="str">
        <f>IFERROR(VLOOKUP(Table2[[#This Row],[Pregnancy]],'Lookup Values'!$AK$1:$AL$3,2,FALSE),"0")</f>
        <v>0</v>
      </c>
      <c r="CX285" s="180" t="str">
        <f>IFERROR(VLOOKUP(Table2[[#This Row],[Young Parent]],'Lookup Values'!$AM$1:$AN$3,2,FALSE),"0")</f>
        <v>0</v>
      </c>
      <c r="CY285" s="180" t="str">
        <f>IFERROR(VLOOKUP(Table2[[#This Row],[Young Carer]],'Lookup Values'!$AO$1:$AP$3,2,FALSE),"0")</f>
        <v>0</v>
      </c>
      <c r="CZ285" s="180" t="str">
        <f>IFERROR(VLOOKUP(Table2[[#This Row],[CAMHS Involvement]],'Lookup Values'!$AQ$1:$AR$3,2,FALSE),"0")</f>
        <v>0</v>
      </c>
      <c r="DA285" s="180" t="str">
        <f>IFERROR(VLOOKUP(Table2[[#This Row],[Health Condition]],'Lookup Values'!$AS$1:$AT$3,2,FALSE),"0")</f>
        <v>0</v>
      </c>
      <c r="DB285" s="180" t="str">
        <f>IFERROR(VLOOKUP(Table2[[#This Row],[Substance Misuse ]],'Lookup Values'!$AU$1:$AV$3,2,FALSE),"0")</f>
        <v>0</v>
      </c>
      <c r="DC285" s="180" t="str">
        <f>IFERROR(VLOOKUP(Table2[[#This Row],[YOT supervision]],'Lookup Values'!$AW$1:$AX$3,2,FALSE),"0")</f>
        <v>0</v>
      </c>
      <c r="DD285" s="180" t="str">
        <f>IFERROR(VLOOKUP(Table2[[#This Row],[Previous YOT supervision]],'Lookup Values'!$AY$1:$AZ$3,2,FALSE),"0")</f>
        <v>0</v>
      </c>
      <c r="DE285" s="180" t="str">
        <f>IFERROR(VLOOKUP(Table2[[#This Row],[Custody]],'Lookup Values'!$BA$1:$BB$3,2,FALSE),"0")</f>
        <v>0</v>
      </c>
      <c r="DF285" s="180" t="str">
        <f>IFERROR(VLOOKUP(Table2[[#This Row],[KS2 Eng &amp; Maths Ability Profile HAP/MAP/LAP]],'Lookup Values'!$BC$1:$BD$4,2,FALSE),"0")</f>
        <v>0</v>
      </c>
      <c r="DG285" s="180" t="str">
        <f>IFERROR(VLOOKUP(Table2[[#This Row],[Intended Post 16 Destination]],'Lookup Values'!$BG$1:$BH$12,2,FALSE),"0")</f>
        <v>0</v>
      </c>
      <c r="DH285" s="180" t="str">
        <f>IFERROR(VLOOKUP(Table2[[#This Row],[Application submitted (Y/N or number of applications)]],'Lookup Values'!$BI$1:$BJ$3,2,FALSE),"0")</f>
        <v>0</v>
      </c>
      <c r="DI285" s="180" t="str">
        <f>IFERROR(VLOOKUP(Table2[[#This Row],[Provider Name]],'Lookup Values'!$BK$1:$BL$3,2,FALSE),"0")</f>
        <v>0</v>
      </c>
      <c r="DJ285" s="181"/>
      <c r="DK285" s="180" t="str">
        <f>IFERROR(VLOOKUP(Table2[[#This Row],[Offer received (Y/N)]],'Lookup Values'!$BM$1:$BN$3,2,FALSE),"0")</f>
        <v>0</v>
      </c>
      <c r="DL285" s="180" t="str">
        <f>IFERROR(VLOOKUP(Table2[[#This Row],[Poor Behaviour / Attitude / Motivation]],'Lookup Values'!$BO$1:$BP$4,2,FALSE),"0")</f>
        <v>0</v>
      </c>
      <c r="DM285" s="180" t="str">
        <f>IFERROR(VLOOKUP(Table2[[#This Row],[Other known risk factors (1)]],'Lookup Values'!$BQ$1:$BR$10,2,FALSE),"0")</f>
        <v>0</v>
      </c>
      <c r="DN285" s="182" t="str">
        <f>IFERROR(VLOOKUP(Table2[[#This Row],[Other known risk factors (2)]],'Lookup Values'!$BQ$1:$BR$10,2,FALSE),"0")</f>
        <v>0</v>
      </c>
      <c r="DO285" s="180">
        <f>SUM(Table3[[#This Row],[Gender Score]:[Other known risk factors (2) Score]])</f>
        <v>0</v>
      </c>
      <c r="DP285" s="185" t="str">
        <f>CONCATENATE(Table2[[#This Row],[Generated RONI]],Table2[[#This Row],[School RONI]])</f>
        <v>Very Low</v>
      </c>
    </row>
    <row r="286" spans="1:120" s="179" customFormat="1" ht="13" x14ac:dyDescent="0.3">
      <c r="A286" s="168"/>
      <c r="B286" s="169"/>
      <c r="C286" s="170"/>
      <c r="D286" s="170"/>
      <c r="E286" s="170"/>
      <c r="F286" s="170"/>
      <c r="G286" s="170"/>
      <c r="H286" s="171"/>
      <c r="I286" s="172"/>
      <c r="J286" s="173"/>
      <c r="K286" s="172"/>
      <c r="L286" s="172"/>
      <c r="M286" s="173"/>
      <c r="N286" s="171"/>
      <c r="O286" s="173"/>
      <c r="P286" s="175"/>
      <c r="Q286" s="175"/>
      <c r="R286" s="175"/>
      <c r="S286" s="175"/>
      <c r="T286" s="175"/>
      <c r="U286" s="175"/>
      <c r="V286" s="175"/>
      <c r="W286" s="175"/>
      <c r="X286" s="175"/>
      <c r="Y286" s="175"/>
      <c r="Z286" s="175"/>
      <c r="AA286" s="175"/>
      <c r="AB286" s="175"/>
      <c r="AC286" s="175"/>
      <c r="AD286" s="175"/>
      <c r="AE286" s="175"/>
      <c r="AF286" s="175"/>
      <c r="AG286" s="175"/>
      <c r="AH286" s="175"/>
      <c r="AI286" s="175"/>
      <c r="AJ286" s="175"/>
      <c r="AK286" s="175"/>
      <c r="AL286" s="175"/>
      <c r="AM286" s="175"/>
      <c r="AN286" s="175"/>
      <c r="AO286" s="175"/>
      <c r="AP286" s="175"/>
      <c r="AQ286" s="175"/>
      <c r="AR286" s="176"/>
      <c r="AS286" s="176"/>
      <c r="AT286" s="176"/>
      <c r="AU286" s="177" t="str">
        <f>VLOOKUP(Table3[[#This Row],[Risk Rating Score]],'Lookup Values'!$BS$1:$BT$34,2)</f>
        <v>Very Low</v>
      </c>
      <c r="AV286" s="172"/>
      <c r="AW286" s="177" t="str">
        <f>IFERROR(VLOOKUP(Table3[[#This Row],[RONI Match]],'Lookup Values'!$BU$2:$BV$26,2,FALSE),"")</f>
        <v/>
      </c>
      <c r="AX286" s="186"/>
      <c r="AY286" s="172"/>
      <c r="AZ286" s="176"/>
      <c r="BA286" s="170"/>
      <c r="BB286" s="170"/>
      <c r="BC286" s="170"/>
      <c r="BD286" s="170"/>
      <c r="BE286" s="170"/>
      <c r="BF286" s="170"/>
      <c r="BG286" s="170"/>
      <c r="BH286" s="170"/>
      <c r="BI286" s="175"/>
      <c r="BJ286" s="173"/>
      <c r="BK286" s="173"/>
      <c r="BL286" s="175"/>
      <c r="BM286" s="176"/>
      <c r="CC286" s="180" t="str">
        <f>IFERROR(VLOOKUP(Table2[[#This Row],[Gender]],'Lookup Values'!$A$1:$B$5,2,FALSE),"0")</f>
        <v>0</v>
      </c>
      <c r="CD286" s="181"/>
      <c r="CE286" s="180" t="str">
        <f>IFERROR(VLOOKUP(Table2[[#This Row],[Year Group]],'Lookup Values'!$C$1:$D$9,2,FALSE),"0")</f>
        <v>0</v>
      </c>
      <c r="CF286" s="180" t="str">
        <f>IFERROR(VLOOKUP(Table2[[#This Row],[School]],'Lookup Values'!$E$1:$E$22,2,FALSE),"0")</f>
        <v>0</v>
      </c>
      <c r="CG286" s="180" t="str">
        <f>IFERROR(VLOOKUP(Table2[[#This Row],[Attending PRU / AP]],'Lookup Values'!$G$1:$H$3,2,FALSE),"0")</f>
        <v>0</v>
      </c>
      <c r="CH286" s="180" t="str">
        <f>IFERROR(VLOOKUP(Table2[[#This Row],[EHE]],'Lookup Values'!$I$1:$J$3,2,FALSE),"0")</f>
        <v>0</v>
      </c>
      <c r="CI286" s="180" t="str">
        <f>IFERROR(VLOOKUP(Table2[[#This Row],[CME]],'Lookup Values'!$K$1:$L$3,2,FALSE),"0")</f>
        <v>0</v>
      </c>
      <c r="CJ286" s="183" t="str">
        <f>IFERROR(VLOOKUP(Table2[[#This Row],[Ethnicity]],'Ethnicity codes'!$H$1:$J$101,3,FALSE),"")</f>
        <v/>
      </c>
      <c r="CK286" s="180" t="str">
        <f>IFERROR(VLOOKUP(Table3[[#This Row],[Ethnicity2]],'Lookup Values'!$M$1:$N$23,2,FALSE),"0")</f>
        <v>0</v>
      </c>
      <c r="CL286" s="180" t="str">
        <f>IFERROR(VLOOKUP(Table3[[#This Row],[Ethnicity2]],'Lookup Values'!$O$1:$P$3,2,FALSE),"0")</f>
        <v>0</v>
      </c>
      <c r="CM286" s="180" t="str">
        <f>IFERROR(VLOOKUP(Table2[[#This Row],[EAL]],'Lookup Values'!$Q$1:$R$3,2,FALSE),"0")</f>
        <v>0</v>
      </c>
      <c r="CN286" s="180" t="str">
        <f>IFERROR(VLOOKUP(Table2[[#This Row],[SEND]],'Lookup Values'!$S$1:$T$6,2,FALSE),"0")</f>
        <v>0</v>
      </c>
      <c r="CO286" s="180" t="str">
        <f>IFERROR(VLOOKUP(Table2[[#This Row],[Pupil Premium]],'Lookup Values'!$U$1:$V$3,2,FALSE),"0")</f>
        <v>0</v>
      </c>
      <c r="CP286" s="180" t="str">
        <f>IFERROR(VLOOKUP(Table2[[#This Row],[LAC / Care Leaver]],'Lookup Values'!$W$1:$X$3,2,FALSE),"0")</f>
        <v>0</v>
      </c>
      <c r="CQ286" s="180" t="str">
        <f>IFERROR(VLOOKUP(Table2[[#This Row],[CP / CIN]],'Lookup Values'!$Y$1:$Z$3,2,FALSE),"0")</f>
        <v>0</v>
      </c>
      <c r="CR286" s="180" t="str">
        <f>IFERROR(VLOOKUP(Table2[[#This Row],[Early Help Referral]],'Lookup Values'!$Y$1:$Z$3,2,FALSE),"0")</f>
        <v>0</v>
      </c>
      <c r="CS286" s="180" t="str">
        <f>IFERROR(VLOOKUP(Table2[[#This Row],[Social Worker]],'Lookup Values'!$Y$1:$Z$3,2,FALSE),"0")</f>
        <v>0</v>
      </c>
      <c r="CT286" s="180" t="str">
        <f>IFERROR(VLOOKUP(Table2[[#This Row],[Exclusion]],'Lookup Values'!$AE$1:$AF$5,2,FALSE),"0")</f>
        <v>0</v>
      </c>
      <c r="CU286" s="180" t="str">
        <f>IFERROR(VLOOKUP(Table2[[#This Row],[Attendance / Absence (&lt;90% PA / &lt;50% SA)]],'Lookup Values'!$AG$1:$AH$4,2,FALSE),"0")</f>
        <v>0</v>
      </c>
      <c r="CV286" s="180" t="str">
        <f>IFERROR(VLOOKUP(Table2[[#This Row],[Multiple School Moves (3+)]],'Lookup Values'!$AI$1:$AJ$3,2,FALSE),"0")</f>
        <v>0</v>
      </c>
      <c r="CW286" s="180" t="str">
        <f>IFERROR(VLOOKUP(Table2[[#This Row],[Pregnancy]],'Lookup Values'!$AK$1:$AL$3,2,FALSE),"0")</f>
        <v>0</v>
      </c>
      <c r="CX286" s="180" t="str">
        <f>IFERROR(VLOOKUP(Table2[[#This Row],[Young Parent]],'Lookup Values'!$AM$1:$AN$3,2,FALSE),"0")</f>
        <v>0</v>
      </c>
      <c r="CY286" s="180" t="str">
        <f>IFERROR(VLOOKUP(Table2[[#This Row],[Young Carer]],'Lookup Values'!$AO$1:$AP$3,2,FALSE),"0")</f>
        <v>0</v>
      </c>
      <c r="CZ286" s="180" t="str">
        <f>IFERROR(VLOOKUP(Table2[[#This Row],[CAMHS Involvement]],'Lookup Values'!$AQ$1:$AR$3,2,FALSE),"0")</f>
        <v>0</v>
      </c>
      <c r="DA286" s="180" t="str">
        <f>IFERROR(VLOOKUP(Table2[[#This Row],[Health Condition]],'Lookup Values'!$AS$1:$AT$3,2,FALSE),"0")</f>
        <v>0</v>
      </c>
      <c r="DB286" s="180" t="str">
        <f>IFERROR(VLOOKUP(Table2[[#This Row],[Substance Misuse ]],'Lookup Values'!$AU$1:$AV$3,2,FALSE),"0")</f>
        <v>0</v>
      </c>
      <c r="DC286" s="180" t="str">
        <f>IFERROR(VLOOKUP(Table2[[#This Row],[YOT supervision]],'Lookup Values'!$AW$1:$AX$3,2,FALSE),"0")</f>
        <v>0</v>
      </c>
      <c r="DD286" s="180" t="str">
        <f>IFERROR(VLOOKUP(Table2[[#This Row],[Previous YOT supervision]],'Lookup Values'!$AY$1:$AZ$3,2,FALSE),"0")</f>
        <v>0</v>
      </c>
      <c r="DE286" s="180" t="str">
        <f>IFERROR(VLOOKUP(Table2[[#This Row],[Custody]],'Lookup Values'!$BA$1:$BB$3,2,FALSE),"0")</f>
        <v>0</v>
      </c>
      <c r="DF286" s="180" t="str">
        <f>IFERROR(VLOOKUP(Table2[[#This Row],[KS2 Eng &amp; Maths Ability Profile HAP/MAP/LAP]],'Lookup Values'!$BC$1:$BD$4,2,FALSE),"0")</f>
        <v>0</v>
      </c>
      <c r="DG286" s="180" t="str">
        <f>IFERROR(VLOOKUP(Table2[[#This Row],[Intended Post 16 Destination]],'Lookup Values'!$BG$1:$BH$12,2,FALSE),"0")</f>
        <v>0</v>
      </c>
      <c r="DH286" s="180" t="str">
        <f>IFERROR(VLOOKUP(Table2[[#This Row],[Application submitted (Y/N or number of applications)]],'Lookup Values'!$BI$1:$BJ$3,2,FALSE),"0")</f>
        <v>0</v>
      </c>
      <c r="DI286" s="180" t="str">
        <f>IFERROR(VLOOKUP(Table2[[#This Row],[Provider Name]],'Lookup Values'!$BK$1:$BL$3,2,FALSE),"0")</f>
        <v>0</v>
      </c>
      <c r="DJ286" s="181"/>
      <c r="DK286" s="180" t="str">
        <f>IFERROR(VLOOKUP(Table2[[#This Row],[Offer received (Y/N)]],'Lookup Values'!$BM$1:$BN$3,2,FALSE),"0")</f>
        <v>0</v>
      </c>
      <c r="DL286" s="180" t="str">
        <f>IFERROR(VLOOKUP(Table2[[#This Row],[Poor Behaviour / Attitude / Motivation]],'Lookup Values'!$BO$1:$BP$4,2,FALSE),"0")</f>
        <v>0</v>
      </c>
      <c r="DM286" s="180" t="str">
        <f>IFERROR(VLOOKUP(Table2[[#This Row],[Other known risk factors (1)]],'Lookup Values'!$BQ$1:$BR$10,2,FALSE),"0")</f>
        <v>0</v>
      </c>
      <c r="DN286" s="182" t="str">
        <f>IFERROR(VLOOKUP(Table2[[#This Row],[Other known risk factors (2)]],'Lookup Values'!$BQ$1:$BR$10,2,FALSE),"0")</f>
        <v>0</v>
      </c>
      <c r="DO286" s="180">
        <f>SUM(Table3[[#This Row],[Gender Score]:[Other known risk factors (2) Score]])</f>
        <v>0</v>
      </c>
      <c r="DP286" s="185" t="str">
        <f>CONCATENATE(Table2[[#This Row],[Generated RONI]],Table2[[#This Row],[School RONI]])</f>
        <v>Very Low</v>
      </c>
    </row>
    <row r="287" spans="1:120" s="179" customFormat="1" ht="13" x14ac:dyDescent="0.3">
      <c r="A287" s="168"/>
      <c r="B287" s="169"/>
      <c r="C287" s="170"/>
      <c r="D287" s="170"/>
      <c r="E287" s="170"/>
      <c r="F287" s="170"/>
      <c r="G287" s="170"/>
      <c r="H287" s="171"/>
      <c r="I287" s="172"/>
      <c r="J287" s="173"/>
      <c r="K287" s="172"/>
      <c r="L287" s="172"/>
      <c r="M287" s="173"/>
      <c r="N287" s="171"/>
      <c r="O287" s="173"/>
      <c r="P287" s="175"/>
      <c r="Q287" s="175"/>
      <c r="R287" s="175"/>
      <c r="S287" s="175"/>
      <c r="T287" s="175"/>
      <c r="U287" s="175"/>
      <c r="V287" s="175"/>
      <c r="W287" s="175"/>
      <c r="X287" s="175"/>
      <c r="Y287" s="175"/>
      <c r="Z287" s="175"/>
      <c r="AA287" s="175"/>
      <c r="AB287" s="175"/>
      <c r="AC287" s="175"/>
      <c r="AD287" s="175"/>
      <c r="AE287" s="175"/>
      <c r="AF287" s="175"/>
      <c r="AG287" s="175"/>
      <c r="AH287" s="175"/>
      <c r="AI287" s="175"/>
      <c r="AJ287" s="175"/>
      <c r="AK287" s="175"/>
      <c r="AL287" s="175"/>
      <c r="AM287" s="175"/>
      <c r="AN287" s="175"/>
      <c r="AO287" s="175"/>
      <c r="AP287" s="175"/>
      <c r="AQ287" s="175"/>
      <c r="AR287" s="176"/>
      <c r="AS287" s="176"/>
      <c r="AT287" s="176"/>
      <c r="AU287" s="177" t="str">
        <f>VLOOKUP(Table3[[#This Row],[Risk Rating Score]],'Lookup Values'!$BS$1:$BT$34,2)</f>
        <v>Very Low</v>
      </c>
      <c r="AV287" s="172"/>
      <c r="AW287" s="177" t="str">
        <f>IFERROR(VLOOKUP(Table3[[#This Row],[RONI Match]],'Lookup Values'!$BU$2:$BV$26,2,FALSE),"")</f>
        <v/>
      </c>
      <c r="AX287" s="186"/>
      <c r="AY287" s="172"/>
      <c r="AZ287" s="176"/>
      <c r="BA287" s="170"/>
      <c r="BB287" s="170"/>
      <c r="BC287" s="170"/>
      <c r="BD287" s="170"/>
      <c r="BE287" s="170"/>
      <c r="BF287" s="170"/>
      <c r="BG287" s="170"/>
      <c r="BH287" s="170"/>
      <c r="BI287" s="175"/>
      <c r="BJ287" s="173"/>
      <c r="BK287" s="173"/>
      <c r="BL287" s="175"/>
      <c r="BM287" s="176"/>
      <c r="CC287" s="180" t="str">
        <f>IFERROR(VLOOKUP(Table2[[#This Row],[Gender]],'Lookup Values'!$A$1:$B$5,2,FALSE),"0")</f>
        <v>0</v>
      </c>
      <c r="CD287" s="181"/>
      <c r="CE287" s="180" t="str">
        <f>IFERROR(VLOOKUP(Table2[[#This Row],[Year Group]],'Lookup Values'!$C$1:$D$9,2,FALSE),"0")</f>
        <v>0</v>
      </c>
      <c r="CF287" s="180" t="str">
        <f>IFERROR(VLOOKUP(Table2[[#This Row],[School]],'Lookup Values'!$E$1:$E$22,2,FALSE),"0")</f>
        <v>0</v>
      </c>
      <c r="CG287" s="180" t="str">
        <f>IFERROR(VLOOKUP(Table2[[#This Row],[Attending PRU / AP]],'Lookup Values'!$G$1:$H$3,2,FALSE),"0")</f>
        <v>0</v>
      </c>
      <c r="CH287" s="180" t="str">
        <f>IFERROR(VLOOKUP(Table2[[#This Row],[EHE]],'Lookup Values'!$I$1:$J$3,2,FALSE),"0")</f>
        <v>0</v>
      </c>
      <c r="CI287" s="180" t="str">
        <f>IFERROR(VLOOKUP(Table2[[#This Row],[CME]],'Lookup Values'!$K$1:$L$3,2,FALSE),"0")</f>
        <v>0</v>
      </c>
      <c r="CJ287" s="183" t="str">
        <f>IFERROR(VLOOKUP(Table2[[#This Row],[Ethnicity]],'Ethnicity codes'!$H$1:$J$101,3,FALSE),"")</f>
        <v/>
      </c>
      <c r="CK287" s="180" t="str">
        <f>IFERROR(VLOOKUP(Table3[[#This Row],[Ethnicity2]],'Lookup Values'!$M$1:$N$23,2,FALSE),"0")</f>
        <v>0</v>
      </c>
      <c r="CL287" s="180" t="str">
        <f>IFERROR(VLOOKUP(Table3[[#This Row],[Ethnicity2]],'Lookup Values'!$O$1:$P$3,2,FALSE),"0")</f>
        <v>0</v>
      </c>
      <c r="CM287" s="180" t="str">
        <f>IFERROR(VLOOKUP(Table2[[#This Row],[EAL]],'Lookup Values'!$Q$1:$R$3,2,FALSE),"0")</f>
        <v>0</v>
      </c>
      <c r="CN287" s="180" t="str">
        <f>IFERROR(VLOOKUP(Table2[[#This Row],[SEND]],'Lookup Values'!$S$1:$T$6,2,FALSE),"0")</f>
        <v>0</v>
      </c>
      <c r="CO287" s="180" t="str">
        <f>IFERROR(VLOOKUP(Table2[[#This Row],[Pupil Premium]],'Lookup Values'!$U$1:$V$3,2,FALSE),"0")</f>
        <v>0</v>
      </c>
      <c r="CP287" s="180" t="str">
        <f>IFERROR(VLOOKUP(Table2[[#This Row],[LAC / Care Leaver]],'Lookup Values'!$W$1:$X$3,2,FALSE),"0")</f>
        <v>0</v>
      </c>
      <c r="CQ287" s="180" t="str">
        <f>IFERROR(VLOOKUP(Table2[[#This Row],[CP / CIN]],'Lookup Values'!$Y$1:$Z$3,2,FALSE),"0")</f>
        <v>0</v>
      </c>
      <c r="CR287" s="180" t="str">
        <f>IFERROR(VLOOKUP(Table2[[#This Row],[Early Help Referral]],'Lookup Values'!$Y$1:$Z$3,2,FALSE),"0")</f>
        <v>0</v>
      </c>
      <c r="CS287" s="180" t="str">
        <f>IFERROR(VLOOKUP(Table2[[#This Row],[Social Worker]],'Lookup Values'!$Y$1:$Z$3,2,FALSE),"0")</f>
        <v>0</v>
      </c>
      <c r="CT287" s="180" t="str">
        <f>IFERROR(VLOOKUP(Table2[[#This Row],[Exclusion]],'Lookup Values'!$AE$1:$AF$5,2,FALSE),"0")</f>
        <v>0</v>
      </c>
      <c r="CU287" s="180" t="str">
        <f>IFERROR(VLOOKUP(Table2[[#This Row],[Attendance / Absence (&lt;90% PA / &lt;50% SA)]],'Lookup Values'!$AG$1:$AH$4,2,FALSE),"0")</f>
        <v>0</v>
      </c>
      <c r="CV287" s="180" t="str">
        <f>IFERROR(VLOOKUP(Table2[[#This Row],[Multiple School Moves (3+)]],'Lookup Values'!$AI$1:$AJ$3,2,FALSE),"0")</f>
        <v>0</v>
      </c>
      <c r="CW287" s="180" t="str">
        <f>IFERROR(VLOOKUP(Table2[[#This Row],[Pregnancy]],'Lookup Values'!$AK$1:$AL$3,2,FALSE),"0")</f>
        <v>0</v>
      </c>
      <c r="CX287" s="180" t="str">
        <f>IFERROR(VLOOKUP(Table2[[#This Row],[Young Parent]],'Lookup Values'!$AM$1:$AN$3,2,FALSE),"0")</f>
        <v>0</v>
      </c>
      <c r="CY287" s="180" t="str">
        <f>IFERROR(VLOOKUP(Table2[[#This Row],[Young Carer]],'Lookup Values'!$AO$1:$AP$3,2,FALSE),"0")</f>
        <v>0</v>
      </c>
      <c r="CZ287" s="180" t="str">
        <f>IFERROR(VLOOKUP(Table2[[#This Row],[CAMHS Involvement]],'Lookup Values'!$AQ$1:$AR$3,2,FALSE),"0")</f>
        <v>0</v>
      </c>
      <c r="DA287" s="180" t="str">
        <f>IFERROR(VLOOKUP(Table2[[#This Row],[Health Condition]],'Lookup Values'!$AS$1:$AT$3,2,FALSE),"0")</f>
        <v>0</v>
      </c>
      <c r="DB287" s="180" t="str">
        <f>IFERROR(VLOOKUP(Table2[[#This Row],[Substance Misuse ]],'Lookup Values'!$AU$1:$AV$3,2,FALSE),"0")</f>
        <v>0</v>
      </c>
      <c r="DC287" s="180" t="str">
        <f>IFERROR(VLOOKUP(Table2[[#This Row],[YOT supervision]],'Lookup Values'!$AW$1:$AX$3,2,FALSE),"0")</f>
        <v>0</v>
      </c>
      <c r="DD287" s="180" t="str">
        <f>IFERROR(VLOOKUP(Table2[[#This Row],[Previous YOT supervision]],'Lookup Values'!$AY$1:$AZ$3,2,FALSE),"0")</f>
        <v>0</v>
      </c>
      <c r="DE287" s="180" t="str">
        <f>IFERROR(VLOOKUP(Table2[[#This Row],[Custody]],'Lookup Values'!$BA$1:$BB$3,2,FALSE),"0")</f>
        <v>0</v>
      </c>
      <c r="DF287" s="180" t="str">
        <f>IFERROR(VLOOKUP(Table2[[#This Row],[KS2 Eng &amp; Maths Ability Profile HAP/MAP/LAP]],'Lookup Values'!$BC$1:$BD$4,2,FALSE),"0")</f>
        <v>0</v>
      </c>
      <c r="DG287" s="180" t="str">
        <f>IFERROR(VLOOKUP(Table2[[#This Row],[Intended Post 16 Destination]],'Lookup Values'!$BG$1:$BH$12,2,FALSE),"0")</f>
        <v>0</v>
      </c>
      <c r="DH287" s="180" t="str">
        <f>IFERROR(VLOOKUP(Table2[[#This Row],[Application submitted (Y/N or number of applications)]],'Lookup Values'!$BI$1:$BJ$3,2,FALSE),"0")</f>
        <v>0</v>
      </c>
      <c r="DI287" s="180" t="str">
        <f>IFERROR(VLOOKUP(Table2[[#This Row],[Provider Name]],'Lookup Values'!$BK$1:$BL$3,2,FALSE),"0")</f>
        <v>0</v>
      </c>
      <c r="DJ287" s="181"/>
      <c r="DK287" s="180" t="str">
        <f>IFERROR(VLOOKUP(Table2[[#This Row],[Offer received (Y/N)]],'Lookup Values'!$BM$1:$BN$3,2,FALSE),"0")</f>
        <v>0</v>
      </c>
      <c r="DL287" s="180" t="str">
        <f>IFERROR(VLOOKUP(Table2[[#This Row],[Poor Behaviour / Attitude / Motivation]],'Lookup Values'!$BO$1:$BP$4,2,FALSE),"0")</f>
        <v>0</v>
      </c>
      <c r="DM287" s="180" t="str">
        <f>IFERROR(VLOOKUP(Table2[[#This Row],[Other known risk factors (1)]],'Lookup Values'!$BQ$1:$BR$10,2,FALSE),"0")</f>
        <v>0</v>
      </c>
      <c r="DN287" s="182" t="str">
        <f>IFERROR(VLOOKUP(Table2[[#This Row],[Other known risk factors (2)]],'Lookup Values'!$BQ$1:$BR$10,2,FALSE),"0")</f>
        <v>0</v>
      </c>
      <c r="DO287" s="180">
        <f>SUM(Table3[[#This Row],[Gender Score]:[Other known risk factors (2) Score]])</f>
        <v>0</v>
      </c>
      <c r="DP287" s="185" t="str">
        <f>CONCATENATE(Table2[[#This Row],[Generated RONI]],Table2[[#This Row],[School RONI]])</f>
        <v>Very Low</v>
      </c>
    </row>
    <row r="288" spans="1:120" s="179" customFormat="1" ht="13" x14ac:dyDescent="0.3">
      <c r="A288" s="168"/>
      <c r="B288" s="169"/>
      <c r="C288" s="170"/>
      <c r="D288" s="170"/>
      <c r="E288" s="170"/>
      <c r="F288" s="170"/>
      <c r="G288" s="170"/>
      <c r="H288" s="171"/>
      <c r="I288" s="172"/>
      <c r="J288" s="173"/>
      <c r="K288" s="172"/>
      <c r="L288" s="172"/>
      <c r="M288" s="173"/>
      <c r="N288" s="171"/>
      <c r="O288" s="173"/>
      <c r="P288" s="175"/>
      <c r="Q288" s="175"/>
      <c r="R288" s="175"/>
      <c r="S288" s="175"/>
      <c r="T288" s="175"/>
      <c r="U288" s="175"/>
      <c r="V288" s="175"/>
      <c r="W288" s="175"/>
      <c r="X288" s="175"/>
      <c r="Y288" s="175"/>
      <c r="Z288" s="175"/>
      <c r="AA288" s="175"/>
      <c r="AB288" s="175"/>
      <c r="AC288" s="175"/>
      <c r="AD288" s="175"/>
      <c r="AE288" s="175"/>
      <c r="AF288" s="175"/>
      <c r="AG288" s="175"/>
      <c r="AH288" s="175"/>
      <c r="AI288" s="175"/>
      <c r="AJ288" s="175"/>
      <c r="AK288" s="175"/>
      <c r="AL288" s="175"/>
      <c r="AM288" s="175"/>
      <c r="AN288" s="175"/>
      <c r="AO288" s="175"/>
      <c r="AP288" s="175"/>
      <c r="AQ288" s="175"/>
      <c r="AR288" s="176"/>
      <c r="AS288" s="176"/>
      <c r="AT288" s="176"/>
      <c r="AU288" s="177" t="str">
        <f>VLOOKUP(Table3[[#This Row],[Risk Rating Score]],'Lookup Values'!$BS$1:$BT$34,2)</f>
        <v>Very Low</v>
      </c>
      <c r="AV288" s="172"/>
      <c r="AW288" s="177" t="str">
        <f>IFERROR(VLOOKUP(Table3[[#This Row],[RONI Match]],'Lookup Values'!$BU$2:$BV$26,2,FALSE),"")</f>
        <v/>
      </c>
      <c r="AX288" s="186"/>
      <c r="AY288" s="172"/>
      <c r="AZ288" s="176"/>
      <c r="BA288" s="170"/>
      <c r="BB288" s="170"/>
      <c r="BC288" s="170"/>
      <c r="BD288" s="170"/>
      <c r="BE288" s="170"/>
      <c r="BF288" s="170"/>
      <c r="BG288" s="170"/>
      <c r="BH288" s="170"/>
      <c r="BI288" s="175"/>
      <c r="BJ288" s="173"/>
      <c r="BK288" s="173"/>
      <c r="BL288" s="175"/>
      <c r="BM288" s="176"/>
      <c r="CC288" s="180" t="str">
        <f>IFERROR(VLOOKUP(Table2[[#This Row],[Gender]],'Lookup Values'!$A$1:$B$5,2,FALSE),"0")</f>
        <v>0</v>
      </c>
      <c r="CD288" s="181"/>
      <c r="CE288" s="180" t="str">
        <f>IFERROR(VLOOKUP(Table2[[#This Row],[Year Group]],'Lookup Values'!$C$1:$D$9,2,FALSE),"0")</f>
        <v>0</v>
      </c>
      <c r="CF288" s="180" t="str">
        <f>IFERROR(VLOOKUP(Table2[[#This Row],[School]],'Lookup Values'!$E$1:$E$22,2,FALSE),"0")</f>
        <v>0</v>
      </c>
      <c r="CG288" s="180" t="str">
        <f>IFERROR(VLOOKUP(Table2[[#This Row],[Attending PRU / AP]],'Lookup Values'!$G$1:$H$3,2,FALSE),"0")</f>
        <v>0</v>
      </c>
      <c r="CH288" s="180" t="str">
        <f>IFERROR(VLOOKUP(Table2[[#This Row],[EHE]],'Lookup Values'!$I$1:$J$3,2,FALSE),"0")</f>
        <v>0</v>
      </c>
      <c r="CI288" s="180" t="str">
        <f>IFERROR(VLOOKUP(Table2[[#This Row],[CME]],'Lookup Values'!$K$1:$L$3,2,FALSE),"0")</f>
        <v>0</v>
      </c>
      <c r="CJ288" s="183" t="str">
        <f>IFERROR(VLOOKUP(Table2[[#This Row],[Ethnicity]],'Ethnicity codes'!$H$1:$J$101,3,FALSE),"")</f>
        <v/>
      </c>
      <c r="CK288" s="180" t="str">
        <f>IFERROR(VLOOKUP(Table3[[#This Row],[Ethnicity2]],'Lookup Values'!$M$1:$N$23,2,FALSE),"0")</f>
        <v>0</v>
      </c>
      <c r="CL288" s="180" t="str">
        <f>IFERROR(VLOOKUP(Table3[[#This Row],[Ethnicity2]],'Lookup Values'!$O$1:$P$3,2,FALSE),"0")</f>
        <v>0</v>
      </c>
      <c r="CM288" s="180" t="str">
        <f>IFERROR(VLOOKUP(Table2[[#This Row],[EAL]],'Lookup Values'!$Q$1:$R$3,2,FALSE),"0")</f>
        <v>0</v>
      </c>
      <c r="CN288" s="180" t="str">
        <f>IFERROR(VLOOKUP(Table2[[#This Row],[SEND]],'Lookup Values'!$S$1:$T$6,2,FALSE),"0")</f>
        <v>0</v>
      </c>
      <c r="CO288" s="180" t="str">
        <f>IFERROR(VLOOKUP(Table2[[#This Row],[Pupil Premium]],'Lookup Values'!$U$1:$V$3,2,FALSE),"0")</f>
        <v>0</v>
      </c>
      <c r="CP288" s="180" t="str">
        <f>IFERROR(VLOOKUP(Table2[[#This Row],[LAC / Care Leaver]],'Lookup Values'!$W$1:$X$3,2,FALSE),"0")</f>
        <v>0</v>
      </c>
      <c r="CQ288" s="180" t="str">
        <f>IFERROR(VLOOKUP(Table2[[#This Row],[CP / CIN]],'Lookup Values'!$Y$1:$Z$3,2,FALSE),"0")</f>
        <v>0</v>
      </c>
      <c r="CR288" s="180" t="str">
        <f>IFERROR(VLOOKUP(Table2[[#This Row],[Early Help Referral]],'Lookup Values'!$Y$1:$Z$3,2,FALSE),"0")</f>
        <v>0</v>
      </c>
      <c r="CS288" s="180" t="str">
        <f>IFERROR(VLOOKUP(Table2[[#This Row],[Social Worker]],'Lookup Values'!$Y$1:$Z$3,2,FALSE),"0")</f>
        <v>0</v>
      </c>
      <c r="CT288" s="180" t="str">
        <f>IFERROR(VLOOKUP(Table2[[#This Row],[Exclusion]],'Lookup Values'!$AE$1:$AF$5,2,FALSE),"0")</f>
        <v>0</v>
      </c>
      <c r="CU288" s="180" t="str">
        <f>IFERROR(VLOOKUP(Table2[[#This Row],[Attendance / Absence (&lt;90% PA / &lt;50% SA)]],'Lookup Values'!$AG$1:$AH$4,2,FALSE),"0")</f>
        <v>0</v>
      </c>
      <c r="CV288" s="180" t="str">
        <f>IFERROR(VLOOKUP(Table2[[#This Row],[Multiple School Moves (3+)]],'Lookup Values'!$AI$1:$AJ$3,2,FALSE),"0")</f>
        <v>0</v>
      </c>
      <c r="CW288" s="180" t="str">
        <f>IFERROR(VLOOKUP(Table2[[#This Row],[Pregnancy]],'Lookup Values'!$AK$1:$AL$3,2,FALSE),"0")</f>
        <v>0</v>
      </c>
      <c r="CX288" s="180" t="str">
        <f>IFERROR(VLOOKUP(Table2[[#This Row],[Young Parent]],'Lookup Values'!$AM$1:$AN$3,2,FALSE),"0")</f>
        <v>0</v>
      </c>
      <c r="CY288" s="180" t="str">
        <f>IFERROR(VLOOKUP(Table2[[#This Row],[Young Carer]],'Lookup Values'!$AO$1:$AP$3,2,FALSE),"0")</f>
        <v>0</v>
      </c>
      <c r="CZ288" s="180" t="str">
        <f>IFERROR(VLOOKUP(Table2[[#This Row],[CAMHS Involvement]],'Lookup Values'!$AQ$1:$AR$3,2,FALSE),"0")</f>
        <v>0</v>
      </c>
      <c r="DA288" s="180" t="str">
        <f>IFERROR(VLOOKUP(Table2[[#This Row],[Health Condition]],'Lookup Values'!$AS$1:$AT$3,2,FALSE),"0")</f>
        <v>0</v>
      </c>
      <c r="DB288" s="180" t="str">
        <f>IFERROR(VLOOKUP(Table2[[#This Row],[Substance Misuse ]],'Lookup Values'!$AU$1:$AV$3,2,FALSE),"0")</f>
        <v>0</v>
      </c>
      <c r="DC288" s="180" t="str">
        <f>IFERROR(VLOOKUP(Table2[[#This Row],[YOT supervision]],'Lookup Values'!$AW$1:$AX$3,2,FALSE),"0")</f>
        <v>0</v>
      </c>
      <c r="DD288" s="180" t="str">
        <f>IFERROR(VLOOKUP(Table2[[#This Row],[Previous YOT supervision]],'Lookup Values'!$AY$1:$AZ$3,2,FALSE),"0")</f>
        <v>0</v>
      </c>
      <c r="DE288" s="180" t="str">
        <f>IFERROR(VLOOKUP(Table2[[#This Row],[Custody]],'Lookup Values'!$BA$1:$BB$3,2,FALSE),"0")</f>
        <v>0</v>
      </c>
      <c r="DF288" s="180" t="str">
        <f>IFERROR(VLOOKUP(Table2[[#This Row],[KS2 Eng &amp; Maths Ability Profile HAP/MAP/LAP]],'Lookup Values'!$BC$1:$BD$4,2,FALSE),"0")</f>
        <v>0</v>
      </c>
      <c r="DG288" s="180" t="str">
        <f>IFERROR(VLOOKUP(Table2[[#This Row],[Intended Post 16 Destination]],'Lookup Values'!$BG$1:$BH$12,2,FALSE),"0")</f>
        <v>0</v>
      </c>
      <c r="DH288" s="180" t="str">
        <f>IFERROR(VLOOKUP(Table2[[#This Row],[Application submitted (Y/N or number of applications)]],'Lookup Values'!$BI$1:$BJ$3,2,FALSE),"0")</f>
        <v>0</v>
      </c>
      <c r="DI288" s="180" t="str">
        <f>IFERROR(VLOOKUP(Table2[[#This Row],[Provider Name]],'Lookup Values'!$BK$1:$BL$3,2,FALSE),"0")</f>
        <v>0</v>
      </c>
      <c r="DJ288" s="181"/>
      <c r="DK288" s="180" t="str">
        <f>IFERROR(VLOOKUP(Table2[[#This Row],[Offer received (Y/N)]],'Lookup Values'!$BM$1:$BN$3,2,FALSE),"0")</f>
        <v>0</v>
      </c>
      <c r="DL288" s="180" t="str">
        <f>IFERROR(VLOOKUP(Table2[[#This Row],[Poor Behaviour / Attitude / Motivation]],'Lookup Values'!$BO$1:$BP$4,2,FALSE),"0")</f>
        <v>0</v>
      </c>
      <c r="DM288" s="180" t="str">
        <f>IFERROR(VLOOKUP(Table2[[#This Row],[Other known risk factors (1)]],'Lookup Values'!$BQ$1:$BR$10,2,FALSE),"0")</f>
        <v>0</v>
      </c>
      <c r="DN288" s="182" t="str">
        <f>IFERROR(VLOOKUP(Table2[[#This Row],[Other known risk factors (2)]],'Lookup Values'!$BQ$1:$BR$10,2,FALSE),"0")</f>
        <v>0</v>
      </c>
      <c r="DO288" s="180">
        <f>SUM(Table3[[#This Row],[Gender Score]:[Other known risk factors (2) Score]])</f>
        <v>0</v>
      </c>
      <c r="DP288" s="185" t="str">
        <f>CONCATENATE(Table2[[#This Row],[Generated RONI]],Table2[[#This Row],[School RONI]])</f>
        <v>Very Low</v>
      </c>
    </row>
    <row r="289" spans="1:120" s="179" customFormat="1" ht="13" x14ac:dyDescent="0.3">
      <c r="A289" s="168"/>
      <c r="B289" s="169"/>
      <c r="C289" s="170"/>
      <c r="D289" s="170"/>
      <c r="E289" s="170"/>
      <c r="F289" s="170"/>
      <c r="G289" s="170"/>
      <c r="H289" s="171"/>
      <c r="I289" s="172"/>
      <c r="J289" s="173"/>
      <c r="K289" s="172"/>
      <c r="L289" s="172"/>
      <c r="M289" s="173"/>
      <c r="N289" s="171"/>
      <c r="O289" s="173"/>
      <c r="P289" s="175"/>
      <c r="Q289" s="175"/>
      <c r="R289" s="175"/>
      <c r="S289" s="175"/>
      <c r="T289" s="175"/>
      <c r="U289" s="175"/>
      <c r="V289" s="175"/>
      <c r="W289" s="175"/>
      <c r="X289" s="175"/>
      <c r="Y289" s="175"/>
      <c r="Z289" s="175"/>
      <c r="AA289" s="175"/>
      <c r="AB289" s="175"/>
      <c r="AC289" s="175"/>
      <c r="AD289" s="175"/>
      <c r="AE289" s="175"/>
      <c r="AF289" s="175"/>
      <c r="AG289" s="175"/>
      <c r="AH289" s="175"/>
      <c r="AI289" s="175"/>
      <c r="AJ289" s="175"/>
      <c r="AK289" s="175"/>
      <c r="AL289" s="175"/>
      <c r="AM289" s="175"/>
      <c r="AN289" s="175"/>
      <c r="AO289" s="175"/>
      <c r="AP289" s="175"/>
      <c r="AQ289" s="175"/>
      <c r="AR289" s="176"/>
      <c r="AS289" s="176"/>
      <c r="AT289" s="176"/>
      <c r="AU289" s="177" t="str">
        <f>VLOOKUP(Table3[[#This Row],[Risk Rating Score]],'Lookup Values'!$BS$1:$BT$34,2)</f>
        <v>Very Low</v>
      </c>
      <c r="AV289" s="172"/>
      <c r="AW289" s="177" t="str">
        <f>IFERROR(VLOOKUP(Table3[[#This Row],[RONI Match]],'Lookup Values'!$BU$2:$BV$26,2,FALSE),"")</f>
        <v/>
      </c>
      <c r="AX289" s="186"/>
      <c r="AY289" s="172"/>
      <c r="AZ289" s="176"/>
      <c r="BA289" s="170"/>
      <c r="BB289" s="170"/>
      <c r="BC289" s="170"/>
      <c r="BD289" s="170"/>
      <c r="BE289" s="170"/>
      <c r="BF289" s="170"/>
      <c r="BG289" s="170"/>
      <c r="BH289" s="170"/>
      <c r="BI289" s="175"/>
      <c r="BJ289" s="173"/>
      <c r="BK289" s="173"/>
      <c r="BL289" s="175"/>
      <c r="BM289" s="176"/>
      <c r="CC289" s="180" t="str">
        <f>IFERROR(VLOOKUP(Table2[[#This Row],[Gender]],'Lookup Values'!$A$1:$B$5,2,FALSE),"0")</f>
        <v>0</v>
      </c>
      <c r="CD289" s="181"/>
      <c r="CE289" s="180" t="str">
        <f>IFERROR(VLOOKUP(Table2[[#This Row],[Year Group]],'Lookup Values'!$C$1:$D$9,2,FALSE),"0")</f>
        <v>0</v>
      </c>
      <c r="CF289" s="180" t="str">
        <f>IFERROR(VLOOKUP(Table2[[#This Row],[School]],'Lookup Values'!$E$1:$E$22,2,FALSE),"0")</f>
        <v>0</v>
      </c>
      <c r="CG289" s="180" t="str">
        <f>IFERROR(VLOOKUP(Table2[[#This Row],[Attending PRU / AP]],'Lookup Values'!$G$1:$H$3,2,FALSE),"0")</f>
        <v>0</v>
      </c>
      <c r="CH289" s="180" t="str">
        <f>IFERROR(VLOOKUP(Table2[[#This Row],[EHE]],'Lookup Values'!$I$1:$J$3,2,FALSE),"0")</f>
        <v>0</v>
      </c>
      <c r="CI289" s="180" t="str">
        <f>IFERROR(VLOOKUP(Table2[[#This Row],[CME]],'Lookup Values'!$K$1:$L$3,2,FALSE),"0")</f>
        <v>0</v>
      </c>
      <c r="CJ289" s="183" t="str">
        <f>IFERROR(VLOOKUP(Table2[[#This Row],[Ethnicity]],'Ethnicity codes'!$H$1:$J$101,3,FALSE),"")</f>
        <v/>
      </c>
      <c r="CK289" s="180" t="str">
        <f>IFERROR(VLOOKUP(Table3[[#This Row],[Ethnicity2]],'Lookup Values'!$M$1:$N$23,2,FALSE),"0")</f>
        <v>0</v>
      </c>
      <c r="CL289" s="180" t="str">
        <f>IFERROR(VLOOKUP(Table3[[#This Row],[Ethnicity2]],'Lookup Values'!$O$1:$P$3,2,FALSE),"0")</f>
        <v>0</v>
      </c>
      <c r="CM289" s="180" t="str">
        <f>IFERROR(VLOOKUP(Table2[[#This Row],[EAL]],'Lookup Values'!$Q$1:$R$3,2,FALSE),"0")</f>
        <v>0</v>
      </c>
      <c r="CN289" s="180" t="str">
        <f>IFERROR(VLOOKUP(Table2[[#This Row],[SEND]],'Lookup Values'!$S$1:$T$6,2,FALSE),"0")</f>
        <v>0</v>
      </c>
      <c r="CO289" s="180" t="str">
        <f>IFERROR(VLOOKUP(Table2[[#This Row],[Pupil Premium]],'Lookup Values'!$U$1:$V$3,2,FALSE),"0")</f>
        <v>0</v>
      </c>
      <c r="CP289" s="180" t="str">
        <f>IFERROR(VLOOKUP(Table2[[#This Row],[LAC / Care Leaver]],'Lookup Values'!$W$1:$X$3,2,FALSE),"0")</f>
        <v>0</v>
      </c>
      <c r="CQ289" s="180" t="str">
        <f>IFERROR(VLOOKUP(Table2[[#This Row],[CP / CIN]],'Lookup Values'!$Y$1:$Z$3,2,FALSE),"0")</f>
        <v>0</v>
      </c>
      <c r="CR289" s="180" t="str">
        <f>IFERROR(VLOOKUP(Table2[[#This Row],[Early Help Referral]],'Lookup Values'!$Y$1:$Z$3,2,FALSE),"0")</f>
        <v>0</v>
      </c>
      <c r="CS289" s="180" t="str">
        <f>IFERROR(VLOOKUP(Table2[[#This Row],[Social Worker]],'Lookup Values'!$Y$1:$Z$3,2,FALSE),"0")</f>
        <v>0</v>
      </c>
      <c r="CT289" s="180" t="str">
        <f>IFERROR(VLOOKUP(Table2[[#This Row],[Exclusion]],'Lookup Values'!$AE$1:$AF$5,2,FALSE),"0")</f>
        <v>0</v>
      </c>
      <c r="CU289" s="180" t="str">
        <f>IFERROR(VLOOKUP(Table2[[#This Row],[Attendance / Absence (&lt;90% PA / &lt;50% SA)]],'Lookup Values'!$AG$1:$AH$4,2,FALSE),"0")</f>
        <v>0</v>
      </c>
      <c r="CV289" s="180" t="str">
        <f>IFERROR(VLOOKUP(Table2[[#This Row],[Multiple School Moves (3+)]],'Lookup Values'!$AI$1:$AJ$3,2,FALSE),"0")</f>
        <v>0</v>
      </c>
      <c r="CW289" s="180" t="str">
        <f>IFERROR(VLOOKUP(Table2[[#This Row],[Pregnancy]],'Lookup Values'!$AK$1:$AL$3,2,FALSE),"0")</f>
        <v>0</v>
      </c>
      <c r="CX289" s="180" t="str">
        <f>IFERROR(VLOOKUP(Table2[[#This Row],[Young Parent]],'Lookup Values'!$AM$1:$AN$3,2,FALSE),"0")</f>
        <v>0</v>
      </c>
      <c r="CY289" s="180" t="str">
        <f>IFERROR(VLOOKUP(Table2[[#This Row],[Young Carer]],'Lookup Values'!$AO$1:$AP$3,2,FALSE),"0")</f>
        <v>0</v>
      </c>
      <c r="CZ289" s="180" t="str">
        <f>IFERROR(VLOOKUP(Table2[[#This Row],[CAMHS Involvement]],'Lookup Values'!$AQ$1:$AR$3,2,FALSE),"0")</f>
        <v>0</v>
      </c>
      <c r="DA289" s="180" t="str">
        <f>IFERROR(VLOOKUP(Table2[[#This Row],[Health Condition]],'Lookup Values'!$AS$1:$AT$3,2,FALSE),"0")</f>
        <v>0</v>
      </c>
      <c r="DB289" s="180" t="str">
        <f>IFERROR(VLOOKUP(Table2[[#This Row],[Substance Misuse ]],'Lookup Values'!$AU$1:$AV$3,2,FALSE),"0")</f>
        <v>0</v>
      </c>
      <c r="DC289" s="180" t="str">
        <f>IFERROR(VLOOKUP(Table2[[#This Row],[YOT supervision]],'Lookup Values'!$AW$1:$AX$3,2,FALSE),"0")</f>
        <v>0</v>
      </c>
      <c r="DD289" s="180" t="str">
        <f>IFERROR(VLOOKUP(Table2[[#This Row],[Previous YOT supervision]],'Lookup Values'!$AY$1:$AZ$3,2,FALSE),"0")</f>
        <v>0</v>
      </c>
      <c r="DE289" s="180" t="str">
        <f>IFERROR(VLOOKUP(Table2[[#This Row],[Custody]],'Lookup Values'!$BA$1:$BB$3,2,FALSE),"0")</f>
        <v>0</v>
      </c>
      <c r="DF289" s="180" t="str">
        <f>IFERROR(VLOOKUP(Table2[[#This Row],[KS2 Eng &amp; Maths Ability Profile HAP/MAP/LAP]],'Lookup Values'!$BC$1:$BD$4,2,FALSE),"0")</f>
        <v>0</v>
      </c>
      <c r="DG289" s="180" t="str">
        <f>IFERROR(VLOOKUP(Table2[[#This Row],[Intended Post 16 Destination]],'Lookup Values'!$BG$1:$BH$12,2,FALSE),"0")</f>
        <v>0</v>
      </c>
      <c r="DH289" s="180" t="str">
        <f>IFERROR(VLOOKUP(Table2[[#This Row],[Application submitted (Y/N or number of applications)]],'Lookup Values'!$BI$1:$BJ$3,2,FALSE),"0")</f>
        <v>0</v>
      </c>
      <c r="DI289" s="180" t="str">
        <f>IFERROR(VLOOKUP(Table2[[#This Row],[Provider Name]],'Lookup Values'!$BK$1:$BL$3,2,FALSE),"0")</f>
        <v>0</v>
      </c>
      <c r="DJ289" s="181"/>
      <c r="DK289" s="180" t="str">
        <f>IFERROR(VLOOKUP(Table2[[#This Row],[Offer received (Y/N)]],'Lookup Values'!$BM$1:$BN$3,2,FALSE),"0")</f>
        <v>0</v>
      </c>
      <c r="DL289" s="180" t="str">
        <f>IFERROR(VLOOKUP(Table2[[#This Row],[Poor Behaviour / Attitude / Motivation]],'Lookup Values'!$BO$1:$BP$4,2,FALSE),"0")</f>
        <v>0</v>
      </c>
      <c r="DM289" s="180" t="str">
        <f>IFERROR(VLOOKUP(Table2[[#This Row],[Other known risk factors (1)]],'Lookup Values'!$BQ$1:$BR$10,2,FALSE),"0")</f>
        <v>0</v>
      </c>
      <c r="DN289" s="182" t="str">
        <f>IFERROR(VLOOKUP(Table2[[#This Row],[Other known risk factors (2)]],'Lookup Values'!$BQ$1:$BR$10,2,FALSE),"0")</f>
        <v>0</v>
      </c>
      <c r="DO289" s="180">
        <f>SUM(Table3[[#This Row],[Gender Score]:[Other known risk factors (2) Score]])</f>
        <v>0</v>
      </c>
      <c r="DP289" s="185" t="str">
        <f>CONCATENATE(Table2[[#This Row],[Generated RONI]],Table2[[#This Row],[School RONI]])</f>
        <v>Very Low</v>
      </c>
    </row>
    <row r="290" spans="1:120" s="179" customFormat="1" ht="13" x14ac:dyDescent="0.3">
      <c r="A290" s="168"/>
      <c r="B290" s="169"/>
      <c r="C290" s="170"/>
      <c r="D290" s="170"/>
      <c r="E290" s="170"/>
      <c r="F290" s="170"/>
      <c r="G290" s="170"/>
      <c r="H290" s="171"/>
      <c r="I290" s="172"/>
      <c r="J290" s="173"/>
      <c r="K290" s="172"/>
      <c r="L290" s="172"/>
      <c r="M290" s="173"/>
      <c r="N290" s="171"/>
      <c r="O290" s="173"/>
      <c r="P290" s="175"/>
      <c r="Q290" s="175"/>
      <c r="R290" s="175"/>
      <c r="S290" s="175"/>
      <c r="T290" s="175"/>
      <c r="U290" s="175"/>
      <c r="V290" s="175"/>
      <c r="W290" s="175"/>
      <c r="X290" s="175"/>
      <c r="Y290" s="175"/>
      <c r="Z290" s="175"/>
      <c r="AA290" s="175"/>
      <c r="AB290" s="175"/>
      <c r="AC290" s="175"/>
      <c r="AD290" s="175"/>
      <c r="AE290" s="175"/>
      <c r="AF290" s="175"/>
      <c r="AG290" s="175"/>
      <c r="AH290" s="175"/>
      <c r="AI290" s="175"/>
      <c r="AJ290" s="175"/>
      <c r="AK290" s="175"/>
      <c r="AL290" s="175"/>
      <c r="AM290" s="175"/>
      <c r="AN290" s="175"/>
      <c r="AO290" s="175"/>
      <c r="AP290" s="175"/>
      <c r="AQ290" s="175"/>
      <c r="AR290" s="176"/>
      <c r="AS290" s="176"/>
      <c r="AT290" s="176"/>
      <c r="AU290" s="177" t="str">
        <f>VLOOKUP(Table3[[#This Row],[Risk Rating Score]],'Lookup Values'!$BS$1:$BT$34,2)</f>
        <v>Very Low</v>
      </c>
      <c r="AV290" s="172"/>
      <c r="AW290" s="177" t="str">
        <f>IFERROR(VLOOKUP(Table3[[#This Row],[RONI Match]],'Lookup Values'!$BU$2:$BV$26,2,FALSE),"")</f>
        <v/>
      </c>
      <c r="AX290" s="186"/>
      <c r="AY290" s="172"/>
      <c r="AZ290" s="176"/>
      <c r="BA290" s="170"/>
      <c r="BB290" s="170"/>
      <c r="BC290" s="170"/>
      <c r="BD290" s="170"/>
      <c r="BE290" s="170"/>
      <c r="BF290" s="170"/>
      <c r="BG290" s="170"/>
      <c r="BH290" s="170"/>
      <c r="BI290" s="175"/>
      <c r="BJ290" s="173"/>
      <c r="BK290" s="173"/>
      <c r="BL290" s="175"/>
      <c r="BM290" s="176"/>
      <c r="CC290" s="180" t="str">
        <f>IFERROR(VLOOKUP(Table2[[#This Row],[Gender]],'Lookup Values'!$A$1:$B$5,2,FALSE),"0")</f>
        <v>0</v>
      </c>
      <c r="CD290" s="181"/>
      <c r="CE290" s="180" t="str">
        <f>IFERROR(VLOOKUP(Table2[[#This Row],[Year Group]],'Lookup Values'!$C$1:$D$9,2,FALSE),"0")</f>
        <v>0</v>
      </c>
      <c r="CF290" s="180" t="str">
        <f>IFERROR(VLOOKUP(Table2[[#This Row],[School]],'Lookup Values'!$E$1:$E$22,2,FALSE),"0")</f>
        <v>0</v>
      </c>
      <c r="CG290" s="180" t="str">
        <f>IFERROR(VLOOKUP(Table2[[#This Row],[Attending PRU / AP]],'Lookup Values'!$G$1:$H$3,2,FALSE),"0")</f>
        <v>0</v>
      </c>
      <c r="CH290" s="180" t="str">
        <f>IFERROR(VLOOKUP(Table2[[#This Row],[EHE]],'Lookup Values'!$I$1:$J$3,2,FALSE),"0")</f>
        <v>0</v>
      </c>
      <c r="CI290" s="180" t="str">
        <f>IFERROR(VLOOKUP(Table2[[#This Row],[CME]],'Lookup Values'!$K$1:$L$3,2,FALSE),"0")</f>
        <v>0</v>
      </c>
      <c r="CJ290" s="183" t="str">
        <f>IFERROR(VLOOKUP(Table2[[#This Row],[Ethnicity]],'Ethnicity codes'!$H$1:$J$101,3,FALSE),"")</f>
        <v/>
      </c>
      <c r="CK290" s="180" t="str">
        <f>IFERROR(VLOOKUP(Table3[[#This Row],[Ethnicity2]],'Lookup Values'!$M$1:$N$23,2,FALSE),"0")</f>
        <v>0</v>
      </c>
      <c r="CL290" s="180" t="str">
        <f>IFERROR(VLOOKUP(Table3[[#This Row],[Ethnicity2]],'Lookup Values'!$O$1:$P$3,2,FALSE),"0")</f>
        <v>0</v>
      </c>
      <c r="CM290" s="180" t="str">
        <f>IFERROR(VLOOKUP(Table2[[#This Row],[EAL]],'Lookup Values'!$Q$1:$R$3,2,FALSE),"0")</f>
        <v>0</v>
      </c>
      <c r="CN290" s="180" t="str">
        <f>IFERROR(VLOOKUP(Table2[[#This Row],[SEND]],'Lookup Values'!$S$1:$T$6,2,FALSE),"0")</f>
        <v>0</v>
      </c>
      <c r="CO290" s="180" t="str">
        <f>IFERROR(VLOOKUP(Table2[[#This Row],[Pupil Premium]],'Lookup Values'!$U$1:$V$3,2,FALSE),"0")</f>
        <v>0</v>
      </c>
      <c r="CP290" s="180" t="str">
        <f>IFERROR(VLOOKUP(Table2[[#This Row],[LAC / Care Leaver]],'Lookup Values'!$W$1:$X$3,2,FALSE),"0")</f>
        <v>0</v>
      </c>
      <c r="CQ290" s="180" t="str">
        <f>IFERROR(VLOOKUP(Table2[[#This Row],[CP / CIN]],'Lookup Values'!$Y$1:$Z$3,2,FALSE),"0")</f>
        <v>0</v>
      </c>
      <c r="CR290" s="180" t="str">
        <f>IFERROR(VLOOKUP(Table2[[#This Row],[Early Help Referral]],'Lookup Values'!$Y$1:$Z$3,2,FALSE),"0")</f>
        <v>0</v>
      </c>
      <c r="CS290" s="180" t="str">
        <f>IFERROR(VLOOKUP(Table2[[#This Row],[Social Worker]],'Lookup Values'!$Y$1:$Z$3,2,FALSE),"0")</f>
        <v>0</v>
      </c>
      <c r="CT290" s="180" t="str">
        <f>IFERROR(VLOOKUP(Table2[[#This Row],[Exclusion]],'Lookup Values'!$AE$1:$AF$5,2,FALSE),"0")</f>
        <v>0</v>
      </c>
      <c r="CU290" s="180" t="str">
        <f>IFERROR(VLOOKUP(Table2[[#This Row],[Attendance / Absence (&lt;90% PA / &lt;50% SA)]],'Lookup Values'!$AG$1:$AH$4,2,FALSE),"0")</f>
        <v>0</v>
      </c>
      <c r="CV290" s="180" t="str">
        <f>IFERROR(VLOOKUP(Table2[[#This Row],[Multiple School Moves (3+)]],'Lookup Values'!$AI$1:$AJ$3,2,FALSE),"0")</f>
        <v>0</v>
      </c>
      <c r="CW290" s="180" t="str">
        <f>IFERROR(VLOOKUP(Table2[[#This Row],[Pregnancy]],'Lookup Values'!$AK$1:$AL$3,2,FALSE),"0")</f>
        <v>0</v>
      </c>
      <c r="CX290" s="180" t="str">
        <f>IFERROR(VLOOKUP(Table2[[#This Row],[Young Parent]],'Lookup Values'!$AM$1:$AN$3,2,FALSE),"0")</f>
        <v>0</v>
      </c>
      <c r="CY290" s="180" t="str">
        <f>IFERROR(VLOOKUP(Table2[[#This Row],[Young Carer]],'Lookup Values'!$AO$1:$AP$3,2,FALSE),"0")</f>
        <v>0</v>
      </c>
      <c r="CZ290" s="180" t="str">
        <f>IFERROR(VLOOKUP(Table2[[#This Row],[CAMHS Involvement]],'Lookup Values'!$AQ$1:$AR$3,2,FALSE),"0")</f>
        <v>0</v>
      </c>
      <c r="DA290" s="180" t="str">
        <f>IFERROR(VLOOKUP(Table2[[#This Row],[Health Condition]],'Lookup Values'!$AS$1:$AT$3,2,FALSE),"0")</f>
        <v>0</v>
      </c>
      <c r="DB290" s="180" t="str">
        <f>IFERROR(VLOOKUP(Table2[[#This Row],[Substance Misuse ]],'Lookup Values'!$AU$1:$AV$3,2,FALSE),"0")</f>
        <v>0</v>
      </c>
      <c r="DC290" s="180" t="str">
        <f>IFERROR(VLOOKUP(Table2[[#This Row],[YOT supervision]],'Lookup Values'!$AW$1:$AX$3,2,FALSE),"0")</f>
        <v>0</v>
      </c>
      <c r="DD290" s="180" t="str">
        <f>IFERROR(VLOOKUP(Table2[[#This Row],[Previous YOT supervision]],'Lookup Values'!$AY$1:$AZ$3,2,FALSE),"0")</f>
        <v>0</v>
      </c>
      <c r="DE290" s="180" t="str">
        <f>IFERROR(VLOOKUP(Table2[[#This Row],[Custody]],'Lookup Values'!$BA$1:$BB$3,2,FALSE),"0")</f>
        <v>0</v>
      </c>
      <c r="DF290" s="180" t="str">
        <f>IFERROR(VLOOKUP(Table2[[#This Row],[KS2 Eng &amp; Maths Ability Profile HAP/MAP/LAP]],'Lookup Values'!$BC$1:$BD$4,2,FALSE),"0")</f>
        <v>0</v>
      </c>
      <c r="DG290" s="180" t="str">
        <f>IFERROR(VLOOKUP(Table2[[#This Row],[Intended Post 16 Destination]],'Lookup Values'!$BG$1:$BH$12,2,FALSE),"0")</f>
        <v>0</v>
      </c>
      <c r="DH290" s="180" t="str">
        <f>IFERROR(VLOOKUP(Table2[[#This Row],[Application submitted (Y/N or number of applications)]],'Lookup Values'!$BI$1:$BJ$3,2,FALSE),"0")</f>
        <v>0</v>
      </c>
      <c r="DI290" s="180" t="str">
        <f>IFERROR(VLOOKUP(Table2[[#This Row],[Provider Name]],'Lookup Values'!$BK$1:$BL$3,2,FALSE),"0")</f>
        <v>0</v>
      </c>
      <c r="DJ290" s="181"/>
      <c r="DK290" s="180" t="str">
        <f>IFERROR(VLOOKUP(Table2[[#This Row],[Offer received (Y/N)]],'Lookup Values'!$BM$1:$BN$3,2,FALSE),"0")</f>
        <v>0</v>
      </c>
      <c r="DL290" s="180" t="str">
        <f>IFERROR(VLOOKUP(Table2[[#This Row],[Poor Behaviour / Attitude / Motivation]],'Lookup Values'!$BO$1:$BP$4,2,FALSE),"0")</f>
        <v>0</v>
      </c>
      <c r="DM290" s="180" t="str">
        <f>IFERROR(VLOOKUP(Table2[[#This Row],[Other known risk factors (1)]],'Lookup Values'!$BQ$1:$BR$10,2,FALSE),"0")</f>
        <v>0</v>
      </c>
      <c r="DN290" s="182" t="str">
        <f>IFERROR(VLOOKUP(Table2[[#This Row],[Other known risk factors (2)]],'Lookup Values'!$BQ$1:$BR$10,2,FALSE),"0")</f>
        <v>0</v>
      </c>
      <c r="DO290" s="180">
        <f>SUM(Table3[[#This Row],[Gender Score]:[Other known risk factors (2) Score]])</f>
        <v>0</v>
      </c>
      <c r="DP290" s="185" t="str">
        <f>CONCATENATE(Table2[[#This Row],[Generated RONI]],Table2[[#This Row],[School RONI]])</f>
        <v>Very Low</v>
      </c>
    </row>
    <row r="291" spans="1:120" s="179" customFormat="1" ht="13" x14ac:dyDescent="0.3">
      <c r="A291" s="168"/>
      <c r="B291" s="169"/>
      <c r="C291" s="170"/>
      <c r="D291" s="170"/>
      <c r="E291" s="170"/>
      <c r="F291" s="170"/>
      <c r="G291" s="170"/>
      <c r="H291" s="171"/>
      <c r="I291" s="172"/>
      <c r="J291" s="173"/>
      <c r="K291" s="172"/>
      <c r="L291" s="172"/>
      <c r="M291" s="173"/>
      <c r="N291" s="171"/>
      <c r="O291" s="173"/>
      <c r="P291" s="175"/>
      <c r="Q291" s="175"/>
      <c r="R291" s="175"/>
      <c r="S291" s="175"/>
      <c r="T291" s="175"/>
      <c r="U291" s="175"/>
      <c r="V291" s="175"/>
      <c r="W291" s="175"/>
      <c r="X291" s="175"/>
      <c r="Y291" s="175"/>
      <c r="Z291" s="175"/>
      <c r="AA291" s="175"/>
      <c r="AB291" s="175"/>
      <c r="AC291" s="175"/>
      <c r="AD291" s="175"/>
      <c r="AE291" s="175"/>
      <c r="AF291" s="175"/>
      <c r="AG291" s="175"/>
      <c r="AH291" s="175"/>
      <c r="AI291" s="175"/>
      <c r="AJ291" s="175"/>
      <c r="AK291" s="175"/>
      <c r="AL291" s="175"/>
      <c r="AM291" s="175"/>
      <c r="AN291" s="175"/>
      <c r="AO291" s="175"/>
      <c r="AP291" s="175"/>
      <c r="AQ291" s="175"/>
      <c r="AR291" s="176"/>
      <c r="AS291" s="176"/>
      <c r="AT291" s="176"/>
      <c r="AU291" s="177" t="str">
        <f>VLOOKUP(Table3[[#This Row],[Risk Rating Score]],'Lookup Values'!$BS$1:$BT$34,2)</f>
        <v>Very Low</v>
      </c>
      <c r="AV291" s="172"/>
      <c r="AW291" s="177" t="str">
        <f>IFERROR(VLOOKUP(Table3[[#This Row],[RONI Match]],'Lookup Values'!$BU$2:$BV$26,2,FALSE),"")</f>
        <v/>
      </c>
      <c r="AX291" s="186"/>
      <c r="AY291" s="172"/>
      <c r="AZ291" s="176"/>
      <c r="BA291" s="170"/>
      <c r="BB291" s="170"/>
      <c r="BC291" s="170"/>
      <c r="BD291" s="170"/>
      <c r="BE291" s="170"/>
      <c r="BF291" s="170"/>
      <c r="BG291" s="170"/>
      <c r="BH291" s="170"/>
      <c r="BI291" s="175"/>
      <c r="BJ291" s="173"/>
      <c r="BK291" s="173"/>
      <c r="BL291" s="175"/>
      <c r="BM291" s="176"/>
      <c r="CC291" s="180" t="str">
        <f>IFERROR(VLOOKUP(Table2[[#This Row],[Gender]],'Lookup Values'!$A$1:$B$5,2,FALSE),"0")</f>
        <v>0</v>
      </c>
      <c r="CD291" s="181"/>
      <c r="CE291" s="180" t="str">
        <f>IFERROR(VLOOKUP(Table2[[#This Row],[Year Group]],'Lookup Values'!$C$1:$D$9,2,FALSE),"0")</f>
        <v>0</v>
      </c>
      <c r="CF291" s="180" t="str">
        <f>IFERROR(VLOOKUP(Table2[[#This Row],[School]],'Lookup Values'!$E$1:$E$22,2,FALSE),"0")</f>
        <v>0</v>
      </c>
      <c r="CG291" s="180" t="str">
        <f>IFERROR(VLOOKUP(Table2[[#This Row],[Attending PRU / AP]],'Lookup Values'!$G$1:$H$3,2,FALSE),"0")</f>
        <v>0</v>
      </c>
      <c r="CH291" s="180" t="str">
        <f>IFERROR(VLOOKUP(Table2[[#This Row],[EHE]],'Lookup Values'!$I$1:$J$3,2,FALSE),"0")</f>
        <v>0</v>
      </c>
      <c r="CI291" s="180" t="str">
        <f>IFERROR(VLOOKUP(Table2[[#This Row],[CME]],'Lookup Values'!$K$1:$L$3,2,FALSE),"0")</f>
        <v>0</v>
      </c>
      <c r="CJ291" s="183" t="str">
        <f>IFERROR(VLOOKUP(Table2[[#This Row],[Ethnicity]],'Ethnicity codes'!$H$1:$J$101,3,FALSE),"")</f>
        <v/>
      </c>
      <c r="CK291" s="180" t="str">
        <f>IFERROR(VLOOKUP(Table3[[#This Row],[Ethnicity2]],'Lookup Values'!$M$1:$N$23,2,FALSE),"0")</f>
        <v>0</v>
      </c>
      <c r="CL291" s="180" t="str">
        <f>IFERROR(VLOOKUP(Table3[[#This Row],[Ethnicity2]],'Lookup Values'!$O$1:$P$3,2,FALSE),"0")</f>
        <v>0</v>
      </c>
      <c r="CM291" s="180" t="str">
        <f>IFERROR(VLOOKUP(Table2[[#This Row],[EAL]],'Lookup Values'!$Q$1:$R$3,2,FALSE),"0")</f>
        <v>0</v>
      </c>
      <c r="CN291" s="180" t="str">
        <f>IFERROR(VLOOKUP(Table2[[#This Row],[SEND]],'Lookup Values'!$S$1:$T$6,2,FALSE),"0")</f>
        <v>0</v>
      </c>
      <c r="CO291" s="180" t="str">
        <f>IFERROR(VLOOKUP(Table2[[#This Row],[Pupil Premium]],'Lookup Values'!$U$1:$V$3,2,FALSE),"0")</f>
        <v>0</v>
      </c>
      <c r="CP291" s="180" t="str">
        <f>IFERROR(VLOOKUP(Table2[[#This Row],[LAC / Care Leaver]],'Lookup Values'!$W$1:$X$3,2,FALSE),"0")</f>
        <v>0</v>
      </c>
      <c r="CQ291" s="180" t="str">
        <f>IFERROR(VLOOKUP(Table2[[#This Row],[CP / CIN]],'Lookup Values'!$Y$1:$Z$3,2,FALSE),"0")</f>
        <v>0</v>
      </c>
      <c r="CR291" s="180" t="str">
        <f>IFERROR(VLOOKUP(Table2[[#This Row],[Early Help Referral]],'Lookup Values'!$Y$1:$Z$3,2,FALSE),"0")</f>
        <v>0</v>
      </c>
      <c r="CS291" s="180" t="str">
        <f>IFERROR(VLOOKUP(Table2[[#This Row],[Social Worker]],'Lookup Values'!$Y$1:$Z$3,2,FALSE),"0")</f>
        <v>0</v>
      </c>
      <c r="CT291" s="180" t="str">
        <f>IFERROR(VLOOKUP(Table2[[#This Row],[Exclusion]],'Lookup Values'!$AE$1:$AF$5,2,FALSE),"0")</f>
        <v>0</v>
      </c>
      <c r="CU291" s="180" t="str">
        <f>IFERROR(VLOOKUP(Table2[[#This Row],[Attendance / Absence (&lt;90% PA / &lt;50% SA)]],'Lookup Values'!$AG$1:$AH$4,2,FALSE),"0")</f>
        <v>0</v>
      </c>
      <c r="CV291" s="180" t="str">
        <f>IFERROR(VLOOKUP(Table2[[#This Row],[Multiple School Moves (3+)]],'Lookup Values'!$AI$1:$AJ$3,2,FALSE),"0")</f>
        <v>0</v>
      </c>
      <c r="CW291" s="180" t="str">
        <f>IFERROR(VLOOKUP(Table2[[#This Row],[Pregnancy]],'Lookup Values'!$AK$1:$AL$3,2,FALSE),"0")</f>
        <v>0</v>
      </c>
      <c r="CX291" s="180" t="str">
        <f>IFERROR(VLOOKUP(Table2[[#This Row],[Young Parent]],'Lookup Values'!$AM$1:$AN$3,2,FALSE),"0")</f>
        <v>0</v>
      </c>
      <c r="CY291" s="180" t="str">
        <f>IFERROR(VLOOKUP(Table2[[#This Row],[Young Carer]],'Lookup Values'!$AO$1:$AP$3,2,FALSE),"0")</f>
        <v>0</v>
      </c>
      <c r="CZ291" s="180" t="str">
        <f>IFERROR(VLOOKUP(Table2[[#This Row],[CAMHS Involvement]],'Lookup Values'!$AQ$1:$AR$3,2,FALSE),"0")</f>
        <v>0</v>
      </c>
      <c r="DA291" s="180" t="str">
        <f>IFERROR(VLOOKUP(Table2[[#This Row],[Health Condition]],'Lookup Values'!$AS$1:$AT$3,2,FALSE),"0")</f>
        <v>0</v>
      </c>
      <c r="DB291" s="180" t="str">
        <f>IFERROR(VLOOKUP(Table2[[#This Row],[Substance Misuse ]],'Lookup Values'!$AU$1:$AV$3,2,FALSE),"0")</f>
        <v>0</v>
      </c>
      <c r="DC291" s="180" t="str">
        <f>IFERROR(VLOOKUP(Table2[[#This Row],[YOT supervision]],'Lookup Values'!$AW$1:$AX$3,2,FALSE),"0")</f>
        <v>0</v>
      </c>
      <c r="DD291" s="180" t="str">
        <f>IFERROR(VLOOKUP(Table2[[#This Row],[Previous YOT supervision]],'Lookup Values'!$AY$1:$AZ$3,2,FALSE),"0")</f>
        <v>0</v>
      </c>
      <c r="DE291" s="180" t="str">
        <f>IFERROR(VLOOKUP(Table2[[#This Row],[Custody]],'Lookup Values'!$BA$1:$BB$3,2,FALSE),"0")</f>
        <v>0</v>
      </c>
      <c r="DF291" s="180" t="str">
        <f>IFERROR(VLOOKUP(Table2[[#This Row],[KS2 Eng &amp; Maths Ability Profile HAP/MAP/LAP]],'Lookup Values'!$BC$1:$BD$4,2,FALSE),"0")</f>
        <v>0</v>
      </c>
      <c r="DG291" s="180" t="str">
        <f>IFERROR(VLOOKUP(Table2[[#This Row],[Intended Post 16 Destination]],'Lookup Values'!$BG$1:$BH$12,2,FALSE),"0")</f>
        <v>0</v>
      </c>
      <c r="DH291" s="180" t="str">
        <f>IFERROR(VLOOKUP(Table2[[#This Row],[Application submitted (Y/N or number of applications)]],'Lookup Values'!$BI$1:$BJ$3,2,FALSE),"0")</f>
        <v>0</v>
      </c>
      <c r="DI291" s="180" t="str">
        <f>IFERROR(VLOOKUP(Table2[[#This Row],[Provider Name]],'Lookup Values'!$BK$1:$BL$3,2,FALSE),"0")</f>
        <v>0</v>
      </c>
      <c r="DJ291" s="181"/>
      <c r="DK291" s="180" t="str">
        <f>IFERROR(VLOOKUP(Table2[[#This Row],[Offer received (Y/N)]],'Lookup Values'!$BM$1:$BN$3,2,FALSE),"0")</f>
        <v>0</v>
      </c>
      <c r="DL291" s="180" t="str">
        <f>IFERROR(VLOOKUP(Table2[[#This Row],[Poor Behaviour / Attitude / Motivation]],'Lookup Values'!$BO$1:$BP$4,2,FALSE),"0")</f>
        <v>0</v>
      </c>
      <c r="DM291" s="180" t="str">
        <f>IFERROR(VLOOKUP(Table2[[#This Row],[Other known risk factors (1)]],'Lookup Values'!$BQ$1:$BR$10,2,FALSE),"0")</f>
        <v>0</v>
      </c>
      <c r="DN291" s="182" t="str">
        <f>IFERROR(VLOOKUP(Table2[[#This Row],[Other known risk factors (2)]],'Lookup Values'!$BQ$1:$BR$10,2,FALSE),"0")</f>
        <v>0</v>
      </c>
      <c r="DO291" s="180">
        <f>SUM(Table3[[#This Row],[Gender Score]:[Other known risk factors (2) Score]])</f>
        <v>0</v>
      </c>
      <c r="DP291" s="185" t="str">
        <f>CONCATENATE(Table2[[#This Row],[Generated RONI]],Table2[[#This Row],[School RONI]])</f>
        <v>Very Low</v>
      </c>
    </row>
    <row r="292" spans="1:120" s="179" customFormat="1" ht="13" x14ac:dyDescent="0.3">
      <c r="A292" s="168"/>
      <c r="B292" s="169"/>
      <c r="C292" s="170"/>
      <c r="D292" s="170"/>
      <c r="E292" s="170"/>
      <c r="F292" s="170"/>
      <c r="G292" s="170"/>
      <c r="H292" s="171"/>
      <c r="I292" s="172"/>
      <c r="J292" s="173"/>
      <c r="K292" s="172"/>
      <c r="L292" s="172"/>
      <c r="M292" s="173"/>
      <c r="N292" s="171"/>
      <c r="O292" s="173"/>
      <c r="P292" s="175"/>
      <c r="Q292" s="175"/>
      <c r="R292" s="175"/>
      <c r="S292" s="175"/>
      <c r="T292" s="175"/>
      <c r="U292" s="175"/>
      <c r="V292" s="175"/>
      <c r="W292" s="175"/>
      <c r="X292" s="175"/>
      <c r="Y292" s="175"/>
      <c r="Z292" s="175"/>
      <c r="AA292" s="175"/>
      <c r="AB292" s="175"/>
      <c r="AC292" s="175"/>
      <c r="AD292" s="175"/>
      <c r="AE292" s="175"/>
      <c r="AF292" s="175"/>
      <c r="AG292" s="175"/>
      <c r="AH292" s="175"/>
      <c r="AI292" s="175"/>
      <c r="AJ292" s="175"/>
      <c r="AK292" s="175"/>
      <c r="AL292" s="175"/>
      <c r="AM292" s="175"/>
      <c r="AN292" s="175"/>
      <c r="AO292" s="175"/>
      <c r="AP292" s="175"/>
      <c r="AQ292" s="175"/>
      <c r="AR292" s="176"/>
      <c r="AS292" s="176"/>
      <c r="AT292" s="176"/>
      <c r="AU292" s="177" t="str">
        <f>VLOOKUP(Table3[[#This Row],[Risk Rating Score]],'Lookup Values'!$BS$1:$BT$34,2)</f>
        <v>Very Low</v>
      </c>
      <c r="AV292" s="172"/>
      <c r="AW292" s="177" t="str">
        <f>IFERROR(VLOOKUP(Table3[[#This Row],[RONI Match]],'Lookup Values'!$BU$2:$BV$26,2,FALSE),"")</f>
        <v/>
      </c>
      <c r="AX292" s="186"/>
      <c r="AY292" s="172"/>
      <c r="AZ292" s="176"/>
      <c r="BA292" s="170"/>
      <c r="BB292" s="170"/>
      <c r="BC292" s="170"/>
      <c r="BD292" s="170"/>
      <c r="BE292" s="170"/>
      <c r="BF292" s="170"/>
      <c r="BG292" s="170"/>
      <c r="BH292" s="170"/>
      <c r="BI292" s="175"/>
      <c r="BJ292" s="173"/>
      <c r="BK292" s="173"/>
      <c r="BL292" s="175"/>
      <c r="BM292" s="176"/>
      <c r="CC292" s="180" t="str">
        <f>IFERROR(VLOOKUP(Table2[[#This Row],[Gender]],'Lookup Values'!$A$1:$B$5,2,FALSE),"0")</f>
        <v>0</v>
      </c>
      <c r="CD292" s="181"/>
      <c r="CE292" s="180" t="str">
        <f>IFERROR(VLOOKUP(Table2[[#This Row],[Year Group]],'Lookup Values'!$C$1:$D$9,2,FALSE),"0")</f>
        <v>0</v>
      </c>
      <c r="CF292" s="180" t="str">
        <f>IFERROR(VLOOKUP(Table2[[#This Row],[School]],'Lookup Values'!$E$1:$E$22,2,FALSE),"0")</f>
        <v>0</v>
      </c>
      <c r="CG292" s="180" t="str">
        <f>IFERROR(VLOOKUP(Table2[[#This Row],[Attending PRU / AP]],'Lookup Values'!$G$1:$H$3,2,FALSE),"0")</f>
        <v>0</v>
      </c>
      <c r="CH292" s="180" t="str">
        <f>IFERROR(VLOOKUP(Table2[[#This Row],[EHE]],'Lookup Values'!$I$1:$J$3,2,FALSE),"0")</f>
        <v>0</v>
      </c>
      <c r="CI292" s="180" t="str">
        <f>IFERROR(VLOOKUP(Table2[[#This Row],[CME]],'Lookup Values'!$K$1:$L$3,2,FALSE),"0")</f>
        <v>0</v>
      </c>
      <c r="CJ292" s="183" t="str">
        <f>IFERROR(VLOOKUP(Table2[[#This Row],[Ethnicity]],'Ethnicity codes'!$H$1:$J$101,3,FALSE),"")</f>
        <v/>
      </c>
      <c r="CK292" s="180" t="str">
        <f>IFERROR(VLOOKUP(Table3[[#This Row],[Ethnicity2]],'Lookup Values'!$M$1:$N$23,2,FALSE),"0")</f>
        <v>0</v>
      </c>
      <c r="CL292" s="180" t="str">
        <f>IFERROR(VLOOKUP(Table3[[#This Row],[Ethnicity2]],'Lookup Values'!$O$1:$P$3,2,FALSE),"0")</f>
        <v>0</v>
      </c>
      <c r="CM292" s="180" t="str">
        <f>IFERROR(VLOOKUP(Table2[[#This Row],[EAL]],'Lookup Values'!$Q$1:$R$3,2,FALSE),"0")</f>
        <v>0</v>
      </c>
      <c r="CN292" s="180" t="str">
        <f>IFERROR(VLOOKUP(Table2[[#This Row],[SEND]],'Lookup Values'!$S$1:$T$6,2,FALSE),"0")</f>
        <v>0</v>
      </c>
      <c r="CO292" s="180" t="str">
        <f>IFERROR(VLOOKUP(Table2[[#This Row],[Pupil Premium]],'Lookup Values'!$U$1:$V$3,2,FALSE),"0")</f>
        <v>0</v>
      </c>
      <c r="CP292" s="180" t="str">
        <f>IFERROR(VLOOKUP(Table2[[#This Row],[LAC / Care Leaver]],'Lookup Values'!$W$1:$X$3,2,FALSE),"0")</f>
        <v>0</v>
      </c>
      <c r="CQ292" s="180" t="str">
        <f>IFERROR(VLOOKUP(Table2[[#This Row],[CP / CIN]],'Lookup Values'!$Y$1:$Z$3,2,FALSE),"0")</f>
        <v>0</v>
      </c>
      <c r="CR292" s="180" t="str">
        <f>IFERROR(VLOOKUP(Table2[[#This Row],[Early Help Referral]],'Lookup Values'!$Y$1:$Z$3,2,FALSE),"0")</f>
        <v>0</v>
      </c>
      <c r="CS292" s="180" t="str">
        <f>IFERROR(VLOOKUP(Table2[[#This Row],[Social Worker]],'Lookup Values'!$Y$1:$Z$3,2,FALSE),"0")</f>
        <v>0</v>
      </c>
      <c r="CT292" s="180" t="str">
        <f>IFERROR(VLOOKUP(Table2[[#This Row],[Exclusion]],'Lookup Values'!$AE$1:$AF$5,2,FALSE),"0")</f>
        <v>0</v>
      </c>
      <c r="CU292" s="180" t="str">
        <f>IFERROR(VLOOKUP(Table2[[#This Row],[Attendance / Absence (&lt;90% PA / &lt;50% SA)]],'Lookup Values'!$AG$1:$AH$4,2,FALSE),"0")</f>
        <v>0</v>
      </c>
      <c r="CV292" s="180" t="str">
        <f>IFERROR(VLOOKUP(Table2[[#This Row],[Multiple School Moves (3+)]],'Lookup Values'!$AI$1:$AJ$3,2,FALSE),"0")</f>
        <v>0</v>
      </c>
      <c r="CW292" s="180" t="str">
        <f>IFERROR(VLOOKUP(Table2[[#This Row],[Pregnancy]],'Lookup Values'!$AK$1:$AL$3,2,FALSE),"0")</f>
        <v>0</v>
      </c>
      <c r="CX292" s="180" t="str">
        <f>IFERROR(VLOOKUP(Table2[[#This Row],[Young Parent]],'Lookup Values'!$AM$1:$AN$3,2,FALSE),"0")</f>
        <v>0</v>
      </c>
      <c r="CY292" s="180" t="str">
        <f>IFERROR(VLOOKUP(Table2[[#This Row],[Young Carer]],'Lookup Values'!$AO$1:$AP$3,2,FALSE),"0")</f>
        <v>0</v>
      </c>
      <c r="CZ292" s="180" t="str">
        <f>IFERROR(VLOOKUP(Table2[[#This Row],[CAMHS Involvement]],'Lookup Values'!$AQ$1:$AR$3,2,FALSE),"0")</f>
        <v>0</v>
      </c>
      <c r="DA292" s="180" t="str">
        <f>IFERROR(VLOOKUP(Table2[[#This Row],[Health Condition]],'Lookup Values'!$AS$1:$AT$3,2,FALSE),"0")</f>
        <v>0</v>
      </c>
      <c r="DB292" s="180" t="str">
        <f>IFERROR(VLOOKUP(Table2[[#This Row],[Substance Misuse ]],'Lookup Values'!$AU$1:$AV$3,2,FALSE),"0")</f>
        <v>0</v>
      </c>
      <c r="DC292" s="180" t="str">
        <f>IFERROR(VLOOKUP(Table2[[#This Row],[YOT supervision]],'Lookup Values'!$AW$1:$AX$3,2,FALSE),"0")</f>
        <v>0</v>
      </c>
      <c r="DD292" s="180" t="str">
        <f>IFERROR(VLOOKUP(Table2[[#This Row],[Previous YOT supervision]],'Lookup Values'!$AY$1:$AZ$3,2,FALSE),"0")</f>
        <v>0</v>
      </c>
      <c r="DE292" s="180" t="str">
        <f>IFERROR(VLOOKUP(Table2[[#This Row],[Custody]],'Lookup Values'!$BA$1:$BB$3,2,FALSE),"0")</f>
        <v>0</v>
      </c>
      <c r="DF292" s="180" t="str">
        <f>IFERROR(VLOOKUP(Table2[[#This Row],[KS2 Eng &amp; Maths Ability Profile HAP/MAP/LAP]],'Lookup Values'!$BC$1:$BD$4,2,FALSE),"0")</f>
        <v>0</v>
      </c>
      <c r="DG292" s="180" t="str">
        <f>IFERROR(VLOOKUP(Table2[[#This Row],[Intended Post 16 Destination]],'Lookup Values'!$BG$1:$BH$12,2,FALSE),"0")</f>
        <v>0</v>
      </c>
      <c r="DH292" s="180" t="str">
        <f>IFERROR(VLOOKUP(Table2[[#This Row],[Application submitted (Y/N or number of applications)]],'Lookup Values'!$BI$1:$BJ$3,2,FALSE),"0")</f>
        <v>0</v>
      </c>
      <c r="DI292" s="180" t="str">
        <f>IFERROR(VLOOKUP(Table2[[#This Row],[Provider Name]],'Lookup Values'!$BK$1:$BL$3,2,FALSE),"0")</f>
        <v>0</v>
      </c>
      <c r="DJ292" s="181"/>
      <c r="DK292" s="180" t="str">
        <f>IFERROR(VLOOKUP(Table2[[#This Row],[Offer received (Y/N)]],'Lookup Values'!$BM$1:$BN$3,2,FALSE),"0")</f>
        <v>0</v>
      </c>
      <c r="DL292" s="180" t="str">
        <f>IFERROR(VLOOKUP(Table2[[#This Row],[Poor Behaviour / Attitude / Motivation]],'Lookup Values'!$BO$1:$BP$4,2,FALSE),"0")</f>
        <v>0</v>
      </c>
      <c r="DM292" s="180" t="str">
        <f>IFERROR(VLOOKUP(Table2[[#This Row],[Other known risk factors (1)]],'Lookup Values'!$BQ$1:$BR$10,2,FALSE),"0")</f>
        <v>0</v>
      </c>
      <c r="DN292" s="182" t="str">
        <f>IFERROR(VLOOKUP(Table2[[#This Row],[Other known risk factors (2)]],'Lookup Values'!$BQ$1:$BR$10,2,FALSE),"0")</f>
        <v>0</v>
      </c>
      <c r="DO292" s="180">
        <f>SUM(Table3[[#This Row],[Gender Score]:[Other known risk factors (2) Score]])</f>
        <v>0</v>
      </c>
      <c r="DP292" s="185" t="str">
        <f>CONCATENATE(Table2[[#This Row],[Generated RONI]],Table2[[#This Row],[School RONI]])</f>
        <v>Very Low</v>
      </c>
    </row>
    <row r="293" spans="1:120" s="179" customFormat="1" ht="13" x14ac:dyDescent="0.3">
      <c r="A293" s="168"/>
      <c r="B293" s="169"/>
      <c r="C293" s="170"/>
      <c r="D293" s="170"/>
      <c r="E293" s="170"/>
      <c r="F293" s="170"/>
      <c r="G293" s="170"/>
      <c r="H293" s="171"/>
      <c r="I293" s="172"/>
      <c r="J293" s="173"/>
      <c r="K293" s="172"/>
      <c r="L293" s="172"/>
      <c r="M293" s="173"/>
      <c r="N293" s="171"/>
      <c r="O293" s="173"/>
      <c r="P293" s="175"/>
      <c r="Q293" s="175"/>
      <c r="R293" s="175"/>
      <c r="S293" s="175"/>
      <c r="T293" s="175"/>
      <c r="U293" s="175"/>
      <c r="V293" s="175"/>
      <c r="W293" s="175"/>
      <c r="X293" s="175"/>
      <c r="Y293" s="175"/>
      <c r="Z293" s="175"/>
      <c r="AA293" s="175"/>
      <c r="AB293" s="175"/>
      <c r="AC293" s="175"/>
      <c r="AD293" s="175"/>
      <c r="AE293" s="175"/>
      <c r="AF293" s="175"/>
      <c r="AG293" s="175"/>
      <c r="AH293" s="175"/>
      <c r="AI293" s="175"/>
      <c r="AJ293" s="175"/>
      <c r="AK293" s="175"/>
      <c r="AL293" s="175"/>
      <c r="AM293" s="175"/>
      <c r="AN293" s="175"/>
      <c r="AO293" s="175"/>
      <c r="AP293" s="175"/>
      <c r="AQ293" s="175"/>
      <c r="AR293" s="176"/>
      <c r="AS293" s="176"/>
      <c r="AT293" s="176"/>
      <c r="AU293" s="177" t="str">
        <f>VLOOKUP(Table3[[#This Row],[Risk Rating Score]],'Lookup Values'!$BS$1:$BT$34,2)</f>
        <v>Very Low</v>
      </c>
      <c r="AV293" s="172"/>
      <c r="AW293" s="177" t="str">
        <f>IFERROR(VLOOKUP(Table3[[#This Row],[RONI Match]],'Lookup Values'!$BU$2:$BV$26,2,FALSE),"")</f>
        <v/>
      </c>
      <c r="AX293" s="186"/>
      <c r="AY293" s="172"/>
      <c r="AZ293" s="176"/>
      <c r="BA293" s="170"/>
      <c r="BB293" s="170"/>
      <c r="BC293" s="170"/>
      <c r="BD293" s="170"/>
      <c r="BE293" s="170"/>
      <c r="BF293" s="170"/>
      <c r="BG293" s="170"/>
      <c r="BH293" s="170"/>
      <c r="BI293" s="175"/>
      <c r="BJ293" s="173"/>
      <c r="BK293" s="173"/>
      <c r="BL293" s="175"/>
      <c r="BM293" s="176"/>
      <c r="CC293" s="180" t="str">
        <f>IFERROR(VLOOKUP(Table2[[#This Row],[Gender]],'Lookup Values'!$A$1:$B$5,2,FALSE),"0")</f>
        <v>0</v>
      </c>
      <c r="CD293" s="181"/>
      <c r="CE293" s="180" t="str">
        <f>IFERROR(VLOOKUP(Table2[[#This Row],[Year Group]],'Lookup Values'!$C$1:$D$9,2,FALSE),"0")</f>
        <v>0</v>
      </c>
      <c r="CF293" s="180" t="str">
        <f>IFERROR(VLOOKUP(Table2[[#This Row],[School]],'Lookup Values'!$E$1:$E$22,2,FALSE),"0")</f>
        <v>0</v>
      </c>
      <c r="CG293" s="180" t="str">
        <f>IFERROR(VLOOKUP(Table2[[#This Row],[Attending PRU / AP]],'Lookup Values'!$G$1:$H$3,2,FALSE),"0")</f>
        <v>0</v>
      </c>
      <c r="CH293" s="180" t="str">
        <f>IFERROR(VLOOKUP(Table2[[#This Row],[EHE]],'Lookup Values'!$I$1:$J$3,2,FALSE),"0")</f>
        <v>0</v>
      </c>
      <c r="CI293" s="180" t="str">
        <f>IFERROR(VLOOKUP(Table2[[#This Row],[CME]],'Lookup Values'!$K$1:$L$3,2,FALSE),"0")</f>
        <v>0</v>
      </c>
      <c r="CJ293" s="183" t="str">
        <f>IFERROR(VLOOKUP(Table2[[#This Row],[Ethnicity]],'Ethnicity codes'!$H$1:$J$101,3,FALSE),"")</f>
        <v/>
      </c>
      <c r="CK293" s="180" t="str">
        <f>IFERROR(VLOOKUP(Table3[[#This Row],[Ethnicity2]],'Lookup Values'!$M$1:$N$23,2,FALSE),"0")</f>
        <v>0</v>
      </c>
      <c r="CL293" s="180" t="str">
        <f>IFERROR(VLOOKUP(Table3[[#This Row],[Ethnicity2]],'Lookup Values'!$O$1:$P$3,2,FALSE),"0")</f>
        <v>0</v>
      </c>
      <c r="CM293" s="180" t="str">
        <f>IFERROR(VLOOKUP(Table2[[#This Row],[EAL]],'Lookup Values'!$Q$1:$R$3,2,FALSE),"0")</f>
        <v>0</v>
      </c>
      <c r="CN293" s="180" t="str">
        <f>IFERROR(VLOOKUP(Table2[[#This Row],[SEND]],'Lookup Values'!$S$1:$T$6,2,FALSE),"0")</f>
        <v>0</v>
      </c>
      <c r="CO293" s="180" t="str">
        <f>IFERROR(VLOOKUP(Table2[[#This Row],[Pupil Premium]],'Lookup Values'!$U$1:$V$3,2,FALSE),"0")</f>
        <v>0</v>
      </c>
      <c r="CP293" s="180" t="str">
        <f>IFERROR(VLOOKUP(Table2[[#This Row],[LAC / Care Leaver]],'Lookup Values'!$W$1:$X$3,2,FALSE),"0")</f>
        <v>0</v>
      </c>
      <c r="CQ293" s="180" t="str">
        <f>IFERROR(VLOOKUP(Table2[[#This Row],[CP / CIN]],'Lookup Values'!$Y$1:$Z$3,2,FALSE),"0")</f>
        <v>0</v>
      </c>
      <c r="CR293" s="180" t="str">
        <f>IFERROR(VLOOKUP(Table2[[#This Row],[Early Help Referral]],'Lookup Values'!$Y$1:$Z$3,2,FALSE),"0")</f>
        <v>0</v>
      </c>
      <c r="CS293" s="180" t="str">
        <f>IFERROR(VLOOKUP(Table2[[#This Row],[Social Worker]],'Lookup Values'!$Y$1:$Z$3,2,FALSE),"0")</f>
        <v>0</v>
      </c>
      <c r="CT293" s="180" t="str">
        <f>IFERROR(VLOOKUP(Table2[[#This Row],[Exclusion]],'Lookup Values'!$AE$1:$AF$5,2,FALSE),"0")</f>
        <v>0</v>
      </c>
      <c r="CU293" s="180" t="str">
        <f>IFERROR(VLOOKUP(Table2[[#This Row],[Attendance / Absence (&lt;90% PA / &lt;50% SA)]],'Lookup Values'!$AG$1:$AH$4,2,FALSE),"0")</f>
        <v>0</v>
      </c>
      <c r="CV293" s="180" t="str">
        <f>IFERROR(VLOOKUP(Table2[[#This Row],[Multiple School Moves (3+)]],'Lookup Values'!$AI$1:$AJ$3,2,FALSE),"0")</f>
        <v>0</v>
      </c>
      <c r="CW293" s="180" t="str">
        <f>IFERROR(VLOOKUP(Table2[[#This Row],[Pregnancy]],'Lookup Values'!$AK$1:$AL$3,2,FALSE),"0")</f>
        <v>0</v>
      </c>
      <c r="CX293" s="180" t="str">
        <f>IFERROR(VLOOKUP(Table2[[#This Row],[Young Parent]],'Lookup Values'!$AM$1:$AN$3,2,FALSE),"0")</f>
        <v>0</v>
      </c>
      <c r="CY293" s="180" t="str">
        <f>IFERROR(VLOOKUP(Table2[[#This Row],[Young Carer]],'Lookup Values'!$AO$1:$AP$3,2,FALSE),"0")</f>
        <v>0</v>
      </c>
      <c r="CZ293" s="180" t="str">
        <f>IFERROR(VLOOKUP(Table2[[#This Row],[CAMHS Involvement]],'Lookup Values'!$AQ$1:$AR$3,2,FALSE),"0")</f>
        <v>0</v>
      </c>
      <c r="DA293" s="180" t="str">
        <f>IFERROR(VLOOKUP(Table2[[#This Row],[Health Condition]],'Lookup Values'!$AS$1:$AT$3,2,FALSE),"0")</f>
        <v>0</v>
      </c>
      <c r="DB293" s="180" t="str">
        <f>IFERROR(VLOOKUP(Table2[[#This Row],[Substance Misuse ]],'Lookup Values'!$AU$1:$AV$3,2,FALSE),"0")</f>
        <v>0</v>
      </c>
      <c r="DC293" s="180" t="str">
        <f>IFERROR(VLOOKUP(Table2[[#This Row],[YOT supervision]],'Lookup Values'!$AW$1:$AX$3,2,FALSE),"0")</f>
        <v>0</v>
      </c>
      <c r="DD293" s="180" t="str">
        <f>IFERROR(VLOOKUP(Table2[[#This Row],[Previous YOT supervision]],'Lookup Values'!$AY$1:$AZ$3,2,FALSE),"0")</f>
        <v>0</v>
      </c>
      <c r="DE293" s="180" t="str">
        <f>IFERROR(VLOOKUP(Table2[[#This Row],[Custody]],'Lookup Values'!$BA$1:$BB$3,2,FALSE),"0")</f>
        <v>0</v>
      </c>
      <c r="DF293" s="180" t="str">
        <f>IFERROR(VLOOKUP(Table2[[#This Row],[KS2 Eng &amp; Maths Ability Profile HAP/MAP/LAP]],'Lookup Values'!$BC$1:$BD$4,2,FALSE),"0")</f>
        <v>0</v>
      </c>
      <c r="DG293" s="180" t="str">
        <f>IFERROR(VLOOKUP(Table2[[#This Row],[Intended Post 16 Destination]],'Lookup Values'!$BG$1:$BH$12,2,FALSE),"0")</f>
        <v>0</v>
      </c>
      <c r="DH293" s="180" t="str">
        <f>IFERROR(VLOOKUP(Table2[[#This Row],[Application submitted (Y/N or number of applications)]],'Lookup Values'!$BI$1:$BJ$3,2,FALSE),"0")</f>
        <v>0</v>
      </c>
      <c r="DI293" s="180" t="str">
        <f>IFERROR(VLOOKUP(Table2[[#This Row],[Provider Name]],'Lookup Values'!$BK$1:$BL$3,2,FALSE),"0")</f>
        <v>0</v>
      </c>
      <c r="DJ293" s="181"/>
      <c r="DK293" s="180" t="str">
        <f>IFERROR(VLOOKUP(Table2[[#This Row],[Offer received (Y/N)]],'Lookup Values'!$BM$1:$BN$3,2,FALSE),"0")</f>
        <v>0</v>
      </c>
      <c r="DL293" s="180" t="str">
        <f>IFERROR(VLOOKUP(Table2[[#This Row],[Poor Behaviour / Attitude / Motivation]],'Lookup Values'!$BO$1:$BP$4,2,FALSE),"0")</f>
        <v>0</v>
      </c>
      <c r="DM293" s="180" t="str">
        <f>IFERROR(VLOOKUP(Table2[[#This Row],[Other known risk factors (1)]],'Lookup Values'!$BQ$1:$BR$10,2,FALSE),"0")</f>
        <v>0</v>
      </c>
      <c r="DN293" s="182" t="str">
        <f>IFERROR(VLOOKUP(Table2[[#This Row],[Other known risk factors (2)]],'Lookup Values'!$BQ$1:$BR$10,2,FALSE),"0")</f>
        <v>0</v>
      </c>
      <c r="DO293" s="180">
        <f>SUM(Table3[[#This Row],[Gender Score]:[Other known risk factors (2) Score]])</f>
        <v>0</v>
      </c>
      <c r="DP293" s="185" t="str">
        <f>CONCATENATE(Table2[[#This Row],[Generated RONI]],Table2[[#This Row],[School RONI]])</f>
        <v>Very Low</v>
      </c>
    </row>
    <row r="294" spans="1:120" s="179" customFormat="1" ht="13" x14ac:dyDescent="0.3">
      <c r="A294" s="168"/>
      <c r="B294" s="169"/>
      <c r="C294" s="170"/>
      <c r="D294" s="170"/>
      <c r="E294" s="170"/>
      <c r="F294" s="170"/>
      <c r="G294" s="170"/>
      <c r="H294" s="171"/>
      <c r="I294" s="172"/>
      <c r="J294" s="173"/>
      <c r="K294" s="172"/>
      <c r="L294" s="172"/>
      <c r="M294" s="173"/>
      <c r="N294" s="171"/>
      <c r="O294" s="173"/>
      <c r="P294" s="175"/>
      <c r="Q294" s="175"/>
      <c r="R294" s="175"/>
      <c r="S294" s="175"/>
      <c r="T294" s="175"/>
      <c r="U294" s="175"/>
      <c r="V294" s="175"/>
      <c r="W294" s="175"/>
      <c r="X294" s="175"/>
      <c r="Y294" s="175"/>
      <c r="Z294" s="175"/>
      <c r="AA294" s="175"/>
      <c r="AB294" s="175"/>
      <c r="AC294" s="175"/>
      <c r="AD294" s="175"/>
      <c r="AE294" s="175"/>
      <c r="AF294" s="175"/>
      <c r="AG294" s="175"/>
      <c r="AH294" s="175"/>
      <c r="AI294" s="175"/>
      <c r="AJ294" s="175"/>
      <c r="AK294" s="175"/>
      <c r="AL294" s="175"/>
      <c r="AM294" s="175"/>
      <c r="AN294" s="175"/>
      <c r="AO294" s="175"/>
      <c r="AP294" s="175"/>
      <c r="AQ294" s="175"/>
      <c r="AR294" s="176"/>
      <c r="AS294" s="176"/>
      <c r="AT294" s="176"/>
      <c r="AU294" s="177" t="str">
        <f>VLOOKUP(Table3[[#This Row],[Risk Rating Score]],'Lookup Values'!$BS$1:$BT$34,2)</f>
        <v>Very Low</v>
      </c>
      <c r="AV294" s="172"/>
      <c r="AW294" s="177" t="str">
        <f>IFERROR(VLOOKUP(Table3[[#This Row],[RONI Match]],'Lookup Values'!$BU$2:$BV$26,2,FALSE),"")</f>
        <v/>
      </c>
      <c r="AX294" s="186"/>
      <c r="AY294" s="172"/>
      <c r="AZ294" s="176"/>
      <c r="BA294" s="170"/>
      <c r="BB294" s="170"/>
      <c r="BC294" s="170"/>
      <c r="BD294" s="170"/>
      <c r="BE294" s="170"/>
      <c r="BF294" s="170"/>
      <c r="BG294" s="170"/>
      <c r="BH294" s="170"/>
      <c r="BI294" s="175"/>
      <c r="BJ294" s="173"/>
      <c r="BK294" s="173"/>
      <c r="BL294" s="175"/>
      <c r="BM294" s="176"/>
      <c r="CC294" s="180" t="str">
        <f>IFERROR(VLOOKUP(Table2[[#This Row],[Gender]],'Lookup Values'!$A$1:$B$5,2,FALSE),"0")</f>
        <v>0</v>
      </c>
      <c r="CD294" s="181"/>
      <c r="CE294" s="180" t="str">
        <f>IFERROR(VLOOKUP(Table2[[#This Row],[Year Group]],'Lookup Values'!$C$1:$D$9,2,FALSE),"0")</f>
        <v>0</v>
      </c>
      <c r="CF294" s="180" t="str">
        <f>IFERROR(VLOOKUP(Table2[[#This Row],[School]],'Lookup Values'!$E$1:$E$22,2,FALSE),"0")</f>
        <v>0</v>
      </c>
      <c r="CG294" s="180" t="str">
        <f>IFERROR(VLOOKUP(Table2[[#This Row],[Attending PRU / AP]],'Lookup Values'!$G$1:$H$3,2,FALSE),"0")</f>
        <v>0</v>
      </c>
      <c r="CH294" s="180" t="str">
        <f>IFERROR(VLOOKUP(Table2[[#This Row],[EHE]],'Lookup Values'!$I$1:$J$3,2,FALSE),"0")</f>
        <v>0</v>
      </c>
      <c r="CI294" s="180" t="str">
        <f>IFERROR(VLOOKUP(Table2[[#This Row],[CME]],'Lookup Values'!$K$1:$L$3,2,FALSE),"0")</f>
        <v>0</v>
      </c>
      <c r="CJ294" s="183" t="str">
        <f>IFERROR(VLOOKUP(Table2[[#This Row],[Ethnicity]],'Ethnicity codes'!$H$1:$J$101,3,FALSE),"")</f>
        <v/>
      </c>
      <c r="CK294" s="180" t="str">
        <f>IFERROR(VLOOKUP(Table3[[#This Row],[Ethnicity2]],'Lookup Values'!$M$1:$N$23,2,FALSE),"0")</f>
        <v>0</v>
      </c>
      <c r="CL294" s="180" t="str">
        <f>IFERROR(VLOOKUP(Table3[[#This Row],[Ethnicity2]],'Lookup Values'!$O$1:$P$3,2,FALSE),"0")</f>
        <v>0</v>
      </c>
      <c r="CM294" s="180" t="str">
        <f>IFERROR(VLOOKUP(Table2[[#This Row],[EAL]],'Lookup Values'!$Q$1:$R$3,2,FALSE),"0")</f>
        <v>0</v>
      </c>
      <c r="CN294" s="180" t="str">
        <f>IFERROR(VLOOKUP(Table2[[#This Row],[SEND]],'Lookup Values'!$S$1:$T$6,2,FALSE),"0")</f>
        <v>0</v>
      </c>
      <c r="CO294" s="180" t="str">
        <f>IFERROR(VLOOKUP(Table2[[#This Row],[Pupil Premium]],'Lookup Values'!$U$1:$V$3,2,FALSE),"0")</f>
        <v>0</v>
      </c>
      <c r="CP294" s="180" t="str">
        <f>IFERROR(VLOOKUP(Table2[[#This Row],[LAC / Care Leaver]],'Lookup Values'!$W$1:$X$3,2,FALSE),"0")</f>
        <v>0</v>
      </c>
      <c r="CQ294" s="180" t="str">
        <f>IFERROR(VLOOKUP(Table2[[#This Row],[CP / CIN]],'Lookup Values'!$Y$1:$Z$3,2,FALSE),"0")</f>
        <v>0</v>
      </c>
      <c r="CR294" s="180" t="str">
        <f>IFERROR(VLOOKUP(Table2[[#This Row],[Early Help Referral]],'Lookup Values'!$Y$1:$Z$3,2,FALSE),"0")</f>
        <v>0</v>
      </c>
      <c r="CS294" s="180" t="str">
        <f>IFERROR(VLOOKUP(Table2[[#This Row],[Social Worker]],'Lookup Values'!$Y$1:$Z$3,2,FALSE),"0")</f>
        <v>0</v>
      </c>
      <c r="CT294" s="180" t="str">
        <f>IFERROR(VLOOKUP(Table2[[#This Row],[Exclusion]],'Lookup Values'!$AE$1:$AF$5,2,FALSE),"0")</f>
        <v>0</v>
      </c>
      <c r="CU294" s="180" t="str">
        <f>IFERROR(VLOOKUP(Table2[[#This Row],[Attendance / Absence (&lt;90% PA / &lt;50% SA)]],'Lookup Values'!$AG$1:$AH$4,2,FALSE),"0")</f>
        <v>0</v>
      </c>
      <c r="CV294" s="180" t="str">
        <f>IFERROR(VLOOKUP(Table2[[#This Row],[Multiple School Moves (3+)]],'Lookup Values'!$AI$1:$AJ$3,2,FALSE),"0")</f>
        <v>0</v>
      </c>
      <c r="CW294" s="180" t="str">
        <f>IFERROR(VLOOKUP(Table2[[#This Row],[Pregnancy]],'Lookup Values'!$AK$1:$AL$3,2,FALSE),"0")</f>
        <v>0</v>
      </c>
      <c r="CX294" s="180" t="str">
        <f>IFERROR(VLOOKUP(Table2[[#This Row],[Young Parent]],'Lookup Values'!$AM$1:$AN$3,2,FALSE),"0")</f>
        <v>0</v>
      </c>
      <c r="CY294" s="180" t="str">
        <f>IFERROR(VLOOKUP(Table2[[#This Row],[Young Carer]],'Lookup Values'!$AO$1:$AP$3,2,FALSE),"0")</f>
        <v>0</v>
      </c>
      <c r="CZ294" s="180" t="str">
        <f>IFERROR(VLOOKUP(Table2[[#This Row],[CAMHS Involvement]],'Lookup Values'!$AQ$1:$AR$3,2,FALSE),"0")</f>
        <v>0</v>
      </c>
      <c r="DA294" s="180" t="str">
        <f>IFERROR(VLOOKUP(Table2[[#This Row],[Health Condition]],'Lookup Values'!$AS$1:$AT$3,2,FALSE),"0")</f>
        <v>0</v>
      </c>
      <c r="DB294" s="180" t="str">
        <f>IFERROR(VLOOKUP(Table2[[#This Row],[Substance Misuse ]],'Lookup Values'!$AU$1:$AV$3,2,FALSE),"0")</f>
        <v>0</v>
      </c>
      <c r="DC294" s="180" t="str">
        <f>IFERROR(VLOOKUP(Table2[[#This Row],[YOT supervision]],'Lookup Values'!$AW$1:$AX$3,2,FALSE),"0")</f>
        <v>0</v>
      </c>
      <c r="DD294" s="180" t="str">
        <f>IFERROR(VLOOKUP(Table2[[#This Row],[Previous YOT supervision]],'Lookup Values'!$AY$1:$AZ$3,2,FALSE),"0")</f>
        <v>0</v>
      </c>
      <c r="DE294" s="180" t="str">
        <f>IFERROR(VLOOKUP(Table2[[#This Row],[Custody]],'Lookup Values'!$BA$1:$BB$3,2,FALSE),"0")</f>
        <v>0</v>
      </c>
      <c r="DF294" s="180" t="str">
        <f>IFERROR(VLOOKUP(Table2[[#This Row],[KS2 Eng &amp; Maths Ability Profile HAP/MAP/LAP]],'Lookup Values'!$BC$1:$BD$4,2,FALSE),"0")</f>
        <v>0</v>
      </c>
      <c r="DG294" s="180" t="str">
        <f>IFERROR(VLOOKUP(Table2[[#This Row],[Intended Post 16 Destination]],'Lookup Values'!$BG$1:$BH$12,2,FALSE),"0")</f>
        <v>0</v>
      </c>
      <c r="DH294" s="180" t="str">
        <f>IFERROR(VLOOKUP(Table2[[#This Row],[Application submitted (Y/N or number of applications)]],'Lookup Values'!$BI$1:$BJ$3,2,FALSE),"0")</f>
        <v>0</v>
      </c>
      <c r="DI294" s="180" t="str">
        <f>IFERROR(VLOOKUP(Table2[[#This Row],[Provider Name]],'Lookup Values'!$BK$1:$BL$3,2,FALSE),"0")</f>
        <v>0</v>
      </c>
      <c r="DJ294" s="181"/>
      <c r="DK294" s="180" t="str">
        <f>IFERROR(VLOOKUP(Table2[[#This Row],[Offer received (Y/N)]],'Lookup Values'!$BM$1:$BN$3,2,FALSE),"0")</f>
        <v>0</v>
      </c>
      <c r="DL294" s="180" t="str">
        <f>IFERROR(VLOOKUP(Table2[[#This Row],[Poor Behaviour / Attitude / Motivation]],'Lookup Values'!$BO$1:$BP$4,2,FALSE),"0")</f>
        <v>0</v>
      </c>
      <c r="DM294" s="180" t="str">
        <f>IFERROR(VLOOKUP(Table2[[#This Row],[Other known risk factors (1)]],'Lookup Values'!$BQ$1:$BR$10,2,FALSE),"0")</f>
        <v>0</v>
      </c>
      <c r="DN294" s="182" t="str">
        <f>IFERROR(VLOOKUP(Table2[[#This Row],[Other known risk factors (2)]],'Lookup Values'!$BQ$1:$BR$10,2,FALSE),"0")</f>
        <v>0</v>
      </c>
      <c r="DO294" s="180">
        <f>SUM(Table3[[#This Row],[Gender Score]:[Other known risk factors (2) Score]])</f>
        <v>0</v>
      </c>
      <c r="DP294" s="185" t="str">
        <f>CONCATENATE(Table2[[#This Row],[Generated RONI]],Table2[[#This Row],[School RONI]])</f>
        <v>Very Low</v>
      </c>
    </row>
    <row r="295" spans="1:120" s="179" customFormat="1" ht="13" x14ac:dyDescent="0.3">
      <c r="A295" s="168"/>
      <c r="B295" s="169"/>
      <c r="C295" s="170"/>
      <c r="D295" s="170"/>
      <c r="E295" s="170"/>
      <c r="F295" s="170"/>
      <c r="G295" s="170"/>
      <c r="H295" s="171"/>
      <c r="I295" s="172"/>
      <c r="J295" s="173"/>
      <c r="K295" s="172"/>
      <c r="L295" s="172"/>
      <c r="M295" s="173"/>
      <c r="N295" s="171"/>
      <c r="O295" s="173"/>
      <c r="P295" s="175"/>
      <c r="Q295" s="175"/>
      <c r="R295" s="175"/>
      <c r="S295" s="175"/>
      <c r="T295" s="175"/>
      <c r="U295" s="175"/>
      <c r="V295" s="175"/>
      <c r="W295" s="175"/>
      <c r="X295" s="175"/>
      <c r="Y295" s="175"/>
      <c r="Z295" s="175"/>
      <c r="AA295" s="175"/>
      <c r="AB295" s="175"/>
      <c r="AC295" s="175"/>
      <c r="AD295" s="175"/>
      <c r="AE295" s="175"/>
      <c r="AF295" s="175"/>
      <c r="AG295" s="175"/>
      <c r="AH295" s="175"/>
      <c r="AI295" s="175"/>
      <c r="AJ295" s="175"/>
      <c r="AK295" s="175"/>
      <c r="AL295" s="175"/>
      <c r="AM295" s="175"/>
      <c r="AN295" s="175"/>
      <c r="AO295" s="175"/>
      <c r="AP295" s="175"/>
      <c r="AQ295" s="175"/>
      <c r="AR295" s="176"/>
      <c r="AS295" s="176"/>
      <c r="AT295" s="176"/>
      <c r="AU295" s="177" t="str">
        <f>VLOOKUP(Table3[[#This Row],[Risk Rating Score]],'Lookup Values'!$BS$1:$BT$34,2)</f>
        <v>Very Low</v>
      </c>
      <c r="AV295" s="172"/>
      <c r="AW295" s="177" t="str">
        <f>IFERROR(VLOOKUP(Table3[[#This Row],[RONI Match]],'Lookup Values'!$BU$2:$BV$26,2,FALSE),"")</f>
        <v/>
      </c>
      <c r="AX295" s="186"/>
      <c r="AY295" s="172"/>
      <c r="AZ295" s="176"/>
      <c r="BA295" s="170"/>
      <c r="BB295" s="170"/>
      <c r="BC295" s="170"/>
      <c r="BD295" s="170"/>
      <c r="BE295" s="170"/>
      <c r="BF295" s="170"/>
      <c r="BG295" s="170"/>
      <c r="BH295" s="170"/>
      <c r="BI295" s="175"/>
      <c r="BJ295" s="173"/>
      <c r="BK295" s="173"/>
      <c r="BL295" s="175"/>
      <c r="BM295" s="176"/>
      <c r="CC295" s="180" t="str">
        <f>IFERROR(VLOOKUP(Table2[[#This Row],[Gender]],'Lookup Values'!$A$1:$B$5,2,FALSE),"0")</f>
        <v>0</v>
      </c>
      <c r="CD295" s="181"/>
      <c r="CE295" s="180" t="str">
        <f>IFERROR(VLOOKUP(Table2[[#This Row],[Year Group]],'Lookup Values'!$C$1:$D$9,2,FALSE),"0")</f>
        <v>0</v>
      </c>
      <c r="CF295" s="180" t="str">
        <f>IFERROR(VLOOKUP(Table2[[#This Row],[School]],'Lookup Values'!$E$1:$E$22,2,FALSE),"0")</f>
        <v>0</v>
      </c>
      <c r="CG295" s="180" t="str">
        <f>IFERROR(VLOOKUP(Table2[[#This Row],[Attending PRU / AP]],'Lookup Values'!$G$1:$H$3,2,FALSE),"0")</f>
        <v>0</v>
      </c>
      <c r="CH295" s="180" t="str">
        <f>IFERROR(VLOOKUP(Table2[[#This Row],[EHE]],'Lookup Values'!$I$1:$J$3,2,FALSE),"0")</f>
        <v>0</v>
      </c>
      <c r="CI295" s="180" t="str">
        <f>IFERROR(VLOOKUP(Table2[[#This Row],[CME]],'Lookup Values'!$K$1:$L$3,2,FALSE),"0")</f>
        <v>0</v>
      </c>
      <c r="CJ295" s="183" t="str">
        <f>IFERROR(VLOOKUP(Table2[[#This Row],[Ethnicity]],'Ethnicity codes'!$H$1:$J$101,3,FALSE),"")</f>
        <v/>
      </c>
      <c r="CK295" s="180" t="str">
        <f>IFERROR(VLOOKUP(Table3[[#This Row],[Ethnicity2]],'Lookup Values'!$M$1:$N$23,2,FALSE),"0")</f>
        <v>0</v>
      </c>
      <c r="CL295" s="180" t="str">
        <f>IFERROR(VLOOKUP(Table3[[#This Row],[Ethnicity2]],'Lookup Values'!$O$1:$P$3,2,FALSE),"0")</f>
        <v>0</v>
      </c>
      <c r="CM295" s="180" t="str">
        <f>IFERROR(VLOOKUP(Table2[[#This Row],[EAL]],'Lookup Values'!$Q$1:$R$3,2,FALSE),"0")</f>
        <v>0</v>
      </c>
      <c r="CN295" s="180" t="str">
        <f>IFERROR(VLOOKUP(Table2[[#This Row],[SEND]],'Lookup Values'!$S$1:$T$6,2,FALSE),"0")</f>
        <v>0</v>
      </c>
      <c r="CO295" s="180" t="str">
        <f>IFERROR(VLOOKUP(Table2[[#This Row],[Pupil Premium]],'Lookup Values'!$U$1:$V$3,2,FALSE),"0")</f>
        <v>0</v>
      </c>
      <c r="CP295" s="180" t="str">
        <f>IFERROR(VLOOKUP(Table2[[#This Row],[LAC / Care Leaver]],'Lookup Values'!$W$1:$X$3,2,FALSE),"0")</f>
        <v>0</v>
      </c>
      <c r="CQ295" s="180" t="str">
        <f>IFERROR(VLOOKUP(Table2[[#This Row],[CP / CIN]],'Lookup Values'!$Y$1:$Z$3,2,FALSE),"0")</f>
        <v>0</v>
      </c>
      <c r="CR295" s="180" t="str">
        <f>IFERROR(VLOOKUP(Table2[[#This Row],[Early Help Referral]],'Lookup Values'!$Y$1:$Z$3,2,FALSE),"0")</f>
        <v>0</v>
      </c>
      <c r="CS295" s="180" t="str">
        <f>IFERROR(VLOOKUP(Table2[[#This Row],[Social Worker]],'Lookup Values'!$Y$1:$Z$3,2,FALSE),"0")</f>
        <v>0</v>
      </c>
      <c r="CT295" s="180" t="str">
        <f>IFERROR(VLOOKUP(Table2[[#This Row],[Exclusion]],'Lookup Values'!$AE$1:$AF$5,2,FALSE),"0")</f>
        <v>0</v>
      </c>
      <c r="CU295" s="180" t="str">
        <f>IFERROR(VLOOKUP(Table2[[#This Row],[Attendance / Absence (&lt;90% PA / &lt;50% SA)]],'Lookup Values'!$AG$1:$AH$4,2,FALSE),"0")</f>
        <v>0</v>
      </c>
      <c r="CV295" s="180" t="str">
        <f>IFERROR(VLOOKUP(Table2[[#This Row],[Multiple School Moves (3+)]],'Lookup Values'!$AI$1:$AJ$3,2,FALSE),"0")</f>
        <v>0</v>
      </c>
      <c r="CW295" s="180" t="str">
        <f>IFERROR(VLOOKUP(Table2[[#This Row],[Pregnancy]],'Lookup Values'!$AK$1:$AL$3,2,FALSE),"0")</f>
        <v>0</v>
      </c>
      <c r="CX295" s="180" t="str">
        <f>IFERROR(VLOOKUP(Table2[[#This Row],[Young Parent]],'Lookup Values'!$AM$1:$AN$3,2,FALSE),"0")</f>
        <v>0</v>
      </c>
      <c r="CY295" s="180" t="str">
        <f>IFERROR(VLOOKUP(Table2[[#This Row],[Young Carer]],'Lookup Values'!$AO$1:$AP$3,2,FALSE),"0")</f>
        <v>0</v>
      </c>
      <c r="CZ295" s="180" t="str">
        <f>IFERROR(VLOOKUP(Table2[[#This Row],[CAMHS Involvement]],'Lookup Values'!$AQ$1:$AR$3,2,FALSE),"0")</f>
        <v>0</v>
      </c>
      <c r="DA295" s="180" t="str">
        <f>IFERROR(VLOOKUP(Table2[[#This Row],[Health Condition]],'Lookup Values'!$AS$1:$AT$3,2,FALSE),"0")</f>
        <v>0</v>
      </c>
      <c r="DB295" s="180" t="str">
        <f>IFERROR(VLOOKUP(Table2[[#This Row],[Substance Misuse ]],'Lookup Values'!$AU$1:$AV$3,2,FALSE),"0")</f>
        <v>0</v>
      </c>
      <c r="DC295" s="180" t="str">
        <f>IFERROR(VLOOKUP(Table2[[#This Row],[YOT supervision]],'Lookup Values'!$AW$1:$AX$3,2,FALSE),"0")</f>
        <v>0</v>
      </c>
      <c r="DD295" s="180" t="str">
        <f>IFERROR(VLOOKUP(Table2[[#This Row],[Previous YOT supervision]],'Lookup Values'!$AY$1:$AZ$3,2,FALSE),"0")</f>
        <v>0</v>
      </c>
      <c r="DE295" s="180" t="str">
        <f>IFERROR(VLOOKUP(Table2[[#This Row],[Custody]],'Lookup Values'!$BA$1:$BB$3,2,FALSE),"0")</f>
        <v>0</v>
      </c>
      <c r="DF295" s="180" t="str">
        <f>IFERROR(VLOOKUP(Table2[[#This Row],[KS2 Eng &amp; Maths Ability Profile HAP/MAP/LAP]],'Lookup Values'!$BC$1:$BD$4,2,FALSE),"0")</f>
        <v>0</v>
      </c>
      <c r="DG295" s="180" t="str">
        <f>IFERROR(VLOOKUP(Table2[[#This Row],[Intended Post 16 Destination]],'Lookup Values'!$BG$1:$BH$12,2,FALSE),"0")</f>
        <v>0</v>
      </c>
      <c r="DH295" s="180" t="str">
        <f>IFERROR(VLOOKUP(Table2[[#This Row],[Application submitted (Y/N or number of applications)]],'Lookup Values'!$BI$1:$BJ$3,2,FALSE),"0")</f>
        <v>0</v>
      </c>
      <c r="DI295" s="180" t="str">
        <f>IFERROR(VLOOKUP(Table2[[#This Row],[Provider Name]],'Lookup Values'!$BK$1:$BL$3,2,FALSE),"0")</f>
        <v>0</v>
      </c>
      <c r="DJ295" s="181"/>
      <c r="DK295" s="180" t="str">
        <f>IFERROR(VLOOKUP(Table2[[#This Row],[Offer received (Y/N)]],'Lookup Values'!$BM$1:$BN$3,2,FALSE),"0")</f>
        <v>0</v>
      </c>
      <c r="DL295" s="180" t="str">
        <f>IFERROR(VLOOKUP(Table2[[#This Row],[Poor Behaviour / Attitude / Motivation]],'Lookup Values'!$BO$1:$BP$4,2,FALSE),"0")</f>
        <v>0</v>
      </c>
      <c r="DM295" s="180" t="str">
        <f>IFERROR(VLOOKUP(Table2[[#This Row],[Other known risk factors (1)]],'Lookup Values'!$BQ$1:$BR$10,2,FALSE),"0")</f>
        <v>0</v>
      </c>
      <c r="DN295" s="182" t="str">
        <f>IFERROR(VLOOKUP(Table2[[#This Row],[Other known risk factors (2)]],'Lookup Values'!$BQ$1:$BR$10,2,FALSE),"0")</f>
        <v>0</v>
      </c>
      <c r="DO295" s="180">
        <f>SUM(Table3[[#This Row],[Gender Score]:[Other known risk factors (2) Score]])</f>
        <v>0</v>
      </c>
      <c r="DP295" s="185" t="str">
        <f>CONCATENATE(Table2[[#This Row],[Generated RONI]],Table2[[#This Row],[School RONI]])</f>
        <v>Very Low</v>
      </c>
    </row>
    <row r="296" spans="1:120" s="179" customFormat="1" ht="13" x14ac:dyDescent="0.3">
      <c r="A296" s="168"/>
      <c r="B296" s="169"/>
      <c r="C296" s="170"/>
      <c r="D296" s="170"/>
      <c r="E296" s="170"/>
      <c r="F296" s="170"/>
      <c r="G296" s="170"/>
      <c r="H296" s="171"/>
      <c r="I296" s="172"/>
      <c r="J296" s="173"/>
      <c r="K296" s="172"/>
      <c r="L296" s="172"/>
      <c r="M296" s="173"/>
      <c r="N296" s="171"/>
      <c r="O296" s="173"/>
      <c r="P296" s="175"/>
      <c r="Q296" s="175"/>
      <c r="R296" s="175"/>
      <c r="S296" s="175"/>
      <c r="T296" s="175"/>
      <c r="U296" s="175"/>
      <c r="V296" s="175"/>
      <c r="W296" s="175"/>
      <c r="X296" s="175"/>
      <c r="Y296" s="175"/>
      <c r="Z296" s="175"/>
      <c r="AA296" s="175"/>
      <c r="AB296" s="175"/>
      <c r="AC296" s="175"/>
      <c r="AD296" s="175"/>
      <c r="AE296" s="175"/>
      <c r="AF296" s="175"/>
      <c r="AG296" s="175"/>
      <c r="AH296" s="175"/>
      <c r="AI296" s="175"/>
      <c r="AJ296" s="175"/>
      <c r="AK296" s="175"/>
      <c r="AL296" s="175"/>
      <c r="AM296" s="175"/>
      <c r="AN296" s="175"/>
      <c r="AO296" s="175"/>
      <c r="AP296" s="175"/>
      <c r="AQ296" s="175"/>
      <c r="AR296" s="176"/>
      <c r="AS296" s="176"/>
      <c r="AT296" s="176"/>
      <c r="AU296" s="177" t="str">
        <f>VLOOKUP(Table3[[#This Row],[Risk Rating Score]],'Lookup Values'!$BS$1:$BT$34,2)</f>
        <v>Very Low</v>
      </c>
      <c r="AV296" s="172"/>
      <c r="AW296" s="177" t="str">
        <f>IFERROR(VLOOKUP(Table3[[#This Row],[RONI Match]],'Lookup Values'!$BU$2:$BV$26,2,FALSE),"")</f>
        <v/>
      </c>
      <c r="AX296" s="186"/>
      <c r="AY296" s="172"/>
      <c r="AZ296" s="176"/>
      <c r="BA296" s="170"/>
      <c r="BB296" s="170"/>
      <c r="BC296" s="170"/>
      <c r="BD296" s="170"/>
      <c r="BE296" s="170"/>
      <c r="BF296" s="170"/>
      <c r="BG296" s="170"/>
      <c r="BH296" s="170"/>
      <c r="BI296" s="175"/>
      <c r="BJ296" s="173"/>
      <c r="BK296" s="173"/>
      <c r="BL296" s="175"/>
      <c r="BM296" s="176"/>
      <c r="CC296" s="180" t="str">
        <f>IFERROR(VLOOKUP(Table2[[#This Row],[Gender]],'Lookup Values'!$A$1:$B$5,2,FALSE),"0")</f>
        <v>0</v>
      </c>
      <c r="CD296" s="181"/>
      <c r="CE296" s="180" t="str">
        <f>IFERROR(VLOOKUP(Table2[[#This Row],[Year Group]],'Lookup Values'!$C$1:$D$9,2,FALSE),"0")</f>
        <v>0</v>
      </c>
      <c r="CF296" s="180" t="str">
        <f>IFERROR(VLOOKUP(Table2[[#This Row],[School]],'Lookup Values'!$E$1:$E$22,2,FALSE),"0")</f>
        <v>0</v>
      </c>
      <c r="CG296" s="180" t="str">
        <f>IFERROR(VLOOKUP(Table2[[#This Row],[Attending PRU / AP]],'Lookup Values'!$G$1:$H$3,2,FALSE),"0")</f>
        <v>0</v>
      </c>
      <c r="CH296" s="180" t="str">
        <f>IFERROR(VLOOKUP(Table2[[#This Row],[EHE]],'Lookup Values'!$I$1:$J$3,2,FALSE),"0")</f>
        <v>0</v>
      </c>
      <c r="CI296" s="180" t="str">
        <f>IFERROR(VLOOKUP(Table2[[#This Row],[CME]],'Lookup Values'!$K$1:$L$3,2,FALSE),"0")</f>
        <v>0</v>
      </c>
      <c r="CJ296" s="183" t="str">
        <f>IFERROR(VLOOKUP(Table2[[#This Row],[Ethnicity]],'Ethnicity codes'!$H$1:$J$101,3,FALSE),"")</f>
        <v/>
      </c>
      <c r="CK296" s="180" t="str">
        <f>IFERROR(VLOOKUP(Table3[[#This Row],[Ethnicity2]],'Lookup Values'!$M$1:$N$23,2,FALSE),"0")</f>
        <v>0</v>
      </c>
      <c r="CL296" s="180" t="str">
        <f>IFERROR(VLOOKUP(Table3[[#This Row],[Ethnicity2]],'Lookup Values'!$O$1:$P$3,2,FALSE),"0")</f>
        <v>0</v>
      </c>
      <c r="CM296" s="180" t="str">
        <f>IFERROR(VLOOKUP(Table2[[#This Row],[EAL]],'Lookup Values'!$Q$1:$R$3,2,FALSE),"0")</f>
        <v>0</v>
      </c>
      <c r="CN296" s="180" t="str">
        <f>IFERROR(VLOOKUP(Table2[[#This Row],[SEND]],'Lookup Values'!$S$1:$T$6,2,FALSE),"0")</f>
        <v>0</v>
      </c>
      <c r="CO296" s="180" t="str">
        <f>IFERROR(VLOOKUP(Table2[[#This Row],[Pupil Premium]],'Lookup Values'!$U$1:$V$3,2,FALSE),"0")</f>
        <v>0</v>
      </c>
      <c r="CP296" s="180" t="str">
        <f>IFERROR(VLOOKUP(Table2[[#This Row],[LAC / Care Leaver]],'Lookup Values'!$W$1:$X$3,2,FALSE),"0")</f>
        <v>0</v>
      </c>
      <c r="CQ296" s="180" t="str">
        <f>IFERROR(VLOOKUP(Table2[[#This Row],[CP / CIN]],'Lookup Values'!$Y$1:$Z$3,2,FALSE),"0")</f>
        <v>0</v>
      </c>
      <c r="CR296" s="180" t="str">
        <f>IFERROR(VLOOKUP(Table2[[#This Row],[Early Help Referral]],'Lookup Values'!$Y$1:$Z$3,2,FALSE),"0")</f>
        <v>0</v>
      </c>
      <c r="CS296" s="180" t="str">
        <f>IFERROR(VLOOKUP(Table2[[#This Row],[Social Worker]],'Lookup Values'!$Y$1:$Z$3,2,FALSE),"0")</f>
        <v>0</v>
      </c>
      <c r="CT296" s="180" t="str">
        <f>IFERROR(VLOOKUP(Table2[[#This Row],[Exclusion]],'Lookup Values'!$AE$1:$AF$5,2,FALSE),"0")</f>
        <v>0</v>
      </c>
      <c r="CU296" s="180" t="str">
        <f>IFERROR(VLOOKUP(Table2[[#This Row],[Attendance / Absence (&lt;90% PA / &lt;50% SA)]],'Lookup Values'!$AG$1:$AH$4,2,FALSE),"0")</f>
        <v>0</v>
      </c>
      <c r="CV296" s="180" t="str">
        <f>IFERROR(VLOOKUP(Table2[[#This Row],[Multiple School Moves (3+)]],'Lookup Values'!$AI$1:$AJ$3,2,FALSE),"0")</f>
        <v>0</v>
      </c>
      <c r="CW296" s="180" t="str">
        <f>IFERROR(VLOOKUP(Table2[[#This Row],[Pregnancy]],'Lookup Values'!$AK$1:$AL$3,2,FALSE),"0")</f>
        <v>0</v>
      </c>
      <c r="CX296" s="180" t="str">
        <f>IFERROR(VLOOKUP(Table2[[#This Row],[Young Parent]],'Lookup Values'!$AM$1:$AN$3,2,FALSE),"0")</f>
        <v>0</v>
      </c>
      <c r="CY296" s="180" t="str">
        <f>IFERROR(VLOOKUP(Table2[[#This Row],[Young Carer]],'Lookup Values'!$AO$1:$AP$3,2,FALSE),"0")</f>
        <v>0</v>
      </c>
      <c r="CZ296" s="180" t="str">
        <f>IFERROR(VLOOKUP(Table2[[#This Row],[CAMHS Involvement]],'Lookup Values'!$AQ$1:$AR$3,2,FALSE),"0")</f>
        <v>0</v>
      </c>
      <c r="DA296" s="180" t="str">
        <f>IFERROR(VLOOKUP(Table2[[#This Row],[Health Condition]],'Lookup Values'!$AS$1:$AT$3,2,FALSE),"0")</f>
        <v>0</v>
      </c>
      <c r="DB296" s="180" t="str">
        <f>IFERROR(VLOOKUP(Table2[[#This Row],[Substance Misuse ]],'Lookup Values'!$AU$1:$AV$3,2,FALSE),"0")</f>
        <v>0</v>
      </c>
      <c r="DC296" s="180" t="str">
        <f>IFERROR(VLOOKUP(Table2[[#This Row],[YOT supervision]],'Lookup Values'!$AW$1:$AX$3,2,FALSE),"0")</f>
        <v>0</v>
      </c>
      <c r="DD296" s="180" t="str">
        <f>IFERROR(VLOOKUP(Table2[[#This Row],[Previous YOT supervision]],'Lookup Values'!$AY$1:$AZ$3,2,FALSE),"0")</f>
        <v>0</v>
      </c>
      <c r="DE296" s="180" t="str">
        <f>IFERROR(VLOOKUP(Table2[[#This Row],[Custody]],'Lookup Values'!$BA$1:$BB$3,2,FALSE),"0")</f>
        <v>0</v>
      </c>
      <c r="DF296" s="180" t="str">
        <f>IFERROR(VLOOKUP(Table2[[#This Row],[KS2 Eng &amp; Maths Ability Profile HAP/MAP/LAP]],'Lookup Values'!$BC$1:$BD$4,2,FALSE),"0")</f>
        <v>0</v>
      </c>
      <c r="DG296" s="180" t="str">
        <f>IFERROR(VLOOKUP(Table2[[#This Row],[Intended Post 16 Destination]],'Lookup Values'!$BG$1:$BH$12,2,FALSE),"0")</f>
        <v>0</v>
      </c>
      <c r="DH296" s="180" t="str">
        <f>IFERROR(VLOOKUP(Table2[[#This Row],[Application submitted (Y/N or number of applications)]],'Lookup Values'!$BI$1:$BJ$3,2,FALSE),"0")</f>
        <v>0</v>
      </c>
      <c r="DI296" s="180" t="str">
        <f>IFERROR(VLOOKUP(Table2[[#This Row],[Provider Name]],'Lookup Values'!$BK$1:$BL$3,2,FALSE),"0")</f>
        <v>0</v>
      </c>
      <c r="DJ296" s="181"/>
      <c r="DK296" s="180" t="str">
        <f>IFERROR(VLOOKUP(Table2[[#This Row],[Offer received (Y/N)]],'Lookup Values'!$BM$1:$BN$3,2,FALSE),"0")</f>
        <v>0</v>
      </c>
      <c r="DL296" s="180" t="str">
        <f>IFERROR(VLOOKUP(Table2[[#This Row],[Poor Behaviour / Attitude / Motivation]],'Lookup Values'!$BO$1:$BP$4,2,FALSE),"0")</f>
        <v>0</v>
      </c>
      <c r="DM296" s="180" t="str">
        <f>IFERROR(VLOOKUP(Table2[[#This Row],[Other known risk factors (1)]],'Lookup Values'!$BQ$1:$BR$10,2,FALSE),"0")</f>
        <v>0</v>
      </c>
      <c r="DN296" s="182" t="str">
        <f>IFERROR(VLOOKUP(Table2[[#This Row],[Other known risk factors (2)]],'Lookup Values'!$BQ$1:$BR$10,2,FALSE),"0")</f>
        <v>0</v>
      </c>
      <c r="DO296" s="180">
        <f>SUM(Table3[[#This Row],[Gender Score]:[Other known risk factors (2) Score]])</f>
        <v>0</v>
      </c>
      <c r="DP296" s="185" t="str">
        <f>CONCATENATE(Table2[[#This Row],[Generated RONI]],Table2[[#This Row],[School RONI]])</f>
        <v>Very Low</v>
      </c>
    </row>
    <row r="297" spans="1:120" s="179" customFormat="1" ht="13" x14ac:dyDescent="0.3">
      <c r="A297" s="168"/>
      <c r="B297" s="169"/>
      <c r="C297" s="170"/>
      <c r="D297" s="170"/>
      <c r="E297" s="170"/>
      <c r="F297" s="170"/>
      <c r="G297" s="170"/>
      <c r="H297" s="171"/>
      <c r="I297" s="172"/>
      <c r="J297" s="173"/>
      <c r="K297" s="172"/>
      <c r="L297" s="172"/>
      <c r="M297" s="173"/>
      <c r="N297" s="171"/>
      <c r="O297" s="173"/>
      <c r="P297" s="175"/>
      <c r="Q297" s="175"/>
      <c r="R297" s="175"/>
      <c r="S297" s="175"/>
      <c r="T297" s="175"/>
      <c r="U297" s="175"/>
      <c r="V297" s="175"/>
      <c r="W297" s="175"/>
      <c r="X297" s="175"/>
      <c r="Y297" s="175"/>
      <c r="Z297" s="175"/>
      <c r="AA297" s="175"/>
      <c r="AB297" s="175"/>
      <c r="AC297" s="175"/>
      <c r="AD297" s="175"/>
      <c r="AE297" s="175"/>
      <c r="AF297" s="175"/>
      <c r="AG297" s="175"/>
      <c r="AH297" s="175"/>
      <c r="AI297" s="175"/>
      <c r="AJ297" s="175"/>
      <c r="AK297" s="175"/>
      <c r="AL297" s="175"/>
      <c r="AM297" s="175"/>
      <c r="AN297" s="175"/>
      <c r="AO297" s="175"/>
      <c r="AP297" s="175"/>
      <c r="AQ297" s="175"/>
      <c r="AR297" s="176"/>
      <c r="AS297" s="176"/>
      <c r="AT297" s="176"/>
      <c r="AU297" s="177" t="str">
        <f>VLOOKUP(Table3[[#This Row],[Risk Rating Score]],'Lookup Values'!$BS$1:$BT$34,2)</f>
        <v>Very Low</v>
      </c>
      <c r="AV297" s="172"/>
      <c r="AW297" s="177" t="str">
        <f>IFERROR(VLOOKUP(Table3[[#This Row],[RONI Match]],'Lookup Values'!$BU$2:$BV$26,2,FALSE),"")</f>
        <v/>
      </c>
      <c r="AX297" s="186"/>
      <c r="AY297" s="172"/>
      <c r="AZ297" s="176"/>
      <c r="BA297" s="170"/>
      <c r="BB297" s="170"/>
      <c r="BC297" s="170"/>
      <c r="BD297" s="170"/>
      <c r="BE297" s="170"/>
      <c r="BF297" s="170"/>
      <c r="BG297" s="170"/>
      <c r="BH297" s="170"/>
      <c r="BI297" s="175"/>
      <c r="BJ297" s="173"/>
      <c r="BK297" s="173"/>
      <c r="BL297" s="175"/>
      <c r="BM297" s="176"/>
      <c r="CC297" s="180" t="str">
        <f>IFERROR(VLOOKUP(Table2[[#This Row],[Gender]],'Lookup Values'!$A$1:$B$5,2,FALSE),"0")</f>
        <v>0</v>
      </c>
      <c r="CD297" s="181"/>
      <c r="CE297" s="180" t="str">
        <f>IFERROR(VLOOKUP(Table2[[#This Row],[Year Group]],'Lookup Values'!$C$1:$D$9,2,FALSE),"0")</f>
        <v>0</v>
      </c>
      <c r="CF297" s="180" t="str">
        <f>IFERROR(VLOOKUP(Table2[[#This Row],[School]],'Lookup Values'!$E$1:$E$22,2,FALSE),"0")</f>
        <v>0</v>
      </c>
      <c r="CG297" s="180" t="str">
        <f>IFERROR(VLOOKUP(Table2[[#This Row],[Attending PRU / AP]],'Lookup Values'!$G$1:$H$3,2,FALSE),"0")</f>
        <v>0</v>
      </c>
      <c r="CH297" s="180" t="str">
        <f>IFERROR(VLOOKUP(Table2[[#This Row],[EHE]],'Lookup Values'!$I$1:$J$3,2,FALSE),"0")</f>
        <v>0</v>
      </c>
      <c r="CI297" s="180" t="str">
        <f>IFERROR(VLOOKUP(Table2[[#This Row],[CME]],'Lookup Values'!$K$1:$L$3,2,FALSE),"0")</f>
        <v>0</v>
      </c>
      <c r="CJ297" s="183" t="str">
        <f>IFERROR(VLOOKUP(Table2[[#This Row],[Ethnicity]],'Ethnicity codes'!$H$1:$J$101,3,FALSE),"")</f>
        <v/>
      </c>
      <c r="CK297" s="180" t="str">
        <f>IFERROR(VLOOKUP(Table3[[#This Row],[Ethnicity2]],'Lookup Values'!$M$1:$N$23,2,FALSE),"0")</f>
        <v>0</v>
      </c>
      <c r="CL297" s="180" t="str">
        <f>IFERROR(VLOOKUP(Table3[[#This Row],[Ethnicity2]],'Lookup Values'!$O$1:$P$3,2,FALSE),"0")</f>
        <v>0</v>
      </c>
      <c r="CM297" s="180" t="str">
        <f>IFERROR(VLOOKUP(Table2[[#This Row],[EAL]],'Lookup Values'!$Q$1:$R$3,2,FALSE),"0")</f>
        <v>0</v>
      </c>
      <c r="CN297" s="180" t="str">
        <f>IFERROR(VLOOKUP(Table2[[#This Row],[SEND]],'Lookup Values'!$S$1:$T$6,2,FALSE),"0")</f>
        <v>0</v>
      </c>
      <c r="CO297" s="180" t="str">
        <f>IFERROR(VLOOKUP(Table2[[#This Row],[Pupil Premium]],'Lookup Values'!$U$1:$V$3,2,FALSE),"0")</f>
        <v>0</v>
      </c>
      <c r="CP297" s="180" t="str">
        <f>IFERROR(VLOOKUP(Table2[[#This Row],[LAC / Care Leaver]],'Lookup Values'!$W$1:$X$3,2,FALSE),"0")</f>
        <v>0</v>
      </c>
      <c r="CQ297" s="180" t="str">
        <f>IFERROR(VLOOKUP(Table2[[#This Row],[CP / CIN]],'Lookup Values'!$Y$1:$Z$3,2,FALSE),"0")</f>
        <v>0</v>
      </c>
      <c r="CR297" s="180" t="str">
        <f>IFERROR(VLOOKUP(Table2[[#This Row],[Early Help Referral]],'Lookup Values'!$Y$1:$Z$3,2,FALSE),"0")</f>
        <v>0</v>
      </c>
      <c r="CS297" s="180" t="str">
        <f>IFERROR(VLOOKUP(Table2[[#This Row],[Social Worker]],'Lookup Values'!$Y$1:$Z$3,2,FALSE),"0")</f>
        <v>0</v>
      </c>
      <c r="CT297" s="180" t="str">
        <f>IFERROR(VLOOKUP(Table2[[#This Row],[Exclusion]],'Lookup Values'!$AE$1:$AF$5,2,FALSE),"0")</f>
        <v>0</v>
      </c>
      <c r="CU297" s="180" t="str">
        <f>IFERROR(VLOOKUP(Table2[[#This Row],[Attendance / Absence (&lt;90% PA / &lt;50% SA)]],'Lookup Values'!$AG$1:$AH$4,2,FALSE),"0")</f>
        <v>0</v>
      </c>
      <c r="CV297" s="180" t="str">
        <f>IFERROR(VLOOKUP(Table2[[#This Row],[Multiple School Moves (3+)]],'Lookup Values'!$AI$1:$AJ$3,2,FALSE),"0")</f>
        <v>0</v>
      </c>
      <c r="CW297" s="180" t="str">
        <f>IFERROR(VLOOKUP(Table2[[#This Row],[Pregnancy]],'Lookup Values'!$AK$1:$AL$3,2,FALSE),"0")</f>
        <v>0</v>
      </c>
      <c r="CX297" s="180" t="str">
        <f>IFERROR(VLOOKUP(Table2[[#This Row],[Young Parent]],'Lookup Values'!$AM$1:$AN$3,2,FALSE),"0")</f>
        <v>0</v>
      </c>
      <c r="CY297" s="180" t="str">
        <f>IFERROR(VLOOKUP(Table2[[#This Row],[Young Carer]],'Lookup Values'!$AO$1:$AP$3,2,FALSE),"0")</f>
        <v>0</v>
      </c>
      <c r="CZ297" s="180" t="str">
        <f>IFERROR(VLOOKUP(Table2[[#This Row],[CAMHS Involvement]],'Lookup Values'!$AQ$1:$AR$3,2,FALSE),"0")</f>
        <v>0</v>
      </c>
      <c r="DA297" s="180" t="str">
        <f>IFERROR(VLOOKUP(Table2[[#This Row],[Health Condition]],'Lookup Values'!$AS$1:$AT$3,2,FALSE),"0")</f>
        <v>0</v>
      </c>
      <c r="DB297" s="180" t="str">
        <f>IFERROR(VLOOKUP(Table2[[#This Row],[Substance Misuse ]],'Lookup Values'!$AU$1:$AV$3,2,FALSE),"0")</f>
        <v>0</v>
      </c>
      <c r="DC297" s="180" t="str">
        <f>IFERROR(VLOOKUP(Table2[[#This Row],[YOT supervision]],'Lookup Values'!$AW$1:$AX$3,2,FALSE),"0")</f>
        <v>0</v>
      </c>
      <c r="DD297" s="180" t="str">
        <f>IFERROR(VLOOKUP(Table2[[#This Row],[Previous YOT supervision]],'Lookup Values'!$AY$1:$AZ$3,2,FALSE),"0")</f>
        <v>0</v>
      </c>
      <c r="DE297" s="180" t="str">
        <f>IFERROR(VLOOKUP(Table2[[#This Row],[Custody]],'Lookup Values'!$BA$1:$BB$3,2,FALSE),"0")</f>
        <v>0</v>
      </c>
      <c r="DF297" s="180" t="str">
        <f>IFERROR(VLOOKUP(Table2[[#This Row],[KS2 Eng &amp; Maths Ability Profile HAP/MAP/LAP]],'Lookup Values'!$BC$1:$BD$4,2,FALSE),"0")</f>
        <v>0</v>
      </c>
      <c r="DG297" s="180" t="str">
        <f>IFERROR(VLOOKUP(Table2[[#This Row],[Intended Post 16 Destination]],'Lookup Values'!$BG$1:$BH$12,2,FALSE),"0")</f>
        <v>0</v>
      </c>
      <c r="DH297" s="180" t="str">
        <f>IFERROR(VLOOKUP(Table2[[#This Row],[Application submitted (Y/N or number of applications)]],'Lookup Values'!$BI$1:$BJ$3,2,FALSE),"0")</f>
        <v>0</v>
      </c>
      <c r="DI297" s="180" t="str">
        <f>IFERROR(VLOOKUP(Table2[[#This Row],[Provider Name]],'Lookup Values'!$BK$1:$BL$3,2,FALSE),"0")</f>
        <v>0</v>
      </c>
      <c r="DJ297" s="181"/>
      <c r="DK297" s="180" t="str">
        <f>IFERROR(VLOOKUP(Table2[[#This Row],[Offer received (Y/N)]],'Lookup Values'!$BM$1:$BN$3,2,FALSE),"0")</f>
        <v>0</v>
      </c>
      <c r="DL297" s="180" t="str">
        <f>IFERROR(VLOOKUP(Table2[[#This Row],[Poor Behaviour / Attitude / Motivation]],'Lookup Values'!$BO$1:$BP$4,2,FALSE),"0")</f>
        <v>0</v>
      </c>
      <c r="DM297" s="180" t="str">
        <f>IFERROR(VLOOKUP(Table2[[#This Row],[Other known risk factors (1)]],'Lookup Values'!$BQ$1:$BR$10,2,FALSE),"0")</f>
        <v>0</v>
      </c>
      <c r="DN297" s="182" t="str">
        <f>IFERROR(VLOOKUP(Table2[[#This Row],[Other known risk factors (2)]],'Lookup Values'!$BQ$1:$BR$10,2,FALSE),"0")</f>
        <v>0</v>
      </c>
      <c r="DO297" s="180">
        <f>SUM(Table3[[#This Row],[Gender Score]:[Other known risk factors (2) Score]])</f>
        <v>0</v>
      </c>
      <c r="DP297" s="185" t="str">
        <f>CONCATENATE(Table2[[#This Row],[Generated RONI]],Table2[[#This Row],[School RONI]])</f>
        <v>Very Low</v>
      </c>
    </row>
    <row r="298" spans="1:120" s="179" customFormat="1" ht="13" x14ac:dyDescent="0.3">
      <c r="A298" s="168"/>
      <c r="B298" s="169"/>
      <c r="C298" s="170"/>
      <c r="D298" s="170"/>
      <c r="E298" s="170"/>
      <c r="F298" s="170"/>
      <c r="G298" s="170"/>
      <c r="H298" s="171"/>
      <c r="I298" s="172"/>
      <c r="J298" s="173"/>
      <c r="K298" s="172"/>
      <c r="L298" s="172"/>
      <c r="M298" s="173"/>
      <c r="N298" s="171"/>
      <c r="O298" s="173"/>
      <c r="P298" s="175"/>
      <c r="Q298" s="175"/>
      <c r="R298" s="175"/>
      <c r="S298" s="175"/>
      <c r="T298" s="175"/>
      <c r="U298" s="175"/>
      <c r="V298" s="175"/>
      <c r="W298" s="175"/>
      <c r="X298" s="175"/>
      <c r="Y298" s="175"/>
      <c r="Z298" s="175"/>
      <c r="AA298" s="175"/>
      <c r="AB298" s="175"/>
      <c r="AC298" s="175"/>
      <c r="AD298" s="175"/>
      <c r="AE298" s="175"/>
      <c r="AF298" s="175"/>
      <c r="AG298" s="175"/>
      <c r="AH298" s="175"/>
      <c r="AI298" s="175"/>
      <c r="AJ298" s="175"/>
      <c r="AK298" s="175"/>
      <c r="AL298" s="175"/>
      <c r="AM298" s="175"/>
      <c r="AN298" s="175"/>
      <c r="AO298" s="175"/>
      <c r="AP298" s="175"/>
      <c r="AQ298" s="175"/>
      <c r="AR298" s="176"/>
      <c r="AS298" s="176"/>
      <c r="AT298" s="176"/>
      <c r="AU298" s="177" t="str">
        <f>VLOOKUP(Table3[[#This Row],[Risk Rating Score]],'Lookup Values'!$BS$1:$BT$34,2)</f>
        <v>Very Low</v>
      </c>
      <c r="AV298" s="172"/>
      <c r="AW298" s="177" t="str">
        <f>IFERROR(VLOOKUP(Table3[[#This Row],[RONI Match]],'Lookup Values'!$BU$2:$BV$26,2,FALSE),"")</f>
        <v/>
      </c>
      <c r="AX298" s="186"/>
      <c r="AY298" s="172"/>
      <c r="AZ298" s="176"/>
      <c r="BA298" s="170"/>
      <c r="BB298" s="170"/>
      <c r="BC298" s="170"/>
      <c r="BD298" s="170"/>
      <c r="BE298" s="170"/>
      <c r="BF298" s="170"/>
      <c r="BG298" s="170"/>
      <c r="BH298" s="170"/>
      <c r="BI298" s="175"/>
      <c r="BJ298" s="173"/>
      <c r="BK298" s="173"/>
      <c r="BL298" s="175"/>
      <c r="BM298" s="176"/>
      <c r="CC298" s="180" t="str">
        <f>IFERROR(VLOOKUP(Table2[[#This Row],[Gender]],'Lookup Values'!$A$1:$B$5,2,FALSE),"0")</f>
        <v>0</v>
      </c>
      <c r="CD298" s="181"/>
      <c r="CE298" s="180" t="str">
        <f>IFERROR(VLOOKUP(Table2[[#This Row],[Year Group]],'Lookup Values'!$C$1:$D$9,2,FALSE),"0")</f>
        <v>0</v>
      </c>
      <c r="CF298" s="180" t="str">
        <f>IFERROR(VLOOKUP(Table2[[#This Row],[School]],'Lookup Values'!$E$1:$E$22,2,FALSE),"0")</f>
        <v>0</v>
      </c>
      <c r="CG298" s="180" t="str">
        <f>IFERROR(VLOOKUP(Table2[[#This Row],[Attending PRU / AP]],'Lookup Values'!$G$1:$H$3,2,FALSE),"0")</f>
        <v>0</v>
      </c>
      <c r="CH298" s="180" t="str">
        <f>IFERROR(VLOOKUP(Table2[[#This Row],[EHE]],'Lookup Values'!$I$1:$J$3,2,FALSE),"0")</f>
        <v>0</v>
      </c>
      <c r="CI298" s="180" t="str">
        <f>IFERROR(VLOOKUP(Table2[[#This Row],[CME]],'Lookup Values'!$K$1:$L$3,2,FALSE),"0")</f>
        <v>0</v>
      </c>
      <c r="CJ298" s="183" t="str">
        <f>IFERROR(VLOOKUP(Table2[[#This Row],[Ethnicity]],'Ethnicity codes'!$H$1:$J$101,3,FALSE),"")</f>
        <v/>
      </c>
      <c r="CK298" s="180" t="str">
        <f>IFERROR(VLOOKUP(Table3[[#This Row],[Ethnicity2]],'Lookup Values'!$M$1:$N$23,2,FALSE),"0")</f>
        <v>0</v>
      </c>
      <c r="CL298" s="180" t="str">
        <f>IFERROR(VLOOKUP(Table3[[#This Row],[Ethnicity2]],'Lookup Values'!$O$1:$P$3,2,FALSE),"0")</f>
        <v>0</v>
      </c>
      <c r="CM298" s="180" t="str">
        <f>IFERROR(VLOOKUP(Table2[[#This Row],[EAL]],'Lookup Values'!$Q$1:$R$3,2,FALSE),"0")</f>
        <v>0</v>
      </c>
      <c r="CN298" s="180" t="str">
        <f>IFERROR(VLOOKUP(Table2[[#This Row],[SEND]],'Lookup Values'!$S$1:$T$6,2,FALSE),"0")</f>
        <v>0</v>
      </c>
      <c r="CO298" s="180" t="str">
        <f>IFERROR(VLOOKUP(Table2[[#This Row],[Pupil Premium]],'Lookup Values'!$U$1:$V$3,2,FALSE),"0")</f>
        <v>0</v>
      </c>
      <c r="CP298" s="180" t="str">
        <f>IFERROR(VLOOKUP(Table2[[#This Row],[LAC / Care Leaver]],'Lookup Values'!$W$1:$X$3,2,FALSE),"0")</f>
        <v>0</v>
      </c>
      <c r="CQ298" s="180" t="str">
        <f>IFERROR(VLOOKUP(Table2[[#This Row],[CP / CIN]],'Lookup Values'!$Y$1:$Z$3,2,FALSE),"0")</f>
        <v>0</v>
      </c>
      <c r="CR298" s="180" t="str">
        <f>IFERROR(VLOOKUP(Table2[[#This Row],[Early Help Referral]],'Lookup Values'!$Y$1:$Z$3,2,FALSE),"0")</f>
        <v>0</v>
      </c>
      <c r="CS298" s="180" t="str">
        <f>IFERROR(VLOOKUP(Table2[[#This Row],[Social Worker]],'Lookup Values'!$Y$1:$Z$3,2,FALSE),"0")</f>
        <v>0</v>
      </c>
      <c r="CT298" s="180" t="str">
        <f>IFERROR(VLOOKUP(Table2[[#This Row],[Exclusion]],'Lookup Values'!$AE$1:$AF$5,2,FALSE),"0")</f>
        <v>0</v>
      </c>
      <c r="CU298" s="180" t="str">
        <f>IFERROR(VLOOKUP(Table2[[#This Row],[Attendance / Absence (&lt;90% PA / &lt;50% SA)]],'Lookup Values'!$AG$1:$AH$4,2,FALSE),"0")</f>
        <v>0</v>
      </c>
      <c r="CV298" s="180" t="str">
        <f>IFERROR(VLOOKUP(Table2[[#This Row],[Multiple School Moves (3+)]],'Lookup Values'!$AI$1:$AJ$3,2,FALSE),"0")</f>
        <v>0</v>
      </c>
      <c r="CW298" s="180" t="str">
        <f>IFERROR(VLOOKUP(Table2[[#This Row],[Pregnancy]],'Lookup Values'!$AK$1:$AL$3,2,FALSE),"0")</f>
        <v>0</v>
      </c>
      <c r="CX298" s="180" t="str">
        <f>IFERROR(VLOOKUP(Table2[[#This Row],[Young Parent]],'Lookup Values'!$AM$1:$AN$3,2,FALSE),"0")</f>
        <v>0</v>
      </c>
      <c r="CY298" s="180" t="str">
        <f>IFERROR(VLOOKUP(Table2[[#This Row],[Young Carer]],'Lookup Values'!$AO$1:$AP$3,2,FALSE),"0")</f>
        <v>0</v>
      </c>
      <c r="CZ298" s="180" t="str">
        <f>IFERROR(VLOOKUP(Table2[[#This Row],[CAMHS Involvement]],'Lookup Values'!$AQ$1:$AR$3,2,FALSE),"0")</f>
        <v>0</v>
      </c>
      <c r="DA298" s="180" t="str">
        <f>IFERROR(VLOOKUP(Table2[[#This Row],[Health Condition]],'Lookup Values'!$AS$1:$AT$3,2,FALSE),"0")</f>
        <v>0</v>
      </c>
      <c r="DB298" s="180" t="str">
        <f>IFERROR(VLOOKUP(Table2[[#This Row],[Substance Misuse ]],'Lookup Values'!$AU$1:$AV$3,2,FALSE),"0")</f>
        <v>0</v>
      </c>
      <c r="DC298" s="180" t="str">
        <f>IFERROR(VLOOKUP(Table2[[#This Row],[YOT supervision]],'Lookup Values'!$AW$1:$AX$3,2,FALSE),"0")</f>
        <v>0</v>
      </c>
      <c r="DD298" s="180" t="str">
        <f>IFERROR(VLOOKUP(Table2[[#This Row],[Previous YOT supervision]],'Lookup Values'!$AY$1:$AZ$3,2,FALSE),"0")</f>
        <v>0</v>
      </c>
      <c r="DE298" s="180" t="str">
        <f>IFERROR(VLOOKUP(Table2[[#This Row],[Custody]],'Lookup Values'!$BA$1:$BB$3,2,FALSE),"0")</f>
        <v>0</v>
      </c>
      <c r="DF298" s="180" t="str">
        <f>IFERROR(VLOOKUP(Table2[[#This Row],[KS2 Eng &amp; Maths Ability Profile HAP/MAP/LAP]],'Lookup Values'!$BC$1:$BD$4,2,FALSE),"0")</f>
        <v>0</v>
      </c>
      <c r="DG298" s="180" t="str">
        <f>IFERROR(VLOOKUP(Table2[[#This Row],[Intended Post 16 Destination]],'Lookup Values'!$BG$1:$BH$12,2,FALSE),"0")</f>
        <v>0</v>
      </c>
      <c r="DH298" s="180" t="str">
        <f>IFERROR(VLOOKUP(Table2[[#This Row],[Application submitted (Y/N or number of applications)]],'Lookup Values'!$BI$1:$BJ$3,2,FALSE),"0")</f>
        <v>0</v>
      </c>
      <c r="DI298" s="180" t="str">
        <f>IFERROR(VLOOKUP(Table2[[#This Row],[Provider Name]],'Lookup Values'!$BK$1:$BL$3,2,FALSE),"0")</f>
        <v>0</v>
      </c>
      <c r="DJ298" s="181"/>
      <c r="DK298" s="180" t="str">
        <f>IFERROR(VLOOKUP(Table2[[#This Row],[Offer received (Y/N)]],'Lookup Values'!$BM$1:$BN$3,2,FALSE),"0")</f>
        <v>0</v>
      </c>
      <c r="DL298" s="180" t="str">
        <f>IFERROR(VLOOKUP(Table2[[#This Row],[Poor Behaviour / Attitude / Motivation]],'Lookup Values'!$BO$1:$BP$4,2,FALSE),"0")</f>
        <v>0</v>
      </c>
      <c r="DM298" s="180" t="str">
        <f>IFERROR(VLOOKUP(Table2[[#This Row],[Other known risk factors (1)]],'Lookup Values'!$BQ$1:$BR$10,2,FALSE),"0")</f>
        <v>0</v>
      </c>
      <c r="DN298" s="182" t="str">
        <f>IFERROR(VLOOKUP(Table2[[#This Row],[Other known risk factors (2)]],'Lookup Values'!$BQ$1:$BR$10,2,FALSE),"0")</f>
        <v>0</v>
      </c>
      <c r="DO298" s="180">
        <f>SUM(Table3[[#This Row],[Gender Score]:[Other known risk factors (2) Score]])</f>
        <v>0</v>
      </c>
      <c r="DP298" s="185" t="str">
        <f>CONCATENATE(Table2[[#This Row],[Generated RONI]],Table2[[#This Row],[School RONI]])</f>
        <v>Very Low</v>
      </c>
    </row>
    <row r="299" spans="1:120" s="179" customFormat="1" ht="13" x14ac:dyDescent="0.3">
      <c r="A299" s="168"/>
      <c r="B299" s="169"/>
      <c r="C299" s="170"/>
      <c r="D299" s="170"/>
      <c r="E299" s="170"/>
      <c r="F299" s="170"/>
      <c r="G299" s="170"/>
      <c r="H299" s="171"/>
      <c r="I299" s="172"/>
      <c r="J299" s="173"/>
      <c r="K299" s="172"/>
      <c r="L299" s="172"/>
      <c r="M299" s="173"/>
      <c r="N299" s="171"/>
      <c r="O299" s="173"/>
      <c r="P299" s="175"/>
      <c r="Q299" s="175"/>
      <c r="R299" s="175"/>
      <c r="S299" s="175"/>
      <c r="T299" s="175"/>
      <c r="U299" s="175"/>
      <c r="V299" s="175"/>
      <c r="W299" s="175"/>
      <c r="X299" s="175"/>
      <c r="Y299" s="175"/>
      <c r="Z299" s="175"/>
      <c r="AA299" s="175"/>
      <c r="AB299" s="175"/>
      <c r="AC299" s="175"/>
      <c r="AD299" s="175"/>
      <c r="AE299" s="175"/>
      <c r="AF299" s="175"/>
      <c r="AG299" s="175"/>
      <c r="AH299" s="175"/>
      <c r="AI299" s="175"/>
      <c r="AJ299" s="175"/>
      <c r="AK299" s="175"/>
      <c r="AL299" s="175"/>
      <c r="AM299" s="175"/>
      <c r="AN299" s="175"/>
      <c r="AO299" s="175"/>
      <c r="AP299" s="175"/>
      <c r="AQ299" s="175"/>
      <c r="AR299" s="176"/>
      <c r="AS299" s="176"/>
      <c r="AT299" s="176"/>
      <c r="AU299" s="177" t="str">
        <f>VLOOKUP(Table3[[#This Row],[Risk Rating Score]],'Lookup Values'!$BS$1:$BT$34,2)</f>
        <v>Very Low</v>
      </c>
      <c r="AV299" s="172"/>
      <c r="AW299" s="177" t="str">
        <f>IFERROR(VLOOKUP(Table3[[#This Row],[RONI Match]],'Lookup Values'!$BU$2:$BV$26,2,FALSE),"")</f>
        <v/>
      </c>
      <c r="AX299" s="186"/>
      <c r="AY299" s="172"/>
      <c r="AZ299" s="176"/>
      <c r="BA299" s="170"/>
      <c r="BB299" s="170"/>
      <c r="BC299" s="170"/>
      <c r="BD299" s="170"/>
      <c r="BE299" s="170"/>
      <c r="BF299" s="170"/>
      <c r="BG299" s="170"/>
      <c r="BH299" s="170"/>
      <c r="BI299" s="175"/>
      <c r="BJ299" s="173"/>
      <c r="BK299" s="173"/>
      <c r="BL299" s="175"/>
      <c r="BM299" s="176"/>
      <c r="CC299" s="180" t="str">
        <f>IFERROR(VLOOKUP(Table2[[#This Row],[Gender]],'Lookup Values'!$A$1:$B$5,2,FALSE),"0")</f>
        <v>0</v>
      </c>
      <c r="CD299" s="181"/>
      <c r="CE299" s="180" t="str">
        <f>IFERROR(VLOOKUP(Table2[[#This Row],[Year Group]],'Lookup Values'!$C$1:$D$9,2,FALSE),"0")</f>
        <v>0</v>
      </c>
      <c r="CF299" s="180" t="str">
        <f>IFERROR(VLOOKUP(Table2[[#This Row],[School]],'Lookup Values'!$E$1:$E$22,2,FALSE),"0")</f>
        <v>0</v>
      </c>
      <c r="CG299" s="180" t="str">
        <f>IFERROR(VLOOKUP(Table2[[#This Row],[Attending PRU / AP]],'Lookup Values'!$G$1:$H$3,2,FALSE),"0")</f>
        <v>0</v>
      </c>
      <c r="CH299" s="180" t="str">
        <f>IFERROR(VLOOKUP(Table2[[#This Row],[EHE]],'Lookup Values'!$I$1:$J$3,2,FALSE),"0")</f>
        <v>0</v>
      </c>
      <c r="CI299" s="180" t="str">
        <f>IFERROR(VLOOKUP(Table2[[#This Row],[CME]],'Lookup Values'!$K$1:$L$3,2,FALSE),"0")</f>
        <v>0</v>
      </c>
      <c r="CJ299" s="183" t="str">
        <f>IFERROR(VLOOKUP(Table2[[#This Row],[Ethnicity]],'Ethnicity codes'!$H$1:$J$101,3,FALSE),"")</f>
        <v/>
      </c>
      <c r="CK299" s="180" t="str">
        <f>IFERROR(VLOOKUP(Table3[[#This Row],[Ethnicity2]],'Lookup Values'!$M$1:$N$23,2,FALSE),"0")</f>
        <v>0</v>
      </c>
      <c r="CL299" s="180" t="str">
        <f>IFERROR(VLOOKUP(Table3[[#This Row],[Ethnicity2]],'Lookup Values'!$O$1:$P$3,2,FALSE),"0")</f>
        <v>0</v>
      </c>
      <c r="CM299" s="180" t="str">
        <f>IFERROR(VLOOKUP(Table2[[#This Row],[EAL]],'Lookup Values'!$Q$1:$R$3,2,FALSE),"0")</f>
        <v>0</v>
      </c>
      <c r="CN299" s="180" t="str">
        <f>IFERROR(VLOOKUP(Table2[[#This Row],[SEND]],'Lookup Values'!$S$1:$T$6,2,FALSE),"0")</f>
        <v>0</v>
      </c>
      <c r="CO299" s="180" t="str">
        <f>IFERROR(VLOOKUP(Table2[[#This Row],[Pupil Premium]],'Lookup Values'!$U$1:$V$3,2,FALSE),"0")</f>
        <v>0</v>
      </c>
      <c r="CP299" s="180" t="str">
        <f>IFERROR(VLOOKUP(Table2[[#This Row],[LAC / Care Leaver]],'Lookup Values'!$W$1:$X$3,2,FALSE),"0")</f>
        <v>0</v>
      </c>
      <c r="CQ299" s="180" t="str">
        <f>IFERROR(VLOOKUP(Table2[[#This Row],[CP / CIN]],'Lookup Values'!$Y$1:$Z$3,2,FALSE),"0")</f>
        <v>0</v>
      </c>
      <c r="CR299" s="180" t="str">
        <f>IFERROR(VLOOKUP(Table2[[#This Row],[Early Help Referral]],'Lookup Values'!$Y$1:$Z$3,2,FALSE),"0")</f>
        <v>0</v>
      </c>
      <c r="CS299" s="180" t="str">
        <f>IFERROR(VLOOKUP(Table2[[#This Row],[Social Worker]],'Lookup Values'!$Y$1:$Z$3,2,FALSE),"0")</f>
        <v>0</v>
      </c>
      <c r="CT299" s="180" t="str">
        <f>IFERROR(VLOOKUP(Table2[[#This Row],[Exclusion]],'Lookup Values'!$AE$1:$AF$5,2,FALSE),"0")</f>
        <v>0</v>
      </c>
      <c r="CU299" s="180" t="str">
        <f>IFERROR(VLOOKUP(Table2[[#This Row],[Attendance / Absence (&lt;90% PA / &lt;50% SA)]],'Lookup Values'!$AG$1:$AH$4,2,FALSE),"0")</f>
        <v>0</v>
      </c>
      <c r="CV299" s="180" t="str">
        <f>IFERROR(VLOOKUP(Table2[[#This Row],[Multiple School Moves (3+)]],'Lookup Values'!$AI$1:$AJ$3,2,FALSE),"0")</f>
        <v>0</v>
      </c>
      <c r="CW299" s="180" t="str">
        <f>IFERROR(VLOOKUP(Table2[[#This Row],[Pregnancy]],'Lookup Values'!$AK$1:$AL$3,2,FALSE),"0")</f>
        <v>0</v>
      </c>
      <c r="CX299" s="180" t="str">
        <f>IFERROR(VLOOKUP(Table2[[#This Row],[Young Parent]],'Lookup Values'!$AM$1:$AN$3,2,FALSE),"0")</f>
        <v>0</v>
      </c>
      <c r="CY299" s="180" t="str">
        <f>IFERROR(VLOOKUP(Table2[[#This Row],[Young Carer]],'Lookup Values'!$AO$1:$AP$3,2,FALSE),"0")</f>
        <v>0</v>
      </c>
      <c r="CZ299" s="180" t="str">
        <f>IFERROR(VLOOKUP(Table2[[#This Row],[CAMHS Involvement]],'Lookup Values'!$AQ$1:$AR$3,2,FALSE),"0")</f>
        <v>0</v>
      </c>
      <c r="DA299" s="180" t="str">
        <f>IFERROR(VLOOKUP(Table2[[#This Row],[Health Condition]],'Lookup Values'!$AS$1:$AT$3,2,FALSE),"0")</f>
        <v>0</v>
      </c>
      <c r="DB299" s="180" t="str">
        <f>IFERROR(VLOOKUP(Table2[[#This Row],[Substance Misuse ]],'Lookup Values'!$AU$1:$AV$3,2,FALSE),"0")</f>
        <v>0</v>
      </c>
      <c r="DC299" s="180" t="str">
        <f>IFERROR(VLOOKUP(Table2[[#This Row],[YOT supervision]],'Lookup Values'!$AW$1:$AX$3,2,FALSE),"0")</f>
        <v>0</v>
      </c>
      <c r="DD299" s="180" t="str">
        <f>IFERROR(VLOOKUP(Table2[[#This Row],[Previous YOT supervision]],'Lookup Values'!$AY$1:$AZ$3,2,FALSE),"0")</f>
        <v>0</v>
      </c>
      <c r="DE299" s="180" t="str">
        <f>IFERROR(VLOOKUP(Table2[[#This Row],[Custody]],'Lookup Values'!$BA$1:$BB$3,2,FALSE),"0")</f>
        <v>0</v>
      </c>
      <c r="DF299" s="180" t="str">
        <f>IFERROR(VLOOKUP(Table2[[#This Row],[KS2 Eng &amp; Maths Ability Profile HAP/MAP/LAP]],'Lookup Values'!$BC$1:$BD$4,2,FALSE),"0")</f>
        <v>0</v>
      </c>
      <c r="DG299" s="180" t="str">
        <f>IFERROR(VLOOKUP(Table2[[#This Row],[Intended Post 16 Destination]],'Lookup Values'!$BG$1:$BH$12,2,FALSE),"0")</f>
        <v>0</v>
      </c>
      <c r="DH299" s="180" t="str">
        <f>IFERROR(VLOOKUP(Table2[[#This Row],[Application submitted (Y/N or number of applications)]],'Lookup Values'!$BI$1:$BJ$3,2,FALSE),"0")</f>
        <v>0</v>
      </c>
      <c r="DI299" s="180" t="str">
        <f>IFERROR(VLOOKUP(Table2[[#This Row],[Provider Name]],'Lookup Values'!$BK$1:$BL$3,2,FALSE),"0")</f>
        <v>0</v>
      </c>
      <c r="DJ299" s="181"/>
      <c r="DK299" s="180" t="str">
        <f>IFERROR(VLOOKUP(Table2[[#This Row],[Offer received (Y/N)]],'Lookup Values'!$BM$1:$BN$3,2,FALSE),"0")</f>
        <v>0</v>
      </c>
      <c r="DL299" s="180" t="str">
        <f>IFERROR(VLOOKUP(Table2[[#This Row],[Poor Behaviour / Attitude / Motivation]],'Lookup Values'!$BO$1:$BP$4,2,FALSE),"0")</f>
        <v>0</v>
      </c>
      <c r="DM299" s="180" t="str">
        <f>IFERROR(VLOOKUP(Table2[[#This Row],[Other known risk factors (1)]],'Lookup Values'!$BQ$1:$BR$10,2,FALSE),"0")</f>
        <v>0</v>
      </c>
      <c r="DN299" s="182" t="str">
        <f>IFERROR(VLOOKUP(Table2[[#This Row],[Other known risk factors (2)]],'Lookup Values'!$BQ$1:$BR$10,2,FALSE),"0")</f>
        <v>0</v>
      </c>
      <c r="DO299" s="180">
        <f>SUM(Table3[[#This Row],[Gender Score]:[Other known risk factors (2) Score]])</f>
        <v>0</v>
      </c>
      <c r="DP299" s="185" t="str">
        <f>CONCATENATE(Table2[[#This Row],[Generated RONI]],Table2[[#This Row],[School RONI]])</f>
        <v>Very Low</v>
      </c>
    </row>
    <row r="300" spans="1:120" s="179" customFormat="1" ht="13" x14ac:dyDescent="0.3">
      <c r="A300" s="168"/>
      <c r="B300" s="169"/>
      <c r="C300" s="170"/>
      <c r="D300" s="170"/>
      <c r="E300" s="170"/>
      <c r="F300" s="170"/>
      <c r="G300" s="170"/>
      <c r="H300" s="171"/>
      <c r="I300" s="172"/>
      <c r="J300" s="173"/>
      <c r="K300" s="172"/>
      <c r="L300" s="172"/>
      <c r="M300" s="173"/>
      <c r="N300" s="171"/>
      <c r="O300" s="173"/>
      <c r="P300" s="175"/>
      <c r="Q300" s="175"/>
      <c r="R300" s="175"/>
      <c r="S300" s="175"/>
      <c r="T300" s="175"/>
      <c r="U300" s="175"/>
      <c r="V300" s="175"/>
      <c r="W300" s="175"/>
      <c r="X300" s="175"/>
      <c r="Y300" s="175"/>
      <c r="Z300" s="175"/>
      <c r="AA300" s="175"/>
      <c r="AB300" s="175"/>
      <c r="AC300" s="175"/>
      <c r="AD300" s="175"/>
      <c r="AE300" s="175"/>
      <c r="AF300" s="175"/>
      <c r="AG300" s="175"/>
      <c r="AH300" s="175"/>
      <c r="AI300" s="175"/>
      <c r="AJ300" s="175"/>
      <c r="AK300" s="175"/>
      <c r="AL300" s="175"/>
      <c r="AM300" s="175"/>
      <c r="AN300" s="175"/>
      <c r="AO300" s="175"/>
      <c r="AP300" s="175"/>
      <c r="AQ300" s="175"/>
      <c r="AR300" s="176"/>
      <c r="AS300" s="176"/>
      <c r="AT300" s="176"/>
      <c r="AU300" s="177" t="str">
        <f>VLOOKUP(Table3[[#This Row],[Risk Rating Score]],'Lookup Values'!$BS$1:$BT$34,2)</f>
        <v>Very Low</v>
      </c>
      <c r="AV300" s="172"/>
      <c r="AW300" s="177" t="str">
        <f>IFERROR(VLOOKUP(Table3[[#This Row],[RONI Match]],'Lookup Values'!$BU$2:$BV$26,2,FALSE),"")</f>
        <v/>
      </c>
      <c r="AX300" s="186"/>
      <c r="AY300" s="172"/>
      <c r="AZ300" s="176"/>
      <c r="BA300" s="170"/>
      <c r="BB300" s="170"/>
      <c r="BC300" s="170"/>
      <c r="BD300" s="170"/>
      <c r="BE300" s="170"/>
      <c r="BF300" s="170"/>
      <c r="BG300" s="170"/>
      <c r="BH300" s="170"/>
      <c r="BI300" s="175"/>
      <c r="BJ300" s="173"/>
      <c r="BK300" s="173"/>
      <c r="BL300" s="175"/>
      <c r="BM300" s="176"/>
      <c r="CC300" s="180" t="str">
        <f>IFERROR(VLOOKUP(Table2[[#This Row],[Gender]],'Lookup Values'!$A$1:$B$5,2,FALSE),"0")</f>
        <v>0</v>
      </c>
      <c r="CD300" s="181"/>
      <c r="CE300" s="180" t="str">
        <f>IFERROR(VLOOKUP(Table2[[#This Row],[Year Group]],'Lookup Values'!$C$1:$D$9,2,FALSE),"0")</f>
        <v>0</v>
      </c>
      <c r="CF300" s="180" t="str">
        <f>IFERROR(VLOOKUP(Table2[[#This Row],[School]],'Lookup Values'!$E$1:$E$22,2,FALSE),"0")</f>
        <v>0</v>
      </c>
      <c r="CG300" s="180" t="str">
        <f>IFERROR(VLOOKUP(Table2[[#This Row],[Attending PRU / AP]],'Lookup Values'!$G$1:$H$3,2,FALSE),"0")</f>
        <v>0</v>
      </c>
      <c r="CH300" s="180" t="str">
        <f>IFERROR(VLOOKUP(Table2[[#This Row],[EHE]],'Lookup Values'!$I$1:$J$3,2,FALSE),"0")</f>
        <v>0</v>
      </c>
      <c r="CI300" s="180" t="str">
        <f>IFERROR(VLOOKUP(Table2[[#This Row],[CME]],'Lookup Values'!$K$1:$L$3,2,FALSE),"0")</f>
        <v>0</v>
      </c>
      <c r="CJ300" s="183" t="str">
        <f>IFERROR(VLOOKUP(Table2[[#This Row],[Ethnicity]],'Ethnicity codes'!$H$1:$J$101,3,FALSE),"")</f>
        <v/>
      </c>
      <c r="CK300" s="180" t="str">
        <f>IFERROR(VLOOKUP(Table3[[#This Row],[Ethnicity2]],'Lookup Values'!$M$1:$N$23,2,FALSE),"0")</f>
        <v>0</v>
      </c>
      <c r="CL300" s="180" t="str">
        <f>IFERROR(VLOOKUP(Table3[[#This Row],[Ethnicity2]],'Lookup Values'!$O$1:$P$3,2,FALSE),"0")</f>
        <v>0</v>
      </c>
      <c r="CM300" s="180" t="str">
        <f>IFERROR(VLOOKUP(Table2[[#This Row],[EAL]],'Lookup Values'!$Q$1:$R$3,2,FALSE),"0")</f>
        <v>0</v>
      </c>
      <c r="CN300" s="180" t="str">
        <f>IFERROR(VLOOKUP(Table2[[#This Row],[SEND]],'Lookup Values'!$S$1:$T$6,2,FALSE),"0")</f>
        <v>0</v>
      </c>
      <c r="CO300" s="180" t="str">
        <f>IFERROR(VLOOKUP(Table2[[#This Row],[Pupil Premium]],'Lookup Values'!$U$1:$V$3,2,FALSE),"0")</f>
        <v>0</v>
      </c>
      <c r="CP300" s="180" t="str">
        <f>IFERROR(VLOOKUP(Table2[[#This Row],[LAC / Care Leaver]],'Lookup Values'!$W$1:$X$3,2,FALSE),"0")</f>
        <v>0</v>
      </c>
      <c r="CQ300" s="180" t="str">
        <f>IFERROR(VLOOKUP(Table2[[#This Row],[CP / CIN]],'Lookup Values'!$Y$1:$Z$3,2,FALSE),"0")</f>
        <v>0</v>
      </c>
      <c r="CR300" s="180" t="str">
        <f>IFERROR(VLOOKUP(Table2[[#This Row],[Early Help Referral]],'Lookup Values'!$Y$1:$Z$3,2,FALSE),"0")</f>
        <v>0</v>
      </c>
      <c r="CS300" s="180" t="str">
        <f>IFERROR(VLOOKUP(Table2[[#This Row],[Social Worker]],'Lookup Values'!$Y$1:$Z$3,2,FALSE),"0")</f>
        <v>0</v>
      </c>
      <c r="CT300" s="180" t="str">
        <f>IFERROR(VLOOKUP(Table2[[#This Row],[Exclusion]],'Lookup Values'!$AE$1:$AF$5,2,FALSE),"0")</f>
        <v>0</v>
      </c>
      <c r="CU300" s="180" t="str">
        <f>IFERROR(VLOOKUP(Table2[[#This Row],[Attendance / Absence (&lt;90% PA / &lt;50% SA)]],'Lookup Values'!$AG$1:$AH$4,2,FALSE),"0")</f>
        <v>0</v>
      </c>
      <c r="CV300" s="180" t="str">
        <f>IFERROR(VLOOKUP(Table2[[#This Row],[Multiple School Moves (3+)]],'Lookup Values'!$AI$1:$AJ$3,2,FALSE),"0")</f>
        <v>0</v>
      </c>
      <c r="CW300" s="180" t="str">
        <f>IFERROR(VLOOKUP(Table2[[#This Row],[Pregnancy]],'Lookup Values'!$AK$1:$AL$3,2,FALSE),"0")</f>
        <v>0</v>
      </c>
      <c r="CX300" s="180" t="str">
        <f>IFERROR(VLOOKUP(Table2[[#This Row],[Young Parent]],'Lookup Values'!$AM$1:$AN$3,2,FALSE),"0")</f>
        <v>0</v>
      </c>
      <c r="CY300" s="180" t="str">
        <f>IFERROR(VLOOKUP(Table2[[#This Row],[Young Carer]],'Lookup Values'!$AO$1:$AP$3,2,FALSE),"0")</f>
        <v>0</v>
      </c>
      <c r="CZ300" s="180" t="str">
        <f>IFERROR(VLOOKUP(Table2[[#This Row],[CAMHS Involvement]],'Lookup Values'!$AQ$1:$AR$3,2,FALSE),"0")</f>
        <v>0</v>
      </c>
      <c r="DA300" s="180" t="str">
        <f>IFERROR(VLOOKUP(Table2[[#This Row],[Health Condition]],'Lookup Values'!$AS$1:$AT$3,2,FALSE),"0")</f>
        <v>0</v>
      </c>
      <c r="DB300" s="180" t="str">
        <f>IFERROR(VLOOKUP(Table2[[#This Row],[Substance Misuse ]],'Lookup Values'!$AU$1:$AV$3,2,FALSE),"0")</f>
        <v>0</v>
      </c>
      <c r="DC300" s="180" t="str">
        <f>IFERROR(VLOOKUP(Table2[[#This Row],[YOT supervision]],'Lookup Values'!$AW$1:$AX$3,2,FALSE),"0")</f>
        <v>0</v>
      </c>
      <c r="DD300" s="180" t="str">
        <f>IFERROR(VLOOKUP(Table2[[#This Row],[Previous YOT supervision]],'Lookup Values'!$AY$1:$AZ$3,2,FALSE),"0")</f>
        <v>0</v>
      </c>
      <c r="DE300" s="180" t="str">
        <f>IFERROR(VLOOKUP(Table2[[#This Row],[Custody]],'Lookup Values'!$BA$1:$BB$3,2,FALSE),"0")</f>
        <v>0</v>
      </c>
      <c r="DF300" s="180" t="str">
        <f>IFERROR(VLOOKUP(Table2[[#This Row],[KS2 Eng &amp; Maths Ability Profile HAP/MAP/LAP]],'Lookup Values'!$BC$1:$BD$4,2,FALSE),"0")</f>
        <v>0</v>
      </c>
      <c r="DG300" s="180" t="str">
        <f>IFERROR(VLOOKUP(Table2[[#This Row],[Intended Post 16 Destination]],'Lookup Values'!$BG$1:$BH$12,2,FALSE),"0")</f>
        <v>0</v>
      </c>
      <c r="DH300" s="180" t="str">
        <f>IFERROR(VLOOKUP(Table2[[#This Row],[Application submitted (Y/N or number of applications)]],'Lookup Values'!$BI$1:$BJ$3,2,FALSE),"0")</f>
        <v>0</v>
      </c>
      <c r="DI300" s="180" t="str">
        <f>IFERROR(VLOOKUP(Table2[[#This Row],[Provider Name]],'Lookup Values'!$BK$1:$BL$3,2,FALSE),"0")</f>
        <v>0</v>
      </c>
      <c r="DJ300" s="181"/>
      <c r="DK300" s="180" t="str">
        <f>IFERROR(VLOOKUP(Table2[[#This Row],[Offer received (Y/N)]],'Lookup Values'!$BM$1:$BN$3,2,FALSE),"0")</f>
        <v>0</v>
      </c>
      <c r="DL300" s="180" t="str">
        <f>IFERROR(VLOOKUP(Table2[[#This Row],[Poor Behaviour / Attitude / Motivation]],'Lookup Values'!$BO$1:$BP$4,2,FALSE),"0")</f>
        <v>0</v>
      </c>
      <c r="DM300" s="180" t="str">
        <f>IFERROR(VLOOKUP(Table2[[#This Row],[Other known risk factors (1)]],'Lookup Values'!$BQ$1:$BR$10,2,FALSE),"0")</f>
        <v>0</v>
      </c>
      <c r="DN300" s="182" t="str">
        <f>IFERROR(VLOOKUP(Table2[[#This Row],[Other known risk factors (2)]],'Lookup Values'!$BQ$1:$BR$10,2,FALSE),"0")</f>
        <v>0</v>
      </c>
      <c r="DO300" s="180">
        <f>SUM(Table3[[#This Row],[Gender Score]:[Other known risk factors (2) Score]])</f>
        <v>0</v>
      </c>
      <c r="DP300" s="185" t="str">
        <f>CONCATENATE(Table2[[#This Row],[Generated RONI]],Table2[[#This Row],[School RONI]])</f>
        <v>Very Low</v>
      </c>
    </row>
    <row r="301" spans="1:120" s="179" customFormat="1" ht="13" x14ac:dyDescent="0.3">
      <c r="A301" s="168"/>
      <c r="B301" s="169"/>
      <c r="C301" s="170"/>
      <c r="D301" s="170"/>
      <c r="E301" s="170"/>
      <c r="F301" s="170"/>
      <c r="G301" s="170"/>
      <c r="H301" s="171"/>
      <c r="I301" s="172"/>
      <c r="J301" s="173"/>
      <c r="K301" s="172"/>
      <c r="L301" s="172"/>
      <c r="M301" s="173"/>
      <c r="N301" s="171"/>
      <c r="O301" s="173"/>
      <c r="P301" s="175"/>
      <c r="Q301" s="175"/>
      <c r="R301" s="175"/>
      <c r="S301" s="175"/>
      <c r="T301" s="175"/>
      <c r="U301" s="175"/>
      <c r="V301" s="175"/>
      <c r="W301" s="175"/>
      <c r="X301" s="175"/>
      <c r="Y301" s="175"/>
      <c r="Z301" s="175"/>
      <c r="AA301" s="175"/>
      <c r="AB301" s="175"/>
      <c r="AC301" s="175"/>
      <c r="AD301" s="175"/>
      <c r="AE301" s="175"/>
      <c r="AF301" s="175"/>
      <c r="AG301" s="175"/>
      <c r="AH301" s="175"/>
      <c r="AI301" s="175"/>
      <c r="AJ301" s="175"/>
      <c r="AK301" s="175"/>
      <c r="AL301" s="175"/>
      <c r="AM301" s="175"/>
      <c r="AN301" s="175"/>
      <c r="AO301" s="175"/>
      <c r="AP301" s="175"/>
      <c r="AQ301" s="175"/>
      <c r="AR301" s="176"/>
      <c r="AS301" s="176"/>
      <c r="AT301" s="176"/>
      <c r="AU301" s="177" t="str">
        <f>VLOOKUP(Table3[[#This Row],[Risk Rating Score]],'Lookup Values'!$BS$1:$BT$34,2)</f>
        <v>Very Low</v>
      </c>
      <c r="AV301" s="172"/>
      <c r="AW301" s="177" t="str">
        <f>IFERROR(VLOOKUP(Table3[[#This Row],[RONI Match]],'Lookup Values'!$BU$2:$BV$26,2,FALSE),"")</f>
        <v/>
      </c>
      <c r="AX301" s="186"/>
      <c r="AY301" s="172"/>
      <c r="AZ301" s="176"/>
      <c r="BA301" s="170"/>
      <c r="BB301" s="170"/>
      <c r="BC301" s="170"/>
      <c r="BD301" s="170"/>
      <c r="BE301" s="170"/>
      <c r="BF301" s="170"/>
      <c r="BG301" s="170"/>
      <c r="BH301" s="170"/>
      <c r="BI301" s="175"/>
      <c r="BJ301" s="173"/>
      <c r="BK301" s="173"/>
      <c r="BL301" s="175"/>
      <c r="BM301" s="176"/>
      <c r="CC301" s="180" t="str">
        <f>IFERROR(VLOOKUP(Table2[[#This Row],[Gender]],'Lookup Values'!$A$1:$B$5,2,FALSE),"0")</f>
        <v>0</v>
      </c>
      <c r="CD301" s="181"/>
      <c r="CE301" s="180" t="str">
        <f>IFERROR(VLOOKUP(Table2[[#This Row],[Year Group]],'Lookup Values'!$C$1:$D$9,2,FALSE),"0")</f>
        <v>0</v>
      </c>
      <c r="CF301" s="180" t="str">
        <f>IFERROR(VLOOKUP(Table2[[#This Row],[School]],'Lookup Values'!$E$1:$E$22,2,FALSE),"0")</f>
        <v>0</v>
      </c>
      <c r="CG301" s="180" t="str">
        <f>IFERROR(VLOOKUP(Table2[[#This Row],[Attending PRU / AP]],'Lookup Values'!$G$1:$H$3,2,FALSE),"0")</f>
        <v>0</v>
      </c>
      <c r="CH301" s="180" t="str">
        <f>IFERROR(VLOOKUP(Table2[[#This Row],[EHE]],'Lookup Values'!$I$1:$J$3,2,FALSE),"0")</f>
        <v>0</v>
      </c>
      <c r="CI301" s="180" t="str">
        <f>IFERROR(VLOOKUP(Table2[[#This Row],[CME]],'Lookup Values'!$K$1:$L$3,2,FALSE),"0")</f>
        <v>0</v>
      </c>
      <c r="CJ301" s="183" t="str">
        <f>IFERROR(VLOOKUP(Table2[[#This Row],[Ethnicity]],'Ethnicity codes'!$H$1:$J$101,3,FALSE),"")</f>
        <v/>
      </c>
      <c r="CK301" s="180" t="str">
        <f>IFERROR(VLOOKUP(Table3[[#This Row],[Ethnicity2]],'Lookup Values'!$M$1:$N$23,2,FALSE),"0")</f>
        <v>0</v>
      </c>
      <c r="CL301" s="180" t="str">
        <f>IFERROR(VLOOKUP(Table3[[#This Row],[Ethnicity2]],'Lookup Values'!$O$1:$P$3,2,FALSE),"0")</f>
        <v>0</v>
      </c>
      <c r="CM301" s="180" t="str">
        <f>IFERROR(VLOOKUP(Table2[[#This Row],[EAL]],'Lookup Values'!$Q$1:$R$3,2,FALSE),"0")</f>
        <v>0</v>
      </c>
      <c r="CN301" s="180" t="str">
        <f>IFERROR(VLOOKUP(Table2[[#This Row],[SEND]],'Lookup Values'!$S$1:$T$6,2,FALSE),"0")</f>
        <v>0</v>
      </c>
      <c r="CO301" s="180" t="str">
        <f>IFERROR(VLOOKUP(Table2[[#This Row],[Pupil Premium]],'Lookup Values'!$U$1:$V$3,2,FALSE),"0")</f>
        <v>0</v>
      </c>
      <c r="CP301" s="180" t="str">
        <f>IFERROR(VLOOKUP(Table2[[#This Row],[LAC / Care Leaver]],'Lookup Values'!$W$1:$X$3,2,FALSE),"0")</f>
        <v>0</v>
      </c>
      <c r="CQ301" s="180" t="str">
        <f>IFERROR(VLOOKUP(Table2[[#This Row],[CP / CIN]],'Lookup Values'!$Y$1:$Z$3,2,FALSE),"0")</f>
        <v>0</v>
      </c>
      <c r="CR301" s="180" t="str">
        <f>IFERROR(VLOOKUP(Table2[[#This Row],[Early Help Referral]],'Lookup Values'!$Y$1:$Z$3,2,FALSE),"0")</f>
        <v>0</v>
      </c>
      <c r="CS301" s="180" t="str">
        <f>IFERROR(VLOOKUP(Table2[[#This Row],[Social Worker]],'Lookup Values'!$Y$1:$Z$3,2,FALSE),"0")</f>
        <v>0</v>
      </c>
      <c r="CT301" s="180" t="str">
        <f>IFERROR(VLOOKUP(Table2[[#This Row],[Exclusion]],'Lookup Values'!$AE$1:$AF$5,2,FALSE),"0")</f>
        <v>0</v>
      </c>
      <c r="CU301" s="180" t="str">
        <f>IFERROR(VLOOKUP(Table2[[#This Row],[Attendance / Absence (&lt;90% PA / &lt;50% SA)]],'Lookup Values'!$AG$1:$AH$4,2,FALSE),"0")</f>
        <v>0</v>
      </c>
      <c r="CV301" s="180" t="str">
        <f>IFERROR(VLOOKUP(Table2[[#This Row],[Multiple School Moves (3+)]],'Lookup Values'!$AI$1:$AJ$3,2,FALSE),"0")</f>
        <v>0</v>
      </c>
      <c r="CW301" s="180" t="str">
        <f>IFERROR(VLOOKUP(Table2[[#This Row],[Pregnancy]],'Lookup Values'!$AK$1:$AL$3,2,FALSE),"0")</f>
        <v>0</v>
      </c>
      <c r="CX301" s="180" t="str">
        <f>IFERROR(VLOOKUP(Table2[[#This Row],[Young Parent]],'Lookup Values'!$AM$1:$AN$3,2,FALSE),"0")</f>
        <v>0</v>
      </c>
      <c r="CY301" s="180" t="str">
        <f>IFERROR(VLOOKUP(Table2[[#This Row],[Young Carer]],'Lookup Values'!$AO$1:$AP$3,2,FALSE),"0")</f>
        <v>0</v>
      </c>
      <c r="CZ301" s="180" t="str">
        <f>IFERROR(VLOOKUP(Table2[[#This Row],[CAMHS Involvement]],'Lookup Values'!$AQ$1:$AR$3,2,FALSE),"0")</f>
        <v>0</v>
      </c>
      <c r="DA301" s="180" t="str">
        <f>IFERROR(VLOOKUP(Table2[[#This Row],[Health Condition]],'Lookup Values'!$AS$1:$AT$3,2,FALSE),"0")</f>
        <v>0</v>
      </c>
      <c r="DB301" s="180" t="str">
        <f>IFERROR(VLOOKUP(Table2[[#This Row],[Substance Misuse ]],'Lookup Values'!$AU$1:$AV$3,2,FALSE),"0")</f>
        <v>0</v>
      </c>
      <c r="DC301" s="180" t="str">
        <f>IFERROR(VLOOKUP(Table2[[#This Row],[YOT supervision]],'Lookup Values'!$AW$1:$AX$3,2,FALSE),"0")</f>
        <v>0</v>
      </c>
      <c r="DD301" s="180" t="str">
        <f>IFERROR(VLOOKUP(Table2[[#This Row],[Previous YOT supervision]],'Lookup Values'!$AY$1:$AZ$3,2,FALSE),"0")</f>
        <v>0</v>
      </c>
      <c r="DE301" s="180" t="str">
        <f>IFERROR(VLOOKUP(Table2[[#This Row],[Custody]],'Lookup Values'!$BA$1:$BB$3,2,FALSE),"0")</f>
        <v>0</v>
      </c>
      <c r="DF301" s="180" t="str">
        <f>IFERROR(VLOOKUP(Table2[[#This Row],[KS2 Eng &amp; Maths Ability Profile HAP/MAP/LAP]],'Lookup Values'!$BC$1:$BD$4,2,FALSE),"0")</f>
        <v>0</v>
      </c>
      <c r="DG301" s="180" t="str">
        <f>IFERROR(VLOOKUP(Table2[[#This Row],[Intended Post 16 Destination]],'Lookup Values'!$BG$1:$BH$12,2,FALSE),"0")</f>
        <v>0</v>
      </c>
      <c r="DH301" s="180" t="str">
        <f>IFERROR(VLOOKUP(Table2[[#This Row],[Application submitted (Y/N or number of applications)]],'Lookup Values'!$BI$1:$BJ$3,2,FALSE),"0")</f>
        <v>0</v>
      </c>
      <c r="DI301" s="180" t="str">
        <f>IFERROR(VLOOKUP(Table2[[#This Row],[Provider Name]],'Lookup Values'!$BK$1:$BL$3,2,FALSE),"0")</f>
        <v>0</v>
      </c>
      <c r="DJ301" s="181"/>
      <c r="DK301" s="180" t="str">
        <f>IFERROR(VLOOKUP(Table2[[#This Row],[Offer received (Y/N)]],'Lookup Values'!$BM$1:$BN$3,2,FALSE),"0")</f>
        <v>0</v>
      </c>
      <c r="DL301" s="180" t="str">
        <f>IFERROR(VLOOKUP(Table2[[#This Row],[Poor Behaviour / Attitude / Motivation]],'Lookup Values'!$BO$1:$BP$4,2,FALSE),"0")</f>
        <v>0</v>
      </c>
      <c r="DM301" s="180" t="str">
        <f>IFERROR(VLOOKUP(Table2[[#This Row],[Other known risk factors (1)]],'Lookup Values'!$BQ$1:$BR$10,2,FALSE),"0")</f>
        <v>0</v>
      </c>
      <c r="DN301" s="182" t="str">
        <f>IFERROR(VLOOKUP(Table2[[#This Row],[Other known risk factors (2)]],'Lookup Values'!$BQ$1:$BR$10,2,FALSE),"0")</f>
        <v>0</v>
      </c>
      <c r="DO301" s="180">
        <f>SUM(Table3[[#This Row],[Gender Score]:[Other known risk factors (2) Score]])</f>
        <v>0</v>
      </c>
      <c r="DP301" s="185" t="str">
        <f>CONCATENATE(Table2[[#This Row],[Generated RONI]],Table2[[#This Row],[School RONI]])</f>
        <v>Very Low</v>
      </c>
    </row>
    <row r="302" spans="1:120" s="179" customFormat="1" ht="13" x14ac:dyDescent="0.3">
      <c r="A302" s="168"/>
      <c r="B302" s="169"/>
      <c r="C302" s="170"/>
      <c r="D302" s="170"/>
      <c r="E302" s="170"/>
      <c r="F302" s="170"/>
      <c r="G302" s="170"/>
      <c r="H302" s="171"/>
      <c r="I302" s="172"/>
      <c r="J302" s="173"/>
      <c r="K302" s="172"/>
      <c r="L302" s="172"/>
      <c r="M302" s="173"/>
      <c r="N302" s="171"/>
      <c r="O302" s="173"/>
      <c r="P302" s="175"/>
      <c r="Q302" s="175"/>
      <c r="R302" s="175"/>
      <c r="S302" s="175"/>
      <c r="T302" s="175"/>
      <c r="U302" s="175"/>
      <c r="V302" s="175"/>
      <c r="W302" s="175"/>
      <c r="X302" s="175"/>
      <c r="Y302" s="175"/>
      <c r="Z302" s="175"/>
      <c r="AA302" s="175"/>
      <c r="AB302" s="175"/>
      <c r="AC302" s="175"/>
      <c r="AD302" s="175"/>
      <c r="AE302" s="175"/>
      <c r="AF302" s="175"/>
      <c r="AG302" s="175"/>
      <c r="AH302" s="175"/>
      <c r="AI302" s="175"/>
      <c r="AJ302" s="175"/>
      <c r="AK302" s="175"/>
      <c r="AL302" s="175"/>
      <c r="AM302" s="175"/>
      <c r="AN302" s="175"/>
      <c r="AO302" s="175"/>
      <c r="AP302" s="175"/>
      <c r="AQ302" s="175"/>
      <c r="AR302" s="176"/>
      <c r="AS302" s="176"/>
      <c r="AT302" s="176"/>
      <c r="AU302" s="177" t="str">
        <f>VLOOKUP(Table3[[#This Row],[Risk Rating Score]],'Lookup Values'!$BS$1:$BT$34,2)</f>
        <v>Very Low</v>
      </c>
      <c r="AV302" s="172"/>
      <c r="AW302" s="177" t="str">
        <f>IFERROR(VLOOKUP(Table3[[#This Row],[RONI Match]],'Lookup Values'!$BU$2:$BV$26,2,FALSE),"")</f>
        <v/>
      </c>
      <c r="AX302" s="186"/>
      <c r="AY302" s="172"/>
      <c r="AZ302" s="176"/>
      <c r="BA302" s="170"/>
      <c r="BB302" s="170"/>
      <c r="BC302" s="170"/>
      <c r="BD302" s="170"/>
      <c r="BE302" s="170"/>
      <c r="BF302" s="170"/>
      <c r="BG302" s="170"/>
      <c r="BH302" s="170"/>
      <c r="BI302" s="175"/>
      <c r="BJ302" s="173"/>
      <c r="BK302" s="173"/>
      <c r="BL302" s="175"/>
      <c r="BM302" s="176"/>
      <c r="CC302" s="180" t="str">
        <f>IFERROR(VLOOKUP(Table2[[#This Row],[Gender]],'Lookup Values'!$A$1:$B$5,2,FALSE),"0")</f>
        <v>0</v>
      </c>
      <c r="CD302" s="181"/>
      <c r="CE302" s="180" t="str">
        <f>IFERROR(VLOOKUP(Table2[[#This Row],[Year Group]],'Lookup Values'!$C$1:$D$9,2,FALSE),"0")</f>
        <v>0</v>
      </c>
      <c r="CF302" s="180" t="str">
        <f>IFERROR(VLOOKUP(Table2[[#This Row],[School]],'Lookup Values'!$E$1:$E$22,2,FALSE),"0")</f>
        <v>0</v>
      </c>
      <c r="CG302" s="180" t="str">
        <f>IFERROR(VLOOKUP(Table2[[#This Row],[Attending PRU / AP]],'Lookup Values'!$G$1:$H$3,2,FALSE),"0")</f>
        <v>0</v>
      </c>
      <c r="CH302" s="180" t="str">
        <f>IFERROR(VLOOKUP(Table2[[#This Row],[EHE]],'Lookup Values'!$I$1:$J$3,2,FALSE),"0")</f>
        <v>0</v>
      </c>
      <c r="CI302" s="180" t="str">
        <f>IFERROR(VLOOKUP(Table2[[#This Row],[CME]],'Lookup Values'!$K$1:$L$3,2,FALSE),"0")</f>
        <v>0</v>
      </c>
      <c r="CJ302" s="183" t="str">
        <f>IFERROR(VLOOKUP(Table2[[#This Row],[Ethnicity]],'Ethnicity codes'!$H$1:$J$101,3,FALSE),"")</f>
        <v/>
      </c>
      <c r="CK302" s="180" t="str">
        <f>IFERROR(VLOOKUP(Table3[[#This Row],[Ethnicity2]],'Lookup Values'!$M$1:$N$23,2,FALSE),"0")</f>
        <v>0</v>
      </c>
      <c r="CL302" s="180" t="str">
        <f>IFERROR(VLOOKUP(Table3[[#This Row],[Ethnicity2]],'Lookup Values'!$O$1:$P$3,2,FALSE),"0")</f>
        <v>0</v>
      </c>
      <c r="CM302" s="180" t="str">
        <f>IFERROR(VLOOKUP(Table2[[#This Row],[EAL]],'Lookup Values'!$Q$1:$R$3,2,FALSE),"0")</f>
        <v>0</v>
      </c>
      <c r="CN302" s="180" t="str">
        <f>IFERROR(VLOOKUP(Table2[[#This Row],[SEND]],'Lookup Values'!$S$1:$T$6,2,FALSE),"0")</f>
        <v>0</v>
      </c>
      <c r="CO302" s="180" t="str">
        <f>IFERROR(VLOOKUP(Table2[[#This Row],[Pupil Premium]],'Lookup Values'!$U$1:$V$3,2,FALSE),"0")</f>
        <v>0</v>
      </c>
      <c r="CP302" s="180" t="str">
        <f>IFERROR(VLOOKUP(Table2[[#This Row],[LAC / Care Leaver]],'Lookup Values'!$W$1:$X$3,2,FALSE),"0")</f>
        <v>0</v>
      </c>
      <c r="CQ302" s="180" t="str">
        <f>IFERROR(VLOOKUP(Table2[[#This Row],[CP / CIN]],'Lookup Values'!$Y$1:$Z$3,2,FALSE),"0")</f>
        <v>0</v>
      </c>
      <c r="CR302" s="180" t="str">
        <f>IFERROR(VLOOKUP(Table2[[#This Row],[Early Help Referral]],'Lookup Values'!$Y$1:$Z$3,2,FALSE),"0")</f>
        <v>0</v>
      </c>
      <c r="CS302" s="180" t="str">
        <f>IFERROR(VLOOKUP(Table2[[#This Row],[Social Worker]],'Lookup Values'!$Y$1:$Z$3,2,FALSE),"0")</f>
        <v>0</v>
      </c>
      <c r="CT302" s="180" t="str">
        <f>IFERROR(VLOOKUP(Table2[[#This Row],[Exclusion]],'Lookup Values'!$AE$1:$AF$5,2,FALSE),"0")</f>
        <v>0</v>
      </c>
      <c r="CU302" s="180" t="str">
        <f>IFERROR(VLOOKUP(Table2[[#This Row],[Attendance / Absence (&lt;90% PA / &lt;50% SA)]],'Lookup Values'!$AG$1:$AH$4,2,FALSE),"0")</f>
        <v>0</v>
      </c>
      <c r="CV302" s="180" t="str">
        <f>IFERROR(VLOOKUP(Table2[[#This Row],[Multiple School Moves (3+)]],'Lookup Values'!$AI$1:$AJ$3,2,FALSE),"0")</f>
        <v>0</v>
      </c>
      <c r="CW302" s="180" t="str">
        <f>IFERROR(VLOOKUP(Table2[[#This Row],[Pregnancy]],'Lookup Values'!$AK$1:$AL$3,2,FALSE),"0")</f>
        <v>0</v>
      </c>
      <c r="CX302" s="180" t="str">
        <f>IFERROR(VLOOKUP(Table2[[#This Row],[Young Parent]],'Lookup Values'!$AM$1:$AN$3,2,FALSE),"0")</f>
        <v>0</v>
      </c>
      <c r="CY302" s="180" t="str">
        <f>IFERROR(VLOOKUP(Table2[[#This Row],[Young Carer]],'Lookup Values'!$AO$1:$AP$3,2,FALSE),"0")</f>
        <v>0</v>
      </c>
      <c r="CZ302" s="180" t="str">
        <f>IFERROR(VLOOKUP(Table2[[#This Row],[CAMHS Involvement]],'Lookup Values'!$AQ$1:$AR$3,2,FALSE),"0")</f>
        <v>0</v>
      </c>
      <c r="DA302" s="180" t="str">
        <f>IFERROR(VLOOKUP(Table2[[#This Row],[Health Condition]],'Lookup Values'!$AS$1:$AT$3,2,FALSE),"0")</f>
        <v>0</v>
      </c>
      <c r="DB302" s="180" t="str">
        <f>IFERROR(VLOOKUP(Table2[[#This Row],[Substance Misuse ]],'Lookup Values'!$AU$1:$AV$3,2,FALSE),"0")</f>
        <v>0</v>
      </c>
      <c r="DC302" s="180" t="str">
        <f>IFERROR(VLOOKUP(Table2[[#This Row],[YOT supervision]],'Lookup Values'!$AW$1:$AX$3,2,FALSE),"0")</f>
        <v>0</v>
      </c>
      <c r="DD302" s="180" t="str">
        <f>IFERROR(VLOOKUP(Table2[[#This Row],[Previous YOT supervision]],'Lookup Values'!$AY$1:$AZ$3,2,FALSE),"0")</f>
        <v>0</v>
      </c>
      <c r="DE302" s="180" t="str">
        <f>IFERROR(VLOOKUP(Table2[[#This Row],[Custody]],'Lookup Values'!$BA$1:$BB$3,2,FALSE),"0")</f>
        <v>0</v>
      </c>
      <c r="DF302" s="180" t="str">
        <f>IFERROR(VLOOKUP(Table2[[#This Row],[KS2 Eng &amp; Maths Ability Profile HAP/MAP/LAP]],'Lookup Values'!$BC$1:$BD$4,2,FALSE),"0")</f>
        <v>0</v>
      </c>
      <c r="DG302" s="180" t="str">
        <f>IFERROR(VLOOKUP(Table2[[#This Row],[Intended Post 16 Destination]],'Lookup Values'!$BG$1:$BH$12,2,FALSE),"0")</f>
        <v>0</v>
      </c>
      <c r="DH302" s="180" t="str">
        <f>IFERROR(VLOOKUP(Table2[[#This Row],[Application submitted (Y/N or number of applications)]],'Lookup Values'!$BI$1:$BJ$3,2,FALSE),"0")</f>
        <v>0</v>
      </c>
      <c r="DI302" s="180" t="str">
        <f>IFERROR(VLOOKUP(Table2[[#This Row],[Provider Name]],'Lookup Values'!$BK$1:$BL$3,2,FALSE),"0")</f>
        <v>0</v>
      </c>
      <c r="DJ302" s="181"/>
      <c r="DK302" s="180" t="str">
        <f>IFERROR(VLOOKUP(Table2[[#This Row],[Offer received (Y/N)]],'Lookup Values'!$BM$1:$BN$3,2,FALSE),"0")</f>
        <v>0</v>
      </c>
      <c r="DL302" s="180" t="str">
        <f>IFERROR(VLOOKUP(Table2[[#This Row],[Poor Behaviour / Attitude / Motivation]],'Lookup Values'!$BO$1:$BP$4,2,FALSE),"0")</f>
        <v>0</v>
      </c>
      <c r="DM302" s="180" t="str">
        <f>IFERROR(VLOOKUP(Table2[[#This Row],[Other known risk factors (1)]],'Lookup Values'!$BQ$1:$BR$10,2,FALSE),"0")</f>
        <v>0</v>
      </c>
      <c r="DN302" s="182" t="str">
        <f>IFERROR(VLOOKUP(Table2[[#This Row],[Other known risk factors (2)]],'Lookup Values'!$BQ$1:$BR$10,2,FALSE),"0")</f>
        <v>0</v>
      </c>
      <c r="DO302" s="180">
        <f>SUM(Table3[[#This Row],[Gender Score]:[Other known risk factors (2) Score]])</f>
        <v>0</v>
      </c>
      <c r="DP302" s="185" t="str">
        <f>CONCATENATE(Table2[[#This Row],[Generated RONI]],Table2[[#This Row],[School RONI]])</f>
        <v>Very Low</v>
      </c>
    </row>
    <row r="303" spans="1:120" s="179" customFormat="1" ht="13" x14ac:dyDescent="0.3">
      <c r="A303" s="168"/>
      <c r="B303" s="169"/>
      <c r="C303" s="170"/>
      <c r="D303" s="170"/>
      <c r="E303" s="170"/>
      <c r="F303" s="170"/>
      <c r="G303" s="170"/>
      <c r="H303" s="171"/>
      <c r="I303" s="172"/>
      <c r="J303" s="173"/>
      <c r="K303" s="172"/>
      <c r="L303" s="172"/>
      <c r="M303" s="173"/>
      <c r="N303" s="171"/>
      <c r="O303" s="173"/>
      <c r="P303" s="175"/>
      <c r="Q303" s="175"/>
      <c r="R303" s="175"/>
      <c r="S303" s="175"/>
      <c r="T303" s="175"/>
      <c r="U303" s="175"/>
      <c r="V303" s="175"/>
      <c r="W303" s="175"/>
      <c r="X303" s="175"/>
      <c r="Y303" s="175"/>
      <c r="Z303" s="175"/>
      <c r="AA303" s="175"/>
      <c r="AB303" s="175"/>
      <c r="AC303" s="175"/>
      <c r="AD303" s="175"/>
      <c r="AE303" s="175"/>
      <c r="AF303" s="175"/>
      <c r="AG303" s="175"/>
      <c r="AH303" s="175"/>
      <c r="AI303" s="175"/>
      <c r="AJ303" s="175"/>
      <c r="AK303" s="175"/>
      <c r="AL303" s="175"/>
      <c r="AM303" s="175"/>
      <c r="AN303" s="175"/>
      <c r="AO303" s="175"/>
      <c r="AP303" s="175"/>
      <c r="AQ303" s="175"/>
      <c r="AR303" s="176"/>
      <c r="AS303" s="176"/>
      <c r="AT303" s="176"/>
      <c r="AU303" s="177" t="str">
        <f>VLOOKUP(Table3[[#This Row],[Risk Rating Score]],'Lookup Values'!$BS$1:$BT$34,2)</f>
        <v>Very Low</v>
      </c>
      <c r="AV303" s="172"/>
      <c r="AW303" s="177" t="str">
        <f>IFERROR(VLOOKUP(Table3[[#This Row],[RONI Match]],'Lookup Values'!$BU$2:$BV$26,2,FALSE),"")</f>
        <v/>
      </c>
      <c r="AX303" s="186"/>
      <c r="AY303" s="172"/>
      <c r="AZ303" s="176"/>
      <c r="BA303" s="170"/>
      <c r="BB303" s="170"/>
      <c r="BC303" s="170"/>
      <c r="BD303" s="170"/>
      <c r="BE303" s="170"/>
      <c r="BF303" s="170"/>
      <c r="BG303" s="170"/>
      <c r="BH303" s="170"/>
      <c r="BI303" s="175"/>
      <c r="BJ303" s="173"/>
      <c r="BK303" s="173"/>
      <c r="BL303" s="175"/>
      <c r="BM303" s="176"/>
      <c r="CC303" s="180" t="str">
        <f>IFERROR(VLOOKUP(Table2[[#This Row],[Gender]],'Lookup Values'!$A$1:$B$5,2,FALSE),"0")</f>
        <v>0</v>
      </c>
      <c r="CD303" s="181"/>
      <c r="CE303" s="180" t="str">
        <f>IFERROR(VLOOKUP(Table2[[#This Row],[Year Group]],'Lookup Values'!$C$1:$D$9,2,FALSE),"0")</f>
        <v>0</v>
      </c>
      <c r="CF303" s="180" t="str">
        <f>IFERROR(VLOOKUP(Table2[[#This Row],[School]],'Lookup Values'!$E$1:$E$22,2,FALSE),"0")</f>
        <v>0</v>
      </c>
      <c r="CG303" s="180" t="str">
        <f>IFERROR(VLOOKUP(Table2[[#This Row],[Attending PRU / AP]],'Lookup Values'!$G$1:$H$3,2,FALSE),"0")</f>
        <v>0</v>
      </c>
      <c r="CH303" s="180" t="str">
        <f>IFERROR(VLOOKUP(Table2[[#This Row],[EHE]],'Lookup Values'!$I$1:$J$3,2,FALSE),"0")</f>
        <v>0</v>
      </c>
      <c r="CI303" s="180" t="str">
        <f>IFERROR(VLOOKUP(Table2[[#This Row],[CME]],'Lookup Values'!$K$1:$L$3,2,FALSE),"0")</f>
        <v>0</v>
      </c>
      <c r="CJ303" s="183" t="str">
        <f>IFERROR(VLOOKUP(Table2[[#This Row],[Ethnicity]],'Ethnicity codes'!$H$1:$J$101,3,FALSE),"")</f>
        <v/>
      </c>
      <c r="CK303" s="180" t="str">
        <f>IFERROR(VLOOKUP(Table3[[#This Row],[Ethnicity2]],'Lookup Values'!$M$1:$N$23,2,FALSE),"0")</f>
        <v>0</v>
      </c>
      <c r="CL303" s="180" t="str">
        <f>IFERROR(VLOOKUP(Table3[[#This Row],[Ethnicity2]],'Lookup Values'!$O$1:$P$3,2,FALSE),"0")</f>
        <v>0</v>
      </c>
      <c r="CM303" s="180" t="str">
        <f>IFERROR(VLOOKUP(Table2[[#This Row],[EAL]],'Lookup Values'!$Q$1:$R$3,2,FALSE),"0")</f>
        <v>0</v>
      </c>
      <c r="CN303" s="180" t="str">
        <f>IFERROR(VLOOKUP(Table2[[#This Row],[SEND]],'Lookup Values'!$S$1:$T$6,2,FALSE),"0")</f>
        <v>0</v>
      </c>
      <c r="CO303" s="180" t="str">
        <f>IFERROR(VLOOKUP(Table2[[#This Row],[Pupil Premium]],'Lookup Values'!$U$1:$V$3,2,FALSE),"0")</f>
        <v>0</v>
      </c>
      <c r="CP303" s="180" t="str">
        <f>IFERROR(VLOOKUP(Table2[[#This Row],[LAC / Care Leaver]],'Lookup Values'!$W$1:$X$3,2,FALSE),"0")</f>
        <v>0</v>
      </c>
      <c r="CQ303" s="180" t="str">
        <f>IFERROR(VLOOKUP(Table2[[#This Row],[CP / CIN]],'Lookup Values'!$Y$1:$Z$3,2,FALSE),"0")</f>
        <v>0</v>
      </c>
      <c r="CR303" s="180" t="str">
        <f>IFERROR(VLOOKUP(Table2[[#This Row],[Early Help Referral]],'Lookup Values'!$Y$1:$Z$3,2,FALSE),"0")</f>
        <v>0</v>
      </c>
      <c r="CS303" s="180" t="str">
        <f>IFERROR(VLOOKUP(Table2[[#This Row],[Social Worker]],'Lookup Values'!$Y$1:$Z$3,2,FALSE),"0")</f>
        <v>0</v>
      </c>
      <c r="CT303" s="180" t="str">
        <f>IFERROR(VLOOKUP(Table2[[#This Row],[Exclusion]],'Lookup Values'!$AE$1:$AF$5,2,FALSE),"0")</f>
        <v>0</v>
      </c>
      <c r="CU303" s="180" t="str">
        <f>IFERROR(VLOOKUP(Table2[[#This Row],[Attendance / Absence (&lt;90% PA / &lt;50% SA)]],'Lookup Values'!$AG$1:$AH$4,2,FALSE),"0")</f>
        <v>0</v>
      </c>
      <c r="CV303" s="180" t="str">
        <f>IFERROR(VLOOKUP(Table2[[#This Row],[Multiple School Moves (3+)]],'Lookup Values'!$AI$1:$AJ$3,2,FALSE),"0")</f>
        <v>0</v>
      </c>
      <c r="CW303" s="180" t="str">
        <f>IFERROR(VLOOKUP(Table2[[#This Row],[Pregnancy]],'Lookup Values'!$AK$1:$AL$3,2,FALSE),"0")</f>
        <v>0</v>
      </c>
      <c r="CX303" s="180" t="str">
        <f>IFERROR(VLOOKUP(Table2[[#This Row],[Young Parent]],'Lookup Values'!$AM$1:$AN$3,2,FALSE),"0")</f>
        <v>0</v>
      </c>
      <c r="CY303" s="180" t="str">
        <f>IFERROR(VLOOKUP(Table2[[#This Row],[Young Carer]],'Lookup Values'!$AO$1:$AP$3,2,FALSE),"0")</f>
        <v>0</v>
      </c>
      <c r="CZ303" s="180" t="str">
        <f>IFERROR(VLOOKUP(Table2[[#This Row],[CAMHS Involvement]],'Lookup Values'!$AQ$1:$AR$3,2,FALSE),"0")</f>
        <v>0</v>
      </c>
      <c r="DA303" s="180" t="str">
        <f>IFERROR(VLOOKUP(Table2[[#This Row],[Health Condition]],'Lookup Values'!$AS$1:$AT$3,2,FALSE),"0")</f>
        <v>0</v>
      </c>
      <c r="DB303" s="180" t="str">
        <f>IFERROR(VLOOKUP(Table2[[#This Row],[Substance Misuse ]],'Lookup Values'!$AU$1:$AV$3,2,FALSE),"0")</f>
        <v>0</v>
      </c>
      <c r="DC303" s="180" t="str">
        <f>IFERROR(VLOOKUP(Table2[[#This Row],[YOT supervision]],'Lookup Values'!$AW$1:$AX$3,2,FALSE),"0")</f>
        <v>0</v>
      </c>
      <c r="DD303" s="180" t="str">
        <f>IFERROR(VLOOKUP(Table2[[#This Row],[Previous YOT supervision]],'Lookup Values'!$AY$1:$AZ$3,2,FALSE),"0")</f>
        <v>0</v>
      </c>
      <c r="DE303" s="180" t="str">
        <f>IFERROR(VLOOKUP(Table2[[#This Row],[Custody]],'Lookup Values'!$BA$1:$BB$3,2,FALSE),"0")</f>
        <v>0</v>
      </c>
      <c r="DF303" s="180" t="str">
        <f>IFERROR(VLOOKUP(Table2[[#This Row],[KS2 Eng &amp; Maths Ability Profile HAP/MAP/LAP]],'Lookup Values'!$BC$1:$BD$4,2,FALSE),"0")</f>
        <v>0</v>
      </c>
      <c r="DG303" s="180" t="str">
        <f>IFERROR(VLOOKUP(Table2[[#This Row],[Intended Post 16 Destination]],'Lookup Values'!$BG$1:$BH$12,2,FALSE),"0")</f>
        <v>0</v>
      </c>
      <c r="DH303" s="180" t="str">
        <f>IFERROR(VLOOKUP(Table2[[#This Row],[Application submitted (Y/N or number of applications)]],'Lookup Values'!$BI$1:$BJ$3,2,FALSE),"0")</f>
        <v>0</v>
      </c>
      <c r="DI303" s="180" t="str">
        <f>IFERROR(VLOOKUP(Table2[[#This Row],[Provider Name]],'Lookup Values'!$BK$1:$BL$3,2,FALSE),"0")</f>
        <v>0</v>
      </c>
      <c r="DJ303" s="181"/>
      <c r="DK303" s="180" t="str">
        <f>IFERROR(VLOOKUP(Table2[[#This Row],[Offer received (Y/N)]],'Lookup Values'!$BM$1:$BN$3,2,FALSE),"0")</f>
        <v>0</v>
      </c>
      <c r="DL303" s="180" t="str">
        <f>IFERROR(VLOOKUP(Table2[[#This Row],[Poor Behaviour / Attitude / Motivation]],'Lookup Values'!$BO$1:$BP$4,2,FALSE),"0")</f>
        <v>0</v>
      </c>
      <c r="DM303" s="180" t="str">
        <f>IFERROR(VLOOKUP(Table2[[#This Row],[Other known risk factors (1)]],'Lookup Values'!$BQ$1:$BR$10,2,FALSE),"0")</f>
        <v>0</v>
      </c>
      <c r="DN303" s="182" t="str">
        <f>IFERROR(VLOOKUP(Table2[[#This Row],[Other known risk factors (2)]],'Lookup Values'!$BQ$1:$BR$10,2,FALSE),"0")</f>
        <v>0</v>
      </c>
      <c r="DO303" s="180">
        <f>SUM(Table3[[#This Row],[Gender Score]:[Other known risk factors (2) Score]])</f>
        <v>0</v>
      </c>
      <c r="DP303" s="185" t="str">
        <f>CONCATENATE(Table2[[#This Row],[Generated RONI]],Table2[[#This Row],[School RONI]])</f>
        <v>Very Low</v>
      </c>
    </row>
    <row r="304" spans="1:120" s="179" customFormat="1" ht="13" x14ac:dyDescent="0.3">
      <c r="A304" s="168"/>
      <c r="B304" s="169"/>
      <c r="C304" s="170"/>
      <c r="D304" s="170"/>
      <c r="E304" s="170"/>
      <c r="F304" s="170"/>
      <c r="G304" s="170"/>
      <c r="H304" s="171"/>
      <c r="I304" s="172"/>
      <c r="J304" s="173"/>
      <c r="K304" s="172"/>
      <c r="L304" s="172"/>
      <c r="M304" s="173"/>
      <c r="N304" s="171"/>
      <c r="O304" s="173"/>
      <c r="P304" s="175"/>
      <c r="Q304" s="175"/>
      <c r="R304" s="175"/>
      <c r="S304" s="175"/>
      <c r="T304" s="175"/>
      <c r="U304" s="175"/>
      <c r="V304" s="175"/>
      <c r="W304" s="175"/>
      <c r="X304" s="175"/>
      <c r="Y304" s="175"/>
      <c r="Z304" s="175"/>
      <c r="AA304" s="175"/>
      <c r="AB304" s="175"/>
      <c r="AC304" s="175"/>
      <c r="AD304" s="175"/>
      <c r="AE304" s="175"/>
      <c r="AF304" s="175"/>
      <c r="AG304" s="175"/>
      <c r="AH304" s="175"/>
      <c r="AI304" s="175"/>
      <c r="AJ304" s="175"/>
      <c r="AK304" s="175"/>
      <c r="AL304" s="175"/>
      <c r="AM304" s="175"/>
      <c r="AN304" s="175"/>
      <c r="AO304" s="175"/>
      <c r="AP304" s="175"/>
      <c r="AQ304" s="175"/>
      <c r="AR304" s="176"/>
      <c r="AS304" s="176"/>
      <c r="AT304" s="176"/>
      <c r="AU304" s="177" t="str">
        <f>VLOOKUP(Table3[[#This Row],[Risk Rating Score]],'Lookup Values'!$BS$1:$BT$34,2)</f>
        <v>Very Low</v>
      </c>
      <c r="AV304" s="172"/>
      <c r="AW304" s="177" t="str">
        <f>IFERROR(VLOOKUP(Table3[[#This Row],[RONI Match]],'Lookup Values'!$BU$2:$BV$26,2,FALSE),"")</f>
        <v/>
      </c>
      <c r="AX304" s="186"/>
      <c r="AY304" s="172"/>
      <c r="AZ304" s="176"/>
      <c r="BA304" s="170"/>
      <c r="BB304" s="170"/>
      <c r="BC304" s="170"/>
      <c r="BD304" s="170"/>
      <c r="BE304" s="170"/>
      <c r="BF304" s="170"/>
      <c r="BG304" s="170"/>
      <c r="BH304" s="170"/>
      <c r="BI304" s="175"/>
      <c r="BJ304" s="173"/>
      <c r="BK304" s="173"/>
      <c r="BL304" s="175"/>
      <c r="BM304" s="176"/>
      <c r="CC304" s="180" t="str">
        <f>IFERROR(VLOOKUP(Table2[[#This Row],[Gender]],'Lookup Values'!$A$1:$B$5,2,FALSE),"0")</f>
        <v>0</v>
      </c>
      <c r="CD304" s="181"/>
      <c r="CE304" s="180" t="str">
        <f>IFERROR(VLOOKUP(Table2[[#This Row],[Year Group]],'Lookup Values'!$C$1:$D$9,2,FALSE),"0")</f>
        <v>0</v>
      </c>
      <c r="CF304" s="180" t="str">
        <f>IFERROR(VLOOKUP(Table2[[#This Row],[School]],'Lookup Values'!$E$1:$E$22,2,FALSE),"0")</f>
        <v>0</v>
      </c>
      <c r="CG304" s="180" t="str">
        <f>IFERROR(VLOOKUP(Table2[[#This Row],[Attending PRU / AP]],'Lookup Values'!$G$1:$H$3,2,FALSE),"0")</f>
        <v>0</v>
      </c>
      <c r="CH304" s="180" t="str">
        <f>IFERROR(VLOOKUP(Table2[[#This Row],[EHE]],'Lookup Values'!$I$1:$J$3,2,FALSE),"0")</f>
        <v>0</v>
      </c>
      <c r="CI304" s="180" t="str">
        <f>IFERROR(VLOOKUP(Table2[[#This Row],[CME]],'Lookup Values'!$K$1:$L$3,2,FALSE),"0")</f>
        <v>0</v>
      </c>
      <c r="CJ304" s="183" t="str">
        <f>IFERROR(VLOOKUP(Table2[[#This Row],[Ethnicity]],'Ethnicity codes'!$H$1:$J$101,3,FALSE),"")</f>
        <v/>
      </c>
      <c r="CK304" s="180" t="str">
        <f>IFERROR(VLOOKUP(Table3[[#This Row],[Ethnicity2]],'Lookup Values'!$M$1:$N$23,2,FALSE),"0")</f>
        <v>0</v>
      </c>
      <c r="CL304" s="180" t="str">
        <f>IFERROR(VLOOKUP(Table3[[#This Row],[Ethnicity2]],'Lookup Values'!$O$1:$P$3,2,FALSE),"0")</f>
        <v>0</v>
      </c>
      <c r="CM304" s="180" t="str">
        <f>IFERROR(VLOOKUP(Table2[[#This Row],[EAL]],'Lookup Values'!$Q$1:$R$3,2,FALSE),"0")</f>
        <v>0</v>
      </c>
      <c r="CN304" s="180" t="str">
        <f>IFERROR(VLOOKUP(Table2[[#This Row],[SEND]],'Lookup Values'!$S$1:$T$6,2,FALSE),"0")</f>
        <v>0</v>
      </c>
      <c r="CO304" s="180" t="str">
        <f>IFERROR(VLOOKUP(Table2[[#This Row],[Pupil Premium]],'Lookup Values'!$U$1:$V$3,2,FALSE),"0")</f>
        <v>0</v>
      </c>
      <c r="CP304" s="180" t="str">
        <f>IFERROR(VLOOKUP(Table2[[#This Row],[LAC / Care Leaver]],'Lookup Values'!$W$1:$X$3,2,FALSE),"0")</f>
        <v>0</v>
      </c>
      <c r="CQ304" s="180" t="str">
        <f>IFERROR(VLOOKUP(Table2[[#This Row],[CP / CIN]],'Lookup Values'!$Y$1:$Z$3,2,FALSE),"0")</f>
        <v>0</v>
      </c>
      <c r="CR304" s="180" t="str">
        <f>IFERROR(VLOOKUP(Table2[[#This Row],[Early Help Referral]],'Lookup Values'!$Y$1:$Z$3,2,FALSE),"0")</f>
        <v>0</v>
      </c>
      <c r="CS304" s="180" t="str">
        <f>IFERROR(VLOOKUP(Table2[[#This Row],[Social Worker]],'Lookup Values'!$Y$1:$Z$3,2,FALSE),"0")</f>
        <v>0</v>
      </c>
      <c r="CT304" s="180" t="str">
        <f>IFERROR(VLOOKUP(Table2[[#This Row],[Exclusion]],'Lookup Values'!$AE$1:$AF$5,2,FALSE),"0")</f>
        <v>0</v>
      </c>
      <c r="CU304" s="180" t="str">
        <f>IFERROR(VLOOKUP(Table2[[#This Row],[Attendance / Absence (&lt;90% PA / &lt;50% SA)]],'Lookup Values'!$AG$1:$AH$4,2,FALSE),"0")</f>
        <v>0</v>
      </c>
      <c r="CV304" s="180" t="str">
        <f>IFERROR(VLOOKUP(Table2[[#This Row],[Multiple School Moves (3+)]],'Lookup Values'!$AI$1:$AJ$3,2,FALSE),"0")</f>
        <v>0</v>
      </c>
      <c r="CW304" s="180" t="str">
        <f>IFERROR(VLOOKUP(Table2[[#This Row],[Pregnancy]],'Lookup Values'!$AK$1:$AL$3,2,FALSE),"0")</f>
        <v>0</v>
      </c>
      <c r="CX304" s="180" t="str">
        <f>IFERROR(VLOOKUP(Table2[[#This Row],[Young Parent]],'Lookup Values'!$AM$1:$AN$3,2,FALSE),"0")</f>
        <v>0</v>
      </c>
      <c r="CY304" s="180" t="str">
        <f>IFERROR(VLOOKUP(Table2[[#This Row],[Young Carer]],'Lookup Values'!$AO$1:$AP$3,2,FALSE),"0")</f>
        <v>0</v>
      </c>
      <c r="CZ304" s="180" t="str">
        <f>IFERROR(VLOOKUP(Table2[[#This Row],[CAMHS Involvement]],'Lookup Values'!$AQ$1:$AR$3,2,FALSE),"0")</f>
        <v>0</v>
      </c>
      <c r="DA304" s="180" t="str">
        <f>IFERROR(VLOOKUP(Table2[[#This Row],[Health Condition]],'Lookup Values'!$AS$1:$AT$3,2,FALSE),"0")</f>
        <v>0</v>
      </c>
      <c r="DB304" s="180" t="str">
        <f>IFERROR(VLOOKUP(Table2[[#This Row],[Substance Misuse ]],'Lookup Values'!$AU$1:$AV$3,2,FALSE),"0")</f>
        <v>0</v>
      </c>
      <c r="DC304" s="180" t="str">
        <f>IFERROR(VLOOKUP(Table2[[#This Row],[YOT supervision]],'Lookup Values'!$AW$1:$AX$3,2,FALSE),"0")</f>
        <v>0</v>
      </c>
      <c r="DD304" s="180" t="str">
        <f>IFERROR(VLOOKUP(Table2[[#This Row],[Previous YOT supervision]],'Lookup Values'!$AY$1:$AZ$3,2,FALSE),"0")</f>
        <v>0</v>
      </c>
      <c r="DE304" s="180" t="str">
        <f>IFERROR(VLOOKUP(Table2[[#This Row],[Custody]],'Lookup Values'!$BA$1:$BB$3,2,FALSE),"0")</f>
        <v>0</v>
      </c>
      <c r="DF304" s="180" t="str">
        <f>IFERROR(VLOOKUP(Table2[[#This Row],[KS2 Eng &amp; Maths Ability Profile HAP/MAP/LAP]],'Lookup Values'!$BC$1:$BD$4,2,FALSE),"0")</f>
        <v>0</v>
      </c>
      <c r="DG304" s="180" t="str">
        <f>IFERROR(VLOOKUP(Table2[[#This Row],[Intended Post 16 Destination]],'Lookup Values'!$BG$1:$BH$12,2,FALSE),"0")</f>
        <v>0</v>
      </c>
      <c r="DH304" s="180" t="str">
        <f>IFERROR(VLOOKUP(Table2[[#This Row],[Application submitted (Y/N or number of applications)]],'Lookup Values'!$BI$1:$BJ$3,2,FALSE),"0")</f>
        <v>0</v>
      </c>
      <c r="DI304" s="180" t="str">
        <f>IFERROR(VLOOKUP(Table2[[#This Row],[Provider Name]],'Lookup Values'!$BK$1:$BL$3,2,FALSE),"0")</f>
        <v>0</v>
      </c>
      <c r="DJ304" s="181"/>
      <c r="DK304" s="180" t="str">
        <f>IFERROR(VLOOKUP(Table2[[#This Row],[Offer received (Y/N)]],'Lookup Values'!$BM$1:$BN$3,2,FALSE),"0")</f>
        <v>0</v>
      </c>
      <c r="DL304" s="180" t="str">
        <f>IFERROR(VLOOKUP(Table2[[#This Row],[Poor Behaviour / Attitude / Motivation]],'Lookup Values'!$BO$1:$BP$4,2,FALSE),"0")</f>
        <v>0</v>
      </c>
      <c r="DM304" s="180" t="str">
        <f>IFERROR(VLOOKUP(Table2[[#This Row],[Other known risk factors (1)]],'Lookup Values'!$BQ$1:$BR$10,2,FALSE),"0")</f>
        <v>0</v>
      </c>
      <c r="DN304" s="182" t="str">
        <f>IFERROR(VLOOKUP(Table2[[#This Row],[Other known risk factors (2)]],'Lookup Values'!$BQ$1:$BR$10,2,FALSE),"0")</f>
        <v>0</v>
      </c>
      <c r="DO304" s="180">
        <f>SUM(Table3[[#This Row],[Gender Score]:[Other known risk factors (2) Score]])</f>
        <v>0</v>
      </c>
      <c r="DP304" s="185" t="str">
        <f>CONCATENATE(Table2[[#This Row],[Generated RONI]],Table2[[#This Row],[School RONI]])</f>
        <v>Very Low</v>
      </c>
    </row>
    <row r="305" spans="1:120" s="179" customFormat="1" ht="13" x14ac:dyDescent="0.3">
      <c r="A305" s="168"/>
      <c r="B305" s="169"/>
      <c r="C305" s="170"/>
      <c r="D305" s="170"/>
      <c r="E305" s="170"/>
      <c r="F305" s="170"/>
      <c r="G305" s="170"/>
      <c r="H305" s="171"/>
      <c r="I305" s="172"/>
      <c r="J305" s="173"/>
      <c r="K305" s="172"/>
      <c r="L305" s="172"/>
      <c r="M305" s="173"/>
      <c r="N305" s="171"/>
      <c r="O305" s="173"/>
      <c r="P305" s="175"/>
      <c r="Q305" s="175"/>
      <c r="R305" s="175"/>
      <c r="S305" s="175"/>
      <c r="T305" s="175"/>
      <c r="U305" s="175"/>
      <c r="V305" s="175"/>
      <c r="W305" s="175"/>
      <c r="X305" s="175"/>
      <c r="Y305" s="175"/>
      <c r="Z305" s="175"/>
      <c r="AA305" s="175"/>
      <c r="AB305" s="175"/>
      <c r="AC305" s="175"/>
      <c r="AD305" s="175"/>
      <c r="AE305" s="175"/>
      <c r="AF305" s="175"/>
      <c r="AG305" s="175"/>
      <c r="AH305" s="175"/>
      <c r="AI305" s="175"/>
      <c r="AJ305" s="175"/>
      <c r="AK305" s="175"/>
      <c r="AL305" s="175"/>
      <c r="AM305" s="175"/>
      <c r="AN305" s="175"/>
      <c r="AO305" s="175"/>
      <c r="AP305" s="175"/>
      <c r="AQ305" s="175"/>
      <c r="AR305" s="176"/>
      <c r="AS305" s="176"/>
      <c r="AT305" s="176"/>
      <c r="AU305" s="177" t="str">
        <f>VLOOKUP(Table3[[#This Row],[Risk Rating Score]],'Lookup Values'!$BS$1:$BT$34,2)</f>
        <v>Very Low</v>
      </c>
      <c r="AV305" s="172"/>
      <c r="AW305" s="177" t="str">
        <f>IFERROR(VLOOKUP(Table3[[#This Row],[RONI Match]],'Lookup Values'!$BU$2:$BV$26,2,FALSE),"")</f>
        <v/>
      </c>
      <c r="AX305" s="186"/>
      <c r="AY305" s="172"/>
      <c r="AZ305" s="176"/>
      <c r="BA305" s="170"/>
      <c r="BB305" s="170"/>
      <c r="BC305" s="170"/>
      <c r="BD305" s="170"/>
      <c r="BE305" s="170"/>
      <c r="BF305" s="170"/>
      <c r="BG305" s="170"/>
      <c r="BH305" s="170"/>
      <c r="BI305" s="175"/>
      <c r="BJ305" s="173"/>
      <c r="BK305" s="173"/>
      <c r="BL305" s="175"/>
      <c r="BM305" s="176"/>
      <c r="CC305" s="180" t="str">
        <f>IFERROR(VLOOKUP(Table2[[#This Row],[Gender]],'Lookup Values'!$A$1:$B$5,2,FALSE),"0")</f>
        <v>0</v>
      </c>
      <c r="CD305" s="181"/>
      <c r="CE305" s="180" t="str">
        <f>IFERROR(VLOOKUP(Table2[[#This Row],[Year Group]],'Lookup Values'!$C$1:$D$9,2,FALSE),"0")</f>
        <v>0</v>
      </c>
      <c r="CF305" s="180" t="str">
        <f>IFERROR(VLOOKUP(Table2[[#This Row],[School]],'Lookup Values'!$E$1:$E$22,2,FALSE),"0")</f>
        <v>0</v>
      </c>
      <c r="CG305" s="180" t="str">
        <f>IFERROR(VLOOKUP(Table2[[#This Row],[Attending PRU / AP]],'Lookup Values'!$G$1:$H$3,2,FALSE),"0")</f>
        <v>0</v>
      </c>
      <c r="CH305" s="180" t="str">
        <f>IFERROR(VLOOKUP(Table2[[#This Row],[EHE]],'Lookup Values'!$I$1:$J$3,2,FALSE),"0")</f>
        <v>0</v>
      </c>
      <c r="CI305" s="180" t="str">
        <f>IFERROR(VLOOKUP(Table2[[#This Row],[CME]],'Lookup Values'!$K$1:$L$3,2,FALSE),"0")</f>
        <v>0</v>
      </c>
      <c r="CJ305" s="183" t="str">
        <f>IFERROR(VLOOKUP(Table2[[#This Row],[Ethnicity]],'Ethnicity codes'!$H$1:$J$101,3,FALSE),"")</f>
        <v/>
      </c>
      <c r="CK305" s="180" t="str">
        <f>IFERROR(VLOOKUP(Table3[[#This Row],[Ethnicity2]],'Lookup Values'!$M$1:$N$23,2,FALSE),"0")</f>
        <v>0</v>
      </c>
      <c r="CL305" s="180" t="str">
        <f>IFERROR(VLOOKUP(Table3[[#This Row],[Ethnicity2]],'Lookup Values'!$O$1:$P$3,2,FALSE),"0")</f>
        <v>0</v>
      </c>
      <c r="CM305" s="180" t="str">
        <f>IFERROR(VLOOKUP(Table2[[#This Row],[EAL]],'Lookup Values'!$Q$1:$R$3,2,FALSE),"0")</f>
        <v>0</v>
      </c>
      <c r="CN305" s="180" t="str">
        <f>IFERROR(VLOOKUP(Table2[[#This Row],[SEND]],'Lookup Values'!$S$1:$T$6,2,FALSE),"0")</f>
        <v>0</v>
      </c>
      <c r="CO305" s="180" t="str">
        <f>IFERROR(VLOOKUP(Table2[[#This Row],[Pupil Premium]],'Lookup Values'!$U$1:$V$3,2,FALSE),"0")</f>
        <v>0</v>
      </c>
      <c r="CP305" s="180" t="str">
        <f>IFERROR(VLOOKUP(Table2[[#This Row],[LAC / Care Leaver]],'Lookup Values'!$W$1:$X$3,2,FALSE),"0")</f>
        <v>0</v>
      </c>
      <c r="CQ305" s="180" t="str">
        <f>IFERROR(VLOOKUP(Table2[[#This Row],[CP / CIN]],'Lookup Values'!$Y$1:$Z$3,2,FALSE),"0")</f>
        <v>0</v>
      </c>
      <c r="CR305" s="180" t="str">
        <f>IFERROR(VLOOKUP(Table2[[#This Row],[Early Help Referral]],'Lookup Values'!$Y$1:$Z$3,2,FALSE),"0")</f>
        <v>0</v>
      </c>
      <c r="CS305" s="180" t="str">
        <f>IFERROR(VLOOKUP(Table2[[#This Row],[Social Worker]],'Lookup Values'!$Y$1:$Z$3,2,FALSE),"0")</f>
        <v>0</v>
      </c>
      <c r="CT305" s="180" t="str">
        <f>IFERROR(VLOOKUP(Table2[[#This Row],[Exclusion]],'Lookup Values'!$AE$1:$AF$5,2,FALSE),"0")</f>
        <v>0</v>
      </c>
      <c r="CU305" s="180" t="str">
        <f>IFERROR(VLOOKUP(Table2[[#This Row],[Attendance / Absence (&lt;90% PA / &lt;50% SA)]],'Lookup Values'!$AG$1:$AH$4,2,FALSE),"0")</f>
        <v>0</v>
      </c>
      <c r="CV305" s="180" t="str">
        <f>IFERROR(VLOOKUP(Table2[[#This Row],[Multiple School Moves (3+)]],'Lookup Values'!$AI$1:$AJ$3,2,FALSE),"0")</f>
        <v>0</v>
      </c>
      <c r="CW305" s="180" t="str">
        <f>IFERROR(VLOOKUP(Table2[[#This Row],[Pregnancy]],'Lookup Values'!$AK$1:$AL$3,2,FALSE),"0")</f>
        <v>0</v>
      </c>
      <c r="CX305" s="180" t="str">
        <f>IFERROR(VLOOKUP(Table2[[#This Row],[Young Parent]],'Lookup Values'!$AM$1:$AN$3,2,FALSE),"0")</f>
        <v>0</v>
      </c>
      <c r="CY305" s="180" t="str">
        <f>IFERROR(VLOOKUP(Table2[[#This Row],[Young Carer]],'Lookup Values'!$AO$1:$AP$3,2,FALSE),"0")</f>
        <v>0</v>
      </c>
      <c r="CZ305" s="180" t="str">
        <f>IFERROR(VLOOKUP(Table2[[#This Row],[CAMHS Involvement]],'Lookup Values'!$AQ$1:$AR$3,2,FALSE),"0")</f>
        <v>0</v>
      </c>
      <c r="DA305" s="180" t="str">
        <f>IFERROR(VLOOKUP(Table2[[#This Row],[Health Condition]],'Lookup Values'!$AS$1:$AT$3,2,FALSE),"0")</f>
        <v>0</v>
      </c>
      <c r="DB305" s="180" t="str">
        <f>IFERROR(VLOOKUP(Table2[[#This Row],[Substance Misuse ]],'Lookup Values'!$AU$1:$AV$3,2,FALSE),"0")</f>
        <v>0</v>
      </c>
      <c r="DC305" s="180" t="str">
        <f>IFERROR(VLOOKUP(Table2[[#This Row],[YOT supervision]],'Lookup Values'!$AW$1:$AX$3,2,FALSE),"0")</f>
        <v>0</v>
      </c>
      <c r="DD305" s="180" t="str">
        <f>IFERROR(VLOOKUP(Table2[[#This Row],[Previous YOT supervision]],'Lookup Values'!$AY$1:$AZ$3,2,FALSE),"0")</f>
        <v>0</v>
      </c>
      <c r="DE305" s="180" t="str">
        <f>IFERROR(VLOOKUP(Table2[[#This Row],[Custody]],'Lookup Values'!$BA$1:$BB$3,2,FALSE),"0")</f>
        <v>0</v>
      </c>
      <c r="DF305" s="180" t="str">
        <f>IFERROR(VLOOKUP(Table2[[#This Row],[KS2 Eng &amp; Maths Ability Profile HAP/MAP/LAP]],'Lookup Values'!$BC$1:$BD$4,2,FALSE),"0")</f>
        <v>0</v>
      </c>
      <c r="DG305" s="180" t="str">
        <f>IFERROR(VLOOKUP(Table2[[#This Row],[Intended Post 16 Destination]],'Lookup Values'!$BG$1:$BH$12,2,FALSE),"0")</f>
        <v>0</v>
      </c>
      <c r="DH305" s="180" t="str">
        <f>IFERROR(VLOOKUP(Table2[[#This Row],[Application submitted (Y/N or number of applications)]],'Lookup Values'!$BI$1:$BJ$3,2,FALSE),"0")</f>
        <v>0</v>
      </c>
      <c r="DI305" s="180" t="str">
        <f>IFERROR(VLOOKUP(Table2[[#This Row],[Provider Name]],'Lookup Values'!$BK$1:$BL$3,2,FALSE),"0")</f>
        <v>0</v>
      </c>
      <c r="DJ305" s="181"/>
      <c r="DK305" s="180" t="str">
        <f>IFERROR(VLOOKUP(Table2[[#This Row],[Offer received (Y/N)]],'Lookup Values'!$BM$1:$BN$3,2,FALSE),"0")</f>
        <v>0</v>
      </c>
      <c r="DL305" s="180" t="str">
        <f>IFERROR(VLOOKUP(Table2[[#This Row],[Poor Behaviour / Attitude / Motivation]],'Lookup Values'!$BO$1:$BP$4,2,FALSE),"0")</f>
        <v>0</v>
      </c>
      <c r="DM305" s="180" t="str">
        <f>IFERROR(VLOOKUP(Table2[[#This Row],[Other known risk factors (1)]],'Lookup Values'!$BQ$1:$BR$10,2,FALSE),"0")</f>
        <v>0</v>
      </c>
      <c r="DN305" s="182" t="str">
        <f>IFERROR(VLOOKUP(Table2[[#This Row],[Other known risk factors (2)]],'Lookup Values'!$BQ$1:$BR$10,2,FALSE),"0")</f>
        <v>0</v>
      </c>
      <c r="DO305" s="180">
        <f>SUM(Table3[[#This Row],[Gender Score]:[Other known risk factors (2) Score]])</f>
        <v>0</v>
      </c>
      <c r="DP305" s="185" t="str">
        <f>CONCATENATE(Table2[[#This Row],[Generated RONI]],Table2[[#This Row],[School RONI]])</f>
        <v>Very Low</v>
      </c>
    </row>
    <row r="306" spans="1:120" s="179" customFormat="1" ht="13" x14ac:dyDescent="0.3">
      <c r="A306" s="168"/>
      <c r="B306" s="169"/>
      <c r="C306" s="170"/>
      <c r="D306" s="170"/>
      <c r="E306" s="170"/>
      <c r="F306" s="170"/>
      <c r="G306" s="170"/>
      <c r="H306" s="171"/>
      <c r="I306" s="172"/>
      <c r="J306" s="173"/>
      <c r="K306" s="172"/>
      <c r="L306" s="172"/>
      <c r="M306" s="173"/>
      <c r="N306" s="171"/>
      <c r="O306" s="173"/>
      <c r="P306" s="175"/>
      <c r="Q306" s="175"/>
      <c r="R306" s="175"/>
      <c r="S306" s="175"/>
      <c r="T306" s="175"/>
      <c r="U306" s="175"/>
      <c r="V306" s="175"/>
      <c r="W306" s="175"/>
      <c r="X306" s="175"/>
      <c r="Y306" s="175"/>
      <c r="Z306" s="175"/>
      <c r="AA306" s="175"/>
      <c r="AB306" s="175"/>
      <c r="AC306" s="175"/>
      <c r="AD306" s="175"/>
      <c r="AE306" s="175"/>
      <c r="AF306" s="175"/>
      <c r="AG306" s="175"/>
      <c r="AH306" s="175"/>
      <c r="AI306" s="175"/>
      <c r="AJ306" s="175"/>
      <c r="AK306" s="175"/>
      <c r="AL306" s="175"/>
      <c r="AM306" s="175"/>
      <c r="AN306" s="175"/>
      <c r="AO306" s="175"/>
      <c r="AP306" s="175"/>
      <c r="AQ306" s="175"/>
      <c r="AR306" s="176"/>
      <c r="AS306" s="176"/>
      <c r="AT306" s="176"/>
      <c r="AU306" s="177" t="str">
        <f>VLOOKUP(Table3[[#This Row],[Risk Rating Score]],'Lookup Values'!$BS$1:$BT$34,2)</f>
        <v>Very Low</v>
      </c>
      <c r="AV306" s="172"/>
      <c r="AW306" s="177" t="str">
        <f>IFERROR(VLOOKUP(Table3[[#This Row],[RONI Match]],'Lookup Values'!$BU$2:$BV$26,2,FALSE),"")</f>
        <v/>
      </c>
      <c r="AX306" s="186"/>
      <c r="AY306" s="172"/>
      <c r="AZ306" s="176"/>
      <c r="BA306" s="170"/>
      <c r="BB306" s="170"/>
      <c r="BC306" s="170"/>
      <c r="BD306" s="170"/>
      <c r="BE306" s="170"/>
      <c r="BF306" s="170"/>
      <c r="BG306" s="170"/>
      <c r="BH306" s="170"/>
      <c r="BI306" s="175"/>
      <c r="BJ306" s="173"/>
      <c r="BK306" s="173"/>
      <c r="BL306" s="175"/>
      <c r="BM306" s="176"/>
      <c r="CC306" s="180" t="str">
        <f>IFERROR(VLOOKUP(Table2[[#This Row],[Gender]],'Lookup Values'!$A$1:$B$5,2,FALSE),"0")</f>
        <v>0</v>
      </c>
      <c r="CD306" s="181"/>
      <c r="CE306" s="180" t="str">
        <f>IFERROR(VLOOKUP(Table2[[#This Row],[Year Group]],'Lookup Values'!$C$1:$D$9,2,FALSE),"0")</f>
        <v>0</v>
      </c>
      <c r="CF306" s="180" t="str">
        <f>IFERROR(VLOOKUP(Table2[[#This Row],[School]],'Lookup Values'!$E$1:$E$22,2,FALSE),"0")</f>
        <v>0</v>
      </c>
      <c r="CG306" s="180" t="str">
        <f>IFERROR(VLOOKUP(Table2[[#This Row],[Attending PRU / AP]],'Lookup Values'!$G$1:$H$3,2,FALSE),"0")</f>
        <v>0</v>
      </c>
      <c r="CH306" s="180" t="str">
        <f>IFERROR(VLOOKUP(Table2[[#This Row],[EHE]],'Lookup Values'!$I$1:$J$3,2,FALSE),"0")</f>
        <v>0</v>
      </c>
      <c r="CI306" s="180" t="str">
        <f>IFERROR(VLOOKUP(Table2[[#This Row],[CME]],'Lookup Values'!$K$1:$L$3,2,FALSE),"0")</f>
        <v>0</v>
      </c>
      <c r="CJ306" s="183" t="str">
        <f>IFERROR(VLOOKUP(Table2[[#This Row],[Ethnicity]],'Ethnicity codes'!$H$1:$J$101,3,FALSE),"")</f>
        <v/>
      </c>
      <c r="CK306" s="180" t="str">
        <f>IFERROR(VLOOKUP(Table3[[#This Row],[Ethnicity2]],'Lookup Values'!$M$1:$N$23,2,FALSE),"0")</f>
        <v>0</v>
      </c>
      <c r="CL306" s="180" t="str">
        <f>IFERROR(VLOOKUP(Table3[[#This Row],[Ethnicity2]],'Lookup Values'!$O$1:$P$3,2,FALSE),"0")</f>
        <v>0</v>
      </c>
      <c r="CM306" s="180" t="str">
        <f>IFERROR(VLOOKUP(Table2[[#This Row],[EAL]],'Lookup Values'!$Q$1:$R$3,2,FALSE),"0")</f>
        <v>0</v>
      </c>
      <c r="CN306" s="180" t="str">
        <f>IFERROR(VLOOKUP(Table2[[#This Row],[SEND]],'Lookup Values'!$S$1:$T$6,2,FALSE),"0")</f>
        <v>0</v>
      </c>
      <c r="CO306" s="180" t="str">
        <f>IFERROR(VLOOKUP(Table2[[#This Row],[Pupil Premium]],'Lookup Values'!$U$1:$V$3,2,FALSE),"0")</f>
        <v>0</v>
      </c>
      <c r="CP306" s="180" t="str">
        <f>IFERROR(VLOOKUP(Table2[[#This Row],[LAC / Care Leaver]],'Lookup Values'!$W$1:$X$3,2,FALSE),"0")</f>
        <v>0</v>
      </c>
      <c r="CQ306" s="180" t="str">
        <f>IFERROR(VLOOKUP(Table2[[#This Row],[CP / CIN]],'Lookup Values'!$Y$1:$Z$3,2,FALSE),"0")</f>
        <v>0</v>
      </c>
      <c r="CR306" s="180" t="str">
        <f>IFERROR(VLOOKUP(Table2[[#This Row],[Early Help Referral]],'Lookup Values'!$Y$1:$Z$3,2,FALSE),"0")</f>
        <v>0</v>
      </c>
      <c r="CS306" s="180" t="str">
        <f>IFERROR(VLOOKUP(Table2[[#This Row],[Social Worker]],'Lookup Values'!$Y$1:$Z$3,2,FALSE),"0")</f>
        <v>0</v>
      </c>
      <c r="CT306" s="180" t="str">
        <f>IFERROR(VLOOKUP(Table2[[#This Row],[Exclusion]],'Lookup Values'!$AE$1:$AF$5,2,FALSE),"0")</f>
        <v>0</v>
      </c>
      <c r="CU306" s="180" t="str">
        <f>IFERROR(VLOOKUP(Table2[[#This Row],[Attendance / Absence (&lt;90% PA / &lt;50% SA)]],'Lookup Values'!$AG$1:$AH$4,2,FALSE),"0")</f>
        <v>0</v>
      </c>
      <c r="CV306" s="180" t="str">
        <f>IFERROR(VLOOKUP(Table2[[#This Row],[Multiple School Moves (3+)]],'Lookup Values'!$AI$1:$AJ$3,2,FALSE),"0")</f>
        <v>0</v>
      </c>
      <c r="CW306" s="180" t="str">
        <f>IFERROR(VLOOKUP(Table2[[#This Row],[Pregnancy]],'Lookup Values'!$AK$1:$AL$3,2,FALSE),"0")</f>
        <v>0</v>
      </c>
      <c r="CX306" s="180" t="str">
        <f>IFERROR(VLOOKUP(Table2[[#This Row],[Young Parent]],'Lookup Values'!$AM$1:$AN$3,2,FALSE),"0")</f>
        <v>0</v>
      </c>
      <c r="CY306" s="180" t="str">
        <f>IFERROR(VLOOKUP(Table2[[#This Row],[Young Carer]],'Lookup Values'!$AO$1:$AP$3,2,FALSE),"0")</f>
        <v>0</v>
      </c>
      <c r="CZ306" s="180" t="str">
        <f>IFERROR(VLOOKUP(Table2[[#This Row],[CAMHS Involvement]],'Lookup Values'!$AQ$1:$AR$3,2,FALSE),"0")</f>
        <v>0</v>
      </c>
      <c r="DA306" s="180" t="str">
        <f>IFERROR(VLOOKUP(Table2[[#This Row],[Health Condition]],'Lookup Values'!$AS$1:$AT$3,2,FALSE),"0")</f>
        <v>0</v>
      </c>
      <c r="DB306" s="180" t="str">
        <f>IFERROR(VLOOKUP(Table2[[#This Row],[Substance Misuse ]],'Lookup Values'!$AU$1:$AV$3,2,FALSE),"0")</f>
        <v>0</v>
      </c>
      <c r="DC306" s="180" t="str">
        <f>IFERROR(VLOOKUP(Table2[[#This Row],[YOT supervision]],'Lookup Values'!$AW$1:$AX$3,2,FALSE),"0")</f>
        <v>0</v>
      </c>
      <c r="DD306" s="180" t="str">
        <f>IFERROR(VLOOKUP(Table2[[#This Row],[Previous YOT supervision]],'Lookup Values'!$AY$1:$AZ$3,2,FALSE),"0")</f>
        <v>0</v>
      </c>
      <c r="DE306" s="180" t="str">
        <f>IFERROR(VLOOKUP(Table2[[#This Row],[Custody]],'Lookup Values'!$BA$1:$BB$3,2,FALSE),"0")</f>
        <v>0</v>
      </c>
      <c r="DF306" s="180" t="str">
        <f>IFERROR(VLOOKUP(Table2[[#This Row],[KS2 Eng &amp; Maths Ability Profile HAP/MAP/LAP]],'Lookup Values'!$BC$1:$BD$4,2,FALSE),"0")</f>
        <v>0</v>
      </c>
      <c r="DG306" s="180" t="str">
        <f>IFERROR(VLOOKUP(Table2[[#This Row],[Intended Post 16 Destination]],'Lookup Values'!$BG$1:$BH$12,2,FALSE),"0")</f>
        <v>0</v>
      </c>
      <c r="DH306" s="180" t="str">
        <f>IFERROR(VLOOKUP(Table2[[#This Row],[Application submitted (Y/N or number of applications)]],'Lookup Values'!$BI$1:$BJ$3,2,FALSE),"0")</f>
        <v>0</v>
      </c>
      <c r="DI306" s="180" t="str">
        <f>IFERROR(VLOOKUP(Table2[[#This Row],[Provider Name]],'Lookup Values'!$BK$1:$BL$3,2,FALSE),"0")</f>
        <v>0</v>
      </c>
      <c r="DJ306" s="181"/>
      <c r="DK306" s="180" t="str">
        <f>IFERROR(VLOOKUP(Table2[[#This Row],[Offer received (Y/N)]],'Lookup Values'!$BM$1:$BN$3,2,FALSE),"0")</f>
        <v>0</v>
      </c>
      <c r="DL306" s="180" t="str">
        <f>IFERROR(VLOOKUP(Table2[[#This Row],[Poor Behaviour / Attitude / Motivation]],'Lookup Values'!$BO$1:$BP$4,2,FALSE),"0")</f>
        <v>0</v>
      </c>
      <c r="DM306" s="180" t="str">
        <f>IFERROR(VLOOKUP(Table2[[#This Row],[Other known risk factors (1)]],'Lookup Values'!$BQ$1:$BR$10,2,FALSE),"0")</f>
        <v>0</v>
      </c>
      <c r="DN306" s="182" t="str">
        <f>IFERROR(VLOOKUP(Table2[[#This Row],[Other known risk factors (2)]],'Lookup Values'!$BQ$1:$BR$10,2,FALSE),"0")</f>
        <v>0</v>
      </c>
      <c r="DO306" s="180">
        <f>SUM(Table3[[#This Row],[Gender Score]:[Other known risk factors (2) Score]])</f>
        <v>0</v>
      </c>
      <c r="DP306" s="185" t="str">
        <f>CONCATENATE(Table2[[#This Row],[Generated RONI]],Table2[[#This Row],[School RONI]])</f>
        <v>Very Low</v>
      </c>
    </row>
    <row r="307" spans="1:120" s="179" customFormat="1" ht="13" x14ac:dyDescent="0.3">
      <c r="A307" s="168"/>
      <c r="B307" s="169"/>
      <c r="C307" s="170"/>
      <c r="D307" s="170"/>
      <c r="E307" s="170"/>
      <c r="F307" s="170"/>
      <c r="G307" s="170"/>
      <c r="H307" s="171"/>
      <c r="I307" s="172"/>
      <c r="J307" s="173"/>
      <c r="K307" s="172"/>
      <c r="L307" s="172"/>
      <c r="M307" s="173"/>
      <c r="N307" s="171"/>
      <c r="O307" s="173"/>
      <c r="P307" s="175"/>
      <c r="Q307" s="175"/>
      <c r="R307" s="175"/>
      <c r="S307" s="175"/>
      <c r="T307" s="175"/>
      <c r="U307" s="175"/>
      <c r="V307" s="175"/>
      <c r="W307" s="175"/>
      <c r="X307" s="175"/>
      <c r="Y307" s="175"/>
      <c r="Z307" s="175"/>
      <c r="AA307" s="175"/>
      <c r="AB307" s="175"/>
      <c r="AC307" s="175"/>
      <c r="AD307" s="175"/>
      <c r="AE307" s="175"/>
      <c r="AF307" s="175"/>
      <c r="AG307" s="175"/>
      <c r="AH307" s="175"/>
      <c r="AI307" s="175"/>
      <c r="AJ307" s="175"/>
      <c r="AK307" s="175"/>
      <c r="AL307" s="175"/>
      <c r="AM307" s="175"/>
      <c r="AN307" s="175"/>
      <c r="AO307" s="175"/>
      <c r="AP307" s="175"/>
      <c r="AQ307" s="175"/>
      <c r="AR307" s="176"/>
      <c r="AS307" s="176"/>
      <c r="AT307" s="176"/>
      <c r="AU307" s="177" t="str">
        <f>VLOOKUP(Table3[[#This Row],[Risk Rating Score]],'Lookup Values'!$BS$1:$BT$34,2)</f>
        <v>Very Low</v>
      </c>
      <c r="AV307" s="172"/>
      <c r="AW307" s="177" t="str">
        <f>IFERROR(VLOOKUP(Table3[[#This Row],[RONI Match]],'Lookup Values'!$BU$2:$BV$26,2,FALSE),"")</f>
        <v/>
      </c>
      <c r="AX307" s="186"/>
      <c r="AY307" s="172"/>
      <c r="AZ307" s="176"/>
      <c r="BA307" s="170"/>
      <c r="BB307" s="170"/>
      <c r="BC307" s="170"/>
      <c r="BD307" s="170"/>
      <c r="BE307" s="170"/>
      <c r="BF307" s="170"/>
      <c r="BG307" s="170"/>
      <c r="BH307" s="170"/>
      <c r="BI307" s="175"/>
      <c r="BJ307" s="173"/>
      <c r="BK307" s="173"/>
      <c r="BL307" s="175"/>
      <c r="BM307" s="176"/>
      <c r="CC307" s="180" t="str">
        <f>IFERROR(VLOOKUP(Table2[[#This Row],[Gender]],'Lookup Values'!$A$1:$B$5,2,FALSE),"0")</f>
        <v>0</v>
      </c>
      <c r="CD307" s="181"/>
      <c r="CE307" s="180" t="str">
        <f>IFERROR(VLOOKUP(Table2[[#This Row],[Year Group]],'Lookup Values'!$C$1:$D$9,2,FALSE),"0")</f>
        <v>0</v>
      </c>
      <c r="CF307" s="180" t="str">
        <f>IFERROR(VLOOKUP(Table2[[#This Row],[School]],'Lookup Values'!$E$1:$E$22,2,FALSE),"0")</f>
        <v>0</v>
      </c>
      <c r="CG307" s="180" t="str">
        <f>IFERROR(VLOOKUP(Table2[[#This Row],[Attending PRU / AP]],'Lookup Values'!$G$1:$H$3,2,FALSE),"0")</f>
        <v>0</v>
      </c>
      <c r="CH307" s="180" t="str">
        <f>IFERROR(VLOOKUP(Table2[[#This Row],[EHE]],'Lookup Values'!$I$1:$J$3,2,FALSE),"0")</f>
        <v>0</v>
      </c>
      <c r="CI307" s="180" t="str">
        <f>IFERROR(VLOOKUP(Table2[[#This Row],[CME]],'Lookup Values'!$K$1:$L$3,2,FALSE),"0")</f>
        <v>0</v>
      </c>
      <c r="CJ307" s="183" t="str">
        <f>IFERROR(VLOOKUP(Table2[[#This Row],[Ethnicity]],'Ethnicity codes'!$H$1:$J$101,3,FALSE),"")</f>
        <v/>
      </c>
      <c r="CK307" s="180" t="str">
        <f>IFERROR(VLOOKUP(Table3[[#This Row],[Ethnicity2]],'Lookup Values'!$M$1:$N$23,2,FALSE),"0")</f>
        <v>0</v>
      </c>
      <c r="CL307" s="180" t="str">
        <f>IFERROR(VLOOKUP(Table3[[#This Row],[Ethnicity2]],'Lookup Values'!$O$1:$P$3,2,FALSE),"0")</f>
        <v>0</v>
      </c>
      <c r="CM307" s="180" t="str">
        <f>IFERROR(VLOOKUP(Table2[[#This Row],[EAL]],'Lookup Values'!$Q$1:$R$3,2,FALSE),"0")</f>
        <v>0</v>
      </c>
      <c r="CN307" s="180" t="str">
        <f>IFERROR(VLOOKUP(Table2[[#This Row],[SEND]],'Lookup Values'!$S$1:$T$6,2,FALSE),"0")</f>
        <v>0</v>
      </c>
      <c r="CO307" s="180" t="str">
        <f>IFERROR(VLOOKUP(Table2[[#This Row],[Pupil Premium]],'Lookup Values'!$U$1:$V$3,2,FALSE),"0")</f>
        <v>0</v>
      </c>
      <c r="CP307" s="180" t="str">
        <f>IFERROR(VLOOKUP(Table2[[#This Row],[LAC / Care Leaver]],'Lookup Values'!$W$1:$X$3,2,FALSE),"0")</f>
        <v>0</v>
      </c>
      <c r="CQ307" s="180" t="str">
        <f>IFERROR(VLOOKUP(Table2[[#This Row],[CP / CIN]],'Lookup Values'!$Y$1:$Z$3,2,FALSE),"0")</f>
        <v>0</v>
      </c>
      <c r="CR307" s="180" t="str">
        <f>IFERROR(VLOOKUP(Table2[[#This Row],[Early Help Referral]],'Lookup Values'!$Y$1:$Z$3,2,FALSE),"0")</f>
        <v>0</v>
      </c>
      <c r="CS307" s="180" t="str">
        <f>IFERROR(VLOOKUP(Table2[[#This Row],[Social Worker]],'Lookup Values'!$Y$1:$Z$3,2,FALSE),"0")</f>
        <v>0</v>
      </c>
      <c r="CT307" s="180" t="str">
        <f>IFERROR(VLOOKUP(Table2[[#This Row],[Exclusion]],'Lookup Values'!$AE$1:$AF$5,2,FALSE),"0")</f>
        <v>0</v>
      </c>
      <c r="CU307" s="180" t="str">
        <f>IFERROR(VLOOKUP(Table2[[#This Row],[Attendance / Absence (&lt;90% PA / &lt;50% SA)]],'Lookup Values'!$AG$1:$AH$4,2,FALSE),"0")</f>
        <v>0</v>
      </c>
      <c r="CV307" s="180" t="str">
        <f>IFERROR(VLOOKUP(Table2[[#This Row],[Multiple School Moves (3+)]],'Lookup Values'!$AI$1:$AJ$3,2,FALSE),"0")</f>
        <v>0</v>
      </c>
      <c r="CW307" s="180" t="str">
        <f>IFERROR(VLOOKUP(Table2[[#This Row],[Pregnancy]],'Lookup Values'!$AK$1:$AL$3,2,FALSE),"0")</f>
        <v>0</v>
      </c>
      <c r="CX307" s="180" t="str">
        <f>IFERROR(VLOOKUP(Table2[[#This Row],[Young Parent]],'Lookup Values'!$AM$1:$AN$3,2,FALSE),"0")</f>
        <v>0</v>
      </c>
      <c r="CY307" s="180" t="str">
        <f>IFERROR(VLOOKUP(Table2[[#This Row],[Young Carer]],'Lookup Values'!$AO$1:$AP$3,2,FALSE),"0")</f>
        <v>0</v>
      </c>
      <c r="CZ307" s="180" t="str">
        <f>IFERROR(VLOOKUP(Table2[[#This Row],[CAMHS Involvement]],'Lookup Values'!$AQ$1:$AR$3,2,FALSE),"0")</f>
        <v>0</v>
      </c>
      <c r="DA307" s="180" t="str">
        <f>IFERROR(VLOOKUP(Table2[[#This Row],[Health Condition]],'Lookup Values'!$AS$1:$AT$3,2,FALSE),"0")</f>
        <v>0</v>
      </c>
      <c r="DB307" s="180" t="str">
        <f>IFERROR(VLOOKUP(Table2[[#This Row],[Substance Misuse ]],'Lookup Values'!$AU$1:$AV$3,2,FALSE),"0")</f>
        <v>0</v>
      </c>
      <c r="DC307" s="180" t="str">
        <f>IFERROR(VLOOKUP(Table2[[#This Row],[YOT supervision]],'Lookup Values'!$AW$1:$AX$3,2,FALSE),"0")</f>
        <v>0</v>
      </c>
      <c r="DD307" s="180" t="str">
        <f>IFERROR(VLOOKUP(Table2[[#This Row],[Previous YOT supervision]],'Lookup Values'!$AY$1:$AZ$3,2,FALSE),"0")</f>
        <v>0</v>
      </c>
      <c r="DE307" s="180" t="str">
        <f>IFERROR(VLOOKUP(Table2[[#This Row],[Custody]],'Lookup Values'!$BA$1:$BB$3,2,FALSE),"0")</f>
        <v>0</v>
      </c>
      <c r="DF307" s="180" t="str">
        <f>IFERROR(VLOOKUP(Table2[[#This Row],[KS2 Eng &amp; Maths Ability Profile HAP/MAP/LAP]],'Lookup Values'!$BC$1:$BD$4,2,FALSE),"0")</f>
        <v>0</v>
      </c>
      <c r="DG307" s="180" t="str">
        <f>IFERROR(VLOOKUP(Table2[[#This Row],[Intended Post 16 Destination]],'Lookup Values'!$BG$1:$BH$12,2,FALSE),"0")</f>
        <v>0</v>
      </c>
      <c r="DH307" s="180" t="str">
        <f>IFERROR(VLOOKUP(Table2[[#This Row],[Application submitted (Y/N or number of applications)]],'Lookup Values'!$BI$1:$BJ$3,2,FALSE),"0")</f>
        <v>0</v>
      </c>
      <c r="DI307" s="180" t="str">
        <f>IFERROR(VLOOKUP(Table2[[#This Row],[Provider Name]],'Lookup Values'!$BK$1:$BL$3,2,FALSE),"0")</f>
        <v>0</v>
      </c>
      <c r="DJ307" s="181"/>
      <c r="DK307" s="180" t="str">
        <f>IFERROR(VLOOKUP(Table2[[#This Row],[Offer received (Y/N)]],'Lookup Values'!$BM$1:$BN$3,2,FALSE),"0")</f>
        <v>0</v>
      </c>
      <c r="DL307" s="180" t="str">
        <f>IFERROR(VLOOKUP(Table2[[#This Row],[Poor Behaviour / Attitude / Motivation]],'Lookup Values'!$BO$1:$BP$4,2,FALSE),"0")</f>
        <v>0</v>
      </c>
      <c r="DM307" s="180" t="str">
        <f>IFERROR(VLOOKUP(Table2[[#This Row],[Other known risk factors (1)]],'Lookup Values'!$BQ$1:$BR$10,2,FALSE),"0")</f>
        <v>0</v>
      </c>
      <c r="DN307" s="182" t="str">
        <f>IFERROR(VLOOKUP(Table2[[#This Row],[Other known risk factors (2)]],'Lookup Values'!$BQ$1:$BR$10,2,FALSE),"0")</f>
        <v>0</v>
      </c>
      <c r="DO307" s="180">
        <f>SUM(Table3[[#This Row],[Gender Score]:[Other known risk factors (2) Score]])</f>
        <v>0</v>
      </c>
      <c r="DP307" s="185" t="str">
        <f>CONCATENATE(Table2[[#This Row],[Generated RONI]],Table2[[#This Row],[School RONI]])</f>
        <v>Very Low</v>
      </c>
    </row>
    <row r="308" spans="1:120" s="179" customFormat="1" ht="13" x14ac:dyDescent="0.3">
      <c r="A308" s="168"/>
      <c r="B308" s="169"/>
      <c r="C308" s="170"/>
      <c r="D308" s="170"/>
      <c r="E308" s="170"/>
      <c r="F308" s="170"/>
      <c r="G308" s="170"/>
      <c r="H308" s="171"/>
      <c r="I308" s="172"/>
      <c r="J308" s="173"/>
      <c r="K308" s="172"/>
      <c r="L308" s="172"/>
      <c r="M308" s="173"/>
      <c r="N308" s="171"/>
      <c r="O308" s="173"/>
      <c r="P308" s="175"/>
      <c r="Q308" s="175"/>
      <c r="R308" s="175"/>
      <c r="S308" s="175"/>
      <c r="T308" s="175"/>
      <c r="U308" s="175"/>
      <c r="V308" s="175"/>
      <c r="W308" s="175"/>
      <c r="X308" s="175"/>
      <c r="Y308" s="175"/>
      <c r="Z308" s="175"/>
      <c r="AA308" s="175"/>
      <c r="AB308" s="175"/>
      <c r="AC308" s="175"/>
      <c r="AD308" s="175"/>
      <c r="AE308" s="175"/>
      <c r="AF308" s="175"/>
      <c r="AG308" s="175"/>
      <c r="AH308" s="175"/>
      <c r="AI308" s="175"/>
      <c r="AJ308" s="175"/>
      <c r="AK308" s="175"/>
      <c r="AL308" s="175"/>
      <c r="AM308" s="175"/>
      <c r="AN308" s="175"/>
      <c r="AO308" s="175"/>
      <c r="AP308" s="175"/>
      <c r="AQ308" s="175"/>
      <c r="AR308" s="176"/>
      <c r="AS308" s="176"/>
      <c r="AT308" s="176"/>
      <c r="AU308" s="177" t="str">
        <f>VLOOKUP(Table3[[#This Row],[Risk Rating Score]],'Lookup Values'!$BS$1:$BT$34,2)</f>
        <v>Very Low</v>
      </c>
      <c r="AV308" s="172"/>
      <c r="AW308" s="177" t="str">
        <f>IFERROR(VLOOKUP(Table3[[#This Row],[RONI Match]],'Lookup Values'!$BU$2:$BV$26,2,FALSE),"")</f>
        <v/>
      </c>
      <c r="AX308" s="186"/>
      <c r="AY308" s="172"/>
      <c r="AZ308" s="176"/>
      <c r="BA308" s="170"/>
      <c r="BB308" s="170"/>
      <c r="BC308" s="170"/>
      <c r="BD308" s="170"/>
      <c r="BE308" s="170"/>
      <c r="BF308" s="170"/>
      <c r="BG308" s="170"/>
      <c r="BH308" s="170"/>
      <c r="BI308" s="175"/>
      <c r="BJ308" s="173"/>
      <c r="BK308" s="173"/>
      <c r="BL308" s="175"/>
      <c r="BM308" s="176"/>
      <c r="CC308" s="180" t="str">
        <f>IFERROR(VLOOKUP(Table2[[#This Row],[Gender]],'Lookup Values'!$A$1:$B$5,2,FALSE),"0")</f>
        <v>0</v>
      </c>
      <c r="CD308" s="181"/>
      <c r="CE308" s="180" t="str">
        <f>IFERROR(VLOOKUP(Table2[[#This Row],[Year Group]],'Lookup Values'!$C$1:$D$9,2,FALSE),"0")</f>
        <v>0</v>
      </c>
      <c r="CF308" s="180" t="str">
        <f>IFERROR(VLOOKUP(Table2[[#This Row],[School]],'Lookup Values'!$E$1:$E$22,2,FALSE),"0")</f>
        <v>0</v>
      </c>
      <c r="CG308" s="180" t="str">
        <f>IFERROR(VLOOKUP(Table2[[#This Row],[Attending PRU / AP]],'Lookup Values'!$G$1:$H$3,2,FALSE),"0")</f>
        <v>0</v>
      </c>
      <c r="CH308" s="180" t="str">
        <f>IFERROR(VLOOKUP(Table2[[#This Row],[EHE]],'Lookup Values'!$I$1:$J$3,2,FALSE),"0")</f>
        <v>0</v>
      </c>
      <c r="CI308" s="180" t="str">
        <f>IFERROR(VLOOKUP(Table2[[#This Row],[CME]],'Lookup Values'!$K$1:$L$3,2,FALSE),"0")</f>
        <v>0</v>
      </c>
      <c r="CJ308" s="183" t="str">
        <f>IFERROR(VLOOKUP(Table2[[#This Row],[Ethnicity]],'Ethnicity codes'!$H$1:$J$101,3,FALSE),"")</f>
        <v/>
      </c>
      <c r="CK308" s="180" t="str">
        <f>IFERROR(VLOOKUP(Table3[[#This Row],[Ethnicity2]],'Lookup Values'!$M$1:$N$23,2,FALSE),"0")</f>
        <v>0</v>
      </c>
      <c r="CL308" s="180" t="str">
        <f>IFERROR(VLOOKUP(Table3[[#This Row],[Ethnicity2]],'Lookup Values'!$O$1:$P$3,2,FALSE),"0")</f>
        <v>0</v>
      </c>
      <c r="CM308" s="180" t="str">
        <f>IFERROR(VLOOKUP(Table2[[#This Row],[EAL]],'Lookup Values'!$Q$1:$R$3,2,FALSE),"0")</f>
        <v>0</v>
      </c>
      <c r="CN308" s="180" t="str">
        <f>IFERROR(VLOOKUP(Table2[[#This Row],[SEND]],'Lookup Values'!$S$1:$T$6,2,FALSE),"0")</f>
        <v>0</v>
      </c>
      <c r="CO308" s="180" t="str">
        <f>IFERROR(VLOOKUP(Table2[[#This Row],[Pupil Premium]],'Lookup Values'!$U$1:$V$3,2,FALSE),"0")</f>
        <v>0</v>
      </c>
      <c r="CP308" s="180" t="str">
        <f>IFERROR(VLOOKUP(Table2[[#This Row],[LAC / Care Leaver]],'Lookup Values'!$W$1:$X$3,2,FALSE),"0")</f>
        <v>0</v>
      </c>
      <c r="CQ308" s="180" t="str">
        <f>IFERROR(VLOOKUP(Table2[[#This Row],[CP / CIN]],'Lookup Values'!$Y$1:$Z$3,2,FALSE),"0")</f>
        <v>0</v>
      </c>
      <c r="CR308" s="180" t="str">
        <f>IFERROR(VLOOKUP(Table2[[#This Row],[Early Help Referral]],'Lookup Values'!$Y$1:$Z$3,2,FALSE),"0")</f>
        <v>0</v>
      </c>
      <c r="CS308" s="180" t="str">
        <f>IFERROR(VLOOKUP(Table2[[#This Row],[Social Worker]],'Lookup Values'!$Y$1:$Z$3,2,FALSE),"0")</f>
        <v>0</v>
      </c>
      <c r="CT308" s="180" t="str">
        <f>IFERROR(VLOOKUP(Table2[[#This Row],[Exclusion]],'Lookup Values'!$AE$1:$AF$5,2,FALSE),"0")</f>
        <v>0</v>
      </c>
      <c r="CU308" s="180" t="str">
        <f>IFERROR(VLOOKUP(Table2[[#This Row],[Attendance / Absence (&lt;90% PA / &lt;50% SA)]],'Lookup Values'!$AG$1:$AH$4,2,FALSE),"0")</f>
        <v>0</v>
      </c>
      <c r="CV308" s="180" t="str">
        <f>IFERROR(VLOOKUP(Table2[[#This Row],[Multiple School Moves (3+)]],'Lookup Values'!$AI$1:$AJ$3,2,FALSE),"0")</f>
        <v>0</v>
      </c>
      <c r="CW308" s="180" t="str">
        <f>IFERROR(VLOOKUP(Table2[[#This Row],[Pregnancy]],'Lookup Values'!$AK$1:$AL$3,2,FALSE),"0")</f>
        <v>0</v>
      </c>
      <c r="CX308" s="180" t="str">
        <f>IFERROR(VLOOKUP(Table2[[#This Row],[Young Parent]],'Lookup Values'!$AM$1:$AN$3,2,FALSE),"0")</f>
        <v>0</v>
      </c>
      <c r="CY308" s="180" t="str">
        <f>IFERROR(VLOOKUP(Table2[[#This Row],[Young Carer]],'Lookup Values'!$AO$1:$AP$3,2,FALSE),"0")</f>
        <v>0</v>
      </c>
      <c r="CZ308" s="180" t="str">
        <f>IFERROR(VLOOKUP(Table2[[#This Row],[CAMHS Involvement]],'Lookup Values'!$AQ$1:$AR$3,2,FALSE),"0")</f>
        <v>0</v>
      </c>
      <c r="DA308" s="180" t="str">
        <f>IFERROR(VLOOKUP(Table2[[#This Row],[Health Condition]],'Lookup Values'!$AS$1:$AT$3,2,FALSE),"0")</f>
        <v>0</v>
      </c>
      <c r="DB308" s="180" t="str">
        <f>IFERROR(VLOOKUP(Table2[[#This Row],[Substance Misuse ]],'Lookup Values'!$AU$1:$AV$3,2,FALSE),"0")</f>
        <v>0</v>
      </c>
      <c r="DC308" s="180" t="str">
        <f>IFERROR(VLOOKUP(Table2[[#This Row],[YOT supervision]],'Lookup Values'!$AW$1:$AX$3,2,FALSE),"0")</f>
        <v>0</v>
      </c>
      <c r="DD308" s="180" t="str">
        <f>IFERROR(VLOOKUP(Table2[[#This Row],[Previous YOT supervision]],'Lookup Values'!$AY$1:$AZ$3,2,FALSE),"0")</f>
        <v>0</v>
      </c>
      <c r="DE308" s="180" t="str">
        <f>IFERROR(VLOOKUP(Table2[[#This Row],[Custody]],'Lookup Values'!$BA$1:$BB$3,2,FALSE),"0")</f>
        <v>0</v>
      </c>
      <c r="DF308" s="180" t="str">
        <f>IFERROR(VLOOKUP(Table2[[#This Row],[KS2 Eng &amp; Maths Ability Profile HAP/MAP/LAP]],'Lookup Values'!$BC$1:$BD$4,2,FALSE),"0")</f>
        <v>0</v>
      </c>
      <c r="DG308" s="180" t="str">
        <f>IFERROR(VLOOKUP(Table2[[#This Row],[Intended Post 16 Destination]],'Lookup Values'!$BG$1:$BH$12,2,FALSE),"0")</f>
        <v>0</v>
      </c>
      <c r="DH308" s="180" t="str">
        <f>IFERROR(VLOOKUP(Table2[[#This Row],[Application submitted (Y/N or number of applications)]],'Lookup Values'!$BI$1:$BJ$3,2,FALSE),"0")</f>
        <v>0</v>
      </c>
      <c r="DI308" s="180" t="str">
        <f>IFERROR(VLOOKUP(Table2[[#This Row],[Provider Name]],'Lookup Values'!$BK$1:$BL$3,2,FALSE),"0")</f>
        <v>0</v>
      </c>
      <c r="DJ308" s="181"/>
      <c r="DK308" s="180" t="str">
        <f>IFERROR(VLOOKUP(Table2[[#This Row],[Offer received (Y/N)]],'Lookup Values'!$BM$1:$BN$3,2,FALSE),"0")</f>
        <v>0</v>
      </c>
      <c r="DL308" s="180" t="str">
        <f>IFERROR(VLOOKUP(Table2[[#This Row],[Poor Behaviour / Attitude / Motivation]],'Lookup Values'!$BO$1:$BP$4,2,FALSE),"0")</f>
        <v>0</v>
      </c>
      <c r="DM308" s="180" t="str">
        <f>IFERROR(VLOOKUP(Table2[[#This Row],[Other known risk factors (1)]],'Lookup Values'!$BQ$1:$BR$10,2,FALSE),"0")</f>
        <v>0</v>
      </c>
      <c r="DN308" s="182" t="str">
        <f>IFERROR(VLOOKUP(Table2[[#This Row],[Other known risk factors (2)]],'Lookup Values'!$BQ$1:$BR$10,2,FALSE),"0")</f>
        <v>0</v>
      </c>
      <c r="DO308" s="180">
        <f>SUM(Table3[[#This Row],[Gender Score]:[Other known risk factors (2) Score]])</f>
        <v>0</v>
      </c>
      <c r="DP308" s="185" t="str">
        <f>CONCATENATE(Table2[[#This Row],[Generated RONI]],Table2[[#This Row],[School RONI]])</f>
        <v>Very Low</v>
      </c>
    </row>
    <row r="309" spans="1:120" s="179" customFormat="1" ht="13" x14ac:dyDescent="0.3">
      <c r="A309" s="168"/>
      <c r="B309" s="169"/>
      <c r="C309" s="170"/>
      <c r="D309" s="170"/>
      <c r="E309" s="170"/>
      <c r="F309" s="170"/>
      <c r="G309" s="170"/>
      <c r="H309" s="171"/>
      <c r="I309" s="172"/>
      <c r="J309" s="173"/>
      <c r="K309" s="172"/>
      <c r="L309" s="172"/>
      <c r="M309" s="173"/>
      <c r="N309" s="171"/>
      <c r="O309" s="173"/>
      <c r="P309" s="175"/>
      <c r="Q309" s="175"/>
      <c r="R309" s="175"/>
      <c r="S309" s="175"/>
      <c r="T309" s="175"/>
      <c r="U309" s="175"/>
      <c r="V309" s="175"/>
      <c r="W309" s="175"/>
      <c r="X309" s="175"/>
      <c r="Y309" s="175"/>
      <c r="Z309" s="175"/>
      <c r="AA309" s="175"/>
      <c r="AB309" s="175"/>
      <c r="AC309" s="175"/>
      <c r="AD309" s="175"/>
      <c r="AE309" s="175"/>
      <c r="AF309" s="175"/>
      <c r="AG309" s="175"/>
      <c r="AH309" s="175"/>
      <c r="AI309" s="175"/>
      <c r="AJ309" s="175"/>
      <c r="AK309" s="175"/>
      <c r="AL309" s="175"/>
      <c r="AM309" s="175"/>
      <c r="AN309" s="175"/>
      <c r="AO309" s="175"/>
      <c r="AP309" s="175"/>
      <c r="AQ309" s="175"/>
      <c r="AR309" s="176"/>
      <c r="AS309" s="176"/>
      <c r="AT309" s="176"/>
      <c r="AU309" s="177" t="str">
        <f>VLOOKUP(Table3[[#This Row],[Risk Rating Score]],'Lookup Values'!$BS$1:$BT$34,2)</f>
        <v>Very Low</v>
      </c>
      <c r="AV309" s="172"/>
      <c r="AW309" s="177" t="str">
        <f>IFERROR(VLOOKUP(Table3[[#This Row],[RONI Match]],'Lookup Values'!$BU$2:$BV$26,2,FALSE),"")</f>
        <v/>
      </c>
      <c r="AX309" s="186"/>
      <c r="AY309" s="172"/>
      <c r="AZ309" s="176"/>
      <c r="BA309" s="170"/>
      <c r="BB309" s="170"/>
      <c r="BC309" s="170"/>
      <c r="BD309" s="170"/>
      <c r="BE309" s="170"/>
      <c r="BF309" s="170"/>
      <c r="BG309" s="170"/>
      <c r="BH309" s="170"/>
      <c r="BI309" s="175"/>
      <c r="BJ309" s="173"/>
      <c r="BK309" s="173"/>
      <c r="BL309" s="175"/>
      <c r="BM309" s="176"/>
      <c r="CC309" s="180" t="str">
        <f>IFERROR(VLOOKUP(Table2[[#This Row],[Gender]],'Lookup Values'!$A$1:$B$5,2,FALSE),"0")</f>
        <v>0</v>
      </c>
      <c r="CD309" s="181"/>
      <c r="CE309" s="180" t="str">
        <f>IFERROR(VLOOKUP(Table2[[#This Row],[Year Group]],'Lookup Values'!$C$1:$D$9,2,FALSE),"0")</f>
        <v>0</v>
      </c>
      <c r="CF309" s="180" t="str">
        <f>IFERROR(VLOOKUP(Table2[[#This Row],[School]],'Lookup Values'!$E$1:$E$22,2,FALSE),"0")</f>
        <v>0</v>
      </c>
      <c r="CG309" s="180" t="str">
        <f>IFERROR(VLOOKUP(Table2[[#This Row],[Attending PRU / AP]],'Lookup Values'!$G$1:$H$3,2,FALSE),"0")</f>
        <v>0</v>
      </c>
      <c r="CH309" s="180" t="str">
        <f>IFERROR(VLOOKUP(Table2[[#This Row],[EHE]],'Lookup Values'!$I$1:$J$3,2,FALSE),"0")</f>
        <v>0</v>
      </c>
      <c r="CI309" s="180" t="str">
        <f>IFERROR(VLOOKUP(Table2[[#This Row],[CME]],'Lookup Values'!$K$1:$L$3,2,FALSE),"0")</f>
        <v>0</v>
      </c>
      <c r="CJ309" s="183" t="str">
        <f>IFERROR(VLOOKUP(Table2[[#This Row],[Ethnicity]],'Ethnicity codes'!$H$1:$J$101,3,FALSE),"")</f>
        <v/>
      </c>
      <c r="CK309" s="180" t="str">
        <f>IFERROR(VLOOKUP(Table3[[#This Row],[Ethnicity2]],'Lookup Values'!$M$1:$N$23,2,FALSE),"0")</f>
        <v>0</v>
      </c>
      <c r="CL309" s="180" t="str">
        <f>IFERROR(VLOOKUP(Table3[[#This Row],[Ethnicity2]],'Lookup Values'!$O$1:$P$3,2,FALSE),"0")</f>
        <v>0</v>
      </c>
      <c r="CM309" s="180" t="str">
        <f>IFERROR(VLOOKUP(Table2[[#This Row],[EAL]],'Lookup Values'!$Q$1:$R$3,2,FALSE),"0")</f>
        <v>0</v>
      </c>
      <c r="CN309" s="180" t="str">
        <f>IFERROR(VLOOKUP(Table2[[#This Row],[SEND]],'Lookup Values'!$S$1:$T$6,2,FALSE),"0")</f>
        <v>0</v>
      </c>
      <c r="CO309" s="180" t="str">
        <f>IFERROR(VLOOKUP(Table2[[#This Row],[Pupil Premium]],'Lookup Values'!$U$1:$V$3,2,FALSE),"0")</f>
        <v>0</v>
      </c>
      <c r="CP309" s="180" t="str">
        <f>IFERROR(VLOOKUP(Table2[[#This Row],[LAC / Care Leaver]],'Lookup Values'!$W$1:$X$3,2,FALSE),"0")</f>
        <v>0</v>
      </c>
      <c r="CQ309" s="180" t="str">
        <f>IFERROR(VLOOKUP(Table2[[#This Row],[CP / CIN]],'Lookup Values'!$Y$1:$Z$3,2,FALSE),"0")</f>
        <v>0</v>
      </c>
      <c r="CR309" s="180" t="str">
        <f>IFERROR(VLOOKUP(Table2[[#This Row],[Early Help Referral]],'Lookup Values'!$Y$1:$Z$3,2,FALSE),"0")</f>
        <v>0</v>
      </c>
      <c r="CS309" s="180" t="str">
        <f>IFERROR(VLOOKUP(Table2[[#This Row],[Social Worker]],'Lookup Values'!$Y$1:$Z$3,2,FALSE),"0")</f>
        <v>0</v>
      </c>
      <c r="CT309" s="180" t="str">
        <f>IFERROR(VLOOKUP(Table2[[#This Row],[Exclusion]],'Lookup Values'!$AE$1:$AF$5,2,FALSE),"0")</f>
        <v>0</v>
      </c>
      <c r="CU309" s="180" t="str">
        <f>IFERROR(VLOOKUP(Table2[[#This Row],[Attendance / Absence (&lt;90% PA / &lt;50% SA)]],'Lookup Values'!$AG$1:$AH$4,2,FALSE),"0")</f>
        <v>0</v>
      </c>
      <c r="CV309" s="180" t="str">
        <f>IFERROR(VLOOKUP(Table2[[#This Row],[Multiple School Moves (3+)]],'Lookup Values'!$AI$1:$AJ$3,2,FALSE),"0")</f>
        <v>0</v>
      </c>
      <c r="CW309" s="180" t="str">
        <f>IFERROR(VLOOKUP(Table2[[#This Row],[Pregnancy]],'Lookup Values'!$AK$1:$AL$3,2,FALSE),"0")</f>
        <v>0</v>
      </c>
      <c r="CX309" s="180" t="str">
        <f>IFERROR(VLOOKUP(Table2[[#This Row],[Young Parent]],'Lookup Values'!$AM$1:$AN$3,2,FALSE),"0")</f>
        <v>0</v>
      </c>
      <c r="CY309" s="180" t="str">
        <f>IFERROR(VLOOKUP(Table2[[#This Row],[Young Carer]],'Lookup Values'!$AO$1:$AP$3,2,FALSE),"0")</f>
        <v>0</v>
      </c>
      <c r="CZ309" s="180" t="str">
        <f>IFERROR(VLOOKUP(Table2[[#This Row],[CAMHS Involvement]],'Lookup Values'!$AQ$1:$AR$3,2,FALSE),"0")</f>
        <v>0</v>
      </c>
      <c r="DA309" s="180" t="str">
        <f>IFERROR(VLOOKUP(Table2[[#This Row],[Health Condition]],'Lookup Values'!$AS$1:$AT$3,2,FALSE),"0")</f>
        <v>0</v>
      </c>
      <c r="DB309" s="180" t="str">
        <f>IFERROR(VLOOKUP(Table2[[#This Row],[Substance Misuse ]],'Lookup Values'!$AU$1:$AV$3,2,FALSE),"0")</f>
        <v>0</v>
      </c>
      <c r="DC309" s="180" t="str">
        <f>IFERROR(VLOOKUP(Table2[[#This Row],[YOT supervision]],'Lookup Values'!$AW$1:$AX$3,2,FALSE),"0")</f>
        <v>0</v>
      </c>
      <c r="DD309" s="180" t="str">
        <f>IFERROR(VLOOKUP(Table2[[#This Row],[Previous YOT supervision]],'Lookup Values'!$AY$1:$AZ$3,2,FALSE),"0")</f>
        <v>0</v>
      </c>
      <c r="DE309" s="180" t="str">
        <f>IFERROR(VLOOKUP(Table2[[#This Row],[Custody]],'Lookup Values'!$BA$1:$BB$3,2,FALSE),"0")</f>
        <v>0</v>
      </c>
      <c r="DF309" s="180" t="str">
        <f>IFERROR(VLOOKUP(Table2[[#This Row],[KS2 Eng &amp; Maths Ability Profile HAP/MAP/LAP]],'Lookup Values'!$BC$1:$BD$4,2,FALSE),"0")</f>
        <v>0</v>
      </c>
      <c r="DG309" s="180" t="str">
        <f>IFERROR(VLOOKUP(Table2[[#This Row],[Intended Post 16 Destination]],'Lookup Values'!$BG$1:$BH$12,2,FALSE),"0")</f>
        <v>0</v>
      </c>
      <c r="DH309" s="180" t="str">
        <f>IFERROR(VLOOKUP(Table2[[#This Row],[Application submitted (Y/N or number of applications)]],'Lookup Values'!$BI$1:$BJ$3,2,FALSE),"0")</f>
        <v>0</v>
      </c>
      <c r="DI309" s="180" t="str">
        <f>IFERROR(VLOOKUP(Table2[[#This Row],[Provider Name]],'Lookup Values'!$BK$1:$BL$3,2,FALSE),"0")</f>
        <v>0</v>
      </c>
      <c r="DJ309" s="181"/>
      <c r="DK309" s="180" t="str">
        <f>IFERROR(VLOOKUP(Table2[[#This Row],[Offer received (Y/N)]],'Lookup Values'!$BM$1:$BN$3,2,FALSE),"0")</f>
        <v>0</v>
      </c>
      <c r="DL309" s="180" t="str">
        <f>IFERROR(VLOOKUP(Table2[[#This Row],[Poor Behaviour / Attitude / Motivation]],'Lookup Values'!$BO$1:$BP$4,2,FALSE),"0")</f>
        <v>0</v>
      </c>
      <c r="DM309" s="180" t="str">
        <f>IFERROR(VLOOKUP(Table2[[#This Row],[Other known risk factors (1)]],'Lookup Values'!$BQ$1:$BR$10,2,FALSE),"0")</f>
        <v>0</v>
      </c>
      <c r="DN309" s="182" t="str">
        <f>IFERROR(VLOOKUP(Table2[[#This Row],[Other known risk factors (2)]],'Lookup Values'!$BQ$1:$BR$10,2,FALSE),"0")</f>
        <v>0</v>
      </c>
      <c r="DO309" s="180">
        <f>SUM(Table3[[#This Row],[Gender Score]:[Other known risk factors (2) Score]])</f>
        <v>0</v>
      </c>
      <c r="DP309" s="185" t="str">
        <f>CONCATENATE(Table2[[#This Row],[Generated RONI]],Table2[[#This Row],[School RONI]])</f>
        <v>Very Low</v>
      </c>
    </row>
    <row r="310" spans="1:120" s="179" customFormat="1" ht="13" x14ac:dyDescent="0.3">
      <c r="A310" s="168"/>
      <c r="B310" s="170"/>
      <c r="C310" s="170"/>
      <c r="D310" s="170"/>
      <c r="E310" s="170"/>
      <c r="F310" s="170"/>
      <c r="G310" s="170"/>
      <c r="H310" s="171"/>
      <c r="I310" s="172"/>
      <c r="J310" s="173"/>
      <c r="K310" s="172"/>
      <c r="L310" s="172"/>
      <c r="M310" s="173"/>
      <c r="N310" s="171"/>
      <c r="O310" s="170"/>
      <c r="P310" s="175"/>
      <c r="Q310" s="175"/>
      <c r="R310" s="175"/>
      <c r="S310" s="175"/>
      <c r="T310" s="175"/>
      <c r="U310" s="175"/>
      <c r="V310" s="175"/>
      <c r="W310" s="175"/>
      <c r="X310" s="175"/>
      <c r="Y310" s="175"/>
      <c r="Z310" s="175"/>
      <c r="AA310" s="175"/>
      <c r="AB310" s="175"/>
      <c r="AC310" s="175"/>
      <c r="AD310" s="175"/>
      <c r="AE310" s="175"/>
      <c r="AF310" s="175"/>
      <c r="AG310" s="175"/>
      <c r="AH310" s="175"/>
      <c r="AI310" s="175"/>
      <c r="AJ310" s="175"/>
      <c r="AK310" s="175"/>
      <c r="AL310" s="175"/>
      <c r="AM310" s="175"/>
      <c r="AN310" s="175"/>
      <c r="AO310" s="175"/>
      <c r="AP310" s="175"/>
      <c r="AQ310" s="175"/>
      <c r="AR310" s="176"/>
      <c r="AS310" s="176"/>
      <c r="AT310" s="176"/>
      <c r="AU310" s="177" t="str">
        <f>VLOOKUP(Table3[[#This Row],[Risk Rating Score]],'Lookup Values'!$BS$1:$BT$34,2)</f>
        <v>Very Low</v>
      </c>
      <c r="AV310" s="172"/>
      <c r="AW310" s="177" t="str">
        <f>IFERROR(VLOOKUP(Table3[[#This Row],[RONI Match]],'Lookup Values'!$BU$2:$BV$26,2,FALSE),"")</f>
        <v/>
      </c>
      <c r="AX310" s="186"/>
      <c r="AY310" s="172"/>
      <c r="AZ310" s="176"/>
      <c r="BA310" s="170"/>
      <c r="BB310" s="170"/>
      <c r="BC310" s="170"/>
      <c r="BD310" s="170"/>
      <c r="BE310" s="170"/>
      <c r="BF310" s="170"/>
      <c r="BG310" s="170"/>
      <c r="BH310" s="170"/>
      <c r="BI310" s="175"/>
      <c r="BJ310" s="173"/>
      <c r="BK310" s="173"/>
      <c r="BL310" s="175"/>
      <c r="BM310" s="176"/>
      <c r="CC310" s="180" t="str">
        <f>IFERROR(VLOOKUP(Table2[[#This Row],[Gender]],'Lookup Values'!$A$1:$B$5,2,FALSE),"0")</f>
        <v>0</v>
      </c>
      <c r="CD310" s="181"/>
      <c r="CE310" s="180" t="str">
        <f>IFERROR(VLOOKUP(Table2[[#This Row],[Year Group]],'Lookup Values'!$C$1:$D$9,2,FALSE),"0")</f>
        <v>0</v>
      </c>
      <c r="CF310" s="180" t="str">
        <f>IFERROR(VLOOKUP(Table2[[#This Row],[School]],'Lookup Values'!$E$1:$E$22,2,FALSE),"0")</f>
        <v>0</v>
      </c>
      <c r="CG310" s="180" t="str">
        <f>IFERROR(VLOOKUP(Table2[[#This Row],[Attending PRU / AP]],'Lookup Values'!$G$1:$H$3,2,FALSE),"0")</f>
        <v>0</v>
      </c>
      <c r="CH310" s="180" t="str">
        <f>IFERROR(VLOOKUP(Table2[[#This Row],[EHE]],'Lookup Values'!$I$1:$J$3,2,FALSE),"0")</f>
        <v>0</v>
      </c>
      <c r="CI310" s="180" t="str">
        <f>IFERROR(VLOOKUP(Table2[[#This Row],[CME]],'Lookup Values'!$K$1:$L$3,2,FALSE),"0")</f>
        <v>0</v>
      </c>
      <c r="CJ310" s="183" t="str">
        <f>IFERROR(VLOOKUP(Table2[[#This Row],[Ethnicity]],'Ethnicity codes'!$H$1:$J$101,3,FALSE),"")</f>
        <v/>
      </c>
      <c r="CK310" s="180" t="str">
        <f>IFERROR(VLOOKUP(Table3[[#This Row],[Ethnicity2]],'Lookup Values'!$M$1:$N$23,2,FALSE),"0")</f>
        <v>0</v>
      </c>
      <c r="CL310" s="180" t="str">
        <f>IFERROR(VLOOKUP(Table3[[#This Row],[Ethnicity2]],'Lookup Values'!$O$1:$P$3,2,FALSE),"0")</f>
        <v>0</v>
      </c>
      <c r="CM310" s="180" t="str">
        <f>IFERROR(VLOOKUP(Table2[[#This Row],[EAL]],'Lookup Values'!$Q$1:$R$3,2,FALSE),"0")</f>
        <v>0</v>
      </c>
      <c r="CN310" s="180" t="str">
        <f>IFERROR(VLOOKUP(Table2[[#This Row],[SEND]],'Lookup Values'!$S$1:$T$6,2,FALSE),"0")</f>
        <v>0</v>
      </c>
      <c r="CO310" s="180" t="str">
        <f>IFERROR(VLOOKUP(Table2[[#This Row],[Pupil Premium]],'Lookup Values'!$U$1:$V$3,2,FALSE),"0")</f>
        <v>0</v>
      </c>
      <c r="CP310" s="180" t="str">
        <f>IFERROR(VLOOKUP(Table2[[#This Row],[LAC / Care Leaver]],'Lookup Values'!$W$1:$X$3,2,FALSE),"0")</f>
        <v>0</v>
      </c>
      <c r="CQ310" s="180" t="str">
        <f>IFERROR(VLOOKUP(Table2[[#This Row],[CP / CIN]],'Lookup Values'!$Y$1:$Z$3,2,FALSE),"0")</f>
        <v>0</v>
      </c>
      <c r="CR310" s="180" t="str">
        <f>IFERROR(VLOOKUP(Table2[[#This Row],[Early Help Referral]],'Lookup Values'!$Y$1:$Z$3,2,FALSE),"0")</f>
        <v>0</v>
      </c>
      <c r="CS310" s="180" t="str">
        <f>IFERROR(VLOOKUP(Table2[[#This Row],[Social Worker]],'Lookup Values'!$Y$1:$Z$3,2,FALSE),"0")</f>
        <v>0</v>
      </c>
      <c r="CT310" s="180" t="str">
        <f>IFERROR(VLOOKUP(Table2[[#This Row],[Exclusion]],'Lookup Values'!$AE$1:$AF$5,2,FALSE),"0")</f>
        <v>0</v>
      </c>
      <c r="CU310" s="180" t="str">
        <f>IFERROR(VLOOKUP(Table2[[#This Row],[Attendance / Absence (&lt;90% PA / &lt;50% SA)]],'Lookup Values'!$AG$1:$AH$4,2,FALSE),"0")</f>
        <v>0</v>
      </c>
      <c r="CV310" s="180" t="str">
        <f>IFERROR(VLOOKUP(Table2[[#This Row],[Multiple School Moves (3+)]],'Lookup Values'!$AI$1:$AJ$3,2,FALSE),"0")</f>
        <v>0</v>
      </c>
      <c r="CW310" s="180" t="str">
        <f>IFERROR(VLOOKUP(Table2[[#This Row],[Pregnancy]],'Lookup Values'!$AK$1:$AL$3,2,FALSE),"0")</f>
        <v>0</v>
      </c>
      <c r="CX310" s="180" t="str">
        <f>IFERROR(VLOOKUP(Table2[[#This Row],[Young Parent]],'Lookup Values'!$AM$1:$AN$3,2,FALSE),"0")</f>
        <v>0</v>
      </c>
      <c r="CY310" s="180" t="str">
        <f>IFERROR(VLOOKUP(Table2[[#This Row],[Young Carer]],'Lookup Values'!$AO$1:$AP$3,2,FALSE),"0")</f>
        <v>0</v>
      </c>
      <c r="CZ310" s="180" t="str">
        <f>IFERROR(VLOOKUP(Table2[[#This Row],[CAMHS Involvement]],'Lookup Values'!$AQ$1:$AR$3,2,FALSE),"0")</f>
        <v>0</v>
      </c>
      <c r="DA310" s="180" t="str">
        <f>IFERROR(VLOOKUP(Table2[[#This Row],[Health Condition]],'Lookup Values'!$AS$1:$AT$3,2,FALSE),"0")</f>
        <v>0</v>
      </c>
      <c r="DB310" s="180" t="str">
        <f>IFERROR(VLOOKUP(Table2[[#This Row],[Substance Misuse ]],'Lookup Values'!$AU$1:$AV$3,2,FALSE),"0")</f>
        <v>0</v>
      </c>
      <c r="DC310" s="180" t="str">
        <f>IFERROR(VLOOKUP(Table2[[#This Row],[YOT supervision]],'Lookup Values'!$AW$1:$AX$3,2,FALSE),"0")</f>
        <v>0</v>
      </c>
      <c r="DD310" s="180" t="str">
        <f>IFERROR(VLOOKUP(Table2[[#This Row],[Previous YOT supervision]],'Lookup Values'!$AY$1:$AZ$3,2,FALSE),"0")</f>
        <v>0</v>
      </c>
      <c r="DE310" s="180" t="str">
        <f>IFERROR(VLOOKUP(Table2[[#This Row],[Custody]],'Lookup Values'!$BA$1:$BB$3,2,FALSE),"0")</f>
        <v>0</v>
      </c>
      <c r="DF310" s="180" t="str">
        <f>IFERROR(VLOOKUP(Table2[[#This Row],[KS2 Eng &amp; Maths Ability Profile HAP/MAP/LAP]],'Lookup Values'!$BC$1:$BD$4,2,FALSE),"0")</f>
        <v>0</v>
      </c>
      <c r="DG310" s="180" t="str">
        <f>IFERROR(VLOOKUP(Table2[[#This Row],[Intended Post 16 Destination]],'Lookup Values'!$BG$1:$BH$12,2,FALSE),"0")</f>
        <v>0</v>
      </c>
      <c r="DH310" s="180" t="str">
        <f>IFERROR(VLOOKUP(Table2[[#This Row],[Application submitted (Y/N or number of applications)]],'Lookup Values'!$BI$1:$BJ$3,2,FALSE),"0")</f>
        <v>0</v>
      </c>
      <c r="DI310" s="180" t="str">
        <f>IFERROR(VLOOKUP(Table2[[#This Row],[Provider Name]],'Lookup Values'!$BK$1:$BL$3,2,FALSE),"0")</f>
        <v>0</v>
      </c>
      <c r="DJ310" s="181"/>
      <c r="DK310" s="180" t="str">
        <f>IFERROR(VLOOKUP(Table2[[#This Row],[Offer received (Y/N)]],'Lookup Values'!$BM$1:$BN$3,2,FALSE),"0")</f>
        <v>0</v>
      </c>
      <c r="DL310" s="180" t="str">
        <f>IFERROR(VLOOKUP(Table2[[#This Row],[Poor Behaviour / Attitude / Motivation]],'Lookup Values'!$BO$1:$BP$4,2,FALSE),"0")</f>
        <v>0</v>
      </c>
      <c r="DM310" s="180" t="str">
        <f>IFERROR(VLOOKUP(Table2[[#This Row],[Other known risk factors (1)]],'Lookup Values'!$BQ$1:$BR$10,2,FALSE),"0")</f>
        <v>0</v>
      </c>
      <c r="DN310" s="182" t="str">
        <f>IFERROR(VLOOKUP(Table2[[#This Row],[Other known risk factors (2)]],'Lookup Values'!$BQ$1:$BR$10,2,FALSE),"0")</f>
        <v>0</v>
      </c>
      <c r="DO310" s="180">
        <f>SUM(Table3[[#This Row],[Gender Score]:[Other known risk factors (2) Score]])</f>
        <v>0</v>
      </c>
      <c r="DP310" s="185" t="str">
        <f>CONCATENATE(Table2[[#This Row],[Generated RONI]],Table2[[#This Row],[School RONI]])</f>
        <v>Very Low</v>
      </c>
    </row>
    <row r="311" spans="1:120" s="179" customFormat="1" ht="13" x14ac:dyDescent="0.3">
      <c r="A311" s="168"/>
      <c r="B311" s="169"/>
      <c r="C311" s="170"/>
      <c r="D311" s="170"/>
      <c r="E311" s="170"/>
      <c r="F311" s="170"/>
      <c r="G311" s="170"/>
      <c r="H311" s="171"/>
      <c r="I311" s="172"/>
      <c r="J311" s="173"/>
      <c r="K311" s="172"/>
      <c r="L311" s="172"/>
      <c r="M311" s="173"/>
      <c r="N311" s="171"/>
      <c r="O311" s="173"/>
      <c r="P311" s="175"/>
      <c r="Q311" s="175"/>
      <c r="R311" s="175"/>
      <c r="S311" s="175"/>
      <c r="T311" s="175"/>
      <c r="U311" s="175"/>
      <c r="V311" s="175"/>
      <c r="W311" s="175"/>
      <c r="X311" s="175"/>
      <c r="Y311" s="175"/>
      <c r="Z311" s="175"/>
      <c r="AA311" s="175"/>
      <c r="AB311" s="175"/>
      <c r="AC311" s="175"/>
      <c r="AD311" s="175"/>
      <c r="AE311" s="175"/>
      <c r="AF311" s="175"/>
      <c r="AG311" s="175"/>
      <c r="AH311" s="175"/>
      <c r="AI311" s="175"/>
      <c r="AJ311" s="175"/>
      <c r="AK311" s="175"/>
      <c r="AL311" s="175"/>
      <c r="AM311" s="175"/>
      <c r="AN311" s="175"/>
      <c r="AO311" s="175"/>
      <c r="AP311" s="175"/>
      <c r="AQ311" s="175"/>
      <c r="AR311" s="176"/>
      <c r="AS311" s="176"/>
      <c r="AT311" s="176"/>
      <c r="AU311" s="177" t="str">
        <f>VLOOKUP(Table3[[#This Row],[Risk Rating Score]],'Lookup Values'!$BS$1:$BT$34,2)</f>
        <v>Very Low</v>
      </c>
      <c r="AV311" s="172"/>
      <c r="AW311" s="177" t="str">
        <f>IFERROR(VLOOKUP(Table3[[#This Row],[RONI Match]],'Lookup Values'!$BU$2:$BV$26,2,FALSE),"")</f>
        <v/>
      </c>
      <c r="AX311" s="186"/>
      <c r="AY311" s="172"/>
      <c r="AZ311" s="176"/>
      <c r="BA311" s="170"/>
      <c r="BB311" s="170"/>
      <c r="BC311" s="170"/>
      <c r="BD311" s="170"/>
      <c r="BE311" s="170"/>
      <c r="BF311" s="170"/>
      <c r="BG311" s="170"/>
      <c r="BH311" s="170"/>
      <c r="BI311" s="175"/>
      <c r="BJ311" s="173"/>
      <c r="BK311" s="173"/>
      <c r="BL311" s="175"/>
      <c r="BM311" s="176"/>
      <c r="CC311" s="180" t="str">
        <f>IFERROR(VLOOKUP(Table2[[#This Row],[Gender]],'Lookup Values'!$A$1:$B$5,2,FALSE),"0")</f>
        <v>0</v>
      </c>
      <c r="CD311" s="181"/>
      <c r="CE311" s="180" t="str">
        <f>IFERROR(VLOOKUP(Table2[[#This Row],[Year Group]],'Lookup Values'!$C$1:$D$9,2,FALSE),"0")</f>
        <v>0</v>
      </c>
      <c r="CF311" s="180" t="str">
        <f>IFERROR(VLOOKUP(Table2[[#This Row],[School]],'Lookup Values'!$E$1:$E$22,2,FALSE),"0")</f>
        <v>0</v>
      </c>
      <c r="CG311" s="180" t="str">
        <f>IFERROR(VLOOKUP(Table2[[#This Row],[Attending PRU / AP]],'Lookup Values'!$G$1:$H$3,2,FALSE),"0")</f>
        <v>0</v>
      </c>
      <c r="CH311" s="180" t="str">
        <f>IFERROR(VLOOKUP(Table2[[#This Row],[EHE]],'Lookup Values'!$I$1:$J$3,2,FALSE),"0")</f>
        <v>0</v>
      </c>
      <c r="CI311" s="180" t="str">
        <f>IFERROR(VLOOKUP(Table2[[#This Row],[CME]],'Lookup Values'!$K$1:$L$3,2,FALSE),"0")</f>
        <v>0</v>
      </c>
      <c r="CJ311" s="183" t="str">
        <f>IFERROR(VLOOKUP(Table2[[#This Row],[Ethnicity]],'Ethnicity codes'!$H$1:$J$101,3,FALSE),"")</f>
        <v/>
      </c>
      <c r="CK311" s="180" t="str">
        <f>IFERROR(VLOOKUP(Table3[[#This Row],[Ethnicity2]],'Lookup Values'!$M$1:$N$23,2,FALSE),"0")</f>
        <v>0</v>
      </c>
      <c r="CL311" s="180" t="str">
        <f>IFERROR(VLOOKUP(Table3[[#This Row],[Ethnicity2]],'Lookup Values'!$O$1:$P$3,2,FALSE),"0")</f>
        <v>0</v>
      </c>
      <c r="CM311" s="180" t="str">
        <f>IFERROR(VLOOKUP(Table2[[#This Row],[EAL]],'Lookup Values'!$Q$1:$R$3,2,FALSE),"0")</f>
        <v>0</v>
      </c>
      <c r="CN311" s="180" t="str">
        <f>IFERROR(VLOOKUP(Table2[[#This Row],[SEND]],'Lookup Values'!$S$1:$T$6,2,FALSE),"0")</f>
        <v>0</v>
      </c>
      <c r="CO311" s="180" t="str">
        <f>IFERROR(VLOOKUP(Table2[[#This Row],[Pupil Premium]],'Lookup Values'!$U$1:$V$3,2,FALSE),"0")</f>
        <v>0</v>
      </c>
      <c r="CP311" s="180" t="str">
        <f>IFERROR(VLOOKUP(Table2[[#This Row],[LAC / Care Leaver]],'Lookup Values'!$W$1:$X$3,2,FALSE),"0")</f>
        <v>0</v>
      </c>
      <c r="CQ311" s="180" t="str">
        <f>IFERROR(VLOOKUP(Table2[[#This Row],[CP / CIN]],'Lookup Values'!$Y$1:$Z$3,2,FALSE),"0")</f>
        <v>0</v>
      </c>
      <c r="CR311" s="180" t="str">
        <f>IFERROR(VLOOKUP(Table2[[#This Row],[Early Help Referral]],'Lookup Values'!$Y$1:$Z$3,2,FALSE),"0")</f>
        <v>0</v>
      </c>
      <c r="CS311" s="180" t="str">
        <f>IFERROR(VLOOKUP(Table2[[#This Row],[Social Worker]],'Lookup Values'!$Y$1:$Z$3,2,FALSE),"0")</f>
        <v>0</v>
      </c>
      <c r="CT311" s="180" t="str">
        <f>IFERROR(VLOOKUP(Table2[[#This Row],[Exclusion]],'Lookup Values'!$AE$1:$AF$5,2,FALSE),"0")</f>
        <v>0</v>
      </c>
      <c r="CU311" s="180" t="str">
        <f>IFERROR(VLOOKUP(Table2[[#This Row],[Attendance / Absence (&lt;90% PA / &lt;50% SA)]],'Lookup Values'!$AG$1:$AH$4,2,FALSE),"0")</f>
        <v>0</v>
      </c>
      <c r="CV311" s="180" t="str">
        <f>IFERROR(VLOOKUP(Table2[[#This Row],[Multiple School Moves (3+)]],'Lookup Values'!$AI$1:$AJ$3,2,FALSE),"0")</f>
        <v>0</v>
      </c>
      <c r="CW311" s="180" t="str">
        <f>IFERROR(VLOOKUP(Table2[[#This Row],[Pregnancy]],'Lookup Values'!$AK$1:$AL$3,2,FALSE),"0")</f>
        <v>0</v>
      </c>
      <c r="CX311" s="180" t="str">
        <f>IFERROR(VLOOKUP(Table2[[#This Row],[Young Parent]],'Lookup Values'!$AM$1:$AN$3,2,FALSE),"0")</f>
        <v>0</v>
      </c>
      <c r="CY311" s="180" t="str">
        <f>IFERROR(VLOOKUP(Table2[[#This Row],[Young Carer]],'Lookup Values'!$AO$1:$AP$3,2,FALSE),"0")</f>
        <v>0</v>
      </c>
      <c r="CZ311" s="180" t="str">
        <f>IFERROR(VLOOKUP(Table2[[#This Row],[CAMHS Involvement]],'Lookup Values'!$AQ$1:$AR$3,2,FALSE),"0")</f>
        <v>0</v>
      </c>
      <c r="DA311" s="180" t="str">
        <f>IFERROR(VLOOKUP(Table2[[#This Row],[Health Condition]],'Lookup Values'!$AS$1:$AT$3,2,FALSE),"0")</f>
        <v>0</v>
      </c>
      <c r="DB311" s="180" t="str">
        <f>IFERROR(VLOOKUP(Table2[[#This Row],[Substance Misuse ]],'Lookup Values'!$AU$1:$AV$3,2,FALSE),"0")</f>
        <v>0</v>
      </c>
      <c r="DC311" s="180" t="str">
        <f>IFERROR(VLOOKUP(Table2[[#This Row],[YOT supervision]],'Lookup Values'!$AW$1:$AX$3,2,FALSE),"0")</f>
        <v>0</v>
      </c>
      <c r="DD311" s="180" t="str">
        <f>IFERROR(VLOOKUP(Table2[[#This Row],[Previous YOT supervision]],'Lookup Values'!$AY$1:$AZ$3,2,FALSE),"0")</f>
        <v>0</v>
      </c>
      <c r="DE311" s="180" t="str">
        <f>IFERROR(VLOOKUP(Table2[[#This Row],[Custody]],'Lookup Values'!$BA$1:$BB$3,2,FALSE),"0")</f>
        <v>0</v>
      </c>
      <c r="DF311" s="180" t="str">
        <f>IFERROR(VLOOKUP(Table2[[#This Row],[KS2 Eng &amp; Maths Ability Profile HAP/MAP/LAP]],'Lookup Values'!$BC$1:$BD$4,2,FALSE),"0")</f>
        <v>0</v>
      </c>
      <c r="DG311" s="180" t="str">
        <f>IFERROR(VLOOKUP(Table2[[#This Row],[Intended Post 16 Destination]],'Lookup Values'!$BG$1:$BH$12,2,FALSE),"0")</f>
        <v>0</v>
      </c>
      <c r="DH311" s="180" t="str">
        <f>IFERROR(VLOOKUP(Table2[[#This Row],[Application submitted (Y/N or number of applications)]],'Lookup Values'!$BI$1:$BJ$3,2,FALSE),"0")</f>
        <v>0</v>
      </c>
      <c r="DI311" s="180" t="str">
        <f>IFERROR(VLOOKUP(Table2[[#This Row],[Provider Name]],'Lookup Values'!$BK$1:$BL$3,2,FALSE),"0")</f>
        <v>0</v>
      </c>
      <c r="DJ311" s="181"/>
      <c r="DK311" s="180" t="str">
        <f>IFERROR(VLOOKUP(Table2[[#This Row],[Offer received (Y/N)]],'Lookup Values'!$BM$1:$BN$3,2,FALSE),"0")</f>
        <v>0</v>
      </c>
      <c r="DL311" s="180" t="str">
        <f>IFERROR(VLOOKUP(Table2[[#This Row],[Poor Behaviour / Attitude / Motivation]],'Lookup Values'!$BO$1:$BP$4,2,FALSE),"0")</f>
        <v>0</v>
      </c>
      <c r="DM311" s="180" t="str">
        <f>IFERROR(VLOOKUP(Table2[[#This Row],[Other known risk factors (1)]],'Lookup Values'!$BQ$1:$BR$10,2,FALSE),"0")</f>
        <v>0</v>
      </c>
      <c r="DN311" s="182" t="str">
        <f>IFERROR(VLOOKUP(Table2[[#This Row],[Other known risk factors (2)]],'Lookup Values'!$BQ$1:$BR$10,2,FALSE),"0")</f>
        <v>0</v>
      </c>
      <c r="DO311" s="180">
        <f>SUM(Table3[[#This Row],[Gender Score]:[Other known risk factors (2) Score]])</f>
        <v>0</v>
      </c>
      <c r="DP311" s="185" t="str">
        <f>CONCATENATE(Table2[[#This Row],[Generated RONI]],Table2[[#This Row],[School RONI]])</f>
        <v>Very Low</v>
      </c>
    </row>
    <row r="312" spans="1:120" s="179" customFormat="1" ht="13" x14ac:dyDescent="0.3">
      <c r="A312" s="168"/>
      <c r="B312" s="170"/>
      <c r="C312" s="170"/>
      <c r="D312" s="170"/>
      <c r="E312" s="170"/>
      <c r="F312" s="170"/>
      <c r="G312" s="170"/>
      <c r="H312" s="171"/>
      <c r="I312" s="172"/>
      <c r="J312" s="173"/>
      <c r="K312" s="172"/>
      <c r="L312" s="172"/>
      <c r="M312" s="173"/>
      <c r="N312" s="171"/>
      <c r="O312" s="187"/>
      <c r="P312" s="175"/>
      <c r="Q312" s="175"/>
      <c r="R312" s="175"/>
      <c r="S312" s="175"/>
      <c r="T312" s="175"/>
      <c r="U312" s="175"/>
      <c r="V312" s="175"/>
      <c r="W312" s="175"/>
      <c r="X312" s="175"/>
      <c r="Y312" s="175"/>
      <c r="Z312" s="175"/>
      <c r="AA312" s="175"/>
      <c r="AB312" s="175"/>
      <c r="AC312" s="175"/>
      <c r="AD312" s="175"/>
      <c r="AE312" s="175"/>
      <c r="AF312" s="175"/>
      <c r="AG312" s="175"/>
      <c r="AH312" s="175"/>
      <c r="AI312" s="175"/>
      <c r="AJ312" s="175"/>
      <c r="AK312" s="175"/>
      <c r="AL312" s="175"/>
      <c r="AM312" s="175"/>
      <c r="AN312" s="175"/>
      <c r="AO312" s="175"/>
      <c r="AP312" s="175"/>
      <c r="AQ312" s="175"/>
      <c r="AR312" s="176"/>
      <c r="AS312" s="176"/>
      <c r="AT312" s="176"/>
      <c r="AU312" s="177" t="str">
        <f>VLOOKUP(Table3[[#This Row],[Risk Rating Score]],'Lookup Values'!$BS$1:$BT$34,2)</f>
        <v>Very Low</v>
      </c>
      <c r="AV312" s="172"/>
      <c r="AW312" s="177" t="str">
        <f>IFERROR(VLOOKUP(Table3[[#This Row],[RONI Match]],'Lookup Values'!$BU$2:$BV$26,2,FALSE),"")</f>
        <v/>
      </c>
      <c r="AX312" s="186"/>
      <c r="AY312" s="172"/>
      <c r="AZ312" s="176"/>
      <c r="BA312" s="170"/>
      <c r="BB312" s="170"/>
      <c r="BC312" s="170"/>
      <c r="BD312" s="170"/>
      <c r="BE312" s="170"/>
      <c r="BF312" s="170"/>
      <c r="BG312" s="170"/>
      <c r="BH312" s="170"/>
      <c r="BI312" s="175"/>
      <c r="BJ312" s="173"/>
      <c r="BK312" s="173"/>
      <c r="BL312" s="175"/>
      <c r="BM312" s="176"/>
      <c r="CC312" s="180" t="str">
        <f>IFERROR(VLOOKUP(Table2[[#This Row],[Gender]],'Lookup Values'!$A$1:$B$5,2,FALSE),"0")</f>
        <v>0</v>
      </c>
      <c r="CD312" s="181"/>
      <c r="CE312" s="180" t="str">
        <f>IFERROR(VLOOKUP(Table2[[#This Row],[Year Group]],'Lookup Values'!$C$1:$D$9,2,FALSE),"0")</f>
        <v>0</v>
      </c>
      <c r="CF312" s="180" t="str">
        <f>IFERROR(VLOOKUP(Table2[[#This Row],[School]],'Lookup Values'!$E$1:$E$22,2,FALSE),"0")</f>
        <v>0</v>
      </c>
      <c r="CG312" s="180" t="str">
        <f>IFERROR(VLOOKUP(Table2[[#This Row],[Attending PRU / AP]],'Lookup Values'!$G$1:$H$3,2,FALSE),"0")</f>
        <v>0</v>
      </c>
      <c r="CH312" s="180" t="str">
        <f>IFERROR(VLOOKUP(Table2[[#This Row],[EHE]],'Lookup Values'!$I$1:$J$3,2,FALSE),"0")</f>
        <v>0</v>
      </c>
      <c r="CI312" s="180" t="str">
        <f>IFERROR(VLOOKUP(Table2[[#This Row],[CME]],'Lookup Values'!$K$1:$L$3,2,FALSE),"0")</f>
        <v>0</v>
      </c>
      <c r="CJ312" s="183" t="str">
        <f>IFERROR(VLOOKUP(Table2[[#This Row],[Ethnicity]],'Ethnicity codes'!$H$1:$J$101,3,FALSE),"")</f>
        <v/>
      </c>
      <c r="CK312" s="180" t="str">
        <f>IFERROR(VLOOKUP(Table3[[#This Row],[Ethnicity2]],'Lookup Values'!$M$1:$N$23,2,FALSE),"0")</f>
        <v>0</v>
      </c>
      <c r="CL312" s="180" t="str">
        <f>IFERROR(VLOOKUP(Table3[[#This Row],[Ethnicity2]],'Lookup Values'!$O$1:$P$3,2,FALSE),"0")</f>
        <v>0</v>
      </c>
      <c r="CM312" s="180" t="str">
        <f>IFERROR(VLOOKUP(Table2[[#This Row],[EAL]],'Lookup Values'!$Q$1:$R$3,2,FALSE),"0")</f>
        <v>0</v>
      </c>
      <c r="CN312" s="180" t="str">
        <f>IFERROR(VLOOKUP(Table2[[#This Row],[SEND]],'Lookup Values'!$S$1:$T$6,2,FALSE),"0")</f>
        <v>0</v>
      </c>
      <c r="CO312" s="180" t="str">
        <f>IFERROR(VLOOKUP(Table2[[#This Row],[Pupil Premium]],'Lookup Values'!$U$1:$V$3,2,FALSE),"0")</f>
        <v>0</v>
      </c>
      <c r="CP312" s="180" t="str">
        <f>IFERROR(VLOOKUP(Table2[[#This Row],[LAC / Care Leaver]],'Lookup Values'!$W$1:$X$3,2,FALSE),"0")</f>
        <v>0</v>
      </c>
      <c r="CQ312" s="180" t="str">
        <f>IFERROR(VLOOKUP(Table2[[#This Row],[CP / CIN]],'Lookup Values'!$Y$1:$Z$3,2,FALSE),"0")</f>
        <v>0</v>
      </c>
      <c r="CR312" s="180" t="str">
        <f>IFERROR(VLOOKUP(Table2[[#This Row],[Early Help Referral]],'Lookup Values'!$Y$1:$Z$3,2,FALSE),"0")</f>
        <v>0</v>
      </c>
      <c r="CS312" s="180" t="str">
        <f>IFERROR(VLOOKUP(Table2[[#This Row],[Social Worker]],'Lookup Values'!$Y$1:$Z$3,2,FALSE),"0")</f>
        <v>0</v>
      </c>
      <c r="CT312" s="180" t="str">
        <f>IFERROR(VLOOKUP(Table2[[#This Row],[Exclusion]],'Lookup Values'!$AE$1:$AF$5,2,FALSE),"0")</f>
        <v>0</v>
      </c>
      <c r="CU312" s="180" t="str">
        <f>IFERROR(VLOOKUP(Table2[[#This Row],[Attendance / Absence (&lt;90% PA / &lt;50% SA)]],'Lookup Values'!$AG$1:$AH$4,2,FALSE),"0")</f>
        <v>0</v>
      </c>
      <c r="CV312" s="180" t="str">
        <f>IFERROR(VLOOKUP(Table2[[#This Row],[Multiple School Moves (3+)]],'Lookup Values'!$AI$1:$AJ$3,2,FALSE),"0")</f>
        <v>0</v>
      </c>
      <c r="CW312" s="180" t="str">
        <f>IFERROR(VLOOKUP(Table2[[#This Row],[Pregnancy]],'Lookup Values'!$AK$1:$AL$3,2,FALSE),"0")</f>
        <v>0</v>
      </c>
      <c r="CX312" s="180" t="str">
        <f>IFERROR(VLOOKUP(Table2[[#This Row],[Young Parent]],'Lookup Values'!$AM$1:$AN$3,2,FALSE),"0")</f>
        <v>0</v>
      </c>
      <c r="CY312" s="180" t="str">
        <f>IFERROR(VLOOKUP(Table2[[#This Row],[Young Carer]],'Lookup Values'!$AO$1:$AP$3,2,FALSE),"0")</f>
        <v>0</v>
      </c>
      <c r="CZ312" s="180" t="str">
        <f>IFERROR(VLOOKUP(Table2[[#This Row],[CAMHS Involvement]],'Lookup Values'!$AQ$1:$AR$3,2,FALSE),"0")</f>
        <v>0</v>
      </c>
      <c r="DA312" s="180" t="str">
        <f>IFERROR(VLOOKUP(Table2[[#This Row],[Health Condition]],'Lookup Values'!$AS$1:$AT$3,2,FALSE),"0")</f>
        <v>0</v>
      </c>
      <c r="DB312" s="180" t="str">
        <f>IFERROR(VLOOKUP(Table2[[#This Row],[Substance Misuse ]],'Lookup Values'!$AU$1:$AV$3,2,FALSE),"0")</f>
        <v>0</v>
      </c>
      <c r="DC312" s="180" t="str">
        <f>IFERROR(VLOOKUP(Table2[[#This Row],[YOT supervision]],'Lookup Values'!$AW$1:$AX$3,2,FALSE),"0")</f>
        <v>0</v>
      </c>
      <c r="DD312" s="180" t="str">
        <f>IFERROR(VLOOKUP(Table2[[#This Row],[Previous YOT supervision]],'Lookup Values'!$AY$1:$AZ$3,2,FALSE),"0")</f>
        <v>0</v>
      </c>
      <c r="DE312" s="180" t="str">
        <f>IFERROR(VLOOKUP(Table2[[#This Row],[Custody]],'Lookup Values'!$BA$1:$BB$3,2,FALSE),"0")</f>
        <v>0</v>
      </c>
      <c r="DF312" s="180" t="str">
        <f>IFERROR(VLOOKUP(Table2[[#This Row],[KS2 Eng &amp; Maths Ability Profile HAP/MAP/LAP]],'Lookup Values'!$BC$1:$BD$4,2,FALSE),"0")</f>
        <v>0</v>
      </c>
      <c r="DG312" s="180" t="str">
        <f>IFERROR(VLOOKUP(Table2[[#This Row],[Intended Post 16 Destination]],'Lookup Values'!$BG$1:$BH$12,2,FALSE),"0")</f>
        <v>0</v>
      </c>
      <c r="DH312" s="180" t="str">
        <f>IFERROR(VLOOKUP(Table2[[#This Row],[Application submitted (Y/N or number of applications)]],'Lookup Values'!$BI$1:$BJ$3,2,FALSE),"0")</f>
        <v>0</v>
      </c>
      <c r="DI312" s="180" t="str">
        <f>IFERROR(VLOOKUP(Table2[[#This Row],[Provider Name]],'Lookup Values'!$BK$1:$BL$3,2,FALSE),"0")</f>
        <v>0</v>
      </c>
      <c r="DJ312" s="181"/>
      <c r="DK312" s="180" t="str">
        <f>IFERROR(VLOOKUP(Table2[[#This Row],[Offer received (Y/N)]],'Lookup Values'!$BM$1:$BN$3,2,FALSE),"0")</f>
        <v>0</v>
      </c>
      <c r="DL312" s="180" t="str">
        <f>IFERROR(VLOOKUP(Table2[[#This Row],[Poor Behaviour / Attitude / Motivation]],'Lookup Values'!$BO$1:$BP$4,2,FALSE),"0")</f>
        <v>0</v>
      </c>
      <c r="DM312" s="180" t="str">
        <f>IFERROR(VLOOKUP(Table2[[#This Row],[Other known risk factors (1)]],'Lookup Values'!$BQ$1:$BR$10,2,FALSE),"0")</f>
        <v>0</v>
      </c>
      <c r="DN312" s="182" t="str">
        <f>IFERROR(VLOOKUP(Table2[[#This Row],[Other known risk factors (2)]],'Lookup Values'!$BQ$1:$BR$10,2,FALSE),"0")</f>
        <v>0</v>
      </c>
      <c r="DO312" s="180">
        <f>SUM(Table3[[#This Row],[Gender Score]:[Other known risk factors (2) Score]])</f>
        <v>0</v>
      </c>
      <c r="DP312" s="185" t="str">
        <f>CONCATENATE(Table2[[#This Row],[Generated RONI]],Table2[[#This Row],[School RONI]])</f>
        <v>Very Low</v>
      </c>
    </row>
    <row r="313" spans="1:120" s="179" customFormat="1" ht="13" x14ac:dyDescent="0.3">
      <c r="A313" s="168"/>
      <c r="B313" s="169"/>
      <c r="C313" s="170"/>
      <c r="D313" s="170"/>
      <c r="E313" s="170"/>
      <c r="F313" s="170"/>
      <c r="G313" s="170"/>
      <c r="H313" s="171"/>
      <c r="I313" s="172"/>
      <c r="J313" s="173"/>
      <c r="K313" s="172"/>
      <c r="L313" s="172"/>
      <c r="M313" s="173"/>
      <c r="N313" s="171"/>
      <c r="O313" s="173"/>
      <c r="P313" s="175"/>
      <c r="Q313" s="175"/>
      <c r="R313" s="175"/>
      <c r="S313" s="175"/>
      <c r="T313" s="175"/>
      <c r="U313" s="175"/>
      <c r="V313" s="175"/>
      <c r="W313" s="175"/>
      <c r="X313" s="175"/>
      <c r="Y313" s="175"/>
      <c r="Z313" s="175"/>
      <c r="AA313" s="175"/>
      <c r="AB313" s="175"/>
      <c r="AC313" s="175"/>
      <c r="AD313" s="175"/>
      <c r="AE313" s="175"/>
      <c r="AF313" s="175"/>
      <c r="AG313" s="175"/>
      <c r="AH313" s="175"/>
      <c r="AI313" s="175"/>
      <c r="AJ313" s="175"/>
      <c r="AK313" s="175"/>
      <c r="AL313" s="175"/>
      <c r="AM313" s="175"/>
      <c r="AN313" s="175"/>
      <c r="AO313" s="175"/>
      <c r="AP313" s="175"/>
      <c r="AQ313" s="175"/>
      <c r="AR313" s="176"/>
      <c r="AS313" s="176"/>
      <c r="AT313" s="176"/>
      <c r="AU313" s="177" t="str">
        <f>VLOOKUP(Table3[[#This Row],[Risk Rating Score]],'Lookup Values'!$BS$1:$BT$34,2)</f>
        <v>Very Low</v>
      </c>
      <c r="AV313" s="172"/>
      <c r="AW313" s="177" t="str">
        <f>IFERROR(VLOOKUP(Table3[[#This Row],[RONI Match]],'Lookup Values'!$BU$2:$BV$26,2,FALSE),"")</f>
        <v/>
      </c>
      <c r="AX313" s="186"/>
      <c r="AY313" s="172"/>
      <c r="AZ313" s="176"/>
      <c r="BA313" s="170"/>
      <c r="BB313" s="170"/>
      <c r="BC313" s="170"/>
      <c r="BD313" s="170"/>
      <c r="BE313" s="170"/>
      <c r="BF313" s="170"/>
      <c r="BG313" s="170"/>
      <c r="BH313" s="170"/>
      <c r="BI313" s="175"/>
      <c r="BJ313" s="173"/>
      <c r="BK313" s="173"/>
      <c r="BL313" s="175"/>
      <c r="BM313" s="176"/>
      <c r="CC313" s="180" t="str">
        <f>IFERROR(VLOOKUP(Table2[[#This Row],[Gender]],'Lookup Values'!$A$1:$B$5,2,FALSE),"0")</f>
        <v>0</v>
      </c>
      <c r="CD313" s="181"/>
      <c r="CE313" s="180" t="str">
        <f>IFERROR(VLOOKUP(Table2[[#This Row],[Year Group]],'Lookup Values'!$C$1:$D$9,2,FALSE),"0")</f>
        <v>0</v>
      </c>
      <c r="CF313" s="180" t="str">
        <f>IFERROR(VLOOKUP(Table2[[#This Row],[School]],'Lookup Values'!$E$1:$E$22,2,FALSE),"0")</f>
        <v>0</v>
      </c>
      <c r="CG313" s="180" t="str">
        <f>IFERROR(VLOOKUP(Table2[[#This Row],[Attending PRU / AP]],'Lookup Values'!$G$1:$H$3,2,FALSE),"0")</f>
        <v>0</v>
      </c>
      <c r="CH313" s="180" t="str">
        <f>IFERROR(VLOOKUP(Table2[[#This Row],[EHE]],'Lookup Values'!$I$1:$J$3,2,FALSE),"0")</f>
        <v>0</v>
      </c>
      <c r="CI313" s="180" t="str">
        <f>IFERROR(VLOOKUP(Table2[[#This Row],[CME]],'Lookup Values'!$K$1:$L$3,2,FALSE),"0")</f>
        <v>0</v>
      </c>
      <c r="CJ313" s="183" t="str">
        <f>IFERROR(VLOOKUP(Table2[[#This Row],[Ethnicity]],'Ethnicity codes'!$H$1:$J$101,3,FALSE),"")</f>
        <v/>
      </c>
      <c r="CK313" s="180" t="str">
        <f>IFERROR(VLOOKUP(Table3[[#This Row],[Ethnicity2]],'Lookup Values'!$M$1:$N$23,2,FALSE),"0")</f>
        <v>0</v>
      </c>
      <c r="CL313" s="180" t="str">
        <f>IFERROR(VLOOKUP(Table3[[#This Row],[Ethnicity2]],'Lookup Values'!$O$1:$P$3,2,FALSE),"0")</f>
        <v>0</v>
      </c>
      <c r="CM313" s="180" t="str">
        <f>IFERROR(VLOOKUP(Table2[[#This Row],[EAL]],'Lookup Values'!$Q$1:$R$3,2,FALSE),"0")</f>
        <v>0</v>
      </c>
      <c r="CN313" s="180" t="str">
        <f>IFERROR(VLOOKUP(Table2[[#This Row],[SEND]],'Lookup Values'!$S$1:$T$6,2,FALSE),"0")</f>
        <v>0</v>
      </c>
      <c r="CO313" s="180" t="str">
        <f>IFERROR(VLOOKUP(Table2[[#This Row],[Pupil Premium]],'Lookup Values'!$U$1:$V$3,2,FALSE),"0")</f>
        <v>0</v>
      </c>
      <c r="CP313" s="180" t="str">
        <f>IFERROR(VLOOKUP(Table2[[#This Row],[LAC / Care Leaver]],'Lookup Values'!$W$1:$X$3,2,FALSE),"0")</f>
        <v>0</v>
      </c>
      <c r="CQ313" s="180" t="str">
        <f>IFERROR(VLOOKUP(Table2[[#This Row],[CP / CIN]],'Lookup Values'!$Y$1:$Z$3,2,FALSE),"0")</f>
        <v>0</v>
      </c>
      <c r="CR313" s="180" t="str">
        <f>IFERROR(VLOOKUP(Table2[[#This Row],[Early Help Referral]],'Lookup Values'!$Y$1:$Z$3,2,FALSE),"0")</f>
        <v>0</v>
      </c>
      <c r="CS313" s="180" t="str">
        <f>IFERROR(VLOOKUP(Table2[[#This Row],[Social Worker]],'Lookup Values'!$Y$1:$Z$3,2,FALSE),"0")</f>
        <v>0</v>
      </c>
      <c r="CT313" s="180" t="str">
        <f>IFERROR(VLOOKUP(Table2[[#This Row],[Exclusion]],'Lookup Values'!$AE$1:$AF$5,2,FALSE),"0")</f>
        <v>0</v>
      </c>
      <c r="CU313" s="180" t="str">
        <f>IFERROR(VLOOKUP(Table2[[#This Row],[Attendance / Absence (&lt;90% PA / &lt;50% SA)]],'Lookup Values'!$AG$1:$AH$4,2,FALSE),"0")</f>
        <v>0</v>
      </c>
      <c r="CV313" s="180" t="str">
        <f>IFERROR(VLOOKUP(Table2[[#This Row],[Multiple School Moves (3+)]],'Lookup Values'!$AI$1:$AJ$3,2,FALSE),"0")</f>
        <v>0</v>
      </c>
      <c r="CW313" s="180" t="str">
        <f>IFERROR(VLOOKUP(Table2[[#This Row],[Pregnancy]],'Lookup Values'!$AK$1:$AL$3,2,FALSE),"0")</f>
        <v>0</v>
      </c>
      <c r="CX313" s="180" t="str">
        <f>IFERROR(VLOOKUP(Table2[[#This Row],[Young Parent]],'Lookup Values'!$AM$1:$AN$3,2,FALSE),"0")</f>
        <v>0</v>
      </c>
      <c r="CY313" s="180" t="str">
        <f>IFERROR(VLOOKUP(Table2[[#This Row],[Young Carer]],'Lookup Values'!$AO$1:$AP$3,2,FALSE),"0")</f>
        <v>0</v>
      </c>
      <c r="CZ313" s="180" t="str">
        <f>IFERROR(VLOOKUP(Table2[[#This Row],[CAMHS Involvement]],'Lookup Values'!$AQ$1:$AR$3,2,FALSE),"0")</f>
        <v>0</v>
      </c>
      <c r="DA313" s="180" t="str">
        <f>IFERROR(VLOOKUP(Table2[[#This Row],[Health Condition]],'Lookup Values'!$AS$1:$AT$3,2,FALSE),"0")</f>
        <v>0</v>
      </c>
      <c r="DB313" s="180" t="str">
        <f>IFERROR(VLOOKUP(Table2[[#This Row],[Substance Misuse ]],'Lookup Values'!$AU$1:$AV$3,2,FALSE),"0")</f>
        <v>0</v>
      </c>
      <c r="DC313" s="180" t="str">
        <f>IFERROR(VLOOKUP(Table2[[#This Row],[YOT supervision]],'Lookup Values'!$AW$1:$AX$3,2,FALSE),"0")</f>
        <v>0</v>
      </c>
      <c r="DD313" s="180" t="str">
        <f>IFERROR(VLOOKUP(Table2[[#This Row],[Previous YOT supervision]],'Lookup Values'!$AY$1:$AZ$3,2,FALSE),"0")</f>
        <v>0</v>
      </c>
      <c r="DE313" s="180" t="str">
        <f>IFERROR(VLOOKUP(Table2[[#This Row],[Custody]],'Lookup Values'!$BA$1:$BB$3,2,FALSE),"0")</f>
        <v>0</v>
      </c>
      <c r="DF313" s="180" t="str">
        <f>IFERROR(VLOOKUP(Table2[[#This Row],[KS2 Eng &amp; Maths Ability Profile HAP/MAP/LAP]],'Lookup Values'!$BC$1:$BD$4,2,FALSE),"0")</f>
        <v>0</v>
      </c>
      <c r="DG313" s="180" t="str">
        <f>IFERROR(VLOOKUP(Table2[[#This Row],[Intended Post 16 Destination]],'Lookup Values'!$BG$1:$BH$12,2,FALSE),"0")</f>
        <v>0</v>
      </c>
      <c r="DH313" s="180" t="str">
        <f>IFERROR(VLOOKUP(Table2[[#This Row],[Application submitted (Y/N or number of applications)]],'Lookup Values'!$BI$1:$BJ$3,2,FALSE),"0")</f>
        <v>0</v>
      </c>
      <c r="DI313" s="180" t="str">
        <f>IFERROR(VLOOKUP(Table2[[#This Row],[Provider Name]],'Lookup Values'!$BK$1:$BL$3,2,FALSE),"0")</f>
        <v>0</v>
      </c>
      <c r="DJ313" s="181"/>
      <c r="DK313" s="180" t="str">
        <f>IFERROR(VLOOKUP(Table2[[#This Row],[Offer received (Y/N)]],'Lookup Values'!$BM$1:$BN$3,2,FALSE),"0")</f>
        <v>0</v>
      </c>
      <c r="DL313" s="180" t="str">
        <f>IFERROR(VLOOKUP(Table2[[#This Row],[Poor Behaviour / Attitude / Motivation]],'Lookup Values'!$BO$1:$BP$4,2,FALSE),"0")</f>
        <v>0</v>
      </c>
      <c r="DM313" s="180" t="str">
        <f>IFERROR(VLOOKUP(Table2[[#This Row],[Other known risk factors (1)]],'Lookup Values'!$BQ$1:$BR$10,2,FALSE),"0")</f>
        <v>0</v>
      </c>
      <c r="DN313" s="182" t="str">
        <f>IFERROR(VLOOKUP(Table2[[#This Row],[Other known risk factors (2)]],'Lookup Values'!$BQ$1:$BR$10,2,FALSE),"0")</f>
        <v>0</v>
      </c>
      <c r="DO313" s="180">
        <f>SUM(Table3[[#This Row],[Gender Score]:[Other known risk factors (2) Score]])</f>
        <v>0</v>
      </c>
      <c r="DP313" s="185" t="str">
        <f>CONCATENATE(Table2[[#This Row],[Generated RONI]],Table2[[#This Row],[School RONI]])</f>
        <v>Very Low</v>
      </c>
    </row>
    <row r="314" spans="1:120" s="179" customFormat="1" ht="13" x14ac:dyDescent="0.3">
      <c r="A314" s="168"/>
      <c r="B314" s="169"/>
      <c r="C314" s="170"/>
      <c r="D314" s="170"/>
      <c r="E314" s="170"/>
      <c r="F314" s="170"/>
      <c r="G314" s="170"/>
      <c r="H314" s="171"/>
      <c r="I314" s="172"/>
      <c r="J314" s="173"/>
      <c r="K314" s="172"/>
      <c r="L314" s="172"/>
      <c r="M314" s="173"/>
      <c r="N314" s="171"/>
      <c r="O314" s="173"/>
      <c r="P314" s="175"/>
      <c r="Q314" s="175"/>
      <c r="R314" s="175"/>
      <c r="S314" s="175"/>
      <c r="T314" s="175"/>
      <c r="U314" s="175"/>
      <c r="V314" s="175"/>
      <c r="W314" s="175"/>
      <c r="X314" s="175"/>
      <c r="Y314" s="175"/>
      <c r="Z314" s="175"/>
      <c r="AA314" s="175"/>
      <c r="AB314" s="175"/>
      <c r="AC314" s="175"/>
      <c r="AD314" s="175"/>
      <c r="AE314" s="175"/>
      <c r="AF314" s="175"/>
      <c r="AG314" s="175"/>
      <c r="AH314" s="175"/>
      <c r="AI314" s="175"/>
      <c r="AJ314" s="175"/>
      <c r="AK314" s="175"/>
      <c r="AL314" s="175"/>
      <c r="AM314" s="175"/>
      <c r="AN314" s="175"/>
      <c r="AO314" s="175"/>
      <c r="AP314" s="175"/>
      <c r="AQ314" s="175"/>
      <c r="AR314" s="176"/>
      <c r="AS314" s="176"/>
      <c r="AT314" s="176"/>
      <c r="AU314" s="177" t="str">
        <f>VLOOKUP(Table3[[#This Row],[Risk Rating Score]],'Lookup Values'!$BS$1:$BT$34,2)</f>
        <v>Very Low</v>
      </c>
      <c r="AV314" s="172"/>
      <c r="AW314" s="177" t="str">
        <f>IFERROR(VLOOKUP(Table3[[#This Row],[RONI Match]],'Lookup Values'!$BU$2:$BV$26,2,FALSE),"")</f>
        <v/>
      </c>
      <c r="AX314" s="186"/>
      <c r="AY314" s="172"/>
      <c r="AZ314" s="176"/>
      <c r="BA314" s="170"/>
      <c r="BB314" s="170"/>
      <c r="BC314" s="170"/>
      <c r="BD314" s="170"/>
      <c r="BE314" s="170"/>
      <c r="BF314" s="170"/>
      <c r="BG314" s="170"/>
      <c r="BH314" s="170"/>
      <c r="BI314" s="175"/>
      <c r="BJ314" s="173"/>
      <c r="BK314" s="173"/>
      <c r="BL314" s="175"/>
      <c r="BM314" s="176"/>
      <c r="CC314" s="180" t="str">
        <f>IFERROR(VLOOKUP(Table2[[#This Row],[Gender]],'Lookup Values'!$A$1:$B$5,2,FALSE),"0")</f>
        <v>0</v>
      </c>
      <c r="CD314" s="181"/>
      <c r="CE314" s="180" t="str">
        <f>IFERROR(VLOOKUP(Table2[[#This Row],[Year Group]],'Lookup Values'!$C$1:$D$9,2,FALSE),"0")</f>
        <v>0</v>
      </c>
      <c r="CF314" s="180" t="str">
        <f>IFERROR(VLOOKUP(Table2[[#This Row],[School]],'Lookup Values'!$E$1:$E$22,2,FALSE),"0")</f>
        <v>0</v>
      </c>
      <c r="CG314" s="180" t="str">
        <f>IFERROR(VLOOKUP(Table2[[#This Row],[Attending PRU / AP]],'Lookup Values'!$G$1:$H$3,2,FALSE),"0")</f>
        <v>0</v>
      </c>
      <c r="CH314" s="180" t="str">
        <f>IFERROR(VLOOKUP(Table2[[#This Row],[EHE]],'Lookup Values'!$I$1:$J$3,2,FALSE),"0")</f>
        <v>0</v>
      </c>
      <c r="CI314" s="180" t="str">
        <f>IFERROR(VLOOKUP(Table2[[#This Row],[CME]],'Lookup Values'!$K$1:$L$3,2,FALSE),"0")</f>
        <v>0</v>
      </c>
      <c r="CJ314" s="183" t="str">
        <f>IFERROR(VLOOKUP(Table2[[#This Row],[Ethnicity]],'Ethnicity codes'!$H$1:$J$101,3,FALSE),"")</f>
        <v/>
      </c>
      <c r="CK314" s="180" t="str">
        <f>IFERROR(VLOOKUP(Table3[[#This Row],[Ethnicity2]],'Lookup Values'!$M$1:$N$23,2,FALSE),"0")</f>
        <v>0</v>
      </c>
      <c r="CL314" s="180" t="str">
        <f>IFERROR(VLOOKUP(Table3[[#This Row],[Ethnicity2]],'Lookup Values'!$O$1:$P$3,2,FALSE),"0")</f>
        <v>0</v>
      </c>
      <c r="CM314" s="180" t="str">
        <f>IFERROR(VLOOKUP(Table2[[#This Row],[EAL]],'Lookup Values'!$Q$1:$R$3,2,FALSE),"0")</f>
        <v>0</v>
      </c>
      <c r="CN314" s="180" t="str">
        <f>IFERROR(VLOOKUP(Table2[[#This Row],[SEND]],'Lookup Values'!$S$1:$T$6,2,FALSE),"0")</f>
        <v>0</v>
      </c>
      <c r="CO314" s="180" t="str">
        <f>IFERROR(VLOOKUP(Table2[[#This Row],[Pupil Premium]],'Lookup Values'!$U$1:$V$3,2,FALSE),"0")</f>
        <v>0</v>
      </c>
      <c r="CP314" s="180" t="str">
        <f>IFERROR(VLOOKUP(Table2[[#This Row],[LAC / Care Leaver]],'Lookup Values'!$W$1:$X$3,2,FALSE),"0")</f>
        <v>0</v>
      </c>
      <c r="CQ314" s="180" t="str">
        <f>IFERROR(VLOOKUP(Table2[[#This Row],[CP / CIN]],'Lookup Values'!$Y$1:$Z$3,2,FALSE),"0")</f>
        <v>0</v>
      </c>
      <c r="CR314" s="180" t="str">
        <f>IFERROR(VLOOKUP(Table2[[#This Row],[Early Help Referral]],'Lookup Values'!$Y$1:$Z$3,2,FALSE),"0")</f>
        <v>0</v>
      </c>
      <c r="CS314" s="180" t="str">
        <f>IFERROR(VLOOKUP(Table2[[#This Row],[Social Worker]],'Lookup Values'!$Y$1:$Z$3,2,FALSE),"0")</f>
        <v>0</v>
      </c>
      <c r="CT314" s="180" t="str">
        <f>IFERROR(VLOOKUP(Table2[[#This Row],[Exclusion]],'Lookup Values'!$AE$1:$AF$5,2,FALSE),"0")</f>
        <v>0</v>
      </c>
      <c r="CU314" s="180" t="str">
        <f>IFERROR(VLOOKUP(Table2[[#This Row],[Attendance / Absence (&lt;90% PA / &lt;50% SA)]],'Lookup Values'!$AG$1:$AH$4,2,FALSE),"0")</f>
        <v>0</v>
      </c>
      <c r="CV314" s="180" t="str">
        <f>IFERROR(VLOOKUP(Table2[[#This Row],[Multiple School Moves (3+)]],'Lookup Values'!$AI$1:$AJ$3,2,FALSE),"0")</f>
        <v>0</v>
      </c>
      <c r="CW314" s="180" t="str">
        <f>IFERROR(VLOOKUP(Table2[[#This Row],[Pregnancy]],'Lookup Values'!$AK$1:$AL$3,2,FALSE),"0")</f>
        <v>0</v>
      </c>
      <c r="CX314" s="180" t="str">
        <f>IFERROR(VLOOKUP(Table2[[#This Row],[Young Parent]],'Lookup Values'!$AM$1:$AN$3,2,FALSE),"0")</f>
        <v>0</v>
      </c>
      <c r="CY314" s="180" t="str">
        <f>IFERROR(VLOOKUP(Table2[[#This Row],[Young Carer]],'Lookup Values'!$AO$1:$AP$3,2,FALSE),"0")</f>
        <v>0</v>
      </c>
      <c r="CZ314" s="180" t="str">
        <f>IFERROR(VLOOKUP(Table2[[#This Row],[CAMHS Involvement]],'Lookup Values'!$AQ$1:$AR$3,2,FALSE),"0")</f>
        <v>0</v>
      </c>
      <c r="DA314" s="180" t="str">
        <f>IFERROR(VLOOKUP(Table2[[#This Row],[Health Condition]],'Lookup Values'!$AS$1:$AT$3,2,FALSE),"0")</f>
        <v>0</v>
      </c>
      <c r="DB314" s="180" t="str">
        <f>IFERROR(VLOOKUP(Table2[[#This Row],[Substance Misuse ]],'Lookup Values'!$AU$1:$AV$3,2,FALSE),"0")</f>
        <v>0</v>
      </c>
      <c r="DC314" s="180" t="str">
        <f>IFERROR(VLOOKUP(Table2[[#This Row],[YOT supervision]],'Lookup Values'!$AW$1:$AX$3,2,FALSE),"0")</f>
        <v>0</v>
      </c>
      <c r="DD314" s="180" t="str">
        <f>IFERROR(VLOOKUP(Table2[[#This Row],[Previous YOT supervision]],'Lookup Values'!$AY$1:$AZ$3,2,FALSE),"0")</f>
        <v>0</v>
      </c>
      <c r="DE314" s="180" t="str">
        <f>IFERROR(VLOOKUP(Table2[[#This Row],[Custody]],'Lookup Values'!$BA$1:$BB$3,2,FALSE),"0")</f>
        <v>0</v>
      </c>
      <c r="DF314" s="180" t="str">
        <f>IFERROR(VLOOKUP(Table2[[#This Row],[KS2 Eng &amp; Maths Ability Profile HAP/MAP/LAP]],'Lookup Values'!$BC$1:$BD$4,2,FALSE),"0")</f>
        <v>0</v>
      </c>
      <c r="DG314" s="180" t="str">
        <f>IFERROR(VLOOKUP(Table2[[#This Row],[Intended Post 16 Destination]],'Lookup Values'!$BG$1:$BH$12,2,FALSE),"0")</f>
        <v>0</v>
      </c>
      <c r="DH314" s="180" t="str">
        <f>IFERROR(VLOOKUP(Table2[[#This Row],[Application submitted (Y/N or number of applications)]],'Lookup Values'!$BI$1:$BJ$3,2,FALSE),"0")</f>
        <v>0</v>
      </c>
      <c r="DI314" s="180" t="str">
        <f>IFERROR(VLOOKUP(Table2[[#This Row],[Provider Name]],'Lookup Values'!$BK$1:$BL$3,2,FALSE),"0")</f>
        <v>0</v>
      </c>
      <c r="DJ314" s="181"/>
      <c r="DK314" s="180" t="str">
        <f>IFERROR(VLOOKUP(Table2[[#This Row],[Offer received (Y/N)]],'Lookup Values'!$BM$1:$BN$3,2,FALSE),"0")</f>
        <v>0</v>
      </c>
      <c r="DL314" s="180" t="str">
        <f>IFERROR(VLOOKUP(Table2[[#This Row],[Poor Behaviour / Attitude / Motivation]],'Lookup Values'!$BO$1:$BP$4,2,FALSE),"0")</f>
        <v>0</v>
      </c>
      <c r="DM314" s="180" t="str">
        <f>IFERROR(VLOOKUP(Table2[[#This Row],[Other known risk factors (1)]],'Lookup Values'!$BQ$1:$BR$10,2,FALSE),"0")</f>
        <v>0</v>
      </c>
      <c r="DN314" s="182" t="str">
        <f>IFERROR(VLOOKUP(Table2[[#This Row],[Other known risk factors (2)]],'Lookup Values'!$BQ$1:$BR$10,2,FALSE),"0")</f>
        <v>0</v>
      </c>
      <c r="DO314" s="180">
        <f>SUM(Table3[[#This Row],[Gender Score]:[Other known risk factors (2) Score]])</f>
        <v>0</v>
      </c>
      <c r="DP314" s="185" t="str">
        <f>CONCATENATE(Table2[[#This Row],[Generated RONI]],Table2[[#This Row],[School RONI]])</f>
        <v>Very Low</v>
      </c>
    </row>
    <row r="315" spans="1:120" s="179" customFormat="1" ht="13" x14ac:dyDescent="0.3">
      <c r="A315" s="168"/>
      <c r="B315" s="169"/>
      <c r="C315" s="170"/>
      <c r="D315" s="170"/>
      <c r="E315" s="170"/>
      <c r="F315" s="170"/>
      <c r="G315" s="170"/>
      <c r="H315" s="171"/>
      <c r="I315" s="172"/>
      <c r="J315" s="173"/>
      <c r="K315" s="172"/>
      <c r="L315" s="172"/>
      <c r="M315" s="173"/>
      <c r="N315" s="171"/>
      <c r="O315" s="173"/>
      <c r="P315" s="175"/>
      <c r="Q315" s="175"/>
      <c r="R315" s="175"/>
      <c r="S315" s="175"/>
      <c r="T315" s="175"/>
      <c r="U315" s="175"/>
      <c r="V315" s="175"/>
      <c r="W315" s="175"/>
      <c r="X315" s="175"/>
      <c r="Y315" s="175"/>
      <c r="Z315" s="175"/>
      <c r="AA315" s="175"/>
      <c r="AB315" s="175"/>
      <c r="AC315" s="175"/>
      <c r="AD315" s="175"/>
      <c r="AE315" s="175"/>
      <c r="AF315" s="175"/>
      <c r="AG315" s="175"/>
      <c r="AH315" s="175"/>
      <c r="AI315" s="175"/>
      <c r="AJ315" s="175"/>
      <c r="AK315" s="175"/>
      <c r="AL315" s="175"/>
      <c r="AM315" s="175"/>
      <c r="AN315" s="175"/>
      <c r="AO315" s="175"/>
      <c r="AP315" s="175"/>
      <c r="AQ315" s="175"/>
      <c r="AR315" s="176"/>
      <c r="AS315" s="176"/>
      <c r="AT315" s="176"/>
      <c r="AU315" s="177" t="str">
        <f>VLOOKUP(Table3[[#This Row],[Risk Rating Score]],'Lookup Values'!$BS$1:$BT$34,2)</f>
        <v>Very Low</v>
      </c>
      <c r="AV315" s="172"/>
      <c r="AW315" s="177" t="str">
        <f>IFERROR(VLOOKUP(Table3[[#This Row],[RONI Match]],'Lookup Values'!$BU$2:$BV$26,2,FALSE),"")</f>
        <v/>
      </c>
      <c r="AX315" s="186"/>
      <c r="AY315" s="172"/>
      <c r="AZ315" s="176"/>
      <c r="BA315" s="170"/>
      <c r="BB315" s="170"/>
      <c r="BC315" s="170"/>
      <c r="BD315" s="170"/>
      <c r="BE315" s="170"/>
      <c r="BF315" s="170"/>
      <c r="BG315" s="170"/>
      <c r="BH315" s="170"/>
      <c r="BI315" s="175"/>
      <c r="BJ315" s="173"/>
      <c r="BK315" s="173"/>
      <c r="BL315" s="175"/>
      <c r="BM315" s="176"/>
      <c r="CC315" s="180" t="str">
        <f>IFERROR(VLOOKUP(Table2[[#This Row],[Gender]],'Lookup Values'!$A$1:$B$5,2,FALSE),"0")</f>
        <v>0</v>
      </c>
      <c r="CD315" s="181"/>
      <c r="CE315" s="180" t="str">
        <f>IFERROR(VLOOKUP(Table2[[#This Row],[Year Group]],'Lookup Values'!$C$1:$D$9,2,FALSE),"0")</f>
        <v>0</v>
      </c>
      <c r="CF315" s="180" t="str">
        <f>IFERROR(VLOOKUP(Table2[[#This Row],[School]],'Lookup Values'!$E$1:$E$22,2,FALSE),"0")</f>
        <v>0</v>
      </c>
      <c r="CG315" s="180" t="str">
        <f>IFERROR(VLOOKUP(Table2[[#This Row],[Attending PRU / AP]],'Lookup Values'!$G$1:$H$3,2,FALSE),"0")</f>
        <v>0</v>
      </c>
      <c r="CH315" s="180" t="str">
        <f>IFERROR(VLOOKUP(Table2[[#This Row],[EHE]],'Lookup Values'!$I$1:$J$3,2,FALSE),"0")</f>
        <v>0</v>
      </c>
      <c r="CI315" s="180" t="str">
        <f>IFERROR(VLOOKUP(Table2[[#This Row],[CME]],'Lookup Values'!$K$1:$L$3,2,FALSE),"0")</f>
        <v>0</v>
      </c>
      <c r="CJ315" s="183" t="str">
        <f>IFERROR(VLOOKUP(Table2[[#This Row],[Ethnicity]],'Ethnicity codes'!$H$1:$J$101,3,FALSE),"")</f>
        <v/>
      </c>
      <c r="CK315" s="180" t="str">
        <f>IFERROR(VLOOKUP(Table3[[#This Row],[Ethnicity2]],'Lookup Values'!$M$1:$N$23,2,FALSE),"0")</f>
        <v>0</v>
      </c>
      <c r="CL315" s="180" t="str">
        <f>IFERROR(VLOOKUP(Table3[[#This Row],[Ethnicity2]],'Lookup Values'!$O$1:$P$3,2,FALSE),"0")</f>
        <v>0</v>
      </c>
      <c r="CM315" s="180" t="str">
        <f>IFERROR(VLOOKUP(Table2[[#This Row],[EAL]],'Lookup Values'!$Q$1:$R$3,2,FALSE),"0")</f>
        <v>0</v>
      </c>
      <c r="CN315" s="180" t="str">
        <f>IFERROR(VLOOKUP(Table2[[#This Row],[SEND]],'Lookup Values'!$S$1:$T$6,2,FALSE),"0")</f>
        <v>0</v>
      </c>
      <c r="CO315" s="180" t="str">
        <f>IFERROR(VLOOKUP(Table2[[#This Row],[Pupil Premium]],'Lookup Values'!$U$1:$V$3,2,FALSE),"0")</f>
        <v>0</v>
      </c>
      <c r="CP315" s="180" t="str">
        <f>IFERROR(VLOOKUP(Table2[[#This Row],[LAC / Care Leaver]],'Lookup Values'!$W$1:$X$3,2,FALSE),"0")</f>
        <v>0</v>
      </c>
      <c r="CQ315" s="180" t="str">
        <f>IFERROR(VLOOKUP(Table2[[#This Row],[CP / CIN]],'Lookup Values'!$Y$1:$Z$3,2,FALSE),"0")</f>
        <v>0</v>
      </c>
      <c r="CR315" s="180" t="str">
        <f>IFERROR(VLOOKUP(Table2[[#This Row],[Early Help Referral]],'Lookup Values'!$Y$1:$Z$3,2,FALSE),"0")</f>
        <v>0</v>
      </c>
      <c r="CS315" s="180" t="str">
        <f>IFERROR(VLOOKUP(Table2[[#This Row],[Social Worker]],'Lookup Values'!$Y$1:$Z$3,2,FALSE),"0")</f>
        <v>0</v>
      </c>
      <c r="CT315" s="180" t="str">
        <f>IFERROR(VLOOKUP(Table2[[#This Row],[Exclusion]],'Lookup Values'!$AE$1:$AF$5,2,FALSE),"0")</f>
        <v>0</v>
      </c>
      <c r="CU315" s="180" t="str">
        <f>IFERROR(VLOOKUP(Table2[[#This Row],[Attendance / Absence (&lt;90% PA / &lt;50% SA)]],'Lookup Values'!$AG$1:$AH$4,2,FALSE),"0")</f>
        <v>0</v>
      </c>
      <c r="CV315" s="180" t="str">
        <f>IFERROR(VLOOKUP(Table2[[#This Row],[Multiple School Moves (3+)]],'Lookup Values'!$AI$1:$AJ$3,2,FALSE),"0")</f>
        <v>0</v>
      </c>
      <c r="CW315" s="180" t="str">
        <f>IFERROR(VLOOKUP(Table2[[#This Row],[Pregnancy]],'Lookup Values'!$AK$1:$AL$3,2,FALSE),"0")</f>
        <v>0</v>
      </c>
      <c r="CX315" s="180" t="str">
        <f>IFERROR(VLOOKUP(Table2[[#This Row],[Young Parent]],'Lookup Values'!$AM$1:$AN$3,2,FALSE),"0")</f>
        <v>0</v>
      </c>
      <c r="CY315" s="180" t="str">
        <f>IFERROR(VLOOKUP(Table2[[#This Row],[Young Carer]],'Lookup Values'!$AO$1:$AP$3,2,FALSE),"0")</f>
        <v>0</v>
      </c>
      <c r="CZ315" s="180" t="str">
        <f>IFERROR(VLOOKUP(Table2[[#This Row],[CAMHS Involvement]],'Lookup Values'!$AQ$1:$AR$3,2,FALSE),"0")</f>
        <v>0</v>
      </c>
      <c r="DA315" s="180" t="str">
        <f>IFERROR(VLOOKUP(Table2[[#This Row],[Health Condition]],'Lookup Values'!$AS$1:$AT$3,2,FALSE),"0")</f>
        <v>0</v>
      </c>
      <c r="DB315" s="180" t="str">
        <f>IFERROR(VLOOKUP(Table2[[#This Row],[Substance Misuse ]],'Lookup Values'!$AU$1:$AV$3,2,FALSE),"0")</f>
        <v>0</v>
      </c>
      <c r="DC315" s="180" t="str">
        <f>IFERROR(VLOOKUP(Table2[[#This Row],[YOT supervision]],'Lookup Values'!$AW$1:$AX$3,2,FALSE),"0")</f>
        <v>0</v>
      </c>
      <c r="DD315" s="180" t="str">
        <f>IFERROR(VLOOKUP(Table2[[#This Row],[Previous YOT supervision]],'Lookup Values'!$AY$1:$AZ$3,2,FALSE),"0")</f>
        <v>0</v>
      </c>
      <c r="DE315" s="180" t="str">
        <f>IFERROR(VLOOKUP(Table2[[#This Row],[Custody]],'Lookup Values'!$BA$1:$BB$3,2,FALSE),"0")</f>
        <v>0</v>
      </c>
      <c r="DF315" s="180" t="str">
        <f>IFERROR(VLOOKUP(Table2[[#This Row],[KS2 Eng &amp; Maths Ability Profile HAP/MAP/LAP]],'Lookup Values'!$BC$1:$BD$4,2,FALSE),"0")</f>
        <v>0</v>
      </c>
      <c r="DG315" s="180" t="str">
        <f>IFERROR(VLOOKUP(Table2[[#This Row],[Intended Post 16 Destination]],'Lookup Values'!$BG$1:$BH$12,2,FALSE),"0")</f>
        <v>0</v>
      </c>
      <c r="DH315" s="180" t="str">
        <f>IFERROR(VLOOKUP(Table2[[#This Row],[Application submitted (Y/N or number of applications)]],'Lookup Values'!$BI$1:$BJ$3,2,FALSE),"0")</f>
        <v>0</v>
      </c>
      <c r="DI315" s="180" t="str">
        <f>IFERROR(VLOOKUP(Table2[[#This Row],[Provider Name]],'Lookup Values'!$BK$1:$BL$3,2,FALSE),"0")</f>
        <v>0</v>
      </c>
      <c r="DJ315" s="181"/>
      <c r="DK315" s="180" t="str">
        <f>IFERROR(VLOOKUP(Table2[[#This Row],[Offer received (Y/N)]],'Lookup Values'!$BM$1:$BN$3,2,FALSE),"0")</f>
        <v>0</v>
      </c>
      <c r="DL315" s="180" t="str">
        <f>IFERROR(VLOOKUP(Table2[[#This Row],[Poor Behaviour / Attitude / Motivation]],'Lookup Values'!$BO$1:$BP$4,2,FALSE),"0")</f>
        <v>0</v>
      </c>
      <c r="DM315" s="180" t="str">
        <f>IFERROR(VLOOKUP(Table2[[#This Row],[Other known risk factors (1)]],'Lookup Values'!$BQ$1:$BR$10,2,FALSE),"0")</f>
        <v>0</v>
      </c>
      <c r="DN315" s="182" t="str">
        <f>IFERROR(VLOOKUP(Table2[[#This Row],[Other known risk factors (2)]],'Lookup Values'!$BQ$1:$BR$10,2,FALSE),"0")</f>
        <v>0</v>
      </c>
      <c r="DO315" s="180">
        <f>SUM(Table3[[#This Row],[Gender Score]:[Other known risk factors (2) Score]])</f>
        <v>0</v>
      </c>
      <c r="DP315" s="185" t="str">
        <f>CONCATENATE(Table2[[#This Row],[Generated RONI]],Table2[[#This Row],[School RONI]])</f>
        <v>Very Low</v>
      </c>
    </row>
    <row r="316" spans="1:120" s="179" customFormat="1" ht="13" x14ac:dyDescent="0.3">
      <c r="A316" s="168"/>
      <c r="B316" s="169"/>
      <c r="C316" s="170"/>
      <c r="D316" s="170"/>
      <c r="E316" s="170"/>
      <c r="F316" s="170"/>
      <c r="G316" s="170"/>
      <c r="H316" s="171"/>
      <c r="I316" s="172"/>
      <c r="J316" s="173"/>
      <c r="K316" s="172"/>
      <c r="L316" s="172"/>
      <c r="M316" s="173"/>
      <c r="N316" s="171"/>
      <c r="O316" s="173"/>
      <c r="P316" s="175"/>
      <c r="Q316" s="175"/>
      <c r="R316" s="175"/>
      <c r="S316" s="175"/>
      <c r="T316" s="175"/>
      <c r="U316" s="175"/>
      <c r="V316" s="175"/>
      <c r="W316" s="175"/>
      <c r="X316" s="175"/>
      <c r="Y316" s="175"/>
      <c r="Z316" s="175"/>
      <c r="AA316" s="175"/>
      <c r="AB316" s="175"/>
      <c r="AC316" s="175"/>
      <c r="AD316" s="175"/>
      <c r="AE316" s="175"/>
      <c r="AF316" s="175"/>
      <c r="AG316" s="175"/>
      <c r="AH316" s="175"/>
      <c r="AI316" s="175"/>
      <c r="AJ316" s="175"/>
      <c r="AK316" s="175"/>
      <c r="AL316" s="175"/>
      <c r="AM316" s="175"/>
      <c r="AN316" s="175"/>
      <c r="AO316" s="175"/>
      <c r="AP316" s="175"/>
      <c r="AQ316" s="175"/>
      <c r="AR316" s="176"/>
      <c r="AS316" s="176"/>
      <c r="AT316" s="176"/>
      <c r="AU316" s="177" t="str">
        <f>VLOOKUP(Table3[[#This Row],[Risk Rating Score]],'Lookup Values'!$BS$1:$BT$34,2)</f>
        <v>Very Low</v>
      </c>
      <c r="AV316" s="172"/>
      <c r="AW316" s="177" t="str">
        <f>IFERROR(VLOOKUP(Table3[[#This Row],[RONI Match]],'Lookup Values'!$BU$2:$BV$26,2,FALSE),"")</f>
        <v/>
      </c>
      <c r="AX316" s="186"/>
      <c r="AY316" s="172"/>
      <c r="AZ316" s="176"/>
      <c r="BA316" s="170"/>
      <c r="BB316" s="170"/>
      <c r="BC316" s="170"/>
      <c r="BD316" s="170"/>
      <c r="BE316" s="170"/>
      <c r="BF316" s="170"/>
      <c r="BG316" s="170"/>
      <c r="BH316" s="170"/>
      <c r="BI316" s="175"/>
      <c r="BJ316" s="173"/>
      <c r="BK316" s="173"/>
      <c r="BL316" s="175"/>
      <c r="BM316" s="176"/>
      <c r="CC316" s="184" t="str">
        <f>IFERROR(VLOOKUP(Table2[[#This Row],[Gender]],'Lookup Values'!$A$1:$B$5,2,FALSE),"0")</f>
        <v>0</v>
      </c>
      <c r="CD316" s="181"/>
      <c r="CE316" s="180" t="str">
        <f>IFERROR(VLOOKUP(Table2[[#This Row],[Year Group]],'Lookup Values'!$C$1:$D$9,2,FALSE),"0")</f>
        <v>0</v>
      </c>
      <c r="CF316" s="180" t="str">
        <f>IFERROR(VLOOKUP(Table2[[#This Row],[School]],'Lookup Values'!$E$1:$E$22,2,FALSE),"0")</f>
        <v>0</v>
      </c>
      <c r="CG316" s="180" t="str">
        <f>IFERROR(VLOOKUP(Table2[[#This Row],[Attending PRU / AP]],'Lookup Values'!$G$1:$H$3,2,FALSE),"0")</f>
        <v>0</v>
      </c>
      <c r="CH316" s="180" t="str">
        <f>IFERROR(VLOOKUP(Table2[[#This Row],[EHE]],'Lookup Values'!$I$1:$J$3,2,FALSE),"0")</f>
        <v>0</v>
      </c>
      <c r="CI316" s="180" t="str">
        <f>IFERROR(VLOOKUP(Table2[[#This Row],[CME]],'Lookup Values'!$K$1:$L$3,2,FALSE),"0")</f>
        <v>0</v>
      </c>
      <c r="CJ316" s="183" t="str">
        <f>IFERROR(VLOOKUP(Table2[[#This Row],[Ethnicity]],'Ethnicity codes'!$H$1:$J$101,3,FALSE),"")</f>
        <v/>
      </c>
      <c r="CK316" s="180" t="str">
        <f>IFERROR(VLOOKUP(Table3[[#This Row],[Ethnicity2]],'Lookup Values'!$M$1:$N$23,2,FALSE),"0")</f>
        <v>0</v>
      </c>
      <c r="CL316" s="180" t="str">
        <f>IFERROR(VLOOKUP(Table3[[#This Row],[Ethnicity2]],'Lookup Values'!$O$1:$P$3,2,FALSE),"0")</f>
        <v>0</v>
      </c>
      <c r="CM316" s="180" t="str">
        <f>IFERROR(VLOOKUP(Table2[[#This Row],[EAL]],'Lookup Values'!$Q$1:$R$3,2,FALSE),"0")</f>
        <v>0</v>
      </c>
      <c r="CN316" s="180" t="str">
        <f>IFERROR(VLOOKUP(Table2[[#This Row],[SEND]],'Lookup Values'!$S$1:$T$6,2,FALSE),"0")</f>
        <v>0</v>
      </c>
      <c r="CO316" s="180" t="str">
        <f>IFERROR(VLOOKUP(Table2[[#This Row],[Pupil Premium]],'Lookup Values'!$U$1:$V$3,2,FALSE),"0")</f>
        <v>0</v>
      </c>
      <c r="CP316" s="180" t="str">
        <f>IFERROR(VLOOKUP(Table2[[#This Row],[LAC / Care Leaver]],'Lookup Values'!$W$1:$X$3,2,FALSE),"0")</f>
        <v>0</v>
      </c>
      <c r="CQ316" s="180" t="str">
        <f>IFERROR(VLOOKUP(Table2[[#This Row],[CP / CIN]],'Lookup Values'!$Y$1:$Z$3,2,FALSE),"0")</f>
        <v>0</v>
      </c>
      <c r="CR316" s="180" t="str">
        <f>IFERROR(VLOOKUP(Table2[[#This Row],[Early Help Referral]],'Lookup Values'!$Y$1:$Z$3,2,FALSE),"0")</f>
        <v>0</v>
      </c>
      <c r="CS316" s="180" t="str">
        <f>IFERROR(VLOOKUP(Table2[[#This Row],[Social Worker]],'Lookup Values'!$Y$1:$Z$3,2,FALSE),"0")</f>
        <v>0</v>
      </c>
      <c r="CT316" s="180" t="str">
        <f>IFERROR(VLOOKUP(Table2[[#This Row],[Exclusion]],'Lookup Values'!$AE$1:$AF$5,2,FALSE),"0")</f>
        <v>0</v>
      </c>
      <c r="CU316" s="180" t="str">
        <f>IFERROR(VLOOKUP(Table2[[#This Row],[Attendance / Absence (&lt;90% PA / &lt;50% SA)]],'Lookup Values'!$AG$1:$AH$4,2,FALSE),"0")</f>
        <v>0</v>
      </c>
      <c r="CV316" s="180" t="str">
        <f>IFERROR(VLOOKUP(Table2[[#This Row],[Multiple School Moves (3+)]],'Lookup Values'!$AI$1:$AJ$3,2,FALSE),"0")</f>
        <v>0</v>
      </c>
      <c r="CW316" s="180" t="str">
        <f>IFERROR(VLOOKUP(Table2[[#This Row],[Pregnancy]],'Lookup Values'!$AK$1:$AL$3,2,FALSE),"0")</f>
        <v>0</v>
      </c>
      <c r="CX316" s="180" t="str">
        <f>IFERROR(VLOOKUP(Table2[[#This Row],[Young Parent]],'Lookup Values'!$AM$1:$AN$3,2,FALSE),"0")</f>
        <v>0</v>
      </c>
      <c r="CY316" s="180" t="str">
        <f>IFERROR(VLOOKUP(Table2[[#This Row],[Young Carer]],'Lookup Values'!$AO$1:$AP$3,2,FALSE),"0")</f>
        <v>0</v>
      </c>
      <c r="CZ316" s="180" t="str">
        <f>IFERROR(VLOOKUP(Table2[[#This Row],[CAMHS Involvement]],'Lookup Values'!$AQ$1:$AR$3,2,FALSE),"0")</f>
        <v>0</v>
      </c>
      <c r="DA316" s="180" t="str">
        <f>IFERROR(VLOOKUP(Table2[[#This Row],[Health Condition]],'Lookup Values'!$AS$1:$AT$3,2,FALSE),"0")</f>
        <v>0</v>
      </c>
      <c r="DB316" s="180" t="str">
        <f>IFERROR(VLOOKUP(Table2[[#This Row],[Substance Misuse ]],'Lookup Values'!$AU$1:$AV$3,2,FALSE),"0")</f>
        <v>0</v>
      </c>
      <c r="DC316" s="180" t="str">
        <f>IFERROR(VLOOKUP(Table2[[#This Row],[YOT supervision]],'Lookup Values'!$AW$1:$AX$3,2,FALSE),"0")</f>
        <v>0</v>
      </c>
      <c r="DD316" s="180" t="str">
        <f>IFERROR(VLOOKUP(Table2[[#This Row],[Previous YOT supervision]],'Lookup Values'!$AY$1:$AZ$3,2,FALSE),"0")</f>
        <v>0</v>
      </c>
      <c r="DE316" s="180" t="str">
        <f>IFERROR(VLOOKUP(Table2[[#This Row],[Custody]],'Lookup Values'!$BA$1:$BB$3,2,FALSE),"0")</f>
        <v>0</v>
      </c>
      <c r="DF316" s="180" t="str">
        <f>IFERROR(VLOOKUP(Table2[[#This Row],[KS2 Eng &amp; Maths Ability Profile HAP/MAP/LAP]],'Lookup Values'!$BC$1:$BD$4,2,FALSE),"0")</f>
        <v>0</v>
      </c>
      <c r="DG316" s="180" t="str">
        <f>IFERROR(VLOOKUP(Table2[[#This Row],[Intended Post 16 Destination]],'Lookup Values'!$BG$1:$BH$12,2,FALSE),"0")</f>
        <v>0</v>
      </c>
      <c r="DH316" s="180" t="str">
        <f>IFERROR(VLOOKUP(Table2[[#This Row],[Application submitted (Y/N or number of applications)]],'Lookup Values'!$BI$1:$BJ$3,2,FALSE),"0")</f>
        <v>0</v>
      </c>
      <c r="DI316" s="180" t="str">
        <f>IFERROR(VLOOKUP(Table2[[#This Row],[Provider Name]],'Lookup Values'!$BK$1:$BL$3,2,FALSE),"0")</f>
        <v>0</v>
      </c>
      <c r="DJ316" s="181"/>
      <c r="DK316" s="180" t="str">
        <f>IFERROR(VLOOKUP(Table2[[#This Row],[Offer received (Y/N)]],'Lookup Values'!$BM$1:$BN$3,2,FALSE),"0")</f>
        <v>0</v>
      </c>
      <c r="DL316" s="180" t="str">
        <f>IFERROR(VLOOKUP(Table2[[#This Row],[Poor Behaviour / Attitude / Motivation]],'Lookup Values'!$BO$1:$BP$4,2,FALSE),"0")</f>
        <v>0</v>
      </c>
      <c r="DM316" s="180" t="str">
        <f>IFERROR(VLOOKUP(Table2[[#This Row],[Other known risk factors (1)]],'Lookup Values'!$BQ$1:$BR$10,2,FALSE),"0")</f>
        <v>0</v>
      </c>
      <c r="DN316" s="182" t="str">
        <f>IFERROR(VLOOKUP(Table2[[#This Row],[Other known risk factors (2)]],'Lookup Values'!$BQ$1:$BR$10,2,FALSE),"0")</f>
        <v>0</v>
      </c>
      <c r="DO316" s="180">
        <f>SUM(Table3[[#This Row],[Gender Score]:[Other known risk factors (2) Score]])</f>
        <v>0</v>
      </c>
      <c r="DP316" s="185" t="str">
        <f>CONCATENATE(Table2[[#This Row],[Generated RONI]],Table2[[#This Row],[School RONI]])</f>
        <v>Very Low</v>
      </c>
    </row>
    <row r="317" spans="1:120" s="179" customFormat="1" ht="13" x14ac:dyDescent="0.3">
      <c r="A317" s="168"/>
      <c r="B317" s="169"/>
      <c r="C317" s="170"/>
      <c r="D317" s="170"/>
      <c r="E317" s="170"/>
      <c r="F317" s="170"/>
      <c r="G317" s="170"/>
      <c r="H317" s="171"/>
      <c r="I317" s="172"/>
      <c r="J317" s="173"/>
      <c r="K317" s="172"/>
      <c r="L317" s="172"/>
      <c r="M317" s="173"/>
      <c r="N317" s="171"/>
      <c r="O317" s="173"/>
      <c r="P317" s="175"/>
      <c r="Q317" s="175"/>
      <c r="R317" s="175"/>
      <c r="S317" s="175"/>
      <c r="T317" s="175"/>
      <c r="U317" s="175"/>
      <c r="V317" s="175"/>
      <c r="W317" s="175"/>
      <c r="X317" s="175"/>
      <c r="Y317" s="175"/>
      <c r="Z317" s="175"/>
      <c r="AA317" s="175"/>
      <c r="AB317" s="175"/>
      <c r="AC317" s="175"/>
      <c r="AD317" s="175"/>
      <c r="AE317" s="175"/>
      <c r="AF317" s="175"/>
      <c r="AG317" s="175"/>
      <c r="AH317" s="175"/>
      <c r="AI317" s="175"/>
      <c r="AJ317" s="175"/>
      <c r="AK317" s="175"/>
      <c r="AL317" s="175"/>
      <c r="AM317" s="175"/>
      <c r="AN317" s="175"/>
      <c r="AO317" s="175"/>
      <c r="AP317" s="175"/>
      <c r="AQ317" s="175"/>
      <c r="AR317" s="176"/>
      <c r="AS317" s="176"/>
      <c r="AT317" s="176"/>
      <c r="AU317" s="177" t="str">
        <f>VLOOKUP(Table3[[#This Row],[Risk Rating Score]],'Lookup Values'!$BS$1:$BT$34,2)</f>
        <v>Very Low</v>
      </c>
      <c r="AV317" s="172"/>
      <c r="AW317" s="177" t="str">
        <f>IFERROR(VLOOKUP(Table3[[#This Row],[RONI Match]],'Lookup Values'!$BU$2:$BV$26,2,FALSE),"")</f>
        <v/>
      </c>
      <c r="AX317" s="186"/>
      <c r="AY317" s="172"/>
      <c r="AZ317" s="176"/>
      <c r="BA317" s="170"/>
      <c r="BB317" s="170"/>
      <c r="BC317" s="170"/>
      <c r="BD317" s="170"/>
      <c r="BE317" s="170"/>
      <c r="BF317" s="170"/>
      <c r="BG317" s="170"/>
      <c r="BH317" s="170"/>
      <c r="BI317" s="175"/>
      <c r="BJ317" s="173"/>
      <c r="BK317" s="173"/>
      <c r="BL317" s="175"/>
      <c r="BM317" s="176"/>
      <c r="CC317" s="184" t="str">
        <f>IFERROR(VLOOKUP(Table2[[#This Row],[Gender]],'Lookup Values'!$A$1:$B$5,2,FALSE),"0")</f>
        <v>0</v>
      </c>
      <c r="CD317" s="181"/>
      <c r="CE317" s="180" t="str">
        <f>IFERROR(VLOOKUP(Table2[[#This Row],[Year Group]],'Lookup Values'!$C$1:$D$9,2,FALSE),"0")</f>
        <v>0</v>
      </c>
      <c r="CF317" s="180" t="str">
        <f>IFERROR(VLOOKUP(Table2[[#This Row],[School]],'Lookup Values'!$E$1:$E$22,2,FALSE),"0")</f>
        <v>0</v>
      </c>
      <c r="CG317" s="180" t="str">
        <f>IFERROR(VLOOKUP(Table2[[#This Row],[Attending PRU / AP]],'Lookup Values'!$G$1:$H$3,2,FALSE),"0")</f>
        <v>0</v>
      </c>
      <c r="CH317" s="180" t="str">
        <f>IFERROR(VLOOKUP(Table2[[#This Row],[EHE]],'Lookup Values'!$I$1:$J$3,2,FALSE),"0")</f>
        <v>0</v>
      </c>
      <c r="CI317" s="180" t="str">
        <f>IFERROR(VLOOKUP(Table2[[#This Row],[CME]],'Lookup Values'!$K$1:$L$3,2,FALSE),"0")</f>
        <v>0</v>
      </c>
      <c r="CJ317" s="183" t="str">
        <f>IFERROR(VLOOKUP(Table2[[#This Row],[Ethnicity]],'Ethnicity codes'!$H$1:$J$101,3,FALSE),"")</f>
        <v/>
      </c>
      <c r="CK317" s="180" t="str">
        <f>IFERROR(VLOOKUP(Table3[[#This Row],[Ethnicity2]],'Lookup Values'!$M$1:$N$23,2,FALSE),"0")</f>
        <v>0</v>
      </c>
      <c r="CL317" s="180" t="str">
        <f>IFERROR(VLOOKUP(Table3[[#This Row],[Ethnicity2]],'Lookup Values'!$O$1:$P$3,2,FALSE),"0")</f>
        <v>0</v>
      </c>
      <c r="CM317" s="180" t="str">
        <f>IFERROR(VLOOKUP(Table2[[#This Row],[EAL]],'Lookup Values'!$Q$1:$R$3,2,FALSE),"0")</f>
        <v>0</v>
      </c>
      <c r="CN317" s="180" t="str">
        <f>IFERROR(VLOOKUP(Table2[[#This Row],[SEND]],'Lookup Values'!$S$1:$T$6,2,FALSE),"0")</f>
        <v>0</v>
      </c>
      <c r="CO317" s="180" t="str">
        <f>IFERROR(VLOOKUP(Table2[[#This Row],[Pupil Premium]],'Lookup Values'!$U$1:$V$3,2,FALSE),"0")</f>
        <v>0</v>
      </c>
      <c r="CP317" s="180" t="str">
        <f>IFERROR(VLOOKUP(Table2[[#This Row],[LAC / Care Leaver]],'Lookup Values'!$W$1:$X$3,2,FALSE),"0")</f>
        <v>0</v>
      </c>
      <c r="CQ317" s="180" t="str">
        <f>IFERROR(VLOOKUP(Table2[[#This Row],[CP / CIN]],'Lookup Values'!$Y$1:$Z$3,2,FALSE),"0")</f>
        <v>0</v>
      </c>
      <c r="CR317" s="180" t="str">
        <f>IFERROR(VLOOKUP(Table2[[#This Row],[Early Help Referral]],'Lookup Values'!$Y$1:$Z$3,2,FALSE),"0")</f>
        <v>0</v>
      </c>
      <c r="CS317" s="180" t="str">
        <f>IFERROR(VLOOKUP(Table2[[#This Row],[Social Worker]],'Lookup Values'!$Y$1:$Z$3,2,FALSE),"0")</f>
        <v>0</v>
      </c>
      <c r="CT317" s="180" t="str">
        <f>IFERROR(VLOOKUP(Table2[[#This Row],[Exclusion]],'Lookup Values'!$AE$1:$AF$5,2,FALSE),"0")</f>
        <v>0</v>
      </c>
      <c r="CU317" s="180" t="str">
        <f>IFERROR(VLOOKUP(Table2[[#This Row],[Attendance / Absence (&lt;90% PA / &lt;50% SA)]],'Lookup Values'!$AG$1:$AH$4,2,FALSE),"0")</f>
        <v>0</v>
      </c>
      <c r="CV317" s="180" t="str">
        <f>IFERROR(VLOOKUP(Table2[[#This Row],[Multiple School Moves (3+)]],'Lookup Values'!$AI$1:$AJ$3,2,FALSE),"0")</f>
        <v>0</v>
      </c>
      <c r="CW317" s="180" t="str">
        <f>IFERROR(VLOOKUP(Table2[[#This Row],[Pregnancy]],'Lookup Values'!$AK$1:$AL$3,2,FALSE),"0")</f>
        <v>0</v>
      </c>
      <c r="CX317" s="180" t="str">
        <f>IFERROR(VLOOKUP(Table2[[#This Row],[Young Parent]],'Lookup Values'!$AM$1:$AN$3,2,FALSE),"0")</f>
        <v>0</v>
      </c>
      <c r="CY317" s="180" t="str">
        <f>IFERROR(VLOOKUP(Table2[[#This Row],[Young Carer]],'Lookup Values'!$AO$1:$AP$3,2,FALSE),"0")</f>
        <v>0</v>
      </c>
      <c r="CZ317" s="180" t="str">
        <f>IFERROR(VLOOKUP(Table2[[#This Row],[CAMHS Involvement]],'Lookup Values'!$AQ$1:$AR$3,2,FALSE),"0")</f>
        <v>0</v>
      </c>
      <c r="DA317" s="180" t="str">
        <f>IFERROR(VLOOKUP(Table2[[#This Row],[Health Condition]],'Lookup Values'!$AS$1:$AT$3,2,FALSE),"0")</f>
        <v>0</v>
      </c>
      <c r="DB317" s="180" t="str">
        <f>IFERROR(VLOOKUP(Table2[[#This Row],[Substance Misuse ]],'Lookup Values'!$AU$1:$AV$3,2,FALSE),"0")</f>
        <v>0</v>
      </c>
      <c r="DC317" s="180" t="str">
        <f>IFERROR(VLOOKUP(Table2[[#This Row],[YOT supervision]],'Lookup Values'!$AW$1:$AX$3,2,FALSE),"0")</f>
        <v>0</v>
      </c>
      <c r="DD317" s="180" t="str">
        <f>IFERROR(VLOOKUP(Table2[[#This Row],[Previous YOT supervision]],'Lookup Values'!$AY$1:$AZ$3,2,FALSE),"0")</f>
        <v>0</v>
      </c>
      <c r="DE317" s="180" t="str">
        <f>IFERROR(VLOOKUP(Table2[[#This Row],[Custody]],'Lookup Values'!$BA$1:$BB$3,2,FALSE),"0")</f>
        <v>0</v>
      </c>
      <c r="DF317" s="180" t="str">
        <f>IFERROR(VLOOKUP(Table2[[#This Row],[KS2 Eng &amp; Maths Ability Profile HAP/MAP/LAP]],'Lookup Values'!$BC$1:$BD$4,2,FALSE),"0")</f>
        <v>0</v>
      </c>
      <c r="DG317" s="180" t="str">
        <f>IFERROR(VLOOKUP(Table2[[#This Row],[Intended Post 16 Destination]],'Lookup Values'!$BG$1:$BH$12,2,FALSE),"0")</f>
        <v>0</v>
      </c>
      <c r="DH317" s="180" t="str">
        <f>IFERROR(VLOOKUP(Table2[[#This Row],[Application submitted (Y/N or number of applications)]],'Lookup Values'!$BI$1:$BJ$3,2,FALSE),"0")</f>
        <v>0</v>
      </c>
      <c r="DI317" s="180" t="str">
        <f>IFERROR(VLOOKUP(Table2[[#This Row],[Provider Name]],'Lookup Values'!$BK$1:$BL$3,2,FALSE),"0")</f>
        <v>0</v>
      </c>
      <c r="DJ317" s="181"/>
      <c r="DK317" s="180" t="str">
        <f>IFERROR(VLOOKUP(Table2[[#This Row],[Offer received (Y/N)]],'Lookup Values'!$BM$1:$BN$3,2,FALSE),"0")</f>
        <v>0</v>
      </c>
      <c r="DL317" s="180" t="str">
        <f>IFERROR(VLOOKUP(Table2[[#This Row],[Poor Behaviour / Attitude / Motivation]],'Lookup Values'!$BO$1:$BP$4,2,FALSE),"0")</f>
        <v>0</v>
      </c>
      <c r="DM317" s="180" t="str">
        <f>IFERROR(VLOOKUP(Table2[[#This Row],[Other known risk factors (1)]],'Lookup Values'!$BQ$1:$BR$10,2,FALSE),"0")</f>
        <v>0</v>
      </c>
      <c r="DN317" s="182" t="str">
        <f>IFERROR(VLOOKUP(Table2[[#This Row],[Other known risk factors (2)]],'Lookup Values'!$BQ$1:$BR$10,2,FALSE),"0")</f>
        <v>0</v>
      </c>
      <c r="DO317" s="180">
        <f>SUM(Table3[[#This Row],[Gender Score]:[Other known risk factors (2) Score]])</f>
        <v>0</v>
      </c>
      <c r="DP317" s="185" t="str">
        <f>CONCATENATE(Table2[[#This Row],[Generated RONI]],Table2[[#This Row],[School RONI]])</f>
        <v>Very Low</v>
      </c>
    </row>
    <row r="318" spans="1:120" s="179" customFormat="1" ht="13" x14ac:dyDescent="0.3">
      <c r="A318" s="168"/>
      <c r="B318" s="169"/>
      <c r="C318" s="170"/>
      <c r="D318" s="170"/>
      <c r="E318" s="170"/>
      <c r="F318" s="170"/>
      <c r="G318" s="170"/>
      <c r="H318" s="171"/>
      <c r="I318" s="172"/>
      <c r="J318" s="173"/>
      <c r="K318" s="172"/>
      <c r="L318" s="172"/>
      <c r="M318" s="173"/>
      <c r="N318" s="171"/>
      <c r="O318" s="173"/>
      <c r="P318" s="175"/>
      <c r="Q318" s="175"/>
      <c r="R318" s="175"/>
      <c r="S318" s="175"/>
      <c r="T318" s="175"/>
      <c r="U318" s="175"/>
      <c r="V318" s="175"/>
      <c r="W318" s="175"/>
      <c r="X318" s="175"/>
      <c r="Y318" s="175"/>
      <c r="Z318" s="175"/>
      <c r="AA318" s="175"/>
      <c r="AB318" s="175"/>
      <c r="AC318" s="175"/>
      <c r="AD318" s="175"/>
      <c r="AE318" s="175"/>
      <c r="AF318" s="175"/>
      <c r="AG318" s="175"/>
      <c r="AH318" s="175"/>
      <c r="AI318" s="175"/>
      <c r="AJ318" s="175"/>
      <c r="AK318" s="175"/>
      <c r="AL318" s="175"/>
      <c r="AM318" s="175"/>
      <c r="AN318" s="175"/>
      <c r="AO318" s="175"/>
      <c r="AP318" s="175"/>
      <c r="AQ318" s="175"/>
      <c r="AR318" s="176"/>
      <c r="AS318" s="176"/>
      <c r="AT318" s="176"/>
      <c r="AU318" s="177" t="str">
        <f>VLOOKUP(Table3[[#This Row],[Risk Rating Score]],'Lookup Values'!$BS$1:$BT$34,2)</f>
        <v>Very Low</v>
      </c>
      <c r="AV318" s="172"/>
      <c r="AW318" s="177" t="str">
        <f>IFERROR(VLOOKUP(Table3[[#This Row],[RONI Match]],'Lookup Values'!$BU$2:$BV$26,2,FALSE),"")</f>
        <v/>
      </c>
      <c r="AX318" s="186"/>
      <c r="AY318" s="172"/>
      <c r="AZ318" s="176"/>
      <c r="BA318" s="170"/>
      <c r="BB318" s="170"/>
      <c r="BC318" s="170"/>
      <c r="BD318" s="170"/>
      <c r="BE318" s="170"/>
      <c r="BF318" s="170"/>
      <c r="BG318" s="170"/>
      <c r="BH318" s="170"/>
      <c r="BI318" s="175"/>
      <c r="BJ318" s="173"/>
      <c r="BK318" s="173"/>
      <c r="BL318" s="175"/>
      <c r="BM318" s="176"/>
      <c r="CC318" s="184" t="str">
        <f>IFERROR(VLOOKUP(Table2[[#This Row],[Gender]],'Lookup Values'!$A$1:$B$5,2,FALSE),"0")</f>
        <v>0</v>
      </c>
      <c r="CD318" s="181"/>
      <c r="CE318" s="180" t="str">
        <f>IFERROR(VLOOKUP(Table2[[#This Row],[Year Group]],'Lookup Values'!$C$1:$D$9,2,FALSE),"0")</f>
        <v>0</v>
      </c>
      <c r="CF318" s="180" t="str">
        <f>IFERROR(VLOOKUP(Table2[[#This Row],[School]],'Lookup Values'!$E$1:$E$22,2,FALSE),"0")</f>
        <v>0</v>
      </c>
      <c r="CG318" s="180" t="str">
        <f>IFERROR(VLOOKUP(Table2[[#This Row],[Attending PRU / AP]],'Lookup Values'!$G$1:$H$3,2,FALSE),"0")</f>
        <v>0</v>
      </c>
      <c r="CH318" s="180" t="str">
        <f>IFERROR(VLOOKUP(Table2[[#This Row],[EHE]],'Lookup Values'!$I$1:$J$3,2,FALSE),"0")</f>
        <v>0</v>
      </c>
      <c r="CI318" s="180" t="str">
        <f>IFERROR(VLOOKUP(Table2[[#This Row],[CME]],'Lookup Values'!$K$1:$L$3,2,FALSE),"0")</f>
        <v>0</v>
      </c>
      <c r="CJ318" s="183" t="str">
        <f>IFERROR(VLOOKUP(Table2[[#This Row],[Ethnicity]],'Ethnicity codes'!$H$1:$J$101,3,FALSE),"")</f>
        <v/>
      </c>
      <c r="CK318" s="180" t="str">
        <f>IFERROR(VLOOKUP(Table3[[#This Row],[Ethnicity2]],'Lookup Values'!$M$1:$N$23,2,FALSE),"0")</f>
        <v>0</v>
      </c>
      <c r="CL318" s="180" t="str">
        <f>IFERROR(VLOOKUP(Table3[[#This Row],[Ethnicity2]],'Lookup Values'!$O$1:$P$3,2,FALSE),"0")</f>
        <v>0</v>
      </c>
      <c r="CM318" s="180" t="str">
        <f>IFERROR(VLOOKUP(Table2[[#This Row],[EAL]],'Lookup Values'!$Q$1:$R$3,2,FALSE),"0")</f>
        <v>0</v>
      </c>
      <c r="CN318" s="180" t="str">
        <f>IFERROR(VLOOKUP(Table2[[#This Row],[SEND]],'Lookup Values'!$S$1:$T$6,2,FALSE),"0")</f>
        <v>0</v>
      </c>
      <c r="CO318" s="180" t="str">
        <f>IFERROR(VLOOKUP(Table2[[#This Row],[Pupil Premium]],'Lookup Values'!$U$1:$V$3,2,FALSE),"0")</f>
        <v>0</v>
      </c>
      <c r="CP318" s="180" t="str">
        <f>IFERROR(VLOOKUP(Table2[[#This Row],[LAC / Care Leaver]],'Lookup Values'!$W$1:$X$3,2,FALSE),"0")</f>
        <v>0</v>
      </c>
      <c r="CQ318" s="180" t="str">
        <f>IFERROR(VLOOKUP(Table2[[#This Row],[CP / CIN]],'Lookup Values'!$Y$1:$Z$3,2,FALSE),"0")</f>
        <v>0</v>
      </c>
      <c r="CR318" s="180" t="str">
        <f>IFERROR(VLOOKUP(Table2[[#This Row],[Early Help Referral]],'Lookup Values'!$Y$1:$Z$3,2,FALSE),"0")</f>
        <v>0</v>
      </c>
      <c r="CS318" s="180" t="str">
        <f>IFERROR(VLOOKUP(Table2[[#This Row],[Social Worker]],'Lookup Values'!$Y$1:$Z$3,2,FALSE),"0")</f>
        <v>0</v>
      </c>
      <c r="CT318" s="180" t="str">
        <f>IFERROR(VLOOKUP(Table2[[#This Row],[Exclusion]],'Lookup Values'!$AE$1:$AF$5,2,FALSE),"0")</f>
        <v>0</v>
      </c>
      <c r="CU318" s="180" t="str">
        <f>IFERROR(VLOOKUP(Table2[[#This Row],[Attendance / Absence (&lt;90% PA / &lt;50% SA)]],'Lookup Values'!$AG$1:$AH$4,2,FALSE),"0")</f>
        <v>0</v>
      </c>
      <c r="CV318" s="180" t="str">
        <f>IFERROR(VLOOKUP(Table2[[#This Row],[Multiple School Moves (3+)]],'Lookup Values'!$AI$1:$AJ$3,2,FALSE),"0")</f>
        <v>0</v>
      </c>
      <c r="CW318" s="180" t="str">
        <f>IFERROR(VLOOKUP(Table2[[#This Row],[Pregnancy]],'Lookup Values'!$AK$1:$AL$3,2,FALSE),"0")</f>
        <v>0</v>
      </c>
      <c r="CX318" s="180" t="str">
        <f>IFERROR(VLOOKUP(Table2[[#This Row],[Young Parent]],'Lookup Values'!$AM$1:$AN$3,2,FALSE),"0")</f>
        <v>0</v>
      </c>
      <c r="CY318" s="180" t="str">
        <f>IFERROR(VLOOKUP(Table2[[#This Row],[Young Carer]],'Lookup Values'!$AO$1:$AP$3,2,FALSE),"0")</f>
        <v>0</v>
      </c>
      <c r="CZ318" s="180" t="str">
        <f>IFERROR(VLOOKUP(Table2[[#This Row],[CAMHS Involvement]],'Lookup Values'!$AQ$1:$AR$3,2,FALSE),"0")</f>
        <v>0</v>
      </c>
      <c r="DA318" s="180" t="str">
        <f>IFERROR(VLOOKUP(Table2[[#This Row],[Health Condition]],'Lookup Values'!$AS$1:$AT$3,2,FALSE),"0")</f>
        <v>0</v>
      </c>
      <c r="DB318" s="180" t="str">
        <f>IFERROR(VLOOKUP(Table2[[#This Row],[Substance Misuse ]],'Lookup Values'!$AU$1:$AV$3,2,FALSE),"0")</f>
        <v>0</v>
      </c>
      <c r="DC318" s="180" t="str">
        <f>IFERROR(VLOOKUP(Table2[[#This Row],[YOT supervision]],'Lookup Values'!$AW$1:$AX$3,2,FALSE),"0")</f>
        <v>0</v>
      </c>
      <c r="DD318" s="180" t="str">
        <f>IFERROR(VLOOKUP(Table2[[#This Row],[Previous YOT supervision]],'Lookup Values'!$AY$1:$AZ$3,2,FALSE),"0")</f>
        <v>0</v>
      </c>
      <c r="DE318" s="180" t="str">
        <f>IFERROR(VLOOKUP(Table2[[#This Row],[Custody]],'Lookup Values'!$BA$1:$BB$3,2,FALSE),"0")</f>
        <v>0</v>
      </c>
      <c r="DF318" s="180" t="str">
        <f>IFERROR(VLOOKUP(Table2[[#This Row],[KS2 Eng &amp; Maths Ability Profile HAP/MAP/LAP]],'Lookup Values'!$BC$1:$BD$4,2,FALSE),"0")</f>
        <v>0</v>
      </c>
      <c r="DG318" s="180" t="str">
        <f>IFERROR(VLOOKUP(Table2[[#This Row],[Intended Post 16 Destination]],'Lookup Values'!$BG$1:$BH$12,2,FALSE),"0")</f>
        <v>0</v>
      </c>
      <c r="DH318" s="180" t="str">
        <f>IFERROR(VLOOKUP(Table2[[#This Row],[Application submitted (Y/N or number of applications)]],'Lookup Values'!$BI$1:$BJ$3,2,FALSE),"0")</f>
        <v>0</v>
      </c>
      <c r="DI318" s="180" t="str">
        <f>IFERROR(VLOOKUP(Table2[[#This Row],[Provider Name]],'Lookup Values'!$BK$1:$BL$3,2,FALSE),"0")</f>
        <v>0</v>
      </c>
      <c r="DJ318" s="181"/>
      <c r="DK318" s="180" t="str">
        <f>IFERROR(VLOOKUP(Table2[[#This Row],[Offer received (Y/N)]],'Lookup Values'!$BM$1:$BN$3,2,FALSE),"0")</f>
        <v>0</v>
      </c>
      <c r="DL318" s="180" t="str">
        <f>IFERROR(VLOOKUP(Table2[[#This Row],[Poor Behaviour / Attitude / Motivation]],'Lookup Values'!$BO$1:$BP$4,2,FALSE),"0")</f>
        <v>0</v>
      </c>
      <c r="DM318" s="180" t="str">
        <f>IFERROR(VLOOKUP(Table2[[#This Row],[Other known risk factors (1)]],'Lookup Values'!$BQ$1:$BR$10,2,FALSE),"0")</f>
        <v>0</v>
      </c>
      <c r="DN318" s="182" t="str">
        <f>IFERROR(VLOOKUP(Table2[[#This Row],[Other known risk factors (2)]],'Lookup Values'!$BQ$1:$BR$10,2,FALSE),"0")</f>
        <v>0</v>
      </c>
      <c r="DO318" s="180">
        <f>SUM(Table3[[#This Row],[Gender Score]:[Other known risk factors (2) Score]])</f>
        <v>0</v>
      </c>
      <c r="DP318" s="185" t="str">
        <f>CONCATENATE(Table2[[#This Row],[Generated RONI]],Table2[[#This Row],[School RONI]])</f>
        <v>Very Low</v>
      </c>
    </row>
    <row r="319" spans="1:120" s="179" customFormat="1" ht="13" x14ac:dyDescent="0.3">
      <c r="A319" s="168"/>
      <c r="B319" s="169"/>
      <c r="C319" s="170"/>
      <c r="D319" s="170"/>
      <c r="E319" s="170"/>
      <c r="F319" s="170"/>
      <c r="G319" s="170"/>
      <c r="H319" s="171"/>
      <c r="I319" s="172"/>
      <c r="J319" s="173"/>
      <c r="K319" s="172"/>
      <c r="L319" s="172"/>
      <c r="M319" s="173"/>
      <c r="N319" s="171"/>
      <c r="O319" s="173"/>
      <c r="P319" s="175"/>
      <c r="Q319" s="175"/>
      <c r="R319" s="175"/>
      <c r="S319" s="175"/>
      <c r="T319" s="175"/>
      <c r="U319" s="175"/>
      <c r="V319" s="175"/>
      <c r="W319" s="175"/>
      <c r="X319" s="175"/>
      <c r="Y319" s="175"/>
      <c r="Z319" s="175"/>
      <c r="AA319" s="175"/>
      <c r="AB319" s="175"/>
      <c r="AC319" s="175"/>
      <c r="AD319" s="175"/>
      <c r="AE319" s="175"/>
      <c r="AF319" s="175"/>
      <c r="AG319" s="175"/>
      <c r="AH319" s="175"/>
      <c r="AI319" s="175"/>
      <c r="AJ319" s="175"/>
      <c r="AK319" s="175"/>
      <c r="AL319" s="175"/>
      <c r="AM319" s="175"/>
      <c r="AN319" s="175"/>
      <c r="AO319" s="175"/>
      <c r="AP319" s="175"/>
      <c r="AQ319" s="175"/>
      <c r="AR319" s="176"/>
      <c r="AS319" s="176"/>
      <c r="AT319" s="176"/>
      <c r="AU319" s="177" t="str">
        <f>VLOOKUP(Table3[[#This Row],[Risk Rating Score]],'Lookup Values'!$BS$1:$BT$34,2)</f>
        <v>Very Low</v>
      </c>
      <c r="AV319" s="172"/>
      <c r="AW319" s="177" t="str">
        <f>IFERROR(VLOOKUP(Table3[[#This Row],[RONI Match]],'Lookup Values'!$BU$2:$BV$26,2,FALSE),"")</f>
        <v/>
      </c>
      <c r="AX319" s="186"/>
      <c r="AY319" s="172"/>
      <c r="AZ319" s="176"/>
      <c r="BA319" s="170"/>
      <c r="BB319" s="170"/>
      <c r="BC319" s="170"/>
      <c r="BD319" s="170"/>
      <c r="BE319" s="170"/>
      <c r="BF319" s="170"/>
      <c r="BG319" s="170"/>
      <c r="BH319" s="170"/>
      <c r="BI319" s="175"/>
      <c r="BJ319" s="173"/>
      <c r="BK319" s="173"/>
      <c r="BL319" s="175"/>
      <c r="BM319" s="176"/>
      <c r="CC319" s="184" t="str">
        <f>IFERROR(VLOOKUP(Table2[[#This Row],[Gender]],'Lookup Values'!$A$1:$B$5,2,FALSE),"0")</f>
        <v>0</v>
      </c>
      <c r="CD319" s="181"/>
      <c r="CE319" s="180" t="str">
        <f>IFERROR(VLOOKUP(Table2[[#This Row],[Year Group]],'Lookup Values'!$C$1:$D$9,2,FALSE),"0")</f>
        <v>0</v>
      </c>
      <c r="CF319" s="180" t="str">
        <f>IFERROR(VLOOKUP(Table2[[#This Row],[School]],'Lookup Values'!$E$1:$E$22,2,FALSE),"0")</f>
        <v>0</v>
      </c>
      <c r="CG319" s="180" t="str">
        <f>IFERROR(VLOOKUP(Table2[[#This Row],[Attending PRU / AP]],'Lookup Values'!$G$1:$H$3,2,FALSE),"0")</f>
        <v>0</v>
      </c>
      <c r="CH319" s="180" t="str">
        <f>IFERROR(VLOOKUP(Table2[[#This Row],[EHE]],'Lookup Values'!$I$1:$J$3,2,FALSE),"0")</f>
        <v>0</v>
      </c>
      <c r="CI319" s="180" t="str">
        <f>IFERROR(VLOOKUP(Table2[[#This Row],[CME]],'Lookup Values'!$K$1:$L$3,2,FALSE),"0")</f>
        <v>0</v>
      </c>
      <c r="CJ319" s="183" t="str">
        <f>IFERROR(VLOOKUP(Table2[[#This Row],[Ethnicity]],'Ethnicity codes'!$H$1:$J$101,3,FALSE),"")</f>
        <v/>
      </c>
      <c r="CK319" s="180" t="str">
        <f>IFERROR(VLOOKUP(Table3[[#This Row],[Ethnicity2]],'Lookup Values'!$M$1:$N$23,2,FALSE),"0")</f>
        <v>0</v>
      </c>
      <c r="CL319" s="180" t="str">
        <f>IFERROR(VLOOKUP(Table3[[#This Row],[Ethnicity2]],'Lookup Values'!$O$1:$P$3,2,FALSE),"0")</f>
        <v>0</v>
      </c>
      <c r="CM319" s="180" t="str">
        <f>IFERROR(VLOOKUP(Table2[[#This Row],[EAL]],'Lookup Values'!$Q$1:$R$3,2,FALSE),"0")</f>
        <v>0</v>
      </c>
      <c r="CN319" s="180" t="str">
        <f>IFERROR(VLOOKUP(Table2[[#This Row],[SEND]],'Lookup Values'!$S$1:$T$6,2,FALSE),"0")</f>
        <v>0</v>
      </c>
      <c r="CO319" s="180" t="str">
        <f>IFERROR(VLOOKUP(Table2[[#This Row],[Pupil Premium]],'Lookup Values'!$U$1:$V$3,2,FALSE),"0")</f>
        <v>0</v>
      </c>
      <c r="CP319" s="180" t="str">
        <f>IFERROR(VLOOKUP(Table2[[#This Row],[LAC / Care Leaver]],'Lookup Values'!$W$1:$X$3,2,FALSE),"0")</f>
        <v>0</v>
      </c>
      <c r="CQ319" s="180" t="str">
        <f>IFERROR(VLOOKUP(Table2[[#This Row],[CP / CIN]],'Lookup Values'!$Y$1:$Z$3,2,FALSE),"0")</f>
        <v>0</v>
      </c>
      <c r="CR319" s="180" t="str">
        <f>IFERROR(VLOOKUP(Table2[[#This Row],[Early Help Referral]],'Lookup Values'!$Y$1:$Z$3,2,FALSE),"0")</f>
        <v>0</v>
      </c>
      <c r="CS319" s="180" t="str">
        <f>IFERROR(VLOOKUP(Table2[[#This Row],[Social Worker]],'Lookup Values'!$Y$1:$Z$3,2,FALSE),"0")</f>
        <v>0</v>
      </c>
      <c r="CT319" s="180" t="str">
        <f>IFERROR(VLOOKUP(Table2[[#This Row],[Exclusion]],'Lookup Values'!$AE$1:$AF$5,2,FALSE),"0")</f>
        <v>0</v>
      </c>
      <c r="CU319" s="180" t="str">
        <f>IFERROR(VLOOKUP(Table2[[#This Row],[Attendance / Absence (&lt;90% PA / &lt;50% SA)]],'Lookup Values'!$AG$1:$AH$4,2,FALSE),"0")</f>
        <v>0</v>
      </c>
      <c r="CV319" s="180" t="str">
        <f>IFERROR(VLOOKUP(Table2[[#This Row],[Multiple School Moves (3+)]],'Lookup Values'!$AI$1:$AJ$3,2,FALSE),"0")</f>
        <v>0</v>
      </c>
      <c r="CW319" s="180" t="str">
        <f>IFERROR(VLOOKUP(Table2[[#This Row],[Pregnancy]],'Lookup Values'!$AK$1:$AL$3,2,FALSE),"0")</f>
        <v>0</v>
      </c>
      <c r="CX319" s="180" t="str">
        <f>IFERROR(VLOOKUP(Table2[[#This Row],[Young Parent]],'Lookup Values'!$AM$1:$AN$3,2,FALSE),"0")</f>
        <v>0</v>
      </c>
      <c r="CY319" s="180" t="str">
        <f>IFERROR(VLOOKUP(Table2[[#This Row],[Young Carer]],'Lookup Values'!$AO$1:$AP$3,2,FALSE),"0")</f>
        <v>0</v>
      </c>
      <c r="CZ319" s="180" t="str">
        <f>IFERROR(VLOOKUP(Table2[[#This Row],[CAMHS Involvement]],'Lookup Values'!$AQ$1:$AR$3,2,FALSE),"0")</f>
        <v>0</v>
      </c>
      <c r="DA319" s="180" t="str">
        <f>IFERROR(VLOOKUP(Table2[[#This Row],[Health Condition]],'Lookup Values'!$AS$1:$AT$3,2,FALSE),"0")</f>
        <v>0</v>
      </c>
      <c r="DB319" s="180" t="str">
        <f>IFERROR(VLOOKUP(Table2[[#This Row],[Substance Misuse ]],'Lookup Values'!$AU$1:$AV$3,2,FALSE),"0")</f>
        <v>0</v>
      </c>
      <c r="DC319" s="180" t="str">
        <f>IFERROR(VLOOKUP(Table2[[#This Row],[YOT supervision]],'Lookup Values'!$AW$1:$AX$3,2,FALSE),"0")</f>
        <v>0</v>
      </c>
      <c r="DD319" s="180" t="str">
        <f>IFERROR(VLOOKUP(Table2[[#This Row],[Previous YOT supervision]],'Lookup Values'!$AY$1:$AZ$3,2,FALSE),"0")</f>
        <v>0</v>
      </c>
      <c r="DE319" s="180" t="str">
        <f>IFERROR(VLOOKUP(Table2[[#This Row],[Custody]],'Lookup Values'!$BA$1:$BB$3,2,FALSE),"0")</f>
        <v>0</v>
      </c>
      <c r="DF319" s="180" t="str">
        <f>IFERROR(VLOOKUP(Table2[[#This Row],[KS2 Eng &amp; Maths Ability Profile HAP/MAP/LAP]],'Lookup Values'!$BC$1:$BD$4,2,FALSE),"0")</f>
        <v>0</v>
      </c>
      <c r="DG319" s="180" t="str">
        <f>IFERROR(VLOOKUP(Table2[[#This Row],[Intended Post 16 Destination]],'Lookup Values'!$BG$1:$BH$12,2,FALSE),"0")</f>
        <v>0</v>
      </c>
      <c r="DH319" s="180" t="str">
        <f>IFERROR(VLOOKUP(Table2[[#This Row],[Application submitted (Y/N or number of applications)]],'Lookup Values'!$BI$1:$BJ$3,2,FALSE),"0")</f>
        <v>0</v>
      </c>
      <c r="DI319" s="180" t="str">
        <f>IFERROR(VLOOKUP(Table2[[#This Row],[Provider Name]],'Lookup Values'!$BK$1:$BL$3,2,FALSE),"0")</f>
        <v>0</v>
      </c>
      <c r="DJ319" s="181"/>
      <c r="DK319" s="180" t="str">
        <f>IFERROR(VLOOKUP(Table2[[#This Row],[Offer received (Y/N)]],'Lookup Values'!$BM$1:$BN$3,2,FALSE),"0")</f>
        <v>0</v>
      </c>
      <c r="DL319" s="180" t="str">
        <f>IFERROR(VLOOKUP(Table2[[#This Row],[Poor Behaviour / Attitude / Motivation]],'Lookup Values'!$BO$1:$BP$4,2,FALSE),"0")</f>
        <v>0</v>
      </c>
      <c r="DM319" s="180" t="str">
        <f>IFERROR(VLOOKUP(Table2[[#This Row],[Other known risk factors (1)]],'Lookup Values'!$BQ$1:$BR$10,2,FALSE),"0")</f>
        <v>0</v>
      </c>
      <c r="DN319" s="182" t="str">
        <f>IFERROR(VLOOKUP(Table2[[#This Row],[Other known risk factors (2)]],'Lookup Values'!$BQ$1:$BR$10,2,FALSE),"0")</f>
        <v>0</v>
      </c>
      <c r="DO319" s="180">
        <f>SUM(Table3[[#This Row],[Gender Score]:[Other known risk factors (2) Score]])</f>
        <v>0</v>
      </c>
      <c r="DP319" s="185" t="str">
        <f>CONCATENATE(Table2[[#This Row],[Generated RONI]],Table2[[#This Row],[School RONI]])</f>
        <v>Very Low</v>
      </c>
    </row>
    <row r="320" spans="1:120" s="179" customFormat="1" ht="13" x14ac:dyDescent="0.3">
      <c r="A320" s="168"/>
      <c r="B320" s="169"/>
      <c r="C320" s="170"/>
      <c r="D320" s="170"/>
      <c r="E320" s="170"/>
      <c r="F320" s="170"/>
      <c r="G320" s="170"/>
      <c r="H320" s="171"/>
      <c r="I320" s="172"/>
      <c r="J320" s="173"/>
      <c r="K320" s="172"/>
      <c r="L320" s="172"/>
      <c r="M320" s="173"/>
      <c r="N320" s="171"/>
      <c r="O320" s="173"/>
      <c r="P320" s="175"/>
      <c r="Q320" s="175"/>
      <c r="R320" s="175"/>
      <c r="S320" s="175"/>
      <c r="T320" s="175"/>
      <c r="U320" s="175"/>
      <c r="V320" s="175"/>
      <c r="W320" s="175"/>
      <c r="X320" s="175"/>
      <c r="Y320" s="175"/>
      <c r="Z320" s="175"/>
      <c r="AA320" s="175"/>
      <c r="AB320" s="175"/>
      <c r="AC320" s="175"/>
      <c r="AD320" s="175"/>
      <c r="AE320" s="175"/>
      <c r="AF320" s="175"/>
      <c r="AG320" s="175"/>
      <c r="AH320" s="175"/>
      <c r="AI320" s="175"/>
      <c r="AJ320" s="175"/>
      <c r="AK320" s="175"/>
      <c r="AL320" s="175"/>
      <c r="AM320" s="175"/>
      <c r="AN320" s="175"/>
      <c r="AO320" s="175"/>
      <c r="AP320" s="175"/>
      <c r="AQ320" s="175"/>
      <c r="AR320" s="176"/>
      <c r="AS320" s="176"/>
      <c r="AT320" s="176"/>
      <c r="AU320" s="177" t="str">
        <f>VLOOKUP(Table3[[#This Row],[Risk Rating Score]],'Lookup Values'!$BS$1:$BT$34,2)</f>
        <v>Very Low</v>
      </c>
      <c r="AV320" s="172"/>
      <c r="AW320" s="177" t="str">
        <f>IFERROR(VLOOKUP(Table3[[#This Row],[RONI Match]],'Lookup Values'!$BU$2:$BV$26,2,FALSE),"")</f>
        <v/>
      </c>
      <c r="AX320" s="186"/>
      <c r="AY320" s="172"/>
      <c r="AZ320" s="176"/>
      <c r="BA320" s="170"/>
      <c r="BB320" s="170"/>
      <c r="BC320" s="170"/>
      <c r="BD320" s="170"/>
      <c r="BE320" s="170"/>
      <c r="BF320" s="170"/>
      <c r="BG320" s="170"/>
      <c r="BH320" s="170"/>
      <c r="BI320" s="175"/>
      <c r="BJ320" s="173"/>
      <c r="BK320" s="173"/>
      <c r="BL320" s="175"/>
      <c r="BM320" s="176"/>
      <c r="CC320" s="184" t="str">
        <f>IFERROR(VLOOKUP(Table2[[#This Row],[Gender]],'Lookup Values'!$A$1:$B$5,2,FALSE),"0")</f>
        <v>0</v>
      </c>
      <c r="CD320" s="181"/>
      <c r="CE320" s="180" t="str">
        <f>IFERROR(VLOOKUP(Table2[[#This Row],[Year Group]],'Lookup Values'!$C$1:$D$9,2,FALSE),"0")</f>
        <v>0</v>
      </c>
      <c r="CF320" s="180" t="str">
        <f>IFERROR(VLOOKUP(Table2[[#This Row],[School]],'Lookup Values'!$E$1:$E$22,2,FALSE),"0")</f>
        <v>0</v>
      </c>
      <c r="CG320" s="180" t="str">
        <f>IFERROR(VLOOKUP(Table2[[#This Row],[Attending PRU / AP]],'Lookup Values'!$G$1:$H$3,2,FALSE),"0")</f>
        <v>0</v>
      </c>
      <c r="CH320" s="180" t="str">
        <f>IFERROR(VLOOKUP(Table2[[#This Row],[EHE]],'Lookup Values'!$I$1:$J$3,2,FALSE),"0")</f>
        <v>0</v>
      </c>
      <c r="CI320" s="180" t="str">
        <f>IFERROR(VLOOKUP(Table2[[#This Row],[CME]],'Lookup Values'!$K$1:$L$3,2,FALSE),"0")</f>
        <v>0</v>
      </c>
      <c r="CJ320" s="183" t="str">
        <f>IFERROR(VLOOKUP(Table2[[#This Row],[Ethnicity]],'Ethnicity codes'!$H$1:$J$101,3,FALSE),"")</f>
        <v/>
      </c>
      <c r="CK320" s="180" t="str">
        <f>IFERROR(VLOOKUP(Table3[[#This Row],[Ethnicity2]],'Lookup Values'!$M$1:$N$23,2,FALSE),"0")</f>
        <v>0</v>
      </c>
      <c r="CL320" s="180" t="str">
        <f>IFERROR(VLOOKUP(Table3[[#This Row],[Ethnicity2]],'Lookup Values'!$O$1:$P$3,2,FALSE),"0")</f>
        <v>0</v>
      </c>
      <c r="CM320" s="180" t="str">
        <f>IFERROR(VLOOKUP(Table2[[#This Row],[EAL]],'Lookup Values'!$Q$1:$R$3,2,FALSE),"0")</f>
        <v>0</v>
      </c>
      <c r="CN320" s="180" t="str">
        <f>IFERROR(VLOOKUP(Table2[[#This Row],[SEND]],'Lookup Values'!$S$1:$T$6,2,FALSE),"0")</f>
        <v>0</v>
      </c>
      <c r="CO320" s="180" t="str">
        <f>IFERROR(VLOOKUP(Table2[[#This Row],[Pupil Premium]],'Lookup Values'!$U$1:$V$3,2,FALSE),"0")</f>
        <v>0</v>
      </c>
      <c r="CP320" s="180" t="str">
        <f>IFERROR(VLOOKUP(Table2[[#This Row],[LAC / Care Leaver]],'Lookup Values'!$W$1:$X$3,2,FALSE),"0")</f>
        <v>0</v>
      </c>
      <c r="CQ320" s="180" t="str">
        <f>IFERROR(VLOOKUP(Table2[[#This Row],[CP / CIN]],'Lookup Values'!$Y$1:$Z$3,2,FALSE),"0")</f>
        <v>0</v>
      </c>
      <c r="CR320" s="180" t="str">
        <f>IFERROR(VLOOKUP(Table2[[#This Row],[Early Help Referral]],'Lookup Values'!$Y$1:$Z$3,2,FALSE),"0")</f>
        <v>0</v>
      </c>
      <c r="CS320" s="180" t="str">
        <f>IFERROR(VLOOKUP(Table2[[#This Row],[Social Worker]],'Lookup Values'!$Y$1:$Z$3,2,FALSE),"0")</f>
        <v>0</v>
      </c>
      <c r="CT320" s="180" t="str">
        <f>IFERROR(VLOOKUP(Table2[[#This Row],[Exclusion]],'Lookup Values'!$AE$1:$AF$5,2,FALSE),"0")</f>
        <v>0</v>
      </c>
      <c r="CU320" s="180" t="str">
        <f>IFERROR(VLOOKUP(Table2[[#This Row],[Attendance / Absence (&lt;90% PA / &lt;50% SA)]],'Lookup Values'!$AG$1:$AH$4,2,FALSE),"0")</f>
        <v>0</v>
      </c>
      <c r="CV320" s="180" t="str">
        <f>IFERROR(VLOOKUP(Table2[[#This Row],[Multiple School Moves (3+)]],'Lookup Values'!$AI$1:$AJ$3,2,FALSE),"0")</f>
        <v>0</v>
      </c>
      <c r="CW320" s="180" t="str">
        <f>IFERROR(VLOOKUP(Table2[[#This Row],[Pregnancy]],'Lookup Values'!$AK$1:$AL$3,2,FALSE),"0")</f>
        <v>0</v>
      </c>
      <c r="CX320" s="180" t="str">
        <f>IFERROR(VLOOKUP(Table2[[#This Row],[Young Parent]],'Lookup Values'!$AM$1:$AN$3,2,FALSE),"0")</f>
        <v>0</v>
      </c>
      <c r="CY320" s="180" t="str">
        <f>IFERROR(VLOOKUP(Table2[[#This Row],[Young Carer]],'Lookup Values'!$AO$1:$AP$3,2,FALSE),"0")</f>
        <v>0</v>
      </c>
      <c r="CZ320" s="180" t="str">
        <f>IFERROR(VLOOKUP(Table2[[#This Row],[CAMHS Involvement]],'Lookup Values'!$AQ$1:$AR$3,2,FALSE),"0")</f>
        <v>0</v>
      </c>
      <c r="DA320" s="180" t="str">
        <f>IFERROR(VLOOKUP(Table2[[#This Row],[Health Condition]],'Lookup Values'!$AS$1:$AT$3,2,FALSE),"0")</f>
        <v>0</v>
      </c>
      <c r="DB320" s="180" t="str">
        <f>IFERROR(VLOOKUP(Table2[[#This Row],[Substance Misuse ]],'Lookup Values'!$AU$1:$AV$3,2,FALSE),"0")</f>
        <v>0</v>
      </c>
      <c r="DC320" s="180" t="str">
        <f>IFERROR(VLOOKUP(Table2[[#This Row],[YOT supervision]],'Lookup Values'!$AW$1:$AX$3,2,FALSE),"0")</f>
        <v>0</v>
      </c>
      <c r="DD320" s="180" t="str">
        <f>IFERROR(VLOOKUP(Table2[[#This Row],[Previous YOT supervision]],'Lookup Values'!$AY$1:$AZ$3,2,FALSE),"0")</f>
        <v>0</v>
      </c>
      <c r="DE320" s="180" t="str">
        <f>IFERROR(VLOOKUP(Table2[[#This Row],[Custody]],'Lookup Values'!$BA$1:$BB$3,2,FALSE),"0")</f>
        <v>0</v>
      </c>
      <c r="DF320" s="180" t="str">
        <f>IFERROR(VLOOKUP(Table2[[#This Row],[KS2 Eng &amp; Maths Ability Profile HAP/MAP/LAP]],'Lookup Values'!$BC$1:$BD$4,2,FALSE),"0")</f>
        <v>0</v>
      </c>
      <c r="DG320" s="180" t="str">
        <f>IFERROR(VLOOKUP(Table2[[#This Row],[Intended Post 16 Destination]],'Lookup Values'!$BG$1:$BH$12,2,FALSE),"0")</f>
        <v>0</v>
      </c>
      <c r="DH320" s="180" t="str">
        <f>IFERROR(VLOOKUP(Table2[[#This Row],[Application submitted (Y/N or number of applications)]],'Lookup Values'!$BI$1:$BJ$3,2,FALSE),"0")</f>
        <v>0</v>
      </c>
      <c r="DI320" s="180" t="str">
        <f>IFERROR(VLOOKUP(Table2[[#This Row],[Provider Name]],'Lookup Values'!$BK$1:$BL$3,2,FALSE),"0")</f>
        <v>0</v>
      </c>
      <c r="DJ320" s="181"/>
      <c r="DK320" s="180" t="str">
        <f>IFERROR(VLOOKUP(Table2[[#This Row],[Offer received (Y/N)]],'Lookup Values'!$BM$1:$BN$3,2,FALSE),"0")</f>
        <v>0</v>
      </c>
      <c r="DL320" s="180" t="str">
        <f>IFERROR(VLOOKUP(Table2[[#This Row],[Poor Behaviour / Attitude / Motivation]],'Lookup Values'!$BO$1:$BP$4,2,FALSE),"0")</f>
        <v>0</v>
      </c>
      <c r="DM320" s="180" t="str">
        <f>IFERROR(VLOOKUP(Table2[[#This Row],[Other known risk factors (1)]],'Lookup Values'!$BQ$1:$BR$10,2,FALSE),"0")</f>
        <v>0</v>
      </c>
      <c r="DN320" s="182" t="str">
        <f>IFERROR(VLOOKUP(Table2[[#This Row],[Other known risk factors (2)]],'Lookup Values'!$BQ$1:$BR$10,2,FALSE),"0")</f>
        <v>0</v>
      </c>
      <c r="DO320" s="180">
        <f>SUM(Table3[[#This Row],[Gender Score]:[Other known risk factors (2) Score]])</f>
        <v>0</v>
      </c>
      <c r="DP320" s="185" t="str">
        <f>CONCATENATE(Table2[[#This Row],[Generated RONI]],Table2[[#This Row],[School RONI]])</f>
        <v>Very Low</v>
      </c>
    </row>
    <row r="321" spans="1:120" s="179" customFormat="1" ht="13" x14ac:dyDescent="0.3">
      <c r="A321" s="168"/>
      <c r="B321" s="170"/>
      <c r="C321" s="170"/>
      <c r="D321" s="170"/>
      <c r="E321" s="170"/>
      <c r="F321" s="170"/>
      <c r="G321" s="170"/>
      <c r="H321" s="171"/>
      <c r="I321" s="172"/>
      <c r="J321" s="173"/>
      <c r="K321" s="172"/>
      <c r="L321" s="172"/>
      <c r="M321" s="173"/>
      <c r="N321" s="171"/>
      <c r="O321" s="170"/>
      <c r="P321" s="175"/>
      <c r="Q321" s="175"/>
      <c r="R321" s="175"/>
      <c r="S321" s="175"/>
      <c r="T321" s="175"/>
      <c r="U321" s="175"/>
      <c r="V321" s="175"/>
      <c r="W321" s="175"/>
      <c r="X321" s="175"/>
      <c r="Y321" s="175"/>
      <c r="Z321" s="175"/>
      <c r="AA321" s="175"/>
      <c r="AB321" s="175"/>
      <c r="AC321" s="175"/>
      <c r="AD321" s="175"/>
      <c r="AE321" s="175"/>
      <c r="AF321" s="175"/>
      <c r="AG321" s="175"/>
      <c r="AH321" s="175"/>
      <c r="AI321" s="175"/>
      <c r="AJ321" s="175"/>
      <c r="AK321" s="175"/>
      <c r="AL321" s="175"/>
      <c r="AM321" s="175"/>
      <c r="AN321" s="175"/>
      <c r="AO321" s="175"/>
      <c r="AP321" s="175"/>
      <c r="AQ321" s="175"/>
      <c r="AR321" s="176"/>
      <c r="AS321" s="176"/>
      <c r="AT321" s="176"/>
      <c r="AU321" s="177" t="str">
        <f>VLOOKUP(Table3[[#This Row],[Risk Rating Score]],'Lookup Values'!$BS$1:$BT$34,2)</f>
        <v>Very Low</v>
      </c>
      <c r="AV321" s="172"/>
      <c r="AW321" s="177" t="str">
        <f>IFERROR(VLOOKUP(Table3[[#This Row],[RONI Match]],'Lookup Values'!$BU$2:$BV$26,2,FALSE),"")</f>
        <v/>
      </c>
      <c r="AX321" s="186"/>
      <c r="AY321" s="172"/>
      <c r="AZ321" s="176"/>
      <c r="BA321" s="170"/>
      <c r="BB321" s="170"/>
      <c r="BC321" s="170"/>
      <c r="BD321" s="170"/>
      <c r="BE321" s="170"/>
      <c r="BF321" s="170"/>
      <c r="BG321" s="170"/>
      <c r="BH321" s="170"/>
      <c r="BI321" s="175"/>
      <c r="BJ321" s="173"/>
      <c r="BK321" s="173"/>
      <c r="BL321" s="175"/>
      <c r="BM321" s="176"/>
      <c r="CC321" s="184" t="str">
        <f>IFERROR(VLOOKUP(Table2[[#This Row],[Gender]],'Lookup Values'!$A$1:$B$5,2,FALSE),"0")</f>
        <v>0</v>
      </c>
      <c r="CD321" s="181"/>
      <c r="CE321" s="180" t="str">
        <f>IFERROR(VLOOKUP(Table2[[#This Row],[Year Group]],'Lookup Values'!$C$1:$D$9,2,FALSE),"0")</f>
        <v>0</v>
      </c>
      <c r="CF321" s="180" t="str">
        <f>IFERROR(VLOOKUP(Table2[[#This Row],[School]],'Lookup Values'!$E$1:$E$22,2,FALSE),"0")</f>
        <v>0</v>
      </c>
      <c r="CG321" s="180" t="str">
        <f>IFERROR(VLOOKUP(Table2[[#This Row],[Attending PRU / AP]],'Lookup Values'!$G$1:$H$3,2,FALSE),"0")</f>
        <v>0</v>
      </c>
      <c r="CH321" s="180" t="str">
        <f>IFERROR(VLOOKUP(Table2[[#This Row],[EHE]],'Lookup Values'!$I$1:$J$3,2,FALSE),"0")</f>
        <v>0</v>
      </c>
      <c r="CI321" s="180" t="str">
        <f>IFERROR(VLOOKUP(Table2[[#This Row],[CME]],'Lookup Values'!$K$1:$L$3,2,FALSE),"0")</f>
        <v>0</v>
      </c>
      <c r="CJ321" s="183" t="str">
        <f>IFERROR(VLOOKUP(Table2[[#This Row],[Ethnicity]],'Ethnicity codes'!$H$1:$J$101,3,FALSE),"")</f>
        <v/>
      </c>
      <c r="CK321" s="180" t="str">
        <f>IFERROR(VLOOKUP(Table3[[#This Row],[Ethnicity2]],'Lookup Values'!$M$1:$N$23,2,FALSE),"0")</f>
        <v>0</v>
      </c>
      <c r="CL321" s="180" t="str">
        <f>IFERROR(VLOOKUP(Table3[[#This Row],[Ethnicity2]],'Lookup Values'!$O$1:$P$3,2,FALSE),"0")</f>
        <v>0</v>
      </c>
      <c r="CM321" s="180" t="str">
        <f>IFERROR(VLOOKUP(Table2[[#This Row],[EAL]],'Lookup Values'!$Q$1:$R$3,2,FALSE),"0")</f>
        <v>0</v>
      </c>
      <c r="CN321" s="180" t="str">
        <f>IFERROR(VLOOKUP(Table2[[#This Row],[SEND]],'Lookup Values'!$S$1:$T$6,2,FALSE),"0")</f>
        <v>0</v>
      </c>
      <c r="CO321" s="180" t="str">
        <f>IFERROR(VLOOKUP(Table2[[#This Row],[Pupil Premium]],'Lookup Values'!$U$1:$V$3,2,FALSE),"0")</f>
        <v>0</v>
      </c>
      <c r="CP321" s="180" t="str">
        <f>IFERROR(VLOOKUP(Table2[[#This Row],[LAC / Care Leaver]],'Lookup Values'!$W$1:$X$3,2,FALSE),"0")</f>
        <v>0</v>
      </c>
      <c r="CQ321" s="180" t="str">
        <f>IFERROR(VLOOKUP(Table2[[#This Row],[CP / CIN]],'Lookup Values'!$Y$1:$Z$3,2,FALSE),"0")</f>
        <v>0</v>
      </c>
      <c r="CR321" s="180" t="str">
        <f>IFERROR(VLOOKUP(Table2[[#This Row],[Early Help Referral]],'Lookup Values'!$Y$1:$Z$3,2,FALSE),"0")</f>
        <v>0</v>
      </c>
      <c r="CS321" s="180" t="str">
        <f>IFERROR(VLOOKUP(Table2[[#This Row],[Social Worker]],'Lookup Values'!$Y$1:$Z$3,2,FALSE),"0")</f>
        <v>0</v>
      </c>
      <c r="CT321" s="180" t="str">
        <f>IFERROR(VLOOKUP(Table2[[#This Row],[Exclusion]],'Lookup Values'!$AE$1:$AF$5,2,FALSE),"0")</f>
        <v>0</v>
      </c>
      <c r="CU321" s="180" t="str">
        <f>IFERROR(VLOOKUP(Table2[[#This Row],[Attendance / Absence (&lt;90% PA / &lt;50% SA)]],'Lookup Values'!$AG$1:$AH$4,2,FALSE),"0")</f>
        <v>0</v>
      </c>
      <c r="CV321" s="180" t="str">
        <f>IFERROR(VLOOKUP(Table2[[#This Row],[Multiple School Moves (3+)]],'Lookup Values'!$AI$1:$AJ$3,2,FALSE),"0")</f>
        <v>0</v>
      </c>
      <c r="CW321" s="180" t="str">
        <f>IFERROR(VLOOKUP(Table2[[#This Row],[Pregnancy]],'Lookup Values'!$AK$1:$AL$3,2,FALSE),"0")</f>
        <v>0</v>
      </c>
      <c r="CX321" s="180" t="str">
        <f>IFERROR(VLOOKUP(Table2[[#This Row],[Young Parent]],'Lookup Values'!$AM$1:$AN$3,2,FALSE),"0")</f>
        <v>0</v>
      </c>
      <c r="CY321" s="180" t="str">
        <f>IFERROR(VLOOKUP(Table2[[#This Row],[Young Carer]],'Lookup Values'!$AO$1:$AP$3,2,FALSE),"0")</f>
        <v>0</v>
      </c>
      <c r="CZ321" s="180" t="str">
        <f>IFERROR(VLOOKUP(Table2[[#This Row],[CAMHS Involvement]],'Lookup Values'!$AQ$1:$AR$3,2,FALSE),"0")</f>
        <v>0</v>
      </c>
      <c r="DA321" s="180" t="str">
        <f>IFERROR(VLOOKUP(Table2[[#This Row],[Health Condition]],'Lookup Values'!$AS$1:$AT$3,2,FALSE),"0")</f>
        <v>0</v>
      </c>
      <c r="DB321" s="180" t="str">
        <f>IFERROR(VLOOKUP(Table2[[#This Row],[Substance Misuse ]],'Lookup Values'!$AU$1:$AV$3,2,FALSE),"0")</f>
        <v>0</v>
      </c>
      <c r="DC321" s="180" t="str">
        <f>IFERROR(VLOOKUP(Table2[[#This Row],[YOT supervision]],'Lookup Values'!$AW$1:$AX$3,2,FALSE),"0")</f>
        <v>0</v>
      </c>
      <c r="DD321" s="180" t="str">
        <f>IFERROR(VLOOKUP(Table2[[#This Row],[Previous YOT supervision]],'Lookup Values'!$AY$1:$AZ$3,2,FALSE),"0")</f>
        <v>0</v>
      </c>
      <c r="DE321" s="180" t="str">
        <f>IFERROR(VLOOKUP(Table2[[#This Row],[Custody]],'Lookup Values'!$BA$1:$BB$3,2,FALSE),"0")</f>
        <v>0</v>
      </c>
      <c r="DF321" s="180" t="str">
        <f>IFERROR(VLOOKUP(Table2[[#This Row],[KS2 Eng &amp; Maths Ability Profile HAP/MAP/LAP]],'Lookup Values'!$BC$1:$BD$4,2,FALSE),"0")</f>
        <v>0</v>
      </c>
      <c r="DG321" s="180" t="str">
        <f>IFERROR(VLOOKUP(Table2[[#This Row],[Intended Post 16 Destination]],'Lookup Values'!$BG$1:$BH$12,2,FALSE),"0")</f>
        <v>0</v>
      </c>
      <c r="DH321" s="180" t="str">
        <f>IFERROR(VLOOKUP(Table2[[#This Row],[Application submitted (Y/N or number of applications)]],'Lookup Values'!$BI$1:$BJ$3,2,FALSE),"0")</f>
        <v>0</v>
      </c>
      <c r="DI321" s="180" t="str">
        <f>IFERROR(VLOOKUP(Table2[[#This Row],[Provider Name]],'Lookup Values'!$BK$1:$BL$3,2,FALSE),"0")</f>
        <v>0</v>
      </c>
      <c r="DJ321" s="181"/>
      <c r="DK321" s="180" t="str">
        <f>IFERROR(VLOOKUP(Table2[[#This Row],[Offer received (Y/N)]],'Lookup Values'!$BM$1:$BN$3,2,FALSE),"0")</f>
        <v>0</v>
      </c>
      <c r="DL321" s="180" t="str">
        <f>IFERROR(VLOOKUP(Table2[[#This Row],[Poor Behaviour / Attitude / Motivation]],'Lookup Values'!$BO$1:$BP$4,2,FALSE),"0")</f>
        <v>0</v>
      </c>
      <c r="DM321" s="180" t="str">
        <f>IFERROR(VLOOKUP(Table2[[#This Row],[Other known risk factors (1)]],'Lookup Values'!$BQ$1:$BR$10,2,FALSE),"0")</f>
        <v>0</v>
      </c>
      <c r="DN321" s="182" t="str">
        <f>IFERROR(VLOOKUP(Table2[[#This Row],[Other known risk factors (2)]],'Lookup Values'!$BQ$1:$BR$10,2,FALSE),"0")</f>
        <v>0</v>
      </c>
      <c r="DO321" s="180">
        <f>SUM(Table3[[#This Row],[Gender Score]:[Other known risk factors (2) Score]])</f>
        <v>0</v>
      </c>
      <c r="DP321" s="185" t="str">
        <f>CONCATENATE(Table2[[#This Row],[Generated RONI]],Table2[[#This Row],[School RONI]])</f>
        <v>Very Low</v>
      </c>
    </row>
    <row r="322" spans="1:120" s="179" customFormat="1" ht="13" x14ac:dyDescent="0.3">
      <c r="A322" s="168"/>
      <c r="B322" s="169"/>
      <c r="C322" s="170"/>
      <c r="D322" s="170"/>
      <c r="E322" s="170"/>
      <c r="F322" s="170"/>
      <c r="G322" s="170"/>
      <c r="H322" s="171"/>
      <c r="I322" s="172"/>
      <c r="J322" s="173"/>
      <c r="K322" s="172"/>
      <c r="L322" s="172"/>
      <c r="M322" s="173"/>
      <c r="N322" s="171"/>
      <c r="O322" s="173"/>
      <c r="P322" s="175"/>
      <c r="Q322" s="175"/>
      <c r="R322" s="175"/>
      <c r="S322" s="175"/>
      <c r="T322" s="175"/>
      <c r="U322" s="175"/>
      <c r="V322" s="175"/>
      <c r="W322" s="175"/>
      <c r="X322" s="175"/>
      <c r="Y322" s="175"/>
      <c r="Z322" s="175"/>
      <c r="AA322" s="175"/>
      <c r="AB322" s="175"/>
      <c r="AC322" s="175"/>
      <c r="AD322" s="175"/>
      <c r="AE322" s="175"/>
      <c r="AF322" s="175"/>
      <c r="AG322" s="175"/>
      <c r="AH322" s="175"/>
      <c r="AI322" s="175"/>
      <c r="AJ322" s="175"/>
      <c r="AK322" s="175"/>
      <c r="AL322" s="175"/>
      <c r="AM322" s="175"/>
      <c r="AN322" s="175"/>
      <c r="AO322" s="175"/>
      <c r="AP322" s="175"/>
      <c r="AQ322" s="175"/>
      <c r="AR322" s="176"/>
      <c r="AS322" s="176"/>
      <c r="AT322" s="176"/>
      <c r="AU322" s="177" t="str">
        <f>VLOOKUP(Table3[[#This Row],[Risk Rating Score]],'Lookup Values'!$BS$1:$BT$34,2)</f>
        <v>Very Low</v>
      </c>
      <c r="AV322" s="172"/>
      <c r="AW322" s="177" t="str">
        <f>IFERROR(VLOOKUP(Table3[[#This Row],[RONI Match]],'Lookup Values'!$BU$2:$BV$26,2,FALSE),"")</f>
        <v/>
      </c>
      <c r="AX322" s="186"/>
      <c r="AY322" s="172"/>
      <c r="AZ322" s="176"/>
      <c r="BA322" s="170"/>
      <c r="BB322" s="170"/>
      <c r="BC322" s="170"/>
      <c r="BD322" s="170"/>
      <c r="BE322" s="170"/>
      <c r="BF322" s="170"/>
      <c r="BG322" s="170"/>
      <c r="BH322" s="170"/>
      <c r="BI322" s="175"/>
      <c r="BJ322" s="173"/>
      <c r="BK322" s="173"/>
      <c r="BL322" s="175"/>
      <c r="BM322" s="176"/>
      <c r="CC322" s="184" t="str">
        <f>IFERROR(VLOOKUP(Table2[[#This Row],[Gender]],'Lookup Values'!$A$1:$B$5,2,FALSE),"0")</f>
        <v>0</v>
      </c>
      <c r="CD322" s="181"/>
      <c r="CE322" s="180" t="str">
        <f>IFERROR(VLOOKUP(Table2[[#This Row],[Year Group]],'Lookup Values'!$C$1:$D$9,2,FALSE),"0")</f>
        <v>0</v>
      </c>
      <c r="CF322" s="180" t="str">
        <f>IFERROR(VLOOKUP(Table2[[#This Row],[School]],'Lookup Values'!$E$1:$E$22,2,FALSE),"0")</f>
        <v>0</v>
      </c>
      <c r="CG322" s="180" t="str">
        <f>IFERROR(VLOOKUP(Table2[[#This Row],[Attending PRU / AP]],'Lookup Values'!$G$1:$H$3,2,FALSE),"0")</f>
        <v>0</v>
      </c>
      <c r="CH322" s="180" t="str">
        <f>IFERROR(VLOOKUP(Table2[[#This Row],[EHE]],'Lookup Values'!$I$1:$J$3,2,FALSE),"0")</f>
        <v>0</v>
      </c>
      <c r="CI322" s="180" t="str">
        <f>IFERROR(VLOOKUP(Table2[[#This Row],[CME]],'Lookup Values'!$K$1:$L$3,2,FALSE),"0")</f>
        <v>0</v>
      </c>
      <c r="CJ322" s="183" t="str">
        <f>IFERROR(VLOOKUP(Table2[[#This Row],[Ethnicity]],'Ethnicity codes'!$H$1:$J$101,3,FALSE),"")</f>
        <v/>
      </c>
      <c r="CK322" s="180" t="str">
        <f>IFERROR(VLOOKUP(Table3[[#This Row],[Ethnicity2]],'Lookup Values'!$M$1:$N$23,2,FALSE),"0")</f>
        <v>0</v>
      </c>
      <c r="CL322" s="180" t="str">
        <f>IFERROR(VLOOKUP(Table3[[#This Row],[Ethnicity2]],'Lookup Values'!$O$1:$P$3,2,FALSE),"0")</f>
        <v>0</v>
      </c>
      <c r="CM322" s="180" t="str">
        <f>IFERROR(VLOOKUP(Table2[[#This Row],[EAL]],'Lookup Values'!$Q$1:$R$3,2,FALSE),"0")</f>
        <v>0</v>
      </c>
      <c r="CN322" s="180" t="str">
        <f>IFERROR(VLOOKUP(Table2[[#This Row],[SEND]],'Lookup Values'!$S$1:$T$6,2,FALSE),"0")</f>
        <v>0</v>
      </c>
      <c r="CO322" s="180" t="str">
        <f>IFERROR(VLOOKUP(Table2[[#This Row],[Pupil Premium]],'Lookup Values'!$U$1:$V$3,2,FALSE),"0")</f>
        <v>0</v>
      </c>
      <c r="CP322" s="180" t="str">
        <f>IFERROR(VLOOKUP(Table2[[#This Row],[LAC / Care Leaver]],'Lookup Values'!$W$1:$X$3,2,FALSE),"0")</f>
        <v>0</v>
      </c>
      <c r="CQ322" s="180" t="str">
        <f>IFERROR(VLOOKUP(Table2[[#This Row],[CP / CIN]],'Lookup Values'!$Y$1:$Z$3,2,FALSE),"0")</f>
        <v>0</v>
      </c>
      <c r="CR322" s="180" t="str">
        <f>IFERROR(VLOOKUP(Table2[[#This Row],[Early Help Referral]],'Lookup Values'!$Y$1:$Z$3,2,FALSE),"0")</f>
        <v>0</v>
      </c>
      <c r="CS322" s="180" t="str">
        <f>IFERROR(VLOOKUP(Table2[[#This Row],[Social Worker]],'Lookup Values'!$Y$1:$Z$3,2,FALSE),"0")</f>
        <v>0</v>
      </c>
      <c r="CT322" s="180" t="str">
        <f>IFERROR(VLOOKUP(Table2[[#This Row],[Exclusion]],'Lookup Values'!$AE$1:$AF$5,2,FALSE),"0")</f>
        <v>0</v>
      </c>
      <c r="CU322" s="180" t="str">
        <f>IFERROR(VLOOKUP(Table2[[#This Row],[Attendance / Absence (&lt;90% PA / &lt;50% SA)]],'Lookup Values'!$AG$1:$AH$4,2,FALSE),"0")</f>
        <v>0</v>
      </c>
      <c r="CV322" s="180" t="str">
        <f>IFERROR(VLOOKUP(Table2[[#This Row],[Multiple School Moves (3+)]],'Lookup Values'!$AI$1:$AJ$3,2,FALSE),"0")</f>
        <v>0</v>
      </c>
      <c r="CW322" s="180" t="str">
        <f>IFERROR(VLOOKUP(Table2[[#This Row],[Pregnancy]],'Lookup Values'!$AK$1:$AL$3,2,FALSE),"0")</f>
        <v>0</v>
      </c>
      <c r="CX322" s="180" t="str">
        <f>IFERROR(VLOOKUP(Table2[[#This Row],[Young Parent]],'Lookup Values'!$AM$1:$AN$3,2,FALSE),"0")</f>
        <v>0</v>
      </c>
      <c r="CY322" s="180" t="str">
        <f>IFERROR(VLOOKUP(Table2[[#This Row],[Young Carer]],'Lookup Values'!$AO$1:$AP$3,2,FALSE),"0")</f>
        <v>0</v>
      </c>
      <c r="CZ322" s="180" t="str">
        <f>IFERROR(VLOOKUP(Table2[[#This Row],[CAMHS Involvement]],'Lookup Values'!$AQ$1:$AR$3,2,FALSE),"0")</f>
        <v>0</v>
      </c>
      <c r="DA322" s="180" t="str">
        <f>IFERROR(VLOOKUP(Table2[[#This Row],[Health Condition]],'Lookup Values'!$AS$1:$AT$3,2,FALSE),"0")</f>
        <v>0</v>
      </c>
      <c r="DB322" s="180" t="str">
        <f>IFERROR(VLOOKUP(Table2[[#This Row],[Substance Misuse ]],'Lookup Values'!$AU$1:$AV$3,2,FALSE),"0")</f>
        <v>0</v>
      </c>
      <c r="DC322" s="180" t="str">
        <f>IFERROR(VLOOKUP(Table2[[#This Row],[YOT supervision]],'Lookup Values'!$AW$1:$AX$3,2,FALSE),"0")</f>
        <v>0</v>
      </c>
      <c r="DD322" s="180" t="str">
        <f>IFERROR(VLOOKUP(Table2[[#This Row],[Previous YOT supervision]],'Lookup Values'!$AY$1:$AZ$3,2,FALSE),"0")</f>
        <v>0</v>
      </c>
      <c r="DE322" s="180" t="str">
        <f>IFERROR(VLOOKUP(Table2[[#This Row],[Custody]],'Lookup Values'!$BA$1:$BB$3,2,FALSE),"0")</f>
        <v>0</v>
      </c>
      <c r="DF322" s="180" t="str">
        <f>IFERROR(VLOOKUP(Table2[[#This Row],[KS2 Eng &amp; Maths Ability Profile HAP/MAP/LAP]],'Lookup Values'!$BC$1:$BD$4,2,FALSE),"0")</f>
        <v>0</v>
      </c>
      <c r="DG322" s="180" t="str">
        <f>IFERROR(VLOOKUP(Table2[[#This Row],[Intended Post 16 Destination]],'Lookup Values'!$BG$1:$BH$12,2,FALSE),"0")</f>
        <v>0</v>
      </c>
      <c r="DH322" s="180" t="str">
        <f>IFERROR(VLOOKUP(Table2[[#This Row],[Application submitted (Y/N or number of applications)]],'Lookup Values'!$BI$1:$BJ$3,2,FALSE),"0")</f>
        <v>0</v>
      </c>
      <c r="DI322" s="180" t="str">
        <f>IFERROR(VLOOKUP(Table2[[#This Row],[Provider Name]],'Lookup Values'!$BK$1:$BL$3,2,FALSE),"0")</f>
        <v>0</v>
      </c>
      <c r="DJ322" s="181"/>
      <c r="DK322" s="180" t="str">
        <f>IFERROR(VLOOKUP(Table2[[#This Row],[Offer received (Y/N)]],'Lookup Values'!$BM$1:$BN$3,2,FALSE),"0")</f>
        <v>0</v>
      </c>
      <c r="DL322" s="180" t="str">
        <f>IFERROR(VLOOKUP(Table2[[#This Row],[Poor Behaviour / Attitude / Motivation]],'Lookup Values'!$BO$1:$BP$4,2,FALSE),"0")</f>
        <v>0</v>
      </c>
      <c r="DM322" s="180" t="str">
        <f>IFERROR(VLOOKUP(Table2[[#This Row],[Other known risk factors (1)]],'Lookup Values'!$BQ$1:$BR$10,2,FALSE),"0")</f>
        <v>0</v>
      </c>
      <c r="DN322" s="182" t="str">
        <f>IFERROR(VLOOKUP(Table2[[#This Row],[Other known risk factors (2)]],'Lookup Values'!$BQ$1:$BR$10,2,FALSE),"0")</f>
        <v>0</v>
      </c>
      <c r="DO322" s="180">
        <f>SUM(Table3[[#This Row],[Gender Score]:[Other known risk factors (2) Score]])</f>
        <v>0</v>
      </c>
      <c r="DP322" s="185" t="str">
        <f>CONCATENATE(Table2[[#This Row],[Generated RONI]],Table2[[#This Row],[School RONI]])</f>
        <v>Very Low</v>
      </c>
    </row>
    <row r="323" spans="1:120" s="179" customFormat="1" ht="13" x14ac:dyDescent="0.3">
      <c r="A323" s="168"/>
      <c r="B323" s="169"/>
      <c r="C323" s="170"/>
      <c r="D323" s="170"/>
      <c r="E323" s="170"/>
      <c r="F323" s="170"/>
      <c r="G323" s="170"/>
      <c r="H323" s="171"/>
      <c r="I323" s="172"/>
      <c r="J323" s="173"/>
      <c r="K323" s="172"/>
      <c r="L323" s="172"/>
      <c r="M323" s="173"/>
      <c r="N323" s="171"/>
      <c r="O323" s="173"/>
      <c r="P323" s="175"/>
      <c r="Q323" s="175"/>
      <c r="R323" s="175"/>
      <c r="S323" s="175"/>
      <c r="T323" s="175"/>
      <c r="U323" s="175"/>
      <c r="V323" s="175"/>
      <c r="W323" s="175"/>
      <c r="X323" s="175"/>
      <c r="Y323" s="175"/>
      <c r="Z323" s="175"/>
      <c r="AA323" s="175"/>
      <c r="AB323" s="175"/>
      <c r="AC323" s="175"/>
      <c r="AD323" s="175"/>
      <c r="AE323" s="175"/>
      <c r="AF323" s="175"/>
      <c r="AG323" s="175"/>
      <c r="AH323" s="175"/>
      <c r="AI323" s="175"/>
      <c r="AJ323" s="175"/>
      <c r="AK323" s="175"/>
      <c r="AL323" s="175"/>
      <c r="AM323" s="175"/>
      <c r="AN323" s="175"/>
      <c r="AO323" s="175"/>
      <c r="AP323" s="175"/>
      <c r="AQ323" s="175"/>
      <c r="AR323" s="176"/>
      <c r="AS323" s="176"/>
      <c r="AT323" s="176"/>
      <c r="AU323" s="177" t="str">
        <f>VLOOKUP(Table3[[#This Row],[Risk Rating Score]],'Lookup Values'!$BS$1:$BT$34,2)</f>
        <v>Very Low</v>
      </c>
      <c r="AV323" s="172"/>
      <c r="AW323" s="177" t="str">
        <f>IFERROR(VLOOKUP(Table3[[#This Row],[RONI Match]],'Lookup Values'!$BU$2:$BV$26,2,FALSE),"")</f>
        <v/>
      </c>
      <c r="AX323" s="186"/>
      <c r="AY323" s="172"/>
      <c r="AZ323" s="176"/>
      <c r="BA323" s="170"/>
      <c r="BB323" s="170"/>
      <c r="BC323" s="170"/>
      <c r="BD323" s="170"/>
      <c r="BE323" s="170"/>
      <c r="BF323" s="170"/>
      <c r="BG323" s="170"/>
      <c r="BH323" s="170"/>
      <c r="BI323" s="175"/>
      <c r="BJ323" s="173"/>
      <c r="BK323" s="173"/>
      <c r="BL323" s="175"/>
      <c r="BM323" s="176"/>
      <c r="CC323" s="184" t="str">
        <f>IFERROR(VLOOKUP(Table2[[#This Row],[Gender]],'Lookup Values'!$A$1:$B$5,2,FALSE),"0")</f>
        <v>0</v>
      </c>
      <c r="CD323" s="181"/>
      <c r="CE323" s="180" t="str">
        <f>IFERROR(VLOOKUP(Table2[[#This Row],[Year Group]],'Lookup Values'!$C$1:$D$9,2,FALSE),"0")</f>
        <v>0</v>
      </c>
      <c r="CF323" s="180" t="str">
        <f>IFERROR(VLOOKUP(Table2[[#This Row],[School]],'Lookup Values'!$E$1:$E$22,2,FALSE),"0")</f>
        <v>0</v>
      </c>
      <c r="CG323" s="180" t="str">
        <f>IFERROR(VLOOKUP(Table2[[#This Row],[Attending PRU / AP]],'Lookup Values'!$G$1:$H$3,2,FALSE),"0")</f>
        <v>0</v>
      </c>
      <c r="CH323" s="180" t="str">
        <f>IFERROR(VLOOKUP(Table2[[#This Row],[EHE]],'Lookup Values'!$I$1:$J$3,2,FALSE),"0")</f>
        <v>0</v>
      </c>
      <c r="CI323" s="180" t="str">
        <f>IFERROR(VLOOKUP(Table2[[#This Row],[CME]],'Lookup Values'!$K$1:$L$3,2,FALSE),"0")</f>
        <v>0</v>
      </c>
      <c r="CJ323" s="183" t="str">
        <f>IFERROR(VLOOKUP(Table2[[#This Row],[Ethnicity]],'Ethnicity codes'!$H$1:$J$101,3,FALSE),"")</f>
        <v/>
      </c>
      <c r="CK323" s="180" t="str">
        <f>IFERROR(VLOOKUP(Table3[[#This Row],[Ethnicity2]],'Lookup Values'!$M$1:$N$23,2,FALSE),"0")</f>
        <v>0</v>
      </c>
      <c r="CL323" s="180" t="str">
        <f>IFERROR(VLOOKUP(Table3[[#This Row],[Ethnicity2]],'Lookup Values'!$O$1:$P$3,2,FALSE),"0")</f>
        <v>0</v>
      </c>
      <c r="CM323" s="180" t="str">
        <f>IFERROR(VLOOKUP(Table2[[#This Row],[EAL]],'Lookup Values'!$Q$1:$R$3,2,FALSE),"0")</f>
        <v>0</v>
      </c>
      <c r="CN323" s="180" t="str">
        <f>IFERROR(VLOOKUP(Table2[[#This Row],[SEND]],'Lookup Values'!$S$1:$T$6,2,FALSE),"0")</f>
        <v>0</v>
      </c>
      <c r="CO323" s="180" t="str">
        <f>IFERROR(VLOOKUP(Table2[[#This Row],[Pupil Premium]],'Lookup Values'!$U$1:$V$3,2,FALSE),"0")</f>
        <v>0</v>
      </c>
      <c r="CP323" s="180" t="str">
        <f>IFERROR(VLOOKUP(Table2[[#This Row],[LAC / Care Leaver]],'Lookup Values'!$W$1:$X$3,2,FALSE),"0")</f>
        <v>0</v>
      </c>
      <c r="CQ323" s="180" t="str">
        <f>IFERROR(VLOOKUP(Table2[[#This Row],[CP / CIN]],'Lookup Values'!$Y$1:$Z$3,2,FALSE),"0")</f>
        <v>0</v>
      </c>
      <c r="CR323" s="180" t="str">
        <f>IFERROR(VLOOKUP(Table2[[#This Row],[Early Help Referral]],'Lookup Values'!$Y$1:$Z$3,2,FALSE),"0")</f>
        <v>0</v>
      </c>
      <c r="CS323" s="180" t="str">
        <f>IFERROR(VLOOKUP(Table2[[#This Row],[Social Worker]],'Lookup Values'!$Y$1:$Z$3,2,FALSE),"0")</f>
        <v>0</v>
      </c>
      <c r="CT323" s="180" t="str">
        <f>IFERROR(VLOOKUP(Table2[[#This Row],[Exclusion]],'Lookup Values'!$AE$1:$AF$5,2,FALSE),"0")</f>
        <v>0</v>
      </c>
      <c r="CU323" s="180" t="str">
        <f>IFERROR(VLOOKUP(Table2[[#This Row],[Attendance / Absence (&lt;90% PA / &lt;50% SA)]],'Lookup Values'!$AG$1:$AH$4,2,FALSE),"0")</f>
        <v>0</v>
      </c>
      <c r="CV323" s="180" t="str">
        <f>IFERROR(VLOOKUP(Table2[[#This Row],[Multiple School Moves (3+)]],'Lookup Values'!$AI$1:$AJ$3,2,FALSE),"0")</f>
        <v>0</v>
      </c>
      <c r="CW323" s="180" t="str">
        <f>IFERROR(VLOOKUP(Table2[[#This Row],[Pregnancy]],'Lookup Values'!$AK$1:$AL$3,2,FALSE),"0")</f>
        <v>0</v>
      </c>
      <c r="CX323" s="180" t="str">
        <f>IFERROR(VLOOKUP(Table2[[#This Row],[Young Parent]],'Lookup Values'!$AM$1:$AN$3,2,FALSE),"0")</f>
        <v>0</v>
      </c>
      <c r="CY323" s="180" t="str">
        <f>IFERROR(VLOOKUP(Table2[[#This Row],[Young Carer]],'Lookup Values'!$AO$1:$AP$3,2,FALSE),"0")</f>
        <v>0</v>
      </c>
      <c r="CZ323" s="180" t="str">
        <f>IFERROR(VLOOKUP(Table2[[#This Row],[CAMHS Involvement]],'Lookup Values'!$AQ$1:$AR$3,2,FALSE),"0")</f>
        <v>0</v>
      </c>
      <c r="DA323" s="180" t="str">
        <f>IFERROR(VLOOKUP(Table2[[#This Row],[Health Condition]],'Lookup Values'!$AS$1:$AT$3,2,FALSE),"0")</f>
        <v>0</v>
      </c>
      <c r="DB323" s="180" t="str">
        <f>IFERROR(VLOOKUP(Table2[[#This Row],[Substance Misuse ]],'Lookup Values'!$AU$1:$AV$3,2,FALSE),"0")</f>
        <v>0</v>
      </c>
      <c r="DC323" s="180" t="str">
        <f>IFERROR(VLOOKUP(Table2[[#This Row],[YOT supervision]],'Lookup Values'!$AW$1:$AX$3,2,FALSE),"0")</f>
        <v>0</v>
      </c>
      <c r="DD323" s="180" t="str">
        <f>IFERROR(VLOOKUP(Table2[[#This Row],[Previous YOT supervision]],'Lookup Values'!$AY$1:$AZ$3,2,FALSE),"0")</f>
        <v>0</v>
      </c>
      <c r="DE323" s="180" t="str">
        <f>IFERROR(VLOOKUP(Table2[[#This Row],[Custody]],'Lookup Values'!$BA$1:$BB$3,2,FALSE),"0")</f>
        <v>0</v>
      </c>
      <c r="DF323" s="180" t="str">
        <f>IFERROR(VLOOKUP(Table2[[#This Row],[KS2 Eng &amp; Maths Ability Profile HAP/MAP/LAP]],'Lookup Values'!$BC$1:$BD$4,2,FALSE),"0")</f>
        <v>0</v>
      </c>
      <c r="DG323" s="180" t="str">
        <f>IFERROR(VLOOKUP(Table2[[#This Row],[Intended Post 16 Destination]],'Lookup Values'!$BG$1:$BH$12,2,FALSE),"0")</f>
        <v>0</v>
      </c>
      <c r="DH323" s="180" t="str">
        <f>IFERROR(VLOOKUP(Table2[[#This Row],[Application submitted (Y/N or number of applications)]],'Lookup Values'!$BI$1:$BJ$3,2,FALSE),"0")</f>
        <v>0</v>
      </c>
      <c r="DI323" s="180" t="str">
        <f>IFERROR(VLOOKUP(Table2[[#This Row],[Provider Name]],'Lookup Values'!$BK$1:$BL$3,2,FALSE),"0")</f>
        <v>0</v>
      </c>
      <c r="DJ323" s="181"/>
      <c r="DK323" s="180" t="str">
        <f>IFERROR(VLOOKUP(Table2[[#This Row],[Offer received (Y/N)]],'Lookup Values'!$BM$1:$BN$3,2,FALSE),"0")</f>
        <v>0</v>
      </c>
      <c r="DL323" s="180" t="str">
        <f>IFERROR(VLOOKUP(Table2[[#This Row],[Poor Behaviour / Attitude / Motivation]],'Lookup Values'!$BO$1:$BP$4,2,FALSE),"0")</f>
        <v>0</v>
      </c>
      <c r="DM323" s="180" t="str">
        <f>IFERROR(VLOOKUP(Table2[[#This Row],[Other known risk factors (1)]],'Lookup Values'!$BQ$1:$BR$10,2,FALSE),"0")</f>
        <v>0</v>
      </c>
      <c r="DN323" s="182" t="str">
        <f>IFERROR(VLOOKUP(Table2[[#This Row],[Other known risk factors (2)]],'Lookup Values'!$BQ$1:$BR$10,2,FALSE),"0")</f>
        <v>0</v>
      </c>
      <c r="DO323" s="180">
        <f>SUM(Table3[[#This Row],[Gender Score]:[Other known risk factors (2) Score]])</f>
        <v>0</v>
      </c>
      <c r="DP323" s="185" t="str">
        <f>CONCATENATE(Table2[[#This Row],[Generated RONI]],Table2[[#This Row],[School RONI]])</f>
        <v>Very Low</v>
      </c>
    </row>
    <row r="324" spans="1:120" s="179" customFormat="1" ht="13" x14ac:dyDescent="0.3">
      <c r="A324" s="168"/>
      <c r="B324" s="169"/>
      <c r="C324" s="170"/>
      <c r="D324" s="170"/>
      <c r="E324" s="170"/>
      <c r="F324" s="170"/>
      <c r="G324" s="170"/>
      <c r="H324" s="171"/>
      <c r="I324" s="172"/>
      <c r="J324" s="173"/>
      <c r="K324" s="172"/>
      <c r="L324" s="172"/>
      <c r="M324" s="173"/>
      <c r="N324" s="171"/>
      <c r="O324" s="173"/>
      <c r="P324" s="175"/>
      <c r="Q324" s="175"/>
      <c r="R324" s="175"/>
      <c r="S324" s="175"/>
      <c r="T324" s="175"/>
      <c r="U324" s="175"/>
      <c r="V324" s="175"/>
      <c r="W324" s="175"/>
      <c r="X324" s="175"/>
      <c r="Y324" s="175"/>
      <c r="Z324" s="175"/>
      <c r="AA324" s="175"/>
      <c r="AB324" s="175"/>
      <c r="AC324" s="175"/>
      <c r="AD324" s="175"/>
      <c r="AE324" s="175"/>
      <c r="AF324" s="175"/>
      <c r="AG324" s="175"/>
      <c r="AH324" s="175"/>
      <c r="AI324" s="175"/>
      <c r="AJ324" s="175"/>
      <c r="AK324" s="175"/>
      <c r="AL324" s="175"/>
      <c r="AM324" s="175"/>
      <c r="AN324" s="175"/>
      <c r="AO324" s="175"/>
      <c r="AP324" s="175"/>
      <c r="AQ324" s="175"/>
      <c r="AR324" s="176"/>
      <c r="AS324" s="176"/>
      <c r="AT324" s="176"/>
      <c r="AU324" s="177" t="str">
        <f>VLOOKUP(Table3[[#This Row],[Risk Rating Score]],'Lookup Values'!$BS$1:$BT$34,2)</f>
        <v>Very Low</v>
      </c>
      <c r="AV324" s="172"/>
      <c r="AW324" s="177" t="str">
        <f>IFERROR(VLOOKUP(Table3[[#This Row],[RONI Match]],'Lookup Values'!$BU$2:$BV$26,2,FALSE),"")</f>
        <v/>
      </c>
      <c r="AX324" s="186"/>
      <c r="AY324" s="172"/>
      <c r="AZ324" s="176"/>
      <c r="BA324" s="170"/>
      <c r="BB324" s="170"/>
      <c r="BC324" s="170"/>
      <c r="BD324" s="170"/>
      <c r="BE324" s="170"/>
      <c r="BF324" s="170"/>
      <c r="BG324" s="170"/>
      <c r="BH324" s="170"/>
      <c r="BI324" s="175"/>
      <c r="BJ324" s="173"/>
      <c r="BK324" s="173"/>
      <c r="BL324" s="175"/>
      <c r="BM324" s="176"/>
      <c r="CC324" s="184" t="str">
        <f>IFERROR(VLOOKUP(Table2[[#This Row],[Gender]],'Lookup Values'!$A$1:$B$5,2,FALSE),"0")</f>
        <v>0</v>
      </c>
      <c r="CD324" s="181"/>
      <c r="CE324" s="180" t="str">
        <f>IFERROR(VLOOKUP(Table2[[#This Row],[Year Group]],'Lookup Values'!$C$1:$D$9,2,FALSE),"0")</f>
        <v>0</v>
      </c>
      <c r="CF324" s="180" t="str">
        <f>IFERROR(VLOOKUP(Table2[[#This Row],[School]],'Lookup Values'!$E$1:$E$22,2,FALSE),"0")</f>
        <v>0</v>
      </c>
      <c r="CG324" s="180" t="str">
        <f>IFERROR(VLOOKUP(Table2[[#This Row],[Attending PRU / AP]],'Lookup Values'!$G$1:$H$3,2,FALSE),"0")</f>
        <v>0</v>
      </c>
      <c r="CH324" s="180" t="str">
        <f>IFERROR(VLOOKUP(Table2[[#This Row],[EHE]],'Lookup Values'!$I$1:$J$3,2,FALSE),"0")</f>
        <v>0</v>
      </c>
      <c r="CI324" s="180" t="str">
        <f>IFERROR(VLOOKUP(Table2[[#This Row],[CME]],'Lookup Values'!$K$1:$L$3,2,FALSE),"0")</f>
        <v>0</v>
      </c>
      <c r="CJ324" s="183" t="str">
        <f>IFERROR(VLOOKUP(Table2[[#This Row],[Ethnicity]],'Ethnicity codes'!$H$1:$J$101,3,FALSE),"")</f>
        <v/>
      </c>
      <c r="CK324" s="180" t="str">
        <f>IFERROR(VLOOKUP(Table3[[#This Row],[Ethnicity2]],'Lookup Values'!$M$1:$N$23,2,FALSE),"0")</f>
        <v>0</v>
      </c>
      <c r="CL324" s="180" t="str">
        <f>IFERROR(VLOOKUP(Table3[[#This Row],[Ethnicity2]],'Lookup Values'!$O$1:$P$3,2,FALSE),"0")</f>
        <v>0</v>
      </c>
      <c r="CM324" s="180" t="str">
        <f>IFERROR(VLOOKUP(Table2[[#This Row],[EAL]],'Lookup Values'!$Q$1:$R$3,2,FALSE),"0")</f>
        <v>0</v>
      </c>
      <c r="CN324" s="180" t="str">
        <f>IFERROR(VLOOKUP(Table2[[#This Row],[SEND]],'Lookup Values'!$S$1:$T$6,2,FALSE),"0")</f>
        <v>0</v>
      </c>
      <c r="CO324" s="180" t="str">
        <f>IFERROR(VLOOKUP(Table2[[#This Row],[Pupil Premium]],'Lookup Values'!$U$1:$V$3,2,FALSE),"0")</f>
        <v>0</v>
      </c>
      <c r="CP324" s="180" t="str">
        <f>IFERROR(VLOOKUP(Table2[[#This Row],[LAC / Care Leaver]],'Lookup Values'!$W$1:$X$3,2,FALSE),"0")</f>
        <v>0</v>
      </c>
      <c r="CQ324" s="180" t="str">
        <f>IFERROR(VLOOKUP(Table2[[#This Row],[CP / CIN]],'Lookup Values'!$Y$1:$Z$3,2,FALSE),"0")</f>
        <v>0</v>
      </c>
      <c r="CR324" s="180" t="str">
        <f>IFERROR(VLOOKUP(Table2[[#This Row],[Early Help Referral]],'Lookup Values'!$Y$1:$Z$3,2,FALSE),"0")</f>
        <v>0</v>
      </c>
      <c r="CS324" s="180" t="str">
        <f>IFERROR(VLOOKUP(Table2[[#This Row],[Social Worker]],'Lookup Values'!$Y$1:$Z$3,2,FALSE),"0")</f>
        <v>0</v>
      </c>
      <c r="CT324" s="180" t="str">
        <f>IFERROR(VLOOKUP(Table2[[#This Row],[Exclusion]],'Lookup Values'!$AE$1:$AF$5,2,FALSE),"0")</f>
        <v>0</v>
      </c>
      <c r="CU324" s="180" t="str">
        <f>IFERROR(VLOOKUP(Table2[[#This Row],[Attendance / Absence (&lt;90% PA / &lt;50% SA)]],'Lookup Values'!$AG$1:$AH$4,2,FALSE),"0")</f>
        <v>0</v>
      </c>
      <c r="CV324" s="180" t="str">
        <f>IFERROR(VLOOKUP(Table2[[#This Row],[Multiple School Moves (3+)]],'Lookup Values'!$AI$1:$AJ$3,2,FALSE),"0")</f>
        <v>0</v>
      </c>
      <c r="CW324" s="180" t="str">
        <f>IFERROR(VLOOKUP(Table2[[#This Row],[Pregnancy]],'Lookup Values'!$AK$1:$AL$3,2,FALSE),"0")</f>
        <v>0</v>
      </c>
      <c r="CX324" s="180" t="str">
        <f>IFERROR(VLOOKUP(Table2[[#This Row],[Young Parent]],'Lookup Values'!$AM$1:$AN$3,2,FALSE),"0")</f>
        <v>0</v>
      </c>
      <c r="CY324" s="180" t="str">
        <f>IFERROR(VLOOKUP(Table2[[#This Row],[Young Carer]],'Lookup Values'!$AO$1:$AP$3,2,FALSE),"0")</f>
        <v>0</v>
      </c>
      <c r="CZ324" s="180" t="str">
        <f>IFERROR(VLOOKUP(Table2[[#This Row],[CAMHS Involvement]],'Lookup Values'!$AQ$1:$AR$3,2,FALSE),"0")</f>
        <v>0</v>
      </c>
      <c r="DA324" s="180" t="str">
        <f>IFERROR(VLOOKUP(Table2[[#This Row],[Health Condition]],'Lookup Values'!$AS$1:$AT$3,2,FALSE),"0")</f>
        <v>0</v>
      </c>
      <c r="DB324" s="180" t="str">
        <f>IFERROR(VLOOKUP(Table2[[#This Row],[Substance Misuse ]],'Lookup Values'!$AU$1:$AV$3,2,FALSE),"0")</f>
        <v>0</v>
      </c>
      <c r="DC324" s="180" t="str">
        <f>IFERROR(VLOOKUP(Table2[[#This Row],[YOT supervision]],'Lookup Values'!$AW$1:$AX$3,2,FALSE),"0")</f>
        <v>0</v>
      </c>
      <c r="DD324" s="180" t="str">
        <f>IFERROR(VLOOKUP(Table2[[#This Row],[Previous YOT supervision]],'Lookup Values'!$AY$1:$AZ$3,2,FALSE),"0")</f>
        <v>0</v>
      </c>
      <c r="DE324" s="180" t="str">
        <f>IFERROR(VLOOKUP(Table2[[#This Row],[Custody]],'Lookup Values'!$BA$1:$BB$3,2,FALSE),"0")</f>
        <v>0</v>
      </c>
      <c r="DF324" s="180" t="str">
        <f>IFERROR(VLOOKUP(Table2[[#This Row],[KS2 Eng &amp; Maths Ability Profile HAP/MAP/LAP]],'Lookup Values'!$BC$1:$BD$4,2,FALSE),"0")</f>
        <v>0</v>
      </c>
      <c r="DG324" s="180" t="str">
        <f>IFERROR(VLOOKUP(Table2[[#This Row],[Intended Post 16 Destination]],'Lookup Values'!$BG$1:$BH$12,2,FALSE),"0")</f>
        <v>0</v>
      </c>
      <c r="DH324" s="180" t="str">
        <f>IFERROR(VLOOKUP(Table2[[#This Row],[Application submitted (Y/N or number of applications)]],'Lookup Values'!$BI$1:$BJ$3,2,FALSE),"0")</f>
        <v>0</v>
      </c>
      <c r="DI324" s="180" t="str">
        <f>IFERROR(VLOOKUP(Table2[[#This Row],[Provider Name]],'Lookup Values'!$BK$1:$BL$3,2,FALSE),"0")</f>
        <v>0</v>
      </c>
      <c r="DJ324" s="181"/>
      <c r="DK324" s="180" t="str">
        <f>IFERROR(VLOOKUP(Table2[[#This Row],[Offer received (Y/N)]],'Lookup Values'!$BM$1:$BN$3,2,FALSE),"0")</f>
        <v>0</v>
      </c>
      <c r="DL324" s="180" t="str">
        <f>IFERROR(VLOOKUP(Table2[[#This Row],[Poor Behaviour / Attitude / Motivation]],'Lookup Values'!$BO$1:$BP$4,2,FALSE),"0")</f>
        <v>0</v>
      </c>
      <c r="DM324" s="180" t="str">
        <f>IFERROR(VLOOKUP(Table2[[#This Row],[Other known risk factors (1)]],'Lookup Values'!$BQ$1:$BR$10,2,FALSE),"0")</f>
        <v>0</v>
      </c>
      <c r="DN324" s="182" t="str">
        <f>IFERROR(VLOOKUP(Table2[[#This Row],[Other known risk factors (2)]],'Lookup Values'!$BQ$1:$BR$10,2,FALSE),"0")</f>
        <v>0</v>
      </c>
      <c r="DO324" s="180">
        <f>SUM(Table3[[#This Row],[Gender Score]:[Other known risk factors (2) Score]])</f>
        <v>0</v>
      </c>
      <c r="DP324" s="185" t="str">
        <f>CONCATENATE(Table2[[#This Row],[Generated RONI]],Table2[[#This Row],[School RONI]])</f>
        <v>Very Low</v>
      </c>
    </row>
    <row r="325" spans="1:120" s="179" customFormat="1" ht="13" x14ac:dyDescent="0.3">
      <c r="A325" s="168"/>
      <c r="B325" s="169"/>
      <c r="C325" s="170"/>
      <c r="D325" s="170"/>
      <c r="E325" s="170"/>
      <c r="F325" s="170"/>
      <c r="G325" s="170"/>
      <c r="H325" s="171"/>
      <c r="I325" s="172"/>
      <c r="J325" s="173"/>
      <c r="K325" s="172"/>
      <c r="L325" s="172"/>
      <c r="M325" s="173"/>
      <c r="N325" s="171"/>
      <c r="O325" s="173"/>
      <c r="P325" s="175"/>
      <c r="Q325" s="175"/>
      <c r="R325" s="175"/>
      <c r="S325" s="175"/>
      <c r="T325" s="175"/>
      <c r="U325" s="175"/>
      <c r="V325" s="175"/>
      <c r="W325" s="175"/>
      <c r="X325" s="175"/>
      <c r="Y325" s="175"/>
      <c r="Z325" s="175"/>
      <c r="AA325" s="175"/>
      <c r="AB325" s="175"/>
      <c r="AC325" s="175"/>
      <c r="AD325" s="175"/>
      <c r="AE325" s="175"/>
      <c r="AF325" s="175"/>
      <c r="AG325" s="175"/>
      <c r="AH325" s="175"/>
      <c r="AI325" s="175"/>
      <c r="AJ325" s="175"/>
      <c r="AK325" s="175"/>
      <c r="AL325" s="175"/>
      <c r="AM325" s="175"/>
      <c r="AN325" s="175"/>
      <c r="AO325" s="175"/>
      <c r="AP325" s="175"/>
      <c r="AQ325" s="175"/>
      <c r="AR325" s="176"/>
      <c r="AS325" s="176"/>
      <c r="AT325" s="176"/>
      <c r="AU325" s="177" t="str">
        <f>VLOOKUP(Table3[[#This Row],[Risk Rating Score]],'Lookup Values'!$BS$1:$BT$34,2)</f>
        <v>Very Low</v>
      </c>
      <c r="AV325" s="172"/>
      <c r="AW325" s="177" t="str">
        <f>IFERROR(VLOOKUP(Table3[[#This Row],[RONI Match]],'Lookup Values'!$BU$2:$BV$26,2,FALSE),"")</f>
        <v/>
      </c>
      <c r="AX325" s="186"/>
      <c r="AY325" s="172"/>
      <c r="AZ325" s="176"/>
      <c r="BA325" s="170"/>
      <c r="BB325" s="170"/>
      <c r="BC325" s="170"/>
      <c r="BD325" s="170"/>
      <c r="BE325" s="170"/>
      <c r="BF325" s="170"/>
      <c r="BG325" s="170"/>
      <c r="BH325" s="170"/>
      <c r="BI325" s="175"/>
      <c r="BJ325" s="173"/>
      <c r="BK325" s="173"/>
      <c r="BL325" s="175"/>
      <c r="BM325" s="176"/>
      <c r="CC325" s="184" t="str">
        <f>IFERROR(VLOOKUP(Table2[[#This Row],[Gender]],'Lookup Values'!$A$1:$B$5,2,FALSE),"0")</f>
        <v>0</v>
      </c>
      <c r="CD325" s="181"/>
      <c r="CE325" s="180" t="str">
        <f>IFERROR(VLOOKUP(Table2[[#This Row],[Year Group]],'Lookup Values'!$C$1:$D$9,2,FALSE),"0")</f>
        <v>0</v>
      </c>
      <c r="CF325" s="180" t="str">
        <f>IFERROR(VLOOKUP(Table2[[#This Row],[School]],'Lookup Values'!$E$1:$E$22,2,FALSE),"0")</f>
        <v>0</v>
      </c>
      <c r="CG325" s="180" t="str">
        <f>IFERROR(VLOOKUP(Table2[[#This Row],[Attending PRU / AP]],'Lookup Values'!$G$1:$H$3,2,FALSE),"0")</f>
        <v>0</v>
      </c>
      <c r="CH325" s="180" t="str">
        <f>IFERROR(VLOOKUP(Table2[[#This Row],[EHE]],'Lookup Values'!$I$1:$J$3,2,FALSE),"0")</f>
        <v>0</v>
      </c>
      <c r="CI325" s="180" t="str">
        <f>IFERROR(VLOOKUP(Table2[[#This Row],[CME]],'Lookup Values'!$K$1:$L$3,2,FALSE),"0")</f>
        <v>0</v>
      </c>
      <c r="CJ325" s="183" t="str">
        <f>IFERROR(VLOOKUP(Table2[[#This Row],[Ethnicity]],'Ethnicity codes'!$H$1:$J$101,3,FALSE),"")</f>
        <v/>
      </c>
      <c r="CK325" s="180" t="str">
        <f>IFERROR(VLOOKUP(Table3[[#This Row],[Ethnicity2]],'Lookup Values'!$M$1:$N$23,2,FALSE),"0")</f>
        <v>0</v>
      </c>
      <c r="CL325" s="180" t="str">
        <f>IFERROR(VLOOKUP(Table3[[#This Row],[Ethnicity2]],'Lookup Values'!$O$1:$P$3,2,FALSE),"0")</f>
        <v>0</v>
      </c>
      <c r="CM325" s="180" t="str">
        <f>IFERROR(VLOOKUP(Table2[[#This Row],[EAL]],'Lookup Values'!$Q$1:$R$3,2,FALSE),"0")</f>
        <v>0</v>
      </c>
      <c r="CN325" s="180" t="str">
        <f>IFERROR(VLOOKUP(Table2[[#This Row],[SEND]],'Lookup Values'!$S$1:$T$6,2,FALSE),"0")</f>
        <v>0</v>
      </c>
      <c r="CO325" s="180" t="str">
        <f>IFERROR(VLOOKUP(Table2[[#This Row],[Pupil Premium]],'Lookup Values'!$U$1:$V$3,2,FALSE),"0")</f>
        <v>0</v>
      </c>
      <c r="CP325" s="180" t="str">
        <f>IFERROR(VLOOKUP(Table2[[#This Row],[LAC / Care Leaver]],'Lookup Values'!$W$1:$X$3,2,FALSE),"0")</f>
        <v>0</v>
      </c>
      <c r="CQ325" s="180" t="str">
        <f>IFERROR(VLOOKUP(Table2[[#This Row],[CP / CIN]],'Lookup Values'!$Y$1:$Z$3,2,FALSE),"0")</f>
        <v>0</v>
      </c>
      <c r="CR325" s="180" t="str">
        <f>IFERROR(VLOOKUP(Table2[[#This Row],[Early Help Referral]],'Lookup Values'!$Y$1:$Z$3,2,FALSE),"0")</f>
        <v>0</v>
      </c>
      <c r="CS325" s="180" t="str">
        <f>IFERROR(VLOOKUP(Table2[[#This Row],[Social Worker]],'Lookup Values'!$Y$1:$Z$3,2,FALSE),"0")</f>
        <v>0</v>
      </c>
      <c r="CT325" s="180" t="str">
        <f>IFERROR(VLOOKUP(Table2[[#This Row],[Exclusion]],'Lookup Values'!$AE$1:$AF$5,2,FALSE),"0")</f>
        <v>0</v>
      </c>
      <c r="CU325" s="180" t="str">
        <f>IFERROR(VLOOKUP(Table2[[#This Row],[Attendance / Absence (&lt;90% PA / &lt;50% SA)]],'Lookup Values'!$AG$1:$AH$4,2,FALSE),"0")</f>
        <v>0</v>
      </c>
      <c r="CV325" s="180" t="str">
        <f>IFERROR(VLOOKUP(Table2[[#This Row],[Multiple School Moves (3+)]],'Lookup Values'!$AI$1:$AJ$3,2,FALSE),"0")</f>
        <v>0</v>
      </c>
      <c r="CW325" s="180" t="str">
        <f>IFERROR(VLOOKUP(Table2[[#This Row],[Pregnancy]],'Lookup Values'!$AK$1:$AL$3,2,FALSE),"0")</f>
        <v>0</v>
      </c>
      <c r="CX325" s="180" t="str">
        <f>IFERROR(VLOOKUP(Table2[[#This Row],[Young Parent]],'Lookup Values'!$AM$1:$AN$3,2,FALSE),"0")</f>
        <v>0</v>
      </c>
      <c r="CY325" s="180" t="str">
        <f>IFERROR(VLOOKUP(Table2[[#This Row],[Young Carer]],'Lookup Values'!$AO$1:$AP$3,2,FALSE),"0")</f>
        <v>0</v>
      </c>
      <c r="CZ325" s="180" t="str">
        <f>IFERROR(VLOOKUP(Table2[[#This Row],[CAMHS Involvement]],'Lookup Values'!$AQ$1:$AR$3,2,FALSE),"0")</f>
        <v>0</v>
      </c>
      <c r="DA325" s="180" t="str">
        <f>IFERROR(VLOOKUP(Table2[[#This Row],[Health Condition]],'Lookup Values'!$AS$1:$AT$3,2,FALSE),"0")</f>
        <v>0</v>
      </c>
      <c r="DB325" s="180" t="str">
        <f>IFERROR(VLOOKUP(Table2[[#This Row],[Substance Misuse ]],'Lookup Values'!$AU$1:$AV$3,2,FALSE),"0")</f>
        <v>0</v>
      </c>
      <c r="DC325" s="180" t="str">
        <f>IFERROR(VLOOKUP(Table2[[#This Row],[YOT supervision]],'Lookup Values'!$AW$1:$AX$3,2,FALSE),"0")</f>
        <v>0</v>
      </c>
      <c r="DD325" s="180" t="str">
        <f>IFERROR(VLOOKUP(Table2[[#This Row],[Previous YOT supervision]],'Lookup Values'!$AY$1:$AZ$3,2,FALSE),"0")</f>
        <v>0</v>
      </c>
      <c r="DE325" s="180" t="str">
        <f>IFERROR(VLOOKUP(Table2[[#This Row],[Custody]],'Lookup Values'!$BA$1:$BB$3,2,FALSE),"0")</f>
        <v>0</v>
      </c>
      <c r="DF325" s="180" t="str">
        <f>IFERROR(VLOOKUP(Table2[[#This Row],[KS2 Eng &amp; Maths Ability Profile HAP/MAP/LAP]],'Lookup Values'!$BC$1:$BD$4,2,FALSE),"0")</f>
        <v>0</v>
      </c>
      <c r="DG325" s="180" t="str">
        <f>IFERROR(VLOOKUP(Table2[[#This Row],[Intended Post 16 Destination]],'Lookup Values'!$BG$1:$BH$12,2,FALSE),"0")</f>
        <v>0</v>
      </c>
      <c r="DH325" s="180" t="str">
        <f>IFERROR(VLOOKUP(Table2[[#This Row],[Application submitted (Y/N or number of applications)]],'Lookup Values'!$BI$1:$BJ$3,2,FALSE),"0")</f>
        <v>0</v>
      </c>
      <c r="DI325" s="180" t="str">
        <f>IFERROR(VLOOKUP(Table2[[#This Row],[Provider Name]],'Lookup Values'!$BK$1:$BL$3,2,FALSE),"0")</f>
        <v>0</v>
      </c>
      <c r="DJ325" s="181"/>
      <c r="DK325" s="180" t="str">
        <f>IFERROR(VLOOKUP(Table2[[#This Row],[Offer received (Y/N)]],'Lookup Values'!$BM$1:$BN$3,2,FALSE),"0")</f>
        <v>0</v>
      </c>
      <c r="DL325" s="180" t="str">
        <f>IFERROR(VLOOKUP(Table2[[#This Row],[Poor Behaviour / Attitude / Motivation]],'Lookup Values'!$BO$1:$BP$4,2,FALSE),"0")</f>
        <v>0</v>
      </c>
      <c r="DM325" s="180" t="str">
        <f>IFERROR(VLOOKUP(Table2[[#This Row],[Other known risk factors (1)]],'Lookup Values'!$BQ$1:$BR$10,2,FALSE),"0")</f>
        <v>0</v>
      </c>
      <c r="DN325" s="182" t="str">
        <f>IFERROR(VLOOKUP(Table2[[#This Row],[Other known risk factors (2)]],'Lookup Values'!$BQ$1:$BR$10,2,FALSE),"0")</f>
        <v>0</v>
      </c>
      <c r="DO325" s="180">
        <f>SUM(Table3[[#This Row],[Gender Score]:[Other known risk factors (2) Score]])</f>
        <v>0</v>
      </c>
      <c r="DP325" s="185" t="str">
        <f>CONCATENATE(Table2[[#This Row],[Generated RONI]],Table2[[#This Row],[School RONI]])</f>
        <v>Very Low</v>
      </c>
    </row>
    <row r="326" spans="1:120" s="179" customFormat="1" ht="13" x14ac:dyDescent="0.3">
      <c r="A326" s="168"/>
      <c r="B326" s="169"/>
      <c r="C326" s="170"/>
      <c r="D326" s="170"/>
      <c r="E326" s="170"/>
      <c r="F326" s="170"/>
      <c r="G326" s="170"/>
      <c r="H326" s="171"/>
      <c r="I326" s="172"/>
      <c r="J326" s="173"/>
      <c r="K326" s="172"/>
      <c r="L326" s="172"/>
      <c r="M326" s="173"/>
      <c r="N326" s="171"/>
      <c r="O326" s="173"/>
      <c r="P326" s="175"/>
      <c r="Q326" s="175"/>
      <c r="R326" s="175"/>
      <c r="S326" s="175"/>
      <c r="T326" s="175"/>
      <c r="U326" s="175"/>
      <c r="V326" s="175"/>
      <c r="W326" s="175"/>
      <c r="X326" s="175"/>
      <c r="Y326" s="175"/>
      <c r="Z326" s="175"/>
      <c r="AA326" s="175"/>
      <c r="AB326" s="175"/>
      <c r="AC326" s="175"/>
      <c r="AD326" s="175"/>
      <c r="AE326" s="175"/>
      <c r="AF326" s="175"/>
      <c r="AG326" s="175"/>
      <c r="AH326" s="175"/>
      <c r="AI326" s="175"/>
      <c r="AJ326" s="175"/>
      <c r="AK326" s="175"/>
      <c r="AL326" s="175"/>
      <c r="AM326" s="175"/>
      <c r="AN326" s="175"/>
      <c r="AO326" s="175"/>
      <c r="AP326" s="175"/>
      <c r="AQ326" s="175"/>
      <c r="AR326" s="176"/>
      <c r="AS326" s="176"/>
      <c r="AT326" s="176"/>
      <c r="AU326" s="177" t="str">
        <f>VLOOKUP(Table3[[#This Row],[Risk Rating Score]],'Lookup Values'!$BS$1:$BT$34,2)</f>
        <v>Very Low</v>
      </c>
      <c r="AV326" s="172"/>
      <c r="AW326" s="177" t="str">
        <f>IFERROR(VLOOKUP(Table3[[#This Row],[RONI Match]],'Lookup Values'!$BU$2:$BV$26,2,FALSE),"")</f>
        <v/>
      </c>
      <c r="AX326" s="186"/>
      <c r="AY326" s="172"/>
      <c r="AZ326" s="176"/>
      <c r="BA326" s="170"/>
      <c r="BB326" s="170"/>
      <c r="BC326" s="170"/>
      <c r="BD326" s="170"/>
      <c r="BE326" s="170"/>
      <c r="BF326" s="170"/>
      <c r="BG326" s="170"/>
      <c r="BH326" s="170"/>
      <c r="BI326" s="175"/>
      <c r="BJ326" s="173"/>
      <c r="BK326" s="173"/>
      <c r="BL326" s="175"/>
      <c r="BM326" s="176"/>
      <c r="CC326" s="184" t="str">
        <f>IFERROR(VLOOKUP(Table2[[#This Row],[Gender]],'Lookup Values'!$A$1:$B$5,2,FALSE),"0")</f>
        <v>0</v>
      </c>
      <c r="CD326" s="181"/>
      <c r="CE326" s="180" t="str">
        <f>IFERROR(VLOOKUP(Table2[[#This Row],[Year Group]],'Lookup Values'!$C$1:$D$9,2,FALSE),"0")</f>
        <v>0</v>
      </c>
      <c r="CF326" s="180" t="str">
        <f>IFERROR(VLOOKUP(Table2[[#This Row],[School]],'Lookup Values'!$E$1:$E$22,2,FALSE),"0")</f>
        <v>0</v>
      </c>
      <c r="CG326" s="180" t="str">
        <f>IFERROR(VLOOKUP(Table2[[#This Row],[Attending PRU / AP]],'Lookup Values'!$G$1:$H$3,2,FALSE),"0")</f>
        <v>0</v>
      </c>
      <c r="CH326" s="180" t="str">
        <f>IFERROR(VLOOKUP(Table2[[#This Row],[EHE]],'Lookup Values'!$I$1:$J$3,2,FALSE),"0")</f>
        <v>0</v>
      </c>
      <c r="CI326" s="180" t="str">
        <f>IFERROR(VLOOKUP(Table2[[#This Row],[CME]],'Lookup Values'!$K$1:$L$3,2,FALSE),"0")</f>
        <v>0</v>
      </c>
      <c r="CJ326" s="183" t="str">
        <f>IFERROR(VLOOKUP(Table2[[#This Row],[Ethnicity]],'Ethnicity codes'!$H$1:$J$101,3,FALSE),"")</f>
        <v/>
      </c>
      <c r="CK326" s="180" t="str">
        <f>IFERROR(VLOOKUP(Table3[[#This Row],[Ethnicity2]],'Lookup Values'!$M$1:$N$23,2,FALSE),"0")</f>
        <v>0</v>
      </c>
      <c r="CL326" s="180" t="str">
        <f>IFERROR(VLOOKUP(Table3[[#This Row],[Ethnicity2]],'Lookup Values'!$O$1:$P$3,2,FALSE),"0")</f>
        <v>0</v>
      </c>
      <c r="CM326" s="180" t="str">
        <f>IFERROR(VLOOKUP(Table2[[#This Row],[EAL]],'Lookup Values'!$Q$1:$R$3,2,FALSE),"0")</f>
        <v>0</v>
      </c>
      <c r="CN326" s="180" t="str">
        <f>IFERROR(VLOOKUP(Table2[[#This Row],[SEND]],'Lookup Values'!$S$1:$T$6,2,FALSE),"0")</f>
        <v>0</v>
      </c>
      <c r="CO326" s="180" t="str">
        <f>IFERROR(VLOOKUP(Table2[[#This Row],[Pupil Premium]],'Lookup Values'!$U$1:$V$3,2,FALSE),"0")</f>
        <v>0</v>
      </c>
      <c r="CP326" s="180" t="str">
        <f>IFERROR(VLOOKUP(Table2[[#This Row],[LAC / Care Leaver]],'Lookup Values'!$W$1:$X$3,2,FALSE),"0")</f>
        <v>0</v>
      </c>
      <c r="CQ326" s="180" t="str">
        <f>IFERROR(VLOOKUP(Table2[[#This Row],[CP / CIN]],'Lookup Values'!$Y$1:$Z$3,2,FALSE),"0")</f>
        <v>0</v>
      </c>
      <c r="CR326" s="180" t="str">
        <f>IFERROR(VLOOKUP(Table2[[#This Row],[Early Help Referral]],'Lookup Values'!$Y$1:$Z$3,2,FALSE),"0")</f>
        <v>0</v>
      </c>
      <c r="CS326" s="180" t="str">
        <f>IFERROR(VLOOKUP(Table2[[#This Row],[Social Worker]],'Lookup Values'!$Y$1:$Z$3,2,FALSE),"0")</f>
        <v>0</v>
      </c>
      <c r="CT326" s="180" t="str">
        <f>IFERROR(VLOOKUP(Table2[[#This Row],[Exclusion]],'Lookup Values'!$AE$1:$AF$5,2,FALSE),"0")</f>
        <v>0</v>
      </c>
      <c r="CU326" s="180" t="str">
        <f>IFERROR(VLOOKUP(Table2[[#This Row],[Attendance / Absence (&lt;90% PA / &lt;50% SA)]],'Lookup Values'!$AG$1:$AH$4,2,FALSE),"0")</f>
        <v>0</v>
      </c>
      <c r="CV326" s="180" t="str">
        <f>IFERROR(VLOOKUP(Table2[[#This Row],[Multiple School Moves (3+)]],'Lookup Values'!$AI$1:$AJ$3,2,FALSE),"0")</f>
        <v>0</v>
      </c>
      <c r="CW326" s="180" t="str">
        <f>IFERROR(VLOOKUP(Table2[[#This Row],[Pregnancy]],'Lookup Values'!$AK$1:$AL$3,2,FALSE),"0")</f>
        <v>0</v>
      </c>
      <c r="CX326" s="180" t="str">
        <f>IFERROR(VLOOKUP(Table2[[#This Row],[Young Parent]],'Lookup Values'!$AM$1:$AN$3,2,FALSE),"0")</f>
        <v>0</v>
      </c>
      <c r="CY326" s="180" t="str">
        <f>IFERROR(VLOOKUP(Table2[[#This Row],[Young Carer]],'Lookup Values'!$AO$1:$AP$3,2,FALSE),"0")</f>
        <v>0</v>
      </c>
      <c r="CZ326" s="180" t="str">
        <f>IFERROR(VLOOKUP(Table2[[#This Row],[CAMHS Involvement]],'Lookup Values'!$AQ$1:$AR$3,2,FALSE),"0")</f>
        <v>0</v>
      </c>
      <c r="DA326" s="180" t="str">
        <f>IFERROR(VLOOKUP(Table2[[#This Row],[Health Condition]],'Lookup Values'!$AS$1:$AT$3,2,FALSE),"0")</f>
        <v>0</v>
      </c>
      <c r="DB326" s="180" t="str">
        <f>IFERROR(VLOOKUP(Table2[[#This Row],[Substance Misuse ]],'Lookup Values'!$AU$1:$AV$3,2,FALSE),"0")</f>
        <v>0</v>
      </c>
      <c r="DC326" s="180" t="str">
        <f>IFERROR(VLOOKUP(Table2[[#This Row],[YOT supervision]],'Lookup Values'!$AW$1:$AX$3,2,FALSE),"0")</f>
        <v>0</v>
      </c>
      <c r="DD326" s="180" t="str">
        <f>IFERROR(VLOOKUP(Table2[[#This Row],[Previous YOT supervision]],'Lookup Values'!$AY$1:$AZ$3,2,FALSE),"0")</f>
        <v>0</v>
      </c>
      <c r="DE326" s="180" t="str">
        <f>IFERROR(VLOOKUP(Table2[[#This Row],[Custody]],'Lookup Values'!$BA$1:$BB$3,2,FALSE),"0")</f>
        <v>0</v>
      </c>
      <c r="DF326" s="180" t="str">
        <f>IFERROR(VLOOKUP(Table2[[#This Row],[KS2 Eng &amp; Maths Ability Profile HAP/MAP/LAP]],'Lookup Values'!$BC$1:$BD$4,2,FALSE),"0")</f>
        <v>0</v>
      </c>
      <c r="DG326" s="180" t="str">
        <f>IFERROR(VLOOKUP(Table2[[#This Row],[Intended Post 16 Destination]],'Lookup Values'!$BG$1:$BH$12,2,FALSE),"0")</f>
        <v>0</v>
      </c>
      <c r="DH326" s="180" t="str">
        <f>IFERROR(VLOOKUP(Table2[[#This Row],[Application submitted (Y/N or number of applications)]],'Lookup Values'!$BI$1:$BJ$3,2,FALSE),"0")</f>
        <v>0</v>
      </c>
      <c r="DI326" s="180" t="str">
        <f>IFERROR(VLOOKUP(Table2[[#This Row],[Provider Name]],'Lookup Values'!$BK$1:$BL$3,2,FALSE),"0")</f>
        <v>0</v>
      </c>
      <c r="DJ326" s="181"/>
      <c r="DK326" s="180" t="str">
        <f>IFERROR(VLOOKUP(Table2[[#This Row],[Offer received (Y/N)]],'Lookup Values'!$BM$1:$BN$3,2,FALSE),"0")</f>
        <v>0</v>
      </c>
      <c r="DL326" s="180" t="str">
        <f>IFERROR(VLOOKUP(Table2[[#This Row],[Poor Behaviour / Attitude / Motivation]],'Lookup Values'!$BO$1:$BP$4,2,FALSE),"0")</f>
        <v>0</v>
      </c>
      <c r="DM326" s="180" t="str">
        <f>IFERROR(VLOOKUP(Table2[[#This Row],[Other known risk factors (1)]],'Lookup Values'!$BQ$1:$BR$10,2,FALSE),"0")</f>
        <v>0</v>
      </c>
      <c r="DN326" s="182" t="str">
        <f>IFERROR(VLOOKUP(Table2[[#This Row],[Other known risk factors (2)]],'Lookup Values'!$BQ$1:$BR$10,2,FALSE),"0")</f>
        <v>0</v>
      </c>
      <c r="DO326" s="180">
        <f>SUM(Table3[[#This Row],[Gender Score]:[Other known risk factors (2) Score]])</f>
        <v>0</v>
      </c>
      <c r="DP326" s="185" t="str">
        <f>CONCATENATE(Table2[[#This Row],[Generated RONI]],Table2[[#This Row],[School RONI]])</f>
        <v>Very Low</v>
      </c>
    </row>
    <row r="327" spans="1:120" s="179" customFormat="1" ht="13" x14ac:dyDescent="0.3">
      <c r="A327" s="168"/>
      <c r="B327" s="169"/>
      <c r="C327" s="170"/>
      <c r="D327" s="170"/>
      <c r="E327" s="170"/>
      <c r="F327" s="170"/>
      <c r="G327" s="170"/>
      <c r="H327" s="171"/>
      <c r="I327" s="172"/>
      <c r="J327" s="173"/>
      <c r="K327" s="172"/>
      <c r="L327" s="172"/>
      <c r="M327" s="173"/>
      <c r="N327" s="171"/>
      <c r="O327" s="173"/>
      <c r="P327" s="175"/>
      <c r="Q327" s="175"/>
      <c r="R327" s="175"/>
      <c r="S327" s="175"/>
      <c r="T327" s="175"/>
      <c r="U327" s="175"/>
      <c r="V327" s="175"/>
      <c r="W327" s="175"/>
      <c r="X327" s="175"/>
      <c r="Y327" s="175"/>
      <c r="Z327" s="175"/>
      <c r="AA327" s="175"/>
      <c r="AB327" s="175"/>
      <c r="AC327" s="175"/>
      <c r="AD327" s="175"/>
      <c r="AE327" s="175"/>
      <c r="AF327" s="175"/>
      <c r="AG327" s="175"/>
      <c r="AH327" s="175"/>
      <c r="AI327" s="175"/>
      <c r="AJ327" s="175"/>
      <c r="AK327" s="175"/>
      <c r="AL327" s="175"/>
      <c r="AM327" s="175"/>
      <c r="AN327" s="175"/>
      <c r="AO327" s="175"/>
      <c r="AP327" s="175"/>
      <c r="AQ327" s="175"/>
      <c r="AR327" s="176"/>
      <c r="AS327" s="176"/>
      <c r="AT327" s="176"/>
      <c r="AU327" s="177" t="str">
        <f>VLOOKUP(Table3[[#This Row],[Risk Rating Score]],'Lookup Values'!$BS$1:$BT$34,2)</f>
        <v>Very Low</v>
      </c>
      <c r="AV327" s="172"/>
      <c r="AW327" s="177" t="str">
        <f>IFERROR(VLOOKUP(Table3[[#This Row],[RONI Match]],'Lookup Values'!$BU$2:$BV$26,2,FALSE),"")</f>
        <v/>
      </c>
      <c r="AX327" s="186"/>
      <c r="AY327" s="172"/>
      <c r="AZ327" s="176"/>
      <c r="BA327" s="170"/>
      <c r="BB327" s="170"/>
      <c r="BC327" s="170"/>
      <c r="BD327" s="170"/>
      <c r="BE327" s="170"/>
      <c r="BF327" s="170"/>
      <c r="BG327" s="170"/>
      <c r="BH327" s="170"/>
      <c r="BI327" s="175"/>
      <c r="BJ327" s="173"/>
      <c r="BK327" s="173"/>
      <c r="BL327" s="175"/>
      <c r="BM327" s="176"/>
      <c r="CC327" s="184" t="str">
        <f>IFERROR(VLOOKUP(Table2[[#This Row],[Gender]],'Lookup Values'!$A$1:$B$5,2,FALSE),"0")</f>
        <v>0</v>
      </c>
      <c r="CD327" s="181"/>
      <c r="CE327" s="180" t="str">
        <f>IFERROR(VLOOKUP(Table2[[#This Row],[Year Group]],'Lookup Values'!$C$1:$D$9,2,FALSE),"0")</f>
        <v>0</v>
      </c>
      <c r="CF327" s="180" t="str">
        <f>IFERROR(VLOOKUP(Table2[[#This Row],[School]],'Lookup Values'!$E$1:$E$22,2,FALSE),"0")</f>
        <v>0</v>
      </c>
      <c r="CG327" s="180" t="str">
        <f>IFERROR(VLOOKUP(Table2[[#This Row],[Attending PRU / AP]],'Lookup Values'!$G$1:$H$3,2,FALSE),"0")</f>
        <v>0</v>
      </c>
      <c r="CH327" s="180" t="str">
        <f>IFERROR(VLOOKUP(Table2[[#This Row],[EHE]],'Lookup Values'!$I$1:$J$3,2,FALSE),"0")</f>
        <v>0</v>
      </c>
      <c r="CI327" s="180" t="str">
        <f>IFERROR(VLOOKUP(Table2[[#This Row],[CME]],'Lookup Values'!$K$1:$L$3,2,FALSE),"0")</f>
        <v>0</v>
      </c>
      <c r="CJ327" s="183" t="str">
        <f>IFERROR(VLOOKUP(Table2[[#This Row],[Ethnicity]],'Ethnicity codes'!$H$1:$J$101,3,FALSE),"")</f>
        <v/>
      </c>
      <c r="CK327" s="180" t="str">
        <f>IFERROR(VLOOKUP(Table3[[#This Row],[Ethnicity2]],'Lookup Values'!$M$1:$N$23,2,FALSE),"0")</f>
        <v>0</v>
      </c>
      <c r="CL327" s="180" t="str">
        <f>IFERROR(VLOOKUP(Table3[[#This Row],[Ethnicity2]],'Lookup Values'!$O$1:$P$3,2,FALSE),"0")</f>
        <v>0</v>
      </c>
      <c r="CM327" s="180" t="str">
        <f>IFERROR(VLOOKUP(Table2[[#This Row],[EAL]],'Lookup Values'!$Q$1:$R$3,2,FALSE),"0")</f>
        <v>0</v>
      </c>
      <c r="CN327" s="180" t="str">
        <f>IFERROR(VLOOKUP(Table2[[#This Row],[SEND]],'Lookup Values'!$S$1:$T$6,2,FALSE),"0")</f>
        <v>0</v>
      </c>
      <c r="CO327" s="180" t="str">
        <f>IFERROR(VLOOKUP(Table2[[#This Row],[Pupil Premium]],'Lookup Values'!$U$1:$V$3,2,FALSE),"0")</f>
        <v>0</v>
      </c>
      <c r="CP327" s="180" t="str">
        <f>IFERROR(VLOOKUP(Table2[[#This Row],[LAC / Care Leaver]],'Lookup Values'!$W$1:$X$3,2,FALSE),"0")</f>
        <v>0</v>
      </c>
      <c r="CQ327" s="180" t="str">
        <f>IFERROR(VLOOKUP(Table2[[#This Row],[CP / CIN]],'Lookup Values'!$Y$1:$Z$3,2,FALSE),"0")</f>
        <v>0</v>
      </c>
      <c r="CR327" s="180" t="str">
        <f>IFERROR(VLOOKUP(Table2[[#This Row],[Early Help Referral]],'Lookup Values'!$Y$1:$Z$3,2,FALSE),"0")</f>
        <v>0</v>
      </c>
      <c r="CS327" s="180" t="str">
        <f>IFERROR(VLOOKUP(Table2[[#This Row],[Social Worker]],'Lookup Values'!$Y$1:$Z$3,2,FALSE),"0")</f>
        <v>0</v>
      </c>
      <c r="CT327" s="180" t="str">
        <f>IFERROR(VLOOKUP(Table2[[#This Row],[Exclusion]],'Lookup Values'!$AE$1:$AF$5,2,FALSE),"0")</f>
        <v>0</v>
      </c>
      <c r="CU327" s="180" t="str">
        <f>IFERROR(VLOOKUP(Table2[[#This Row],[Attendance / Absence (&lt;90% PA / &lt;50% SA)]],'Lookup Values'!$AG$1:$AH$4,2,FALSE),"0")</f>
        <v>0</v>
      </c>
      <c r="CV327" s="180" t="str">
        <f>IFERROR(VLOOKUP(Table2[[#This Row],[Multiple School Moves (3+)]],'Lookup Values'!$AI$1:$AJ$3,2,FALSE),"0")</f>
        <v>0</v>
      </c>
      <c r="CW327" s="180" t="str">
        <f>IFERROR(VLOOKUP(Table2[[#This Row],[Pregnancy]],'Lookup Values'!$AK$1:$AL$3,2,FALSE),"0")</f>
        <v>0</v>
      </c>
      <c r="CX327" s="180" t="str">
        <f>IFERROR(VLOOKUP(Table2[[#This Row],[Young Parent]],'Lookup Values'!$AM$1:$AN$3,2,FALSE),"0")</f>
        <v>0</v>
      </c>
      <c r="CY327" s="180" t="str">
        <f>IFERROR(VLOOKUP(Table2[[#This Row],[Young Carer]],'Lookup Values'!$AO$1:$AP$3,2,FALSE),"0")</f>
        <v>0</v>
      </c>
      <c r="CZ327" s="180" t="str">
        <f>IFERROR(VLOOKUP(Table2[[#This Row],[CAMHS Involvement]],'Lookup Values'!$AQ$1:$AR$3,2,FALSE),"0")</f>
        <v>0</v>
      </c>
      <c r="DA327" s="180" t="str">
        <f>IFERROR(VLOOKUP(Table2[[#This Row],[Health Condition]],'Lookup Values'!$AS$1:$AT$3,2,FALSE),"0")</f>
        <v>0</v>
      </c>
      <c r="DB327" s="180" t="str">
        <f>IFERROR(VLOOKUP(Table2[[#This Row],[Substance Misuse ]],'Lookup Values'!$AU$1:$AV$3,2,FALSE),"0")</f>
        <v>0</v>
      </c>
      <c r="DC327" s="180" t="str">
        <f>IFERROR(VLOOKUP(Table2[[#This Row],[YOT supervision]],'Lookup Values'!$AW$1:$AX$3,2,FALSE),"0")</f>
        <v>0</v>
      </c>
      <c r="DD327" s="180" t="str">
        <f>IFERROR(VLOOKUP(Table2[[#This Row],[Previous YOT supervision]],'Lookup Values'!$AY$1:$AZ$3,2,FALSE),"0")</f>
        <v>0</v>
      </c>
      <c r="DE327" s="180" t="str">
        <f>IFERROR(VLOOKUP(Table2[[#This Row],[Custody]],'Lookup Values'!$BA$1:$BB$3,2,FALSE),"0")</f>
        <v>0</v>
      </c>
      <c r="DF327" s="180" t="str">
        <f>IFERROR(VLOOKUP(Table2[[#This Row],[KS2 Eng &amp; Maths Ability Profile HAP/MAP/LAP]],'Lookup Values'!$BC$1:$BD$4,2,FALSE),"0")</f>
        <v>0</v>
      </c>
      <c r="DG327" s="180" t="str">
        <f>IFERROR(VLOOKUP(Table2[[#This Row],[Intended Post 16 Destination]],'Lookup Values'!$BG$1:$BH$12,2,FALSE),"0")</f>
        <v>0</v>
      </c>
      <c r="DH327" s="180" t="str">
        <f>IFERROR(VLOOKUP(Table2[[#This Row],[Application submitted (Y/N or number of applications)]],'Lookup Values'!$BI$1:$BJ$3,2,FALSE),"0")</f>
        <v>0</v>
      </c>
      <c r="DI327" s="180" t="str">
        <f>IFERROR(VLOOKUP(Table2[[#This Row],[Provider Name]],'Lookup Values'!$BK$1:$BL$3,2,FALSE),"0")</f>
        <v>0</v>
      </c>
      <c r="DJ327" s="181"/>
      <c r="DK327" s="180" t="str">
        <f>IFERROR(VLOOKUP(Table2[[#This Row],[Offer received (Y/N)]],'Lookup Values'!$BM$1:$BN$3,2,FALSE),"0")</f>
        <v>0</v>
      </c>
      <c r="DL327" s="180" t="str">
        <f>IFERROR(VLOOKUP(Table2[[#This Row],[Poor Behaviour / Attitude / Motivation]],'Lookup Values'!$BO$1:$BP$4,2,FALSE),"0")</f>
        <v>0</v>
      </c>
      <c r="DM327" s="180" t="str">
        <f>IFERROR(VLOOKUP(Table2[[#This Row],[Other known risk factors (1)]],'Lookup Values'!$BQ$1:$BR$10,2,FALSE),"0")</f>
        <v>0</v>
      </c>
      <c r="DN327" s="182" t="str">
        <f>IFERROR(VLOOKUP(Table2[[#This Row],[Other known risk factors (2)]],'Lookup Values'!$BQ$1:$BR$10,2,FALSE),"0")</f>
        <v>0</v>
      </c>
      <c r="DO327" s="180">
        <f>SUM(Table3[[#This Row],[Gender Score]:[Other known risk factors (2) Score]])</f>
        <v>0</v>
      </c>
      <c r="DP327" s="185" t="str">
        <f>CONCATENATE(Table2[[#This Row],[Generated RONI]],Table2[[#This Row],[School RONI]])</f>
        <v>Very Low</v>
      </c>
    </row>
    <row r="328" spans="1:120" s="179" customFormat="1" ht="13" x14ac:dyDescent="0.3">
      <c r="A328" s="168"/>
      <c r="B328" s="169"/>
      <c r="C328" s="170"/>
      <c r="D328" s="170"/>
      <c r="E328" s="170"/>
      <c r="F328" s="170"/>
      <c r="G328" s="170"/>
      <c r="H328" s="171"/>
      <c r="I328" s="172"/>
      <c r="J328" s="173"/>
      <c r="K328" s="172"/>
      <c r="L328" s="172"/>
      <c r="M328" s="173"/>
      <c r="N328" s="171"/>
      <c r="O328" s="173"/>
      <c r="P328" s="175"/>
      <c r="Q328" s="175"/>
      <c r="R328" s="175"/>
      <c r="S328" s="175"/>
      <c r="T328" s="175"/>
      <c r="U328" s="175"/>
      <c r="V328" s="175"/>
      <c r="W328" s="175"/>
      <c r="X328" s="175"/>
      <c r="Y328" s="175"/>
      <c r="Z328" s="175"/>
      <c r="AA328" s="175"/>
      <c r="AB328" s="175"/>
      <c r="AC328" s="175"/>
      <c r="AD328" s="175"/>
      <c r="AE328" s="175"/>
      <c r="AF328" s="175"/>
      <c r="AG328" s="175"/>
      <c r="AH328" s="175"/>
      <c r="AI328" s="175"/>
      <c r="AJ328" s="175"/>
      <c r="AK328" s="175"/>
      <c r="AL328" s="175"/>
      <c r="AM328" s="175"/>
      <c r="AN328" s="175"/>
      <c r="AO328" s="175"/>
      <c r="AP328" s="175"/>
      <c r="AQ328" s="175"/>
      <c r="AR328" s="176"/>
      <c r="AS328" s="176"/>
      <c r="AT328" s="176"/>
      <c r="AU328" s="177" t="str">
        <f>VLOOKUP(Table3[[#This Row],[Risk Rating Score]],'Lookup Values'!$BS$1:$BT$34,2)</f>
        <v>Very Low</v>
      </c>
      <c r="AV328" s="172"/>
      <c r="AW328" s="177" t="str">
        <f>IFERROR(VLOOKUP(Table3[[#This Row],[RONI Match]],'Lookup Values'!$BU$2:$BV$26,2,FALSE),"")</f>
        <v/>
      </c>
      <c r="AX328" s="186"/>
      <c r="AY328" s="172"/>
      <c r="AZ328" s="176"/>
      <c r="BA328" s="170"/>
      <c r="BB328" s="170"/>
      <c r="BC328" s="170"/>
      <c r="BD328" s="170"/>
      <c r="BE328" s="170"/>
      <c r="BF328" s="170"/>
      <c r="BG328" s="170"/>
      <c r="BH328" s="170"/>
      <c r="BI328" s="175"/>
      <c r="BJ328" s="173"/>
      <c r="BK328" s="173"/>
      <c r="BL328" s="175"/>
      <c r="BM328" s="176"/>
      <c r="CC328" s="184" t="str">
        <f>IFERROR(VLOOKUP(Table2[[#This Row],[Gender]],'Lookup Values'!$A$1:$B$5,2,FALSE),"0")</f>
        <v>0</v>
      </c>
      <c r="CD328" s="181"/>
      <c r="CE328" s="180" t="str">
        <f>IFERROR(VLOOKUP(Table2[[#This Row],[Year Group]],'Lookup Values'!$C$1:$D$9,2,FALSE),"0")</f>
        <v>0</v>
      </c>
      <c r="CF328" s="180" t="str">
        <f>IFERROR(VLOOKUP(Table2[[#This Row],[School]],'Lookup Values'!$E$1:$E$22,2,FALSE),"0")</f>
        <v>0</v>
      </c>
      <c r="CG328" s="180" t="str">
        <f>IFERROR(VLOOKUP(Table2[[#This Row],[Attending PRU / AP]],'Lookup Values'!$G$1:$H$3,2,FALSE),"0")</f>
        <v>0</v>
      </c>
      <c r="CH328" s="180" t="str">
        <f>IFERROR(VLOOKUP(Table2[[#This Row],[EHE]],'Lookup Values'!$I$1:$J$3,2,FALSE),"0")</f>
        <v>0</v>
      </c>
      <c r="CI328" s="180" t="str">
        <f>IFERROR(VLOOKUP(Table2[[#This Row],[CME]],'Lookup Values'!$K$1:$L$3,2,FALSE),"0")</f>
        <v>0</v>
      </c>
      <c r="CJ328" s="183" t="str">
        <f>IFERROR(VLOOKUP(Table2[[#This Row],[Ethnicity]],'Ethnicity codes'!$H$1:$J$101,3,FALSE),"")</f>
        <v/>
      </c>
      <c r="CK328" s="180" t="str">
        <f>IFERROR(VLOOKUP(Table3[[#This Row],[Ethnicity2]],'Lookup Values'!$M$1:$N$23,2,FALSE),"0")</f>
        <v>0</v>
      </c>
      <c r="CL328" s="180" t="str">
        <f>IFERROR(VLOOKUP(Table3[[#This Row],[Ethnicity2]],'Lookup Values'!$O$1:$P$3,2,FALSE),"0")</f>
        <v>0</v>
      </c>
      <c r="CM328" s="180" t="str">
        <f>IFERROR(VLOOKUP(Table2[[#This Row],[EAL]],'Lookup Values'!$Q$1:$R$3,2,FALSE),"0")</f>
        <v>0</v>
      </c>
      <c r="CN328" s="180" t="str">
        <f>IFERROR(VLOOKUP(Table2[[#This Row],[SEND]],'Lookup Values'!$S$1:$T$6,2,FALSE),"0")</f>
        <v>0</v>
      </c>
      <c r="CO328" s="180" t="str">
        <f>IFERROR(VLOOKUP(Table2[[#This Row],[Pupil Premium]],'Lookup Values'!$U$1:$V$3,2,FALSE),"0")</f>
        <v>0</v>
      </c>
      <c r="CP328" s="180" t="str">
        <f>IFERROR(VLOOKUP(Table2[[#This Row],[LAC / Care Leaver]],'Lookup Values'!$W$1:$X$3,2,FALSE),"0")</f>
        <v>0</v>
      </c>
      <c r="CQ328" s="180" t="str">
        <f>IFERROR(VLOOKUP(Table2[[#This Row],[CP / CIN]],'Lookup Values'!$Y$1:$Z$3,2,FALSE),"0")</f>
        <v>0</v>
      </c>
      <c r="CR328" s="180" t="str">
        <f>IFERROR(VLOOKUP(Table2[[#This Row],[Early Help Referral]],'Lookup Values'!$Y$1:$Z$3,2,FALSE),"0")</f>
        <v>0</v>
      </c>
      <c r="CS328" s="180" t="str">
        <f>IFERROR(VLOOKUP(Table2[[#This Row],[Social Worker]],'Lookup Values'!$Y$1:$Z$3,2,FALSE),"0")</f>
        <v>0</v>
      </c>
      <c r="CT328" s="180" t="str">
        <f>IFERROR(VLOOKUP(Table2[[#This Row],[Exclusion]],'Lookup Values'!$AE$1:$AF$5,2,FALSE),"0")</f>
        <v>0</v>
      </c>
      <c r="CU328" s="180" t="str">
        <f>IFERROR(VLOOKUP(Table2[[#This Row],[Attendance / Absence (&lt;90% PA / &lt;50% SA)]],'Lookup Values'!$AG$1:$AH$4,2,FALSE),"0")</f>
        <v>0</v>
      </c>
      <c r="CV328" s="180" t="str">
        <f>IFERROR(VLOOKUP(Table2[[#This Row],[Multiple School Moves (3+)]],'Lookup Values'!$AI$1:$AJ$3,2,FALSE),"0")</f>
        <v>0</v>
      </c>
      <c r="CW328" s="180" t="str">
        <f>IFERROR(VLOOKUP(Table2[[#This Row],[Pregnancy]],'Lookup Values'!$AK$1:$AL$3,2,FALSE),"0")</f>
        <v>0</v>
      </c>
      <c r="CX328" s="180" t="str">
        <f>IFERROR(VLOOKUP(Table2[[#This Row],[Young Parent]],'Lookup Values'!$AM$1:$AN$3,2,FALSE),"0")</f>
        <v>0</v>
      </c>
      <c r="CY328" s="180" t="str">
        <f>IFERROR(VLOOKUP(Table2[[#This Row],[Young Carer]],'Lookup Values'!$AO$1:$AP$3,2,FALSE),"0")</f>
        <v>0</v>
      </c>
      <c r="CZ328" s="180" t="str">
        <f>IFERROR(VLOOKUP(Table2[[#This Row],[CAMHS Involvement]],'Lookup Values'!$AQ$1:$AR$3,2,FALSE),"0")</f>
        <v>0</v>
      </c>
      <c r="DA328" s="180" t="str">
        <f>IFERROR(VLOOKUP(Table2[[#This Row],[Health Condition]],'Lookup Values'!$AS$1:$AT$3,2,FALSE),"0")</f>
        <v>0</v>
      </c>
      <c r="DB328" s="180" t="str">
        <f>IFERROR(VLOOKUP(Table2[[#This Row],[Substance Misuse ]],'Lookup Values'!$AU$1:$AV$3,2,FALSE),"0")</f>
        <v>0</v>
      </c>
      <c r="DC328" s="180" t="str">
        <f>IFERROR(VLOOKUP(Table2[[#This Row],[YOT supervision]],'Lookup Values'!$AW$1:$AX$3,2,FALSE),"0")</f>
        <v>0</v>
      </c>
      <c r="DD328" s="180" t="str">
        <f>IFERROR(VLOOKUP(Table2[[#This Row],[Previous YOT supervision]],'Lookup Values'!$AY$1:$AZ$3,2,FALSE),"0")</f>
        <v>0</v>
      </c>
      <c r="DE328" s="180" t="str">
        <f>IFERROR(VLOOKUP(Table2[[#This Row],[Custody]],'Lookup Values'!$BA$1:$BB$3,2,FALSE),"0")</f>
        <v>0</v>
      </c>
      <c r="DF328" s="180" t="str">
        <f>IFERROR(VLOOKUP(Table2[[#This Row],[KS2 Eng &amp; Maths Ability Profile HAP/MAP/LAP]],'Lookup Values'!$BC$1:$BD$4,2,FALSE),"0")</f>
        <v>0</v>
      </c>
      <c r="DG328" s="180" t="str">
        <f>IFERROR(VLOOKUP(Table2[[#This Row],[Intended Post 16 Destination]],'Lookup Values'!$BG$1:$BH$12,2,FALSE),"0")</f>
        <v>0</v>
      </c>
      <c r="DH328" s="180" t="str">
        <f>IFERROR(VLOOKUP(Table2[[#This Row],[Application submitted (Y/N or number of applications)]],'Lookup Values'!$BI$1:$BJ$3,2,FALSE),"0")</f>
        <v>0</v>
      </c>
      <c r="DI328" s="180" t="str">
        <f>IFERROR(VLOOKUP(Table2[[#This Row],[Provider Name]],'Lookup Values'!$BK$1:$BL$3,2,FALSE),"0")</f>
        <v>0</v>
      </c>
      <c r="DJ328" s="181"/>
      <c r="DK328" s="180" t="str">
        <f>IFERROR(VLOOKUP(Table2[[#This Row],[Offer received (Y/N)]],'Lookup Values'!$BM$1:$BN$3,2,FALSE),"0")</f>
        <v>0</v>
      </c>
      <c r="DL328" s="180" t="str">
        <f>IFERROR(VLOOKUP(Table2[[#This Row],[Poor Behaviour / Attitude / Motivation]],'Lookup Values'!$BO$1:$BP$4,2,FALSE),"0")</f>
        <v>0</v>
      </c>
      <c r="DM328" s="180" t="str">
        <f>IFERROR(VLOOKUP(Table2[[#This Row],[Other known risk factors (1)]],'Lookup Values'!$BQ$1:$BR$10,2,FALSE),"0")</f>
        <v>0</v>
      </c>
      <c r="DN328" s="182" t="str">
        <f>IFERROR(VLOOKUP(Table2[[#This Row],[Other known risk factors (2)]],'Lookup Values'!$BQ$1:$BR$10,2,FALSE),"0")</f>
        <v>0</v>
      </c>
      <c r="DO328" s="180">
        <f>SUM(Table3[[#This Row],[Gender Score]:[Other known risk factors (2) Score]])</f>
        <v>0</v>
      </c>
      <c r="DP328" s="185" t="str">
        <f>CONCATENATE(Table2[[#This Row],[Generated RONI]],Table2[[#This Row],[School RONI]])</f>
        <v>Very Low</v>
      </c>
    </row>
    <row r="329" spans="1:120" s="179" customFormat="1" ht="13" x14ac:dyDescent="0.3">
      <c r="A329" s="168"/>
      <c r="B329" s="169"/>
      <c r="C329" s="170"/>
      <c r="D329" s="170"/>
      <c r="E329" s="170"/>
      <c r="F329" s="170"/>
      <c r="G329" s="170"/>
      <c r="H329" s="171"/>
      <c r="I329" s="172"/>
      <c r="J329" s="173"/>
      <c r="K329" s="172"/>
      <c r="L329" s="172"/>
      <c r="M329" s="173"/>
      <c r="N329" s="171"/>
      <c r="O329" s="173"/>
      <c r="P329" s="175"/>
      <c r="Q329" s="175"/>
      <c r="R329" s="175"/>
      <c r="S329" s="175"/>
      <c r="T329" s="175"/>
      <c r="U329" s="175"/>
      <c r="V329" s="175"/>
      <c r="W329" s="175"/>
      <c r="X329" s="175"/>
      <c r="Y329" s="175"/>
      <c r="Z329" s="175"/>
      <c r="AA329" s="175"/>
      <c r="AB329" s="175"/>
      <c r="AC329" s="175"/>
      <c r="AD329" s="175"/>
      <c r="AE329" s="175"/>
      <c r="AF329" s="175"/>
      <c r="AG329" s="175"/>
      <c r="AH329" s="175"/>
      <c r="AI329" s="175"/>
      <c r="AJ329" s="175"/>
      <c r="AK329" s="175"/>
      <c r="AL329" s="175"/>
      <c r="AM329" s="175"/>
      <c r="AN329" s="175"/>
      <c r="AO329" s="175"/>
      <c r="AP329" s="175"/>
      <c r="AQ329" s="175"/>
      <c r="AR329" s="176"/>
      <c r="AS329" s="176"/>
      <c r="AT329" s="176"/>
      <c r="AU329" s="177" t="str">
        <f>VLOOKUP(Table3[[#This Row],[Risk Rating Score]],'Lookup Values'!$BS$1:$BT$34,2)</f>
        <v>Very Low</v>
      </c>
      <c r="AV329" s="172"/>
      <c r="AW329" s="177" t="str">
        <f>IFERROR(VLOOKUP(Table3[[#This Row],[RONI Match]],'Lookup Values'!$BU$2:$BV$26,2,FALSE),"")</f>
        <v/>
      </c>
      <c r="AX329" s="186"/>
      <c r="AY329" s="172"/>
      <c r="AZ329" s="176"/>
      <c r="BA329" s="170"/>
      <c r="BB329" s="170"/>
      <c r="BC329" s="170"/>
      <c r="BD329" s="170"/>
      <c r="BE329" s="170"/>
      <c r="BF329" s="170"/>
      <c r="BG329" s="170"/>
      <c r="BH329" s="170"/>
      <c r="BI329" s="175"/>
      <c r="BJ329" s="173"/>
      <c r="BK329" s="173"/>
      <c r="BL329" s="175"/>
      <c r="BM329" s="176"/>
      <c r="CC329" s="184" t="str">
        <f>IFERROR(VLOOKUP(Table2[[#This Row],[Gender]],'Lookup Values'!$A$1:$B$5,2,FALSE),"0")</f>
        <v>0</v>
      </c>
      <c r="CD329" s="181"/>
      <c r="CE329" s="180" t="str">
        <f>IFERROR(VLOOKUP(Table2[[#This Row],[Year Group]],'Lookup Values'!$C$1:$D$9,2,FALSE),"0")</f>
        <v>0</v>
      </c>
      <c r="CF329" s="180" t="str">
        <f>IFERROR(VLOOKUP(Table2[[#This Row],[School]],'Lookup Values'!$E$1:$E$22,2,FALSE),"0")</f>
        <v>0</v>
      </c>
      <c r="CG329" s="180" t="str">
        <f>IFERROR(VLOOKUP(Table2[[#This Row],[Attending PRU / AP]],'Lookup Values'!$G$1:$H$3,2,FALSE),"0")</f>
        <v>0</v>
      </c>
      <c r="CH329" s="180" t="str">
        <f>IFERROR(VLOOKUP(Table2[[#This Row],[EHE]],'Lookup Values'!$I$1:$J$3,2,FALSE),"0")</f>
        <v>0</v>
      </c>
      <c r="CI329" s="180" t="str">
        <f>IFERROR(VLOOKUP(Table2[[#This Row],[CME]],'Lookup Values'!$K$1:$L$3,2,FALSE),"0")</f>
        <v>0</v>
      </c>
      <c r="CJ329" s="183" t="str">
        <f>IFERROR(VLOOKUP(Table2[[#This Row],[Ethnicity]],'Ethnicity codes'!$H$1:$J$101,3,FALSE),"")</f>
        <v/>
      </c>
      <c r="CK329" s="180" t="str">
        <f>IFERROR(VLOOKUP(Table3[[#This Row],[Ethnicity2]],'Lookup Values'!$M$1:$N$23,2,FALSE),"0")</f>
        <v>0</v>
      </c>
      <c r="CL329" s="180" t="str">
        <f>IFERROR(VLOOKUP(Table3[[#This Row],[Ethnicity2]],'Lookup Values'!$O$1:$P$3,2,FALSE),"0")</f>
        <v>0</v>
      </c>
      <c r="CM329" s="180" t="str">
        <f>IFERROR(VLOOKUP(Table2[[#This Row],[EAL]],'Lookup Values'!$Q$1:$R$3,2,FALSE),"0")</f>
        <v>0</v>
      </c>
      <c r="CN329" s="180" t="str">
        <f>IFERROR(VLOOKUP(Table2[[#This Row],[SEND]],'Lookup Values'!$S$1:$T$6,2,FALSE),"0")</f>
        <v>0</v>
      </c>
      <c r="CO329" s="180" t="str">
        <f>IFERROR(VLOOKUP(Table2[[#This Row],[Pupil Premium]],'Lookup Values'!$U$1:$V$3,2,FALSE),"0")</f>
        <v>0</v>
      </c>
      <c r="CP329" s="180" t="str">
        <f>IFERROR(VLOOKUP(Table2[[#This Row],[LAC / Care Leaver]],'Lookup Values'!$W$1:$X$3,2,FALSE),"0")</f>
        <v>0</v>
      </c>
      <c r="CQ329" s="180" t="str">
        <f>IFERROR(VLOOKUP(Table2[[#This Row],[CP / CIN]],'Lookup Values'!$Y$1:$Z$3,2,FALSE),"0")</f>
        <v>0</v>
      </c>
      <c r="CR329" s="180" t="str">
        <f>IFERROR(VLOOKUP(Table2[[#This Row],[Early Help Referral]],'Lookup Values'!$Y$1:$Z$3,2,FALSE),"0")</f>
        <v>0</v>
      </c>
      <c r="CS329" s="180" t="str">
        <f>IFERROR(VLOOKUP(Table2[[#This Row],[Social Worker]],'Lookup Values'!$Y$1:$Z$3,2,FALSE),"0")</f>
        <v>0</v>
      </c>
      <c r="CT329" s="180" t="str">
        <f>IFERROR(VLOOKUP(Table2[[#This Row],[Exclusion]],'Lookup Values'!$AE$1:$AF$5,2,FALSE),"0")</f>
        <v>0</v>
      </c>
      <c r="CU329" s="180" t="str">
        <f>IFERROR(VLOOKUP(Table2[[#This Row],[Attendance / Absence (&lt;90% PA / &lt;50% SA)]],'Lookup Values'!$AG$1:$AH$4,2,FALSE),"0")</f>
        <v>0</v>
      </c>
      <c r="CV329" s="180" t="str">
        <f>IFERROR(VLOOKUP(Table2[[#This Row],[Multiple School Moves (3+)]],'Lookup Values'!$AI$1:$AJ$3,2,FALSE),"0")</f>
        <v>0</v>
      </c>
      <c r="CW329" s="180" t="str">
        <f>IFERROR(VLOOKUP(Table2[[#This Row],[Pregnancy]],'Lookup Values'!$AK$1:$AL$3,2,FALSE),"0")</f>
        <v>0</v>
      </c>
      <c r="CX329" s="180" t="str">
        <f>IFERROR(VLOOKUP(Table2[[#This Row],[Young Parent]],'Lookup Values'!$AM$1:$AN$3,2,FALSE),"0")</f>
        <v>0</v>
      </c>
      <c r="CY329" s="180" t="str">
        <f>IFERROR(VLOOKUP(Table2[[#This Row],[Young Carer]],'Lookup Values'!$AO$1:$AP$3,2,FALSE),"0")</f>
        <v>0</v>
      </c>
      <c r="CZ329" s="180" t="str">
        <f>IFERROR(VLOOKUP(Table2[[#This Row],[CAMHS Involvement]],'Lookup Values'!$AQ$1:$AR$3,2,FALSE),"0")</f>
        <v>0</v>
      </c>
      <c r="DA329" s="180" t="str">
        <f>IFERROR(VLOOKUP(Table2[[#This Row],[Health Condition]],'Lookup Values'!$AS$1:$AT$3,2,FALSE),"0")</f>
        <v>0</v>
      </c>
      <c r="DB329" s="180" t="str">
        <f>IFERROR(VLOOKUP(Table2[[#This Row],[Substance Misuse ]],'Lookup Values'!$AU$1:$AV$3,2,FALSE),"0")</f>
        <v>0</v>
      </c>
      <c r="DC329" s="180" t="str">
        <f>IFERROR(VLOOKUP(Table2[[#This Row],[YOT supervision]],'Lookup Values'!$AW$1:$AX$3,2,FALSE),"0")</f>
        <v>0</v>
      </c>
      <c r="DD329" s="180" t="str">
        <f>IFERROR(VLOOKUP(Table2[[#This Row],[Previous YOT supervision]],'Lookup Values'!$AY$1:$AZ$3,2,FALSE),"0")</f>
        <v>0</v>
      </c>
      <c r="DE329" s="180" t="str">
        <f>IFERROR(VLOOKUP(Table2[[#This Row],[Custody]],'Lookup Values'!$BA$1:$BB$3,2,FALSE),"0")</f>
        <v>0</v>
      </c>
      <c r="DF329" s="180" t="str">
        <f>IFERROR(VLOOKUP(Table2[[#This Row],[KS2 Eng &amp; Maths Ability Profile HAP/MAP/LAP]],'Lookup Values'!$BC$1:$BD$4,2,FALSE),"0")</f>
        <v>0</v>
      </c>
      <c r="DG329" s="180" t="str">
        <f>IFERROR(VLOOKUP(Table2[[#This Row],[Intended Post 16 Destination]],'Lookup Values'!$BG$1:$BH$12,2,FALSE),"0")</f>
        <v>0</v>
      </c>
      <c r="DH329" s="180" t="str">
        <f>IFERROR(VLOOKUP(Table2[[#This Row],[Application submitted (Y/N or number of applications)]],'Lookup Values'!$BI$1:$BJ$3,2,FALSE),"0")</f>
        <v>0</v>
      </c>
      <c r="DI329" s="180" t="str">
        <f>IFERROR(VLOOKUP(Table2[[#This Row],[Provider Name]],'Lookup Values'!$BK$1:$BL$3,2,FALSE),"0")</f>
        <v>0</v>
      </c>
      <c r="DJ329" s="181"/>
      <c r="DK329" s="180" t="str">
        <f>IFERROR(VLOOKUP(Table2[[#This Row],[Offer received (Y/N)]],'Lookup Values'!$BM$1:$BN$3,2,FALSE),"0")</f>
        <v>0</v>
      </c>
      <c r="DL329" s="180" t="str">
        <f>IFERROR(VLOOKUP(Table2[[#This Row],[Poor Behaviour / Attitude / Motivation]],'Lookup Values'!$BO$1:$BP$4,2,FALSE),"0")</f>
        <v>0</v>
      </c>
      <c r="DM329" s="180" t="str">
        <f>IFERROR(VLOOKUP(Table2[[#This Row],[Other known risk factors (1)]],'Lookup Values'!$BQ$1:$BR$10,2,FALSE),"0")</f>
        <v>0</v>
      </c>
      <c r="DN329" s="182" t="str">
        <f>IFERROR(VLOOKUP(Table2[[#This Row],[Other known risk factors (2)]],'Lookup Values'!$BQ$1:$BR$10,2,FALSE),"0")</f>
        <v>0</v>
      </c>
      <c r="DO329" s="180">
        <f>SUM(Table3[[#This Row],[Gender Score]:[Other known risk factors (2) Score]])</f>
        <v>0</v>
      </c>
      <c r="DP329" s="185" t="str">
        <f>CONCATENATE(Table2[[#This Row],[Generated RONI]],Table2[[#This Row],[School RONI]])</f>
        <v>Very Low</v>
      </c>
    </row>
    <row r="330" spans="1:120" s="179" customFormat="1" ht="13" x14ac:dyDescent="0.3">
      <c r="A330" s="168"/>
      <c r="B330" s="169"/>
      <c r="C330" s="170"/>
      <c r="D330" s="170"/>
      <c r="E330" s="170"/>
      <c r="F330" s="170"/>
      <c r="G330" s="170"/>
      <c r="H330" s="171"/>
      <c r="I330" s="172"/>
      <c r="J330" s="173"/>
      <c r="K330" s="172"/>
      <c r="L330" s="172"/>
      <c r="M330" s="173"/>
      <c r="N330" s="171"/>
      <c r="O330" s="173"/>
      <c r="P330" s="175"/>
      <c r="Q330" s="175"/>
      <c r="R330" s="175"/>
      <c r="S330" s="175"/>
      <c r="T330" s="175"/>
      <c r="U330" s="175"/>
      <c r="V330" s="175"/>
      <c r="W330" s="175"/>
      <c r="X330" s="175"/>
      <c r="Y330" s="175"/>
      <c r="Z330" s="175"/>
      <c r="AA330" s="175"/>
      <c r="AB330" s="175"/>
      <c r="AC330" s="175"/>
      <c r="AD330" s="175"/>
      <c r="AE330" s="175"/>
      <c r="AF330" s="175"/>
      <c r="AG330" s="175"/>
      <c r="AH330" s="175"/>
      <c r="AI330" s="175"/>
      <c r="AJ330" s="175"/>
      <c r="AK330" s="175"/>
      <c r="AL330" s="175"/>
      <c r="AM330" s="175"/>
      <c r="AN330" s="175"/>
      <c r="AO330" s="175"/>
      <c r="AP330" s="175"/>
      <c r="AQ330" s="175"/>
      <c r="AR330" s="176"/>
      <c r="AS330" s="176"/>
      <c r="AT330" s="176"/>
      <c r="AU330" s="177" t="str">
        <f>VLOOKUP(Table3[[#This Row],[Risk Rating Score]],'Lookup Values'!$BS$1:$BT$34,2)</f>
        <v>Very Low</v>
      </c>
      <c r="AV330" s="172"/>
      <c r="AW330" s="177" t="str">
        <f>IFERROR(VLOOKUP(Table3[[#This Row],[RONI Match]],'Lookup Values'!$BU$2:$BV$26,2,FALSE),"")</f>
        <v/>
      </c>
      <c r="AX330" s="186"/>
      <c r="AY330" s="172"/>
      <c r="AZ330" s="176"/>
      <c r="BA330" s="170"/>
      <c r="BB330" s="170"/>
      <c r="BC330" s="170"/>
      <c r="BD330" s="170"/>
      <c r="BE330" s="170"/>
      <c r="BF330" s="170"/>
      <c r="BG330" s="170"/>
      <c r="BH330" s="170"/>
      <c r="BI330" s="175"/>
      <c r="BJ330" s="173"/>
      <c r="BK330" s="173"/>
      <c r="BL330" s="175"/>
      <c r="BM330" s="176"/>
      <c r="CC330" s="184" t="str">
        <f>IFERROR(VLOOKUP(Table2[[#This Row],[Gender]],'Lookup Values'!$A$1:$B$5,2,FALSE),"0")</f>
        <v>0</v>
      </c>
      <c r="CD330" s="181"/>
      <c r="CE330" s="180" t="str">
        <f>IFERROR(VLOOKUP(Table2[[#This Row],[Year Group]],'Lookup Values'!$C$1:$D$9,2,FALSE),"0")</f>
        <v>0</v>
      </c>
      <c r="CF330" s="180" t="str">
        <f>IFERROR(VLOOKUP(Table2[[#This Row],[School]],'Lookup Values'!$E$1:$E$22,2,FALSE),"0")</f>
        <v>0</v>
      </c>
      <c r="CG330" s="180" t="str">
        <f>IFERROR(VLOOKUP(Table2[[#This Row],[Attending PRU / AP]],'Lookup Values'!$G$1:$H$3,2,FALSE),"0")</f>
        <v>0</v>
      </c>
      <c r="CH330" s="180" t="str">
        <f>IFERROR(VLOOKUP(Table2[[#This Row],[EHE]],'Lookup Values'!$I$1:$J$3,2,FALSE),"0")</f>
        <v>0</v>
      </c>
      <c r="CI330" s="180" t="str">
        <f>IFERROR(VLOOKUP(Table2[[#This Row],[CME]],'Lookup Values'!$K$1:$L$3,2,FALSE),"0")</f>
        <v>0</v>
      </c>
      <c r="CJ330" s="183" t="str">
        <f>IFERROR(VLOOKUP(Table2[[#This Row],[Ethnicity]],'Ethnicity codes'!$H$1:$J$101,3,FALSE),"")</f>
        <v/>
      </c>
      <c r="CK330" s="180" t="str">
        <f>IFERROR(VLOOKUP(Table3[[#This Row],[Ethnicity2]],'Lookup Values'!$M$1:$N$23,2,FALSE),"0")</f>
        <v>0</v>
      </c>
      <c r="CL330" s="180" t="str">
        <f>IFERROR(VLOOKUP(Table3[[#This Row],[Ethnicity2]],'Lookup Values'!$O$1:$P$3,2,FALSE),"0")</f>
        <v>0</v>
      </c>
      <c r="CM330" s="180" t="str">
        <f>IFERROR(VLOOKUP(Table2[[#This Row],[EAL]],'Lookup Values'!$Q$1:$R$3,2,FALSE),"0")</f>
        <v>0</v>
      </c>
      <c r="CN330" s="180" t="str">
        <f>IFERROR(VLOOKUP(Table2[[#This Row],[SEND]],'Lookup Values'!$S$1:$T$6,2,FALSE),"0")</f>
        <v>0</v>
      </c>
      <c r="CO330" s="180" t="str">
        <f>IFERROR(VLOOKUP(Table2[[#This Row],[Pupil Premium]],'Lookup Values'!$U$1:$V$3,2,FALSE),"0")</f>
        <v>0</v>
      </c>
      <c r="CP330" s="180" t="str">
        <f>IFERROR(VLOOKUP(Table2[[#This Row],[LAC / Care Leaver]],'Lookup Values'!$W$1:$X$3,2,FALSE),"0")</f>
        <v>0</v>
      </c>
      <c r="CQ330" s="180" t="str">
        <f>IFERROR(VLOOKUP(Table2[[#This Row],[CP / CIN]],'Lookup Values'!$Y$1:$Z$3,2,FALSE),"0")</f>
        <v>0</v>
      </c>
      <c r="CR330" s="180" t="str">
        <f>IFERROR(VLOOKUP(Table2[[#This Row],[Early Help Referral]],'Lookup Values'!$Y$1:$Z$3,2,FALSE),"0")</f>
        <v>0</v>
      </c>
      <c r="CS330" s="180" t="str">
        <f>IFERROR(VLOOKUP(Table2[[#This Row],[Social Worker]],'Lookup Values'!$Y$1:$Z$3,2,FALSE),"0")</f>
        <v>0</v>
      </c>
      <c r="CT330" s="180" t="str">
        <f>IFERROR(VLOOKUP(Table2[[#This Row],[Exclusion]],'Lookup Values'!$AE$1:$AF$5,2,FALSE),"0")</f>
        <v>0</v>
      </c>
      <c r="CU330" s="180" t="str">
        <f>IFERROR(VLOOKUP(Table2[[#This Row],[Attendance / Absence (&lt;90% PA / &lt;50% SA)]],'Lookup Values'!$AG$1:$AH$4,2,FALSE),"0")</f>
        <v>0</v>
      </c>
      <c r="CV330" s="180" t="str">
        <f>IFERROR(VLOOKUP(Table2[[#This Row],[Multiple School Moves (3+)]],'Lookup Values'!$AI$1:$AJ$3,2,FALSE),"0")</f>
        <v>0</v>
      </c>
      <c r="CW330" s="180" t="str">
        <f>IFERROR(VLOOKUP(Table2[[#This Row],[Pregnancy]],'Lookup Values'!$AK$1:$AL$3,2,FALSE),"0")</f>
        <v>0</v>
      </c>
      <c r="CX330" s="180" t="str">
        <f>IFERROR(VLOOKUP(Table2[[#This Row],[Young Parent]],'Lookup Values'!$AM$1:$AN$3,2,FALSE),"0")</f>
        <v>0</v>
      </c>
      <c r="CY330" s="180" t="str">
        <f>IFERROR(VLOOKUP(Table2[[#This Row],[Young Carer]],'Lookup Values'!$AO$1:$AP$3,2,FALSE),"0")</f>
        <v>0</v>
      </c>
      <c r="CZ330" s="180" t="str">
        <f>IFERROR(VLOOKUP(Table2[[#This Row],[CAMHS Involvement]],'Lookup Values'!$AQ$1:$AR$3,2,FALSE),"0")</f>
        <v>0</v>
      </c>
      <c r="DA330" s="180" t="str">
        <f>IFERROR(VLOOKUP(Table2[[#This Row],[Health Condition]],'Lookup Values'!$AS$1:$AT$3,2,FALSE),"0")</f>
        <v>0</v>
      </c>
      <c r="DB330" s="180" t="str">
        <f>IFERROR(VLOOKUP(Table2[[#This Row],[Substance Misuse ]],'Lookup Values'!$AU$1:$AV$3,2,FALSE),"0")</f>
        <v>0</v>
      </c>
      <c r="DC330" s="180" t="str">
        <f>IFERROR(VLOOKUP(Table2[[#This Row],[YOT supervision]],'Lookup Values'!$AW$1:$AX$3,2,FALSE),"0")</f>
        <v>0</v>
      </c>
      <c r="DD330" s="180" t="str">
        <f>IFERROR(VLOOKUP(Table2[[#This Row],[Previous YOT supervision]],'Lookup Values'!$AY$1:$AZ$3,2,FALSE),"0")</f>
        <v>0</v>
      </c>
      <c r="DE330" s="180" t="str">
        <f>IFERROR(VLOOKUP(Table2[[#This Row],[Custody]],'Lookup Values'!$BA$1:$BB$3,2,FALSE),"0")</f>
        <v>0</v>
      </c>
      <c r="DF330" s="180" t="str">
        <f>IFERROR(VLOOKUP(Table2[[#This Row],[KS2 Eng &amp; Maths Ability Profile HAP/MAP/LAP]],'Lookup Values'!$BC$1:$BD$4,2,FALSE),"0")</f>
        <v>0</v>
      </c>
      <c r="DG330" s="180" t="str">
        <f>IFERROR(VLOOKUP(Table2[[#This Row],[Intended Post 16 Destination]],'Lookup Values'!$BG$1:$BH$12,2,FALSE),"0")</f>
        <v>0</v>
      </c>
      <c r="DH330" s="180" t="str">
        <f>IFERROR(VLOOKUP(Table2[[#This Row],[Application submitted (Y/N or number of applications)]],'Lookup Values'!$BI$1:$BJ$3,2,FALSE),"0")</f>
        <v>0</v>
      </c>
      <c r="DI330" s="180" t="str">
        <f>IFERROR(VLOOKUP(Table2[[#This Row],[Provider Name]],'Lookup Values'!$BK$1:$BL$3,2,FALSE),"0")</f>
        <v>0</v>
      </c>
      <c r="DJ330" s="181"/>
      <c r="DK330" s="180" t="str">
        <f>IFERROR(VLOOKUP(Table2[[#This Row],[Offer received (Y/N)]],'Lookup Values'!$BM$1:$BN$3,2,FALSE),"0")</f>
        <v>0</v>
      </c>
      <c r="DL330" s="180" t="str">
        <f>IFERROR(VLOOKUP(Table2[[#This Row],[Poor Behaviour / Attitude / Motivation]],'Lookup Values'!$BO$1:$BP$4,2,FALSE),"0")</f>
        <v>0</v>
      </c>
      <c r="DM330" s="180" t="str">
        <f>IFERROR(VLOOKUP(Table2[[#This Row],[Other known risk factors (1)]],'Lookup Values'!$BQ$1:$BR$10,2,FALSE),"0")</f>
        <v>0</v>
      </c>
      <c r="DN330" s="182" t="str">
        <f>IFERROR(VLOOKUP(Table2[[#This Row],[Other known risk factors (2)]],'Lookup Values'!$BQ$1:$BR$10,2,FALSE),"0")</f>
        <v>0</v>
      </c>
      <c r="DO330" s="180">
        <f>SUM(Table3[[#This Row],[Gender Score]:[Other known risk factors (2) Score]])</f>
        <v>0</v>
      </c>
      <c r="DP330" s="185" t="str">
        <f>CONCATENATE(Table2[[#This Row],[Generated RONI]],Table2[[#This Row],[School RONI]])</f>
        <v>Very Low</v>
      </c>
    </row>
    <row r="331" spans="1:120" s="179" customFormat="1" ht="13" x14ac:dyDescent="0.3">
      <c r="A331" s="168"/>
      <c r="B331" s="169"/>
      <c r="C331" s="170"/>
      <c r="D331" s="170"/>
      <c r="E331" s="170"/>
      <c r="F331" s="170"/>
      <c r="G331" s="170"/>
      <c r="H331" s="171"/>
      <c r="I331" s="172"/>
      <c r="J331" s="173"/>
      <c r="K331" s="172"/>
      <c r="L331" s="172"/>
      <c r="M331" s="173"/>
      <c r="N331" s="171"/>
      <c r="O331" s="173"/>
      <c r="P331" s="175"/>
      <c r="Q331" s="175"/>
      <c r="R331" s="175"/>
      <c r="S331" s="175"/>
      <c r="T331" s="175"/>
      <c r="U331" s="175"/>
      <c r="V331" s="175"/>
      <c r="W331" s="175"/>
      <c r="X331" s="175"/>
      <c r="Y331" s="175"/>
      <c r="Z331" s="175"/>
      <c r="AA331" s="175"/>
      <c r="AB331" s="175"/>
      <c r="AC331" s="175"/>
      <c r="AD331" s="175"/>
      <c r="AE331" s="175"/>
      <c r="AF331" s="175"/>
      <c r="AG331" s="175"/>
      <c r="AH331" s="175"/>
      <c r="AI331" s="175"/>
      <c r="AJ331" s="175"/>
      <c r="AK331" s="175"/>
      <c r="AL331" s="175"/>
      <c r="AM331" s="175"/>
      <c r="AN331" s="175"/>
      <c r="AO331" s="175"/>
      <c r="AP331" s="175"/>
      <c r="AQ331" s="175"/>
      <c r="AR331" s="176"/>
      <c r="AS331" s="176"/>
      <c r="AT331" s="176"/>
      <c r="AU331" s="177" t="str">
        <f>VLOOKUP(Table3[[#This Row],[Risk Rating Score]],'Lookup Values'!$BS$1:$BT$34,2)</f>
        <v>Very Low</v>
      </c>
      <c r="AV331" s="172"/>
      <c r="AW331" s="177" t="str">
        <f>IFERROR(VLOOKUP(Table3[[#This Row],[RONI Match]],'Lookup Values'!$BU$2:$BV$26,2,FALSE),"")</f>
        <v/>
      </c>
      <c r="AX331" s="186"/>
      <c r="AY331" s="172"/>
      <c r="AZ331" s="176"/>
      <c r="BA331" s="170"/>
      <c r="BB331" s="170"/>
      <c r="BC331" s="170"/>
      <c r="BD331" s="170"/>
      <c r="BE331" s="170"/>
      <c r="BF331" s="170"/>
      <c r="BG331" s="170"/>
      <c r="BH331" s="170"/>
      <c r="BI331" s="175"/>
      <c r="BJ331" s="173"/>
      <c r="BK331" s="173"/>
      <c r="BL331" s="175"/>
      <c r="BM331" s="176"/>
      <c r="CC331" s="184" t="str">
        <f>IFERROR(VLOOKUP(Table2[[#This Row],[Gender]],'Lookup Values'!$A$1:$B$5,2,FALSE),"0")</f>
        <v>0</v>
      </c>
      <c r="CD331" s="181"/>
      <c r="CE331" s="180" t="str">
        <f>IFERROR(VLOOKUP(Table2[[#This Row],[Year Group]],'Lookup Values'!$C$1:$D$9,2,FALSE),"0")</f>
        <v>0</v>
      </c>
      <c r="CF331" s="180" t="str">
        <f>IFERROR(VLOOKUP(Table2[[#This Row],[School]],'Lookup Values'!$E$1:$E$22,2,FALSE),"0")</f>
        <v>0</v>
      </c>
      <c r="CG331" s="180" t="str">
        <f>IFERROR(VLOOKUP(Table2[[#This Row],[Attending PRU / AP]],'Lookup Values'!$G$1:$H$3,2,FALSE),"0")</f>
        <v>0</v>
      </c>
      <c r="CH331" s="180" t="str">
        <f>IFERROR(VLOOKUP(Table2[[#This Row],[EHE]],'Lookup Values'!$I$1:$J$3,2,FALSE),"0")</f>
        <v>0</v>
      </c>
      <c r="CI331" s="180" t="str">
        <f>IFERROR(VLOOKUP(Table2[[#This Row],[CME]],'Lookup Values'!$K$1:$L$3,2,FALSE),"0")</f>
        <v>0</v>
      </c>
      <c r="CJ331" s="183" t="str">
        <f>IFERROR(VLOOKUP(Table2[[#This Row],[Ethnicity]],'Ethnicity codes'!$H$1:$J$101,3,FALSE),"")</f>
        <v/>
      </c>
      <c r="CK331" s="180" t="str">
        <f>IFERROR(VLOOKUP(Table3[[#This Row],[Ethnicity2]],'Lookup Values'!$M$1:$N$23,2,FALSE),"0")</f>
        <v>0</v>
      </c>
      <c r="CL331" s="180" t="str">
        <f>IFERROR(VLOOKUP(Table3[[#This Row],[Ethnicity2]],'Lookup Values'!$O$1:$P$3,2,FALSE),"0")</f>
        <v>0</v>
      </c>
      <c r="CM331" s="180" t="str">
        <f>IFERROR(VLOOKUP(Table2[[#This Row],[EAL]],'Lookup Values'!$Q$1:$R$3,2,FALSE),"0")</f>
        <v>0</v>
      </c>
      <c r="CN331" s="180" t="str">
        <f>IFERROR(VLOOKUP(Table2[[#This Row],[SEND]],'Lookup Values'!$S$1:$T$6,2,FALSE),"0")</f>
        <v>0</v>
      </c>
      <c r="CO331" s="180" t="str">
        <f>IFERROR(VLOOKUP(Table2[[#This Row],[Pupil Premium]],'Lookup Values'!$U$1:$V$3,2,FALSE),"0")</f>
        <v>0</v>
      </c>
      <c r="CP331" s="180" t="str">
        <f>IFERROR(VLOOKUP(Table2[[#This Row],[LAC / Care Leaver]],'Lookup Values'!$W$1:$X$3,2,FALSE),"0")</f>
        <v>0</v>
      </c>
      <c r="CQ331" s="180" t="str">
        <f>IFERROR(VLOOKUP(Table2[[#This Row],[CP / CIN]],'Lookup Values'!$Y$1:$Z$3,2,FALSE),"0")</f>
        <v>0</v>
      </c>
      <c r="CR331" s="180" t="str">
        <f>IFERROR(VLOOKUP(Table2[[#This Row],[Early Help Referral]],'Lookup Values'!$Y$1:$Z$3,2,FALSE),"0")</f>
        <v>0</v>
      </c>
      <c r="CS331" s="180" t="str">
        <f>IFERROR(VLOOKUP(Table2[[#This Row],[Social Worker]],'Lookup Values'!$Y$1:$Z$3,2,FALSE),"0")</f>
        <v>0</v>
      </c>
      <c r="CT331" s="180" t="str">
        <f>IFERROR(VLOOKUP(Table2[[#This Row],[Exclusion]],'Lookup Values'!$AE$1:$AF$5,2,FALSE),"0")</f>
        <v>0</v>
      </c>
      <c r="CU331" s="180" t="str">
        <f>IFERROR(VLOOKUP(Table2[[#This Row],[Attendance / Absence (&lt;90% PA / &lt;50% SA)]],'Lookup Values'!$AG$1:$AH$4,2,FALSE),"0")</f>
        <v>0</v>
      </c>
      <c r="CV331" s="180" t="str">
        <f>IFERROR(VLOOKUP(Table2[[#This Row],[Multiple School Moves (3+)]],'Lookup Values'!$AI$1:$AJ$3,2,FALSE),"0")</f>
        <v>0</v>
      </c>
      <c r="CW331" s="180" t="str">
        <f>IFERROR(VLOOKUP(Table2[[#This Row],[Pregnancy]],'Lookup Values'!$AK$1:$AL$3,2,FALSE),"0")</f>
        <v>0</v>
      </c>
      <c r="CX331" s="180" t="str">
        <f>IFERROR(VLOOKUP(Table2[[#This Row],[Young Parent]],'Lookup Values'!$AM$1:$AN$3,2,FALSE),"0")</f>
        <v>0</v>
      </c>
      <c r="CY331" s="180" t="str">
        <f>IFERROR(VLOOKUP(Table2[[#This Row],[Young Carer]],'Lookup Values'!$AO$1:$AP$3,2,FALSE),"0")</f>
        <v>0</v>
      </c>
      <c r="CZ331" s="180" t="str">
        <f>IFERROR(VLOOKUP(Table2[[#This Row],[CAMHS Involvement]],'Lookup Values'!$AQ$1:$AR$3,2,FALSE),"0")</f>
        <v>0</v>
      </c>
      <c r="DA331" s="180" t="str">
        <f>IFERROR(VLOOKUP(Table2[[#This Row],[Health Condition]],'Lookup Values'!$AS$1:$AT$3,2,FALSE),"0")</f>
        <v>0</v>
      </c>
      <c r="DB331" s="180" t="str">
        <f>IFERROR(VLOOKUP(Table2[[#This Row],[Substance Misuse ]],'Lookup Values'!$AU$1:$AV$3,2,FALSE),"0")</f>
        <v>0</v>
      </c>
      <c r="DC331" s="180" t="str">
        <f>IFERROR(VLOOKUP(Table2[[#This Row],[YOT supervision]],'Lookup Values'!$AW$1:$AX$3,2,FALSE),"0")</f>
        <v>0</v>
      </c>
      <c r="DD331" s="180" t="str">
        <f>IFERROR(VLOOKUP(Table2[[#This Row],[Previous YOT supervision]],'Lookup Values'!$AY$1:$AZ$3,2,FALSE),"0")</f>
        <v>0</v>
      </c>
      <c r="DE331" s="180" t="str">
        <f>IFERROR(VLOOKUP(Table2[[#This Row],[Custody]],'Lookup Values'!$BA$1:$BB$3,2,FALSE),"0")</f>
        <v>0</v>
      </c>
      <c r="DF331" s="180" t="str">
        <f>IFERROR(VLOOKUP(Table2[[#This Row],[KS2 Eng &amp; Maths Ability Profile HAP/MAP/LAP]],'Lookup Values'!$BC$1:$BD$4,2,FALSE),"0")</f>
        <v>0</v>
      </c>
      <c r="DG331" s="180" t="str">
        <f>IFERROR(VLOOKUP(Table2[[#This Row],[Intended Post 16 Destination]],'Lookup Values'!$BG$1:$BH$12,2,FALSE),"0")</f>
        <v>0</v>
      </c>
      <c r="DH331" s="180" t="str">
        <f>IFERROR(VLOOKUP(Table2[[#This Row],[Application submitted (Y/N or number of applications)]],'Lookup Values'!$BI$1:$BJ$3,2,FALSE),"0")</f>
        <v>0</v>
      </c>
      <c r="DI331" s="180" t="str">
        <f>IFERROR(VLOOKUP(Table2[[#This Row],[Provider Name]],'Lookup Values'!$BK$1:$BL$3,2,FALSE),"0")</f>
        <v>0</v>
      </c>
      <c r="DJ331" s="181"/>
      <c r="DK331" s="180" t="str">
        <f>IFERROR(VLOOKUP(Table2[[#This Row],[Offer received (Y/N)]],'Lookup Values'!$BM$1:$BN$3,2,FALSE),"0")</f>
        <v>0</v>
      </c>
      <c r="DL331" s="180" t="str">
        <f>IFERROR(VLOOKUP(Table2[[#This Row],[Poor Behaviour / Attitude / Motivation]],'Lookup Values'!$BO$1:$BP$4,2,FALSE),"0")</f>
        <v>0</v>
      </c>
      <c r="DM331" s="180" t="str">
        <f>IFERROR(VLOOKUP(Table2[[#This Row],[Other known risk factors (1)]],'Lookup Values'!$BQ$1:$BR$10,2,FALSE),"0")</f>
        <v>0</v>
      </c>
      <c r="DN331" s="182" t="str">
        <f>IFERROR(VLOOKUP(Table2[[#This Row],[Other known risk factors (2)]],'Lookup Values'!$BQ$1:$BR$10,2,FALSE),"0")</f>
        <v>0</v>
      </c>
      <c r="DO331" s="180">
        <f>SUM(Table3[[#This Row],[Gender Score]:[Other known risk factors (2) Score]])</f>
        <v>0</v>
      </c>
      <c r="DP331" s="185" t="str">
        <f>CONCATENATE(Table2[[#This Row],[Generated RONI]],Table2[[#This Row],[School RONI]])</f>
        <v>Very Low</v>
      </c>
    </row>
    <row r="332" spans="1:120" s="179" customFormat="1" ht="13" x14ac:dyDescent="0.3">
      <c r="A332" s="168"/>
      <c r="B332" s="169"/>
      <c r="C332" s="170"/>
      <c r="D332" s="170"/>
      <c r="E332" s="170"/>
      <c r="F332" s="170"/>
      <c r="G332" s="170"/>
      <c r="H332" s="171"/>
      <c r="I332" s="172"/>
      <c r="J332" s="173"/>
      <c r="K332" s="172"/>
      <c r="L332" s="172"/>
      <c r="M332" s="173"/>
      <c r="N332" s="171"/>
      <c r="O332" s="173"/>
      <c r="P332" s="175"/>
      <c r="Q332" s="175"/>
      <c r="R332" s="175"/>
      <c r="S332" s="175"/>
      <c r="T332" s="175"/>
      <c r="U332" s="175"/>
      <c r="V332" s="175"/>
      <c r="W332" s="175"/>
      <c r="X332" s="175"/>
      <c r="Y332" s="175"/>
      <c r="Z332" s="175"/>
      <c r="AA332" s="175"/>
      <c r="AB332" s="175"/>
      <c r="AC332" s="175"/>
      <c r="AD332" s="175"/>
      <c r="AE332" s="175"/>
      <c r="AF332" s="175"/>
      <c r="AG332" s="175"/>
      <c r="AH332" s="175"/>
      <c r="AI332" s="175"/>
      <c r="AJ332" s="175"/>
      <c r="AK332" s="175"/>
      <c r="AL332" s="175"/>
      <c r="AM332" s="175"/>
      <c r="AN332" s="175"/>
      <c r="AO332" s="175"/>
      <c r="AP332" s="175"/>
      <c r="AQ332" s="175"/>
      <c r="AR332" s="176"/>
      <c r="AS332" s="176"/>
      <c r="AT332" s="176"/>
      <c r="AU332" s="177" t="str">
        <f>VLOOKUP(Table3[[#This Row],[Risk Rating Score]],'Lookup Values'!$BS$1:$BT$34,2)</f>
        <v>Very Low</v>
      </c>
      <c r="AV332" s="172"/>
      <c r="AW332" s="177" t="str">
        <f>IFERROR(VLOOKUP(Table3[[#This Row],[RONI Match]],'Lookup Values'!$BU$2:$BV$26,2,FALSE),"")</f>
        <v/>
      </c>
      <c r="AX332" s="186"/>
      <c r="AY332" s="172"/>
      <c r="AZ332" s="176"/>
      <c r="BA332" s="170"/>
      <c r="BB332" s="170"/>
      <c r="BC332" s="170"/>
      <c r="BD332" s="170"/>
      <c r="BE332" s="170"/>
      <c r="BF332" s="170"/>
      <c r="BG332" s="170"/>
      <c r="BH332" s="170"/>
      <c r="BI332" s="175"/>
      <c r="BJ332" s="173"/>
      <c r="BK332" s="173"/>
      <c r="BL332" s="175"/>
      <c r="BM332" s="176"/>
      <c r="CC332" s="184" t="str">
        <f>IFERROR(VLOOKUP(Table2[[#This Row],[Gender]],'Lookup Values'!$A$1:$B$5,2,FALSE),"0")</f>
        <v>0</v>
      </c>
      <c r="CD332" s="181"/>
      <c r="CE332" s="180" t="str">
        <f>IFERROR(VLOOKUP(Table2[[#This Row],[Year Group]],'Lookup Values'!$C$1:$D$9,2,FALSE),"0")</f>
        <v>0</v>
      </c>
      <c r="CF332" s="180" t="str">
        <f>IFERROR(VLOOKUP(Table2[[#This Row],[School]],'Lookup Values'!$E$1:$E$22,2,FALSE),"0")</f>
        <v>0</v>
      </c>
      <c r="CG332" s="180" t="str">
        <f>IFERROR(VLOOKUP(Table2[[#This Row],[Attending PRU / AP]],'Lookup Values'!$G$1:$H$3,2,FALSE),"0")</f>
        <v>0</v>
      </c>
      <c r="CH332" s="180" t="str">
        <f>IFERROR(VLOOKUP(Table2[[#This Row],[EHE]],'Lookup Values'!$I$1:$J$3,2,FALSE),"0")</f>
        <v>0</v>
      </c>
      <c r="CI332" s="180" t="str">
        <f>IFERROR(VLOOKUP(Table2[[#This Row],[CME]],'Lookup Values'!$K$1:$L$3,2,FALSE),"0")</f>
        <v>0</v>
      </c>
      <c r="CJ332" s="183" t="str">
        <f>IFERROR(VLOOKUP(Table2[[#This Row],[Ethnicity]],'Ethnicity codes'!$H$1:$J$101,3,FALSE),"")</f>
        <v/>
      </c>
      <c r="CK332" s="180" t="str">
        <f>IFERROR(VLOOKUP(Table3[[#This Row],[Ethnicity2]],'Lookup Values'!$M$1:$N$23,2,FALSE),"0")</f>
        <v>0</v>
      </c>
      <c r="CL332" s="180" t="str">
        <f>IFERROR(VLOOKUP(Table3[[#This Row],[Ethnicity2]],'Lookup Values'!$O$1:$P$3,2,FALSE),"0")</f>
        <v>0</v>
      </c>
      <c r="CM332" s="180" t="str">
        <f>IFERROR(VLOOKUP(Table2[[#This Row],[EAL]],'Lookup Values'!$Q$1:$R$3,2,FALSE),"0")</f>
        <v>0</v>
      </c>
      <c r="CN332" s="180" t="str">
        <f>IFERROR(VLOOKUP(Table2[[#This Row],[SEND]],'Lookup Values'!$S$1:$T$6,2,FALSE),"0")</f>
        <v>0</v>
      </c>
      <c r="CO332" s="180" t="str">
        <f>IFERROR(VLOOKUP(Table2[[#This Row],[Pupil Premium]],'Lookup Values'!$U$1:$V$3,2,FALSE),"0")</f>
        <v>0</v>
      </c>
      <c r="CP332" s="180" t="str">
        <f>IFERROR(VLOOKUP(Table2[[#This Row],[LAC / Care Leaver]],'Lookup Values'!$W$1:$X$3,2,FALSE),"0")</f>
        <v>0</v>
      </c>
      <c r="CQ332" s="180" t="str">
        <f>IFERROR(VLOOKUP(Table2[[#This Row],[CP / CIN]],'Lookup Values'!$Y$1:$Z$3,2,FALSE),"0")</f>
        <v>0</v>
      </c>
      <c r="CR332" s="180" t="str">
        <f>IFERROR(VLOOKUP(Table2[[#This Row],[Early Help Referral]],'Lookup Values'!$Y$1:$Z$3,2,FALSE),"0")</f>
        <v>0</v>
      </c>
      <c r="CS332" s="180" t="str">
        <f>IFERROR(VLOOKUP(Table2[[#This Row],[Social Worker]],'Lookup Values'!$Y$1:$Z$3,2,FALSE),"0")</f>
        <v>0</v>
      </c>
      <c r="CT332" s="180" t="str">
        <f>IFERROR(VLOOKUP(Table2[[#This Row],[Exclusion]],'Lookup Values'!$AE$1:$AF$5,2,FALSE),"0")</f>
        <v>0</v>
      </c>
      <c r="CU332" s="180" t="str">
        <f>IFERROR(VLOOKUP(Table2[[#This Row],[Attendance / Absence (&lt;90% PA / &lt;50% SA)]],'Lookup Values'!$AG$1:$AH$4,2,FALSE),"0")</f>
        <v>0</v>
      </c>
      <c r="CV332" s="180" t="str">
        <f>IFERROR(VLOOKUP(Table2[[#This Row],[Multiple School Moves (3+)]],'Lookup Values'!$AI$1:$AJ$3,2,FALSE),"0")</f>
        <v>0</v>
      </c>
      <c r="CW332" s="180" t="str">
        <f>IFERROR(VLOOKUP(Table2[[#This Row],[Pregnancy]],'Lookup Values'!$AK$1:$AL$3,2,FALSE),"0")</f>
        <v>0</v>
      </c>
      <c r="CX332" s="180" t="str">
        <f>IFERROR(VLOOKUP(Table2[[#This Row],[Young Parent]],'Lookup Values'!$AM$1:$AN$3,2,FALSE),"0")</f>
        <v>0</v>
      </c>
      <c r="CY332" s="180" t="str">
        <f>IFERROR(VLOOKUP(Table2[[#This Row],[Young Carer]],'Lookup Values'!$AO$1:$AP$3,2,FALSE),"0")</f>
        <v>0</v>
      </c>
      <c r="CZ332" s="180" t="str">
        <f>IFERROR(VLOOKUP(Table2[[#This Row],[CAMHS Involvement]],'Lookup Values'!$AQ$1:$AR$3,2,FALSE),"0")</f>
        <v>0</v>
      </c>
      <c r="DA332" s="180" t="str">
        <f>IFERROR(VLOOKUP(Table2[[#This Row],[Health Condition]],'Lookup Values'!$AS$1:$AT$3,2,FALSE),"0")</f>
        <v>0</v>
      </c>
      <c r="DB332" s="180" t="str">
        <f>IFERROR(VLOOKUP(Table2[[#This Row],[Substance Misuse ]],'Lookup Values'!$AU$1:$AV$3,2,FALSE),"0")</f>
        <v>0</v>
      </c>
      <c r="DC332" s="180" t="str">
        <f>IFERROR(VLOOKUP(Table2[[#This Row],[YOT supervision]],'Lookup Values'!$AW$1:$AX$3,2,FALSE),"0")</f>
        <v>0</v>
      </c>
      <c r="DD332" s="180" t="str">
        <f>IFERROR(VLOOKUP(Table2[[#This Row],[Previous YOT supervision]],'Lookup Values'!$AY$1:$AZ$3,2,FALSE),"0")</f>
        <v>0</v>
      </c>
      <c r="DE332" s="180" t="str">
        <f>IFERROR(VLOOKUP(Table2[[#This Row],[Custody]],'Lookup Values'!$BA$1:$BB$3,2,FALSE),"0")</f>
        <v>0</v>
      </c>
      <c r="DF332" s="180" t="str">
        <f>IFERROR(VLOOKUP(Table2[[#This Row],[KS2 Eng &amp; Maths Ability Profile HAP/MAP/LAP]],'Lookup Values'!$BC$1:$BD$4,2,FALSE),"0")</f>
        <v>0</v>
      </c>
      <c r="DG332" s="180" t="str">
        <f>IFERROR(VLOOKUP(Table2[[#This Row],[Intended Post 16 Destination]],'Lookup Values'!$BG$1:$BH$12,2,FALSE),"0")</f>
        <v>0</v>
      </c>
      <c r="DH332" s="180" t="str">
        <f>IFERROR(VLOOKUP(Table2[[#This Row],[Application submitted (Y/N or number of applications)]],'Lookup Values'!$BI$1:$BJ$3,2,FALSE),"0")</f>
        <v>0</v>
      </c>
      <c r="DI332" s="180" t="str">
        <f>IFERROR(VLOOKUP(Table2[[#This Row],[Provider Name]],'Lookup Values'!$BK$1:$BL$3,2,FALSE),"0")</f>
        <v>0</v>
      </c>
      <c r="DJ332" s="181"/>
      <c r="DK332" s="180" t="str">
        <f>IFERROR(VLOOKUP(Table2[[#This Row],[Offer received (Y/N)]],'Lookup Values'!$BM$1:$BN$3,2,FALSE),"0")</f>
        <v>0</v>
      </c>
      <c r="DL332" s="180" t="str">
        <f>IFERROR(VLOOKUP(Table2[[#This Row],[Poor Behaviour / Attitude / Motivation]],'Lookup Values'!$BO$1:$BP$4,2,FALSE),"0")</f>
        <v>0</v>
      </c>
      <c r="DM332" s="180" t="str">
        <f>IFERROR(VLOOKUP(Table2[[#This Row],[Other known risk factors (1)]],'Lookup Values'!$BQ$1:$BR$10,2,FALSE),"0")</f>
        <v>0</v>
      </c>
      <c r="DN332" s="182" t="str">
        <f>IFERROR(VLOOKUP(Table2[[#This Row],[Other known risk factors (2)]],'Lookup Values'!$BQ$1:$BR$10,2,FALSE),"0")</f>
        <v>0</v>
      </c>
      <c r="DO332" s="180">
        <f>SUM(Table3[[#This Row],[Gender Score]:[Other known risk factors (2) Score]])</f>
        <v>0</v>
      </c>
      <c r="DP332" s="185" t="str">
        <f>CONCATENATE(Table2[[#This Row],[Generated RONI]],Table2[[#This Row],[School RONI]])</f>
        <v>Very Low</v>
      </c>
    </row>
    <row r="333" spans="1:120" s="179" customFormat="1" ht="13" x14ac:dyDescent="0.3">
      <c r="A333" s="168"/>
      <c r="B333" s="169"/>
      <c r="C333" s="170"/>
      <c r="D333" s="170"/>
      <c r="E333" s="170"/>
      <c r="F333" s="170"/>
      <c r="G333" s="170"/>
      <c r="H333" s="171"/>
      <c r="I333" s="172"/>
      <c r="J333" s="173"/>
      <c r="K333" s="172"/>
      <c r="L333" s="172"/>
      <c r="M333" s="173"/>
      <c r="N333" s="171"/>
      <c r="O333" s="173"/>
      <c r="P333" s="175"/>
      <c r="Q333" s="175"/>
      <c r="R333" s="175"/>
      <c r="S333" s="175"/>
      <c r="T333" s="175"/>
      <c r="U333" s="175"/>
      <c r="V333" s="175"/>
      <c r="W333" s="175"/>
      <c r="X333" s="175"/>
      <c r="Y333" s="175"/>
      <c r="Z333" s="175"/>
      <c r="AA333" s="175"/>
      <c r="AB333" s="175"/>
      <c r="AC333" s="175"/>
      <c r="AD333" s="175"/>
      <c r="AE333" s="175"/>
      <c r="AF333" s="175"/>
      <c r="AG333" s="175"/>
      <c r="AH333" s="175"/>
      <c r="AI333" s="175"/>
      <c r="AJ333" s="175"/>
      <c r="AK333" s="175"/>
      <c r="AL333" s="175"/>
      <c r="AM333" s="175"/>
      <c r="AN333" s="175"/>
      <c r="AO333" s="175"/>
      <c r="AP333" s="175"/>
      <c r="AQ333" s="175"/>
      <c r="AR333" s="176"/>
      <c r="AS333" s="176"/>
      <c r="AT333" s="176"/>
      <c r="AU333" s="177" t="str">
        <f>VLOOKUP(Table3[[#This Row],[Risk Rating Score]],'Lookup Values'!$BS$1:$BT$34,2)</f>
        <v>Very Low</v>
      </c>
      <c r="AV333" s="172"/>
      <c r="AW333" s="177" t="str">
        <f>IFERROR(VLOOKUP(Table3[[#This Row],[RONI Match]],'Lookup Values'!$BU$2:$BV$26,2,FALSE),"")</f>
        <v/>
      </c>
      <c r="AX333" s="186"/>
      <c r="AY333" s="172"/>
      <c r="AZ333" s="176"/>
      <c r="BA333" s="170"/>
      <c r="BB333" s="170"/>
      <c r="BC333" s="170"/>
      <c r="BD333" s="170"/>
      <c r="BE333" s="170"/>
      <c r="BF333" s="170"/>
      <c r="BG333" s="170"/>
      <c r="BH333" s="170"/>
      <c r="BI333" s="175"/>
      <c r="BJ333" s="173"/>
      <c r="BK333" s="173"/>
      <c r="BL333" s="175"/>
      <c r="BM333" s="176"/>
      <c r="CC333" s="184" t="str">
        <f>IFERROR(VLOOKUP(Table2[[#This Row],[Gender]],'Lookup Values'!$A$1:$B$5,2,FALSE),"0")</f>
        <v>0</v>
      </c>
      <c r="CD333" s="181"/>
      <c r="CE333" s="180" t="str">
        <f>IFERROR(VLOOKUP(Table2[[#This Row],[Year Group]],'Lookup Values'!$C$1:$D$9,2,FALSE),"0")</f>
        <v>0</v>
      </c>
      <c r="CF333" s="180" t="str">
        <f>IFERROR(VLOOKUP(Table2[[#This Row],[School]],'Lookup Values'!$E$1:$E$22,2,FALSE),"0")</f>
        <v>0</v>
      </c>
      <c r="CG333" s="180" t="str">
        <f>IFERROR(VLOOKUP(Table2[[#This Row],[Attending PRU / AP]],'Lookup Values'!$G$1:$H$3,2,FALSE),"0")</f>
        <v>0</v>
      </c>
      <c r="CH333" s="180" t="str">
        <f>IFERROR(VLOOKUP(Table2[[#This Row],[EHE]],'Lookup Values'!$I$1:$J$3,2,FALSE),"0")</f>
        <v>0</v>
      </c>
      <c r="CI333" s="180" t="str">
        <f>IFERROR(VLOOKUP(Table2[[#This Row],[CME]],'Lookup Values'!$K$1:$L$3,2,FALSE),"0")</f>
        <v>0</v>
      </c>
      <c r="CJ333" s="183" t="str">
        <f>IFERROR(VLOOKUP(Table2[[#This Row],[Ethnicity]],'Ethnicity codes'!$H$1:$J$101,3,FALSE),"")</f>
        <v/>
      </c>
      <c r="CK333" s="180" t="str">
        <f>IFERROR(VLOOKUP(Table3[[#This Row],[Ethnicity2]],'Lookup Values'!$M$1:$N$23,2,FALSE),"0")</f>
        <v>0</v>
      </c>
      <c r="CL333" s="180" t="str">
        <f>IFERROR(VLOOKUP(Table3[[#This Row],[Ethnicity2]],'Lookup Values'!$O$1:$P$3,2,FALSE),"0")</f>
        <v>0</v>
      </c>
      <c r="CM333" s="180" t="str">
        <f>IFERROR(VLOOKUP(Table2[[#This Row],[EAL]],'Lookup Values'!$Q$1:$R$3,2,FALSE),"0")</f>
        <v>0</v>
      </c>
      <c r="CN333" s="180" t="str">
        <f>IFERROR(VLOOKUP(Table2[[#This Row],[SEND]],'Lookup Values'!$S$1:$T$6,2,FALSE),"0")</f>
        <v>0</v>
      </c>
      <c r="CO333" s="180" t="str">
        <f>IFERROR(VLOOKUP(Table2[[#This Row],[Pupil Premium]],'Lookup Values'!$U$1:$V$3,2,FALSE),"0")</f>
        <v>0</v>
      </c>
      <c r="CP333" s="180" t="str">
        <f>IFERROR(VLOOKUP(Table2[[#This Row],[LAC / Care Leaver]],'Lookup Values'!$W$1:$X$3,2,FALSE),"0")</f>
        <v>0</v>
      </c>
      <c r="CQ333" s="180" t="str">
        <f>IFERROR(VLOOKUP(Table2[[#This Row],[CP / CIN]],'Lookup Values'!$Y$1:$Z$3,2,FALSE),"0")</f>
        <v>0</v>
      </c>
      <c r="CR333" s="180" t="str">
        <f>IFERROR(VLOOKUP(Table2[[#This Row],[Early Help Referral]],'Lookup Values'!$Y$1:$Z$3,2,FALSE),"0")</f>
        <v>0</v>
      </c>
      <c r="CS333" s="180" t="str">
        <f>IFERROR(VLOOKUP(Table2[[#This Row],[Social Worker]],'Lookup Values'!$Y$1:$Z$3,2,FALSE),"0")</f>
        <v>0</v>
      </c>
      <c r="CT333" s="180" t="str">
        <f>IFERROR(VLOOKUP(Table2[[#This Row],[Exclusion]],'Lookup Values'!$AE$1:$AF$5,2,FALSE),"0")</f>
        <v>0</v>
      </c>
      <c r="CU333" s="180" t="str">
        <f>IFERROR(VLOOKUP(Table2[[#This Row],[Attendance / Absence (&lt;90% PA / &lt;50% SA)]],'Lookup Values'!$AG$1:$AH$4,2,FALSE),"0")</f>
        <v>0</v>
      </c>
      <c r="CV333" s="180" t="str">
        <f>IFERROR(VLOOKUP(Table2[[#This Row],[Multiple School Moves (3+)]],'Lookup Values'!$AI$1:$AJ$3,2,FALSE),"0")</f>
        <v>0</v>
      </c>
      <c r="CW333" s="180" t="str">
        <f>IFERROR(VLOOKUP(Table2[[#This Row],[Pregnancy]],'Lookup Values'!$AK$1:$AL$3,2,FALSE),"0")</f>
        <v>0</v>
      </c>
      <c r="CX333" s="180" t="str">
        <f>IFERROR(VLOOKUP(Table2[[#This Row],[Young Parent]],'Lookup Values'!$AM$1:$AN$3,2,FALSE),"0")</f>
        <v>0</v>
      </c>
      <c r="CY333" s="180" t="str">
        <f>IFERROR(VLOOKUP(Table2[[#This Row],[Young Carer]],'Lookup Values'!$AO$1:$AP$3,2,FALSE),"0")</f>
        <v>0</v>
      </c>
      <c r="CZ333" s="180" t="str">
        <f>IFERROR(VLOOKUP(Table2[[#This Row],[CAMHS Involvement]],'Lookup Values'!$AQ$1:$AR$3,2,FALSE),"0")</f>
        <v>0</v>
      </c>
      <c r="DA333" s="180" t="str">
        <f>IFERROR(VLOOKUP(Table2[[#This Row],[Health Condition]],'Lookup Values'!$AS$1:$AT$3,2,FALSE),"0")</f>
        <v>0</v>
      </c>
      <c r="DB333" s="180" t="str">
        <f>IFERROR(VLOOKUP(Table2[[#This Row],[Substance Misuse ]],'Lookup Values'!$AU$1:$AV$3,2,FALSE),"0")</f>
        <v>0</v>
      </c>
      <c r="DC333" s="180" t="str">
        <f>IFERROR(VLOOKUP(Table2[[#This Row],[YOT supervision]],'Lookup Values'!$AW$1:$AX$3,2,FALSE),"0")</f>
        <v>0</v>
      </c>
      <c r="DD333" s="180" t="str">
        <f>IFERROR(VLOOKUP(Table2[[#This Row],[Previous YOT supervision]],'Lookup Values'!$AY$1:$AZ$3,2,FALSE),"0")</f>
        <v>0</v>
      </c>
      <c r="DE333" s="180" t="str">
        <f>IFERROR(VLOOKUP(Table2[[#This Row],[Custody]],'Lookup Values'!$BA$1:$BB$3,2,FALSE),"0")</f>
        <v>0</v>
      </c>
      <c r="DF333" s="180" t="str">
        <f>IFERROR(VLOOKUP(Table2[[#This Row],[KS2 Eng &amp; Maths Ability Profile HAP/MAP/LAP]],'Lookup Values'!$BC$1:$BD$4,2,FALSE),"0")</f>
        <v>0</v>
      </c>
      <c r="DG333" s="180" t="str">
        <f>IFERROR(VLOOKUP(Table2[[#This Row],[Intended Post 16 Destination]],'Lookup Values'!$BG$1:$BH$12,2,FALSE),"0")</f>
        <v>0</v>
      </c>
      <c r="DH333" s="180" t="str">
        <f>IFERROR(VLOOKUP(Table2[[#This Row],[Application submitted (Y/N or number of applications)]],'Lookup Values'!$BI$1:$BJ$3,2,FALSE),"0")</f>
        <v>0</v>
      </c>
      <c r="DI333" s="180" t="str">
        <f>IFERROR(VLOOKUP(Table2[[#This Row],[Provider Name]],'Lookup Values'!$BK$1:$BL$3,2,FALSE),"0")</f>
        <v>0</v>
      </c>
      <c r="DJ333" s="181"/>
      <c r="DK333" s="180" t="str">
        <f>IFERROR(VLOOKUP(Table2[[#This Row],[Offer received (Y/N)]],'Lookup Values'!$BM$1:$BN$3,2,FALSE),"0")</f>
        <v>0</v>
      </c>
      <c r="DL333" s="180" t="str">
        <f>IFERROR(VLOOKUP(Table2[[#This Row],[Poor Behaviour / Attitude / Motivation]],'Lookup Values'!$BO$1:$BP$4,2,FALSE),"0")</f>
        <v>0</v>
      </c>
      <c r="DM333" s="180" t="str">
        <f>IFERROR(VLOOKUP(Table2[[#This Row],[Other known risk factors (1)]],'Lookup Values'!$BQ$1:$BR$10,2,FALSE),"0")</f>
        <v>0</v>
      </c>
      <c r="DN333" s="182" t="str">
        <f>IFERROR(VLOOKUP(Table2[[#This Row],[Other known risk factors (2)]],'Lookup Values'!$BQ$1:$BR$10,2,FALSE),"0")</f>
        <v>0</v>
      </c>
      <c r="DO333" s="180">
        <f>SUM(Table3[[#This Row],[Gender Score]:[Other known risk factors (2) Score]])</f>
        <v>0</v>
      </c>
      <c r="DP333" s="185" t="str">
        <f>CONCATENATE(Table2[[#This Row],[Generated RONI]],Table2[[#This Row],[School RONI]])</f>
        <v>Very Low</v>
      </c>
    </row>
    <row r="334" spans="1:120" s="179" customFormat="1" ht="13" x14ac:dyDescent="0.3">
      <c r="A334" s="168"/>
      <c r="B334" s="169"/>
      <c r="C334" s="170"/>
      <c r="D334" s="170"/>
      <c r="E334" s="170"/>
      <c r="F334" s="170"/>
      <c r="G334" s="170"/>
      <c r="H334" s="171"/>
      <c r="I334" s="172"/>
      <c r="J334" s="173"/>
      <c r="K334" s="172"/>
      <c r="L334" s="172"/>
      <c r="M334" s="173"/>
      <c r="N334" s="171"/>
      <c r="O334" s="173"/>
      <c r="P334" s="175"/>
      <c r="Q334" s="175"/>
      <c r="R334" s="175"/>
      <c r="S334" s="175"/>
      <c r="T334" s="175"/>
      <c r="U334" s="175"/>
      <c r="V334" s="175"/>
      <c r="W334" s="175"/>
      <c r="X334" s="175"/>
      <c r="Y334" s="175"/>
      <c r="Z334" s="175"/>
      <c r="AA334" s="175"/>
      <c r="AB334" s="175"/>
      <c r="AC334" s="175"/>
      <c r="AD334" s="175"/>
      <c r="AE334" s="175"/>
      <c r="AF334" s="175"/>
      <c r="AG334" s="175"/>
      <c r="AH334" s="175"/>
      <c r="AI334" s="175"/>
      <c r="AJ334" s="175"/>
      <c r="AK334" s="175"/>
      <c r="AL334" s="175"/>
      <c r="AM334" s="175"/>
      <c r="AN334" s="175"/>
      <c r="AO334" s="175"/>
      <c r="AP334" s="175"/>
      <c r="AQ334" s="175"/>
      <c r="AR334" s="176"/>
      <c r="AS334" s="176"/>
      <c r="AT334" s="176"/>
      <c r="AU334" s="177" t="str">
        <f>VLOOKUP(Table3[[#This Row],[Risk Rating Score]],'Lookup Values'!$BS$1:$BT$34,2)</f>
        <v>Very Low</v>
      </c>
      <c r="AV334" s="172"/>
      <c r="AW334" s="177" t="str">
        <f>IFERROR(VLOOKUP(Table3[[#This Row],[RONI Match]],'Lookup Values'!$BU$2:$BV$26,2,FALSE),"")</f>
        <v/>
      </c>
      <c r="AX334" s="186"/>
      <c r="AY334" s="172"/>
      <c r="AZ334" s="176"/>
      <c r="BA334" s="170"/>
      <c r="BB334" s="170"/>
      <c r="BC334" s="170"/>
      <c r="BD334" s="170"/>
      <c r="BE334" s="170"/>
      <c r="BF334" s="170"/>
      <c r="BG334" s="170"/>
      <c r="BH334" s="170"/>
      <c r="BI334" s="175"/>
      <c r="BJ334" s="173"/>
      <c r="BK334" s="173"/>
      <c r="BL334" s="175"/>
      <c r="BM334" s="176"/>
      <c r="CC334" s="184" t="str">
        <f>IFERROR(VLOOKUP(Table2[[#This Row],[Gender]],'Lookup Values'!$A$1:$B$5,2,FALSE),"0")</f>
        <v>0</v>
      </c>
      <c r="CD334" s="181"/>
      <c r="CE334" s="180" t="str">
        <f>IFERROR(VLOOKUP(Table2[[#This Row],[Year Group]],'Lookup Values'!$C$1:$D$9,2,FALSE),"0")</f>
        <v>0</v>
      </c>
      <c r="CF334" s="180" t="str">
        <f>IFERROR(VLOOKUP(Table2[[#This Row],[School]],'Lookup Values'!$E$1:$E$22,2,FALSE),"0")</f>
        <v>0</v>
      </c>
      <c r="CG334" s="180" t="str">
        <f>IFERROR(VLOOKUP(Table2[[#This Row],[Attending PRU / AP]],'Lookup Values'!$G$1:$H$3,2,FALSE),"0")</f>
        <v>0</v>
      </c>
      <c r="CH334" s="180" t="str">
        <f>IFERROR(VLOOKUP(Table2[[#This Row],[EHE]],'Lookup Values'!$I$1:$J$3,2,FALSE),"0")</f>
        <v>0</v>
      </c>
      <c r="CI334" s="180" t="str">
        <f>IFERROR(VLOOKUP(Table2[[#This Row],[CME]],'Lookup Values'!$K$1:$L$3,2,FALSE),"0")</f>
        <v>0</v>
      </c>
      <c r="CJ334" s="183" t="str">
        <f>IFERROR(VLOOKUP(Table2[[#This Row],[Ethnicity]],'Ethnicity codes'!$H$1:$J$101,3,FALSE),"")</f>
        <v/>
      </c>
      <c r="CK334" s="180" t="str">
        <f>IFERROR(VLOOKUP(Table3[[#This Row],[Ethnicity2]],'Lookup Values'!$M$1:$N$23,2,FALSE),"0")</f>
        <v>0</v>
      </c>
      <c r="CL334" s="180" t="str">
        <f>IFERROR(VLOOKUP(Table3[[#This Row],[Ethnicity2]],'Lookup Values'!$O$1:$P$3,2,FALSE),"0")</f>
        <v>0</v>
      </c>
      <c r="CM334" s="180" t="str">
        <f>IFERROR(VLOOKUP(Table2[[#This Row],[EAL]],'Lookup Values'!$Q$1:$R$3,2,FALSE),"0")</f>
        <v>0</v>
      </c>
      <c r="CN334" s="180" t="str">
        <f>IFERROR(VLOOKUP(Table2[[#This Row],[SEND]],'Lookup Values'!$S$1:$T$6,2,FALSE),"0")</f>
        <v>0</v>
      </c>
      <c r="CO334" s="180" t="str">
        <f>IFERROR(VLOOKUP(Table2[[#This Row],[Pupil Premium]],'Lookup Values'!$U$1:$V$3,2,FALSE),"0")</f>
        <v>0</v>
      </c>
      <c r="CP334" s="180" t="str">
        <f>IFERROR(VLOOKUP(Table2[[#This Row],[LAC / Care Leaver]],'Lookup Values'!$W$1:$X$3,2,FALSE),"0")</f>
        <v>0</v>
      </c>
      <c r="CQ334" s="180" t="str">
        <f>IFERROR(VLOOKUP(Table2[[#This Row],[CP / CIN]],'Lookup Values'!$Y$1:$Z$3,2,FALSE),"0")</f>
        <v>0</v>
      </c>
      <c r="CR334" s="180" t="str">
        <f>IFERROR(VLOOKUP(Table2[[#This Row],[Early Help Referral]],'Lookup Values'!$Y$1:$Z$3,2,FALSE),"0")</f>
        <v>0</v>
      </c>
      <c r="CS334" s="180" t="str">
        <f>IFERROR(VLOOKUP(Table2[[#This Row],[Social Worker]],'Lookup Values'!$Y$1:$Z$3,2,FALSE),"0")</f>
        <v>0</v>
      </c>
      <c r="CT334" s="180" t="str">
        <f>IFERROR(VLOOKUP(Table2[[#This Row],[Exclusion]],'Lookup Values'!$AE$1:$AF$5,2,FALSE),"0")</f>
        <v>0</v>
      </c>
      <c r="CU334" s="180" t="str">
        <f>IFERROR(VLOOKUP(Table2[[#This Row],[Attendance / Absence (&lt;90% PA / &lt;50% SA)]],'Lookup Values'!$AG$1:$AH$4,2,FALSE),"0")</f>
        <v>0</v>
      </c>
      <c r="CV334" s="180" t="str">
        <f>IFERROR(VLOOKUP(Table2[[#This Row],[Multiple School Moves (3+)]],'Lookup Values'!$AI$1:$AJ$3,2,FALSE),"0")</f>
        <v>0</v>
      </c>
      <c r="CW334" s="180" t="str">
        <f>IFERROR(VLOOKUP(Table2[[#This Row],[Pregnancy]],'Lookup Values'!$AK$1:$AL$3,2,FALSE),"0")</f>
        <v>0</v>
      </c>
      <c r="CX334" s="180" t="str">
        <f>IFERROR(VLOOKUP(Table2[[#This Row],[Young Parent]],'Lookup Values'!$AM$1:$AN$3,2,FALSE),"0")</f>
        <v>0</v>
      </c>
      <c r="CY334" s="180" t="str">
        <f>IFERROR(VLOOKUP(Table2[[#This Row],[Young Carer]],'Lookup Values'!$AO$1:$AP$3,2,FALSE),"0")</f>
        <v>0</v>
      </c>
      <c r="CZ334" s="180" t="str">
        <f>IFERROR(VLOOKUP(Table2[[#This Row],[CAMHS Involvement]],'Lookup Values'!$AQ$1:$AR$3,2,FALSE),"0")</f>
        <v>0</v>
      </c>
      <c r="DA334" s="180" t="str">
        <f>IFERROR(VLOOKUP(Table2[[#This Row],[Health Condition]],'Lookup Values'!$AS$1:$AT$3,2,FALSE),"0")</f>
        <v>0</v>
      </c>
      <c r="DB334" s="180" t="str">
        <f>IFERROR(VLOOKUP(Table2[[#This Row],[Substance Misuse ]],'Lookup Values'!$AU$1:$AV$3,2,FALSE),"0")</f>
        <v>0</v>
      </c>
      <c r="DC334" s="180" t="str">
        <f>IFERROR(VLOOKUP(Table2[[#This Row],[YOT supervision]],'Lookup Values'!$AW$1:$AX$3,2,FALSE),"0")</f>
        <v>0</v>
      </c>
      <c r="DD334" s="180" t="str">
        <f>IFERROR(VLOOKUP(Table2[[#This Row],[Previous YOT supervision]],'Lookup Values'!$AY$1:$AZ$3,2,FALSE),"0")</f>
        <v>0</v>
      </c>
      <c r="DE334" s="180" t="str">
        <f>IFERROR(VLOOKUP(Table2[[#This Row],[Custody]],'Lookup Values'!$BA$1:$BB$3,2,FALSE),"0")</f>
        <v>0</v>
      </c>
      <c r="DF334" s="180" t="str">
        <f>IFERROR(VLOOKUP(Table2[[#This Row],[KS2 Eng &amp; Maths Ability Profile HAP/MAP/LAP]],'Lookup Values'!$BC$1:$BD$4,2,FALSE),"0")</f>
        <v>0</v>
      </c>
      <c r="DG334" s="180" t="str">
        <f>IFERROR(VLOOKUP(Table2[[#This Row],[Intended Post 16 Destination]],'Lookup Values'!$BG$1:$BH$12,2,FALSE),"0")</f>
        <v>0</v>
      </c>
      <c r="DH334" s="180" t="str">
        <f>IFERROR(VLOOKUP(Table2[[#This Row],[Application submitted (Y/N or number of applications)]],'Lookup Values'!$BI$1:$BJ$3,2,FALSE),"0")</f>
        <v>0</v>
      </c>
      <c r="DI334" s="180" t="str">
        <f>IFERROR(VLOOKUP(Table2[[#This Row],[Provider Name]],'Lookup Values'!$BK$1:$BL$3,2,FALSE),"0")</f>
        <v>0</v>
      </c>
      <c r="DJ334" s="181"/>
      <c r="DK334" s="180" t="str">
        <f>IFERROR(VLOOKUP(Table2[[#This Row],[Offer received (Y/N)]],'Lookup Values'!$BM$1:$BN$3,2,FALSE),"0")</f>
        <v>0</v>
      </c>
      <c r="DL334" s="180" t="str">
        <f>IFERROR(VLOOKUP(Table2[[#This Row],[Poor Behaviour / Attitude / Motivation]],'Lookup Values'!$BO$1:$BP$4,2,FALSE),"0")</f>
        <v>0</v>
      </c>
      <c r="DM334" s="180" t="str">
        <f>IFERROR(VLOOKUP(Table2[[#This Row],[Other known risk factors (1)]],'Lookup Values'!$BQ$1:$BR$10,2,FALSE),"0")</f>
        <v>0</v>
      </c>
      <c r="DN334" s="182" t="str">
        <f>IFERROR(VLOOKUP(Table2[[#This Row],[Other known risk factors (2)]],'Lookup Values'!$BQ$1:$BR$10,2,FALSE),"0")</f>
        <v>0</v>
      </c>
      <c r="DO334" s="180">
        <f>SUM(Table3[[#This Row],[Gender Score]:[Other known risk factors (2) Score]])</f>
        <v>0</v>
      </c>
      <c r="DP334" s="185" t="str">
        <f>CONCATENATE(Table2[[#This Row],[Generated RONI]],Table2[[#This Row],[School RONI]])</f>
        <v>Very Low</v>
      </c>
    </row>
    <row r="335" spans="1:120" s="179" customFormat="1" ht="13" x14ac:dyDescent="0.3">
      <c r="A335" s="168"/>
      <c r="B335" s="169"/>
      <c r="C335" s="170"/>
      <c r="D335" s="170"/>
      <c r="E335" s="170"/>
      <c r="F335" s="170"/>
      <c r="G335" s="170"/>
      <c r="H335" s="171"/>
      <c r="I335" s="172"/>
      <c r="J335" s="173"/>
      <c r="K335" s="172"/>
      <c r="L335" s="172"/>
      <c r="M335" s="173"/>
      <c r="N335" s="171"/>
      <c r="O335" s="173"/>
      <c r="P335" s="175"/>
      <c r="Q335" s="175"/>
      <c r="R335" s="175"/>
      <c r="S335" s="175"/>
      <c r="T335" s="175"/>
      <c r="U335" s="175"/>
      <c r="V335" s="175"/>
      <c r="W335" s="175"/>
      <c r="X335" s="175"/>
      <c r="Y335" s="175"/>
      <c r="Z335" s="175"/>
      <c r="AA335" s="175"/>
      <c r="AB335" s="175"/>
      <c r="AC335" s="175"/>
      <c r="AD335" s="175"/>
      <c r="AE335" s="175"/>
      <c r="AF335" s="175"/>
      <c r="AG335" s="175"/>
      <c r="AH335" s="175"/>
      <c r="AI335" s="175"/>
      <c r="AJ335" s="175"/>
      <c r="AK335" s="175"/>
      <c r="AL335" s="175"/>
      <c r="AM335" s="175"/>
      <c r="AN335" s="175"/>
      <c r="AO335" s="175"/>
      <c r="AP335" s="175"/>
      <c r="AQ335" s="175"/>
      <c r="AR335" s="176"/>
      <c r="AS335" s="176"/>
      <c r="AT335" s="176"/>
      <c r="AU335" s="177" t="str">
        <f>VLOOKUP(Table3[[#This Row],[Risk Rating Score]],'Lookup Values'!$BS$1:$BT$34,2)</f>
        <v>Very Low</v>
      </c>
      <c r="AV335" s="172"/>
      <c r="AW335" s="177" t="str">
        <f>IFERROR(VLOOKUP(Table3[[#This Row],[RONI Match]],'Lookup Values'!$BU$2:$BV$26,2,FALSE),"")</f>
        <v/>
      </c>
      <c r="AX335" s="186"/>
      <c r="AY335" s="172"/>
      <c r="AZ335" s="176"/>
      <c r="BA335" s="170"/>
      <c r="BB335" s="170"/>
      <c r="BC335" s="170"/>
      <c r="BD335" s="170"/>
      <c r="BE335" s="170"/>
      <c r="BF335" s="170"/>
      <c r="BG335" s="170"/>
      <c r="BH335" s="170"/>
      <c r="BI335" s="175"/>
      <c r="BJ335" s="173"/>
      <c r="BK335" s="173"/>
      <c r="BL335" s="175"/>
      <c r="BM335" s="176"/>
      <c r="CC335" s="184" t="str">
        <f>IFERROR(VLOOKUP(Table2[[#This Row],[Gender]],'Lookup Values'!$A$1:$B$5,2,FALSE),"0")</f>
        <v>0</v>
      </c>
      <c r="CD335" s="181"/>
      <c r="CE335" s="180" t="str">
        <f>IFERROR(VLOOKUP(Table2[[#This Row],[Year Group]],'Lookup Values'!$C$1:$D$9,2,FALSE),"0")</f>
        <v>0</v>
      </c>
      <c r="CF335" s="180" t="str">
        <f>IFERROR(VLOOKUP(Table2[[#This Row],[School]],'Lookup Values'!$E$1:$E$22,2,FALSE),"0")</f>
        <v>0</v>
      </c>
      <c r="CG335" s="180" t="str">
        <f>IFERROR(VLOOKUP(Table2[[#This Row],[Attending PRU / AP]],'Lookup Values'!$G$1:$H$3,2,FALSE),"0")</f>
        <v>0</v>
      </c>
      <c r="CH335" s="180" t="str">
        <f>IFERROR(VLOOKUP(Table2[[#This Row],[EHE]],'Lookup Values'!$I$1:$J$3,2,FALSE),"0")</f>
        <v>0</v>
      </c>
      <c r="CI335" s="180" t="str">
        <f>IFERROR(VLOOKUP(Table2[[#This Row],[CME]],'Lookup Values'!$K$1:$L$3,2,FALSE),"0")</f>
        <v>0</v>
      </c>
      <c r="CJ335" s="183" t="str">
        <f>IFERROR(VLOOKUP(Table2[[#This Row],[Ethnicity]],'Ethnicity codes'!$H$1:$J$101,3,FALSE),"")</f>
        <v/>
      </c>
      <c r="CK335" s="180" t="str">
        <f>IFERROR(VLOOKUP(Table3[[#This Row],[Ethnicity2]],'Lookup Values'!$M$1:$N$23,2,FALSE),"0")</f>
        <v>0</v>
      </c>
      <c r="CL335" s="180" t="str">
        <f>IFERROR(VLOOKUP(Table3[[#This Row],[Ethnicity2]],'Lookup Values'!$O$1:$P$3,2,FALSE),"0")</f>
        <v>0</v>
      </c>
      <c r="CM335" s="180" t="str">
        <f>IFERROR(VLOOKUP(Table2[[#This Row],[EAL]],'Lookup Values'!$Q$1:$R$3,2,FALSE),"0")</f>
        <v>0</v>
      </c>
      <c r="CN335" s="180" t="str">
        <f>IFERROR(VLOOKUP(Table2[[#This Row],[SEND]],'Lookup Values'!$S$1:$T$6,2,FALSE),"0")</f>
        <v>0</v>
      </c>
      <c r="CO335" s="180" t="str">
        <f>IFERROR(VLOOKUP(Table2[[#This Row],[Pupil Premium]],'Lookup Values'!$U$1:$V$3,2,FALSE),"0")</f>
        <v>0</v>
      </c>
      <c r="CP335" s="180" t="str">
        <f>IFERROR(VLOOKUP(Table2[[#This Row],[LAC / Care Leaver]],'Lookup Values'!$W$1:$X$3,2,FALSE),"0")</f>
        <v>0</v>
      </c>
      <c r="CQ335" s="180" t="str">
        <f>IFERROR(VLOOKUP(Table2[[#This Row],[CP / CIN]],'Lookup Values'!$Y$1:$Z$3,2,FALSE),"0")</f>
        <v>0</v>
      </c>
      <c r="CR335" s="180" t="str">
        <f>IFERROR(VLOOKUP(Table2[[#This Row],[Early Help Referral]],'Lookup Values'!$Y$1:$Z$3,2,FALSE),"0")</f>
        <v>0</v>
      </c>
      <c r="CS335" s="180" t="str">
        <f>IFERROR(VLOOKUP(Table2[[#This Row],[Social Worker]],'Lookup Values'!$Y$1:$Z$3,2,FALSE),"0")</f>
        <v>0</v>
      </c>
      <c r="CT335" s="180" t="str">
        <f>IFERROR(VLOOKUP(Table2[[#This Row],[Exclusion]],'Lookup Values'!$AE$1:$AF$5,2,FALSE),"0")</f>
        <v>0</v>
      </c>
      <c r="CU335" s="180" t="str">
        <f>IFERROR(VLOOKUP(Table2[[#This Row],[Attendance / Absence (&lt;90% PA / &lt;50% SA)]],'Lookup Values'!$AG$1:$AH$4,2,FALSE),"0")</f>
        <v>0</v>
      </c>
      <c r="CV335" s="180" t="str">
        <f>IFERROR(VLOOKUP(Table2[[#This Row],[Multiple School Moves (3+)]],'Lookup Values'!$AI$1:$AJ$3,2,FALSE),"0")</f>
        <v>0</v>
      </c>
      <c r="CW335" s="180" t="str">
        <f>IFERROR(VLOOKUP(Table2[[#This Row],[Pregnancy]],'Lookup Values'!$AK$1:$AL$3,2,FALSE),"0")</f>
        <v>0</v>
      </c>
      <c r="CX335" s="180" t="str">
        <f>IFERROR(VLOOKUP(Table2[[#This Row],[Young Parent]],'Lookup Values'!$AM$1:$AN$3,2,FALSE),"0")</f>
        <v>0</v>
      </c>
      <c r="CY335" s="180" t="str">
        <f>IFERROR(VLOOKUP(Table2[[#This Row],[Young Carer]],'Lookup Values'!$AO$1:$AP$3,2,FALSE),"0")</f>
        <v>0</v>
      </c>
      <c r="CZ335" s="180" t="str">
        <f>IFERROR(VLOOKUP(Table2[[#This Row],[CAMHS Involvement]],'Lookup Values'!$AQ$1:$AR$3,2,FALSE),"0")</f>
        <v>0</v>
      </c>
      <c r="DA335" s="180" t="str">
        <f>IFERROR(VLOOKUP(Table2[[#This Row],[Health Condition]],'Lookup Values'!$AS$1:$AT$3,2,FALSE),"0")</f>
        <v>0</v>
      </c>
      <c r="DB335" s="180" t="str">
        <f>IFERROR(VLOOKUP(Table2[[#This Row],[Substance Misuse ]],'Lookup Values'!$AU$1:$AV$3,2,FALSE),"0")</f>
        <v>0</v>
      </c>
      <c r="DC335" s="180" t="str">
        <f>IFERROR(VLOOKUP(Table2[[#This Row],[YOT supervision]],'Lookup Values'!$AW$1:$AX$3,2,FALSE),"0")</f>
        <v>0</v>
      </c>
      <c r="DD335" s="180" t="str">
        <f>IFERROR(VLOOKUP(Table2[[#This Row],[Previous YOT supervision]],'Lookup Values'!$AY$1:$AZ$3,2,FALSE),"0")</f>
        <v>0</v>
      </c>
      <c r="DE335" s="180" t="str">
        <f>IFERROR(VLOOKUP(Table2[[#This Row],[Custody]],'Lookup Values'!$BA$1:$BB$3,2,FALSE),"0")</f>
        <v>0</v>
      </c>
      <c r="DF335" s="180" t="str">
        <f>IFERROR(VLOOKUP(Table2[[#This Row],[KS2 Eng &amp; Maths Ability Profile HAP/MAP/LAP]],'Lookup Values'!$BC$1:$BD$4,2,FALSE),"0")</f>
        <v>0</v>
      </c>
      <c r="DG335" s="180" t="str">
        <f>IFERROR(VLOOKUP(Table2[[#This Row],[Intended Post 16 Destination]],'Lookup Values'!$BG$1:$BH$12,2,FALSE),"0")</f>
        <v>0</v>
      </c>
      <c r="DH335" s="180" t="str">
        <f>IFERROR(VLOOKUP(Table2[[#This Row],[Application submitted (Y/N or number of applications)]],'Lookup Values'!$BI$1:$BJ$3,2,FALSE),"0")</f>
        <v>0</v>
      </c>
      <c r="DI335" s="180" t="str">
        <f>IFERROR(VLOOKUP(Table2[[#This Row],[Provider Name]],'Lookup Values'!$BK$1:$BL$3,2,FALSE),"0")</f>
        <v>0</v>
      </c>
      <c r="DJ335" s="181"/>
      <c r="DK335" s="180" t="str">
        <f>IFERROR(VLOOKUP(Table2[[#This Row],[Offer received (Y/N)]],'Lookup Values'!$BM$1:$BN$3,2,FALSE),"0")</f>
        <v>0</v>
      </c>
      <c r="DL335" s="180" t="str">
        <f>IFERROR(VLOOKUP(Table2[[#This Row],[Poor Behaviour / Attitude / Motivation]],'Lookup Values'!$BO$1:$BP$4,2,FALSE),"0")</f>
        <v>0</v>
      </c>
      <c r="DM335" s="180" t="str">
        <f>IFERROR(VLOOKUP(Table2[[#This Row],[Other known risk factors (1)]],'Lookup Values'!$BQ$1:$BR$10,2,FALSE),"0")</f>
        <v>0</v>
      </c>
      <c r="DN335" s="182" t="str">
        <f>IFERROR(VLOOKUP(Table2[[#This Row],[Other known risk factors (2)]],'Lookup Values'!$BQ$1:$BR$10,2,FALSE),"0")</f>
        <v>0</v>
      </c>
      <c r="DO335" s="180">
        <f>SUM(Table3[[#This Row],[Gender Score]:[Other known risk factors (2) Score]])</f>
        <v>0</v>
      </c>
      <c r="DP335" s="185" t="str">
        <f>CONCATENATE(Table2[[#This Row],[Generated RONI]],Table2[[#This Row],[School RONI]])</f>
        <v>Very Low</v>
      </c>
    </row>
    <row r="336" spans="1:120" s="179" customFormat="1" ht="13" x14ac:dyDescent="0.3">
      <c r="A336" s="168"/>
      <c r="B336" s="169"/>
      <c r="C336" s="170"/>
      <c r="D336" s="170"/>
      <c r="E336" s="170"/>
      <c r="F336" s="170"/>
      <c r="G336" s="170"/>
      <c r="H336" s="171"/>
      <c r="I336" s="172"/>
      <c r="J336" s="173"/>
      <c r="K336" s="172"/>
      <c r="L336" s="172"/>
      <c r="M336" s="173"/>
      <c r="N336" s="171"/>
      <c r="O336" s="173"/>
      <c r="P336" s="175"/>
      <c r="Q336" s="175"/>
      <c r="R336" s="175"/>
      <c r="S336" s="175"/>
      <c r="T336" s="175"/>
      <c r="U336" s="175"/>
      <c r="V336" s="175"/>
      <c r="W336" s="175"/>
      <c r="X336" s="175"/>
      <c r="Y336" s="175"/>
      <c r="Z336" s="175"/>
      <c r="AA336" s="175"/>
      <c r="AB336" s="175"/>
      <c r="AC336" s="175"/>
      <c r="AD336" s="175"/>
      <c r="AE336" s="175"/>
      <c r="AF336" s="175"/>
      <c r="AG336" s="175"/>
      <c r="AH336" s="175"/>
      <c r="AI336" s="175"/>
      <c r="AJ336" s="175"/>
      <c r="AK336" s="175"/>
      <c r="AL336" s="175"/>
      <c r="AM336" s="175"/>
      <c r="AN336" s="175"/>
      <c r="AO336" s="175"/>
      <c r="AP336" s="175"/>
      <c r="AQ336" s="175"/>
      <c r="AR336" s="176"/>
      <c r="AS336" s="176"/>
      <c r="AT336" s="176"/>
      <c r="AU336" s="177" t="str">
        <f>VLOOKUP(Table3[[#This Row],[Risk Rating Score]],'Lookup Values'!$BS$1:$BT$34,2)</f>
        <v>Very Low</v>
      </c>
      <c r="AV336" s="172"/>
      <c r="AW336" s="177" t="str">
        <f>IFERROR(VLOOKUP(Table3[[#This Row],[RONI Match]],'Lookup Values'!$BU$2:$BV$26,2,FALSE),"")</f>
        <v/>
      </c>
      <c r="AX336" s="186"/>
      <c r="AY336" s="172"/>
      <c r="AZ336" s="176"/>
      <c r="BA336" s="170"/>
      <c r="BB336" s="170"/>
      <c r="BC336" s="170"/>
      <c r="BD336" s="170"/>
      <c r="BE336" s="170"/>
      <c r="BF336" s="170"/>
      <c r="BG336" s="170"/>
      <c r="BH336" s="170"/>
      <c r="BI336" s="175"/>
      <c r="BJ336" s="173"/>
      <c r="BK336" s="173"/>
      <c r="BL336" s="175"/>
      <c r="BM336" s="176"/>
      <c r="CC336" s="184" t="str">
        <f>IFERROR(VLOOKUP(Table2[[#This Row],[Gender]],'Lookup Values'!$A$1:$B$5,2,FALSE),"0")</f>
        <v>0</v>
      </c>
      <c r="CD336" s="181"/>
      <c r="CE336" s="180" t="str">
        <f>IFERROR(VLOOKUP(Table2[[#This Row],[Year Group]],'Lookup Values'!$C$1:$D$9,2,FALSE),"0")</f>
        <v>0</v>
      </c>
      <c r="CF336" s="180" t="str">
        <f>IFERROR(VLOOKUP(Table2[[#This Row],[School]],'Lookup Values'!$E$1:$E$22,2,FALSE),"0")</f>
        <v>0</v>
      </c>
      <c r="CG336" s="180" t="str">
        <f>IFERROR(VLOOKUP(Table2[[#This Row],[Attending PRU / AP]],'Lookup Values'!$G$1:$H$3,2,FALSE),"0")</f>
        <v>0</v>
      </c>
      <c r="CH336" s="180" t="str">
        <f>IFERROR(VLOOKUP(Table2[[#This Row],[EHE]],'Lookup Values'!$I$1:$J$3,2,FALSE),"0")</f>
        <v>0</v>
      </c>
      <c r="CI336" s="180" t="str">
        <f>IFERROR(VLOOKUP(Table2[[#This Row],[CME]],'Lookup Values'!$K$1:$L$3,2,FALSE),"0")</f>
        <v>0</v>
      </c>
      <c r="CJ336" s="183" t="str">
        <f>IFERROR(VLOOKUP(Table2[[#This Row],[Ethnicity]],'Ethnicity codes'!$H$1:$J$101,3,FALSE),"")</f>
        <v/>
      </c>
      <c r="CK336" s="180" t="str">
        <f>IFERROR(VLOOKUP(Table3[[#This Row],[Ethnicity2]],'Lookup Values'!$M$1:$N$23,2,FALSE),"0")</f>
        <v>0</v>
      </c>
      <c r="CL336" s="180" t="str">
        <f>IFERROR(VLOOKUP(Table3[[#This Row],[Ethnicity2]],'Lookup Values'!$O$1:$P$3,2,FALSE),"0")</f>
        <v>0</v>
      </c>
      <c r="CM336" s="180" t="str">
        <f>IFERROR(VLOOKUP(Table2[[#This Row],[EAL]],'Lookup Values'!$Q$1:$R$3,2,FALSE),"0")</f>
        <v>0</v>
      </c>
      <c r="CN336" s="180" t="str">
        <f>IFERROR(VLOOKUP(Table2[[#This Row],[SEND]],'Lookup Values'!$S$1:$T$6,2,FALSE),"0")</f>
        <v>0</v>
      </c>
      <c r="CO336" s="180" t="str">
        <f>IFERROR(VLOOKUP(Table2[[#This Row],[Pupil Premium]],'Lookup Values'!$U$1:$V$3,2,FALSE),"0")</f>
        <v>0</v>
      </c>
      <c r="CP336" s="180" t="str">
        <f>IFERROR(VLOOKUP(Table2[[#This Row],[LAC / Care Leaver]],'Lookup Values'!$W$1:$X$3,2,FALSE),"0")</f>
        <v>0</v>
      </c>
      <c r="CQ336" s="180" t="str">
        <f>IFERROR(VLOOKUP(Table2[[#This Row],[CP / CIN]],'Lookup Values'!$Y$1:$Z$3,2,FALSE),"0")</f>
        <v>0</v>
      </c>
      <c r="CR336" s="180" t="str">
        <f>IFERROR(VLOOKUP(Table2[[#This Row],[Early Help Referral]],'Lookup Values'!$Y$1:$Z$3,2,FALSE),"0")</f>
        <v>0</v>
      </c>
      <c r="CS336" s="180" t="str">
        <f>IFERROR(VLOOKUP(Table2[[#This Row],[Social Worker]],'Lookup Values'!$Y$1:$Z$3,2,FALSE),"0")</f>
        <v>0</v>
      </c>
      <c r="CT336" s="180" t="str">
        <f>IFERROR(VLOOKUP(Table2[[#This Row],[Exclusion]],'Lookup Values'!$AE$1:$AF$5,2,FALSE),"0")</f>
        <v>0</v>
      </c>
      <c r="CU336" s="180" t="str">
        <f>IFERROR(VLOOKUP(Table2[[#This Row],[Attendance / Absence (&lt;90% PA / &lt;50% SA)]],'Lookup Values'!$AG$1:$AH$4,2,FALSE),"0")</f>
        <v>0</v>
      </c>
      <c r="CV336" s="180" t="str">
        <f>IFERROR(VLOOKUP(Table2[[#This Row],[Multiple School Moves (3+)]],'Lookup Values'!$AI$1:$AJ$3,2,FALSE),"0")</f>
        <v>0</v>
      </c>
      <c r="CW336" s="180" t="str">
        <f>IFERROR(VLOOKUP(Table2[[#This Row],[Pregnancy]],'Lookup Values'!$AK$1:$AL$3,2,FALSE),"0")</f>
        <v>0</v>
      </c>
      <c r="CX336" s="180" t="str">
        <f>IFERROR(VLOOKUP(Table2[[#This Row],[Young Parent]],'Lookup Values'!$AM$1:$AN$3,2,FALSE),"0")</f>
        <v>0</v>
      </c>
      <c r="CY336" s="180" t="str">
        <f>IFERROR(VLOOKUP(Table2[[#This Row],[Young Carer]],'Lookup Values'!$AO$1:$AP$3,2,FALSE),"0")</f>
        <v>0</v>
      </c>
      <c r="CZ336" s="180" t="str">
        <f>IFERROR(VLOOKUP(Table2[[#This Row],[CAMHS Involvement]],'Lookup Values'!$AQ$1:$AR$3,2,FALSE),"0")</f>
        <v>0</v>
      </c>
      <c r="DA336" s="180" t="str">
        <f>IFERROR(VLOOKUP(Table2[[#This Row],[Health Condition]],'Lookup Values'!$AS$1:$AT$3,2,FALSE),"0")</f>
        <v>0</v>
      </c>
      <c r="DB336" s="180" t="str">
        <f>IFERROR(VLOOKUP(Table2[[#This Row],[Substance Misuse ]],'Lookup Values'!$AU$1:$AV$3,2,FALSE),"0")</f>
        <v>0</v>
      </c>
      <c r="DC336" s="180" t="str">
        <f>IFERROR(VLOOKUP(Table2[[#This Row],[YOT supervision]],'Lookup Values'!$AW$1:$AX$3,2,FALSE),"0")</f>
        <v>0</v>
      </c>
      <c r="DD336" s="180" t="str">
        <f>IFERROR(VLOOKUP(Table2[[#This Row],[Previous YOT supervision]],'Lookup Values'!$AY$1:$AZ$3,2,FALSE),"0")</f>
        <v>0</v>
      </c>
      <c r="DE336" s="180" t="str">
        <f>IFERROR(VLOOKUP(Table2[[#This Row],[Custody]],'Lookup Values'!$BA$1:$BB$3,2,FALSE),"0")</f>
        <v>0</v>
      </c>
      <c r="DF336" s="180" t="str">
        <f>IFERROR(VLOOKUP(Table2[[#This Row],[KS2 Eng &amp; Maths Ability Profile HAP/MAP/LAP]],'Lookup Values'!$BC$1:$BD$4,2,FALSE),"0")</f>
        <v>0</v>
      </c>
      <c r="DG336" s="180" t="str">
        <f>IFERROR(VLOOKUP(Table2[[#This Row],[Intended Post 16 Destination]],'Lookup Values'!$BG$1:$BH$12,2,FALSE),"0")</f>
        <v>0</v>
      </c>
      <c r="DH336" s="180" t="str">
        <f>IFERROR(VLOOKUP(Table2[[#This Row],[Application submitted (Y/N or number of applications)]],'Lookup Values'!$BI$1:$BJ$3,2,FALSE),"0")</f>
        <v>0</v>
      </c>
      <c r="DI336" s="180" t="str">
        <f>IFERROR(VLOOKUP(Table2[[#This Row],[Provider Name]],'Lookup Values'!$BK$1:$BL$3,2,FALSE),"0")</f>
        <v>0</v>
      </c>
      <c r="DJ336" s="181"/>
      <c r="DK336" s="180" t="str">
        <f>IFERROR(VLOOKUP(Table2[[#This Row],[Offer received (Y/N)]],'Lookup Values'!$BM$1:$BN$3,2,FALSE),"0")</f>
        <v>0</v>
      </c>
      <c r="DL336" s="180" t="str">
        <f>IFERROR(VLOOKUP(Table2[[#This Row],[Poor Behaviour / Attitude / Motivation]],'Lookup Values'!$BO$1:$BP$4,2,FALSE),"0")</f>
        <v>0</v>
      </c>
      <c r="DM336" s="180" t="str">
        <f>IFERROR(VLOOKUP(Table2[[#This Row],[Other known risk factors (1)]],'Lookup Values'!$BQ$1:$BR$10,2,FALSE),"0")</f>
        <v>0</v>
      </c>
      <c r="DN336" s="182" t="str">
        <f>IFERROR(VLOOKUP(Table2[[#This Row],[Other known risk factors (2)]],'Lookup Values'!$BQ$1:$BR$10,2,FALSE),"0")</f>
        <v>0</v>
      </c>
      <c r="DO336" s="180">
        <f>SUM(Table3[[#This Row],[Gender Score]:[Other known risk factors (2) Score]])</f>
        <v>0</v>
      </c>
      <c r="DP336" s="185" t="str">
        <f>CONCATENATE(Table2[[#This Row],[Generated RONI]],Table2[[#This Row],[School RONI]])</f>
        <v>Very Low</v>
      </c>
    </row>
    <row r="337" spans="1:120" s="179" customFormat="1" ht="13" x14ac:dyDescent="0.3">
      <c r="A337" s="168"/>
      <c r="B337" s="169"/>
      <c r="C337" s="170"/>
      <c r="D337" s="170"/>
      <c r="E337" s="170"/>
      <c r="F337" s="170"/>
      <c r="G337" s="170"/>
      <c r="H337" s="171"/>
      <c r="I337" s="172"/>
      <c r="J337" s="173"/>
      <c r="K337" s="172"/>
      <c r="L337" s="172"/>
      <c r="M337" s="173"/>
      <c r="N337" s="171"/>
      <c r="O337" s="173"/>
      <c r="P337" s="175"/>
      <c r="Q337" s="175"/>
      <c r="R337" s="175"/>
      <c r="S337" s="175"/>
      <c r="T337" s="175"/>
      <c r="U337" s="175"/>
      <c r="V337" s="175"/>
      <c r="W337" s="175"/>
      <c r="X337" s="175"/>
      <c r="Y337" s="175"/>
      <c r="Z337" s="175"/>
      <c r="AA337" s="175"/>
      <c r="AB337" s="175"/>
      <c r="AC337" s="175"/>
      <c r="AD337" s="175"/>
      <c r="AE337" s="175"/>
      <c r="AF337" s="175"/>
      <c r="AG337" s="175"/>
      <c r="AH337" s="175"/>
      <c r="AI337" s="175"/>
      <c r="AJ337" s="175"/>
      <c r="AK337" s="175"/>
      <c r="AL337" s="175"/>
      <c r="AM337" s="175"/>
      <c r="AN337" s="175"/>
      <c r="AO337" s="175"/>
      <c r="AP337" s="175"/>
      <c r="AQ337" s="175"/>
      <c r="AR337" s="176"/>
      <c r="AS337" s="176"/>
      <c r="AT337" s="176"/>
      <c r="AU337" s="177" t="str">
        <f>VLOOKUP(Table3[[#This Row],[Risk Rating Score]],'Lookup Values'!$BS$1:$BT$34,2)</f>
        <v>Very Low</v>
      </c>
      <c r="AV337" s="172"/>
      <c r="AW337" s="177" t="str">
        <f>IFERROR(VLOOKUP(Table3[[#This Row],[RONI Match]],'Lookup Values'!$BU$2:$BV$26,2,FALSE),"")</f>
        <v/>
      </c>
      <c r="AX337" s="186"/>
      <c r="AY337" s="172"/>
      <c r="AZ337" s="176"/>
      <c r="BA337" s="170"/>
      <c r="BB337" s="170"/>
      <c r="BC337" s="170"/>
      <c r="BD337" s="170"/>
      <c r="BE337" s="170"/>
      <c r="BF337" s="170"/>
      <c r="BG337" s="170"/>
      <c r="BH337" s="170"/>
      <c r="BI337" s="175"/>
      <c r="BJ337" s="173"/>
      <c r="BK337" s="173"/>
      <c r="BL337" s="175"/>
      <c r="BM337" s="176"/>
      <c r="CC337" s="184" t="str">
        <f>IFERROR(VLOOKUP(Table2[[#This Row],[Gender]],'Lookup Values'!$A$1:$B$5,2,FALSE),"0")</f>
        <v>0</v>
      </c>
      <c r="CD337" s="181"/>
      <c r="CE337" s="180" t="str">
        <f>IFERROR(VLOOKUP(Table2[[#This Row],[Year Group]],'Lookup Values'!$C$1:$D$9,2,FALSE),"0")</f>
        <v>0</v>
      </c>
      <c r="CF337" s="180" t="str">
        <f>IFERROR(VLOOKUP(Table2[[#This Row],[School]],'Lookup Values'!$E$1:$E$22,2,FALSE),"0")</f>
        <v>0</v>
      </c>
      <c r="CG337" s="180" t="str">
        <f>IFERROR(VLOOKUP(Table2[[#This Row],[Attending PRU / AP]],'Lookup Values'!$G$1:$H$3,2,FALSE),"0")</f>
        <v>0</v>
      </c>
      <c r="CH337" s="180" t="str">
        <f>IFERROR(VLOOKUP(Table2[[#This Row],[EHE]],'Lookup Values'!$I$1:$J$3,2,FALSE),"0")</f>
        <v>0</v>
      </c>
      <c r="CI337" s="180" t="str">
        <f>IFERROR(VLOOKUP(Table2[[#This Row],[CME]],'Lookup Values'!$K$1:$L$3,2,FALSE),"0")</f>
        <v>0</v>
      </c>
      <c r="CJ337" s="183" t="str">
        <f>IFERROR(VLOOKUP(Table2[[#This Row],[Ethnicity]],'Ethnicity codes'!$H$1:$J$101,3,FALSE),"")</f>
        <v/>
      </c>
      <c r="CK337" s="180" t="str">
        <f>IFERROR(VLOOKUP(Table3[[#This Row],[Ethnicity2]],'Lookup Values'!$M$1:$N$23,2,FALSE),"0")</f>
        <v>0</v>
      </c>
      <c r="CL337" s="180" t="str">
        <f>IFERROR(VLOOKUP(Table3[[#This Row],[Ethnicity2]],'Lookup Values'!$O$1:$P$3,2,FALSE),"0")</f>
        <v>0</v>
      </c>
      <c r="CM337" s="180" t="str">
        <f>IFERROR(VLOOKUP(Table2[[#This Row],[EAL]],'Lookup Values'!$Q$1:$R$3,2,FALSE),"0")</f>
        <v>0</v>
      </c>
      <c r="CN337" s="180" t="str">
        <f>IFERROR(VLOOKUP(Table2[[#This Row],[SEND]],'Lookup Values'!$S$1:$T$6,2,FALSE),"0")</f>
        <v>0</v>
      </c>
      <c r="CO337" s="180" t="str">
        <f>IFERROR(VLOOKUP(Table2[[#This Row],[Pupil Premium]],'Lookup Values'!$U$1:$V$3,2,FALSE),"0")</f>
        <v>0</v>
      </c>
      <c r="CP337" s="180" t="str">
        <f>IFERROR(VLOOKUP(Table2[[#This Row],[LAC / Care Leaver]],'Lookup Values'!$W$1:$X$3,2,FALSE),"0")</f>
        <v>0</v>
      </c>
      <c r="CQ337" s="180" t="str">
        <f>IFERROR(VLOOKUP(Table2[[#This Row],[CP / CIN]],'Lookup Values'!$Y$1:$Z$3,2,FALSE),"0")</f>
        <v>0</v>
      </c>
      <c r="CR337" s="180" t="str">
        <f>IFERROR(VLOOKUP(Table2[[#This Row],[Early Help Referral]],'Lookup Values'!$Y$1:$Z$3,2,FALSE),"0")</f>
        <v>0</v>
      </c>
      <c r="CS337" s="180" t="str">
        <f>IFERROR(VLOOKUP(Table2[[#This Row],[Social Worker]],'Lookup Values'!$Y$1:$Z$3,2,FALSE),"0")</f>
        <v>0</v>
      </c>
      <c r="CT337" s="180" t="str">
        <f>IFERROR(VLOOKUP(Table2[[#This Row],[Exclusion]],'Lookup Values'!$AE$1:$AF$5,2,FALSE),"0")</f>
        <v>0</v>
      </c>
      <c r="CU337" s="180" t="str">
        <f>IFERROR(VLOOKUP(Table2[[#This Row],[Attendance / Absence (&lt;90% PA / &lt;50% SA)]],'Lookup Values'!$AG$1:$AH$4,2,FALSE),"0")</f>
        <v>0</v>
      </c>
      <c r="CV337" s="180" t="str">
        <f>IFERROR(VLOOKUP(Table2[[#This Row],[Multiple School Moves (3+)]],'Lookup Values'!$AI$1:$AJ$3,2,FALSE),"0")</f>
        <v>0</v>
      </c>
      <c r="CW337" s="180" t="str">
        <f>IFERROR(VLOOKUP(Table2[[#This Row],[Pregnancy]],'Lookup Values'!$AK$1:$AL$3,2,FALSE),"0")</f>
        <v>0</v>
      </c>
      <c r="CX337" s="180" t="str">
        <f>IFERROR(VLOOKUP(Table2[[#This Row],[Young Parent]],'Lookup Values'!$AM$1:$AN$3,2,FALSE),"0")</f>
        <v>0</v>
      </c>
      <c r="CY337" s="180" t="str">
        <f>IFERROR(VLOOKUP(Table2[[#This Row],[Young Carer]],'Lookup Values'!$AO$1:$AP$3,2,FALSE),"0")</f>
        <v>0</v>
      </c>
      <c r="CZ337" s="180" t="str">
        <f>IFERROR(VLOOKUP(Table2[[#This Row],[CAMHS Involvement]],'Lookup Values'!$AQ$1:$AR$3,2,FALSE),"0")</f>
        <v>0</v>
      </c>
      <c r="DA337" s="180" t="str">
        <f>IFERROR(VLOOKUP(Table2[[#This Row],[Health Condition]],'Lookup Values'!$AS$1:$AT$3,2,FALSE),"0")</f>
        <v>0</v>
      </c>
      <c r="DB337" s="180" t="str">
        <f>IFERROR(VLOOKUP(Table2[[#This Row],[Substance Misuse ]],'Lookup Values'!$AU$1:$AV$3,2,FALSE),"0")</f>
        <v>0</v>
      </c>
      <c r="DC337" s="180" t="str">
        <f>IFERROR(VLOOKUP(Table2[[#This Row],[YOT supervision]],'Lookup Values'!$AW$1:$AX$3,2,FALSE),"0")</f>
        <v>0</v>
      </c>
      <c r="DD337" s="180" t="str">
        <f>IFERROR(VLOOKUP(Table2[[#This Row],[Previous YOT supervision]],'Lookup Values'!$AY$1:$AZ$3,2,FALSE),"0")</f>
        <v>0</v>
      </c>
      <c r="DE337" s="180" t="str">
        <f>IFERROR(VLOOKUP(Table2[[#This Row],[Custody]],'Lookup Values'!$BA$1:$BB$3,2,FALSE),"0")</f>
        <v>0</v>
      </c>
      <c r="DF337" s="180" t="str">
        <f>IFERROR(VLOOKUP(Table2[[#This Row],[KS2 Eng &amp; Maths Ability Profile HAP/MAP/LAP]],'Lookup Values'!$BC$1:$BD$4,2,FALSE),"0")</f>
        <v>0</v>
      </c>
      <c r="DG337" s="180" t="str">
        <f>IFERROR(VLOOKUP(Table2[[#This Row],[Intended Post 16 Destination]],'Lookup Values'!$BG$1:$BH$12,2,FALSE),"0")</f>
        <v>0</v>
      </c>
      <c r="DH337" s="180" t="str">
        <f>IFERROR(VLOOKUP(Table2[[#This Row],[Application submitted (Y/N or number of applications)]],'Lookup Values'!$BI$1:$BJ$3,2,FALSE),"0")</f>
        <v>0</v>
      </c>
      <c r="DI337" s="180" t="str">
        <f>IFERROR(VLOOKUP(Table2[[#This Row],[Provider Name]],'Lookup Values'!$BK$1:$BL$3,2,FALSE),"0")</f>
        <v>0</v>
      </c>
      <c r="DJ337" s="181"/>
      <c r="DK337" s="180" t="str">
        <f>IFERROR(VLOOKUP(Table2[[#This Row],[Offer received (Y/N)]],'Lookup Values'!$BM$1:$BN$3,2,FALSE),"0")</f>
        <v>0</v>
      </c>
      <c r="DL337" s="180" t="str">
        <f>IFERROR(VLOOKUP(Table2[[#This Row],[Poor Behaviour / Attitude / Motivation]],'Lookup Values'!$BO$1:$BP$4,2,FALSE),"0")</f>
        <v>0</v>
      </c>
      <c r="DM337" s="180" t="str">
        <f>IFERROR(VLOOKUP(Table2[[#This Row],[Other known risk factors (1)]],'Lookup Values'!$BQ$1:$BR$10,2,FALSE),"0")</f>
        <v>0</v>
      </c>
      <c r="DN337" s="182" t="str">
        <f>IFERROR(VLOOKUP(Table2[[#This Row],[Other known risk factors (2)]],'Lookup Values'!$BQ$1:$BR$10,2,FALSE),"0")</f>
        <v>0</v>
      </c>
      <c r="DO337" s="180">
        <f>SUM(Table3[[#This Row],[Gender Score]:[Other known risk factors (2) Score]])</f>
        <v>0</v>
      </c>
      <c r="DP337" s="185" t="str">
        <f>CONCATENATE(Table2[[#This Row],[Generated RONI]],Table2[[#This Row],[School RONI]])</f>
        <v>Very Low</v>
      </c>
    </row>
    <row r="338" spans="1:120" s="179" customFormat="1" ht="13" x14ac:dyDescent="0.3">
      <c r="A338" s="168"/>
      <c r="B338" s="169"/>
      <c r="C338" s="170"/>
      <c r="D338" s="170"/>
      <c r="E338" s="170"/>
      <c r="F338" s="170"/>
      <c r="G338" s="170"/>
      <c r="H338" s="171"/>
      <c r="I338" s="172"/>
      <c r="J338" s="173"/>
      <c r="K338" s="172"/>
      <c r="L338" s="172"/>
      <c r="M338" s="173"/>
      <c r="N338" s="171"/>
      <c r="O338" s="173"/>
      <c r="P338" s="175"/>
      <c r="Q338" s="175"/>
      <c r="R338" s="175"/>
      <c r="S338" s="175"/>
      <c r="T338" s="175"/>
      <c r="U338" s="175"/>
      <c r="V338" s="175"/>
      <c r="W338" s="175"/>
      <c r="X338" s="175"/>
      <c r="Y338" s="175"/>
      <c r="Z338" s="175"/>
      <c r="AA338" s="175"/>
      <c r="AB338" s="175"/>
      <c r="AC338" s="175"/>
      <c r="AD338" s="175"/>
      <c r="AE338" s="175"/>
      <c r="AF338" s="175"/>
      <c r="AG338" s="175"/>
      <c r="AH338" s="175"/>
      <c r="AI338" s="175"/>
      <c r="AJ338" s="175"/>
      <c r="AK338" s="175"/>
      <c r="AL338" s="175"/>
      <c r="AM338" s="175"/>
      <c r="AN338" s="175"/>
      <c r="AO338" s="175"/>
      <c r="AP338" s="175"/>
      <c r="AQ338" s="175"/>
      <c r="AR338" s="176"/>
      <c r="AS338" s="176"/>
      <c r="AT338" s="176"/>
      <c r="AU338" s="177" t="str">
        <f>VLOOKUP(Table3[[#This Row],[Risk Rating Score]],'Lookup Values'!$BS$1:$BT$34,2)</f>
        <v>Very Low</v>
      </c>
      <c r="AV338" s="172"/>
      <c r="AW338" s="177" t="str">
        <f>IFERROR(VLOOKUP(Table3[[#This Row],[RONI Match]],'Lookup Values'!$BU$2:$BV$26,2,FALSE),"")</f>
        <v/>
      </c>
      <c r="AX338" s="186"/>
      <c r="AY338" s="172"/>
      <c r="AZ338" s="176"/>
      <c r="BA338" s="170"/>
      <c r="BB338" s="170"/>
      <c r="BC338" s="170"/>
      <c r="BD338" s="170"/>
      <c r="BE338" s="170"/>
      <c r="BF338" s="170"/>
      <c r="BG338" s="170"/>
      <c r="BH338" s="170"/>
      <c r="BI338" s="175"/>
      <c r="BJ338" s="173"/>
      <c r="BK338" s="173"/>
      <c r="BL338" s="175"/>
      <c r="BM338" s="176"/>
      <c r="CC338" s="184" t="str">
        <f>IFERROR(VLOOKUP(Table2[[#This Row],[Gender]],'Lookup Values'!$A$1:$B$5,2,FALSE),"0")</f>
        <v>0</v>
      </c>
      <c r="CD338" s="181"/>
      <c r="CE338" s="180" t="str">
        <f>IFERROR(VLOOKUP(Table2[[#This Row],[Year Group]],'Lookup Values'!$C$1:$D$9,2,FALSE),"0")</f>
        <v>0</v>
      </c>
      <c r="CF338" s="180" t="str">
        <f>IFERROR(VLOOKUP(Table2[[#This Row],[School]],'Lookup Values'!$E$1:$E$22,2,FALSE),"0")</f>
        <v>0</v>
      </c>
      <c r="CG338" s="180" t="str">
        <f>IFERROR(VLOOKUP(Table2[[#This Row],[Attending PRU / AP]],'Lookup Values'!$G$1:$H$3,2,FALSE),"0")</f>
        <v>0</v>
      </c>
      <c r="CH338" s="180" t="str">
        <f>IFERROR(VLOOKUP(Table2[[#This Row],[EHE]],'Lookup Values'!$I$1:$J$3,2,FALSE),"0")</f>
        <v>0</v>
      </c>
      <c r="CI338" s="180" t="str">
        <f>IFERROR(VLOOKUP(Table2[[#This Row],[CME]],'Lookup Values'!$K$1:$L$3,2,FALSE),"0")</f>
        <v>0</v>
      </c>
      <c r="CJ338" s="183" t="str">
        <f>IFERROR(VLOOKUP(Table2[[#This Row],[Ethnicity]],'Ethnicity codes'!$H$1:$J$101,3,FALSE),"")</f>
        <v/>
      </c>
      <c r="CK338" s="180" t="str">
        <f>IFERROR(VLOOKUP(Table3[[#This Row],[Ethnicity2]],'Lookup Values'!$M$1:$N$23,2,FALSE),"0")</f>
        <v>0</v>
      </c>
      <c r="CL338" s="180" t="str">
        <f>IFERROR(VLOOKUP(Table3[[#This Row],[Ethnicity2]],'Lookup Values'!$O$1:$P$3,2,FALSE),"0")</f>
        <v>0</v>
      </c>
      <c r="CM338" s="180" t="str">
        <f>IFERROR(VLOOKUP(Table2[[#This Row],[EAL]],'Lookup Values'!$Q$1:$R$3,2,FALSE),"0")</f>
        <v>0</v>
      </c>
      <c r="CN338" s="180" t="str">
        <f>IFERROR(VLOOKUP(Table2[[#This Row],[SEND]],'Lookup Values'!$S$1:$T$6,2,FALSE),"0")</f>
        <v>0</v>
      </c>
      <c r="CO338" s="180" t="str">
        <f>IFERROR(VLOOKUP(Table2[[#This Row],[Pupil Premium]],'Lookup Values'!$U$1:$V$3,2,FALSE),"0")</f>
        <v>0</v>
      </c>
      <c r="CP338" s="180" t="str">
        <f>IFERROR(VLOOKUP(Table2[[#This Row],[LAC / Care Leaver]],'Lookup Values'!$W$1:$X$3,2,FALSE),"0")</f>
        <v>0</v>
      </c>
      <c r="CQ338" s="180" t="str">
        <f>IFERROR(VLOOKUP(Table2[[#This Row],[CP / CIN]],'Lookup Values'!$Y$1:$Z$3,2,FALSE),"0")</f>
        <v>0</v>
      </c>
      <c r="CR338" s="180" t="str">
        <f>IFERROR(VLOOKUP(Table2[[#This Row],[Early Help Referral]],'Lookup Values'!$Y$1:$Z$3,2,FALSE),"0")</f>
        <v>0</v>
      </c>
      <c r="CS338" s="180" t="str">
        <f>IFERROR(VLOOKUP(Table2[[#This Row],[Social Worker]],'Lookup Values'!$Y$1:$Z$3,2,FALSE),"0")</f>
        <v>0</v>
      </c>
      <c r="CT338" s="180" t="str">
        <f>IFERROR(VLOOKUP(Table2[[#This Row],[Exclusion]],'Lookup Values'!$AE$1:$AF$5,2,FALSE),"0")</f>
        <v>0</v>
      </c>
      <c r="CU338" s="180" t="str">
        <f>IFERROR(VLOOKUP(Table2[[#This Row],[Attendance / Absence (&lt;90% PA / &lt;50% SA)]],'Lookup Values'!$AG$1:$AH$4,2,FALSE),"0")</f>
        <v>0</v>
      </c>
      <c r="CV338" s="180" t="str">
        <f>IFERROR(VLOOKUP(Table2[[#This Row],[Multiple School Moves (3+)]],'Lookup Values'!$AI$1:$AJ$3,2,FALSE),"0")</f>
        <v>0</v>
      </c>
      <c r="CW338" s="180" t="str">
        <f>IFERROR(VLOOKUP(Table2[[#This Row],[Pregnancy]],'Lookup Values'!$AK$1:$AL$3,2,FALSE),"0")</f>
        <v>0</v>
      </c>
      <c r="CX338" s="180" t="str">
        <f>IFERROR(VLOOKUP(Table2[[#This Row],[Young Parent]],'Lookup Values'!$AM$1:$AN$3,2,FALSE),"0")</f>
        <v>0</v>
      </c>
      <c r="CY338" s="180" t="str">
        <f>IFERROR(VLOOKUP(Table2[[#This Row],[Young Carer]],'Lookup Values'!$AO$1:$AP$3,2,FALSE),"0")</f>
        <v>0</v>
      </c>
      <c r="CZ338" s="180" t="str">
        <f>IFERROR(VLOOKUP(Table2[[#This Row],[CAMHS Involvement]],'Lookup Values'!$AQ$1:$AR$3,2,FALSE),"0")</f>
        <v>0</v>
      </c>
      <c r="DA338" s="180" t="str">
        <f>IFERROR(VLOOKUP(Table2[[#This Row],[Health Condition]],'Lookup Values'!$AS$1:$AT$3,2,FALSE),"0")</f>
        <v>0</v>
      </c>
      <c r="DB338" s="180" t="str">
        <f>IFERROR(VLOOKUP(Table2[[#This Row],[Substance Misuse ]],'Lookup Values'!$AU$1:$AV$3,2,FALSE),"0")</f>
        <v>0</v>
      </c>
      <c r="DC338" s="180" t="str">
        <f>IFERROR(VLOOKUP(Table2[[#This Row],[YOT supervision]],'Lookup Values'!$AW$1:$AX$3,2,FALSE),"0")</f>
        <v>0</v>
      </c>
      <c r="DD338" s="180" t="str">
        <f>IFERROR(VLOOKUP(Table2[[#This Row],[Previous YOT supervision]],'Lookup Values'!$AY$1:$AZ$3,2,FALSE),"0")</f>
        <v>0</v>
      </c>
      <c r="DE338" s="180" t="str">
        <f>IFERROR(VLOOKUP(Table2[[#This Row],[Custody]],'Lookup Values'!$BA$1:$BB$3,2,FALSE),"0")</f>
        <v>0</v>
      </c>
      <c r="DF338" s="180" t="str">
        <f>IFERROR(VLOOKUP(Table2[[#This Row],[KS2 Eng &amp; Maths Ability Profile HAP/MAP/LAP]],'Lookup Values'!$BC$1:$BD$4,2,FALSE),"0")</f>
        <v>0</v>
      </c>
      <c r="DG338" s="180" t="str">
        <f>IFERROR(VLOOKUP(Table2[[#This Row],[Intended Post 16 Destination]],'Lookup Values'!$BG$1:$BH$12,2,FALSE),"0")</f>
        <v>0</v>
      </c>
      <c r="DH338" s="180" t="str">
        <f>IFERROR(VLOOKUP(Table2[[#This Row],[Application submitted (Y/N or number of applications)]],'Lookup Values'!$BI$1:$BJ$3,2,FALSE),"0")</f>
        <v>0</v>
      </c>
      <c r="DI338" s="180" t="str">
        <f>IFERROR(VLOOKUP(Table2[[#This Row],[Provider Name]],'Lookup Values'!$BK$1:$BL$3,2,FALSE),"0")</f>
        <v>0</v>
      </c>
      <c r="DJ338" s="181"/>
      <c r="DK338" s="180" t="str">
        <f>IFERROR(VLOOKUP(Table2[[#This Row],[Offer received (Y/N)]],'Lookup Values'!$BM$1:$BN$3,2,FALSE),"0")</f>
        <v>0</v>
      </c>
      <c r="DL338" s="180" t="str">
        <f>IFERROR(VLOOKUP(Table2[[#This Row],[Poor Behaviour / Attitude / Motivation]],'Lookup Values'!$BO$1:$BP$4,2,FALSE),"0")</f>
        <v>0</v>
      </c>
      <c r="DM338" s="180" t="str">
        <f>IFERROR(VLOOKUP(Table2[[#This Row],[Other known risk factors (1)]],'Lookup Values'!$BQ$1:$BR$10,2,FALSE),"0")</f>
        <v>0</v>
      </c>
      <c r="DN338" s="182" t="str">
        <f>IFERROR(VLOOKUP(Table2[[#This Row],[Other known risk factors (2)]],'Lookup Values'!$BQ$1:$BR$10,2,FALSE),"0")</f>
        <v>0</v>
      </c>
      <c r="DO338" s="180">
        <f>SUM(Table3[[#This Row],[Gender Score]:[Other known risk factors (2) Score]])</f>
        <v>0</v>
      </c>
      <c r="DP338" s="185" t="str">
        <f>CONCATENATE(Table2[[#This Row],[Generated RONI]],Table2[[#This Row],[School RONI]])</f>
        <v>Very Low</v>
      </c>
    </row>
    <row r="339" spans="1:120" s="179" customFormat="1" ht="13" x14ac:dyDescent="0.3">
      <c r="A339" s="168"/>
      <c r="B339" s="169"/>
      <c r="C339" s="170"/>
      <c r="D339" s="170"/>
      <c r="E339" s="170"/>
      <c r="F339" s="170"/>
      <c r="G339" s="170"/>
      <c r="H339" s="171"/>
      <c r="I339" s="172"/>
      <c r="J339" s="173"/>
      <c r="K339" s="172"/>
      <c r="L339" s="172"/>
      <c r="M339" s="173"/>
      <c r="N339" s="171"/>
      <c r="O339" s="173"/>
      <c r="P339" s="175"/>
      <c r="Q339" s="175"/>
      <c r="R339" s="175"/>
      <c r="S339" s="175"/>
      <c r="T339" s="175"/>
      <c r="U339" s="175"/>
      <c r="V339" s="175"/>
      <c r="W339" s="175"/>
      <c r="X339" s="175"/>
      <c r="Y339" s="175"/>
      <c r="Z339" s="175"/>
      <c r="AA339" s="175"/>
      <c r="AB339" s="175"/>
      <c r="AC339" s="175"/>
      <c r="AD339" s="175"/>
      <c r="AE339" s="175"/>
      <c r="AF339" s="175"/>
      <c r="AG339" s="175"/>
      <c r="AH339" s="175"/>
      <c r="AI339" s="175"/>
      <c r="AJ339" s="175"/>
      <c r="AK339" s="175"/>
      <c r="AL339" s="175"/>
      <c r="AM339" s="175"/>
      <c r="AN339" s="175"/>
      <c r="AO339" s="175"/>
      <c r="AP339" s="175"/>
      <c r="AQ339" s="175"/>
      <c r="AR339" s="176"/>
      <c r="AS339" s="176"/>
      <c r="AT339" s="176"/>
      <c r="AU339" s="177" t="str">
        <f>VLOOKUP(Table3[[#This Row],[Risk Rating Score]],'Lookup Values'!$BS$1:$BT$34,2)</f>
        <v>Very Low</v>
      </c>
      <c r="AV339" s="172"/>
      <c r="AW339" s="177" t="str">
        <f>IFERROR(VLOOKUP(Table3[[#This Row],[RONI Match]],'Lookup Values'!$BU$2:$BV$26,2,FALSE),"")</f>
        <v/>
      </c>
      <c r="AX339" s="186"/>
      <c r="AY339" s="172"/>
      <c r="AZ339" s="176"/>
      <c r="BA339" s="170"/>
      <c r="BB339" s="170"/>
      <c r="BC339" s="170"/>
      <c r="BD339" s="170"/>
      <c r="BE339" s="170"/>
      <c r="BF339" s="170"/>
      <c r="BG339" s="170"/>
      <c r="BH339" s="170"/>
      <c r="BI339" s="175"/>
      <c r="BJ339" s="173"/>
      <c r="BK339" s="173"/>
      <c r="BL339" s="175"/>
      <c r="BM339" s="176"/>
      <c r="CC339" s="184" t="str">
        <f>IFERROR(VLOOKUP(Table2[[#This Row],[Gender]],'Lookup Values'!$A$1:$B$5,2,FALSE),"0")</f>
        <v>0</v>
      </c>
      <c r="CD339" s="181"/>
      <c r="CE339" s="180" t="str">
        <f>IFERROR(VLOOKUP(Table2[[#This Row],[Year Group]],'Lookup Values'!$C$1:$D$9,2,FALSE),"0")</f>
        <v>0</v>
      </c>
      <c r="CF339" s="180" t="str">
        <f>IFERROR(VLOOKUP(Table2[[#This Row],[School]],'Lookup Values'!$E$1:$E$22,2,FALSE),"0")</f>
        <v>0</v>
      </c>
      <c r="CG339" s="180" t="str">
        <f>IFERROR(VLOOKUP(Table2[[#This Row],[Attending PRU / AP]],'Lookup Values'!$G$1:$H$3,2,FALSE),"0")</f>
        <v>0</v>
      </c>
      <c r="CH339" s="180" t="str">
        <f>IFERROR(VLOOKUP(Table2[[#This Row],[EHE]],'Lookup Values'!$I$1:$J$3,2,FALSE),"0")</f>
        <v>0</v>
      </c>
      <c r="CI339" s="180" t="str">
        <f>IFERROR(VLOOKUP(Table2[[#This Row],[CME]],'Lookup Values'!$K$1:$L$3,2,FALSE),"0")</f>
        <v>0</v>
      </c>
      <c r="CJ339" s="183" t="str">
        <f>IFERROR(VLOOKUP(Table2[[#This Row],[Ethnicity]],'Ethnicity codes'!$H$1:$J$101,3,FALSE),"")</f>
        <v/>
      </c>
      <c r="CK339" s="180" t="str">
        <f>IFERROR(VLOOKUP(Table3[[#This Row],[Ethnicity2]],'Lookup Values'!$M$1:$N$23,2,FALSE),"0")</f>
        <v>0</v>
      </c>
      <c r="CL339" s="180" t="str">
        <f>IFERROR(VLOOKUP(Table3[[#This Row],[Ethnicity2]],'Lookup Values'!$O$1:$P$3,2,FALSE),"0")</f>
        <v>0</v>
      </c>
      <c r="CM339" s="180" t="str">
        <f>IFERROR(VLOOKUP(Table2[[#This Row],[EAL]],'Lookup Values'!$Q$1:$R$3,2,FALSE),"0")</f>
        <v>0</v>
      </c>
      <c r="CN339" s="180" t="str">
        <f>IFERROR(VLOOKUP(Table2[[#This Row],[SEND]],'Lookup Values'!$S$1:$T$6,2,FALSE),"0")</f>
        <v>0</v>
      </c>
      <c r="CO339" s="180" t="str">
        <f>IFERROR(VLOOKUP(Table2[[#This Row],[Pupil Premium]],'Lookup Values'!$U$1:$V$3,2,FALSE),"0")</f>
        <v>0</v>
      </c>
      <c r="CP339" s="180" t="str">
        <f>IFERROR(VLOOKUP(Table2[[#This Row],[LAC / Care Leaver]],'Lookup Values'!$W$1:$X$3,2,FALSE),"0")</f>
        <v>0</v>
      </c>
      <c r="CQ339" s="180" t="str">
        <f>IFERROR(VLOOKUP(Table2[[#This Row],[CP / CIN]],'Lookup Values'!$Y$1:$Z$3,2,FALSE),"0")</f>
        <v>0</v>
      </c>
      <c r="CR339" s="180" t="str">
        <f>IFERROR(VLOOKUP(Table2[[#This Row],[Early Help Referral]],'Lookup Values'!$Y$1:$Z$3,2,FALSE),"0")</f>
        <v>0</v>
      </c>
      <c r="CS339" s="180" t="str">
        <f>IFERROR(VLOOKUP(Table2[[#This Row],[Social Worker]],'Lookup Values'!$Y$1:$Z$3,2,FALSE),"0")</f>
        <v>0</v>
      </c>
      <c r="CT339" s="180" t="str">
        <f>IFERROR(VLOOKUP(Table2[[#This Row],[Exclusion]],'Lookup Values'!$AE$1:$AF$5,2,FALSE),"0")</f>
        <v>0</v>
      </c>
      <c r="CU339" s="180" t="str">
        <f>IFERROR(VLOOKUP(Table2[[#This Row],[Attendance / Absence (&lt;90% PA / &lt;50% SA)]],'Lookup Values'!$AG$1:$AH$4,2,FALSE),"0")</f>
        <v>0</v>
      </c>
      <c r="CV339" s="180" t="str">
        <f>IFERROR(VLOOKUP(Table2[[#This Row],[Multiple School Moves (3+)]],'Lookup Values'!$AI$1:$AJ$3,2,FALSE),"0")</f>
        <v>0</v>
      </c>
      <c r="CW339" s="180" t="str">
        <f>IFERROR(VLOOKUP(Table2[[#This Row],[Pregnancy]],'Lookup Values'!$AK$1:$AL$3,2,FALSE),"0")</f>
        <v>0</v>
      </c>
      <c r="CX339" s="180" t="str">
        <f>IFERROR(VLOOKUP(Table2[[#This Row],[Young Parent]],'Lookup Values'!$AM$1:$AN$3,2,FALSE),"0")</f>
        <v>0</v>
      </c>
      <c r="CY339" s="180" t="str">
        <f>IFERROR(VLOOKUP(Table2[[#This Row],[Young Carer]],'Lookup Values'!$AO$1:$AP$3,2,FALSE),"0")</f>
        <v>0</v>
      </c>
      <c r="CZ339" s="180" t="str">
        <f>IFERROR(VLOOKUP(Table2[[#This Row],[CAMHS Involvement]],'Lookup Values'!$AQ$1:$AR$3,2,FALSE),"0")</f>
        <v>0</v>
      </c>
      <c r="DA339" s="180" t="str">
        <f>IFERROR(VLOOKUP(Table2[[#This Row],[Health Condition]],'Lookup Values'!$AS$1:$AT$3,2,FALSE),"0")</f>
        <v>0</v>
      </c>
      <c r="DB339" s="180" t="str">
        <f>IFERROR(VLOOKUP(Table2[[#This Row],[Substance Misuse ]],'Lookup Values'!$AU$1:$AV$3,2,FALSE),"0")</f>
        <v>0</v>
      </c>
      <c r="DC339" s="180" t="str">
        <f>IFERROR(VLOOKUP(Table2[[#This Row],[YOT supervision]],'Lookup Values'!$AW$1:$AX$3,2,FALSE),"0")</f>
        <v>0</v>
      </c>
      <c r="DD339" s="180" t="str">
        <f>IFERROR(VLOOKUP(Table2[[#This Row],[Previous YOT supervision]],'Lookup Values'!$AY$1:$AZ$3,2,FALSE),"0")</f>
        <v>0</v>
      </c>
      <c r="DE339" s="180" t="str">
        <f>IFERROR(VLOOKUP(Table2[[#This Row],[Custody]],'Lookup Values'!$BA$1:$BB$3,2,FALSE),"0")</f>
        <v>0</v>
      </c>
      <c r="DF339" s="180" t="str">
        <f>IFERROR(VLOOKUP(Table2[[#This Row],[KS2 Eng &amp; Maths Ability Profile HAP/MAP/LAP]],'Lookup Values'!$BC$1:$BD$4,2,FALSE),"0")</f>
        <v>0</v>
      </c>
      <c r="DG339" s="180" t="str">
        <f>IFERROR(VLOOKUP(Table2[[#This Row],[Intended Post 16 Destination]],'Lookup Values'!$BG$1:$BH$12,2,FALSE),"0")</f>
        <v>0</v>
      </c>
      <c r="DH339" s="180" t="str">
        <f>IFERROR(VLOOKUP(Table2[[#This Row],[Application submitted (Y/N or number of applications)]],'Lookup Values'!$BI$1:$BJ$3,2,FALSE),"0")</f>
        <v>0</v>
      </c>
      <c r="DI339" s="180" t="str">
        <f>IFERROR(VLOOKUP(Table2[[#This Row],[Provider Name]],'Lookup Values'!$BK$1:$BL$3,2,FALSE),"0")</f>
        <v>0</v>
      </c>
      <c r="DJ339" s="181"/>
      <c r="DK339" s="180" t="str">
        <f>IFERROR(VLOOKUP(Table2[[#This Row],[Offer received (Y/N)]],'Lookup Values'!$BM$1:$BN$3,2,FALSE),"0")</f>
        <v>0</v>
      </c>
      <c r="DL339" s="180" t="str">
        <f>IFERROR(VLOOKUP(Table2[[#This Row],[Poor Behaviour / Attitude / Motivation]],'Lookup Values'!$BO$1:$BP$4,2,FALSE),"0")</f>
        <v>0</v>
      </c>
      <c r="DM339" s="180" t="str">
        <f>IFERROR(VLOOKUP(Table2[[#This Row],[Other known risk factors (1)]],'Lookup Values'!$BQ$1:$BR$10,2,FALSE),"0")</f>
        <v>0</v>
      </c>
      <c r="DN339" s="182" t="str">
        <f>IFERROR(VLOOKUP(Table2[[#This Row],[Other known risk factors (2)]],'Lookup Values'!$BQ$1:$BR$10,2,FALSE),"0")</f>
        <v>0</v>
      </c>
      <c r="DO339" s="180">
        <f>SUM(Table3[[#This Row],[Gender Score]:[Other known risk factors (2) Score]])</f>
        <v>0</v>
      </c>
      <c r="DP339" s="185" t="str">
        <f>CONCATENATE(Table2[[#This Row],[Generated RONI]],Table2[[#This Row],[School RONI]])</f>
        <v>Very Low</v>
      </c>
    </row>
    <row r="340" spans="1:120" s="179" customFormat="1" ht="13" x14ac:dyDescent="0.3">
      <c r="A340" s="168"/>
      <c r="B340" s="169"/>
      <c r="C340" s="170"/>
      <c r="D340" s="170"/>
      <c r="E340" s="170"/>
      <c r="F340" s="170"/>
      <c r="G340" s="170"/>
      <c r="H340" s="171"/>
      <c r="I340" s="172"/>
      <c r="J340" s="173"/>
      <c r="K340" s="172"/>
      <c r="L340" s="172"/>
      <c r="M340" s="173"/>
      <c r="N340" s="171"/>
      <c r="O340" s="173"/>
      <c r="P340" s="175"/>
      <c r="Q340" s="175"/>
      <c r="R340" s="175"/>
      <c r="S340" s="175"/>
      <c r="T340" s="175"/>
      <c r="U340" s="175"/>
      <c r="V340" s="175"/>
      <c r="W340" s="175"/>
      <c r="X340" s="175"/>
      <c r="Y340" s="175"/>
      <c r="Z340" s="175"/>
      <c r="AA340" s="175"/>
      <c r="AB340" s="175"/>
      <c r="AC340" s="175"/>
      <c r="AD340" s="175"/>
      <c r="AE340" s="175"/>
      <c r="AF340" s="175"/>
      <c r="AG340" s="175"/>
      <c r="AH340" s="175"/>
      <c r="AI340" s="175"/>
      <c r="AJ340" s="175"/>
      <c r="AK340" s="175"/>
      <c r="AL340" s="175"/>
      <c r="AM340" s="175"/>
      <c r="AN340" s="175"/>
      <c r="AO340" s="175"/>
      <c r="AP340" s="175"/>
      <c r="AQ340" s="175"/>
      <c r="AR340" s="176"/>
      <c r="AS340" s="176"/>
      <c r="AT340" s="176"/>
      <c r="AU340" s="177" t="str">
        <f>VLOOKUP(Table3[[#This Row],[Risk Rating Score]],'Lookup Values'!$BS$1:$BT$34,2)</f>
        <v>Very Low</v>
      </c>
      <c r="AV340" s="172"/>
      <c r="AW340" s="177" t="str">
        <f>IFERROR(VLOOKUP(Table3[[#This Row],[RONI Match]],'Lookup Values'!$BU$2:$BV$26,2,FALSE),"")</f>
        <v/>
      </c>
      <c r="AX340" s="186"/>
      <c r="AY340" s="172"/>
      <c r="AZ340" s="176"/>
      <c r="BA340" s="170"/>
      <c r="BB340" s="170"/>
      <c r="BC340" s="170"/>
      <c r="BD340" s="170"/>
      <c r="BE340" s="170"/>
      <c r="BF340" s="170"/>
      <c r="BG340" s="170"/>
      <c r="BH340" s="170"/>
      <c r="BI340" s="175"/>
      <c r="BJ340" s="173"/>
      <c r="BK340" s="173"/>
      <c r="BL340" s="175"/>
      <c r="BM340" s="176"/>
      <c r="CC340" s="184" t="str">
        <f>IFERROR(VLOOKUP(Table2[[#This Row],[Gender]],'Lookup Values'!$A$1:$B$5,2,FALSE),"0")</f>
        <v>0</v>
      </c>
      <c r="CD340" s="181"/>
      <c r="CE340" s="180" t="str">
        <f>IFERROR(VLOOKUP(Table2[[#This Row],[Year Group]],'Lookup Values'!$C$1:$D$9,2,FALSE),"0")</f>
        <v>0</v>
      </c>
      <c r="CF340" s="180" t="str">
        <f>IFERROR(VLOOKUP(Table2[[#This Row],[School]],'Lookup Values'!$E$1:$E$22,2,FALSE),"0")</f>
        <v>0</v>
      </c>
      <c r="CG340" s="180" t="str">
        <f>IFERROR(VLOOKUP(Table2[[#This Row],[Attending PRU / AP]],'Lookup Values'!$G$1:$H$3,2,FALSE),"0")</f>
        <v>0</v>
      </c>
      <c r="CH340" s="180" t="str">
        <f>IFERROR(VLOOKUP(Table2[[#This Row],[EHE]],'Lookup Values'!$I$1:$J$3,2,FALSE),"0")</f>
        <v>0</v>
      </c>
      <c r="CI340" s="180" t="str">
        <f>IFERROR(VLOOKUP(Table2[[#This Row],[CME]],'Lookup Values'!$K$1:$L$3,2,FALSE),"0")</f>
        <v>0</v>
      </c>
      <c r="CJ340" s="183" t="str">
        <f>IFERROR(VLOOKUP(Table2[[#This Row],[Ethnicity]],'Ethnicity codes'!$H$1:$J$101,3,FALSE),"")</f>
        <v/>
      </c>
      <c r="CK340" s="180" t="str">
        <f>IFERROR(VLOOKUP(Table3[[#This Row],[Ethnicity2]],'Lookup Values'!$M$1:$N$23,2,FALSE),"0")</f>
        <v>0</v>
      </c>
      <c r="CL340" s="180" t="str">
        <f>IFERROR(VLOOKUP(Table3[[#This Row],[Ethnicity2]],'Lookup Values'!$O$1:$P$3,2,FALSE),"0")</f>
        <v>0</v>
      </c>
      <c r="CM340" s="180" t="str">
        <f>IFERROR(VLOOKUP(Table2[[#This Row],[EAL]],'Lookup Values'!$Q$1:$R$3,2,FALSE),"0")</f>
        <v>0</v>
      </c>
      <c r="CN340" s="180" t="str">
        <f>IFERROR(VLOOKUP(Table2[[#This Row],[SEND]],'Lookup Values'!$S$1:$T$6,2,FALSE),"0")</f>
        <v>0</v>
      </c>
      <c r="CO340" s="180" t="str">
        <f>IFERROR(VLOOKUP(Table2[[#This Row],[Pupil Premium]],'Lookup Values'!$U$1:$V$3,2,FALSE),"0")</f>
        <v>0</v>
      </c>
      <c r="CP340" s="180" t="str">
        <f>IFERROR(VLOOKUP(Table2[[#This Row],[LAC / Care Leaver]],'Lookup Values'!$W$1:$X$3,2,FALSE),"0")</f>
        <v>0</v>
      </c>
      <c r="CQ340" s="180" t="str">
        <f>IFERROR(VLOOKUP(Table2[[#This Row],[CP / CIN]],'Lookup Values'!$Y$1:$Z$3,2,FALSE),"0")</f>
        <v>0</v>
      </c>
      <c r="CR340" s="180" t="str">
        <f>IFERROR(VLOOKUP(Table2[[#This Row],[Early Help Referral]],'Lookup Values'!$Y$1:$Z$3,2,FALSE),"0")</f>
        <v>0</v>
      </c>
      <c r="CS340" s="180" t="str">
        <f>IFERROR(VLOOKUP(Table2[[#This Row],[Social Worker]],'Lookup Values'!$Y$1:$Z$3,2,FALSE),"0")</f>
        <v>0</v>
      </c>
      <c r="CT340" s="180" t="str">
        <f>IFERROR(VLOOKUP(Table2[[#This Row],[Exclusion]],'Lookup Values'!$AE$1:$AF$5,2,FALSE),"0")</f>
        <v>0</v>
      </c>
      <c r="CU340" s="180" t="str">
        <f>IFERROR(VLOOKUP(Table2[[#This Row],[Attendance / Absence (&lt;90% PA / &lt;50% SA)]],'Lookup Values'!$AG$1:$AH$4,2,FALSE),"0")</f>
        <v>0</v>
      </c>
      <c r="CV340" s="180" t="str">
        <f>IFERROR(VLOOKUP(Table2[[#This Row],[Multiple School Moves (3+)]],'Lookup Values'!$AI$1:$AJ$3,2,FALSE),"0")</f>
        <v>0</v>
      </c>
      <c r="CW340" s="180" t="str">
        <f>IFERROR(VLOOKUP(Table2[[#This Row],[Pregnancy]],'Lookup Values'!$AK$1:$AL$3,2,FALSE),"0")</f>
        <v>0</v>
      </c>
      <c r="CX340" s="180" t="str">
        <f>IFERROR(VLOOKUP(Table2[[#This Row],[Young Parent]],'Lookup Values'!$AM$1:$AN$3,2,FALSE),"0")</f>
        <v>0</v>
      </c>
      <c r="CY340" s="180" t="str">
        <f>IFERROR(VLOOKUP(Table2[[#This Row],[Young Carer]],'Lookup Values'!$AO$1:$AP$3,2,FALSE),"0")</f>
        <v>0</v>
      </c>
      <c r="CZ340" s="180" t="str">
        <f>IFERROR(VLOOKUP(Table2[[#This Row],[CAMHS Involvement]],'Lookup Values'!$AQ$1:$AR$3,2,FALSE),"0")</f>
        <v>0</v>
      </c>
      <c r="DA340" s="180" t="str">
        <f>IFERROR(VLOOKUP(Table2[[#This Row],[Health Condition]],'Lookup Values'!$AS$1:$AT$3,2,FALSE),"0")</f>
        <v>0</v>
      </c>
      <c r="DB340" s="180" t="str">
        <f>IFERROR(VLOOKUP(Table2[[#This Row],[Substance Misuse ]],'Lookup Values'!$AU$1:$AV$3,2,FALSE),"0")</f>
        <v>0</v>
      </c>
      <c r="DC340" s="180" t="str">
        <f>IFERROR(VLOOKUP(Table2[[#This Row],[YOT supervision]],'Lookup Values'!$AW$1:$AX$3,2,FALSE),"0")</f>
        <v>0</v>
      </c>
      <c r="DD340" s="180" t="str">
        <f>IFERROR(VLOOKUP(Table2[[#This Row],[Previous YOT supervision]],'Lookup Values'!$AY$1:$AZ$3,2,FALSE),"0")</f>
        <v>0</v>
      </c>
      <c r="DE340" s="180" t="str">
        <f>IFERROR(VLOOKUP(Table2[[#This Row],[Custody]],'Lookup Values'!$BA$1:$BB$3,2,FALSE),"0")</f>
        <v>0</v>
      </c>
      <c r="DF340" s="180" t="str">
        <f>IFERROR(VLOOKUP(Table2[[#This Row],[KS2 Eng &amp; Maths Ability Profile HAP/MAP/LAP]],'Lookup Values'!$BC$1:$BD$4,2,FALSE),"0")</f>
        <v>0</v>
      </c>
      <c r="DG340" s="180" t="str">
        <f>IFERROR(VLOOKUP(Table2[[#This Row],[Intended Post 16 Destination]],'Lookup Values'!$BG$1:$BH$12,2,FALSE),"0")</f>
        <v>0</v>
      </c>
      <c r="DH340" s="180" t="str">
        <f>IFERROR(VLOOKUP(Table2[[#This Row],[Application submitted (Y/N or number of applications)]],'Lookup Values'!$BI$1:$BJ$3,2,FALSE),"0")</f>
        <v>0</v>
      </c>
      <c r="DI340" s="180" t="str">
        <f>IFERROR(VLOOKUP(Table2[[#This Row],[Provider Name]],'Lookup Values'!$BK$1:$BL$3,2,FALSE),"0")</f>
        <v>0</v>
      </c>
      <c r="DJ340" s="181"/>
      <c r="DK340" s="180" t="str">
        <f>IFERROR(VLOOKUP(Table2[[#This Row],[Offer received (Y/N)]],'Lookup Values'!$BM$1:$BN$3,2,FALSE),"0")</f>
        <v>0</v>
      </c>
      <c r="DL340" s="180" t="str">
        <f>IFERROR(VLOOKUP(Table2[[#This Row],[Poor Behaviour / Attitude / Motivation]],'Lookup Values'!$BO$1:$BP$4,2,FALSE),"0")</f>
        <v>0</v>
      </c>
      <c r="DM340" s="180" t="str">
        <f>IFERROR(VLOOKUP(Table2[[#This Row],[Other known risk factors (1)]],'Lookup Values'!$BQ$1:$BR$10,2,FALSE),"0")</f>
        <v>0</v>
      </c>
      <c r="DN340" s="182" t="str">
        <f>IFERROR(VLOOKUP(Table2[[#This Row],[Other known risk factors (2)]],'Lookup Values'!$BQ$1:$BR$10,2,FALSE),"0")</f>
        <v>0</v>
      </c>
      <c r="DO340" s="180">
        <f>SUM(Table3[[#This Row],[Gender Score]:[Other known risk factors (2) Score]])</f>
        <v>0</v>
      </c>
      <c r="DP340" s="185" t="str">
        <f>CONCATENATE(Table2[[#This Row],[Generated RONI]],Table2[[#This Row],[School RONI]])</f>
        <v>Very Low</v>
      </c>
    </row>
    <row r="341" spans="1:120" s="179" customFormat="1" ht="13" x14ac:dyDescent="0.3">
      <c r="A341" s="168"/>
      <c r="B341" s="169"/>
      <c r="C341" s="170"/>
      <c r="D341" s="170"/>
      <c r="E341" s="170"/>
      <c r="F341" s="170"/>
      <c r="G341" s="170"/>
      <c r="H341" s="171"/>
      <c r="I341" s="172"/>
      <c r="J341" s="173"/>
      <c r="K341" s="172"/>
      <c r="L341" s="172"/>
      <c r="M341" s="173"/>
      <c r="N341" s="171"/>
      <c r="O341" s="173"/>
      <c r="P341" s="175"/>
      <c r="Q341" s="175"/>
      <c r="R341" s="175"/>
      <c r="S341" s="175"/>
      <c r="T341" s="175"/>
      <c r="U341" s="175"/>
      <c r="V341" s="175"/>
      <c r="W341" s="175"/>
      <c r="X341" s="175"/>
      <c r="Y341" s="175"/>
      <c r="Z341" s="175"/>
      <c r="AA341" s="175"/>
      <c r="AB341" s="175"/>
      <c r="AC341" s="175"/>
      <c r="AD341" s="175"/>
      <c r="AE341" s="175"/>
      <c r="AF341" s="175"/>
      <c r="AG341" s="175"/>
      <c r="AH341" s="175"/>
      <c r="AI341" s="175"/>
      <c r="AJ341" s="175"/>
      <c r="AK341" s="175"/>
      <c r="AL341" s="175"/>
      <c r="AM341" s="175"/>
      <c r="AN341" s="175"/>
      <c r="AO341" s="175"/>
      <c r="AP341" s="175"/>
      <c r="AQ341" s="175"/>
      <c r="AR341" s="176"/>
      <c r="AS341" s="176"/>
      <c r="AT341" s="176"/>
      <c r="AU341" s="177" t="str">
        <f>VLOOKUP(Table3[[#This Row],[Risk Rating Score]],'Lookup Values'!$BS$1:$BT$34,2)</f>
        <v>Very Low</v>
      </c>
      <c r="AV341" s="172"/>
      <c r="AW341" s="177" t="str">
        <f>IFERROR(VLOOKUP(Table3[[#This Row],[RONI Match]],'Lookup Values'!$BU$2:$BV$26,2,FALSE),"")</f>
        <v/>
      </c>
      <c r="AX341" s="186"/>
      <c r="AY341" s="172"/>
      <c r="AZ341" s="176"/>
      <c r="BA341" s="170"/>
      <c r="BB341" s="170"/>
      <c r="BC341" s="170"/>
      <c r="BD341" s="170"/>
      <c r="BE341" s="170"/>
      <c r="BF341" s="170"/>
      <c r="BG341" s="170"/>
      <c r="BH341" s="170"/>
      <c r="BI341" s="175"/>
      <c r="BJ341" s="173"/>
      <c r="BK341" s="173"/>
      <c r="BL341" s="175"/>
      <c r="BM341" s="176"/>
      <c r="CC341" s="184" t="str">
        <f>IFERROR(VLOOKUP(Table2[[#This Row],[Gender]],'Lookup Values'!$A$1:$B$5,2,FALSE),"0")</f>
        <v>0</v>
      </c>
      <c r="CD341" s="181"/>
      <c r="CE341" s="180" t="str">
        <f>IFERROR(VLOOKUP(Table2[[#This Row],[Year Group]],'Lookup Values'!$C$1:$D$9,2,FALSE),"0")</f>
        <v>0</v>
      </c>
      <c r="CF341" s="180" t="str">
        <f>IFERROR(VLOOKUP(Table2[[#This Row],[School]],'Lookup Values'!$E$1:$E$22,2,FALSE),"0")</f>
        <v>0</v>
      </c>
      <c r="CG341" s="180" t="str">
        <f>IFERROR(VLOOKUP(Table2[[#This Row],[Attending PRU / AP]],'Lookup Values'!$G$1:$H$3,2,FALSE),"0")</f>
        <v>0</v>
      </c>
      <c r="CH341" s="180" t="str">
        <f>IFERROR(VLOOKUP(Table2[[#This Row],[EHE]],'Lookup Values'!$I$1:$J$3,2,FALSE),"0")</f>
        <v>0</v>
      </c>
      <c r="CI341" s="180" t="str">
        <f>IFERROR(VLOOKUP(Table2[[#This Row],[CME]],'Lookup Values'!$K$1:$L$3,2,FALSE),"0")</f>
        <v>0</v>
      </c>
      <c r="CJ341" s="183" t="str">
        <f>IFERROR(VLOOKUP(Table2[[#This Row],[Ethnicity]],'Ethnicity codes'!$H$1:$J$101,3,FALSE),"")</f>
        <v/>
      </c>
      <c r="CK341" s="180" t="str">
        <f>IFERROR(VLOOKUP(Table3[[#This Row],[Ethnicity2]],'Lookup Values'!$M$1:$N$23,2,FALSE),"0")</f>
        <v>0</v>
      </c>
      <c r="CL341" s="180" t="str">
        <f>IFERROR(VLOOKUP(Table3[[#This Row],[Ethnicity2]],'Lookup Values'!$O$1:$P$3,2,FALSE),"0")</f>
        <v>0</v>
      </c>
      <c r="CM341" s="180" t="str">
        <f>IFERROR(VLOOKUP(Table2[[#This Row],[EAL]],'Lookup Values'!$Q$1:$R$3,2,FALSE),"0")</f>
        <v>0</v>
      </c>
      <c r="CN341" s="180" t="str">
        <f>IFERROR(VLOOKUP(Table2[[#This Row],[SEND]],'Lookup Values'!$S$1:$T$6,2,FALSE),"0")</f>
        <v>0</v>
      </c>
      <c r="CO341" s="180" t="str">
        <f>IFERROR(VLOOKUP(Table2[[#This Row],[Pupil Premium]],'Lookup Values'!$U$1:$V$3,2,FALSE),"0")</f>
        <v>0</v>
      </c>
      <c r="CP341" s="180" t="str">
        <f>IFERROR(VLOOKUP(Table2[[#This Row],[LAC / Care Leaver]],'Lookup Values'!$W$1:$X$3,2,FALSE),"0")</f>
        <v>0</v>
      </c>
      <c r="CQ341" s="180" t="str">
        <f>IFERROR(VLOOKUP(Table2[[#This Row],[CP / CIN]],'Lookup Values'!$Y$1:$Z$3,2,FALSE),"0")</f>
        <v>0</v>
      </c>
      <c r="CR341" s="180" t="str">
        <f>IFERROR(VLOOKUP(Table2[[#This Row],[Early Help Referral]],'Lookup Values'!$Y$1:$Z$3,2,FALSE),"0")</f>
        <v>0</v>
      </c>
      <c r="CS341" s="180" t="str">
        <f>IFERROR(VLOOKUP(Table2[[#This Row],[Social Worker]],'Lookup Values'!$Y$1:$Z$3,2,FALSE),"0")</f>
        <v>0</v>
      </c>
      <c r="CT341" s="180" t="str">
        <f>IFERROR(VLOOKUP(Table2[[#This Row],[Exclusion]],'Lookup Values'!$AE$1:$AF$5,2,FALSE),"0")</f>
        <v>0</v>
      </c>
      <c r="CU341" s="180" t="str">
        <f>IFERROR(VLOOKUP(Table2[[#This Row],[Attendance / Absence (&lt;90% PA / &lt;50% SA)]],'Lookup Values'!$AG$1:$AH$4,2,FALSE),"0")</f>
        <v>0</v>
      </c>
      <c r="CV341" s="180" t="str">
        <f>IFERROR(VLOOKUP(Table2[[#This Row],[Multiple School Moves (3+)]],'Lookup Values'!$AI$1:$AJ$3,2,FALSE),"0")</f>
        <v>0</v>
      </c>
      <c r="CW341" s="180" t="str">
        <f>IFERROR(VLOOKUP(Table2[[#This Row],[Pregnancy]],'Lookup Values'!$AK$1:$AL$3,2,FALSE),"0")</f>
        <v>0</v>
      </c>
      <c r="CX341" s="180" t="str">
        <f>IFERROR(VLOOKUP(Table2[[#This Row],[Young Parent]],'Lookup Values'!$AM$1:$AN$3,2,FALSE),"0")</f>
        <v>0</v>
      </c>
      <c r="CY341" s="180" t="str">
        <f>IFERROR(VLOOKUP(Table2[[#This Row],[Young Carer]],'Lookup Values'!$AO$1:$AP$3,2,FALSE),"0")</f>
        <v>0</v>
      </c>
      <c r="CZ341" s="180" t="str">
        <f>IFERROR(VLOOKUP(Table2[[#This Row],[CAMHS Involvement]],'Lookup Values'!$AQ$1:$AR$3,2,FALSE),"0")</f>
        <v>0</v>
      </c>
      <c r="DA341" s="180" t="str">
        <f>IFERROR(VLOOKUP(Table2[[#This Row],[Health Condition]],'Lookup Values'!$AS$1:$AT$3,2,FALSE),"0")</f>
        <v>0</v>
      </c>
      <c r="DB341" s="180" t="str">
        <f>IFERROR(VLOOKUP(Table2[[#This Row],[Substance Misuse ]],'Lookup Values'!$AU$1:$AV$3,2,FALSE),"0")</f>
        <v>0</v>
      </c>
      <c r="DC341" s="180" t="str">
        <f>IFERROR(VLOOKUP(Table2[[#This Row],[YOT supervision]],'Lookup Values'!$AW$1:$AX$3,2,FALSE),"0")</f>
        <v>0</v>
      </c>
      <c r="DD341" s="180" t="str">
        <f>IFERROR(VLOOKUP(Table2[[#This Row],[Previous YOT supervision]],'Lookup Values'!$AY$1:$AZ$3,2,FALSE),"0")</f>
        <v>0</v>
      </c>
      <c r="DE341" s="180" t="str">
        <f>IFERROR(VLOOKUP(Table2[[#This Row],[Custody]],'Lookup Values'!$BA$1:$BB$3,2,FALSE),"0")</f>
        <v>0</v>
      </c>
      <c r="DF341" s="180" t="str">
        <f>IFERROR(VLOOKUP(Table2[[#This Row],[KS2 Eng &amp; Maths Ability Profile HAP/MAP/LAP]],'Lookup Values'!$BC$1:$BD$4,2,FALSE),"0")</f>
        <v>0</v>
      </c>
      <c r="DG341" s="180" t="str">
        <f>IFERROR(VLOOKUP(Table2[[#This Row],[Intended Post 16 Destination]],'Lookup Values'!$BG$1:$BH$12,2,FALSE),"0")</f>
        <v>0</v>
      </c>
      <c r="DH341" s="180" t="str">
        <f>IFERROR(VLOOKUP(Table2[[#This Row],[Application submitted (Y/N or number of applications)]],'Lookup Values'!$BI$1:$BJ$3,2,FALSE),"0")</f>
        <v>0</v>
      </c>
      <c r="DI341" s="180" t="str">
        <f>IFERROR(VLOOKUP(Table2[[#This Row],[Provider Name]],'Lookup Values'!$BK$1:$BL$3,2,FALSE),"0")</f>
        <v>0</v>
      </c>
      <c r="DJ341" s="181"/>
      <c r="DK341" s="180" t="str">
        <f>IFERROR(VLOOKUP(Table2[[#This Row],[Offer received (Y/N)]],'Lookup Values'!$BM$1:$BN$3,2,FALSE),"0")</f>
        <v>0</v>
      </c>
      <c r="DL341" s="180" t="str">
        <f>IFERROR(VLOOKUP(Table2[[#This Row],[Poor Behaviour / Attitude / Motivation]],'Lookup Values'!$BO$1:$BP$4,2,FALSE),"0")</f>
        <v>0</v>
      </c>
      <c r="DM341" s="180" t="str">
        <f>IFERROR(VLOOKUP(Table2[[#This Row],[Other known risk factors (1)]],'Lookup Values'!$BQ$1:$BR$10,2,FALSE),"0")</f>
        <v>0</v>
      </c>
      <c r="DN341" s="182" t="str">
        <f>IFERROR(VLOOKUP(Table2[[#This Row],[Other known risk factors (2)]],'Lookup Values'!$BQ$1:$BR$10,2,FALSE),"0")</f>
        <v>0</v>
      </c>
      <c r="DO341" s="180">
        <f>SUM(Table3[[#This Row],[Gender Score]:[Other known risk factors (2) Score]])</f>
        <v>0</v>
      </c>
      <c r="DP341" s="185" t="str">
        <f>CONCATENATE(Table2[[#This Row],[Generated RONI]],Table2[[#This Row],[School RONI]])</f>
        <v>Very Low</v>
      </c>
    </row>
    <row r="342" spans="1:120" s="179" customFormat="1" ht="13" x14ac:dyDescent="0.3">
      <c r="A342" s="168"/>
      <c r="B342" s="169"/>
      <c r="C342" s="170"/>
      <c r="D342" s="170"/>
      <c r="E342" s="170"/>
      <c r="F342" s="170"/>
      <c r="G342" s="170"/>
      <c r="H342" s="171"/>
      <c r="I342" s="172"/>
      <c r="J342" s="173"/>
      <c r="K342" s="172"/>
      <c r="L342" s="172"/>
      <c r="M342" s="173"/>
      <c r="N342" s="171"/>
      <c r="O342" s="173"/>
      <c r="P342" s="175"/>
      <c r="Q342" s="175"/>
      <c r="R342" s="175"/>
      <c r="S342" s="175"/>
      <c r="T342" s="175"/>
      <c r="U342" s="175"/>
      <c r="V342" s="175"/>
      <c r="W342" s="175"/>
      <c r="X342" s="175"/>
      <c r="Y342" s="175"/>
      <c r="Z342" s="175"/>
      <c r="AA342" s="175"/>
      <c r="AB342" s="175"/>
      <c r="AC342" s="175"/>
      <c r="AD342" s="175"/>
      <c r="AE342" s="175"/>
      <c r="AF342" s="175"/>
      <c r="AG342" s="175"/>
      <c r="AH342" s="175"/>
      <c r="AI342" s="175"/>
      <c r="AJ342" s="175"/>
      <c r="AK342" s="175"/>
      <c r="AL342" s="175"/>
      <c r="AM342" s="175"/>
      <c r="AN342" s="175"/>
      <c r="AO342" s="175"/>
      <c r="AP342" s="175"/>
      <c r="AQ342" s="175"/>
      <c r="AR342" s="176"/>
      <c r="AS342" s="176"/>
      <c r="AT342" s="176"/>
      <c r="AU342" s="177" t="str">
        <f>VLOOKUP(Table3[[#This Row],[Risk Rating Score]],'Lookup Values'!$BS$1:$BT$34,2)</f>
        <v>Very Low</v>
      </c>
      <c r="AV342" s="172"/>
      <c r="AW342" s="177" t="str">
        <f>IFERROR(VLOOKUP(Table3[[#This Row],[RONI Match]],'Lookup Values'!$BU$2:$BV$26,2,FALSE),"")</f>
        <v/>
      </c>
      <c r="AX342" s="186"/>
      <c r="AY342" s="172"/>
      <c r="AZ342" s="176"/>
      <c r="BA342" s="170"/>
      <c r="BB342" s="170"/>
      <c r="BC342" s="170"/>
      <c r="BD342" s="170"/>
      <c r="BE342" s="170"/>
      <c r="BF342" s="170"/>
      <c r="BG342" s="170"/>
      <c r="BH342" s="170"/>
      <c r="BI342" s="175"/>
      <c r="BJ342" s="173"/>
      <c r="BK342" s="173"/>
      <c r="BL342" s="175"/>
      <c r="BM342" s="176"/>
      <c r="CC342" s="184" t="str">
        <f>IFERROR(VLOOKUP(Table2[[#This Row],[Gender]],'Lookup Values'!$A$1:$B$5,2,FALSE),"0")</f>
        <v>0</v>
      </c>
      <c r="CD342" s="181"/>
      <c r="CE342" s="180" t="str">
        <f>IFERROR(VLOOKUP(Table2[[#This Row],[Year Group]],'Lookup Values'!$C$1:$D$9,2,FALSE),"0")</f>
        <v>0</v>
      </c>
      <c r="CF342" s="180" t="str">
        <f>IFERROR(VLOOKUP(Table2[[#This Row],[School]],'Lookup Values'!$E$1:$E$22,2,FALSE),"0")</f>
        <v>0</v>
      </c>
      <c r="CG342" s="180" t="str">
        <f>IFERROR(VLOOKUP(Table2[[#This Row],[Attending PRU / AP]],'Lookup Values'!$G$1:$H$3,2,FALSE),"0")</f>
        <v>0</v>
      </c>
      <c r="CH342" s="180" t="str">
        <f>IFERROR(VLOOKUP(Table2[[#This Row],[EHE]],'Lookup Values'!$I$1:$J$3,2,FALSE),"0")</f>
        <v>0</v>
      </c>
      <c r="CI342" s="180" t="str">
        <f>IFERROR(VLOOKUP(Table2[[#This Row],[CME]],'Lookup Values'!$K$1:$L$3,2,FALSE),"0")</f>
        <v>0</v>
      </c>
      <c r="CJ342" s="183" t="str">
        <f>IFERROR(VLOOKUP(Table2[[#This Row],[Ethnicity]],'Ethnicity codes'!$H$1:$J$101,3,FALSE),"")</f>
        <v/>
      </c>
      <c r="CK342" s="180" t="str">
        <f>IFERROR(VLOOKUP(Table3[[#This Row],[Ethnicity2]],'Lookup Values'!$M$1:$N$23,2,FALSE),"0")</f>
        <v>0</v>
      </c>
      <c r="CL342" s="180" t="str">
        <f>IFERROR(VLOOKUP(Table3[[#This Row],[Ethnicity2]],'Lookup Values'!$O$1:$P$3,2,FALSE),"0")</f>
        <v>0</v>
      </c>
      <c r="CM342" s="180" t="str">
        <f>IFERROR(VLOOKUP(Table2[[#This Row],[EAL]],'Lookup Values'!$Q$1:$R$3,2,FALSE),"0")</f>
        <v>0</v>
      </c>
      <c r="CN342" s="180" t="str">
        <f>IFERROR(VLOOKUP(Table2[[#This Row],[SEND]],'Lookup Values'!$S$1:$T$6,2,FALSE),"0")</f>
        <v>0</v>
      </c>
      <c r="CO342" s="180" t="str">
        <f>IFERROR(VLOOKUP(Table2[[#This Row],[Pupil Premium]],'Lookup Values'!$U$1:$V$3,2,FALSE),"0")</f>
        <v>0</v>
      </c>
      <c r="CP342" s="180" t="str">
        <f>IFERROR(VLOOKUP(Table2[[#This Row],[LAC / Care Leaver]],'Lookup Values'!$W$1:$X$3,2,FALSE),"0")</f>
        <v>0</v>
      </c>
      <c r="CQ342" s="180" t="str">
        <f>IFERROR(VLOOKUP(Table2[[#This Row],[CP / CIN]],'Lookup Values'!$Y$1:$Z$3,2,FALSE),"0")</f>
        <v>0</v>
      </c>
      <c r="CR342" s="180" t="str">
        <f>IFERROR(VLOOKUP(Table2[[#This Row],[Early Help Referral]],'Lookup Values'!$Y$1:$Z$3,2,FALSE),"0")</f>
        <v>0</v>
      </c>
      <c r="CS342" s="180" t="str">
        <f>IFERROR(VLOOKUP(Table2[[#This Row],[Social Worker]],'Lookup Values'!$Y$1:$Z$3,2,FALSE),"0")</f>
        <v>0</v>
      </c>
      <c r="CT342" s="180" t="str">
        <f>IFERROR(VLOOKUP(Table2[[#This Row],[Exclusion]],'Lookup Values'!$AE$1:$AF$5,2,FALSE),"0")</f>
        <v>0</v>
      </c>
      <c r="CU342" s="180" t="str">
        <f>IFERROR(VLOOKUP(Table2[[#This Row],[Attendance / Absence (&lt;90% PA / &lt;50% SA)]],'Lookup Values'!$AG$1:$AH$4,2,FALSE),"0")</f>
        <v>0</v>
      </c>
      <c r="CV342" s="180" t="str">
        <f>IFERROR(VLOOKUP(Table2[[#This Row],[Multiple School Moves (3+)]],'Lookup Values'!$AI$1:$AJ$3,2,FALSE),"0")</f>
        <v>0</v>
      </c>
      <c r="CW342" s="180" t="str">
        <f>IFERROR(VLOOKUP(Table2[[#This Row],[Pregnancy]],'Lookup Values'!$AK$1:$AL$3,2,FALSE),"0")</f>
        <v>0</v>
      </c>
      <c r="CX342" s="180" t="str">
        <f>IFERROR(VLOOKUP(Table2[[#This Row],[Young Parent]],'Lookup Values'!$AM$1:$AN$3,2,FALSE),"0")</f>
        <v>0</v>
      </c>
      <c r="CY342" s="180" t="str">
        <f>IFERROR(VLOOKUP(Table2[[#This Row],[Young Carer]],'Lookup Values'!$AO$1:$AP$3,2,FALSE),"0")</f>
        <v>0</v>
      </c>
      <c r="CZ342" s="180" t="str">
        <f>IFERROR(VLOOKUP(Table2[[#This Row],[CAMHS Involvement]],'Lookup Values'!$AQ$1:$AR$3,2,FALSE),"0")</f>
        <v>0</v>
      </c>
      <c r="DA342" s="180" t="str">
        <f>IFERROR(VLOOKUP(Table2[[#This Row],[Health Condition]],'Lookup Values'!$AS$1:$AT$3,2,FALSE),"0")</f>
        <v>0</v>
      </c>
      <c r="DB342" s="180" t="str">
        <f>IFERROR(VLOOKUP(Table2[[#This Row],[Substance Misuse ]],'Lookup Values'!$AU$1:$AV$3,2,FALSE),"0")</f>
        <v>0</v>
      </c>
      <c r="DC342" s="180" t="str">
        <f>IFERROR(VLOOKUP(Table2[[#This Row],[YOT supervision]],'Lookup Values'!$AW$1:$AX$3,2,FALSE),"0")</f>
        <v>0</v>
      </c>
      <c r="DD342" s="180" t="str">
        <f>IFERROR(VLOOKUP(Table2[[#This Row],[Previous YOT supervision]],'Lookup Values'!$AY$1:$AZ$3,2,FALSE),"0")</f>
        <v>0</v>
      </c>
      <c r="DE342" s="180" t="str">
        <f>IFERROR(VLOOKUP(Table2[[#This Row],[Custody]],'Lookup Values'!$BA$1:$BB$3,2,FALSE),"0")</f>
        <v>0</v>
      </c>
      <c r="DF342" s="180" t="str">
        <f>IFERROR(VLOOKUP(Table2[[#This Row],[KS2 Eng &amp; Maths Ability Profile HAP/MAP/LAP]],'Lookup Values'!$BC$1:$BD$4,2,FALSE),"0")</f>
        <v>0</v>
      </c>
      <c r="DG342" s="180" t="str">
        <f>IFERROR(VLOOKUP(Table2[[#This Row],[Intended Post 16 Destination]],'Lookup Values'!$BG$1:$BH$12,2,FALSE),"0")</f>
        <v>0</v>
      </c>
      <c r="DH342" s="180" t="str">
        <f>IFERROR(VLOOKUP(Table2[[#This Row],[Application submitted (Y/N or number of applications)]],'Lookup Values'!$BI$1:$BJ$3,2,FALSE),"0")</f>
        <v>0</v>
      </c>
      <c r="DI342" s="180" t="str">
        <f>IFERROR(VLOOKUP(Table2[[#This Row],[Provider Name]],'Lookup Values'!$BK$1:$BL$3,2,FALSE),"0")</f>
        <v>0</v>
      </c>
      <c r="DJ342" s="181"/>
      <c r="DK342" s="180" t="str">
        <f>IFERROR(VLOOKUP(Table2[[#This Row],[Offer received (Y/N)]],'Lookup Values'!$BM$1:$BN$3,2,FALSE),"0")</f>
        <v>0</v>
      </c>
      <c r="DL342" s="180" t="str">
        <f>IFERROR(VLOOKUP(Table2[[#This Row],[Poor Behaviour / Attitude / Motivation]],'Lookup Values'!$BO$1:$BP$4,2,FALSE),"0")</f>
        <v>0</v>
      </c>
      <c r="DM342" s="180" t="str">
        <f>IFERROR(VLOOKUP(Table2[[#This Row],[Other known risk factors (1)]],'Lookup Values'!$BQ$1:$BR$10,2,FALSE),"0")</f>
        <v>0</v>
      </c>
      <c r="DN342" s="182" t="str">
        <f>IFERROR(VLOOKUP(Table2[[#This Row],[Other known risk factors (2)]],'Lookup Values'!$BQ$1:$BR$10,2,FALSE),"0")</f>
        <v>0</v>
      </c>
      <c r="DO342" s="180">
        <f>SUM(Table3[[#This Row],[Gender Score]:[Other known risk factors (2) Score]])</f>
        <v>0</v>
      </c>
      <c r="DP342" s="185" t="str">
        <f>CONCATENATE(Table2[[#This Row],[Generated RONI]],Table2[[#This Row],[School RONI]])</f>
        <v>Very Low</v>
      </c>
    </row>
    <row r="343" spans="1:120" s="179" customFormat="1" ht="13" x14ac:dyDescent="0.3">
      <c r="A343" s="168"/>
      <c r="B343" s="169"/>
      <c r="C343" s="170"/>
      <c r="D343" s="170"/>
      <c r="E343" s="170"/>
      <c r="F343" s="170"/>
      <c r="G343" s="170"/>
      <c r="H343" s="171"/>
      <c r="I343" s="172"/>
      <c r="J343" s="173"/>
      <c r="K343" s="172"/>
      <c r="L343" s="172"/>
      <c r="M343" s="173"/>
      <c r="N343" s="171"/>
      <c r="O343" s="173"/>
      <c r="P343" s="175"/>
      <c r="Q343" s="175"/>
      <c r="R343" s="175"/>
      <c r="S343" s="175"/>
      <c r="T343" s="175"/>
      <c r="U343" s="175"/>
      <c r="V343" s="175"/>
      <c r="W343" s="175"/>
      <c r="X343" s="175"/>
      <c r="Y343" s="175"/>
      <c r="Z343" s="175"/>
      <c r="AA343" s="175"/>
      <c r="AB343" s="175"/>
      <c r="AC343" s="175"/>
      <c r="AD343" s="175"/>
      <c r="AE343" s="175"/>
      <c r="AF343" s="175"/>
      <c r="AG343" s="175"/>
      <c r="AH343" s="175"/>
      <c r="AI343" s="175"/>
      <c r="AJ343" s="175"/>
      <c r="AK343" s="175"/>
      <c r="AL343" s="175"/>
      <c r="AM343" s="175"/>
      <c r="AN343" s="175"/>
      <c r="AO343" s="175"/>
      <c r="AP343" s="175"/>
      <c r="AQ343" s="175"/>
      <c r="AR343" s="176"/>
      <c r="AS343" s="176"/>
      <c r="AT343" s="176"/>
      <c r="AU343" s="177" t="str">
        <f>VLOOKUP(Table3[[#This Row],[Risk Rating Score]],'Lookup Values'!$BS$1:$BT$34,2)</f>
        <v>Very Low</v>
      </c>
      <c r="AV343" s="172"/>
      <c r="AW343" s="177" t="str">
        <f>IFERROR(VLOOKUP(Table3[[#This Row],[RONI Match]],'Lookup Values'!$BU$2:$BV$26,2,FALSE),"")</f>
        <v/>
      </c>
      <c r="AX343" s="186"/>
      <c r="AY343" s="172"/>
      <c r="AZ343" s="176"/>
      <c r="BA343" s="170"/>
      <c r="BB343" s="170"/>
      <c r="BC343" s="170"/>
      <c r="BD343" s="170"/>
      <c r="BE343" s="170"/>
      <c r="BF343" s="170"/>
      <c r="BG343" s="170"/>
      <c r="BH343" s="170"/>
      <c r="BI343" s="175"/>
      <c r="BJ343" s="173"/>
      <c r="BK343" s="173"/>
      <c r="BL343" s="175"/>
      <c r="BM343" s="176"/>
      <c r="CC343" s="184" t="str">
        <f>IFERROR(VLOOKUP(Table2[[#This Row],[Gender]],'Lookup Values'!$A$1:$B$5,2,FALSE),"0")</f>
        <v>0</v>
      </c>
      <c r="CD343" s="181"/>
      <c r="CE343" s="180" t="str">
        <f>IFERROR(VLOOKUP(Table2[[#This Row],[Year Group]],'Lookup Values'!$C$1:$D$9,2,FALSE),"0")</f>
        <v>0</v>
      </c>
      <c r="CF343" s="180" t="str">
        <f>IFERROR(VLOOKUP(Table2[[#This Row],[School]],'Lookup Values'!$E$1:$E$22,2,FALSE),"0")</f>
        <v>0</v>
      </c>
      <c r="CG343" s="180" t="str">
        <f>IFERROR(VLOOKUP(Table2[[#This Row],[Attending PRU / AP]],'Lookup Values'!$G$1:$H$3,2,FALSE),"0")</f>
        <v>0</v>
      </c>
      <c r="CH343" s="180" t="str">
        <f>IFERROR(VLOOKUP(Table2[[#This Row],[EHE]],'Lookup Values'!$I$1:$J$3,2,FALSE),"0")</f>
        <v>0</v>
      </c>
      <c r="CI343" s="180" t="str">
        <f>IFERROR(VLOOKUP(Table2[[#This Row],[CME]],'Lookup Values'!$K$1:$L$3,2,FALSE),"0")</f>
        <v>0</v>
      </c>
      <c r="CJ343" s="183" t="str">
        <f>IFERROR(VLOOKUP(Table2[[#This Row],[Ethnicity]],'Ethnicity codes'!$H$1:$J$101,3,FALSE),"")</f>
        <v/>
      </c>
      <c r="CK343" s="180" t="str">
        <f>IFERROR(VLOOKUP(Table3[[#This Row],[Ethnicity2]],'Lookup Values'!$M$1:$N$23,2,FALSE),"0")</f>
        <v>0</v>
      </c>
      <c r="CL343" s="180" t="str">
        <f>IFERROR(VLOOKUP(Table3[[#This Row],[Ethnicity2]],'Lookup Values'!$O$1:$P$3,2,FALSE),"0")</f>
        <v>0</v>
      </c>
      <c r="CM343" s="180" t="str">
        <f>IFERROR(VLOOKUP(Table2[[#This Row],[EAL]],'Lookup Values'!$Q$1:$R$3,2,FALSE),"0")</f>
        <v>0</v>
      </c>
      <c r="CN343" s="180" t="str">
        <f>IFERROR(VLOOKUP(Table2[[#This Row],[SEND]],'Lookup Values'!$S$1:$T$6,2,FALSE),"0")</f>
        <v>0</v>
      </c>
      <c r="CO343" s="180" t="str">
        <f>IFERROR(VLOOKUP(Table2[[#This Row],[Pupil Premium]],'Lookup Values'!$U$1:$V$3,2,FALSE),"0")</f>
        <v>0</v>
      </c>
      <c r="CP343" s="180" t="str">
        <f>IFERROR(VLOOKUP(Table2[[#This Row],[LAC / Care Leaver]],'Lookup Values'!$W$1:$X$3,2,FALSE),"0")</f>
        <v>0</v>
      </c>
      <c r="CQ343" s="180" t="str">
        <f>IFERROR(VLOOKUP(Table2[[#This Row],[CP / CIN]],'Lookup Values'!$Y$1:$Z$3,2,FALSE),"0")</f>
        <v>0</v>
      </c>
      <c r="CR343" s="180" t="str">
        <f>IFERROR(VLOOKUP(Table2[[#This Row],[Early Help Referral]],'Lookup Values'!$Y$1:$Z$3,2,FALSE),"0")</f>
        <v>0</v>
      </c>
      <c r="CS343" s="180" t="str">
        <f>IFERROR(VLOOKUP(Table2[[#This Row],[Social Worker]],'Lookup Values'!$Y$1:$Z$3,2,FALSE),"0")</f>
        <v>0</v>
      </c>
      <c r="CT343" s="180" t="str">
        <f>IFERROR(VLOOKUP(Table2[[#This Row],[Exclusion]],'Lookup Values'!$AE$1:$AF$5,2,FALSE),"0")</f>
        <v>0</v>
      </c>
      <c r="CU343" s="180" t="str">
        <f>IFERROR(VLOOKUP(Table2[[#This Row],[Attendance / Absence (&lt;90% PA / &lt;50% SA)]],'Lookup Values'!$AG$1:$AH$4,2,FALSE),"0")</f>
        <v>0</v>
      </c>
      <c r="CV343" s="180" t="str">
        <f>IFERROR(VLOOKUP(Table2[[#This Row],[Multiple School Moves (3+)]],'Lookup Values'!$AI$1:$AJ$3,2,FALSE),"0")</f>
        <v>0</v>
      </c>
      <c r="CW343" s="180" t="str">
        <f>IFERROR(VLOOKUP(Table2[[#This Row],[Pregnancy]],'Lookup Values'!$AK$1:$AL$3,2,FALSE),"0")</f>
        <v>0</v>
      </c>
      <c r="CX343" s="180" t="str">
        <f>IFERROR(VLOOKUP(Table2[[#This Row],[Young Parent]],'Lookup Values'!$AM$1:$AN$3,2,FALSE),"0")</f>
        <v>0</v>
      </c>
      <c r="CY343" s="180" t="str">
        <f>IFERROR(VLOOKUP(Table2[[#This Row],[Young Carer]],'Lookup Values'!$AO$1:$AP$3,2,FALSE),"0")</f>
        <v>0</v>
      </c>
      <c r="CZ343" s="180" t="str">
        <f>IFERROR(VLOOKUP(Table2[[#This Row],[CAMHS Involvement]],'Lookup Values'!$AQ$1:$AR$3,2,FALSE),"0")</f>
        <v>0</v>
      </c>
      <c r="DA343" s="180" t="str">
        <f>IFERROR(VLOOKUP(Table2[[#This Row],[Health Condition]],'Lookup Values'!$AS$1:$AT$3,2,FALSE),"0")</f>
        <v>0</v>
      </c>
      <c r="DB343" s="180" t="str">
        <f>IFERROR(VLOOKUP(Table2[[#This Row],[Substance Misuse ]],'Lookup Values'!$AU$1:$AV$3,2,FALSE),"0")</f>
        <v>0</v>
      </c>
      <c r="DC343" s="180" t="str">
        <f>IFERROR(VLOOKUP(Table2[[#This Row],[YOT supervision]],'Lookup Values'!$AW$1:$AX$3,2,FALSE),"0")</f>
        <v>0</v>
      </c>
      <c r="DD343" s="180" t="str">
        <f>IFERROR(VLOOKUP(Table2[[#This Row],[Previous YOT supervision]],'Lookup Values'!$AY$1:$AZ$3,2,FALSE),"0")</f>
        <v>0</v>
      </c>
      <c r="DE343" s="180" t="str">
        <f>IFERROR(VLOOKUP(Table2[[#This Row],[Custody]],'Lookup Values'!$BA$1:$BB$3,2,FALSE),"0")</f>
        <v>0</v>
      </c>
      <c r="DF343" s="180" t="str">
        <f>IFERROR(VLOOKUP(Table2[[#This Row],[KS2 Eng &amp; Maths Ability Profile HAP/MAP/LAP]],'Lookup Values'!$BC$1:$BD$4,2,FALSE),"0")</f>
        <v>0</v>
      </c>
      <c r="DG343" s="180" t="str">
        <f>IFERROR(VLOOKUP(Table2[[#This Row],[Intended Post 16 Destination]],'Lookup Values'!$BG$1:$BH$12,2,FALSE),"0")</f>
        <v>0</v>
      </c>
      <c r="DH343" s="180" t="str">
        <f>IFERROR(VLOOKUP(Table2[[#This Row],[Application submitted (Y/N or number of applications)]],'Lookup Values'!$BI$1:$BJ$3,2,FALSE),"0")</f>
        <v>0</v>
      </c>
      <c r="DI343" s="180" t="str">
        <f>IFERROR(VLOOKUP(Table2[[#This Row],[Provider Name]],'Lookup Values'!$BK$1:$BL$3,2,FALSE),"0")</f>
        <v>0</v>
      </c>
      <c r="DJ343" s="181"/>
      <c r="DK343" s="180" t="str">
        <f>IFERROR(VLOOKUP(Table2[[#This Row],[Offer received (Y/N)]],'Lookup Values'!$BM$1:$BN$3,2,FALSE),"0")</f>
        <v>0</v>
      </c>
      <c r="DL343" s="180" t="str">
        <f>IFERROR(VLOOKUP(Table2[[#This Row],[Poor Behaviour / Attitude / Motivation]],'Lookup Values'!$BO$1:$BP$4,2,FALSE),"0")</f>
        <v>0</v>
      </c>
      <c r="DM343" s="180" t="str">
        <f>IFERROR(VLOOKUP(Table2[[#This Row],[Other known risk factors (1)]],'Lookup Values'!$BQ$1:$BR$10,2,FALSE),"0")</f>
        <v>0</v>
      </c>
      <c r="DN343" s="182" t="str">
        <f>IFERROR(VLOOKUP(Table2[[#This Row],[Other known risk factors (2)]],'Lookup Values'!$BQ$1:$BR$10,2,FALSE),"0")</f>
        <v>0</v>
      </c>
      <c r="DO343" s="180">
        <f>SUM(Table3[[#This Row],[Gender Score]:[Other known risk factors (2) Score]])</f>
        <v>0</v>
      </c>
      <c r="DP343" s="185" t="str">
        <f>CONCATENATE(Table2[[#This Row],[Generated RONI]],Table2[[#This Row],[School RONI]])</f>
        <v>Very Low</v>
      </c>
    </row>
    <row r="344" spans="1:120" s="179" customFormat="1" ht="13" x14ac:dyDescent="0.3">
      <c r="A344" s="168"/>
      <c r="B344" s="169"/>
      <c r="C344" s="170"/>
      <c r="D344" s="170"/>
      <c r="E344" s="170"/>
      <c r="F344" s="170"/>
      <c r="G344" s="170"/>
      <c r="H344" s="171"/>
      <c r="I344" s="172"/>
      <c r="J344" s="173"/>
      <c r="K344" s="172"/>
      <c r="L344" s="172"/>
      <c r="M344" s="173"/>
      <c r="N344" s="171"/>
      <c r="O344" s="173"/>
      <c r="P344" s="175"/>
      <c r="Q344" s="175"/>
      <c r="R344" s="175"/>
      <c r="S344" s="175"/>
      <c r="T344" s="175"/>
      <c r="U344" s="175"/>
      <c r="V344" s="175"/>
      <c r="W344" s="175"/>
      <c r="X344" s="175"/>
      <c r="Y344" s="175"/>
      <c r="Z344" s="175"/>
      <c r="AA344" s="175"/>
      <c r="AB344" s="175"/>
      <c r="AC344" s="175"/>
      <c r="AD344" s="175"/>
      <c r="AE344" s="175"/>
      <c r="AF344" s="175"/>
      <c r="AG344" s="175"/>
      <c r="AH344" s="175"/>
      <c r="AI344" s="175"/>
      <c r="AJ344" s="175"/>
      <c r="AK344" s="175"/>
      <c r="AL344" s="175"/>
      <c r="AM344" s="175"/>
      <c r="AN344" s="175"/>
      <c r="AO344" s="175"/>
      <c r="AP344" s="175"/>
      <c r="AQ344" s="175"/>
      <c r="AR344" s="176"/>
      <c r="AS344" s="176"/>
      <c r="AT344" s="176"/>
      <c r="AU344" s="177" t="str">
        <f>VLOOKUP(Table3[[#This Row],[Risk Rating Score]],'Lookup Values'!$BS$1:$BT$34,2)</f>
        <v>Very Low</v>
      </c>
      <c r="AV344" s="172"/>
      <c r="AW344" s="177" t="str">
        <f>IFERROR(VLOOKUP(Table3[[#This Row],[RONI Match]],'Lookup Values'!$BU$2:$BV$26,2,FALSE),"")</f>
        <v/>
      </c>
      <c r="AX344" s="186"/>
      <c r="AY344" s="172"/>
      <c r="AZ344" s="176"/>
      <c r="BA344" s="170"/>
      <c r="BB344" s="170"/>
      <c r="BC344" s="170"/>
      <c r="BD344" s="170"/>
      <c r="BE344" s="170"/>
      <c r="BF344" s="170"/>
      <c r="BG344" s="170"/>
      <c r="BH344" s="170"/>
      <c r="BI344" s="175"/>
      <c r="BJ344" s="173"/>
      <c r="BK344" s="173"/>
      <c r="BL344" s="175"/>
      <c r="BM344" s="176"/>
      <c r="CC344" s="184" t="str">
        <f>IFERROR(VLOOKUP(Table2[[#This Row],[Gender]],'Lookup Values'!$A$1:$B$5,2,FALSE),"0")</f>
        <v>0</v>
      </c>
      <c r="CD344" s="181"/>
      <c r="CE344" s="180" t="str">
        <f>IFERROR(VLOOKUP(Table2[[#This Row],[Year Group]],'Lookup Values'!$C$1:$D$9,2,FALSE),"0")</f>
        <v>0</v>
      </c>
      <c r="CF344" s="180" t="str">
        <f>IFERROR(VLOOKUP(Table2[[#This Row],[School]],'Lookup Values'!$E$1:$E$22,2,FALSE),"0")</f>
        <v>0</v>
      </c>
      <c r="CG344" s="180" t="str">
        <f>IFERROR(VLOOKUP(Table2[[#This Row],[Attending PRU / AP]],'Lookup Values'!$G$1:$H$3,2,FALSE),"0")</f>
        <v>0</v>
      </c>
      <c r="CH344" s="180" t="str">
        <f>IFERROR(VLOOKUP(Table2[[#This Row],[EHE]],'Lookup Values'!$I$1:$J$3,2,FALSE),"0")</f>
        <v>0</v>
      </c>
      <c r="CI344" s="180" t="str">
        <f>IFERROR(VLOOKUP(Table2[[#This Row],[CME]],'Lookup Values'!$K$1:$L$3,2,FALSE),"0")</f>
        <v>0</v>
      </c>
      <c r="CJ344" s="183" t="str">
        <f>IFERROR(VLOOKUP(Table2[[#This Row],[Ethnicity]],'Ethnicity codes'!$H$1:$J$101,3,FALSE),"")</f>
        <v/>
      </c>
      <c r="CK344" s="180" t="str">
        <f>IFERROR(VLOOKUP(Table3[[#This Row],[Ethnicity2]],'Lookup Values'!$M$1:$N$23,2,FALSE),"0")</f>
        <v>0</v>
      </c>
      <c r="CL344" s="180" t="str">
        <f>IFERROR(VLOOKUP(Table3[[#This Row],[Ethnicity2]],'Lookup Values'!$O$1:$P$3,2,FALSE),"0")</f>
        <v>0</v>
      </c>
      <c r="CM344" s="180" t="str">
        <f>IFERROR(VLOOKUP(Table2[[#This Row],[EAL]],'Lookup Values'!$Q$1:$R$3,2,FALSE),"0")</f>
        <v>0</v>
      </c>
      <c r="CN344" s="180" t="str">
        <f>IFERROR(VLOOKUP(Table2[[#This Row],[SEND]],'Lookup Values'!$S$1:$T$6,2,FALSE),"0")</f>
        <v>0</v>
      </c>
      <c r="CO344" s="180" t="str">
        <f>IFERROR(VLOOKUP(Table2[[#This Row],[Pupil Premium]],'Lookup Values'!$U$1:$V$3,2,FALSE),"0")</f>
        <v>0</v>
      </c>
      <c r="CP344" s="180" t="str">
        <f>IFERROR(VLOOKUP(Table2[[#This Row],[LAC / Care Leaver]],'Lookup Values'!$W$1:$X$3,2,FALSE),"0")</f>
        <v>0</v>
      </c>
      <c r="CQ344" s="180" t="str">
        <f>IFERROR(VLOOKUP(Table2[[#This Row],[CP / CIN]],'Lookup Values'!$Y$1:$Z$3,2,FALSE),"0")</f>
        <v>0</v>
      </c>
      <c r="CR344" s="180" t="str">
        <f>IFERROR(VLOOKUP(Table2[[#This Row],[Early Help Referral]],'Lookup Values'!$Y$1:$Z$3,2,FALSE),"0")</f>
        <v>0</v>
      </c>
      <c r="CS344" s="180" t="str">
        <f>IFERROR(VLOOKUP(Table2[[#This Row],[Social Worker]],'Lookup Values'!$Y$1:$Z$3,2,FALSE),"0")</f>
        <v>0</v>
      </c>
      <c r="CT344" s="180" t="str">
        <f>IFERROR(VLOOKUP(Table2[[#This Row],[Exclusion]],'Lookup Values'!$AE$1:$AF$5,2,FALSE),"0")</f>
        <v>0</v>
      </c>
      <c r="CU344" s="180" t="str">
        <f>IFERROR(VLOOKUP(Table2[[#This Row],[Attendance / Absence (&lt;90% PA / &lt;50% SA)]],'Lookup Values'!$AG$1:$AH$4,2,FALSE),"0")</f>
        <v>0</v>
      </c>
      <c r="CV344" s="180" t="str">
        <f>IFERROR(VLOOKUP(Table2[[#This Row],[Multiple School Moves (3+)]],'Lookup Values'!$AI$1:$AJ$3,2,FALSE),"0")</f>
        <v>0</v>
      </c>
      <c r="CW344" s="180" t="str">
        <f>IFERROR(VLOOKUP(Table2[[#This Row],[Pregnancy]],'Lookup Values'!$AK$1:$AL$3,2,FALSE),"0")</f>
        <v>0</v>
      </c>
      <c r="CX344" s="180" t="str">
        <f>IFERROR(VLOOKUP(Table2[[#This Row],[Young Parent]],'Lookup Values'!$AM$1:$AN$3,2,FALSE),"0")</f>
        <v>0</v>
      </c>
      <c r="CY344" s="180" t="str">
        <f>IFERROR(VLOOKUP(Table2[[#This Row],[Young Carer]],'Lookup Values'!$AO$1:$AP$3,2,FALSE),"0")</f>
        <v>0</v>
      </c>
      <c r="CZ344" s="180" t="str">
        <f>IFERROR(VLOOKUP(Table2[[#This Row],[CAMHS Involvement]],'Lookup Values'!$AQ$1:$AR$3,2,FALSE),"0")</f>
        <v>0</v>
      </c>
      <c r="DA344" s="180" t="str">
        <f>IFERROR(VLOOKUP(Table2[[#This Row],[Health Condition]],'Lookup Values'!$AS$1:$AT$3,2,FALSE),"0")</f>
        <v>0</v>
      </c>
      <c r="DB344" s="180" t="str">
        <f>IFERROR(VLOOKUP(Table2[[#This Row],[Substance Misuse ]],'Lookup Values'!$AU$1:$AV$3,2,FALSE),"0")</f>
        <v>0</v>
      </c>
      <c r="DC344" s="180" t="str">
        <f>IFERROR(VLOOKUP(Table2[[#This Row],[YOT supervision]],'Lookup Values'!$AW$1:$AX$3,2,FALSE),"0")</f>
        <v>0</v>
      </c>
      <c r="DD344" s="180" t="str">
        <f>IFERROR(VLOOKUP(Table2[[#This Row],[Previous YOT supervision]],'Lookup Values'!$AY$1:$AZ$3,2,FALSE),"0")</f>
        <v>0</v>
      </c>
      <c r="DE344" s="180" t="str">
        <f>IFERROR(VLOOKUP(Table2[[#This Row],[Custody]],'Lookup Values'!$BA$1:$BB$3,2,FALSE),"0")</f>
        <v>0</v>
      </c>
      <c r="DF344" s="180" t="str">
        <f>IFERROR(VLOOKUP(Table2[[#This Row],[KS2 Eng &amp; Maths Ability Profile HAP/MAP/LAP]],'Lookup Values'!$BC$1:$BD$4,2,FALSE),"0")</f>
        <v>0</v>
      </c>
      <c r="DG344" s="180" t="str">
        <f>IFERROR(VLOOKUP(Table2[[#This Row],[Intended Post 16 Destination]],'Lookup Values'!$BG$1:$BH$12,2,FALSE),"0")</f>
        <v>0</v>
      </c>
      <c r="DH344" s="180" t="str">
        <f>IFERROR(VLOOKUP(Table2[[#This Row],[Application submitted (Y/N or number of applications)]],'Lookup Values'!$BI$1:$BJ$3,2,FALSE),"0")</f>
        <v>0</v>
      </c>
      <c r="DI344" s="180" t="str">
        <f>IFERROR(VLOOKUP(Table2[[#This Row],[Provider Name]],'Lookup Values'!$BK$1:$BL$3,2,FALSE),"0")</f>
        <v>0</v>
      </c>
      <c r="DJ344" s="181"/>
      <c r="DK344" s="180" t="str">
        <f>IFERROR(VLOOKUP(Table2[[#This Row],[Offer received (Y/N)]],'Lookup Values'!$BM$1:$BN$3,2,FALSE),"0")</f>
        <v>0</v>
      </c>
      <c r="DL344" s="180" t="str">
        <f>IFERROR(VLOOKUP(Table2[[#This Row],[Poor Behaviour / Attitude / Motivation]],'Lookup Values'!$BO$1:$BP$4,2,FALSE),"0")</f>
        <v>0</v>
      </c>
      <c r="DM344" s="180" t="str">
        <f>IFERROR(VLOOKUP(Table2[[#This Row],[Other known risk factors (1)]],'Lookup Values'!$BQ$1:$BR$10,2,FALSE),"0")</f>
        <v>0</v>
      </c>
      <c r="DN344" s="182" t="str">
        <f>IFERROR(VLOOKUP(Table2[[#This Row],[Other known risk factors (2)]],'Lookup Values'!$BQ$1:$BR$10,2,FALSE),"0")</f>
        <v>0</v>
      </c>
      <c r="DO344" s="180">
        <f>SUM(Table3[[#This Row],[Gender Score]:[Other known risk factors (2) Score]])</f>
        <v>0</v>
      </c>
      <c r="DP344" s="185" t="str">
        <f>CONCATENATE(Table2[[#This Row],[Generated RONI]],Table2[[#This Row],[School RONI]])</f>
        <v>Very Low</v>
      </c>
    </row>
    <row r="345" spans="1:120" s="179" customFormat="1" ht="13" x14ac:dyDescent="0.3">
      <c r="A345" s="168"/>
      <c r="B345" s="169"/>
      <c r="C345" s="170"/>
      <c r="D345" s="170"/>
      <c r="E345" s="170"/>
      <c r="F345" s="170"/>
      <c r="G345" s="170"/>
      <c r="H345" s="171"/>
      <c r="I345" s="172"/>
      <c r="J345" s="173"/>
      <c r="K345" s="172"/>
      <c r="L345" s="172"/>
      <c r="M345" s="173"/>
      <c r="N345" s="171"/>
      <c r="O345" s="173"/>
      <c r="P345" s="175"/>
      <c r="Q345" s="175"/>
      <c r="R345" s="175"/>
      <c r="S345" s="175"/>
      <c r="T345" s="175"/>
      <c r="U345" s="175"/>
      <c r="V345" s="175"/>
      <c r="W345" s="175"/>
      <c r="X345" s="175"/>
      <c r="Y345" s="175"/>
      <c r="Z345" s="175"/>
      <c r="AA345" s="175"/>
      <c r="AB345" s="175"/>
      <c r="AC345" s="175"/>
      <c r="AD345" s="175"/>
      <c r="AE345" s="175"/>
      <c r="AF345" s="175"/>
      <c r="AG345" s="175"/>
      <c r="AH345" s="175"/>
      <c r="AI345" s="175"/>
      <c r="AJ345" s="175"/>
      <c r="AK345" s="175"/>
      <c r="AL345" s="175"/>
      <c r="AM345" s="175"/>
      <c r="AN345" s="175"/>
      <c r="AO345" s="175"/>
      <c r="AP345" s="175"/>
      <c r="AQ345" s="175"/>
      <c r="AR345" s="176"/>
      <c r="AS345" s="176"/>
      <c r="AT345" s="176"/>
      <c r="AU345" s="177" t="str">
        <f>VLOOKUP(Table3[[#This Row],[Risk Rating Score]],'Lookup Values'!$BS$1:$BT$34,2)</f>
        <v>Very Low</v>
      </c>
      <c r="AV345" s="172"/>
      <c r="AW345" s="177" t="str">
        <f>IFERROR(VLOOKUP(Table3[[#This Row],[RONI Match]],'Lookup Values'!$BU$2:$BV$26,2,FALSE),"")</f>
        <v/>
      </c>
      <c r="AX345" s="186"/>
      <c r="AY345" s="172"/>
      <c r="AZ345" s="176"/>
      <c r="BA345" s="170"/>
      <c r="BB345" s="170"/>
      <c r="BC345" s="170"/>
      <c r="BD345" s="170"/>
      <c r="BE345" s="170"/>
      <c r="BF345" s="170"/>
      <c r="BG345" s="170"/>
      <c r="BH345" s="170"/>
      <c r="BI345" s="175"/>
      <c r="BJ345" s="173"/>
      <c r="BK345" s="173"/>
      <c r="BL345" s="175"/>
      <c r="BM345" s="176"/>
      <c r="CC345" s="184" t="str">
        <f>IFERROR(VLOOKUP(Table2[[#This Row],[Gender]],'Lookup Values'!$A$1:$B$5,2,FALSE),"0")</f>
        <v>0</v>
      </c>
      <c r="CD345" s="181"/>
      <c r="CE345" s="180" t="str">
        <f>IFERROR(VLOOKUP(Table2[[#This Row],[Year Group]],'Lookup Values'!$C$1:$D$9,2,FALSE),"0")</f>
        <v>0</v>
      </c>
      <c r="CF345" s="180" t="str">
        <f>IFERROR(VLOOKUP(Table2[[#This Row],[School]],'Lookup Values'!$E$1:$E$22,2,FALSE),"0")</f>
        <v>0</v>
      </c>
      <c r="CG345" s="180" t="str">
        <f>IFERROR(VLOOKUP(Table2[[#This Row],[Attending PRU / AP]],'Lookup Values'!$G$1:$H$3,2,FALSE),"0")</f>
        <v>0</v>
      </c>
      <c r="CH345" s="180" t="str">
        <f>IFERROR(VLOOKUP(Table2[[#This Row],[EHE]],'Lookup Values'!$I$1:$J$3,2,FALSE),"0")</f>
        <v>0</v>
      </c>
      <c r="CI345" s="180" t="str">
        <f>IFERROR(VLOOKUP(Table2[[#This Row],[CME]],'Lookup Values'!$K$1:$L$3,2,FALSE),"0")</f>
        <v>0</v>
      </c>
      <c r="CJ345" s="183" t="str">
        <f>IFERROR(VLOOKUP(Table2[[#This Row],[Ethnicity]],'Ethnicity codes'!$H$1:$J$101,3,FALSE),"")</f>
        <v/>
      </c>
      <c r="CK345" s="180" t="str">
        <f>IFERROR(VLOOKUP(Table3[[#This Row],[Ethnicity2]],'Lookup Values'!$M$1:$N$23,2,FALSE),"0")</f>
        <v>0</v>
      </c>
      <c r="CL345" s="180" t="str">
        <f>IFERROR(VLOOKUP(Table3[[#This Row],[Ethnicity2]],'Lookup Values'!$O$1:$P$3,2,FALSE),"0")</f>
        <v>0</v>
      </c>
      <c r="CM345" s="180" t="str">
        <f>IFERROR(VLOOKUP(Table2[[#This Row],[EAL]],'Lookup Values'!$Q$1:$R$3,2,FALSE),"0")</f>
        <v>0</v>
      </c>
      <c r="CN345" s="180" t="str">
        <f>IFERROR(VLOOKUP(Table2[[#This Row],[SEND]],'Lookup Values'!$S$1:$T$6,2,FALSE),"0")</f>
        <v>0</v>
      </c>
      <c r="CO345" s="180" t="str">
        <f>IFERROR(VLOOKUP(Table2[[#This Row],[Pupil Premium]],'Lookup Values'!$U$1:$V$3,2,FALSE),"0")</f>
        <v>0</v>
      </c>
      <c r="CP345" s="180" t="str">
        <f>IFERROR(VLOOKUP(Table2[[#This Row],[LAC / Care Leaver]],'Lookup Values'!$W$1:$X$3,2,FALSE),"0")</f>
        <v>0</v>
      </c>
      <c r="CQ345" s="180" t="str">
        <f>IFERROR(VLOOKUP(Table2[[#This Row],[CP / CIN]],'Lookup Values'!$Y$1:$Z$3,2,FALSE),"0")</f>
        <v>0</v>
      </c>
      <c r="CR345" s="180" t="str">
        <f>IFERROR(VLOOKUP(Table2[[#This Row],[Early Help Referral]],'Lookup Values'!$Y$1:$Z$3,2,FALSE),"0")</f>
        <v>0</v>
      </c>
      <c r="CS345" s="180" t="str">
        <f>IFERROR(VLOOKUP(Table2[[#This Row],[Social Worker]],'Lookup Values'!$Y$1:$Z$3,2,FALSE),"0")</f>
        <v>0</v>
      </c>
      <c r="CT345" s="180" t="str">
        <f>IFERROR(VLOOKUP(Table2[[#This Row],[Exclusion]],'Lookup Values'!$AE$1:$AF$5,2,FALSE),"0")</f>
        <v>0</v>
      </c>
      <c r="CU345" s="180" t="str">
        <f>IFERROR(VLOOKUP(Table2[[#This Row],[Attendance / Absence (&lt;90% PA / &lt;50% SA)]],'Lookup Values'!$AG$1:$AH$4,2,FALSE),"0")</f>
        <v>0</v>
      </c>
      <c r="CV345" s="180" t="str">
        <f>IFERROR(VLOOKUP(Table2[[#This Row],[Multiple School Moves (3+)]],'Lookup Values'!$AI$1:$AJ$3,2,FALSE),"0")</f>
        <v>0</v>
      </c>
      <c r="CW345" s="180" t="str">
        <f>IFERROR(VLOOKUP(Table2[[#This Row],[Pregnancy]],'Lookup Values'!$AK$1:$AL$3,2,FALSE),"0")</f>
        <v>0</v>
      </c>
      <c r="CX345" s="180" t="str">
        <f>IFERROR(VLOOKUP(Table2[[#This Row],[Young Parent]],'Lookup Values'!$AM$1:$AN$3,2,FALSE),"0")</f>
        <v>0</v>
      </c>
      <c r="CY345" s="180" t="str">
        <f>IFERROR(VLOOKUP(Table2[[#This Row],[Young Carer]],'Lookup Values'!$AO$1:$AP$3,2,FALSE),"0")</f>
        <v>0</v>
      </c>
      <c r="CZ345" s="180" t="str">
        <f>IFERROR(VLOOKUP(Table2[[#This Row],[CAMHS Involvement]],'Lookup Values'!$AQ$1:$AR$3,2,FALSE),"0")</f>
        <v>0</v>
      </c>
      <c r="DA345" s="180" t="str">
        <f>IFERROR(VLOOKUP(Table2[[#This Row],[Health Condition]],'Lookup Values'!$AS$1:$AT$3,2,FALSE),"0")</f>
        <v>0</v>
      </c>
      <c r="DB345" s="180" t="str">
        <f>IFERROR(VLOOKUP(Table2[[#This Row],[Substance Misuse ]],'Lookup Values'!$AU$1:$AV$3,2,FALSE),"0")</f>
        <v>0</v>
      </c>
      <c r="DC345" s="180" t="str">
        <f>IFERROR(VLOOKUP(Table2[[#This Row],[YOT supervision]],'Lookup Values'!$AW$1:$AX$3,2,FALSE),"0")</f>
        <v>0</v>
      </c>
      <c r="DD345" s="180" t="str">
        <f>IFERROR(VLOOKUP(Table2[[#This Row],[Previous YOT supervision]],'Lookup Values'!$AY$1:$AZ$3,2,FALSE),"0")</f>
        <v>0</v>
      </c>
      <c r="DE345" s="180" t="str">
        <f>IFERROR(VLOOKUP(Table2[[#This Row],[Custody]],'Lookup Values'!$BA$1:$BB$3,2,FALSE),"0")</f>
        <v>0</v>
      </c>
      <c r="DF345" s="180" t="str">
        <f>IFERROR(VLOOKUP(Table2[[#This Row],[KS2 Eng &amp; Maths Ability Profile HAP/MAP/LAP]],'Lookup Values'!$BC$1:$BD$4,2,FALSE),"0")</f>
        <v>0</v>
      </c>
      <c r="DG345" s="180" t="str">
        <f>IFERROR(VLOOKUP(Table2[[#This Row],[Intended Post 16 Destination]],'Lookup Values'!$BG$1:$BH$12,2,FALSE),"0")</f>
        <v>0</v>
      </c>
      <c r="DH345" s="180" t="str">
        <f>IFERROR(VLOOKUP(Table2[[#This Row],[Application submitted (Y/N or number of applications)]],'Lookup Values'!$BI$1:$BJ$3,2,FALSE),"0")</f>
        <v>0</v>
      </c>
      <c r="DI345" s="180" t="str">
        <f>IFERROR(VLOOKUP(Table2[[#This Row],[Provider Name]],'Lookup Values'!$BK$1:$BL$3,2,FALSE),"0")</f>
        <v>0</v>
      </c>
      <c r="DJ345" s="181"/>
      <c r="DK345" s="180" t="str">
        <f>IFERROR(VLOOKUP(Table2[[#This Row],[Offer received (Y/N)]],'Lookup Values'!$BM$1:$BN$3,2,FALSE),"0")</f>
        <v>0</v>
      </c>
      <c r="DL345" s="180" t="str">
        <f>IFERROR(VLOOKUP(Table2[[#This Row],[Poor Behaviour / Attitude / Motivation]],'Lookup Values'!$BO$1:$BP$4,2,FALSE),"0")</f>
        <v>0</v>
      </c>
      <c r="DM345" s="180" t="str">
        <f>IFERROR(VLOOKUP(Table2[[#This Row],[Other known risk factors (1)]],'Lookup Values'!$BQ$1:$BR$10,2,FALSE),"0")</f>
        <v>0</v>
      </c>
      <c r="DN345" s="182" t="str">
        <f>IFERROR(VLOOKUP(Table2[[#This Row],[Other known risk factors (2)]],'Lookup Values'!$BQ$1:$BR$10,2,FALSE),"0")</f>
        <v>0</v>
      </c>
      <c r="DO345" s="180">
        <f>SUM(Table3[[#This Row],[Gender Score]:[Other known risk factors (2) Score]])</f>
        <v>0</v>
      </c>
      <c r="DP345" s="185" t="str">
        <f>CONCATENATE(Table2[[#This Row],[Generated RONI]],Table2[[#This Row],[School RONI]])</f>
        <v>Very Low</v>
      </c>
    </row>
    <row r="346" spans="1:120" s="179" customFormat="1" ht="13" x14ac:dyDescent="0.3">
      <c r="A346" s="168"/>
      <c r="B346" s="169"/>
      <c r="C346" s="170"/>
      <c r="D346" s="170"/>
      <c r="E346" s="170"/>
      <c r="F346" s="170"/>
      <c r="G346" s="170"/>
      <c r="H346" s="171"/>
      <c r="I346" s="172"/>
      <c r="J346" s="173"/>
      <c r="K346" s="172"/>
      <c r="L346" s="172"/>
      <c r="M346" s="173"/>
      <c r="N346" s="171"/>
      <c r="O346" s="173"/>
      <c r="P346" s="175"/>
      <c r="Q346" s="175"/>
      <c r="R346" s="175"/>
      <c r="S346" s="175"/>
      <c r="T346" s="175"/>
      <c r="U346" s="175"/>
      <c r="V346" s="175"/>
      <c r="W346" s="175"/>
      <c r="X346" s="175"/>
      <c r="Y346" s="175"/>
      <c r="Z346" s="175"/>
      <c r="AA346" s="175"/>
      <c r="AB346" s="175"/>
      <c r="AC346" s="175"/>
      <c r="AD346" s="175"/>
      <c r="AE346" s="175"/>
      <c r="AF346" s="175"/>
      <c r="AG346" s="175"/>
      <c r="AH346" s="175"/>
      <c r="AI346" s="175"/>
      <c r="AJ346" s="175"/>
      <c r="AK346" s="175"/>
      <c r="AL346" s="175"/>
      <c r="AM346" s="175"/>
      <c r="AN346" s="175"/>
      <c r="AO346" s="175"/>
      <c r="AP346" s="175"/>
      <c r="AQ346" s="175"/>
      <c r="AR346" s="176"/>
      <c r="AS346" s="176"/>
      <c r="AT346" s="176"/>
      <c r="AU346" s="177" t="str">
        <f>VLOOKUP(Table3[[#This Row],[Risk Rating Score]],'Lookup Values'!$BS$1:$BT$34,2)</f>
        <v>Very Low</v>
      </c>
      <c r="AV346" s="172"/>
      <c r="AW346" s="177" t="str">
        <f>IFERROR(VLOOKUP(Table3[[#This Row],[RONI Match]],'Lookup Values'!$BU$2:$BV$26,2,FALSE),"")</f>
        <v/>
      </c>
      <c r="AX346" s="186"/>
      <c r="AY346" s="172"/>
      <c r="AZ346" s="176"/>
      <c r="BA346" s="170"/>
      <c r="BB346" s="170"/>
      <c r="BC346" s="170"/>
      <c r="BD346" s="170"/>
      <c r="BE346" s="170"/>
      <c r="BF346" s="170"/>
      <c r="BG346" s="170"/>
      <c r="BH346" s="170"/>
      <c r="BI346" s="175"/>
      <c r="BJ346" s="173"/>
      <c r="BK346" s="173"/>
      <c r="BL346" s="175"/>
      <c r="BM346" s="176"/>
      <c r="CC346" s="184" t="str">
        <f>IFERROR(VLOOKUP(Table2[[#This Row],[Gender]],'Lookup Values'!$A$1:$B$5,2,FALSE),"0")</f>
        <v>0</v>
      </c>
      <c r="CD346" s="181"/>
      <c r="CE346" s="180" t="str">
        <f>IFERROR(VLOOKUP(Table2[[#This Row],[Year Group]],'Lookup Values'!$C$1:$D$9,2,FALSE),"0")</f>
        <v>0</v>
      </c>
      <c r="CF346" s="180" t="str">
        <f>IFERROR(VLOOKUP(Table2[[#This Row],[School]],'Lookup Values'!$E$1:$E$22,2,FALSE),"0")</f>
        <v>0</v>
      </c>
      <c r="CG346" s="180" t="str">
        <f>IFERROR(VLOOKUP(Table2[[#This Row],[Attending PRU / AP]],'Lookup Values'!$G$1:$H$3,2,FALSE),"0")</f>
        <v>0</v>
      </c>
      <c r="CH346" s="180" t="str">
        <f>IFERROR(VLOOKUP(Table2[[#This Row],[EHE]],'Lookup Values'!$I$1:$J$3,2,FALSE),"0")</f>
        <v>0</v>
      </c>
      <c r="CI346" s="180" t="str">
        <f>IFERROR(VLOOKUP(Table2[[#This Row],[CME]],'Lookup Values'!$K$1:$L$3,2,FALSE),"0")</f>
        <v>0</v>
      </c>
      <c r="CJ346" s="183" t="str">
        <f>IFERROR(VLOOKUP(Table2[[#This Row],[Ethnicity]],'Ethnicity codes'!$H$1:$J$101,3,FALSE),"")</f>
        <v/>
      </c>
      <c r="CK346" s="180" t="str">
        <f>IFERROR(VLOOKUP(Table3[[#This Row],[Ethnicity2]],'Lookup Values'!$M$1:$N$23,2,FALSE),"0")</f>
        <v>0</v>
      </c>
      <c r="CL346" s="180" t="str">
        <f>IFERROR(VLOOKUP(Table3[[#This Row],[Ethnicity2]],'Lookup Values'!$O$1:$P$3,2,FALSE),"0")</f>
        <v>0</v>
      </c>
      <c r="CM346" s="180" t="str">
        <f>IFERROR(VLOOKUP(Table2[[#This Row],[EAL]],'Lookup Values'!$Q$1:$R$3,2,FALSE),"0")</f>
        <v>0</v>
      </c>
      <c r="CN346" s="180" t="str">
        <f>IFERROR(VLOOKUP(Table2[[#This Row],[SEND]],'Lookup Values'!$S$1:$T$6,2,FALSE),"0")</f>
        <v>0</v>
      </c>
      <c r="CO346" s="180" t="str">
        <f>IFERROR(VLOOKUP(Table2[[#This Row],[Pupil Premium]],'Lookup Values'!$U$1:$V$3,2,FALSE),"0")</f>
        <v>0</v>
      </c>
      <c r="CP346" s="180" t="str">
        <f>IFERROR(VLOOKUP(Table2[[#This Row],[LAC / Care Leaver]],'Lookup Values'!$W$1:$X$3,2,FALSE),"0")</f>
        <v>0</v>
      </c>
      <c r="CQ346" s="180" t="str">
        <f>IFERROR(VLOOKUP(Table2[[#This Row],[CP / CIN]],'Lookup Values'!$Y$1:$Z$3,2,FALSE),"0")</f>
        <v>0</v>
      </c>
      <c r="CR346" s="180" t="str">
        <f>IFERROR(VLOOKUP(Table2[[#This Row],[Early Help Referral]],'Lookup Values'!$Y$1:$Z$3,2,FALSE),"0")</f>
        <v>0</v>
      </c>
      <c r="CS346" s="180" t="str">
        <f>IFERROR(VLOOKUP(Table2[[#This Row],[Social Worker]],'Lookup Values'!$Y$1:$Z$3,2,FALSE),"0")</f>
        <v>0</v>
      </c>
      <c r="CT346" s="180" t="str">
        <f>IFERROR(VLOOKUP(Table2[[#This Row],[Exclusion]],'Lookup Values'!$AE$1:$AF$5,2,FALSE),"0")</f>
        <v>0</v>
      </c>
      <c r="CU346" s="180" t="str">
        <f>IFERROR(VLOOKUP(Table2[[#This Row],[Attendance / Absence (&lt;90% PA / &lt;50% SA)]],'Lookup Values'!$AG$1:$AH$4,2,FALSE),"0")</f>
        <v>0</v>
      </c>
      <c r="CV346" s="180" t="str">
        <f>IFERROR(VLOOKUP(Table2[[#This Row],[Multiple School Moves (3+)]],'Lookup Values'!$AI$1:$AJ$3,2,FALSE),"0")</f>
        <v>0</v>
      </c>
      <c r="CW346" s="180" t="str">
        <f>IFERROR(VLOOKUP(Table2[[#This Row],[Pregnancy]],'Lookup Values'!$AK$1:$AL$3,2,FALSE),"0")</f>
        <v>0</v>
      </c>
      <c r="CX346" s="180" t="str">
        <f>IFERROR(VLOOKUP(Table2[[#This Row],[Young Parent]],'Lookup Values'!$AM$1:$AN$3,2,FALSE),"0")</f>
        <v>0</v>
      </c>
      <c r="CY346" s="180" t="str">
        <f>IFERROR(VLOOKUP(Table2[[#This Row],[Young Carer]],'Lookup Values'!$AO$1:$AP$3,2,FALSE),"0")</f>
        <v>0</v>
      </c>
      <c r="CZ346" s="180" t="str">
        <f>IFERROR(VLOOKUP(Table2[[#This Row],[CAMHS Involvement]],'Lookup Values'!$AQ$1:$AR$3,2,FALSE),"0")</f>
        <v>0</v>
      </c>
      <c r="DA346" s="180" t="str">
        <f>IFERROR(VLOOKUP(Table2[[#This Row],[Health Condition]],'Lookup Values'!$AS$1:$AT$3,2,FALSE),"0")</f>
        <v>0</v>
      </c>
      <c r="DB346" s="180" t="str">
        <f>IFERROR(VLOOKUP(Table2[[#This Row],[Substance Misuse ]],'Lookup Values'!$AU$1:$AV$3,2,FALSE),"0")</f>
        <v>0</v>
      </c>
      <c r="DC346" s="180" t="str">
        <f>IFERROR(VLOOKUP(Table2[[#This Row],[YOT supervision]],'Lookup Values'!$AW$1:$AX$3,2,FALSE),"0")</f>
        <v>0</v>
      </c>
      <c r="DD346" s="180" t="str">
        <f>IFERROR(VLOOKUP(Table2[[#This Row],[Previous YOT supervision]],'Lookup Values'!$AY$1:$AZ$3,2,FALSE),"0")</f>
        <v>0</v>
      </c>
      <c r="DE346" s="180" t="str">
        <f>IFERROR(VLOOKUP(Table2[[#This Row],[Custody]],'Lookup Values'!$BA$1:$BB$3,2,FALSE),"0")</f>
        <v>0</v>
      </c>
      <c r="DF346" s="180" t="str">
        <f>IFERROR(VLOOKUP(Table2[[#This Row],[KS2 Eng &amp; Maths Ability Profile HAP/MAP/LAP]],'Lookup Values'!$BC$1:$BD$4,2,FALSE),"0")</f>
        <v>0</v>
      </c>
      <c r="DG346" s="180" t="str">
        <f>IFERROR(VLOOKUP(Table2[[#This Row],[Intended Post 16 Destination]],'Lookup Values'!$BG$1:$BH$12,2,FALSE),"0")</f>
        <v>0</v>
      </c>
      <c r="DH346" s="180" t="str">
        <f>IFERROR(VLOOKUP(Table2[[#This Row],[Application submitted (Y/N or number of applications)]],'Lookup Values'!$BI$1:$BJ$3,2,FALSE),"0")</f>
        <v>0</v>
      </c>
      <c r="DI346" s="180" t="str">
        <f>IFERROR(VLOOKUP(Table2[[#This Row],[Provider Name]],'Lookup Values'!$BK$1:$BL$3,2,FALSE),"0")</f>
        <v>0</v>
      </c>
      <c r="DJ346" s="181"/>
      <c r="DK346" s="180" t="str">
        <f>IFERROR(VLOOKUP(Table2[[#This Row],[Offer received (Y/N)]],'Lookup Values'!$BM$1:$BN$3,2,FALSE),"0")</f>
        <v>0</v>
      </c>
      <c r="DL346" s="180" t="str">
        <f>IFERROR(VLOOKUP(Table2[[#This Row],[Poor Behaviour / Attitude / Motivation]],'Lookup Values'!$BO$1:$BP$4,2,FALSE),"0")</f>
        <v>0</v>
      </c>
      <c r="DM346" s="180" t="str">
        <f>IFERROR(VLOOKUP(Table2[[#This Row],[Other known risk factors (1)]],'Lookup Values'!$BQ$1:$BR$10,2,FALSE),"0")</f>
        <v>0</v>
      </c>
      <c r="DN346" s="182" t="str">
        <f>IFERROR(VLOOKUP(Table2[[#This Row],[Other known risk factors (2)]],'Lookup Values'!$BQ$1:$BR$10,2,FALSE),"0")</f>
        <v>0</v>
      </c>
      <c r="DO346" s="180">
        <f>SUM(Table3[[#This Row],[Gender Score]:[Other known risk factors (2) Score]])</f>
        <v>0</v>
      </c>
      <c r="DP346" s="185" t="str">
        <f>CONCATENATE(Table2[[#This Row],[Generated RONI]],Table2[[#This Row],[School RONI]])</f>
        <v>Very Low</v>
      </c>
    </row>
    <row r="347" spans="1:120" s="179" customFormat="1" ht="13" x14ac:dyDescent="0.3">
      <c r="A347" s="168"/>
      <c r="B347" s="169"/>
      <c r="C347" s="170"/>
      <c r="D347" s="170"/>
      <c r="E347" s="170"/>
      <c r="F347" s="170"/>
      <c r="G347" s="170"/>
      <c r="H347" s="171"/>
      <c r="I347" s="172"/>
      <c r="J347" s="173"/>
      <c r="K347" s="172"/>
      <c r="L347" s="172"/>
      <c r="M347" s="173"/>
      <c r="N347" s="171"/>
      <c r="O347" s="173"/>
      <c r="P347" s="175"/>
      <c r="Q347" s="175"/>
      <c r="R347" s="175"/>
      <c r="S347" s="175"/>
      <c r="T347" s="175"/>
      <c r="U347" s="175"/>
      <c r="V347" s="175"/>
      <c r="W347" s="175"/>
      <c r="X347" s="175"/>
      <c r="Y347" s="175"/>
      <c r="Z347" s="175"/>
      <c r="AA347" s="175"/>
      <c r="AB347" s="175"/>
      <c r="AC347" s="175"/>
      <c r="AD347" s="175"/>
      <c r="AE347" s="175"/>
      <c r="AF347" s="175"/>
      <c r="AG347" s="175"/>
      <c r="AH347" s="175"/>
      <c r="AI347" s="175"/>
      <c r="AJ347" s="175"/>
      <c r="AK347" s="175"/>
      <c r="AL347" s="175"/>
      <c r="AM347" s="175"/>
      <c r="AN347" s="175"/>
      <c r="AO347" s="175"/>
      <c r="AP347" s="175"/>
      <c r="AQ347" s="175"/>
      <c r="AR347" s="176"/>
      <c r="AS347" s="176"/>
      <c r="AT347" s="176"/>
      <c r="AU347" s="177" t="str">
        <f>VLOOKUP(Table3[[#This Row],[Risk Rating Score]],'Lookup Values'!$BS$1:$BT$34,2)</f>
        <v>Very Low</v>
      </c>
      <c r="AV347" s="172"/>
      <c r="AW347" s="177" t="str">
        <f>IFERROR(VLOOKUP(Table3[[#This Row],[RONI Match]],'Lookup Values'!$BU$2:$BV$26,2,FALSE),"")</f>
        <v/>
      </c>
      <c r="AX347" s="186"/>
      <c r="AY347" s="172"/>
      <c r="AZ347" s="176"/>
      <c r="BA347" s="170"/>
      <c r="BB347" s="170"/>
      <c r="BC347" s="170"/>
      <c r="BD347" s="170"/>
      <c r="BE347" s="170"/>
      <c r="BF347" s="170"/>
      <c r="BG347" s="170"/>
      <c r="BH347" s="170"/>
      <c r="BI347" s="175"/>
      <c r="BJ347" s="173"/>
      <c r="BK347" s="173"/>
      <c r="BL347" s="175"/>
      <c r="BM347" s="176"/>
      <c r="CC347" s="184" t="str">
        <f>IFERROR(VLOOKUP(Table2[[#This Row],[Gender]],'Lookup Values'!$A$1:$B$5,2,FALSE),"0")</f>
        <v>0</v>
      </c>
      <c r="CD347" s="181"/>
      <c r="CE347" s="180" t="str">
        <f>IFERROR(VLOOKUP(Table2[[#This Row],[Year Group]],'Lookup Values'!$C$1:$D$9,2,FALSE),"0")</f>
        <v>0</v>
      </c>
      <c r="CF347" s="180" t="str">
        <f>IFERROR(VLOOKUP(Table2[[#This Row],[School]],'Lookup Values'!$E$1:$E$22,2,FALSE),"0")</f>
        <v>0</v>
      </c>
      <c r="CG347" s="180" t="str">
        <f>IFERROR(VLOOKUP(Table2[[#This Row],[Attending PRU / AP]],'Lookup Values'!$G$1:$H$3,2,FALSE),"0")</f>
        <v>0</v>
      </c>
      <c r="CH347" s="180" t="str">
        <f>IFERROR(VLOOKUP(Table2[[#This Row],[EHE]],'Lookup Values'!$I$1:$J$3,2,FALSE),"0")</f>
        <v>0</v>
      </c>
      <c r="CI347" s="180" t="str">
        <f>IFERROR(VLOOKUP(Table2[[#This Row],[CME]],'Lookup Values'!$K$1:$L$3,2,FALSE),"0")</f>
        <v>0</v>
      </c>
      <c r="CJ347" s="183" t="str">
        <f>IFERROR(VLOOKUP(Table2[[#This Row],[Ethnicity]],'Ethnicity codes'!$H$1:$J$101,3,FALSE),"")</f>
        <v/>
      </c>
      <c r="CK347" s="180" t="str">
        <f>IFERROR(VLOOKUP(Table3[[#This Row],[Ethnicity2]],'Lookup Values'!$M$1:$N$23,2,FALSE),"0")</f>
        <v>0</v>
      </c>
      <c r="CL347" s="180" t="str">
        <f>IFERROR(VLOOKUP(Table3[[#This Row],[Ethnicity2]],'Lookup Values'!$O$1:$P$3,2,FALSE),"0")</f>
        <v>0</v>
      </c>
      <c r="CM347" s="180" t="str">
        <f>IFERROR(VLOOKUP(Table2[[#This Row],[EAL]],'Lookup Values'!$Q$1:$R$3,2,FALSE),"0")</f>
        <v>0</v>
      </c>
      <c r="CN347" s="180" t="str">
        <f>IFERROR(VLOOKUP(Table2[[#This Row],[SEND]],'Lookup Values'!$S$1:$T$6,2,FALSE),"0")</f>
        <v>0</v>
      </c>
      <c r="CO347" s="180" t="str">
        <f>IFERROR(VLOOKUP(Table2[[#This Row],[Pupil Premium]],'Lookup Values'!$U$1:$V$3,2,FALSE),"0")</f>
        <v>0</v>
      </c>
      <c r="CP347" s="180" t="str">
        <f>IFERROR(VLOOKUP(Table2[[#This Row],[LAC / Care Leaver]],'Lookup Values'!$W$1:$X$3,2,FALSE),"0")</f>
        <v>0</v>
      </c>
      <c r="CQ347" s="180" t="str">
        <f>IFERROR(VLOOKUP(Table2[[#This Row],[CP / CIN]],'Lookup Values'!$Y$1:$Z$3,2,FALSE),"0")</f>
        <v>0</v>
      </c>
      <c r="CR347" s="180" t="str">
        <f>IFERROR(VLOOKUP(Table2[[#This Row],[Early Help Referral]],'Lookup Values'!$Y$1:$Z$3,2,FALSE),"0")</f>
        <v>0</v>
      </c>
      <c r="CS347" s="180" t="str">
        <f>IFERROR(VLOOKUP(Table2[[#This Row],[Social Worker]],'Lookup Values'!$Y$1:$Z$3,2,FALSE),"0")</f>
        <v>0</v>
      </c>
      <c r="CT347" s="180" t="str">
        <f>IFERROR(VLOOKUP(Table2[[#This Row],[Exclusion]],'Lookup Values'!$AE$1:$AF$5,2,FALSE),"0")</f>
        <v>0</v>
      </c>
      <c r="CU347" s="180" t="str">
        <f>IFERROR(VLOOKUP(Table2[[#This Row],[Attendance / Absence (&lt;90% PA / &lt;50% SA)]],'Lookup Values'!$AG$1:$AH$4,2,FALSE),"0")</f>
        <v>0</v>
      </c>
      <c r="CV347" s="180" t="str">
        <f>IFERROR(VLOOKUP(Table2[[#This Row],[Multiple School Moves (3+)]],'Lookup Values'!$AI$1:$AJ$3,2,FALSE),"0")</f>
        <v>0</v>
      </c>
      <c r="CW347" s="180" t="str">
        <f>IFERROR(VLOOKUP(Table2[[#This Row],[Pregnancy]],'Lookup Values'!$AK$1:$AL$3,2,FALSE),"0")</f>
        <v>0</v>
      </c>
      <c r="CX347" s="180" t="str">
        <f>IFERROR(VLOOKUP(Table2[[#This Row],[Young Parent]],'Lookup Values'!$AM$1:$AN$3,2,FALSE),"0")</f>
        <v>0</v>
      </c>
      <c r="CY347" s="180" t="str">
        <f>IFERROR(VLOOKUP(Table2[[#This Row],[Young Carer]],'Lookup Values'!$AO$1:$AP$3,2,FALSE),"0")</f>
        <v>0</v>
      </c>
      <c r="CZ347" s="180" t="str">
        <f>IFERROR(VLOOKUP(Table2[[#This Row],[CAMHS Involvement]],'Lookup Values'!$AQ$1:$AR$3,2,FALSE),"0")</f>
        <v>0</v>
      </c>
      <c r="DA347" s="180" t="str">
        <f>IFERROR(VLOOKUP(Table2[[#This Row],[Health Condition]],'Lookup Values'!$AS$1:$AT$3,2,FALSE),"0")</f>
        <v>0</v>
      </c>
      <c r="DB347" s="180" t="str">
        <f>IFERROR(VLOOKUP(Table2[[#This Row],[Substance Misuse ]],'Lookup Values'!$AU$1:$AV$3,2,FALSE),"0")</f>
        <v>0</v>
      </c>
      <c r="DC347" s="180" t="str">
        <f>IFERROR(VLOOKUP(Table2[[#This Row],[YOT supervision]],'Lookup Values'!$AW$1:$AX$3,2,FALSE),"0")</f>
        <v>0</v>
      </c>
      <c r="DD347" s="180" t="str">
        <f>IFERROR(VLOOKUP(Table2[[#This Row],[Previous YOT supervision]],'Lookup Values'!$AY$1:$AZ$3,2,FALSE),"0")</f>
        <v>0</v>
      </c>
      <c r="DE347" s="180" t="str">
        <f>IFERROR(VLOOKUP(Table2[[#This Row],[Custody]],'Lookup Values'!$BA$1:$BB$3,2,FALSE),"0")</f>
        <v>0</v>
      </c>
      <c r="DF347" s="180" t="str">
        <f>IFERROR(VLOOKUP(Table2[[#This Row],[KS2 Eng &amp; Maths Ability Profile HAP/MAP/LAP]],'Lookup Values'!$BC$1:$BD$4,2,FALSE),"0")</f>
        <v>0</v>
      </c>
      <c r="DG347" s="180" t="str">
        <f>IFERROR(VLOOKUP(Table2[[#This Row],[Intended Post 16 Destination]],'Lookup Values'!$BG$1:$BH$12,2,FALSE),"0")</f>
        <v>0</v>
      </c>
      <c r="DH347" s="180" t="str">
        <f>IFERROR(VLOOKUP(Table2[[#This Row],[Application submitted (Y/N or number of applications)]],'Lookup Values'!$BI$1:$BJ$3,2,FALSE),"0")</f>
        <v>0</v>
      </c>
      <c r="DI347" s="180" t="str">
        <f>IFERROR(VLOOKUP(Table2[[#This Row],[Provider Name]],'Lookup Values'!$BK$1:$BL$3,2,FALSE),"0")</f>
        <v>0</v>
      </c>
      <c r="DJ347" s="181"/>
      <c r="DK347" s="180" t="str">
        <f>IFERROR(VLOOKUP(Table2[[#This Row],[Offer received (Y/N)]],'Lookup Values'!$BM$1:$BN$3,2,FALSE),"0")</f>
        <v>0</v>
      </c>
      <c r="DL347" s="180" t="str">
        <f>IFERROR(VLOOKUP(Table2[[#This Row],[Poor Behaviour / Attitude / Motivation]],'Lookup Values'!$BO$1:$BP$4,2,FALSE),"0")</f>
        <v>0</v>
      </c>
      <c r="DM347" s="180" t="str">
        <f>IFERROR(VLOOKUP(Table2[[#This Row],[Other known risk factors (1)]],'Lookup Values'!$BQ$1:$BR$10,2,FALSE),"0")</f>
        <v>0</v>
      </c>
      <c r="DN347" s="182" t="str">
        <f>IFERROR(VLOOKUP(Table2[[#This Row],[Other known risk factors (2)]],'Lookup Values'!$BQ$1:$BR$10,2,FALSE),"0")</f>
        <v>0</v>
      </c>
      <c r="DO347" s="180">
        <f>SUM(Table3[[#This Row],[Gender Score]:[Other known risk factors (2) Score]])</f>
        <v>0</v>
      </c>
      <c r="DP347" s="185" t="str">
        <f>CONCATENATE(Table2[[#This Row],[Generated RONI]],Table2[[#This Row],[School RONI]])</f>
        <v>Very Low</v>
      </c>
    </row>
    <row r="348" spans="1:120" s="179" customFormat="1" ht="13" x14ac:dyDescent="0.3">
      <c r="A348" s="168"/>
      <c r="B348" s="169"/>
      <c r="C348" s="170"/>
      <c r="D348" s="170"/>
      <c r="E348" s="170"/>
      <c r="F348" s="170"/>
      <c r="G348" s="170"/>
      <c r="H348" s="171"/>
      <c r="I348" s="172"/>
      <c r="J348" s="173"/>
      <c r="K348" s="172"/>
      <c r="L348" s="172"/>
      <c r="M348" s="173"/>
      <c r="N348" s="171"/>
      <c r="O348" s="173"/>
      <c r="P348" s="175"/>
      <c r="Q348" s="175"/>
      <c r="R348" s="175"/>
      <c r="S348" s="175"/>
      <c r="T348" s="175"/>
      <c r="U348" s="175"/>
      <c r="V348" s="175"/>
      <c r="W348" s="175"/>
      <c r="X348" s="175"/>
      <c r="Y348" s="175"/>
      <c r="Z348" s="175"/>
      <c r="AA348" s="175"/>
      <c r="AB348" s="175"/>
      <c r="AC348" s="175"/>
      <c r="AD348" s="175"/>
      <c r="AE348" s="175"/>
      <c r="AF348" s="175"/>
      <c r="AG348" s="175"/>
      <c r="AH348" s="175"/>
      <c r="AI348" s="175"/>
      <c r="AJ348" s="175"/>
      <c r="AK348" s="175"/>
      <c r="AL348" s="175"/>
      <c r="AM348" s="175"/>
      <c r="AN348" s="175"/>
      <c r="AO348" s="175"/>
      <c r="AP348" s="175"/>
      <c r="AQ348" s="175"/>
      <c r="AR348" s="176"/>
      <c r="AS348" s="176"/>
      <c r="AT348" s="176"/>
      <c r="AU348" s="177" t="str">
        <f>VLOOKUP(Table3[[#This Row],[Risk Rating Score]],'Lookup Values'!$BS$1:$BT$34,2)</f>
        <v>Very Low</v>
      </c>
      <c r="AV348" s="172"/>
      <c r="AW348" s="177" t="str">
        <f>IFERROR(VLOOKUP(Table3[[#This Row],[RONI Match]],'Lookup Values'!$BU$2:$BV$26,2,FALSE),"")</f>
        <v/>
      </c>
      <c r="AX348" s="186"/>
      <c r="AY348" s="172"/>
      <c r="AZ348" s="176"/>
      <c r="BA348" s="170"/>
      <c r="BB348" s="170"/>
      <c r="BC348" s="170"/>
      <c r="BD348" s="170"/>
      <c r="BE348" s="170"/>
      <c r="BF348" s="170"/>
      <c r="BG348" s="170"/>
      <c r="BH348" s="170"/>
      <c r="BI348" s="175"/>
      <c r="BJ348" s="173"/>
      <c r="BK348" s="173"/>
      <c r="BL348" s="175"/>
      <c r="BM348" s="176"/>
      <c r="CC348" s="184" t="str">
        <f>IFERROR(VLOOKUP(Table2[[#This Row],[Gender]],'Lookup Values'!$A$1:$B$5,2,FALSE),"0")</f>
        <v>0</v>
      </c>
      <c r="CD348" s="181"/>
      <c r="CE348" s="180" t="str">
        <f>IFERROR(VLOOKUP(Table2[[#This Row],[Year Group]],'Lookup Values'!$C$1:$D$9,2,FALSE),"0")</f>
        <v>0</v>
      </c>
      <c r="CF348" s="180" t="str">
        <f>IFERROR(VLOOKUP(Table2[[#This Row],[School]],'Lookup Values'!$E$1:$E$22,2,FALSE),"0")</f>
        <v>0</v>
      </c>
      <c r="CG348" s="180" t="str">
        <f>IFERROR(VLOOKUP(Table2[[#This Row],[Attending PRU / AP]],'Lookup Values'!$G$1:$H$3,2,FALSE),"0")</f>
        <v>0</v>
      </c>
      <c r="CH348" s="180" t="str">
        <f>IFERROR(VLOOKUP(Table2[[#This Row],[EHE]],'Lookup Values'!$I$1:$J$3,2,FALSE),"0")</f>
        <v>0</v>
      </c>
      <c r="CI348" s="180" t="str">
        <f>IFERROR(VLOOKUP(Table2[[#This Row],[CME]],'Lookup Values'!$K$1:$L$3,2,FALSE),"0")</f>
        <v>0</v>
      </c>
      <c r="CJ348" s="183" t="str">
        <f>IFERROR(VLOOKUP(Table2[[#This Row],[Ethnicity]],'Ethnicity codes'!$H$1:$J$101,3,FALSE),"")</f>
        <v/>
      </c>
      <c r="CK348" s="180" t="str">
        <f>IFERROR(VLOOKUP(Table3[[#This Row],[Ethnicity2]],'Lookup Values'!$M$1:$N$23,2,FALSE),"0")</f>
        <v>0</v>
      </c>
      <c r="CL348" s="180" t="str">
        <f>IFERROR(VLOOKUP(Table3[[#This Row],[Ethnicity2]],'Lookup Values'!$O$1:$P$3,2,FALSE),"0")</f>
        <v>0</v>
      </c>
      <c r="CM348" s="180" t="str">
        <f>IFERROR(VLOOKUP(Table2[[#This Row],[EAL]],'Lookup Values'!$Q$1:$R$3,2,FALSE),"0")</f>
        <v>0</v>
      </c>
      <c r="CN348" s="180" t="str">
        <f>IFERROR(VLOOKUP(Table2[[#This Row],[SEND]],'Lookup Values'!$S$1:$T$6,2,FALSE),"0")</f>
        <v>0</v>
      </c>
      <c r="CO348" s="180" t="str">
        <f>IFERROR(VLOOKUP(Table2[[#This Row],[Pupil Premium]],'Lookup Values'!$U$1:$V$3,2,FALSE),"0")</f>
        <v>0</v>
      </c>
      <c r="CP348" s="180" t="str">
        <f>IFERROR(VLOOKUP(Table2[[#This Row],[LAC / Care Leaver]],'Lookup Values'!$W$1:$X$3,2,FALSE),"0")</f>
        <v>0</v>
      </c>
      <c r="CQ348" s="180" t="str">
        <f>IFERROR(VLOOKUP(Table2[[#This Row],[CP / CIN]],'Lookup Values'!$Y$1:$Z$3,2,FALSE),"0")</f>
        <v>0</v>
      </c>
      <c r="CR348" s="180" t="str">
        <f>IFERROR(VLOOKUP(Table2[[#This Row],[Early Help Referral]],'Lookup Values'!$Y$1:$Z$3,2,FALSE),"0")</f>
        <v>0</v>
      </c>
      <c r="CS348" s="180" t="str">
        <f>IFERROR(VLOOKUP(Table2[[#This Row],[Social Worker]],'Lookup Values'!$Y$1:$Z$3,2,FALSE),"0")</f>
        <v>0</v>
      </c>
      <c r="CT348" s="180" t="str">
        <f>IFERROR(VLOOKUP(Table2[[#This Row],[Exclusion]],'Lookup Values'!$AE$1:$AF$5,2,FALSE),"0")</f>
        <v>0</v>
      </c>
      <c r="CU348" s="180" t="str">
        <f>IFERROR(VLOOKUP(Table2[[#This Row],[Attendance / Absence (&lt;90% PA / &lt;50% SA)]],'Lookup Values'!$AG$1:$AH$4,2,FALSE),"0")</f>
        <v>0</v>
      </c>
      <c r="CV348" s="180" t="str">
        <f>IFERROR(VLOOKUP(Table2[[#This Row],[Multiple School Moves (3+)]],'Lookup Values'!$AI$1:$AJ$3,2,FALSE),"0")</f>
        <v>0</v>
      </c>
      <c r="CW348" s="180" t="str">
        <f>IFERROR(VLOOKUP(Table2[[#This Row],[Pregnancy]],'Lookup Values'!$AK$1:$AL$3,2,FALSE),"0")</f>
        <v>0</v>
      </c>
      <c r="CX348" s="180" t="str">
        <f>IFERROR(VLOOKUP(Table2[[#This Row],[Young Parent]],'Lookup Values'!$AM$1:$AN$3,2,FALSE),"0")</f>
        <v>0</v>
      </c>
      <c r="CY348" s="180" t="str">
        <f>IFERROR(VLOOKUP(Table2[[#This Row],[Young Carer]],'Lookup Values'!$AO$1:$AP$3,2,FALSE),"0")</f>
        <v>0</v>
      </c>
      <c r="CZ348" s="180" t="str">
        <f>IFERROR(VLOOKUP(Table2[[#This Row],[CAMHS Involvement]],'Lookup Values'!$AQ$1:$AR$3,2,FALSE),"0")</f>
        <v>0</v>
      </c>
      <c r="DA348" s="180" t="str">
        <f>IFERROR(VLOOKUP(Table2[[#This Row],[Health Condition]],'Lookup Values'!$AS$1:$AT$3,2,FALSE),"0")</f>
        <v>0</v>
      </c>
      <c r="DB348" s="180" t="str">
        <f>IFERROR(VLOOKUP(Table2[[#This Row],[Substance Misuse ]],'Lookup Values'!$AU$1:$AV$3,2,FALSE),"0")</f>
        <v>0</v>
      </c>
      <c r="DC348" s="180" t="str">
        <f>IFERROR(VLOOKUP(Table2[[#This Row],[YOT supervision]],'Lookup Values'!$AW$1:$AX$3,2,FALSE),"0")</f>
        <v>0</v>
      </c>
      <c r="DD348" s="180" t="str">
        <f>IFERROR(VLOOKUP(Table2[[#This Row],[Previous YOT supervision]],'Lookup Values'!$AY$1:$AZ$3,2,FALSE),"0")</f>
        <v>0</v>
      </c>
      <c r="DE348" s="180" t="str">
        <f>IFERROR(VLOOKUP(Table2[[#This Row],[Custody]],'Lookup Values'!$BA$1:$BB$3,2,FALSE),"0")</f>
        <v>0</v>
      </c>
      <c r="DF348" s="180" t="str">
        <f>IFERROR(VLOOKUP(Table2[[#This Row],[KS2 Eng &amp; Maths Ability Profile HAP/MAP/LAP]],'Lookup Values'!$BC$1:$BD$4,2,FALSE),"0")</f>
        <v>0</v>
      </c>
      <c r="DG348" s="180" t="str">
        <f>IFERROR(VLOOKUP(Table2[[#This Row],[Intended Post 16 Destination]],'Lookup Values'!$BG$1:$BH$12,2,FALSE),"0")</f>
        <v>0</v>
      </c>
      <c r="DH348" s="180" t="str">
        <f>IFERROR(VLOOKUP(Table2[[#This Row],[Application submitted (Y/N or number of applications)]],'Lookup Values'!$BI$1:$BJ$3,2,FALSE),"0")</f>
        <v>0</v>
      </c>
      <c r="DI348" s="180" t="str">
        <f>IFERROR(VLOOKUP(Table2[[#This Row],[Provider Name]],'Lookup Values'!$BK$1:$BL$3,2,FALSE),"0")</f>
        <v>0</v>
      </c>
      <c r="DJ348" s="181"/>
      <c r="DK348" s="180" t="str">
        <f>IFERROR(VLOOKUP(Table2[[#This Row],[Offer received (Y/N)]],'Lookup Values'!$BM$1:$BN$3,2,FALSE),"0")</f>
        <v>0</v>
      </c>
      <c r="DL348" s="180" t="str">
        <f>IFERROR(VLOOKUP(Table2[[#This Row],[Poor Behaviour / Attitude / Motivation]],'Lookup Values'!$BO$1:$BP$4,2,FALSE),"0")</f>
        <v>0</v>
      </c>
      <c r="DM348" s="180" t="str">
        <f>IFERROR(VLOOKUP(Table2[[#This Row],[Other known risk factors (1)]],'Lookup Values'!$BQ$1:$BR$10,2,FALSE),"0")</f>
        <v>0</v>
      </c>
      <c r="DN348" s="182" t="str">
        <f>IFERROR(VLOOKUP(Table2[[#This Row],[Other known risk factors (2)]],'Lookup Values'!$BQ$1:$BR$10,2,FALSE),"0")</f>
        <v>0</v>
      </c>
      <c r="DO348" s="180">
        <f>SUM(Table3[[#This Row],[Gender Score]:[Other known risk factors (2) Score]])</f>
        <v>0</v>
      </c>
      <c r="DP348" s="185" t="str">
        <f>CONCATENATE(Table2[[#This Row],[Generated RONI]],Table2[[#This Row],[School RONI]])</f>
        <v>Very Low</v>
      </c>
    </row>
    <row r="349" spans="1:120" s="179" customFormat="1" ht="13" x14ac:dyDescent="0.3">
      <c r="A349" s="168"/>
      <c r="B349" s="169"/>
      <c r="C349" s="170"/>
      <c r="D349" s="170"/>
      <c r="E349" s="170"/>
      <c r="F349" s="170"/>
      <c r="G349" s="170"/>
      <c r="H349" s="171"/>
      <c r="I349" s="172"/>
      <c r="J349" s="173"/>
      <c r="K349" s="172"/>
      <c r="L349" s="172"/>
      <c r="M349" s="173"/>
      <c r="N349" s="171"/>
      <c r="O349" s="173"/>
      <c r="P349" s="175"/>
      <c r="Q349" s="175"/>
      <c r="R349" s="175"/>
      <c r="S349" s="175"/>
      <c r="T349" s="175"/>
      <c r="U349" s="175"/>
      <c r="V349" s="175"/>
      <c r="W349" s="175"/>
      <c r="X349" s="175"/>
      <c r="Y349" s="175"/>
      <c r="Z349" s="175"/>
      <c r="AA349" s="175"/>
      <c r="AB349" s="175"/>
      <c r="AC349" s="175"/>
      <c r="AD349" s="175"/>
      <c r="AE349" s="175"/>
      <c r="AF349" s="175"/>
      <c r="AG349" s="175"/>
      <c r="AH349" s="175"/>
      <c r="AI349" s="175"/>
      <c r="AJ349" s="175"/>
      <c r="AK349" s="175"/>
      <c r="AL349" s="175"/>
      <c r="AM349" s="175"/>
      <c r="AN349" s="175"/>
      <c r="AO349" s="175"/>
      <c r="AP349" s="175"/>
      <c r="AQ349" s="175"/>
      <c r="AR349" s="176"/>
      <c r="AS349" s="176"/>
      <c r="AT349" s="176"/>
      <c r="AU349" s="177" t="str">
        <f>VLOOKUP(Table3[[#This Row],[Risk Rating Score]],'Lookup Values'!$BS$1:$BT$34,2)</f>
        <v>Very Low</v>
      </c>
      <c r="AV349" s="172"/>
      <c r="AW349" s="177" t="str">
        <f>IFERROR(VLOOKUP(Table3[[#This Row],[RONI Match]],'Lookup Values'!$BU$2:$BV$26,2,FALSE),"")</f>
        <v/>
      </c>
      <c r="AX349" s="186"/>
      <c r="AY349" s="172"/>
      <c r="AZ349" s="176"/>
      <c r="BA349" s="170"/>
      <c r="BB349" s="170"/>
      <c r="BC349" s="170"/>
      <c r="BD349" s="170"/>
      <c r="BE349" s="170"/>
      <c r="BF349" s="170"/>
      <c r="BG349" s="170"/>
      <c r="BH349" s="170"/>
      <c r="BI349" s="175"/>
      <c r="BJ349" s="173"/>
      <c r="BK349" s="173"/>
      <c r="BL349" s="175"/>
      <c r="BM349" s="176"/>
      <c r="CC349" s="184" t="str">
        <f>IFERROR(VLOOKUP(Table2[[#This Row],[Gender]],'Lookup Values'!$A$1:$B$5,2,FALSE),"0")</f>
        <v>0</v>
      </c>
      <c r="CD349" s="181"/>
      <c r="CE349" s="180" t="str">
        <f>IFERROR(VLOOKUP(Table2[[#This Row],[Year Group]],'Lookup Values'!$C$1:$D$9,2,FALSE),"0")</f>
        <v>0</v>
      </c>
      <c r="CF349" s="180" t="str">
        <f>IFERROR(VLOOKUP(Table2[[#This Row],[School]],'Lookup Values'!$E$1:$E$22,2,FALSE),"0")</f>
        <v>0</v>
      </c>
      <c r="CG349" s="180" t="str">
        <f>IFERROR(VLOOKUP(Table2[[#This Row],[Attending PRU / AP]],'Lookup Values'!$G$1:$H$3,2,FALSE),"0")</f>
        <v>0</v>
      </c>
      <c r="CH349" s="180" t="str">
        <f>IFERROR(VLOOKUP(Table2[[#This Row],[EHE]],'Lookup Values'!$I$1:$J$3,2,FALSE),"0")</f>
        <v>0</v>
      </c>
      <c r="CI349" s="180" t="str">
        <f>IFERROR(VLOOKUP(Table2[[#This Row],[CME]],'Lookup Values'!$K$1:$L$3,2,FALSE),"0")</f>
        <v>0</v>
      </c>
      <c r="CJ349" s="183" t="str">
        <f>IFERROR(VLOOKUP(Table2[[#This Row],[Ethnicity]],'Ethnicity codes'!$H$1:$J$101,3,FALSE),"")</f>
        <v/>
      </c>
      <c r="CK349" s="180" t="str">
        <f>IFERROR(VLOOKUP(Table3[[#This Row],[Ethnicity2]],'Lookup Values'!$M$1:$N$23,2,FALSE),"0")</f>
        <v>0</v>
      </c>
      <c r="CL349" s="180" t="str">
        <f>IFERROR(VLOOKUP(Table3[[#This Row],[Ethnicity2]],'Lookup Values'!$O$1:$P$3,2,FALSE),"0")</f>
        <v>0</v>
      </c>
      <c r="CM349" s="180" t="str">
        <f>IFERROR(VLOOKUP(Table2[[#This Row],[EAL]],'Lookup Values'!$Q$1:$R$3,2,FALSE),"0")</f>
        <v>0</v>
      </c>
      <c r="CN349" s="180" t="str">
        <f>IFERROR(VLOOKUP(Table2[[#This Row],[SEND]],'Lookup Values'!$S$1:$T$6,2,FALSE),"0")</f>
        <v>0</v>
      </c>
      <c r="CO349" s="180" t="str">
        <f>IFERROR(VLOOKUP(Table2[[#This Row],[Pupil Premium]],'Lookup Values'!$U$1:$V$3,2,FALSE),"0")</f>
        <v>0</v>
      </c>
      <c r="CP349" s="180" t="str">
        <f>IFERROR(VLOOKUP(Table2[[#This Row],[LAC / Care Leaver]],'Lookup Values'!$W$1:$X$3,2,FALSE),"0")</f>
        <v>0</v>
      </c>
      <c r="CQ349" s="180" t="str">
        <f>IFERROR(VLOOKUP(Table2[[#This Row],[CP / CIN]],'Lookup Values'!$Y$1:$Z$3,2,FALSE),"0")</f>
        <v>0</v>
      </c>
      <c r="CR349" s="180" t="str">
        <f>IFERROR(VLOOKUP(Table2[[#This Row],[Early Help Referral]],'Lookup Values'!$Y$1:$Z$3,2,FALSE),"0")</f>
        <v>0</v>
      </c>
      <c r="CS349" s="180" t="str">
        <f>IFERROR(VLOOKUP(Table2[[#This Row],[Social Worker]],'Lookup Values'!$Y$1:$Z$3,2,FALSE),"0")</f>
        <v>0</v>
      </c>
      <c r="CT349" s="180" t="str">
        <f>IFERROR(VLOOKUP(Table2[[#This Row],[Exclusion]],'Lookup Values'!$AE$1:$AF$5,2,FALSE),"0")</f>
        <v>0</v>
      </c>
      <c r="CU349" s="180" t="str">
        <f>IFERROR(VLOOKUP(Table2[[#This Row],[Attendance / Absence (&lt;90% PA / &lt;50% SA)]],'Lookup Values'!$AG$1:$AH$4,2,FALSE),"0")</f>
        <v>0</v>
      </c>
      <c r="CV349" s="180" t="str">
        <f>IFERROR(VLOOKUP(Table2[[#This Row],[Multiple School Moves (3+)]],'Lookup Values'!$AI$1:$AJ$3,2,FALSE),"0")</f>
        <v>0</v>
      </c>
      <c r="CW349" s="180" t="str">
        <f>IFERROR(VLOOKUP(Table2[[#This Row],[Pregnancy]],'Lookup Values'!$AK$1:$AL$3,2,FALSE),"0")</f>
        <v>0</v>
      </c>
      <c r="CX349" s="180" t="str">
        <f>IFERROR(VLOOKUP(Table2[[#This Row],[Young Parent]],'Lookup Values'!$AM$1:$AN$3,2,FALSE),"0")</f>
        <v>0</v>
      </c>
      <c r="CY349" s="180" t="str">
        <f>IFERROR(VLOOKUP(Table2[[#This Row],[Young Carer]],'Lookup Values'!$AO$1:$AP$3,2,FALSE),"0")</f>
        <v>0</v>
      </c>
      <c r="CZ349" s="180" t="str">
        <f>IFERROR(VLOOKUP(Table2[[#This Row],[CAMHS Involvement]],'Lookup Values'!$AQ$1:$AR$3,2,FALSE),"0")</f>
        <v>0</v>
      </c>
      <c r="DA349" s="180" t="str">
        <f>IFERROR(VLOOKUP(Table2[[#This Row],[Health Condition]],'Lookup Values'!$AS$1:$AT$3,2,FALSE),"0")</f>
        <v>0</v>
      </c>
      <c r="DB349" s="180" t="str">
        <f>IFERROR(VLOOKUP(Table2[[#This Row],[Substance Misuse ]],'Lookup Values'!$AU$1:$AV$3,2,FALSE),"0")</f>
        <v>0</v>
      </c>
      <c r="DC349" s="180" t="str">
        <f>IFERROR(VLOOKUP(Table2[[#This Row],[YOT supervision]],'Lookup Values'!$AW$1:$AX$3,2,FALSE),"0")</f>
        <v>0</v>
      </c>
      <c r="DD349" s="180" t="str">
        <f>IFERROR(VLOOKUP(Table2[[#This Row],[Previous YOT supervision]],'Lookup Values'!$AY$1:$AZ$3,2,FALSE),"0")</f>
        <v>0</v>
      </c>
      <c r="DE349" s="180" t="str">
        <f>IFERROR(VLOOKUP(Table2[[#This Row],[Custody]],'Lookup Values'!$BA$1:$BB$3,2,FALSE),"0")</f>
        <v>0</v>
      </c>
      <c r="DF349" s="180" t="str">
        <f>IFERROR(VLOOKUP(Table2[[#This Row],[KS2 Eng &amp; Maths Ability Profile HAP/MAP/LAP]],'Lookup Values'!$BC$1:$BD$4,2,FALSE),"0")</f>
        <v>0</v>
      </c>
      <c r="DG349" s="180" t="str">
        <f>IFERROR(VLOOKUP(Table2[[#This Row],[Intended Post 16 Destination]],'Lookup Values'!$BG$1:$BH$12,2,FALSE),"0")</f>
        <v>0</v>
      </c>
      <c r="DH349" s="180" t="str">
        <f>IFERROR(VLOOKUP(Table2[[#This Row],[Application submitted (Y/N or number of applications)]],'Lookup Values'!$BI$1:$BJ$3,2,FALSE),"0")</f>
        <v>0</v>
      </c>
      <c r="DI349" s="180" t="str">
        <f>IFERROR(VLOOKUP(Table2[[#This Row],[Provider Name]],'Lookup Values'!$BK$1:$BL$3,2,FALSE),"0")</f>
        <v>0</v>
      </c>
      <c r="DJ349" s="181"/>
      <c r="DK349" s="180" t="str">
        <f>IFERROR(VLOOKUP(Table2[[#This Row],[Offer received (Y/N)]],'Lookup Values'!$BM$1:$BN$3,2,FALSE),"0")</f>
        <v>0</v>
      </c>
      <c r="DL349" s="180" t="str">
        <f>IFERROR(VLOOKUP(Table2[[#This Row],[Poor Behaviour / Attitude / Motivation]],'Lookup Values'!$BO$1:$BP$4,2,FALSE),"0")</f>
        <v>0</v>
      </c>
      <c r="DM349" s="180" t="str">
        <f>IFERROR(VLOOKUP(Table2[[#This Row],[Other known risk factors (1)]],'Lookup Values'!$BQ$1:$BR$10,2,FALSE),"0")</f>
        <v>0</v>
      </c>
      <c r="DN349" s="182" t="str">
        <f>IFERROR(VLOOKUP(Table2[[#This Row],[Other known risk factors (2)]],'Lookup Values'!$BQ$1:$BR$10,2,FALSE),"0")</f>
        <v>0</v>
      </c>
      <c r="DO349" s="180">
        <f>SUM(Table3[[#This Row],[Gender Score]:[Other known risk factors (2) Score]])</f>
        <v>0</v>
      </c>
      <c r="DP349" s="185" t="str">
        <f>CONCATENATE(Table2[[#This Row],[Generated RONI]],Table2[[#This Row],[School RONI]])</f>
        <v>Very Low</v>
      </c>
    </row>
    <row r="350" spans="1:120" s="179" customFormat="1" ht="13" x14ac:dyDescent="0.3">
      <c r="A350" s="168"/>
      <c r="B350" s="169"/>
      <c r="C350" s="170"/>
      <c r="D350" s="170"/>
      <c r="E350" s="170"/>
      <c r="F350" s="170"/>
      <c r="G350" s="170"/>
      <c r="H350" s="171"/>
      <c r="I350" s="172"/>
      <c r="J350" s="173"/>
      <c r="K350" s="172"/>
      <c r="L350" s="172"/>
      <c r="M350" s="173"/>
      <c r="N350" s="171"/>
      <c r="O350" s="173"/>
      <c r="P350" s="175"/>
      <c r="Q350" s="175"/>
      <c r="R350" s="175"/>
      <c r="S350" s="175"/>
      <c r="T350" s="175"/>
      <c r="U350" s="175"/>
      <c r="V350" s="175"/>
      <c r="W350" s="175"/>
      <c r="X350" s="175"/>
      <c r="Y350" s="175"/>
      <c r="Z350" s="175"/>
      <c r="AA350" s="175"/>
      <c r="AB350" s="175"/>
      <c r="AC350" s="175"/>
      <c r="AD350" s="175"/>
      <c r="AE350" s="175"/>
      <c r="AF350" s="175"/>
      <c r="AG350" s="175"/>
      <c r="AH350" s="175"/>
      <c r="AI350" s="175"/>
      <c r="AJ350" s="175"/>
      <c r="AK350" s="175"/>
      <c r="AL350" s="175"/>
      <c r="AM350" s="175"/>
      <c r="AN350" s="175"/>
      <c r="AO350" s="175"/>
      <c r="AP350" s="175"/>
      <c r="AQ350" s="175"/>
      <c r="AR350" s="176"/>
      <c r="AS350" s="176"/>
      <c r="AT350" s="176"/>
      <c r="AU350" s="177" t="str">
        <f>VLOOKUP(Table3[[#This Row],[Risk Rating Score]],'Lookup Values'!$BS$1:$BT$34,2)</f>
        <v>Very Low</v>
      </c>
      <c r="AV350" s="172"/>
      <c r="AW350" s="177" t="str">
        <f>IFERROR(VLOOKUP(Table3[[#This Row],[RONI Match]],'Lookup Values'!$BU$2:$BV$26,2,FALSE),"")</f>
        <v/>
      </c>
      <c r="AX350" s="186"/>
      <c r="AY350" s="172"/>
      <c r="AZ350" s="176"/>
      <c r="BA350" s="170"/>
      <c r="BB350" s="170"/>
      <c r="BC350" s="170"/>
      <c r="BD350" s="170"/>
      <c r="BE350" s="170"/>
      <c r="BF350" s="170"/>
      <c r="BG350" s="170"/>
      <c r="BH350" s="170"/>
      <c r="BI350" s="175"/>
      <c r="BJ350" s="173"/>
      <c r="BK350" s="173"/>
      <c r="BL350" s="175"/>
      <c r="BM350" s="176"/>
      <c r="CC350" s="184" t="str">
        <f>IFERROR(VLOOKUP(Table2[[#This Row],[Gender]],'Lookup Values'!$A$1:$B$5,2,FALSE),"0")</f>
        <v>0</v>
      </c>
      <c r="CD350" s="181"/>
      <c r="CE350" s="180" t="str">
        <f>IFERROR(VLOOKUP(Table2[[#This Row],[Year Group]],'Lookup Values'!$C$1:$D$9,2,FALSE),"0")</f>
        <v>0</v>
      </c>
      <c r="CF350" s="180" t="str">
        <f>IFERROR(VLOOKUP(Table2[[#This Row],[School]],'Lookup Values'!$E$1:$E$22,2,FALSE),"0")</f>
        <v>0</v>
      </c>
      <c r="CG350" s="180" t="str">
        <f>IFERROR(VLOOKUP(Table2[[#This Row],[Attending PRU / AP]],'Lookup Values'!$G$1:$H$3,2,FALSE),"0")</f>
        <v>0</v>
      </c>
      <c r="CH350" s="180" t="str">
        <f>IFERROR(VLOOKUP(Table2[[#This Row],[EHE]],'Lookup Values'!$I$1:$J$3,2,FALSE),"0")</f>
        <v>0</v>
      </c>
      <c r="CI350" s="180" t="str">
        <f>IFERROR(VLOOKUP(Table2[[#This Row],[CME]],'Lookup Values'!$K$1:$L$3,2,FALSE),"0")</f>
        <v>0</v>
      </c>
      <c r="CJ350" s="183" t="str">
        <f>IFERROR(VLOOKUP(Table2[[#This Row],[Ethnicity]],'Ethnicity codes'!$H$1:$J$101,3,FALSE),"")</f>
        <v/>
      </c>
      <c r="CK350" s="180" t="str">
        <f>IFERROR(VLOOKUP(Table3[[#This Row],[Ethnicity2]],'Lookup Values'!$M$1:$N$23,2,FALSE),"0")</f>
        <v>0</v>
      </c>
      <c r="CL350" s="180" t="str">
        <f>IFERROR(VLOOKUP(Table3[[#This Row],[Ethnicity2]],'Lookup Values'!$O$1:$P$3,2,FALSE),"0")</f>
        <v>0</v>
      </c>
      <c r="CM350" s="180" t="str">
        <f>IFERROR(VLOOKUP(Table2[[#This Row],[EAL]],'Lookup Values'!$Q$1:$R$3,2,FALSE),"0")</f>
        <v>0</v>
      </c>
      <c r="CN350" s="180" t="str">
        <f>IFERROR(VLOOKUP(Table2[[#This Row],[SEND]],'Lookup Values'!$S$1:$T$6,2,FALSE),"0")</f>
        <v>0</v>
      </c>
      <c r="CO350" s="180" t="str">
        <f>IFERROR(VLOOKUP(Table2[[#This Row],[Pupil Premium]],'Lookup Values'!$U$1:$V$3,2,FALSE),"0")</f>
        <v>0</v>
      </c>
      <c r="CP350" s="180" t="str">
        <f>IFERROR(VLOOKUP(Table2[[#This Row],[LAC / Care Leaver]],'Lookup Values'!$W$1:$X$3,2,FALSE),"0")</f>
        <v>0</v>
      </c>
      <c r="CQ350" s="180" t="str">
        <f>IFERROR(VLOOKUP(Table2[[#This Row],[CP / CIN]],'Lookup Values'!$Y$1:$Z$3,2,FALSE),"0")</f>
        <v>0</v>
      </c>
      <c r="CR350" s="180" t="str">
        <f>IFERROR(VLOOKUP(Table2[[#This Row],[Early Help Referral]],'Lookup Values'!$Y$1:$Z$3,2,FALSE),"0")</f>
        <v>0</v>
      </c>
      <c r="CS350" s="180" t="str">
        <f>IFERROR(VLOOKUP(Table2[[#This Row],[Social Worker]],'Lookup Values'!$Y$1:$Z$3,2,FALSE),"0")</f>
        <v>0</v>
      </c>
      <c r="CT350" s="180" t="str">
        <f>IFERROR(VLOOKUP(Table2[[#This Row],[Exclusion]],'Lookup Values'!$AE$1:$AF$5,2,FALSE),"0")</f>
        <v>0</v>
      </c>
      <c r="CU350" s="180" t="str">
        <f>IFERROR(VLOOKUP(Table2[[#This Row],[Attendance / Absence (&lt;90% PA / &lt;50% SA)]],'Lookup Values'!$AG$1:$AH$4,2,FALSE),"0")</f>
        <v>0</v>
      </c>
      <c r="CV350" s="180" t="str">
        <f>IFERROR(VLOOKUP(Table2[[#This Row],[Multiple School Moves (3+)]],'Lookup Values'!$AI$1:$AJ$3,2,FALSE),"0")</f>
        <v>0</v>
      </c>
      <c r="CW350" s="180" t="str">
        <f>IFERROR(VLOOKUP(Table2[[#This Row],[Pregnancy]],'Lookup Values'!$AK$1:$AL$3,2,FALSE),"0")</f>
        <v>0</v>
      </c>
      <c r="CX350" s="180" t="str">
        <f>IFERROR(VLOOKUP(Table2[[#This Row],[Young Parent]],'Lookup Values'!$AM$1:$AN$3,2,FALSE),"0")</f>
        <v>0</v>
      </c>
      <c r="CY350" s="180" t="str">
        <f>IFERROR(VLOOKUP(Table2[[#This Row],[Young Carer]],'Lookup Values'!$AO$1:$AP$3,2,FALSE),"0")</f>
        <v>0</v>
      </c>
      <c r="CZ350" s="180" t="str">
        <f>IFERROR(VLOOKUP(Table2[[#This Row],[CAMHS Involvement]],'Lookup Values'!$AQ$1:$AR$3,2,FALSE),"0")</f>
        <v>0</v>
      </c>
      <c r="DA350" s="180" t="str">
        <f>IFERROR(VLOOKUP(Table2[[#This Row],[Health Condition]],'Lookup Values'!$AS$1:$AT$3,2,FALSE),"0")</f>
        <v>0</v>
      </c>
      <c r="DB350" s="180" t="str">
        <f>IFERROR(VLOOKUP(Table2[[#This Row],[Substance Misuse ]],'Lookup Values'!$AU$1:$AV$3,2,FALSE),"0")</f>
        <v>0</v>
      </c>
      <c r="DC350" s="180" t="str">
        <f>IFERROR(VLOOKUP(Table2[[#This Row],[YOT supervision]],'Lookup Values'!$AW$1:$AX$3,2,FALSE),"0")</f>
        <v>0</v>
      </c>
      <c r="DD350" s="180" t="str">
        <f>IFERROR(VLOOKUP(Table2[[#This Row],[Previous YOT supervision]],'Lookup Values'!$AY$1:$AZ$3,2,FALSE),"0")</f>
        <v>0</v>
      </c>
      <c r="DE350" s="180" t="str">
        <f>IFERROR(VLOOKUP(Table2[[#This Row],[Custody]],'Lookup Values'!$BA$1:$BB$3,2,FALSE),"0")</f>
        <v>0</v>
      </c>
      <c r="DF350" s="180" t="str">
        <f>IFERROR(VLOOKUP(Table2[[#This Row],[KS2 Eng &amp; Maths Ability Profile HAP/MAP/LAP]],'Lookup Values'!$BC$1:$BD$4,2,FALSE),"0")</f>
        <v>0</v>
      </c>
      <c r="DG350" s="180" t="str">
        <f>IFERROR(VLOOKUP(Table2[[#This Row],[Intended Post 16 Destination]],'Lookup Values'!$BG$1:$BH$12,2,FALSE),"0")</f>
        <v>0</v>
      </c>
      <c r="DH350" s="180" t="str">
        <f>IFERROR(VLOOKUP(Table2[[#This Row],[Application submitted (Y/N or number of applications)]],'Lookup Values'!$BI$1:$BJ$3,2,FALSE),"0")</f>
        <v>0</v>
      </c>
      <c r="DI350" s="180" t="str">
        <f>IFERROR(VLOOKUP(Table2[[#This Row],[Provider Name]],'Lookup Values'!$BK$1:$BL$3,2,FALSE),"0")</f>
        <v>0</v>
      </c>
      <c r="DJ350" s="181"/>
      <c r="DK350" s="180" t="str">
        <f>IFERROR(VLOOKUP(Table2[[#This Row],[Offer received (Y/N)]],'Lookup Values'!$BM$1:$BN$3,2,FALSE),"0")</f>
        <v>0</v>
      </c>
      <c r="DL350" s="180" t="str">
        <f>IFERROR(VLOOKUP(Table2[[#This Row],[Poor Behaviour / Attitude / Motivation]],'Lookup Values'!$BO$1:$BP$4,2,FALSE),"0")</f>
        <v>0</v>
      </c>
      <c r="DM350" s="180" t="str">
        <f>IFERROR(VLOOKUP(Table2[[#This Row],[Other known risk factors (1)]],'Lookup Values'!$BQ$1:$BR$10,2,FALSE),"0")</f>
        <v>0</v>
      </c>
      <c r="DN350" s="182" t="str">
        <f>IFERROR(VLOOKUP(Table2[[#This Row],[Other known risk factors (2)]],'Lookup Values'!$BQ$1:$BR$10,2,FALSE),"0")</f>
        <v>0</v>
      </c>
      <c r="DO350" s="180">
        <f>SUM(Table3[[#This Row],[Gender Score]:[Other known risk factors (2) Score]])</f>
        <v>0</v>
      </c>
      <c r="DP350" s="185" t="str">
        <f>CONCATENATE(Table2[[#This Row],[Generated RONI]],Table2[[#This Row],[School RONI]])</f>
        <v>Very Low</v>
      </c>
    </row>
    <row r="351" spans="1:120" ht="13" x14ac:dyDescent="0.3">
      <c r="A351" s="104"/>
      <c r="B351" s="104"/>
      <c r="C351" s="104"/>
      <c r="D351" s="104"/>
      <c r="E351" s="104"/>
      <c r="F351" s="104"/>
      <c r="G351" s="104"/>
      <c r="H351" s="104"/>
      <c r="I351" s="104"/>
      <c r="J351" s="104"/>
      <c r="K351" s="104"/>
      <c r="L351" s="104"/>
      <c r="M351" s="104"/>
      <c r="P351" s="104"/>
      <c r="Q351" s="104"/>
      <c r="U351" s="104"/>
      <c r="AQ351" s="104"/>
      <c r="AR351" s="104"/>
      <c r="AS351" s="104"/>
      <c r="AT351" s="104"/>
      <c r="AU351" s="104"/>
      <c r="AV351" s="104"/>
      <c r="AW351" s="104"/>
      <c r="AX351" s="104"/>
      <c r="AY351" s="104"/>
      <c r="BH351" s="104"/>
      <c r="BJ351" s="104"/>
      <c r="BK351" s="104"/>
      <c r="BL351" s="104"/>
      <c r="BM351" s="104"/>
      <c r="BN351" s="104"/>
      <c r="BO351" s="104"/>
      <c r="BP351" s="104"/>
      <c r="BQ351" s="104"/>
      <c r="BR351" s="104"/>
      <c r="BS351" s="104"/>
      <c r="BT351" s="104"/>
      <c r="BV351" s="104"/>
      <c r="BW351" s="104"/>
      <c r="BX351" s="104"/>
      <c r="BY351" s="104"/>
      <c r="BZ351" s="104"/>
      <c r="CA351" s="104"/>
      <c r="CB351" s="104"/>
      <c r="CC351" s="104"/>
      <c r="CD351" s="104"/>
      <c r="CE351" s="104"/>
      <c r="CF351" s="104"/>
      <c r="CG351" s="104"/>
      <c r="CJ351" s="104"/>
      <c r="CL351" s="104"/>
      <c r="CM351" s="104"/>
      <c r="CN351" s="104"/>
      <c r="CO351" s="104"/>
      <c r="CP351" s="104"/>
      <c r="CQ351" s="104"/>
      <c r="CR351" s="104"/>
      <c r="CS351" s="104"/>
      <c r="CT351" s="104"/>
      <c r="CU351" s="104"/>
    </row>
    <row r="352" spans="1:120" ht="13" x14ac:dyDescent="0.3">
      <c r="A352" s="104"/>
      <c r="B352" s="104"/>
      <c r="C352" s="104"/>
      <c r="D352" s="104"/>
      <c r="E352" s="104"/>
      <c r="F352" s="104"/>
      <c r="G352" s="104"/>
      <c r="H352" s="104"/>
      <c r="I352" s="104"/>
      <c r="J352" s="104"/>
      <c r="K352" s="104"/>
      <c r="L352" s="104"/>
      <c r="M352" s="104"/>
      <c r="P352" s="104"/>
      <c r="Q352" s="104"/>
      <c r="U352" s="104"/>
      <c r="AQ352" s="104"/>
      <c r="AR352" s="104"/>
      <c r="AS352" s="104"/>
      <c r="AT352" s="104"/>
      <c r="AU352" s="104"/>
      <c r="AV352" s="104"/>
      <c r="AW352" s="104"/>
      <c r="AX352" s="104"/>
      <c r="AY352" s="104"/>
      <c r="BH352" s="104"/>
      <c r="BJ352" s="104"/>
      <c r="BK352" s="104"/>
      <c r="BL352" s="104"/>
      <c r="BM352" s="104"/>
      <c r="BN352" s="104"/>
      <c r="BO352" s="104"/>
      <c r="BP352" s="104"/>
      <c r="BQ352" s="104"/>
      <c r="BR352" s="104"/>
      <c r="BS352" s="104"/>
      <c r="BT352" s="104"/>
      <c r="BV352" s="104"/>
      <c r="BW352" s="104"/>
      <c r="BX352" s="104"/>
      <c r="BY352" s="104"/>
      <c r="BZ352" s="104"/>
      <c r="CA352" s="104"/>
      <c r="CB352" s="104"/>
      <c r="CC352" s="104"/>
      <c r="CD352" s="104"/>
      <c r="CE352" s="104"/>
      <c r="CF352" s="104"/>
      <c r="CG352" s="104"/>
      <c r="CJ352" s="104"/>
      <c r="CL352" s="104"/>
      <c r="CM352" s="104"/>
      <c r="CN352" s="104"/>
      <c r="CO352" s="104"/>
      <c r="CP352" s="104"/>
      <c r="CQ352" s="104"/>
      <c r="CR352" s="104"/>
      <c r="CS352" s="104"/>
      <c r="CT352" s="104"/>
      <c r="CU352" s="104"/>
    </row>
    <row r="353" spans="1:99" ht="13" x14ac:dyDescent="0.3">
      <c r="A353" s="104"/>
      <c r="B353" s="104"/>
      <c r="C353" s="104"/>
      <c r="D353" s="104"/>
      <c r="E353" s="104"/>
      <c r="F353" s="104"/>
      <c r="G353" s="104"/>
      <c r="H353" s="104"/>
      <c r="I353" s="104"/>
      <c r="J353" s="104"/>
      <c r="K353" s="104"/>
      <c r="L353" s="104"/>
      <c r="M353" s="104"/>
      <c r="P353" s="104"/>
      <c r="Q353" s="104"/>
      <c r="U353" s="104"/>
      <c r="AQ353" s="104"/>
      <c r="AR353" s="104"/>
      <c r="AS353" s="104"/>
      <c r="AT353" s="104"/>
      <c r="AU353" s="104"/>
      <c r="AV353" s="104"/>
      <c r="AW353" s="104"/>
      <c r="AX353" s="104"/>
      <c r="AY353" s="104"/>
      <c r="BH353" s="104"/>
      <c r="BJ353" s="104"/>
      <c r="BK353" s="104"/>
      <c r="BL353" s="104"/>
      <c r="BM353" s="104"/>
      <c r="BN353" s="104"/>
      <c r="BO353" s="104"/>
      <c r="BP353" s="104"/>
      <c r="BQ353" s="104"/>
      <c r="BR353" s="104"/>
      <c r="BS353" s="104"/>
      <c r="BT353" s="104"/>
      <c r="BV353" s="104"/>
      <c r="BW353" s="104"/>
      <c r="BX353" s="104"/>
      <c r="BY353" s="104"/>
      <c r="BZ353" s="104"/>
      <c r="CA353" s="104"/>
      <c r="CB353" s="104"/>
      <c r="CC353" s="104"/>
      <c r="CD353" s="104"/>
      <c r="CE353" s="104"/>
      <c r="CF353" s="104"/>
      <c r="CG353" s="104"/>
      <c r="CJ353" s="104"/>
      <c r="CL353" s="104"/>
      <c r="CM353" s="104"/>
      <c r="CN353" s="104"/>
      <c r="CO353" s="104"/>
      <c r="CP353" s="104"/>
      <c r="CQ353" s="104"/>
      <c r="CR353" s="104"/>
      <c r="CS353" s="104"/>
      <c r="CT353" s="104"/>
      <c r="CU353" s="104"/>
    </row>
    <row r="354" spans="1:99" ht="13" x14ac:dyDescent="0.3">
      <c r="A354" s="104"/>
      <c r="B354" s="104"/>
      <c r="C354" s="104"/>
      <c r="D354" s="104"/>
      <c r="E354" s="104"/>
      <c r="F354" s="104"/>
      <c r="G354" s="104"/>
      <c r="H354" s="104"/>
      <c r="I354" s="104"/>
      <c r="J354" s="104"/>
      <c r="K354" s="104"/>
      <c r="L354" s="104"/>
      <c r="M354" s="104"/>
      <c r="P354" s="104"/>
      <c r="Q354" s="104"/>
      <c r="U354" s="104"/>
      <c r="AQ354" s="104"/>
      <c r="AR354" s="104"/>
      <c r="AS354" s="104"/>
      <c r="AT354" s="104"/>
      <c r="AU354" s="104"/>
      <c r="AV354" s="104"/>
      <c r="AW354" s="104"/>
      <c r="AX354" s="104"/>
      <c r="AY354" s="104"/>
      <c r="BH354" s="104"/>
      <c r="BJ354" s="104"/>
      <c r="BK354" s="104"/>
      <c r="BL354" s="104"/>
      <c r="BM354" s="104"/>
      <c r="BN354" s="104"/>
      <c r="BO354" s="104"/>
      <c r="BP354" s="104"/>
      <c r="BQ354" s="104"/>
      <c r="BR354" s="104"/>
      <c r="BS354" s="104"/>
      <c r="BT354" s="104"/>
      <c r="BV354" s="104"/>
      <c r="BW354" s="104"/>
      <c r="BX354" s="104"/>
      <c r="BY354" s="104"/>
      <c r="BZ354" s="104"/>
      <c r="CA354" s="104"/>
      <c r="CB354" s="104"/>
      <c r="CC354" s="104"/>
      <c r="CD354" s="104"/>
      <c r="CE354" s="104"/>
      <c r="CF354" s="104"/>
      <c r="CG354" s="104"/>
      <c r="CJ354" s="104"/>
      <c r="CL354" s="104"/>
      <c r="CM354" s="104"/>
      <c r="CN354" s="104"/>
      <c r="CO354" s="104"/>
      <c r="CP354" s="104"/>
      <c r="CQ354" s="104"/>
      <c r="CR354" s="104"/>
      <c r="CS354" s="104"/>
      <c r="CT354" s="104"/>
      <c r="CU354" s="104"/>
    </row>
    <row r="355" spans="1:99" ht="13" x14ac:dyDescent="0.3">
      <c r="A355" s="104"/>
      <c r="B355" s="104"/>
      <c r="C355" s="104"/>
      <c r="D355" s="104"/>
      <c r="E355" s="104"/>
      <c r="F355" s="104"/>
      <c r="G355" s="104"/>
      <c r="H355" s="104"/>
      <c r="I355" s="104"/>
      <c r="J355" s="104"/>
      <c r="K355" s="104"/>
      <c r="L355" s="104"/>
      <c r="M355" s="104"/>
      <c r="P355" s="104"/>
      <c r="Q355" s="104"/>
      <c r="U355" s="104"/>
      <c r="AQ355" s="104"/>
      <c r="AR355" s="104"/>
      <c r="AS355" s="104"/>
      <c r="AT355" s="104"/>
      <c r="AU355" s="104"/>
      <c r="AV355" s="104"/>
      <c r="AW355" s="104"/>
      <c r="AX355" s="104"/>
      <c r="AY355" s="104"/>
      <c r="BH355" s="104"/>
      <c r="BJ355" s="104"/>
      <c r="BK355" s="104"/>
      <c r="BL355" s="104"/>
      <c r="BM355" s="104"/>
      <c r="BN355" s="104"/>
      <c r="BO355" s="104"/>
      <c r="BP355" s="104"/>
      <c r="BQ355" s="104"/>
      <c r="BR355" s="104"/>
      <c r="BS355" s="104"/>
      <c r="BT355" s="104"/>
      <c r="BV355" s="104"/>
      <c r="BW355" s="104"/>
      <c r="BX355" s="104"/>
      <c r="BY355" s="104"/>
      <c r="BZ355" s="104"/>
      <c r="CA355" s="104"/>
      <c r="CB355" s="104"/>
      <c r="CC355" s="104"/>
      <c r="CD355" s="104"/>
      <c r="CE355" s="104"/>
      <c r="CF355" s="104"/>
      <c r="CG355" s="104"/>
      <c r="CJ355" s="104"/>
      <c r="CL355" s="104"/>
      <c r="CM355" s="104"/>
      <c r="CN355" s="104"/>
      <c r="CO355" s="104"/>
      <c r="CP355" s="104"/>
      <c r="CQ355" s="104"/>
      <c r="CR355" s="104"/>
      <c r="CS355" s="104"/>
      <c r="CT355" s="104"/>
      <c r="CU355" s="104"/>
    </row>
    <row r="356" spans="1:99" ht="13" x14ac:dyDescent="0.3">
      <c r="A356" s="104"/>
      <c r="B356" s="104"/>
      <c r="C356" s="104"/>
      <c r="D356" s="104"/>
      <c r="E356" s="104"/>
      <c r="F356" s="104"/>
      <c r="G356" s="104"/>
      <c r="H356" s="104"/>
      <c r="I356" s="104"/>
      <c r="J356" s="104"/>
      <c r="K356" s="104"/>
      <c r="L356" s="104"/>
      <c r="M356" s="104"/>
      <c r="P356" s="104"/>
      <c r="Q356" s="104"/>
      <c r="U356" s="104"/>
      <c r="AQ356" s="104"/>
      <c r="AR356" s="104"/>
      <c r="AS356" s="104"/>
      <c r="AT356" s="104"/>
      <c r="AU356" s="104"/>
      <c r="AV356" s="104"/>
      <c r="AW356" s="104"/>
      <c r="AX356" s="104"/>
      <c r="AY356" s="104"/>
      <c r="BH356" s="104"/>
      <c r="BJ356" s="104"/>
      <c r="BK356" s="104"/>
      <c r="BL356" s="104"/>
      <c r="BM356" s="104"/>
      <c r="BN356" s="104"/>
      <c r="BO356" s="104"/>
      <c r="BP356" s="104"/>
      <c r="BQ356" s="104"/>
      <c r="BR356" s="104"/>
      <c r="BS356" s="104"/>
      <c r="BT356" s="104"/>
      <c r="BV356" s="104"/>
      <c r="BW356" s="104"/>
      <c r="BX356" s="104"/>
      <c r="BY356" s="104"/>
      <c r="BZ356" s="104"/>
      <c r="CA356" s="104"/>
      <c r="CB356" s="104"/>
      <c r="CC356" s="104"/>
      <c r="CD356" s="104"/>
      <c r="CE356" s="104"/>
      <c r="CF356" s="104"/>
      <c r="CG356" s="104"/>
      <c r="CJ356" s="104"/>
      <c r="CL356" s="104"/>
      <c r="CM356" s="104"/>
      <c r="CN356" s="104"/>
      <c r="CO356" s="104"/>
      <c r="CP356" s="104"/>
      <c r="CQ356" s="104"/>
      <c r="CR356" s="104"/>
      <c r="CS356" s="104"/>
      <c r="CT356" s="104"/>
      <c r="CU356" s="104"/>
    </row>
    <row r="357" spans="1:99" ht="13" x14ac:dyDescent="0.3">
      <c r="A357" s="104"/>
      <c r="B357" s="104"/>
      <c r="C357" s="104"/>
      <c r="D357" s="104"/>
      <c r="E357" s="104"/>
      <c r="F357" s="104"/>
      <c r="G357" s="104"/>
      <c r="H357" s="104"/>
      <c r="I357" s="104"/>
      <c r="J357" s="104"/>
      <c r="K357" s="104"/>
      <c r="L357" s="104"/>
      <c r="M357" s="104"/>
      <c r="P357" s="104"/>
      <c r="Q357" s="104"/>
      <c r="U357" s="104"/>
      <c r="AQ357" s="104"/>
      <c r="AR357" s="104"/>
      <c r="AS357" s="104"/>
      <c r="AT357" s="104"/>
      <c r="AU357" s="104"/>
      <c r="AV357" s="104"/>
      <c r="AW357" s="104"/>
      <c r="AX357" s="104"/>
      <c r="AY357" s="104"/>
      <c r="BH357" s="104"/>
      <c r="BJ357" s="104"/>
      <c r="BK357" s="104"/>
      <c r="BL357" s="104"/>
      <c r="BM357" s="104"/>
      <c r="BN357" s="104"/>
      <c r="BO357" s="104"/>
      <c r="BP357" s="104"/>
      <c r="BQ357" s="104"/>
      <c r="BR357" s="104"/>
      <c r="BS357" s="104"/>
      <c r="BT357" s="104"/>
      <c r="BV357" s="104"/>
      <c r="BW357" s="104"/>
      <c r="BX357" s="104"/>
      <c r="BY357" s="104"/>
      <c r="BZ357" s="104"/>
      <c r="CA357" s="104"/>
      <c r="CB357" s="104"/>
      <c r="CC357" s="104"/>
      <c r="CD357" s="104"/>
      <c r="CE357" s="104"/>
      <c r="CF357" s="104"/>
      <c r="CG357" s="104"/>
      <c r="CJ357" s="104"/>
      <c r="CL357" s="104"/>
      <c r="CM357" s="104"/>
      <c r="CN357" s="104"/>
      <c r="CO357" s="104"/>
      <c r="CP357" s="104"/>
      <c r="CQ357" s="104"/>
      <c r="CR357" s="104"/>
      <c r="CS357" s="104"/>
      <c r="CT357" s="104"/>
      <c r="CU357" s="104"/>
    </row>
    <row r="358" spans="1:99" ht="13" x14ac:dyDescent="0.3">
      <c r="A358" s="104"/>
      <c r="B358" s="104"/>
      <c r="C358" s="104"/>
      <c r="D358" s="104"/>
      <c r="E358" s="104"/>
      <c r="F358" s="104"/>
      <c r="G358" s="104"/>
      <c r="H358" s="104"/>
      <c r="I358" s="104"/>
      <c r="J358" s="104"/>
      <c r="K358" s="104"/>
      <c r="L358" s="104"/>
      <c r="M358" s="104"/>
      <c r="P358" s="104"/>
      <c r="Q358" s="104"/>
      <c r="U358" s="104"/>
      <c r="AQ358" s="104"/>
      <c r="AR358" s="104"/>
      <c r="AS358" s="104"/>
      <c r="AT358" s="104"/>
      <c r="AU358" s="104"/>
      <c r="AV358" s="104"/>
      <c r="AW358" s="104"/>
      <c r="AX358" s="104"/>
      <c r="AY358" s="104"/>
      <c r="BH358" s="104"/>
      <c r="BJ358" s="104"/>
      <c r="BK358" s="104"/>
      <c r="BL358" s="104"/>
      <c r="BM358" s="104"/>
      <c r="BN358" s="104"/>
      <c r="BO358" s="104"/>
      <c r="BP358" s="104"/>
      <c r="BQ358" s="104"/>
      <c r="BR358" s="104"/>
      <c r="BS358" s="104"/>
      <c r="BT358" s="104"/>
      <c r="BV358" s="104"/>
      <c r="BW358" s="104"/>
      <c r="BX358" s="104"/>
      <c r="BY358" s="104"/>
      <c r="BZ358" s="104"/>
      <c r="CA358" s="104"/>
      <c r="CB358" s="104"/>
      <c r="CC358" s="104"/>
      <c r="CD358" s="104"/>
      <c r="CE358" s="104"/>
      <c r="CF358" s="104"/>
      <c r="CG358" s="104"/>
      <c r="CJ358" s="104"/>
      <c r="CL358" s="104"/>
      <c r="CM358" s="104"/>
      <c r="CN358" s="104"/>
      <c r="CO358" s="104"/>
      <c r="CP358" s="104"/>
      <c r="CQ358" s="104"/>
      <c r="CR358" s="104"/>
      <c r="CS358" s="104"/>
      <c r="CT358" s="104"/>
      <c r="CU358" s="104"/>
    </row>
    <row r="359" spans="1:99" ht="13" x14ac:dyDescent="0.3">
      <c r="A359" s="104"/>
      <c r="B359" s="104"/>
      <c r="C359" s="104"/>
      <c r="D359" s="104"/>
      <c r="E359" s="104"/>
      <c r="F359" s="104"/>
      <c r="G359" s="104"/>
      <c r="H359" s="104"/>
      <c r="I359" s="104"/>
      <c r="J359" s="104"/>
      <c r="K359" s="104"/>
      <c r="L359" s="104"/>
      <c r="M359" s="104"/>
      <c r="P359" s="104"/>
      <c r="Q359" s="104"/>
      <c r="U359" s="104"/>
      <c r="AQ359" s="104"/>
      <c r="AR359" s="104"/>
      <c r="AS359" s="104"/>
      <c r="AT359" s="104"/>
      <c r="AU359" s="104"/>
      <c r="AV359" s="104"/>
      <c r="AW359" s="104"/>
      <c r="AX359" s="104"/>
      <c r="AY359" s="104"/>
      <c r="BH359" s="104"/>
      <c r="BJ359" s="104"/>
      <c r="BK359" s="104"/>
      <c r="BL359" s="104"/>
      <c r="BM359" s="104"/>
      <c r="BN359" s="104"/>
      <c r="BO359" s="104"/>
      <c r="BP359" s="104"/>
      <c r="BQ359" s="104"/>
      <c r="BR359" s="104"/>
      <c r="BS359" s="104"/>
      <c r="BT359" s="104"/>
      <c r="BV359" s="104"/>
      <c r="BW359" s="104"/>
      <c r="BX359" s="104"/>
      <c r="BY359" s="104"/>
      <c r="BZ359" s="104"/>
      <c r="CA359" s="104"/>
      <c r="CB359" s="104"/>
      <c r="CC359" s="104"/>
      <c r="CD359" s="104"/>
      <c r="CE359" s="104"/>
      <c r="CF359" s="104"/>
      <c r="CG359" s="104"/>
      <c r="CJ359" s="104"/>
      <c r="CL359" s="104"/>
      <c r="CM359" s="104"/>
      <c r="CN359" s="104"/>
      <c r="CO359" s="104"/>
      <c r="CP359" s="104"/>
      <c r="CQ359" s="104"/>
      <c r="CR359" s="104"/>
      <c r="CS359" s="104"/>
      <c r="CT359" s="104"/>
      <c r="CU359" s="104"/>
    </row>
    <row r="360" spans="1:99" ht="13" x14ac:dyDescent="0.3">
      <c r="A360" s="104"/>
      <c r="B360" s="104"/>
      <c r="C360" s="104"/>
      <c r="D360" s="104"/>
      <c r="E360" s="104"/>
      <c r="F360" s="104"/>
      <c r="G360" s="104"/>
      <c r="H360" s="104"/>
      <c r="I360" s="104"/>
      <c r="J360" s="104"/>
      <c r="K360" s="104"/>
      <c r="L360" s="104"/>
      <c r="M360" s="104"/>
      <c r="P360" s="104"/>
      <c r="Q360" s="104"/>
      <c r="U360" s="104"/>
      <c r="AQ360" s="104"/>
      <c r="AR360" s="104"/>
      <c r="AS360" s="104"/>
      <c r="AT360" s="104"/>
      <c r="AU360" s="104"/>
      <c r="AV360" s="104"/>
      <c r="AW360" s="104"/>
      <c r="AX360" s="104"/>
      <c r="AY360" s="104"/>
      <c r="BH360" s="104"/>
      <c r="BJ360" s="104"/>
      <c r="BK360" s="104"/>
      <c r="BL360" s="104"/>
      <c r="BM360" s="104"/>
      <c r="BN360" s="104"/>
      <c r="BO360" s="104"/>
      <c r="BP360" s="104"/>
      <c r="BQ360" s="104"/>
      <c r="BR360" s="104"/>
      <c r="BS360" s="104"/>
      <c r="BT360" s="104"/>
      <c r="BV360" s="104"/>
      <c r="BW360" s="104"/>
      <c r="BX360" s="104"/>
      <c r="BY360" s="104"/>
      <c r="BZ360" s="104"/>
      <c r="CA360" s="104"/>
      <c r="CB360" s="104"/>
      <c r="CC360" s="104"/>
      <c r="CD360" s="104"/>
      <c r="CE360" s="104"/>
      <c r="CF360" s="104"/>
      <c r="CG360" s="104"/>
      <c r="CJ360" s="104"/>
      <c r="CL360" s="104"/>
      <c r="CM360" s="104"/>
      <c r="CN360" s="104"/>
      <c r="CO360" s="104"/>
      <c r="CP360" s="104"/>
      <c r="CQ360" s="104"/>
      <c r="CR360" s="104"/>
      <c r="CS360" s="104"/>
      <c r="CT360" s="104"/>
      <c r="CU360" s="104"/>
    </row>
    <row r="361" spans="1:99" ht="13" x14ac:dyDescent="0.3">
      <c r="A361" s="104"/>
      <c r="B361" s="104"/>
      <c r="C361" s="104"/>
      <c r="D361" s="104"/>
      <c r="E361" s="104"/>
      <c r="F361" s="104"/>
      <c r="G361" s="104"/>
      <c r="H361" s="104"/>
      <c r="I361" s="104"/>
      <c r="J361" s="104"/>
      <c r="K361" s="104"/>
      <c r="L361" s="104"/>
      <c r="M361" s="104"/>
      <c r="P361" s="104"/>
      <c r="Q361" s="104"/>
      <c r="U361" s="104"/>
      <c r="AQ361" s="104"/>
      <c r="AR361" s="104"/>
      <c r="AS361" s="104"/>
      <c r="AT361" s="104"/>
      <c r="AU361" s="104"/>
      <c r="AV361" s="104"/>
      <c r="AW361" s="104"/>
      <c r="AX361" s="104"/>
      <c r="AY361" s="104"/>
      <c r="BH361" s="104"/>
      <c r="BJ361" s="104"/>
      <c r="BK361" s="104"/>
      <c r="BL361" s="104"/>
      <c r="BM361" s="104"/>
      <c r="BN361" s="104"/>
      <c r="BO361" s="104"/>
      <c r="BP361" s="104"/>
      <c r="BQ361" s="104"/>
      <c r="BR361" s="104"/>
      <c r="BS361" s="104"/>
      <c r="BT361" s="104"/>
      <c r="BV361" s="104"/>
      <c r="BW361" s="104"/>
      <c r="BX361" s="104"/>
      <c r="BY361" s="104"/>
      <c r="BZ361" s="104"/>
      <c r="CA361" s="104"/>
      <c r="CB361" s="104"/>
      <c r="CC361" s="104"/>
      <c r="CD361" s="104"/>
      <c r="CE361" s="104"/>
      <c r="CF361" s="104"/>
      <c r="CG361" s="104"/>
      <c r="CJ361" s="104"/>
      <c r="CL361" s="104"/>
      <c r="CM361" s="104"/>
      <c r="CN361" s="104"/>
      <c r="CO361" s="104"/>
      <c r="CP361" s="104"/>
      <c r="CQ361" s="104"/>
      <c r="CR361" s="104"/>
      <c r="CS361" s="104"/>
      <c r="CT361" s="104"/>
      <c r="CU361" s="104"/>
    </row>
    <row r="362" spans="1:99" ht="13" x14ac:dyDescent="0.3">
      <c r="A362" s="104"/>
      <c r="B362" s="104"/>
      <c r="C362" s="104"/>
      <c r="D362" s="104"/>
      <c r="E362" s="104"/>
      <c r="F362" s="104"/>
      <c r="G362" s="104"/>
      <c r="H362" s="104"/>
      <c r="I362" s="104"/>
      <c r="J362" s="104"/>
      <c r="K362" s="104"/>
      <c r="L362" s="104"/>
      <c r="M362" s="104"/>
      <c r="P362" s="104"/>
      <c r="Q362" s="104"/>
      <c r="U362" s="104"/>
      <c r="AQ362" s="104"/>
      <c r="AR362" s="104"/>
      <c r="AS362" s="104"/>
      <c r="AT362" s="104"/>
      <c r="AU362" s="104"/>
      <c r="AV362" s="104"/>
      <c r="AW362" s="104"/>
      <c r="AX362" s="104"/>
      <c r="AY362" s="104"/>
      <c r="BH362" s="104"/>
      <c r="BJ362" s="104"/>
      <c r="BK362" s="104"/>
      <c r="BL362" s="104"/>
      <c r="BM362" s="104"/>
      <c r="BN362" s="104"/>
      <c r="BO362" s="104"/>
      <c r="BP362" s="104"/>
      <c r="BQ362" s="104"/>
      <c r="BR362" s="104"/>
      <c r="BS362" s="104"/>
      <c r="BT362" s="104"/>
      <c r="BV362" s="104"/>
      <c r="BW362" s="104"/>
      <c r="BX362" s="104"/>
      <c r="BY362" s="104"/>
      <c r="BZ362" s="104"/>
      <c r="CA362" s="104"/>
      <c r="CB362" s="104"/>
      <c r="CC362" s="104"/>
      <c r="CD362" s="104"/>
      <c r="CE362" s="104"/>
      <c r="CF362" s="104"/>
      <c r="CG362" s="104"/>
      <c r="CJ362" s="104"/>
      <c r="CL362" s="104"/>
      <c r="CM362" s="104"/>
      <c r="CN362" s="104"/>
      <c r="CO362" s="104"/>
      <c r="CP362" s="104"/>
      <c r="CQ362" s="104"/>
      <c r="CR362" s="104"/>
      <c r="CS362" s="104"/>
      <c r="CT362" s="104"/>
      <c r="CU362" s="104"/>
    </row>
    <row r="363" spans="1:99" ht="13" x14ac:dyDescent="0.3">
      <c r="A363" s="104"/>
      <c r="B363" s="104"/>
      <c r="C363" s="104"/>
      <c r="D363" s="104"/>
      <c r="E363" s="104"/>
      <c r="F363" s="104"/>
      <c r="G363" s="104"/>
      <c r="H363" s="104"/>
      <c r="I363" s="104"/>
      <c r="J363" s="104"/>
      <c r="K363" s="104"/>
      <c r="L363" s="104"/>
      <c r="M363" s="104"/>
      <c r="P363" s="104"/>
      <c r="Q363" s="104"/>
      <c r="U363" s="104"/>
      <c r="AQ363" s="104"/>
      <c r="AR363" s="104"/>
      <c r="AS363" s="104"/>
      <c r="AT363" s="104"/>
      <c r="AU363" s="104"/>
      <c r="AV363" s="104"/>
      <c r="AW363" s="104"/>
      <c r="AX363" s="104"/>
      <c r="AY363" s="104"/>
      <c r="BH363" s="104"/>
      <c r="BJ363" s="104"/>
      <c r="BK363" s="104"/>
      <c r="BL363" s="104"/>
      <c r="BM363" s="104"/>
      <c r="BN363" s="104"/>
      <c r="BO363" s="104"/>
      <c r="BP363" s="104"/>
      <c r="BQ363" s="104"/>
      <c r="BR363" s="104"/>
      <c r="BS363" s="104"/>
      <c r="BT363" s="104"/>
      <c r="BV363" s="104"/>
      <c r="BW363" s="104"/>
      <c r="BX363" s="104"/>
      <c r="BY363" s="104"/>
      <c r="BZ363" s="104"/>
      <c r="CA363" s="104"/>
      <c r="CB363" s="104"/>
      <c r="CC363" s="104"/>
      <c r="CD363" s="104"/>
      <c r="CE363" s="104"/>
      <c r="CF363" s="104"/>
      <c r="CG363" s="104"/>
      <c r="CJ363" s="104"/>
      <c r="CL363" s="104"/>
      <c r="CM363" s="104"/>
      <c r="CN363" s="104"/>
      <c r="CO363" s="104"/>
      <c r="CP363" s="104"/>
      <c r="CQ363" s="104"/>
      <c r="CR363" s="104"/>
      <c r="CS363" s="104"/>
      <c r="CT363" s="104"/>
      <c r="CU363" s="104"/>
    </row>
    <row r="364" spans="1:99" ht="13" x14ac:dyDescent="0.3">
      <c r="A364" s="104"/>
      <c r="B364" s="104"/>
      <c r="C364" s="104"/>
      <c r="D364" s="104"/>
      <c r="E364" s="104"/>
      <c r="F364" s="104"/>
      <c r="G364" s="104"/>
      <c r="H364" s="104"/>
      <c r="I364" s="104"/>
      <c r="J364" s="104"/>
      <c r="K364" s="104"/>
      <c r="L364" s="104"/>
      <c r="M364" s="104"/>
      <c r="P364" s="104"/>
      <c r="Q364" s="104"/>
      <c r="U364" s="104"/>
      <c r="AQ364" s="104"/>
      <c r="AR364" s="104"/>
      <c r="AS364" s="104"/>
      <c r="AT364" s="104"/>
      <c r="AU364" s="104"/>
      <c r="AV364" s="104"/>
      <c r="AW364" s="104"/>
      <c r="AX364" s="104"/>
      <c r="AY364" s="104"/>
      <c r="BH364" s="104"/>
      <c r="BJ364" s="104"/>
      <c r="BK364" s="104"/>
      <c r="BL364" s="104"/>
      <c r="BM364" s="104"/>
      <c r="BN364" s="104"/>
      <c r="BO364" s="104"/>
      <c r="BP364" s="104"/>
      <c r="BQ364" s="104"/>
      <c r="BR364" s="104"/>
      <c r="BS364" s="104"/>
      <c r="BT364" s="104"/>
      <c r="BV364" s="104"/>
      <c r="BW364" s="104"/>
      <c r="BX364" s="104"/>
      <c r="BY364" s="104"/>
      <c r="BZ364" s="104"/>
      <c r="CA364" s="104"/>
      <c r="CB364" s="104"/>
      <c r="CC364" s="104"/>
      <c r="CD364" s="104"/>
      <c r="CE364" s="104"/>
      <c r="CF364" s="104"/>
      <c r="CG364" s="104"/>
      <c r="CJ364" s="104"/>
      <c r="CL364" s="104"/>
      <c r="CM364" s="104"/>
      <c r="CN364" s="104"/>
      <c r="CO364" s="104"/>
      <c r="CP364" s="104"/>
      <c r="CQ364" s="104"/>
      <c r="CR364" s="104"/>
      <c r="CS364" s="104"/>
      <c r="CT364" s="104"/>
      <c r="CU364" s="104"/>
    </row>
    <row r="365" spans="1:99" ht="13" x14ac:dyDescent="0.3">
      <c r="A365" s="104"/>
      <c r="B365" s="104"/>
      <c r="C365" s="104"/>
      <c r="D365" s="104"/>
      <c r="E365" s="104"/>
      <c r="F365" s="104"/>
      <c r="G365" s="104"/>
      <c r="H365" s="104"/>
      <c r="I365" s="104"/>
      <c r="J365" s="104"/>
      <c r="K365" s="104"/>
      <c r="L365" s="104"/>
      <c r="M365" s="104"/>
      <c r="P365" s="104"/>
      <c r="Q365" s="104"/>
      <c r="U365" s="104"/>
      <c r="AQ365" s="104"/>
      <c r="AR365" s="104"/>
      <c r="AS365" s="104"/>
      <c r="AT365" s="104"/>
      <c r="AU365" s="104"/>
      <c r="AV365" s="104"/>
      <c r="AW365" s="104"/>
      <c r="AX365" s="104"/>
      <c r="AY365" s="104"/>
      <c r="BH365" s="104"/>
      <c r="BJ365" s="104"/>
      <c r="BK365" s="104"/>
      <c r="BL365" s="104"/>
      <c r="BM365" s="104"/>
      <c r="BN365" s="104"/>
      <c r="BO365" s="104"/>
      <c r="BP365" s="104"/>
      <c r="BQ365" s="104"/>
      <c r="BR365" s="104"/>
      <c r="BS365" s="104"/>
      <c r="BT365" s="104"/>
      <c r="BV365" s="104"/>
      <c r="BW365" s="104"/>
      <c r="BX365" s="104"/>
      <c r="BY365" s="104"/>
      <c r="BZ365" s="104"/>
      <c r="CA365" s="104"/>
      <c r="CB365" s="104"/>
      <c r="CC365" s="104"/>
      <c r="CD365" s="104"/>
      <c r="CE365" s="104"/>
      <c r="CF365" s="104"/>
      <c r="CG365" s="104"/>
      <c r="CJ365" s="104"/>
      <c r="CL365" s="104"/>
      <c r="CM365" s="104"/>
      <c r="CN365" s="104"/>
      <c r="CO365" s="104"/>
      <c r="CP365" s="104"/>
      <c r="CQ365" s="104"/>
      <c r="CR365" s="104"/>
      <c r="CS365" s="104"/>
      <c r="CT365" s="104"/>
      <c r="CU365" s="104"/>
    </row>
    <row r="366" spans="1:99" ht="13" x14ac:dyDescent="0.3">
      <c r="A366" s="104"/>
      <c r="B366" s="104"/>
      <c r="C366" s="104"/>
      <c r="D366" s="104"/>
      <c r="E366" s="104"/>
      <c r="F366" s="104"/>
      <c r="G366" s="104"/>
      <c r="H366" s="104"/>
      <c r="I366" s="104"/>
      <c r="J366" s="104"/>
      <c r="K366" s="104"/>
      <c r="L366" s="104"/>
      <c r="M366" s="104"/>
      <c r="P366" s="104"/>
      <c r="Q366" s="104"/>
      <c r="U366" s="104"/>
      <c r="AQ366" s="104"/>
      <c r="AR366" s="104"/>
      <c r="AS366" s="104"/>
      <c r="AT366" s="104"/>
      <c r="AU366" s="104"/>
      <c r="AV366" s="104"/>
      <c r="AW366" s="104"/>
      <c r="AX366" s="104"/>
      <c r="AY366" s="104"/>
      <c r="BH366" s="104"/>
      <c r="BJ366" s="104"/>
      <c r="BK366" s="104"/>
      <c r="BL366" s="104"/>
      <c r="BM366" s="104"/>
      <c r="BN366" s="104"/>
      <c r="BO366" s="104"/>
      <c r="BP366" s="104"/>
      <c r="BQ366" s="104"/>
      <c r="BR366" s="104"/>
      <c r="BS366" s="104"/>
      <c r="BT366" s="104"/>
      <c r="BV366" s="104"/>
      <c r="BW366" s="104"/>
      <c r="BX366" s="104"/>
      <c r="BY366" s="104"/>
      <c r="BZ366" s="104"/>
      <c r="CA366" s="104"/>
      <c r="CB366" s="104"/>
      <c r="CC366" s="104"/>
      <c r="CD366" s="104"/>
      <c r="CE366" s="104"/>
      <c r="CF366" s="104"/>
      <c r="CG366" s="104"/>
      <c r="CJ366" s="104"/>
      <c r="CL366" s="104"/>
      <c r="CM366" s="104"/>
      <c r="CN366" s="104"/>
      <c r="CO366" s="104"/>
      <c r="CP366" s="104"/>
      <c r="CQ366" s="104"/>
      <c r="CR366" s="104"/>
      <c r="CS366" s="104"/>
      <c r="CT366" s="104"/>
      <c r="CU366" s="104"/>
    </row>
    <row r="367" spans="1:99" ht="13" x14ac:dyDescent="0.3">
      <c r="A367" s="104"/>
      <c r="B367" s="104"/>
      <c r="C367" s="104"/>
      <c r="D367" s="104"/>
      <c r="E367" s="104"/>
      <c r="F367" s="104"/>
      <c r="G367" s="104"/>
      <c r="H367" s="104"/>
      <c r="I367" s="104"/>
      <c r="J367" s="104"/>
      <c r="K367" s="104"/>
      <c r="L367" s="104"/>
      <c r="M367" s="104"/>
      <c r="P367" s="104"/>
      <c r="Q367" s="104"/>
      <c r="U367" s="104"/>
      <c r="AQ367" s="104"/>
      <c r="AR367" s="104"/>
      <c r="AS367" s="104"/>
      <c r="AT367" s="104"/>
      <c r="AU367" s="104"/>
      <c r="AV367" s="104"/>
      <c r="AW367" s="104"/>
      <c r="AX367" s="104"/>
      <c r="AY367" s="104"/>
      <c r="BH367" s="104"/>
      <c r="BJ367" s="104"/>
      <c r="BK367" s="104"/>
      <c r="BL367" s="104"/>
      <c r="BM367" s="104"/>
      <c r="BN367" s="104"/>
      <c r="BO367" s="104"/>
      <c r="BP367" s="104"/>
      <c r="BQ367" s="104"/>
      <c r="BR367" s="104"/>
      <c r="BS367" s="104"/>
      <c r="BT367" s="104"/>
      <c r="BV367" s="104"/>
      <c r="BW367" s="104"/>
      <c r="BX367" s="104"/>
      <c r="BY367" s="104"/>
      <c r="BZ367" s="104"/>
      <c r="CA367" s="104"/>
      <c r="CB367" s="104"/>
      <c r="CC367" s="104"/>
      <c r="CD367" s="104"/>
      <c r="CE367" s="104"/>
      <c r="CF367" s="104"/>
      <c r="CG367" s="104"/>
      <c r="CJ367" s="104"/>
      <c r="CL367" s="104"/>
      <c r="CM367" s="104"/>
      <c r="CN367" s="104"/>
      <c r="CO367" s="104"/>
      <c r="CP367" s="104"/>
      <c r="CQ367" s="104"/>
      <c r="CR367" s="104"/>
      <c r="CS367" s="104"/>
      <c r="CT367" s="104"/>
      <c r="CU367" s="104"/>
    </row>
    <row r="368" spans="1:99" ht="13" x14ac:dyDescent="0.3">
      <c r="A368" s="104"/>
      <c r="B368" s="104"/>
      <c r="C368" s="104"/>
      <c r="D368" s="104"/>
      <c r="E368" s="104"/>
      <c r="F368" s="104"/>
      <c r="G368" s="104"/>
      <c r="H368" s="104"/>
      <c r="I368" s="104"/>
      <c r="J368" s="104"/>
      <c r="K368" s="104"/>
      <c r="L368" s="104"/>
      <c r="M368" s="104"/>
      <c r="P368" s="104"/>
      <c r="Q368" s="104"/>
      <c r="U368" s="104"/>
      <c r="AQ368" s="104"/>
      <c r="AR368" s="104"/>
      <c r="AS368" s="104"/>
      <c r="AT368" s="104"/>
      <c r="AU368" s="104"/>
      <c r="AV368" s="104"/>
      <c r="AW368" s="104"/>
      <c r="AX368" s="104"/>
      <c r="AY368" s="104"/>
      <c r="BH368" s="104"/>
      <c r="BJ368" s="104"/>
      <c r="BK368" s="104"/>
      <c r="BL368" s="104"/>
      <c r="BM368" s="104"/>
      <c r="BN368" s="104"/>
      <c r="BO368" s="104"/>
      <c r="BP368" s="104"/>
      <c r="BQ368" s="104"/>
      <c r="BR368" s="104"/>
      <c r="BS368" s="104"/>
      <c r="BT368" s="104"/>
      <c r="BV368" s="104"/>
      <c r="BW368" s="104"/>
      <c r="BX368" s="104"/>
      <c r="BY368" s="104"/>
      <c r="BZ368" s="104"/>
      <c r="CA368" s="104"/>
      <c r="CB368" s="104"/>
      <c r="CC368" s="104"/>
      <c r="CD368" s="104"/>
      <c r="CE368" s="104"/>
      <c r="CF368" s="104"/>
      <c r="CG368" s="104"/>
      <c r="CJ368" s="104"/>
      <c r="CL368" s="104"/>
      <c r="CM368" s="104"/>
      <c r="CN368" s="104"/>
      <c r="CO368" s="104"/>
      <c r="CP368" s="104"/>
      <c r="CQ368" s="104"/>
      <c r="CR368" s="104"/>
      <c r="CS368" s="104"/>
      <c r="CT368" s="104"/>
      <c r="CU368" s="104"/>
    </row>
    <row r="369" spans="1:99" ht="13" x14ac:dyDescent="0.3">
      <c r="A369" s="104"/>
      <c r="B369" s="104"/>
      <c r="C369" s="104"/>
      <c r="D369" s="104"/>
      <c r="E369" s="104"/>
      <c r="F369" s="104"/>
      <c r="G369" s="104"/>
      <c r="H369" s="104"/>
      <c r="I369" s="104"/>
      <c r="J369" s="104"/>
      <c r="K369" s="104"/>
      <c r="L369" s="104"/>
      <c r="M369" s="104"/>
      <c r="P369" s="104"/>
      <c r="Q369" s="104"/>
      <c r="U369" s="104"/>
      <c r="AQ369" s="104"/>
      <c r="AR369" s="104"/>
      <c r="AS369" s="104"/>
      <c r="AT369" s="104"/>
      <c r="AU369" s="104"/>
      <c r="AV369" s="104"/>
      <c r="AW369" s="104"/>
      <c r="AX369" s="104"/>
      <c r="AY369" s="104"/>
      <c r="BH369" s="104"/>
      <c r="BJ369" s="104"/>
      <c r="BK369" s="104"/>
      <c r="BL369" s="104"/>
      <c r="BM369" s="104"/>
      <c r="BN369" s="104"/>
      <c r="BO369" s="104"/>
      <c r="BP369" s="104"/>
      <c r="BQ369" s="104"/>
      <c r="BR369" s="104"/>
      <c r="BS369" s="104"/>
      <c r="BT369" s="104"/>
      <c r="BV369" s="104"/>
      <c r="BW369" s="104"/>
      <c r="BX369" s="104"/>
      <c r="BY369" s="104"/>
      <c r="BZ369" s="104"/>
      <c r="CA369" s="104"/>
      <c r="CB369" s="104"/>
      <c r="CC369" s="104"/>
      <c r="CD369" s="104"/>
      <c r="CE369" s="104"/>
      <c r="CF369" s="104"/>
      <c r="CG369" s="104"/>
      <c r="CJ369" s="104"/>
      <c r="CL369" s="104"/>
      <c r="CM369" s="104"/>
      <c r="CN369" s="104"/>
      <c r="CO369" s="104"/>
      <c r="CP369" s="104"/>
      <c r="CQ369" s="104"/>
      <c r="CR369" s="104"/>
      <c r="CS369" s="104"/>
      <c r="CT369" s="104"/>
      <c r="CU369" s="104"/>
    </row>
    <row r="370" spans="1:99" ht="13" x14ac:dyDescent="0.3">
      <c r="A370" s="104"/>
      <c r="B370" s="104"/>
      <c r="C370" s="104"/>
      <c r="D370" s="104"/>
      <c r="E370" s="104"/>
      <c r="F370" s="104"/>
      <c r="G370" s="104"/>
      <c r="H370" s="104"/>
      <c r="I370" s="104"/>
      <c r="J370" s="104"/>
      <c r="K370" s="104"/>
      <c r="L370" s="104"/>
      <c r="M370" s="104"/>
      <c r="P370" s="104"/>
      <c r="Q370" s="104"/>
      <c r="U370" s="104"/>
      <c r="AQ370" s="104"/>
      <c r="AR370" s="104"/>
      <c r="AS370" s="104"/>
      <c r="AT370" s="104"/>
      <c r="AU370" s="104"/>
      <c r="AV370" s="104"/>
      <c r="AW370" s="104"/>
      <c r="AX370" s="104"/>
      <c r="AY370" s="104"/>
      <c r="BH370" s="104"/>
      <c r="BJ370" s="104"/>
      <c r="BK370" s="104"/>
      <c r="BL370" s="104"/>
      <c r="BM370" s="104"/>
      <c r="BN370" s="104"/>
      <c r="BO370" s="104"/>
      <c r="BP370" s="104"/>
      <c r="BQ370" s="104"/>
      <c r="BR370" s="104"/>
      <c r="BS370" s="104"/>
      <c r="BT370" s="104"/>
      <c r="BV370" s="104"/>
      <c r="BW370" s="104"/>
      <c r="BX370" s="104"/>
      <c r="BY370" s="104"/>
      <c r="BZ370" s="104"/>
      <c r="CA370" s="104"/>
      <c r="CB370" s="104"/>
      <c r="CC370" s="104"/>
      <c r="CD370" s="104"/>
      <c r="CE370" s="104"/>
      <c r="CF370" s="104"/>
      <c r="CG370" s="104"/>
      <c r="CJ370" s="104"/>
      <c r="CL370" s="104"/>
      <c r="CM370" s="104"/>
      <c r="CN370" s="104"/>
      <c r="CO370" s="104"/>
      <c r="CP370" s="104"/>
      <c r="CQ370" s="104"/>
      <c r="CR370" s="104"/>
      <c r="CS370" s="104"/>
      <c r="CT370" s="104"/>
      <c r="CU370" s="104"/>
    </row>
    <row r="371" spans="1:99" ht="13" x14ac:dyDescent="0.3">
      <c r="A371" s="104"/>
      <c r="B371" s="104"/>
      <c r="C371" s="104"/>
      <c r="D371" s="104"/>
      <c r="E371" s="104"/>
      <c r="F371" s="104"/>
      <c r="G371" s="104"/>
      <c r="H371" s="104"/>
      <c r="I371" s="104"/>
      <c r="J371" s="104"/>
      <c r="K371" s="104"/>
      <c r="L371" s="104"/>
      <c r="M371" s="104"/>
      <c r="P371" s="104"/>
      <c r="Q371" s="104"/>
      <c r="U371" s="104"/>
      <c r="AQ371" s="104"/>
      <c r="AR371" s="104"/>
      <c r="AS371" s="104"/>
      <c r="AT371" s="104"/>
      <c r="AU371" s="104"/>
      <c r="AV371" s="104"/>
      <c r="AW371" s="104"/>
      <c r="AX371" s="104"/>
      <c r="AY371" s="104"/>
      <c r="BH371" s="104"/>
      <c r="BJ371" s="104"/>
      <c r="BK371" s="104"/>
      <c r="BL371" s="104"/>
      <c r="BM371" s="104"/>
      <c r="BN371" s="104"/>
      <c r="BO371" s="104"/>
      <c r="BP371" s="104"/>
      <c r="BQ371" s="104"/>
      <c r="BR371" s="104"/>
      <c r="BS371" s="104"/>
      <c r="BT371" s="104"/>
      <c r="BV371" s="104"/>
      <c r="BW371" s="104"/>
      <c r="BX371" s="104"/>
      <c r="BY371" s="104"/>
      <c r="BZ371" s="104"/>
      <c r="CA371" s="104"/>
      <c r="CB371" s="104"/>
      <c r="CC371" s="104"/>
      <c r="CD371" s="104"/>
      <c r="CE371" s="104"/>
      <c r="CF371" s="104"/>
      <c r="CG371" s="104"/>
      <c r="CJ371" s="104"/>
      <c r="CL371" s="104"/>
      <c r="CM371" s="104"/>
      <c r="CN371" s="104"/>
      <c r="CO371" s="104"/>
      <c r="CP371" s="104"/>
      <c r="CQ371" s="104"/>
      <c r="CR371" s="104"/>
      <c r="CS371" s="104"/>
      <c r="CT371" s="104"/>
      <c r="CU371" s="104"/>
    </row>
    <row r="372" spans="1:99" ht="13" x14ac:dyDescent="0.3">
      <c r="A372" s="104"/>
      <c r="B372" s="104"/>
      <c r="C372" s="104"/>
      <c r="D372" s="104"/>
      <c r="E372" s="104"/>
      <c r="F372" s="104"/>
      <c r="G372" s="104"/>
      <c r="H372" s="104"/>
      <c r="I372" s="104"/>
      <c r="J372" s="104"/>
      <c r="K372" s="104"/>
      <c r="L372" s="104"/>
      <c r="M372" s="104"/>
      <c r="P372" s="104"/>
      <c r="Q372" s="104"/>
      <c r="U372" s="104"/>
      <c r="AQ372" s="104"/>
      <c r="AR372" s="104"/>
      <c r="AS372" s="104"/>
      <c r="AT372" s="104"/>
      <c r="AU372" s="104"/>
      <c r="AV372" s="104"/>
      <c r="AW372" s="104"/>
      <c r="AX372" s="104"/>
      <c r="AY372" s="104"/>
      <c r="BH372" s="104"/>
      <c r="BJ372" s="104"/>
      <c r="BK372" s="104"/>
      <c r="BL372" s="104"/>
      <c r="BM372" s="104"/>
      <c r="BN372" s="104"/>
      <c r="BO372" s="104"/>
      <c r="BP372" s="104"/>
      <c r="BQ372" s="104"/>
      <c r="BR372" s="104"/>
      <c r="BS372" s="104"/>
      <c r="BT372" s="104"/>
      <c r="BV372" s="104"/>
      <c r="BW372" s="104"/>
      <c r="BX372" s="104"/>
      <c r="BY372" s="104"/>
      <c r="BZ372" s="104"/>
      <c r="CA372" s="104"/>
      <c r="CB372" s="104"/>
      <c r="CC372" s="104"/>
      <c r="CD372" s="104"/>
      <c r="CE372" s="104"/>
      <c r="CF372" s="104"/>
      <c r="CG372" s="104"/>
      <c r="CJ372" s="104"/>
      <c r="CL372" s="104"/>
      <c r="CM372" s="104"/>
      <c r="CN372" s="104"/>
      <c r="CO372" s="104"/>
      <c r="CP372" s="104"/>
      <c r="CQ372" s="104"/>
      <c r="CR372" s="104"/>
      <c r="CS372" s="104"/>
      <c r="CT372" s="104"/>
      <c r="CU372" s="104"/>
    </row>
    <row r="373" spans="1:99" ht="13" x14ac:dyDescent="0.3">
      <c r="A373" s="104"/>
      <c r="B373" s="104"/>
      <c r="C373" s="104"/>
      <c r="D373" s="104"/>
      <c r="E373" s="104"/>
      <c r="F373" s="104"/>
      <c r="G373" s="104"/>
      <c r="H373" s="104"/>
      <c r="I373" s="104"/>
      <c r="J373" s="104"/>
      <c r="K373" s="104"/>
      <c r="L373" s="104"/>
      <c r="M373" s="104"/>
      <c r="P373" s="104"/>
      <c r="Q373" s="104"/>
      <c r="U373" s="104"/>
      <c r="AQ373" s="104"/>
      <c r="AR373" s="104"/>
      <c r="AS373" s="104"/>
      <c r="AT373" s="104"/>
      <c r="AU373" s="104"/>
      <c r="AV373" s="104"/>
      <c r="AW373" s="104"/>
      <c r="AX373" s="104"/>
      <c r="AY373" s="104"/>
      <c r="BH373" s="104"/>
      <c r="BJ373" s="104"/>
      <c r="BK373" s="104"/>
      <c r="BL373" s="104"/>
      <c r="BM373" s="104"/>
      <c r="BN373" s="104"/>
      <c r="BO373" s="104"/>
      <c r="BP373" s="104"/>
      <c r="BQ373" s="104"/>
      <c r="BR373" s="104"/>
      <c r="BS373" s="104"/>
      <c r="BT373" s="104"/>
      <c r="BV373" s="104"/>
      <c r="BW373" s="104"/>
      <c r="BX373" s="104"/>
      <c r="BY373" s="104"/>
      <c r="BZ373" s="104"/>
      <c r="CA373" s="104"/>
      <c r="CB373" s="104"/>
      <c r="CC373" s="104"/>
      <c r="CD373" s="104"/>
      <c r="CE373" s="104"/>
      <c r="CF373" s="104"/>
      <c r="CG373" s="104"/>
      <c r="CJ373" s="104"/>
      <c r="CL373" s="104"/>
      <c r="CM373" s="104"/>
      <c r="CN373" s="104"/>
      <c r="CO373" s="104"/>
      <c r="CP373" s="104"/>
      <c r="CQ373" s="104"/>
      <c r="CR373" s="104"/>
      <c r="CS373" s="104"/>
      <c r="CT373" s="104"/>
      <c r="CU373" s="104"/>
    </row>
    <row r="374" spans="1:99" ht="13" x14ac:dyDescent="0.3">
      <c r="A374" s="104"/>
      <c r="B374" s="104"/>
      <c r="C374" s="104"/>
      <c r="D374" s="104"/>
      <c r="E374" s="104"/>
      <c r="F374" s="104"/>
      <c r="G374" s="104"/>
      <c r="H374" s="104"/>
      <c r="I374" s="104"/>
      <c r="J374" s="104"/>
      <c r="K374" s="104"/>
      <c r="L374" s="104"/>
      <c r="M374" s="104"/>
      <c r="P374" s="104"/>
      <c r="Q374" s="104"/>
      <c r="U374" s="104"/>
      <c r="AQ374" s="104"/>
      <c r="AR374" s="104"/>
      <c r="AS374" s="104"/>
      <c r="AT374" s="104"/>
      <c r="AU374" s="104"/>
      <c r="AV374" s="104"/>
      <c r="AW374" s="104"/>
      <c r="AX374" s="104"/>
      <c r="AY374" s="104"/>
      <c r="BH374" s="104"/>
      <c r="BJ374" s="104"/>
      <c r="BK374" s="104"/>
      <c r="BL374" s="104"/>
      <c r="BM374" s="104"/>
      <c r="BN374" s="104"/>
      <c r="BO374" s="104"/>
      <c r="BP374" s="104"/>
      <c r="BQ374" s="104"/>
      <c r="BR374" s="104"/>
      <c r="BS374" s="104"/>
      <c r="BT374" s="104"/>
      <c r="BV374" s="104"/>
      <c r="BW374" s="104"/>
      <c r="BX374" s="104"/>
      <c r="BY374" s="104"/>
      <c r="BZ374" s="104"/>
      <c r="CA374" s="104"/>
      <c r="CB374" s="104"/>
      <c r="CC374" s="104"/>
      <c r="CD374" s="104"/>
      <c r="CE374" s="104"/>
      <c r="CF374" s="104"/>
      <c r="CG374" s="104"/>
      <c r="CJ374" s="104"/>
      <c r="CL374" s="104"/>
      <c r="CM374" s="104"/>
      <c r="CN374" s="104"/>
      <c r="CO374" s="104"/>
      <c r="CP374" s="104"/>
      <c r="CQ374" s="104"/>
      <c r="CR374" s="104"/>
      <c r="CS374" s="104"/>
      <c r="CT374" s="104"/>
      <c r="CU374" s="104"/>
    </row>
    <row r="375" spans="1:99" ht="13" x14ac:dyDescent="0.3">
      <c r="A375" s="104"/>
      <c r="B375" s="104"/>
      <c r="C375" s="104"/>
      <c r="D375" s="104"/>
      <c r="E375" s="104"/>
      <c r="F375" s="104"/>
      <c r="G375" s="104"/>
      <c r="H375" s="104"/>
      <c r="I375" s="104"/>
      <c r="J375" s="104"/>
      <c r="K375" s="104"/>
      <c r="L375" s="104"/>
      <c r="M375" s="104"/>
      <c r="P375" s="104"/>
      <c r="Q375" s="104"/>
      <c r="U375" s="104"/>
      <c r="AQ375" s="104"/>
      <c r="AR375" s="104"/>
      <c r="AS375" s="104"/>
      <c r="AT375" s="104"/>
      <c r="AU375" s="104"/>
      <c r="AV375" s="104"/>
      <c r="AW375" s="104"/>
      <c r="AX375" s="104"/>
      <c r="AY375" s="104"/>
      <c r="BH375" s="104"/>
      <c r="BJ375" s="104"/>
      <c r="BK375" s="104"/>
      <c r="BL375" s="104"/>
      <c r="BM375" s="104"/>
      <c r="BN375" s="104"/>
      <c r="BO375" s="104"/>
      <c r="BP375" s="104"/>
      <c r="BQ375" s="104"/>
      <c r="BR375" s="104"/>
      <c r="BS375" s="104"/>
      <c r="BT375" s="104"/>
      <c r="BV375" s="104"/>
      <c r="BW375" s="104"/>
      <c r="BX375" s="104"/>
      <c r="BY375" s="104"/>
      <c r="BZ375" s="104"/>
      <c r="CA375" s="104"/>
      <c r="CB375" s="104"/>
      <c r="CC375" s="104"/>
      <c r="CD375" s="104"/>
      <c r="CE375" s="104"/>
      <c r="CF375" s="104"/>
      <c r="CG375" s="104"/>
      <c r="CJ375" s="104"/>
      <c r="CL375" s="104"/>
      <c r="CM375" s="104"/>
      <c r="CN375" s="104"/>
      <c r="CO375" s="104"/>
      <c r="CP375" s="104"/>
      <c r="CQ375" s="104"/>
      <c r="CR375" s="104"/>
      <c r="CS375" s="104"/>
      <c r="CT375" s="104"/>
      <c r="CU375" s="104"/>
    </row>
    <row r="376" spans="1:99" ht="13" x14ac:dyDescent="0.3">
      <c r="A376" s="104"/>
      <c r="B376" s="104"/>
      <c r="C376" s="104"/>
      <c r="D376" s="104"/>
      <c r="E376" s="104"/>
      <c r="F376" s="104"/>
      <c r="G376" s="104"/>
      <c r="H376" s="104"/>
      <c r="I376" s="104"/>
      <c r="J376" s="104"/>
      <c r="K376" s="104"/>
      <c r="L376" s="104"/>
      <c r="M376" s="104"/>
      <c r="P376" s="104"/>
      <c r="Q376" s="104"/>
      <c r="U376" s="104"/>
      <c r="AQ376" s="104"/>
      <c r="AR376" s="104"/>
      <c r="AS376" s="104"/>
      <c r="AT376" s="104"/>
      <c r="AU376" s="104"/>
      <c r="AV376" s="104"/>
      <c r="AW376" s="104"/>
      <c r="AX376" s="104"/>
      <c r="AY376" s="104"/>
      <c r="BH376" s="104"/>
      <c r="BJ376" s="104"/>
      <c r="BK376" s="104"/>
      <c r="BL376" s="104"/>
      <c r="BM376" s="104"/>
      <c r="BN376" s="104"/>
      <c r="BO376" s="104"/>
      <c r="BP376" s="104"/>
      <c r="BQ376" s="104"/>
      <c r="BR376" s="104"/>
      <c r="BS376" s="104"/>
      <c r="BT376" s="104"/>
      <c r="BV376" s="104"/>
      <c r="BW376" s="104"/>
      <c r="BX376" s="104"/>
      <c r="BY376" s="104"/>
      <c r="BZ376" s="104"/>
      <c r="CA376" s="104"/>
      <c r="CB376" s="104"/>
      <c r="CC376" s="104"/>
      <c r="CD376" s="104"/>
      <c r="CE376" s="104"/>
      <c r="CF376" s="104"/>
      <c r="CG376" s="104"/>
      <c r="CJ376" s="104"/>
      <c r="CL376" s="104"/>
      <c r="CM376" s="104"/>
      <c r="CN376" s="104"/>
      <c r="CO376" s="104"/>
      <c r="CP376" s="104"/>
      <c r="CQ376" s="104"/>
      <c r="CR376" s="104"/>
      <c r="CS376" s="104"/>
      <c r="CT376" s="104"/>
      <c r="CU376" s="104"/>
    </row>
    <row r="377" spans="1:99" ht="13" x14ac:dyDescent="0.3">
      <c r="A377" s="104"/>
      <c r="B377" s="104"/>
      <c r="C377" s="104"/>
      <c r="D377" s="104"/>
      <c r="E377" s="104"/>
      <c r="F377" s="104"/>
      <c r="G377" s="104"/>
      <c r="H377" s="104"/>
      <c r="I377" s="104"/>
      <c r="J377" s="104"/>
      <c r="K377" s="104"/>
      <c r="L377" s="104"/>
      <c r="M377" s="104"/>
      <c r="P377" s="104"/>
      <c r="Q377" s="104"/>
      <c r="U377" s="104"/>
      <c r="AQ377" s="104"/>
      <c r="AR377" s="104"/>
      <c r="AS377" s="104"/>
      <c r="AT377" s="104"/>
      <c r="AU377" s="104"/>
      <c r="AV377" s="104"/>
      <c r="AW377" s="104"/>
      <c r="AX377" s="104"/>
      <c r="AY377" s="104"/>
      <c r="BH377" s="104"/>
      <c r="BJ377" s="104"/>
      <c r="BK377" s="104"/>
      <c r="BL377" s="104"/>
      <c r="BM377" s="104"/>
      <c r="BN377" s="104"/>
      <c r="BO377" s="104"/>
      <c r="BP377" s="104"/>
      <c r="BQ377" s="104"/>
      <c r="BR377" s="104"/>
      <c r="BS377" s="104"/>
      <c r="BT377" s="104"/>
      <c r="BV377" s="104"/>
      <c r="BW377" s="104"/>
      <c r="BX377" s="104"/>
      <c r="BY377" s="104"/>
      <c r="BZ377" s="104"/>
      <c r="CA377" s="104"/>
      <c r="CB377" s="104"/>
      <c r="CC377" s="104"/>
      <c r="CD377" s="104"/>
      <c r="CE377" s="104"/>
      <c r="CF377" s="104"/>
      <c r="CG377" s="104"/>
      <c r="CJ377" s="104"/>
      <c r="CL377" s="104"/>
      <c r="CM377" s="104"/>
      <c r="CN377" s="104"/>
      <c r="CO377" s="104"/>
      <c r="CP377" s="104"/>
      <c r="CQ377" s="104"/>
      <c r="CR377" s="104"/>
      <c r="CS377" s="104"/>
      <c r="CT377" s="104"/>
      <c r="CU377" s="104"/>
    </row>
    <row r="378" spans="1:99" ht="13" x14ac:dyDescent="0.3">
      <c r="A378" s="104"/>
      <c r="B378" s="104"/>
      <c r="C378" s="104"/>
      <c r="D378" s="104"/>
      <c r="E378" s="104"/>
      <c r="F378" s="104"/>
      <c r="G378" s="104"/>
      <c r="H378" s="104"/>
      <c r="I378" s="104"/>
      <c r="J378" s="104"/>
      <c r="K378" s="104"/>
      <c r="L378" s="104"/>
      <c r="M378" s="104"/>
      <c r="P378" s="104"/>
      <c r="Q378" s="104"/>
      <c r="U378" s="104"/>
      <c r="AQ378" s="104"/>
      <c r="AR378" s="104"/>
      <c r="AS378" s="104"/>
      <c r="AT378" s="104"/>
      <c r="AU378" s="104"/>
      <c r="AV378" s="104"/>
      <c r="AW378" s="104"/>
      <c r="AX378" s="104"/>
      <c r="AY378" s="104"/>
      <c r="BH378" s="104"/>
      <c r="BJ378" s="104"/>
      <c r="BK378" s="104"/>
      <c r="BL378" s="104"/>
      <c r="BM378" s="104"/>
      <c r="BN378" s="104"/>
      <c r="BO378" s="104"/>
      <c r="BP378" s="104"/>
      <c r="BQ378" s="104"/>
      <c r="BR378" s="104"/>
      <c r="BS378" s="104"/>
      <c r="BT378" s="104"/>
      <c r="BV378" s="104"/>
      <c r="BW378" s="104"/>
      <c r="BX378" s="104"/>
      <c r="BY378" s="104"/>
      <c r="BZ378" s="104"/>
      <c r="CA378" s="104"/>
      <c r="CB378" s="104"/>
      <c r="CC378" s="104"/>
      <c r="CD378" s="104"/>
      <c r="CE378" s="104"/>
      <c r="CF378" s="104"/>
      <c r="CG378" s="104"/>
      <c r="CJ378" s="104"/>
      <c r="CL378" s="104"/>
      <c r="CM378" s="104"/>
      <c r="CN378" s="104"/>
      <c r="CO378" s="104"/>
      <c r="CP378" s="104"/>
      <c r="CQ378" s="104"/>
      <c r="CR378" s="104"/>
      <c r="CS378" s="104"/>
      <c r="CT378" s="104"/>
      <c r="CU378" s="104"/>
    </row>
    <row r="379" spans="1:99" ht="13" x14ac:dyDescent="0.3">
      <c r="A379" s="104"/>
      <c r="B379" s="104"/>
      <c r="C379" s="104"/>
      <c r="D379" s="104"/>
      <c r="E379" s="104"/>
      <c r="F379" s="104"/>
      <c r="G379" s="104"/>
      <c r="H379" s="104"/>
      <c r="I379" s="104"/>
      <c r="J379" s="104"/>
      <c r="K379" s="104"/>
      <c r="L379" s="104"/>
      <c r="M379" s="104"/>
      <c r="P379" s="104"/>
      <c r="Q379" s="104"/>
      <c r="U379" s="104"/>
      <c r="AQ379" s="104"/>
      <c r="AR379" s="104"/>
      <c r="AS379" s="104"/>
      <c r="AT379" s="104"/>
      <c r="AU379" s="104"/>
      <c r="AV379" s="104"/>
      <c r="AW379" s="104"/>
      <c r="AX379" s="104"/>
      <c r="AY379" s="104"/>
      <c r="BH379" s="104"/>
      <c r="BJ379" s="104"/>
      <c r="BK379" s="104"/>
      <c r="BL379" s="104"/>
      <c r="BM379" s="104"/>
      <c r="BN379" s="104"/>
      <c r="BO379" s="104"/>
      <c r="BP379" s="104"/>
      <c r="BQ379" s="104"/>
      <c r="BR379" s="104"/>
      <c r="BS379" s="104"/>
      <c r="BT379" s="104"/>
      <c r="BV379" s="104"/>
      <c r="BW379" s="104"/>
      <c r="BX379" s="104"/>
      <c r="BY379" s="104"/>
      <c r="BZ379" s="104"/>
      <c r="CA379" s="104"/>
      <c r="CB379" s="104"/>
      <c r="CC379" s="104"/>
      <c r="CD379" s="104"/>
      <c r="CE379" s="104"/>
      <c r="CF379" s="104"/>
      <c r="CG379" s="104"/>
      <c r="CJ379" s="104"/>
      <c r="CL379" s="104"/>
      <c r="CM379" s="104"/>
      <c r="CN379" s="104"/>
      <c r="CO379" s="104"/>
      <c r="CP379" s="104"/>
      <c r="CQ379" s="104"/>
      <c r="CR379" s="104"/>
      <c r="CS379" s="104"/>
      <c r="CT379" s="104"/>
      <c r="CU379" s="104"/>
    </row>
    <row r="380" spans="1:99" ht="13" x14ac:dyDescent="0.3">
      <c r="A380" s="104"/>
      <c r="B380" s="104"/>
      <c r="C380" s="104"/>
      <c r="D380" s="104"/>
      <c r="E380" s="104"/>
      <c r="F380" s="104"/>
      <c r="G380" s="104"/>
      <c r="H380" s="104"/>
      <c r="I380" s="104"/>
      <c r="J380" s="104"/>
      <c r="K380" s="104"/>
      <c r="L380" s="104"/>
      <c r="M380" s="104"/>
      <c r="P380" s="104"/>
      <c r="Q380" s="104"/>
      <c r="U380" s="104"/>
      <c r="AQ380" s="104"/>
      <c r="AR380" s="104"/>
      <c r="AS380" s="104"/>
      <c r="AT380" s="104"/>
      <c r="AU380" s="104"/>
      <c r="AV380" s="104"/>
      <c r="AW380" s="104"/>
      <c r="AX380" s="104"/>
      <c r="AY380" s="104"/>
      <c r="BH380" s="104"/>
      <c r="BJ380" s="104"/>
      <c r="BK380" s="104"/>
      <c r="BL380" s="104"/>
      <c r="BM380" s="104"/>
      <c r="BN380" s="104"/>
      <c r="BO380" s="104"/>
      <c r="BP380" s="104"/>
      <c r="BQ380" s="104"/>
      <c r="BR380" s="104"/>
      <c r="BS380" s="104"/>
      <c r="BT380" s="104"/>
      <c r="BV380" s="104"/>
      <c r="BW380" s="104"/>
      <c r="BX380" s="104"/>
      <c r="BY380" s="104"/>
      <c r="BZ380" s="104"/>
      <c r="CA380" s="104"/>
      <c r="CB380" s="104"/>
      <c r="CC380" s="104"/>
      <c r="CD380" s="104"/>
      <c r="CE380" s="104"/>
      <c r="CF380" s="104"/>
      <c r="CG380" s="104"/>
      <c r="CJ380" s="104"/>
      <c r="CL380" s="104"/>
      <c r="CM380" s="104"/>
      <c r="CN380" s="104"/>
      <c r="CO380" s="104"/>
      <c r="CP380" s="104"/>
      <c r="CQ380" s="104"/>
      <c r="CR380" s="104"/>
      <c r="CS380" s="104"/>
      <c r="CT380" s="104"/>
      <c r="CU380" s="104"/>
    </row>
    <row r="381" spans="1:99" ht="13" x14ac:dyDescent="0.3">
      <c r="A381" s="104"/>
      <c r="B381" s="104"/>
      <c r="C381" s="104"/>
      <c r="D381" s="104"/>
      <c r="E381" s="104"/>
      <c r="F381" s="104"/>
      <c r="G381" s="104"/>
      <c r="H381" s="104"/>
      <c r="I381" s="104"/>
      <c r="J381" s="104"/>
      <c r="K381" s="104"/>
      <c r="L381" s="104"/>
      <c r="M381" s="104"/>
      <c r="P381" s="104"/>
      <c r="Q381" s="104"/>
      <c r="U381" s="104"/>
      <c r="AQ381" s="104"/>
      <c r="AR381" s="104"/>
      <c r="AS381" s="104"/>
      <c r="AT381" s="104"/>
      <c r="AU381" s="104"/>
      <c r="AV381" s="104"/>
      <c r="AW381" s="104"/>
      <c r="AX381" s="104"/>
      <c r="AY381" s="104"/>
      <c r="BH381" s="104"/>
      <c r="BJ381" s="104"/>
      <c r="BK381" s="104"/>
      <c r="BL381" s="104"/>
      <c r="BM381" s="104"/>
      <c r="BN381" s="104"/>
      <c r="BO381" s="104"/>
      <c r="BP381" s="104"/>
      <c r="BQ381" s="104"/>
      <c r="BR381" s="104"/>
      <c r="BS381" s="104"/>
      <c r="BT381" s="104"/>
      <c r="BV381" s="104"/>
      <c r="BW381" s="104"/>
      <c r="BX381" s="104"/>
      <c r="BY381" s="104"/>
      <c r="BZ381" s="104"/>
      <c r="CA381" s="104"/>
      <c r="CB381" s="104"/>
      <c r="CC381" s="104"/>
      <c r="CD381" s="104"/>
      <c r="CE381" s="104"/>
      <c r="CF381" s="104"/>
      <c r="CG381" s="104"/>
      <c r="CJ381" s="104"/>
      <c r="CL381" s="104"/>
      <c r="CM381" s="104"/>
      <c r="CN381" s="104"/>
      <c r="CO381" s="104"/>
      <c r="CP381" s="104"/>
      <c r="CQ381" s="104"/>
      <c r="CR381" s="104"/>
      <c r="CS381" s="104"/>
      <c r="CT381" s="104"/>
      <c r="CU381" s="104"/>
    </row>
    <row r="382" spans="1:99" ht="13" x14ac:dyDescent="0.3">
      <c r="A382" s="104"/>
      <c r="B382" s="104"/>
      <c r="C382" s="104"/>
      <c r="D382" s="104"/>
      <c r="E382" s="104"/>
      <c r="F382" s="104"/>
      <c r="G382" s="104"/>
      <c r="H382" s="104"/>
      <c r="I382" s="104"/>
      <c r="J382" s="104"/>
      <c r="K382" s="104"/>
      <c r="L382" s="104"/>
      <c r="M382" s="104"/>
      <c r="P382" s="104"/>
      <c r="Q382" s="104"/>
      <c r="U382" s="104"/>
      <c r="AQ382" s="104"/>
      <c r="AR382" s="104"/>
      <c r="AS382" s="104"/>
      <c r="AT382" s="104"/>
      <c r="AU382" s="104"/>
      <c r="AV382" s="104"/>
      <c r="AW382" s="104"/>
      <c r="AX382" s="104"/>
      <c r="AY382" s="104"/>
      <c r="BH382" s="104"/>
      <c r="BJ382" s="104"/>
      <c r="BK382" s="104"/>
      <c r="BL382" s="104"/>
      <c r="BM382" s="104"/>
      <c r="BN382" s="104"/>
      <c r="BO382" s="104"/>
      <c r="BP382" s="104"/>
      <c r="BQ382" s="104"/>
      <c r="BR382" s="104"/>
      <c r="BS382" s="104"/>
      <c r="BT382" s="104"/>
      <c r="BV382" s="104"/>
      <c r="BW382" s="104"/>
      <c r="BX382" s="104"/>
      <c r="BY382" s="104"/>
      <c r="BZ382" s="104"/>
      <c r="CA382" s="104"/>
      <c r="CB382" s="104"/>
      <c r="CC382" s="104"/>
      <c r="CD382" s="104"/>
      <c r="CE382" s="104"/>
      <c r="CF382" s="104"/>
      <c r="CG382" s="104"/>
      <c r="CJ382" s="104"/>
      <c r="CL382" s="104"/>
      <c r="CM382" s="104"/>
      <c r="CN382" s="104"/>
      <c r="CO382" s="104"/>
      <c r="CP382" s="104"/>
      <c r="CQ382" s="104"/>
      <c r="CR382" s="104"/>
      <c r="CS382" s="104"/>
      <c r="CT382" s="104"/>
      <c r="CU382" s="104"/>
    </row>
    <row r="383" spans="1:99" ht="13" x14ac:dyDescent="0.3">
      <c r="A383" s="104"/>
      <c r="B383" s="104"/>
      <c r="C383" s="104"/>
      <c r="D383" s="104"/>
      <c r="E383" s="104"/>
      <c r="F383" s="104"/>
      <c r="G383" s="104"/>
      <c r="H383" s="104"/>
      <c r="I383" s="104"/>
      <c r="J383" s="104"/>
      <c r="K383" s="104"/>
      <c r="L383" s="104"/>
      <c r="M383" s="104"/>
      <c r="P383" s="104"/>
      <c r="Q383" s="104"/>
      <c r="U383" s="104"/>
      <c r="AQ383" s="104"/>
      <c r="AR383" s="104"/>
      <c r="AS383" s="104"/>
      <c r="AT383" s="104"/>
      <c r="AU383" s="104"/>
      <c r="AV383" s="104"/>
      <c r="AW383" s="104"/>
      <c r="AX383" s="104"/>
      <c r="AY383" s="104"/>
      <c r="BH383" s="104"/>
      <c r="BJ383" s="104"/>
      <c r="BK383" s="104"/>
      <c r="BL383" s="104"/>
      <c r="BM383" s="104"/>
      <c r="BN383" s="104"/>
      <c r="BO383" s="104"/>
      <c r="BP383" s="104"/>
      <c r="BQ383" s="104"/>
      <c r="BR383" s="104"/>
      <c r="BS383" s="104"/>
      <c r="BT383" s="104"/>
      <c r="BV383" s="104"/>
      <c r="BW383" s="104"/>
      <c r="BX383" s="104"/>
      <c r="BY383" s="104"/>
      <c r="BZ383" s="104"/>
      <c r="CA383" s="104"/>
      <c r="CB383" s="104"/>
      <c r="CC383" s="104"/>
      <c r="CD383" s="104"/>
      <c r="CE383" s="104"/>
      <c r="CF383" s="104"/>
      <c r="CG383" s="104"/>
      <c r="CJ383" s="104"/>
      <c r="CL383" s="104"/>
      <c r="CM383" s="104"/>
      <c r="CN383" s="104"/>
      <c r="CO383" s="104"/>
      <c r="CP383" s="104"/>
      <c r="CQ383" s="104"/>
      <c r="CR383" s="104"/>
      <c r="CS383" s="104"/>
      <c r="CT383" s="104"/>
      <c r="CU383" s="104"/>
    </row>
    <row r="384" spans="1:99" ht="13" x14ac:dyDescent="0.3">
      <c r="A384" s="104"/>
      <c r="B384" s="104"/>
      <c r="C384" s="104"/>
      <c r="D384" s="104"/>
      <c r="E384" s="104"/>
      <c r="F384" s="104"/>
      <c r="G384" s="104"/>
      <c r="H384" s="104"/>
      <c r="I384" s="104"/>
      <c r="J384" s="104"/>
      <c r="K384" s="104"/>
      <c r="L384" s="104"/>
      <c r="M384" s="104"/>
      <c r="P384" s="104"/>
      <c r="Q384" s="104"/>
      <c r="U384" s="104"/>
      <c r="AQ384" s="104"/>
      <c r="AR384" s="104"/>
      <c r="AS384" s="104"/>
      <c r="AT384" s="104"/>
      <c r="AU384" s="104"/>
      <c r="AV384" s="104"/>
      <c r="AW384" s="104"/>
      <c r="AX384" s="104"/>
      <c r="AY384" s="104"/>
      <c r="BH384" s="104"/>
      <c r="BJ384" s="104"/>
      <c r="BK384" s="104"/>
      <c r="BL384" s="104"/>
      <c r="BM384" s="104"/>
      <c r="BN384" s="104"/>
      <c r="BO384" s="104"/>
      <c r="BP384" s="104"/>
      <c r="BQ384" s="104"/>
      <c r="BR384" s="104"/>
      <c r="BS384" s="104"/>
      <c r="BT384" s="104"/>
      <c r="BV384" s="104"/>
      <c r="BW384" s="104"/>
      <c r="BX384" s="104"/>
      <c r="BY384" s="104"/>
      <c r="BZ384" s="104"/>
      <c r="CA384" s="104"/>
      <c r="CB384" s="104"/>
      <c r="CC384" s="104"/>
      <c r="CD384" s="104"/>
      <c r="CE384" s="104"/>
      <c r="CF384" s="104"/>
      <c r="CG384" s="104"/>
      <c r="CJ384" s="104"/>
      <c r="CL384" s="104"/>
      <c r="CM384" s="104"/>
      <c r="CN384" s="104"/>
      <c r="CO384" s="104"/>
      <c r="CP384" s="104"/>
      <c r="CQ384" s="104"/>
      <c r="CR384" s="104"/>
      <c r="CS384" s="104"/>
      <c r="CT384" s="104"/>
      <c r="CU384" s="104"/>
    </row>
    <row r="385" spans="1:99" ht="13" x14ac:dyDescent="0.3">
      <c r="A385" s="104"/>
      <c r="B385" s="104"/>
      <c r="C385" s="104"/>
      <c r="D385" s="104"/>
      <c r="E385" s="104"/>
      <c r="F385" s="104"/>
      <c r="G385" s="104"/>
      <c r="H385" s="104"/>
      <c r="I385" s="104"/>
      <c r="J385" s="104"/>
      <c r="K385" s="104"/>
      <c r="L385" s="104"/>
      <c r="M385" s="104"/>
      <c r="P385" s="104"/>
      <c r="Q385" s="104"/>
      <c r="U385" s="104"/>
      <c r="AQ385" s="104"/>
      <c r="AR385" s="104"/>
      <c r="AS385" s="104"/>
      <c r="AT385" s="104"/>
      <c r="AU385" s="104"/>
      <c r="AV385" s="104"/>
      <c r="AW385" s="104"/>
      <c r="AX385" s="104"/>
      <c r="AY385" s="104"/>
      <c r="BH385" s="104"/>
      <c r="BJ385" s="104"/>
      <c r="BK385" s="104"/>
      <c r="BL385" s="104"/>
      <c r="BM385" s="104"/>
      <c r="BN385" s="104"/>
      <c r="BO385" s="104"/>
      <c r="BP385" s="104"/>
      <c r="BQ385" s="104"/>
      <c r="BR385" s="104"/>
      <c r="BS385" s="104"/>
      <c r="BT385" s="104"/>
      <c r="BV385" s="104"/>
      <c r="BW385" s="104"/>
      <c r="BX385" s="104"/>
      <c r="BY385" s="104"/>
      <c r="BZ385" s="104"/>
      <c r="CA385" s="104"/>
      <c r="CB385" s="104"/>
      <c r="CC385" s="104"/>
      <c r="CD385" s="104"/>
      <c r="CE385" s="104"/>
      <c r="CF385" s="104"/>
      <c r="CG385" s="104"/>
      <c r="CJ385" s="104"/>
      <c r="CL385" s="104"/>
      <c r="CM385" s="104"/>
      <c r="CN385" s="104"/>
      <c r="CO385" s="104"/>
      <c r="CP385" s="104"/>
      <c r="CQ385" s="104"/>
      <c r="CR385" s="104"/>
      <c r="CS385" s="104"/>
      <c r="CT385" s="104"/>
      <c r="CU385" s="104"/>
    </row>
    <row r="386" spans="1:99" ht="13" x14ac:dyDescent="0.3">
      <c r="A386" s="104"/>
      <c r="B386" s="104"/>
      <c r="C386" s="104"/>
      <c r="D386" s="104"/>
      <c r="E386" s="104"/>
      <c r="F386" s="104"/>
      <c r="G386" s="104"/>
      <c r="H386" s="104"/>
      <c r="I386" s="104"/>
      <c r="J386" s="104"/>
      <c r="K386" s="104"/>
      <c r="L386" s="104"/>
      <c r="M386" s="104"/>
      <c r="P386" s="104"/>
      <c r="Q386" s="104"/>
      <c r="U386" s="104"/>
      <c r="AQ386" s="104"/>
      <c r="AR386" s="104"/>
      <c r="AS386" s="104"/>
      <c r="AT386" s="104"/>
      <c r="AU386" s="104"/>
      <c r="AV386" s="104"/>
      <c r="AW386" s="104"/>
      <c r="AX386" s="104"/>
      <c r="AY386" s="104"/>
      <c r="BH386" s="104"/>
      <c r="BJ386" s="104"/>
      <c r="BK386" s="104"/>
      <c r="BL386" s="104"/>
      <c r="BM386" s="104"/>
      <c r="BN386" s="104"/>
      <c r="BO386" s="104"/>
      <c r="BP386" s="104"/>
      <c r="BQ386" s="104"/>
      <c r="BR386" s="104"/>
      <c r="BS386" s="104"/>
      <c r="BT386" s="104"/>
      <c r="BV386" s="104"/>
      <c r="BW386" s="104"/>
      <c r="BX386" s="104"/>
      <c r="BY386" s="104"/>
      <c r="BZ386" s="104"/>
      <c r="CA386" s="104"/>
      <c r="CB386" s="104"/>
      <c r="CC386" s="104"/>
      <c r="CD386" s="104"/>
      <c r="CE386" s="104"/>
      <c r="CF386" s="104"/>
      <c r="CG386" s="104"/>
      <c r="CJ386" s="104"/>
      <c r="CL386" s="104"/>
      <c r="CM386" s="104"/>
      <c r="CN386" s="104"/>
      <c r="CO386" s="104"/>
      <c r="CP386" s="104"/>
      <c r="CQ386" s="104"/>
      <c r="CR386" s="104"/>
      <c r="CS386" s="104"/>
      <c r="CT386" s="104"/>
      <c r="CU386" s="104"/>
    </row>
    <row r="387" spans="1:99" ht="13" x14ac:dyDescent="0.3">
      <c r="A387" s="104"/>
      <c r="B387" s="104"/>
      <c r="C387" s="104"/>
      <c r="D387" s="104"/>
      <c r="E387" s="104"/>
      <c r="F387" s="104"/>
      <c r="G387" s="104"/>
      <c r="H387" s="104"/>
      <c r="I387" s="104"/>
      <c r="J387" s="104"/>
      <c r="K387" s="104"/>
      <c r="L387" s="104"/>
      <c r="M387" s="104"/>
      <c r="P387" s="104"/>
      <c r="Q387" s="104"/>
      <c r="U387" s="104"/>
      <c r="AQ387" s="104"/>
      <c r="AR387" s="104"/>
      <c r="AS387" s="104"/>
      <c r="AT387" s="104"/>
      <c r="AU387" s="104"/>
      <c r="AV387" s="104"/>
      <c r="AW387" s="104"/>
      <c r="AX387" s="104"/>
      <c r="AY387" s="104"/>
      <c r="BH387" s="104"/>
      <c r="BJ387" s="104"/>
      <c r="BK387" s="104"/>
      <c r="BL387" s="104"/>
      <c r="BM387" s="104"/>
      <c r="BN387" s="104"/>
      <c r="BO387" s="104"/>
      <c r="BP387" s="104"/>
      <c r="BQ387" s="104"/>
      <c r="BR387" s="104"/>
      <c r="BS387" s="104"/>
      <c r="BT387" s="104"/>
      <c r="BV387" s="104"/>
      <c r="BW387" s="104"/>
      <c r="BX387" s="104"/>
      <c r="BY387" s="104"/>
      <c r="BZ387" s="104"/>
      <c r="CA387" s="104"/>
      <c r="CB387" s="104"/>
      <c r="CC387" s="104"/>
      <c r="CD387" s="104"/>
      <c r="CE387" s="104"/>
      <c r="CF387" s="104"/>
      <c r="CG387" s="104"/>
      <c r="CJ387" s="104"/>
      <c r="CL387" s="104"/>
      <c r="CM387" s="104"/>
      <c r="CN387" s="104"/>
      <c r="CO387" s="104"/>
      <c r="CP387" s="104"/>
      <c r="CQ387" s="104"/>
      <c r="CR387" s="104"/>
      <c r="CS387" s="104"/>
      <c r="CT387" s="104"/>
      <c r="CU387" s="104"/>
    </row>
    <row r="388" spans="1:99" ht="13" x14ac:dyDescent="0.3">
      <c r="A388" s="104"/>
      <c r="B388" s="104"/>
      <c r="C388" s="104"/>
      <c r="D388" s="104"/>
      <c r="E388" s="104"/>
      <c r="F388" s="104"/>
      <c r="G388" s="104"/>
      <c r="H388" s="104"/>
      <c r="I388" s="104"/>
      <c r="J388" s="104"/>
      <c r="K388" s="104"/>
      <c r="L388" s="104"/>
      <c r="M388" s="104"/>
      <c r="P388" s="104"/>
      <c r="Q388" s="104"/>
      <c r="U388" s="104"/>
      <c r="AQ388" s="104"/>
      <c r="AR388" s="104"/>
      <c r="AS388" s="104"/>
      <c r="AT388" s="104"/>
      <c r="AU388" s="104"/>
      <c r="AV388" s="104"/>
      <c r="AW388" s="104"/>
      <c r="AX388" s="104"/>
      <c r="AY388" s="104"/>
      <c r="BH388" s="104"/>
      <c r="BJ388" s="104"/>
      <c r="BK388" s="104"/>
      <c r="BL388" s="104"/>
      <c r="BM388" s="104"/>
      <c r="BN388" s="104"/>
      <c r="BO388" s="104"/>
      <c r="BP388" s="104"/>
      <c r="BQ388" s="104"/>
      <c r="BR388" s="104"/>
      <c r="BS388" s="104"/>
      <c r="BT388" s="104"/>
      <c r="BV388" s="104"/>
      <c r="BW388" s="104"/>
      <c r="BX388" s="104"/>
      <c r="BY388" s="104"/>
      <c r="BZ388" s="104"/>
      <c r="CA388" s="104"/>
      <c r="CB388" s="104"/>
      <c r="CC388" s="104"/>
      <c r="CD388" s="104"/>
      <c r="CE388" s="104"/>
      <c r="CF388" s="104"/>
      <c r="CG388" s="104"/>
      <c r="CJ388" s="104"/>
      <c r="CL388" s="104"/>
      <c r="CM388" s="104"/>
      <c r="CN388" s="104"/>
      <c r="CO388" s="104"/>
      <c r="CP388" s="104"/>
      <c r="CQ388" s="104"/>
      <c r="CR388" s="104"/>
      <c r="CS388" s="104"/>
      <c r="CT388" s="104"/>
      <c r="CU388" s="104"/>
    </row>
    <row r="389" spans="1:99" ht="13" x14ac:dyDescent="0.3">
      <c r="A389" s="104"/>
      <c r="B389" s="104"/>
      <c r="C389" s="104"/>
      <c r="D389" s="104"/>
      <c r="E389" s="104"/>
      <c r="F389" s="104"/>
      <c r="G389" s="104"/>
      <c r="H389" s="104"/>
      <c r="I389" s="104"/>
      <c r="J389" s="104"/>
      <c r="K389" s="104"/>
      <c r="L389" s="104"/>
      <c r="M389" s="104"/>
      <c r="P389" s="104"/>
      <c r="Q389" s="104"/>
      <c r="U389" s="104"/>
      <c r="AQ389" s="104"/>
      <c r="AR389" s="104"/>
      <c r="AS389" s="104"/>
      <c r="AT389" s="104"/>
      <c r="AU389" s="104"/>
      <c r="AV389" s="104"/>
      <c r="AW389" s="104"/>
      <c r="AX389" s="104"/>
      <c r="AY389" s="104"/>
      <c r="BH389" s="104"/>
      <c r="BJ389" s="104"/>
      <c r="BK389" s="104"/>
      <c r="BL389" s="104"/>
      <c r="BM389" s="104"/>
      <c r="BN389" s="104"/>
      <c r="BO389" s="104"/>
      <c r="BP389" s="104"/>
      <c r="BQ389" s="104"/>
      <c r="BR389" s="104"/>
      <c r="BS389" s="104"/>
      <c r="BT389" s="104"/>
      <c r="BV389" s="104"/>
      <c r="BW389" s="104"/>
      <c r="BX389" s="104"/>
      <c r="BY389" s="104"/>
      <c r="BZ389" s="104"/>
      <c r="CA389" s="104"/>
      <c r="CB389" s="104"/>
      <c r="CC389" s="104"/>
      <c r="CD389" s="104"/>
      <c r="CE389" s="104"/>
      <c r="CF389" s="104"/>
      <c r="CG389" s="104"/>
      <c r="CJ389" s="104"/>
      <c r="CL389" s="104"/>
      <c r="CM389" s="104"/>
      <c r="CN389" s="104"/>
      <c r="CO389" s="104"/>
      <c r="CP389" s="104"/>
      <c r="CQ389" s="104"/>
      <c r="CR389" s="104"/>
      <c r="CS389" s="104"/>
      <c r="CT389" s="104"/>
      <c r="CU389" s="104"/>
    </row>
    <row r="390" spans="1:99" ht="13" x14ac:dyDescent="0.3">
      <c r="A390" s="104"/>
      <c r="B390" s="104"/>
      <c r="C390" s="104"/>
      <c r="D390" s="104"/>
      <c r="E390" s="104"/>
      <c r="F390" s="104"/>
      <c r="G390" s="104"/>
      <c r="H390" s="104"/>
      <c r="I390" s="104"/>
      <c r="J390" s="104"/>
      <c r="K390" s="104"/>
      <c r="L390" s="104"/>
      <c r="M390" s="104"/>
      <c r="P390" s="104"/>
      <c r="Q390" s="104"/>
      <c r="U390" s="104"/>
      <c r="AQ390" s="104"/>
      <c r="AR390" s="104"/>
      <c r="AS390" s="104"/>
      <c r="AT390" s="104"/>
      <c r="AU390" s="104"/>
      <c r="AV390" s="104"/>
      <c r="AW390" s="104"/>
      <c r="AX390" s="104"/>
      <c r="AY390" s="104"/>
      <c r="BH390" s="104"/>
      <c r="BJ390" s="104"/>
      <c r="BK390" s="104"/>
      <c r="BL390" s="104"/>
      <c r="BM390" s="104"/>
      <c r="BN390" s="104"/>
      <c r="BO390" s="104"/>
      <c r="BP390" s="104"/>
      <c r="BQ390" s="104"/>
      <c r="BR390" s="104"/>
      <c r="BS390" s="104"/>
      <c r="BT390" s="104"/>
      <c r="BV390" s="104"/>
      <c r="BW390" s="104"/>
      <c r="BX390" s="104"/>
      <c r="BY390" s="104"/>
      <c r="BZ390" s="104"/>
      <c r="CA390" s="104"/>
      <c r="CB390" s="104"/>
      <c r="CC390" s="104"/>
      <c r="CD390" s="104"/>
      <c r="CE390" s="104"/>
      <c r="CF390" s="104"/>
      <c r="CG390" s="104"/>
      <c r="CJ390" s="104"/>
      <c r="CL390" s="104"/>
      <c r="CM390" s="104"/>
      <c r="CN390" s="104"/>
      <c r="CO390" s="104"/>
      <c r="CP390" s="104"/>
      <c r="CQ390" s="104"/>
      <c r="CR390" s="104"/>
      <c r="CS390" s="104"/>
      <c r="CT390" s="104"/>
      <c r="CU390" s="104"/>
    </row>
    <row r="391" spans="1:99" ht="13" x14ac:dyDescent="0.3">
      <c r="A391" s="104"/>
      <c r="B391" s="104"/>
      <c r="C391" s="104"/>
      <c r="D391" s="104"/>
      <c r="E391" s="104"/>
      <c r="F391" s="104"/>
      <c r="G391" s="104"/>
      <c r="H391" s="104"/>
      <c r="I391" s="104"/>
      <c r="J391" s="104"/>
      <c r="K391" s="104"/>
      <c r="L391" s="104"/>
      <c r="M391" s="104"/>
      <c r="P391" s="104"/>
      <c r="Q391" s="104"/>
      <c r="U391" s="104"/>
      <c r="AQ391" s="104"/>
      <c r="AR391" s="104"/>
      <c r="AS391" s="104"/>
      <c r="AT391" s="104"/>
      <c r="AU391" s="104"/>
      <c r="AV391" s="104"/>
      <c r="AW391" s="104"/>
      <c r="AX391" s="104"/>
      <c r="AY391" s="104"/>
      <c r="BH391" s="104"/>
      <c r="BJ391" s="104"/>
      <c r="BK391" s="104"/>
      <c r="BL391" s="104"/>
      <c r="BM391" s="104"/>
      <c r="BN391" s="104"/>
      <c r="BO391" s="104"/>
      <c r="BP391" s="104"/>
      <c r="BQ391" s="104"/>
      <c r="BR391" s="104"/>
      <c r="BS391" s="104"/>
      <c r="BT391" s="104"/>
      <c r="BV391" s="104"/>
      <c r="BW391" s="104"/>
      <c r="BX391" s="104"/>
      <c r="BY391" s="104"/>
      <c r="BZ391" s="104"/>
      <c r="CA391" s="104"/>
      <c r="CB391" s="104"/>
      <c r="CC391" s="104"/>
      <c r="CD391" s="104"/>
      <c r="CE391" s="104"/>
      <c r="CF391" s="104"/>
      <c r="CG391" s="104"/>
      <c r="CJ391" s="104"/>
      <c r="CL391" s="104"/>
      <c r="CM391" s="104"/>
      <c r="CN391" s="104"/>
      <c r="CO391" s="104"/>
      <c r="CP391" s="104"/>
      <c r="CQ391" s="104"/>
      <c r="CR391" s="104"/>
      <c r="CS391" s="104"/>
      <c r="CT391" s="104"/>
      <c r="CU391" s="104"/>
    </row>
    <row r="392" spans="1:99" ht="13" x14ac:dyDescent="0.3">
      <c r="A392" s="104"/>
      <c r="B392" s="104"/>
      <c r="C392" s="104"/>
      <c r="D392" s="104"/>
      <c r="E392" s="104"/>
      <c r="F392" s="104"/>
      <c r="G392" s="104"/>
      <c r="H392" s="104"/>
      <c r="I392" s="104"/>
      <c r="J392" s="104"/>
      <c r="K392" s="104"/>
      <c r="L392" s="104"/>
      <c r="M392" s="104"/>
      <c r="P392" s="104"/>
      <c r="Q392" s="104"/>
      <c r="U392" s="104"/>
      <c r="AQ392" s="104"/>
      <c r="AR392" s="104"/>
      <c r="AS392" s="104"/>
      <c r="AT392" s="104"/>
      <c r="AU392" s="104"/>
      <c r="AV392" s="104"/>
      <c r="AW392" s="104"/>
      <c r="AX392" s="104"/>
      <c r="AY392" s="104"/>
      <c r="BH392" s="104"/>
      <c r="BJ392" s="104"/>
      <c r="BK392" s="104"/>
      <c r="BL392" s="104"/>
      <c r="BM392" s="104"/>
      <c r="BN392" s="104"/>
      <c r="BO392" s="104"/>
      <c r="BP392" s="104"/>
      <c r="BQ392" s="104"/>
      <c r="BR392" s="104"/>
      <c r="BS392" s="104"/>
      <c r="BT392" s="104"/>
      <c r="BV392" s="104"/>
      <c r="BW392" s="104"/>
      <c r="BX392" s="104"/>
      <c r="BY392" s="104"/>
      <c r="BZ392" s="104"/>
      <c r="CA392" s="104"/>
      <c r="CB392" s="104"/>
      <c r="CC392" s="104"/>
      <c r="CD392" s="104"/>
      <c r="CE392" s="104"/>
      <c r="CF392" s="104"/>
      <c r="CG392" s="104"/>
      <c r="CJ392" s="104"/>
      <c r="CL392" s="104"/>
      <c r="CM392" s="104"/>
      <c r="CN392" s="104"/>
      <c r="CO392" s="104"/>
      <c r="CP392" s="104"/>
      <c r="CQ392" s="104"/>
      <c r="CR392" s="104"/>
      <c r="CS392" s="104"/>
      <c r="CT392" s="104"/>
      <c r="CU392" s="104"/>
    </row>
    <row r="393" spans="1:99" ht="13" x14ac:dyDescent="0.3">
      <c r="A393" s="104"/>
      <c r="B393" s="104"/>
      <c r="C393" s="104"/>
      <c r="D393" s="104"/>
      <c r="E393" s="104"/>
      <c r="F393" s="104"/>
      <c r="G393" s="104"/>
      <c r="H393" s="104"/>
      <c r="I393" s="104"/>
      <c r="J393" s="104"/>
      <c r="K393" s="104"/>
      <c r="L393" s="104"/>
      <c r="M393" s="104"/>
      <c r="P393" s="104"/>
      <c r="Q393" s="104"/>
      <c r="U393" s="104"/>
      <c r="AQ393" s="104"/>
      <c r="AR393" s="104"/>
      <c r="AS393" s="104"/>
      <c r="AT393" s="104"/>
      <c r="AU393" s="104"/>
      <c r="AV393" s="104"/>
      <c r="AW393" s="104"/>
      <c r="AX393" s="104"/>
      <c r="AY393" s="104"/>
      <c r="BH393" s="104"/>
      <c r="BJ393" s="104"/>
      <c r="BK393" s="104"/>
      <c r="BL393" s="104"/>
      <c r="BM393" s="104"/>
      <c r="BN393" s="104"/>
      <c r="BO393" s="104"/>
      <c r="BP393" s="104"/>
      <c r="BQ393" s="104"/>
      <c r="BR393" s="104"/>
      <c r="BS393" s="104"/>
      <c r="BT393" s="104"/>
      <c r="BV393" s="104"/>
      <c r="BW393" s="104"/>
      <c r="BX393" s="104"/>
      <c r="BY393" s="104"/>
      <c r="BZ393" s="104"/>
      <c r="CA393" s="104"/>
      <c r="CB393" s="104"/>
      <c r="CC393" s="104"/>
      <c r="CD393" s="104"/>
      <c r="CE393" s="104"/>
      <c r="CF393" s="104"/>
      <c r="CG393" s="104"/>
      <c r="CJ393" s="104"/>
      <c r="CL393" s="104"/>
      <c r="CM393" s="104"/>
      <c r="CN393" s="104"/>
      <c r="CO393" s="104"/>
      <c r="CP393" s="104"/>
      <c r="CQ393" s="104"/>
      <c r="CR393" s="104"/>
      <c r="CS393" s="104"/>
      <c r="CT393" s="104"/>
      <c r="CU393" s="104"/>
    </row>
    <row r="394" spans="1:99" ht="13" x14ac:dyDescent="0.3">
      <c r="A394" s="104"/>
      <c r="B394" s="104"/>
      <c r="C394" s="104"/>
      <c r="D394" s="104"/>
      <c r="E394" s="104"/>
      <c r="F394" s="104"/>
      <c r="G394" s="104"/>
      <c r="H394" s="104"/>
      <c r="I394" s="104"/>
      <c r="J394" s="104"/>
      <c r="K394" s="104"/>
      <c r="L394" s="104"/>
      <c r="M394" s="104"/>
      <c r="P394" s="104"/>
      <c r="Q394" s="104"/>
      <c r="U394" s="104"/>
      <c r="AQ394" s="104"/>
      <c r="AR394" s="104"/>
      <c r="AS394" s="104"/>
      <c r="AT394" s="104"/>
      <c r="AU394" s="104"/>
      <c r="AV394" s="104"/>
      <c r="AW394" s="104"/>
      <c r="AX394" s="104"/>
      <c r="AY394" s="104"/>
      <c r="BH394" s="104"/>
      <c r="BJ394" s="104"/>
      <c r="BK394" s="104"/>
      <c r="BL394" s="104"/>
      <c r="BM394" s="104"/>
      <c r="BN394" s="104"/>
      <c r="BO394" s="104"/>
      <c r="BP394" s="104"/>
      <c r="BQ394" s="104"/>
      <c r="BR394" s="104"/>
      <c r="BS394" s="104"/>
      <c r="BT394" s="104"/>
      <c r="BV394" s="104"/>
      <c r="BW394" s="104"/>
      <c r="BX394" s="104"/>
      <c r="BY394" s="104"/>
      <c r="BZ394" s="104"/>
      <c r="CA394" s="104"/>
      <c r="CB394" s="104"/>
      <c r="CC394" s="104"/>
      <c r="CD394" s="104"/>
      <c r="CE394" s="104"/>
      <c r="CF394" s="104"/>
      <c r="CG394" s="104"/>
      <c r="CJ394" s="104"/>
      <c r="CL394" s="104"/>
      <c r="CM394" s="104"/>
      <c r="CN394" s="104"/>
      <c r="CO394" s="104"/>
      <c r="CP394" s="104"/>
      <c r="CQ394" s="104"/>
      <c r="CR394" s="104"/>
      <c r="CS394" s="104"/>
      <c r="CT394" s="104"/>
      <c r="CU394" s="104"/>
    </row>
    <row r="395" spans="1:99" ht="13" x14ac:dyDescent="0.3">
      <c r="A395" s="104"/>
      <c r="B395" s="104"/>
      <c r="C395" s="104"/>
      <c r="D395" s="104"/>
      <c r="E395" s="104"/>
      <c r="F395" s="104"/>
      <c r="G395" s="104"/>
      <c r="H395" s="104"/>
      <c r="I395" s="104"/>
      <c r="J395" s="104"/>
      <c r="K395" s="104"/>
      <c r="L395" s="104"/>
      <c r="M395" s="104"/>
      <c r="P395" s="104"/>
      <c r="Q395" s="104"/>
      <c r="U395" s="104"/>
      <c r="AQ395" s="104"/>
      <c r="AR395" s="104"/>
      <c r="AS395" s="104"/>
      <c r="AT395" s="104"/>
      <c r="AU395" s="104"/>
      <c r="AV395" s="104"/>
      <c r="AW395" s="104"/>
      <c r="AX395" s="104"/>
      <c r="AY395" s="104"/>
      <c r="BH395" s="104"/>
      <c r="BJ395" s="104"/>
      <c r="BK395" s="104"/>
      <c r="BL395" s="104"/>
      <c r="BM395" s="104"/>
      <c r="BN395" s="104"/>
      <c r="BO395" s="104"/>
      <c r="BP395" s="104"/>
      <c r="BQ395" s="104"/>
      <c r="BR395" s="104"/>
      <c r="BS395" s="104"/>
      <c r="BT395" s="104"/>
      <c r="BV395" s="104"/>
      <c r="BW395" s="104"/>
      <c r="BX395" s="104"/>
      <c r="BY395" s="104"/>
      <c r="BZ395" s="104"/>
      <c r="CA395" s="104"/>
      <c r="CB395" s="104"/>
      <c r="CC395" s="104"/>
      <c r="CD395" s="104"/>
      <c r="CE395" s="104"/>
      <c r="CF395" s="104"/>
      <c r="CG395" s="104"/>
      <c r="CJ395" s="104"/>
      <c r="CL395" s="104"/>
      <c r="CM395" s="104"/>
      <c r="CN395" s="104"/>
      <c r="CO395" s="104"/>
      <c r="CP395" s="104"/>
      <c r="CQ395" s="104"/>
      <c r="CR395" s="104"/>
      <c r="CS395" s="104"/>
      <c r="CT395" s="104"/>
      <c r="CU395" s="104"/>
    </row>
    <row r="396" spans="1:99" ht="13" x14ac:dyDescent="0.3">
      <c r="A396" s="104"/>
      <c r="B396" s="104"/>
      <c r="C396" s="104"/>
      <c r="D396" s="104"/>
      <c r="E396" s="104"/>
      <c r="F396" s="104"/>
      <c r="G396" s="104"/>
      <c r="H396" s="104"/>
      <c r="I396" s="104"/>
      <c r="J396" s="104"/>
      <c r="K396" s="104"/>
      <c r="L396" s="104"/>
      <c r="M396" s="104"/>
      <c r="P396" s="104"/>
      <c r="Q396" s="104"/>
      <c r="U396" s="104"/>
      <c r="AQ396" s="104"/>
      <c r="AR396" s="104"/>
      <c r="AS396" s="104"/>
      <c r="AT396" s="104"/>
      <c r="AU396" s="104"/>
      <c r="AV396" s="104"/>
      <c r="AW396" s="104"/>
      <c r="AX396" s="104"/>
      <c r="AY396" s="104"/>
      <c r="BH396" s="104"/>
      <c r="BJ396" s="104"/>
      <c r="BK396" s="104"/>
      <c r="BL396" s="104"/>
      <c r="BM396" s="104"/>
      <c r="BN396" s="104"/>
      <c r="BO396" s="104"/>
      <c r="BP396" s="104"/>
      <c r="BQ396" s="104"/>
      <c r="BR396" s="104"/>
      <c r="BS396" s="104"/>
      <c r="BT396" s="104"/>
      <c r="BV396" s="104"/>
      <c r="BW396" s="104"/>
      <c r="BX396" s="104"/>
      <c r="BY396" s="104"/>
      <c r="BZ396" s="104"/>
      <c r="CA396" s="104"/>
      <c r="CB396" s="104"/>
      <c r="CC396" s="104"/>
      <c r="CD396" s="104"/>
      <c r="CE396" s="104"/>
      <c r="CF396" s="104"/>
      <c r="CG396" s="104"/>
      <c r="CJ396" s="104"/>
      <c r="CL396" s="104"/>
      <c r="CM396" s="104"/>
      <c r="CN396" s="104"/>
      <c r="CO396" s="104"/>
      <c r="CP396" s="104"/>
      <c r="CQ396" s="104"/>
      <c r="CR396" s="104"/>
      <c r="CS396" s="104"/>
      <c r="CT396" s="104"/>
      <c r="CU396" s="104"/>
    </row>
    <row r="397" spans="1:99" ht="13" x14ac:dyDescent="0.3">
      <c r="A397" s="104"/>
      <c r="B397" s="104"/>
      <c r="C397" s="104"/>
      <c r="D397" s="104"/>
      <c r="E397" s="104"/>
      <c r="F397" s="104"/>
      <c r="G397" s="104"/>
      <c r="H397" s="104"/>
      <c r="I397" s="104"/>
      <c r="J397" s="104"/>
      <c r="K397" s="104"/>
      <c r="L397" s="104"/>
      <c r="M397" s="104"/>
      <c r="P397" s="104"/>
      <c r="Q397" s="104"/>
      <c r="U397" s="104"/>
      <c r="AQ397" s="104"/>
      <c r="AR397" s="104"/>
      <c r="AS397" s="104"/>
      <c r="AT397" s="104"/>
      <c r="AU397" s="104"/>
      <c r="AV397" s="104"/>
      <c r="AW397" s="104"/>
      <c r="AX397" s="104"/>
      <c r="AY397" s="104"/>
      <c r="BH397" s="104"/>
      <c r="BJ397" s="104"/>
      <c r="BK397" s="104"/>
      <c r="BL397" s="104"/>
      <c r="BM397" s="104"/>
      <c r="BN397" s="104"/>
      <c r="BO397" s="104"/>
      <c r="BP397" s="104"/>
      <c r="BQ397" s="104"/>
      <c r="BR397" s="104"/>
      <c r="BS397" s="104"/>
      <c r="BT397" s="104"/>
      <c r="BV397" s="104"/>
      <c r="BW397" s="104"/>
      <c r="BX397" s="104"/>
      <c r="BY397" s="104"/>
      <c r="BZ397" s="104"/>
      <c r="CA397" s="104"/>
      <c r="CB397" s="104"/>
      <c r="CC397" s="104"/>
      <c r="CD397" s="104"/>
      <c r="CE397" s="104"/>
      <c r="CF397" s="104"/>
      <c r="CG397" s="104"/>
      <c r="CJ397" s="104"/>
      <c r="CL397" s="104"/>
      <c r="CM397" s="104"/>
      <c r="CN397" s="104"/>
      <c r="CO397" s="104"/>
      <c r="CP397" s="104"/>
      <c r="CQ397" s="104"/>
      <c r="CR397" s="104"/>
      <c r="CS397" s="104"/>
      <c r="CT397" s="104"/>
      <c r="CU397" s="104"/>
    </row>
    <row r="398" spans="1:99" ht="13" x14ac:dyDescent="0.3">
      <c r="A398" s="104"/>
      <c r="B398" s="104"/>
      <c r="C398" s="104"/>
      <c r="D398" s="104"/>
      <c r="E398" s="104"/>
      <c r="F398" s="104"/>
      <c r="G398" s="104"/>
      <c r="H398" s="104"/>
      <c r="I398" s="104"/>
      <c r="J398" s="104"/>
      <c r="K398" s="104"/>
      <c r="L398" s="104"/>
      <c r="M398" s="104"/>
      <c r="P398" s="104"/>
      <c r="Q398" s="104"/>
      <c r="U398" s="104"/>
      <c r="AQ398" s="104"/>
      <c r="AR398" s="104"/>
      <c r="AS398" s="104"/>
      <c r="AT398" s="104"/>
      <c r="AU398" s="104"/>
      <c r="AV398" s="104"/>
      <c r="AW398" s="104"/>
      <c r="AX398" s="104"/>
      <c r="AY398" s="104"/>
      <c r="BH398" s="104"/>
      <c r="BJ398" s="104"/>
      <c r="BK398" s="104"/>
      <c r="BL398" s="104"/>
      <c r="BM398" s="104"/>
      <c r="BN398" s="104"/>
      <c r="BO398" s="104"/>
      <c r="BP398" s="104"/>
      <c r="BQ398" s="104"/>
      <c r="BR398" s="104"/>
      <c r="BS398" s="104"/>
      <c r="BT398" s="104"/>
      <c r="BV398" s="104"/>
      <c r="BW398" s="104"/>
      <c r="BX398" s="104"/>
      <c r="BY398" s="104"/>
      <c r="BZ398" s="104"/>
      <c r="CA398" s="104"/>
      <c r="CB398" s="104"/>
      <c r="CC398" s="104"/>
      <c r="CD398" s="104"/>
      <c r="CE398" s="104"/>
      <c r="CF398" s="104"/>
      <c r="CG398" s="104"/>
      <c r="CJ398" s="104"/>
      <c r="CL398" s="104"/>
      <c r="CM398" s="104"/>
      <c r="CN398" s="104"/>
      <c r="CO398" s="104"/>
      <c r="CP398" s="104"/>
      <c r="CQ398" s="104"/>
      <c r="CR398" s="104"/>
      <c r="CS398" s="104"/>
      <c r="CT398" s="104"/>
      <c r="CU398" s="104"/>
    </row>
    <row r="399" spans="1:99" ht="13" x14ac:dyDescent="0.3">
      <c r="A399" s="104"/>
      <c r="B399" s="104"/>
      <c r="C399" s="104"/>
      <c r="D399" s="104"/>
      <c r="E399" s="104"/>
      <c r="F399" s="104"/>
      <c r="G399" s="104"/>
      <c r="H399" s="104"/>
      <c r="I399" s="104"/>
      <c r="J399" s="104"/>
      <c r="K399" s="104"/>
      <c r="L399" s="104"/>
      <c r="M399" s="104"/>
      <c r="P399" s="104"/>
      <c r="Q399" s="104"/>
      <c r="U399" s="104"/>
      <c r="AQ399" s="104"/>
      <c r="AR399" s="104"/>
      <c r="AS399" s="104"/>
      <c r="AT399" s="104"/>
      <c r="AU399" s="104"/>
      <c r="AV399" s="104"/>
      <c r="AW399" s="104"/>
      <c r="AX399" s="104"/>
      <c r="AY399" s="104"/>
      <c r="BH399" s="104"/>
      <c r="BJ399" s="104"/>
      <c r="BK399" s="104"/>
      <c r="BL399" s="104"/>
      <c r="BM399" s="104"/>
      <c r="BN399" s="104"/>
      <c r="BO399" s="104"/>
      <c r="BP399" s="104"/>
      <c r="BQ399" s="104"/>
      <c r="BR399" s="104"/>
      <c r="BS399" s="104"/>
      <c r="BT399" s="104"/>
      <c r="BV399" s="104"/>
      <c r="BW399" s="104"/>
      <c r="BX399" s="104"/>
      <c r="BY399" s="104"/>
      <c r="BZ399" s="104"/>
      <c r="CA399" s="104"/>
      <c r="CB399" s="104"/>
      <c r="CC399" s="104"/>
      <c r="CD399" s="104"/>
      <c r="CE399" s="104"/>
      <c r="CF399" s="104"/>
      <c r="CG399" s="104"/>
      <c r="CJ399" s="104"/>
      <c r="CL399" s="104"/>
      <c r="CM399" s="104"/>
      <c r="CN399" s="104"/>
      <c r="CO399" s="104"/>
      <c r="CP399" s="104"/>
      <c r="CQ399" s="104"/>
      <c r="CR399" s="104"/>
      <c r="CS399" s="104"/>
      <c r="CT399" s="104"/>
      <c r="CU399" s="104"/>
    </row>
    <row r="400" spans="1:99" ht="13" x14ac:dyDescent="0.3">
      <c r="A400" s="104"/>
      <c r="B400" s="104"/>
      <c r="C400" s="104"/>
      <c r="D400" s="104"/>
      <c r="E400" s="104"/>
      <c r="F400" s="104"/>
      <c r="G400" s="104"/>
      <c r="H400" s="104"/>
      <c r="I400" s="104"/>
      <c r="J400" s="104"/>
      <c r="K400" s="104"/>
      <c r="L400" s="104"/>
      <c r="M400" s="104"/>
      <c r="P400" s="104"/>
      <c r="Q400" s="104"/>
      <c r="U400" s="104"/>
      <c r="AQ400" s="104"/>
      <c r="AR400" s="104"/>
      <c r="AS400" s="104"/>
      <c r="AT400" s="104"/>
      <c r="AU400" s="104"/>
      <c r="AV400" s="104"/>
      <c r="AW400" s="104"/>
      <c r="AX400" s="104"/>
      <c r="AY400" s="104"/>
      <c r="BH400" s="104"/>
      <c r="BJ400" s="104"/>
      <c r="BK400" s="104"/>
      <c r="BL400" s="104"/>
      <c r="BM400" s="104"/>
      <c r="BN400" s="104"/>
      <c r="BO400" s="104"/>
      <c r="BP400" s="104"/>
      <c r="BQ400" s="104"/>
      <c r="BR400" s="104"/>
      <c r="BS400" s="104"/>
      <c r="BT400" s="104"/>
      <c r="BV400" s="104"/>
      <c r="BW400" s="104"/>
      <c r="BX400" s="104"/>
      <c r="BY400" s="104"/>
      <c r="BZ400" s="104"/>
      <c r="CA400" s="104"/>
      <c r="CB400" s="104"/>
      <c r="CC400" s="104"/>
      <c r="CD400" s="104"/>
      <c r="CE400" s="104"/>
      <c r="CF400" s="104"/>
      <c r="CG400" s="104"/>
      <c r="CJ400" s="104"/>
      <c r="CL400" s="104"/>
      <c r="CM400" s="104"/>
      <c r="CN400" s="104"/>
      <c r="CO400" s="104"/>
      <c r="CP400" s="104"/>
      <c r="CQ400" s="104"/>
      <c r="CR400" s="104"/>
      <c r="CS400" s="104"/>
      <c r="CT400" s="104"/>
      <c r="CU400" s="104"/>
    </row>
    <row r="401" spans="1:99" ht="13" x14ac:dyDescent="0.3">
      <c r="A401" s="104"/>
      <c r="B401" s="104"/>
      <c r="C401" s="104"/>
      <c r="D401" s="104"/>
      <c r="E401" s="104"/>
      <c r="F401" s="104"/>
      <c r="G401" s="104"/>
      <c r="H401" s="104"/>
      <c r="I401" s="104"/>
      <c r="J401" s="104"/>
      <c r="K401" s="104"/>
      <c r="L401" s="104"/>
      <c r="M401" s="104"/>
      <c r="P401" s="104"/>
      <c r="Q401" s="104"/>
      <c r="U401" s="104"/>
      <c r="AQ401" s="104"/>
      <c r="AR401" s="104"/>
      <c r="AS401" s="104"/>
      <c r="AT401" s="104"/>
      <c r="AU401" s="104"/>
      <c r="AV401" s="104"/>
      <c r="AW401" s="104"/>
      <c r="AX401" s="104"/>
      <c r="AY401" s="104"/>
      <c r="BH401" s="104"/>
      <c r="BJ401" s="104"/>
      <c r="BK401" s="104"/>
      <c r="BL401" s="104"/>
      <c r="BM401" s="104"/>
      <c r="BN401" s="104"/>
      <c r="BO401" s="104"/>
      <c r="BP401" s="104"/>
      <c r="BQ401" s="104"/>
      <c r="BR401" s="104"/>
      <c r="BS401" s="104"/>
      <c r="BT401" s="104"/>
      <c r="BV401" s="104"/>
      <c r="BW401" s="104"/>
      <c r="BX401" s="104"/>
      <c r="BY401" s="104"/>
      <c r="BZ401" s="104"/>
      <c r="CA401" s="104"/>
      <c r="CB401" s="104"/>
      <c r="CC401" s="104"/>
      <c r="CD401" s="104"/>
      <c r="CE401" s="104"/>
      <c r="CF401" s="104"/>
      <c r="CG401" s="104"/>
      <c r="CJ401" s="104"/>
      <c r="CL401" s="104"/>
      <c r="CM401" s="104"/>
      <c r="CN401" s="104"/>
      <c r="CO401" s="104"/>
      <c r="CP401" s="104"/>
      <c r="CQ401" s="104"/>
      <c r="CR401" s="104"/>
      <c r="CS401" s="104"/>
      <c r="CT401" s="104"/>
      <c r="CU401" s="104"/>
    </row>
    <row r="402" spans="1:99" ht="13" x14ac:dyDescent="0.3">
      <c r="A402" s="104"/>
      <c r="B402" s="104"/>
      <c r="C402" s="104"/>
      <c r="D402" s="104"/>
      <c r="E402" s="104"/>
      <c r="F402" s="104"/>
      <c r="G402" s="104"/>
      <c r="H402" s="104"/>
      <c r="I402" s="104"/>
      <c r="J402" s="104"/>
      <c r="K402" s="104"/>
      <c r="L402" s="104"/>
      <c r="M402" s="104"/>
      <c r="P402" s="104"/>
      <c r="Q402" s="104"/>
      <c r="U402" s="104"/>
      <c r="AQ402" s="104"/>
      <c r="AR402" s="104"/>
      <c r="AS402" s="104"/>
      <c r="AT402" s="104"/>
      <c r="AU402" s="104"/>
      <c r="AV402" s="104"/>
      <c r="AW402" s="104"/>
      <c r="AX402" s="104"/>
      <c r="AY402" s="104"/>
      <c r="BH402" s="104"/>
      <c r="BJ402" s="104"/>
      <c r="BK402" s="104"/>
      <c r="BL402" s="104"/>
      <c r="BM402" s="104"/>
      <c r="BN402" s="104"/>
      <c r="BO402" s="104"/>
      <c r="BP402" s="104"/>
      <c r="BQ402" s="104"/>
      <c r="BR402" s="104"/>
      <c r="BS402" s="104"/>
      <c r="BT402" s="104"/>
      <c r="BV402" s="104"/>
      <c r="BW402" s="104"/>
      <c r="BX402" s="104"/>
      <c r="BY402" s="104"/>
      <c r="BZ402" s="104"/>
      <c r="CA402" s="104"/>
      <c r="CB402" s="104"/>
      <c r="CC402" s="104"/>
      <c r="CD402" s="104"/>
      <c r="CE402" s="104"/>
      <c r="CF402" s="104"/>
      <c r="CG402" s="104"/>
      <c r="CJ402" s="104"/>
      <c r="CL402" s="104"/>
      <c r="CM402" s="104"/>
      <c r="CN402" s="104"/>
      <c r="CO402" s="104"/>
      <c r="CP402" s="104"/>
      <c r="CQ402" s="104"/>
      <c r="CR402" s="104"/>
      <c r="CS402" s="104"/>
      <c r="CT402" s="104"/>
      <c r="CU402" s="104"/>
    </row>
    <row r="403" spans="1:99" ht="13" x14ac:dyDescent="0.3">
      <c r="A403" s="104"/>
      <c r="B403" s="104"/>
      <c r="C403" s="104"/>
      <c r="D403" s="104"/>
      <c r="E403" s="104"/>
      <c r="F403" s="104"/>
      <c r="G403" s="104"/>
      <c r="H403" s="104"/>
      <c r="I403" s="104"/>
      <c r="J403" s="104"/>
      <c r="K403" s="104"/>
      <c r="L403" s="104"/>
      <c r="M403" s="104"/>
      <c r="P403" s="104"/>
      <c r="Q403" s="104"/>
      <c r="U403" s="104"/>
      <c r="AQ403" s="104"/>
      <c r="AR403" s="104"/>
      <c r="AS403" s="104"/>
      <c r="AT403" s="104"/>
      <c r="AU403" s="104"/>
      <c r="AV403" s="104"/>
      <c r="AW403" s="104"/>
      <c r="AX403" s="104"/>
      <c r="AY403" s="104"/>
      <c r="BH403" s="104"/>
      <c r="BJ403" s="104"/>
      <c r="BK403" s="104"/>
      <c r="BL403" s="104"/>
      <c r="BM403" s="104"/>
      <c r="BN403" s="104"/>
      <c r="BO403" s="104"/>
      <c r="BP403" s="104"/>
      <c r="BQ403" s="104"/>
      <c r="BR403" s="104"/>
      <c r="BS403" s="104"/>
      <c r="BT403" s="104"/>
      <c r="BV403" s="104"/>
      <c r="BW403" s="104"/>
      <c r="BX403" s="104"/>
      <c r="BY403" s="104"/>
      <c r="BZ403" s="104"/>
      <c r="CA403" s="104"/>
      <c r="CB403" s="104"/>
      <c r="CC403" s="104"/>
      <c r="CD403" s="104"/>
      <c r="CE403" s="104"/>
      <c r="CF403" s="104"/>
      <c r="CG403" s="104"/>
      <c r="CJ403" s="104"/>
      <c r="CL403" s="104"/>
      <c r="CM403" s="104"/>
      <c r="CN403" s="104"/>
      <c r="CO403" s="104"/>
      <c r="CP403" s="104"/>
      <c r="CQ403" s="104"/>
      <c r="CR403" s="104"/>
      <c r="CS403" s="104"/>
      <c r="CT403" s="104"/>
      <c r="CU403" s="104"/>
    </row>
    <row r="404" spans="1:99" ht="13" x14ac:dyDescent="0.3">
      <c r="A404" s="104"/>
      <c r="B404" s="104"/>
      <c r="C404" s="104"/>
      <c r="D404" s="104"/>
      <c r="E404" s="104"/>
      <c r="F404" s="104"/>
      <c r="G404" s="104"/>
      <c r="H404" s="104"/>
      <c r="I404" s="104"/>
      <c r="J404" s="104"/>
      <c r="K404" s="104"/>
      <c r="L404" s="104"/>
      <c r="M404" s="104"/>
      <c r="P404" s="104"/>
      <c r="Q404" s="104"/>
      <c r="U404" s="104"/>
      <c r="AQ404" s="104"/>
      <c r="AR404" s="104"/>
      <c r="AS404" s="104"/>
      <c r="AT404" s="104"/>
      <c r="AU404" s="104"/>
      <c r="AV404" s="104"/>
      <c r="AW404" s="104"/>
      <c r="AX404" s="104"/>
      <c r="AY404" s="104"/>
      <c r="BH404" s="104"/>
      <c r="BJ404" s="104"/>
      <c r="BK404" s="104"/>
      <c r="BL404" s="104"/>
      <c r="BM404" s="104"/>
      <c r="BN404" s="104"/>
      <c r="BO404" s="104"/>
      <c r="BP404" s="104"/>
      <c r="BQ404" s="104"/>
      <c r="BR404" s="104"/>
      <c r="BS404" s="104"/>
      <c r="BT404" s="104"/>
      <c r="BV404" s="104"/>
      <c r="BW404" s="104"/>
      <c r="BX404" s="104"/>
      <c r="BY404" s="104"/>
      <c r="BZ404" s="104"/>
      <c r="CA404" s="104"/>
      <c r="CB404" s="104"/>
      <c r="CC404" s="104"/>
      <c r="CD404" s="104"/>
      <c r="CE404" s="104"/>
      <c r="CF404" s="104"/>
      <c r="CG404" s="104"/>
      <c r="CJ404" s="104"/>
      <c r="CL404" s="104"/>
      <c r="CM404" s="104"/>
      <c r="CN404" s="104"/>
      <c r="CO404" s="104"/>
      <c r="CP404" s="104"/>
      <c r="CQ404" s="104"/>
      <c r="CR404" s="104"/>
      <c r="CS404" s="104"/>
      <c r="CT404" s="104"/>
      <c r="CU404" s="104"/>
    </row>
    <row r="405" spans="1:99" ht="13" x14ac:dyDescent="0.3">
      <c r="A405" s="104"/>
      <c r="B405" s="104"/>
      <c r="C405" s="104"/>
      <c r="D405" s="104"/>
      <c r="E405" s="104"/>
      <c r="F405" s="104"/>
      <c r="G405" s="104"/>
      <c r="H405" s="104"/>
      <c r="I405" s="104"/>
      <c r="J405" s="104"/>
      <c r="K405" s="104"/>
      <c r="L405" s="104"/>
      <c r="M405" s="104"/>
      <c r="P405" s="104"/>
      <c r="Q405" s="104"/>
      <c r="U405" s="104"/>
      <c r="AQ405" s="104"/>
      <c r="AR405" s="104"/>
      <c r="AS405" s="104"/>
      <c r="AT405" s="104"/>
      <c r="AU405" s="104"/>
      <c r="AV405" s="104"/>
      <c r="AW405" s="104"/>
      <c r="AX405" s="104"/>
      <c r="AY405" s="104"/>
      <c r="BH405" s="104"/>
      <c r="BJ405" s="104"/>
      <c r="BK405" s="104"/>
      <c r="BL405" s="104"/>
      <c r="BM405" s="104"/>
      <c r="BN405" s="104"/>
      <c r="BO405" s="104"/>
      <c r="BP405" s="104"/>
      <c r="BQ405" s="104"/>
      <c r="BR405" s="104"/>
      <c r="BS405" s="104"/>
      <c r="BT405" s="104"/>
      <c r="BV405" s="104"/>
      <c r="BW405" s="104"/>
      <c r="BX405" s="104"/>
      <c r="BY405" s="104"/>
      <c r="BZ405" s="104"/>
      <c r="CA405" s="104"/>
      <c r="CB405" s="104"/>
      <c r="CC405" s="104"/>
      <c r="CD405" s="104"/>
      <c r="CE405" s="104"/>
      <c r="CF405" s="104"/>
      <c r="CG405" s="104"/>
      <c r="CJ405" s="104"/>
      <c r="CL405" s="104"/>
      <c r="CM405" s="104"/>
      <c r="CN405" s="104"/>
      <c r="CO405" s="104"/>
      <c r="CP405" s="104"/>
      <c r="CQ405" s="104"/>
      <c r="CR405" s="104"/>
      <c r="CS405" s="104"/>
      <c r="CT405" s="104"/>
      <c r="CU405" s="104"/>
    </row>
    <row r="406" spans="1:99" ht="13" x14ac:dyDescent="0.3">
      <c r="A406" s="104"/>
      <c r="B406" s="104"/>
      <c r="C406" s="104"/>
      <c r="D406" s="104"/>
      <c r="E406" s="104"/>
      <c r="F406" s="104"/>
      <c r="G406" s="104"/>
      <c r="H406" s="104"/>
      <c r="I406" s="104"/>
      <c r="J406" s="104"/>
      <c r="K406" s="104"/>
      <c r="L406" s="104"/>
      <c r="M406" s="104"/>
      <c r="P406" s="104"/>
      <c r="Q406" s="104"/>
      <c r="U406" s="104"/>
      <c r="AQ406" s="104"/>
      <c r="AR406" s="104"/>
      <c r="AS406" s="104"/>
      <c r="AT406" s="104"/>
      <c r="AU406" s="104"/>
      <c r="AV406" s="104"/>
      <c r="AW406" s="104"/>
      <c r="AX406" s="104"/>
      <c r="AY406" s="104"/>
      <c r="BH406" s="104"/>
      <c r="BJ406" s="104"/>
      <c r="BK406" s="104"/>
      <c r="BL406" s="104"/>
      <c r="BM406" s="104"/>
      <c r="BN406" s="104"/>
      <c r="BO406" s="104"/>
      <c r="BP406" s="104"/>
      <c r="BQ406" s="104"/>
      <c r="BR406" s="104"/>
      <c r="BS406" s="104"/>
      <c r="BT406" s="104"/>
      <c r="BV406" s="104"/>
      <c r="BW406" s="104"/>
      <c r="BX406" s="104"/>
      <c r="BY406" s="104"/>
      <c r="BZ406" s="104"/>
      <c r="CA406" s="104"/>
      <c r="CB406" s="104"/>
      <c r="CC406" s="104"/>
      <c r="CD406" s="104"/>
      <c r="CE406" s="104"/>
      <c r="CF406" s="104"/>
      <c r="CG406" s="104"/>
      <c r="CJ406" s="104"/>
      <c r="CL406" s="104"/>
      <c r="CM406" s="104"/>
      <c r="CN406" s="104"/>
      <c r="CO406" s="104"/>
      <c r="CP406" s="104"/>
      <c r="CQ406" s="104"/>
      <c r="CR406" s="104"/>
      <c r="CS406" s="104"/>
      <c r="CT406" s="104"/>
      <c r="CU406" s="104"/>
    </row>
    <row r="407" spans="1:99" ht="13" x14ac:dyDescent="0.3">
      <c r="A407" s="104"/>
      <c r="B407" s="104"/>
      <c r="C407" s="104"/>
      <c r="D407" s="104"/>
      <c r="E407" s="104"/>
      <c r="F407" s="104"/>
      <c r="G407" s="104"/>
      <c r="H407" s="104"/>
      <c r="I407" s="104"/>
      <c r="J407" s="104"/>
      <c r="K407" s="104"/>
      <c r="L407" s="104"/>
      <c r="M407" s="104"/>
      <c r="P407" s="104"/>
      <c r="Q407" s="104"/>
      <c r="U407" s="104"/>
      <c r="AQ407" s="104"/>
      <c r="AR407" s="104"/>
      <c r="AS407" s="104"/>
      <c r="AT407" s="104"/>
      <c r="AU407" s="104"/>
      <c r="AV407" s="104"/>
      <c r="AW407" s="104"/>
      <c r="AX407" s="104"/>
      <c r="AY407" s="104"/>
      <c r="BH407" s="104"/>
      <c r="BJ407" s="104"/>
      <c r="BK407" s="104"/>
      <c r="BL407" s="104"/>
      <c r="BM407" s="104"/>
      <c r="BN407" s="104"/>
      <c r="BO407" s="104"/>
      <c r="BP407" s="104"/>
      <c r="BQ407" s="104"/>
      <c r="BR407" s="104"/>
      <c r="BS407" s="104"/>
      <c r="BT407" s="104"/>
      <c r="BV407" s="104"/>
      <c r="BW407" s="104"/>
      <c r="BX407" s="104"/>
      <c r="BY407" s="104"/>
      <c r="BZ407" s="104"/>
      <c r="CA407" s="104"/>
      <c r="CB407" s="104"/>
      <c r="CC407" s="104"/>
      <c r="CD407" s="104"/>
      <c r="CE407" s="104"/>
      <c r="CF407" s="104"/>
      <c r="CG407" s="104"/>
      <c r="CJ407" s="104"/>
      <c r="CL407" s="104"/>
      <c r="CM407" s="104"/>
      <c r="CN407" s="104"/>
      <c r="CO407" s="104"/>
      <c r="CP407" s="104"/>
      <c r="CQ407" s="104"/>
      <c r="CR407" s="104"/>
      <c r="CS407" s="104"/>
      <c r="CT407" s="104"/>
      <c r="CU407" s="104"/>
    </row>
    <row r="408" spans="1:99" ht="13" x14ac:dyDescent="0.3">
      <c r="A408" s="104"/>
      <c r="B408" s="104"/>
      <c r="C408" s="104"/>
      <c r="D408" s="104"/>
      <c r="E408" s="104"/>
      <c r="F408" s="104"/>
      <c r="G408" s="104"/>
      <c r="H408" s="104"/>
      <c r="I408" s="104"/>
      <c r="J408" s="104"/>
      <c r="K408" s="104"/>
      <c r="L408" s="104"/>
      <c r="M408" s="104"/>
      <c r="P408" s="104"/>
      <c r="Q408" s="104"/>
      <c r="U408" s="104"/>
      <c r="AQ408" s="104"/>
      <c r="AR408" s="104"/>
      <c r="AS408" s="104"/>
      <c r="AT408" s="104"/>
      <c r="AU408" s="104"/>
      <c r="AV408" s="104"/>
      <c r="AW408" s="104"/>
      <c r="AX408" s="104"/>
      <c r="AY408" s="104"/>
      <c r="BH408" s="104"/>
      <c r="BJ408" s="104"/>
      <c r="BK408" s="104"/>
      <c r="BL408" s="104"/>
      <c r="BM408" s="104"/>
      <c r="BN408" s="104"/>
      <c r="BO408" s="104"/>
      <c r="BP408" s="104"/>
      <c r="BQ408" s="104"/>
      <c r="BR408" s="104"/>
      <c r="BS408" s="104"/>
      <c r="BT408" s="104"/>
      <c r="BV408" s="104"/>
      <c r="BW408" s="104"/>
      <c r="BX408" s="104"/>
      <c r="BY408" s="104"/>
      <c r="BZ408" s="104"/>
      <c r="CA408" s="104"/>
      <c r="CB408" s="104"/>
      <c r="CC408" s="104"/>
      <c r="CD408" s="104"/>
      <c r="CE408" s="104"/>
      <c r="CF408" s="104"/>
      <c r="CG408" s="104"/>
      <c r="CJ408" s="104"/>
      <c r="CL408" s="104"/>
      <c r="CM408" s="104"/>
      <c r="CN408" s="104"/>
      <c r="CO408" s="104"/>
      <c r="CP408" s="104"/>
      <c r="CQ408" s="104"/>
      <c r="CR408" s="104"/>
      <c r="CS408" s="104"/>
      <c r="CT408" s="104"/>
      <c r="CU408" s="104"/>
    </row>
    <row r="409" spans="1:99" ht="13" x14ac:dyDescent="0.3">
      <c r="A409" s="104"/>
      <c r="B409" s="104"/>
      <c r="C409" s="104"/>
      <c r="D409" s="104"/>
      <c r="E409" s="104"/>
      <c r="F409" s="104"/>
      <c r="G409" s="104"/>
      <c r="H409" s="104"/>
      <c r="I409" s="104"/>
      <c r="J409" s="104"/>
      <c r="K409" s="104"/>
      <c r="L409" s="104"/>
      <c r="M409" s="104"/>
      <c r="P409" s="104"/>
      <c r="Q409" s="104"/>
      <c r="U409" s="104"/>
      <c r="AQ409" s="104"/>
      <c r="AR409" s="104"/>
      <c r="AS409" s="104"/>
      <c r="AT409" s="104"/>
      <c r="AU409" s="104"/>
      <c r="AV409" s="104"/>
      <c r="AW409" s="104"/>
      <c r="AX409" s="104"/>
      <c r="AY409" s="104"/>
      <c r="BH409" s="104"/>
      <c r="BJ409" s="104"/>
      <c r="BK409" s="104"/>
      <c r="BL409" s="104"/>
      <c r="BM409" s="104"/>
      <c r="BN409" s="104"/>
      <c r="BO409" s="104"/>
      <c r="BP409" s="104"/>
      <c r="BQ409" s="104"/>
      <c r="BR409" s="104"/>
      <c r="BS409" s="104"/>
      <c r="BT409" s="104"/>
      <c r="BV409" s="104"/>
      <c r="BW409" s="104"/>
      <c r="BX409" s="104"/>
      <c r="BY409" s="104"/>
      <c r="BZ409" s="104"/>
      <c r="CA409" s="104"/>
      <c r="CB409" s="104"/>
      <c r="CC409" s="104"/>
      <c r="CD409" s="104"/>
      <c r="CE409" s="104"/>
      <c r="CF409" s="104"/>
      <c r="CG409" s="104"/>
      <c r="CJ409" s="104"/>
      <c r="CL409" s="104"/>
      <c r="CM409" s="104"/>
      <c r="CN409" s="104"/>
      <c r="CO409" s="104"/>
      <c r="CP409" s="104"/>
      <c r="CQ409" s="104"/>
      <c r="CR409" s="104"/>
      <c r="CS409" s="104"/>
      <c r="CT409" s="104"/>
      <c r="CU409" s="104"/>
    </row>
    <row r="410" spans="1:99" ht="13" x14ac:dyDescent="0.3">
      <c r="A410" s="104"/>
      <c r="B410" s="104"/>
      <c r="C410" s="104"/>
      <c r="D410" s="104"/>
      <c r="E410" s="104"/>
      <c r="F410" s="104"/>
      <c r="G410" s="104"/>
      <c r="H410" s="104"/>
      <c r="I410" s="104"/>
      <c r="J410" s="104"/>
      <c r="K410" s="104"/>
      <c r="L410" s="104"/>
      <c r="M410" s="104"/>
      <c r="P410" s="104"/>
      <c r="Q410" s="104"/>
      <c r="U410" s="104"/>
      <c r="AQ410" s="104"/>
      <c r="AR410" s="104"/>
      <c r="AS410" s="104"/>
      <c r="AT410" s="104"/>
      <c r="AU410" s="104"/>
      <c r="AV410" s="104"/>
      <c r="AW410" s="104"/>
      <c r="AX410" s="104"/>
      <c r="AY410" s="104"/>
      <c r="BH410" s="104"/>
      <c r="BJ410" s="104"/>
      <c r="BK410" s="104"/>
      <c r="BL410" s="104"/>
      <c r="BM410" s="104"/>
      <c r="BN410" s="104"/>
      <c r="BO410" s="104"/>
      <c r="BP410" s="104"/>
      <c r="BQ410" s="104"/>
      <c r="BR410" s="104"/>
      <c r="BS410" s="104"/>
      <c r="BT410" s="104"/>
      <c r="BV410" s="104"/>
      <c r="BW410" s="104"/>
      <c r="BX410" s="104"/>
      <c r="BY410" s="104"/>
      <c r="BZ410" s="104"/>
      <c r="CA410" s="104"/>
      <c r="CB410" s="104"/>
      <c r="CC410" s="104"/>
      <c r="CD410" s="104"/>
      <c r="CE410" s="104"/>
      <c r="CF410" s="104"/>
      <c r="CG410" s="104"/>
      <c r="CJ410" s="104"/>
      <c r="CL410" s="104"/>
      <c r="CM410" s="104"/>
      <c r="CN410" s="104"/>
      <c r="CO410" s="104"/>
      <c r="CP410" s="104"/>
      <c r="CQ410" s="104"/>
      <c r="CR410" s="104"/>
      <c r="CS410" s="104"/>
      <c r="CT410" s="104"/>
      <c r="CU410" s="104"/>
    </row>
    <row r="411" spans="1:99" ht="13" x14ac:dyDescent="0.3">
      <c r="A411" s="104"/>
      <c r="B411" s="104"/>
      <c r="C411" s="104"/>
      <c r="D411" s="104"/>
      <c r="E411" s="104"/>
      <c r="F411" s="104"/>
      <c r="G411" s="104"/>
      <c r="H411" s="104"/>
      <c r="I411" s="104"/>
      <c r="J411" s="104"/>
      <c r="K411" s="104"/>
      <c r="L411" s="104"/>
      <c r="M411" s="104"/>
      <c r="P411" s="104"/>
      <c r="Q411" s="104"/>
      <c r="U411" s="104"/>
      <c r="AQ411" s="104"/>
      <c r="AR411" s="104"/>
      <c r="AS411" s="104"/>
      <c r="AT411" s="104"/>
      <c r="AU411" s="104"/>
      <c r="AV411" s="104"/>
      <c r="AW411" s="104"/>
      <c r="AX411" s="104"/>
      <c r="AY411" s="104"/>
      <c r="BH411" s="104"/>
      <c r="BJ411" s="104"/>
      <c r="BK411" s="104"/>
      <c r="BL411" s="104"/>
      <c r="BM411" s="104"/>
      <c r="BN411" s="104"/>
      <c r="BO411" s="104"/>
      <c r="BP411" s="104"/>
      <c r="BQ411" s="104"/>
      <c r="BR411" s="104"/>
      <c r="BS411" s="104"/>
      <c r="BT411" s="104"/>
      <c r="BV411" s="104"/>
      <c r="BW411" s="104"/>
      <c r="BX411" s="104"/>
      <c r="BY411" s="104"/>
      <c r="BZ411" s="104"/>
      <c r="CA411" s="104"/>
      <c r="CB411" s="104"/>
      <c r="CC411" s="104"/>
      <c r="CD411" s="104"/>
      <c r="CE411" s="104"/>
      <c r="CF411" s="104"/>
      <c r="CG411" s="104"/>
      <c r="CJ411" s="104"/>
      <c r="CL411" s="104"/>
      <c r="CM411" s="104"/>
      <c r="CN411" s="104"/>
      <c r="CO411" s="104"/>
      <c r="CP411" s="104"/>
      <c r="CQ411" s="104"/>
      <c r="CR411" s="104"/>
      <c r="CS411" s="104"/>
      <c r="CT411" s="104"/>
      <c r="CU411" s="104"/>
    </row>
    <row r="412" spans="1:99" ht="13" x14ac:dyDescent="0.3">
      <c r="A412" s="104"/>
      <c r="B412" s="104"/>
      <c r="C412" s="104"/>
      <c r="D412" s="104"/>
      <c r="E412" s="104"/>
      <c r="F412" s="104"/>
      <c r="G412" s="104"/>
      <c r="H412" s="104"/>
      <c r="I412" s="104"/>
      <c r="J412" s="104"/>
      <c r="K412" s="104"/>
      <c r="L412" s="104"/>
      <c r="M412" s="104"/>
      <c r="P412" s="104"/>
      <c r="Q412" s="104"/>
      <c r="U412" s="104"/>
      <c r="AQ412" s="104"/>
      <c r="AR412" s="104"/>
      <c r="AS412" s="104"/>
      <c r="AT412" s="104"/>
      <c r="AU412" s="104"/>
      <c r="AV412" s="104"/>
      <c r="AW412" s="104"/>
      <c r="AX412" s="104"/>
      <c r="AY412" s="104"/>
      <c r="BH412" s="104"/>
      <c r="BJ412" s="104"/>
      <c r="BK412" s="104"/>
      <c r="BL412" s="104"/>
      <c r="BM412" s="104"/>
      <c r="BN412" s="104"/>
      <c r="BO412" s="104"/>
      <c r="BP412" s="104"/>
      <c r="BQ412" s="104"/>
      <c r="BR412" s="104"/>
      <c r="BS412" s="104"/>
      <c r="BT412" s="104"/>
      <c r="BV412" s="104"/>
      <c r="BW412" s="104"/>
      <c r="BX412" s="104"/>
      <c r="BY412" s="104"/>
      <c r="BZ412" s="104"/>
      <c r="CA412" s="104"/>
      <c r="CB412" s="104"/>
      <c r="CC412" s="104"/>
      <c r="CD412" s="104"/>
      <c r="CE412" s="104"/>
      <c r="CF412" s="104"/>
      <c r="CG412" s="104"/>
      <c r="CJ412" s="104"/>
      <c r="CL412" s="104"/>
      <c r="CM412" s="104"/>
      <c r="CN412" s="104"/>
      <c r="CO412" s="104"/>
      <c r="CP412" s="104"/>
      <c r="CQ412" s="104"/>
      <c r="CR412" s="104"/>
      <c r="CS412" s="104"/>
      <c r="CT412" s="104"/>
      <c r="CU412" s="104"/>
    </row>
    <row r="413" spans="1:99" ht="13" x14ac:dyDescent="0.3">
      <c r="A413" s="104"/>
      <c r="B413" s="104"/>
      <c r="C413" s="104"/>
      <c r="D413" s="104"/>
      <c r="E413" s="104"/>
      <c r="F413" s="104"/>
      <c r="G413" s="104"/>
      <c r="H413" s="104"/>
      <c r="I413" s="104"/>
      <c r="J413" s="104"/>
      <c r="K413" s="104"/>
      <c r="L413" s="104"/>
      <c r="M413" s="104"/>
      <c r="P413" s="104"/>
      <c r="Q413" s="104"/>
      <c r="U413" s="104"/>
      <c r="AQ413" s="104"/>
      <c r="AR413" s="104"/>
      <c r="AS413" s="104"/>
      <c r="AT413" s="104"/>
      <c r="AU413" s="104"/>
      <c r="AV413" s="104"/>
      <c r="AW413" s="104"/>
      <c r="AX413" s="104"/>
      <c r="AY413" s="104"/>
      <c r="BH413" s="104"/>
      <c r="BJ413" s="104"/>
      <c r="BK413" s="104"/>
      <c r="BL413" s="104"/>
      <c r="BM413" s="104"/>
      <c r="BN413" s="104"/>
      <c r="BO413" s="104"/>
      <c r="BP413" s="104"/>
      <c r="BQ413" s="104"/>
      <c r="BR413" s="104"/>
      <c r="BS413" s="104"/>
      <c r="BT413" s="104"/>
      <c r="BV413" s="104"/>
      <c r="BW413" s="104"/>
      <c r="BX413" s="104"/>
      <c r="BY413" s="104"/>
      <c r="BZ413" s="104"/>
      <c r="CA413" s="104"/>
      <c r="CB413" s="104"/>
      <c r="CC413" s="104"/>
      <c r="CD413" s="104"/>
      <c r="CE413" s="104"/>
      <c r="CF413" s="104"/>
      <c r="CG413" s="104"/>
      <c r="CJ413" s="104"/>
      <c r="CL413" s="104"/>
      <c r="CM413" s="104"/>
      <c r="CN413" s="104"/>
      <c r="CO413" s="104"/>
      <c r="CP413" s="104"/>
      <c r="CQ413" s="104"/>
      <c r="CR413" s="104"/>
      <c r="CS413" s="104"/>
      <c r="CT413" s="104"/>
      <c r="CU413" s="104"/>
    </row>
    <row r="414" spans="1:99" ht="13" x14ac:dyDescent="0.3">
      <c r="A414" s="104"/>
      <c r="B414" s="104"/>
      <c r="C414" s="104"/>
      <c r="D414" s="104"/>
      <c r="E414" s="104"/>
      <c r="F414" s="104"/>
      <c r="G414" s="104"/>
      <c r="H414" s="104"/>
      <c r="I414" s="104"/>
      <c r="J414" s="104"/>
      <c r="K414" s="104"/>
      <c r="L414" s="104"/>
      <c r="M414" s="104"/>
      <c r="P414" s="104"/>
      <c r="Q414" s="104"/>
      <c r="U414" s="104"/>
      <c r="AQ414" s="104"/>
      <c r="AR414" s="104"/>
      <c r="AS414" s="104"/>
      <c r="AT414" s="104"/>
      <c r="AU414" s="104"/>
      <c r="AV414" s="104"/>
      <c r="AW414" s="104"/>
      <c r="AX414" s="104"/>
      <c r="AY414" s="104"/>
      <c r="BH414" s="104"/>
      <c r="BJ414" s="104"/>
      <c r="BK414" s="104"/>
      <c r="BL414" s="104"/>
      <c r="BM414" s="104"/>
      <c r="BN414" s="104"/>
      <c r="BO414" s="104"/>
      <c r="BP414" s="104"/>
      <c r="BQ414" s="104"/>
      <c r="BR414" s="104"/>
      <c r="BS414" s="104"/>
      <c r="BT414" s="104"/>
      <c r="BV414" s="104"/>
      <c r="BW414" s="104"/>
      <c r="BX414" s="104"/>
      <c r="BY414" s="104"/>
      <c r="BZ414" s="104"/>
      <c r="CA414" s="104"/>
      <c r="CB414" s="104"/>
      <c r="CC414" s="104"/>
      <c r="CD414" s="104"/>
      <c r="CE414" s="104"/>
      <c r="CF414" s="104"/>
      <c r="CG414" s="104"/>
      <c r="CJ414" s="104"/>
      <c r="CL414" s="104"/>
      <c r="CM414" s="104"/>
      <c r="CN414" s="104"/>
      <c r="CO414" s="104"/>
      <c r="CP414" s="104"/>
      <c r="CQ414" s="104"/>
      <c r="CR414" s="104"/>
      <c r="CS414" s="104"/>
      <c r="CT414" s="104"/>
      <c r="CU414" s="104"/>
    </row>
    <row r="415" spans="1:99" ht="13" x14ac:dyDescent="0.3">
      <c r="A415" s="104"/>
      <c r="B415" s="104"/>
      <c r="C415" s="104"/>
      <c r="D415" s="104"/>
      <c r="E415" s="104"/>
      <c r="F415" s="104"/>
      <c r="G415" s="104"/>
      <c r="H415" s="104"/>
      <c r="I415" s="104"/>
      <c r="J415" s="104"/>
      <c r="K415" s="104"/>
      <c r="L415" s="104"/>
      <c r="M415" s="104"/>
      <c r="P415" s="104"/>
      <c r="Q415" s="104"/>
      <c r="U415" s="104"/>
      <c r="AQ415" s="104"/>
      <c r="AR415" s="104"/>
      <c r="AS415" s="104"/>
      <c r="AT415" s="104"/>
      <c r="AU415" s="104"/>
      <c r="AV415" s="104"/>
      <c r="AW415" s="104"/>
      <c r="AX415" s="104"/>
      <c r="AY415" s="104"/>
      <c r="BH415" s="104"/>
      <c r="BJ415" s="104"/>
      <c r="BK415" s="104"/>
      <c r="BL415" s="104"/>
      <c r="BM415" s="104"/>
      <c r="BN415" s="104"/>
      <c r="BO415" s="104"/>
      <c r="BP415" s="104"/>
      <c r="BQ415" s="104"/>
      <c r="BR415" s="104"/>
      <c r="BS415" s="104"/>
      <c r="BT415" s="104"/>
      <c r="BV415" s="104"/>
      <c r="BW415" s="104"/>
      <c r="BX415" s="104"/>
      <c r="BY415" s="104"/>
      <c r="BZ415" s="104"/>
      <c r="CA415" s="104"/>
      <c r="CB415" s="104"/>
      <c r="CC415" s="104"/>
      <c r="CD415" s="104"/>
      <c r="CE415" s="104"/>
      <c r="CF415" s="104"/>
      <c r="CG415" s="104"/>
      <c r="CJ415" s="104"/>
      <c r="CL415" s="104"/>
      <c r="CM415" s="104"/>
      <c r="CN415" s="104"/>
      <c r="CO415" s="104"/>
      <c r="CP415" s="104"/>
      <c r="CQ415" s="104"/>
      <c r="CR415" s="104"/>
      <c r="CS415" s="104"/>
      <c r="CT415" s="104"/>
      <c r="CU415" s="104"/>
    </row>
    <row r="416" spans="1:99" ht="13" x14ac:dyDescent="0.3">
      <c r="A416" s="104"/>
      <c r="B416" s="104"/>
      <c r="C416" s="104"/>
      <c r="D416" s="104"/>
      <c r="E416" s="104"/>
      <c r="F416" s="104"/>
      <c r="G416" s="104"/>
      <c r="H416" s="104"/>
      <c r="I416" s="104"/>
      <c r="J416" s="104"/>
      <c r="K416" s="104"/>
      <c r="L416" s="104"/>
      <c r="M416" s="104"/>
      <c r="P416" s="104"/>
      <c r="Q416" s="104"/>
      <c r="U416" s="104"/>
      <c r="AQ416" s="104"/>
      <c r="AR416" s="104"/>
      <c r="AS416" s="104"/>
      <c r="AT416" s="104"/>
      <c r="AU416" s="104"/>
      <c r="AV416" s="104"/>
      <c r="AW416" s="104"/>
      <c r="AX416" s="104"/>
      <c r="AY416" s="104"/>
      <c r="BH416" s="104"/>
      <c r="BJ416" s="104"/>
      <c r="BK416" s="104"/>
      <c r="BL416" s="104"/>
      <c r="BM416" s="104"/>
      <c r="BN416" s="104"/>
      <c r="BO416" s="104"/>
      <c r="BP416" s="104"/>
      <c r="BQ416" s="104"/>
      <c r="BR416" s="104"/>
      <c r="BS416" s="104"/>
      <c r="BT416" s="104"/>
      <c r="BV416" s="104"/>
      <c r="BW416" s="104"/>
      <c r="BX416" s="104"/>
      <c r="BY416" s="104"/>
      <c r="BZ416" s="104"/>
      <c r="CA416" s="104"/>
      <c r="CB416" s="104"/>
      <c r="CC416" s="104"/>
      <c r="CD416" s="104"/>
      <c r="CE416" s="104"/>
      <c r="CF416" s="104"/>
      <c r="CG416" s="104"/>
      <c r="CJ416" s="104"/>
      <c r="CL416" s="104"/>
      <c r="CM416" s="104"/>
      <c r="CN416" s="104"/>
      <c r="CO416" s="104"/>
      <c r="CP416" s="104"/>
      <c r="CQ416" s="104"/>
      <c r="CR416" s="104"/>
      <c r="CS416" s="104"/>
      <c r="CT416" s="104"/>
      <c r="CU416" s="104"/>
    </row>
    <row r="417" spans="1:99" ht="13" x14ac:dyDescent="0.3">
      <c r="A417" s="104"/>
      <c r="B417" s="104"/>
      <c r="C417" s="104"/>
      <c r="D417" s="104"/>
      <c r="E417" s="104"/>
      <c r="F417" s="104"/>
      <c r="G417" s="104"/>
      <c r="H417" s="104"/>
      <c r="I417" s="104"/>
      <c r="J417" s="104"/>
      <c r="K417" s="104"/>
      <c r="L417" s="104"/>
      <c r="M417" s="104"/>
      <c r="P417" s="104"/>
      <c r="Q417" s="104"/>
      <c r="U417" s="104"/>
      <c r="AQ417" s="104"/>
      <c r="AR417" s="104"/>
      <c r="AS417" s="104"/>
      <c r="AT417" s="104"/>
      <c r="AU417" s="104"/>
      <c r="AV417" s="104"/>
      <c r="AW417" s="104"/>
      <c r="AX417" s="104"/>
      <c r="AY417" s="104"/>
      <c r="BH417" s="104"/>
      <c r="BJ417" s="104"/>
      <c r="BK417" s="104"/>
      <c r="BL417" s="104"/>
      <c r="BM417" s="104"/>
      <c r="BN417" s="104"/>
      <c r="BO417" s="104"/>
      <c r="BP417" s="104"/>
      <c r="BQ417" s="104"/>
      <c r="BR417" s="104"/>
      <c r="BS417" s="104"/>
      <c r="BT417" s="104"/>
      <c r="BV417" s="104"/>
      <c r="BW417" s="104"/>
      <c r="BX417" s="104"/>
      <c r="BY417" s="104"/>
      <c r="BZ417" s="104"/>
      <c r="CA417" s="104"/>
      <c r="CB417" s="104"/>
      <c r="CC417" s="104"/>
      <c r="CD417" s="104"/>
      <c r="CE417" s="104"/>
      <c r="CF417" s="104"/>
      <c r="CG417" s="104"/>
      <c r="CJ417" s="104"/>
      <c r="CL417" s="104"/>
      <c r="CM417" s="104"/>
      <c r="CN417" s="104"/>
      <c r="CO417" s="104"/>
      <c r="CP417" s="104"/>
      <c r="CQ417" s="104"/>
      <c r="CR417" s="104"/>
      <c r="CS417" s="104"/>
      <c r="CT417" s="104"/>
      <c r="CU417" s="104"/>
    </row>
    <row r="418" spans="1:99" ht="13" x14ac:dyDescent="0.3">
      <c r="A418" s="104"/>
      <c r="B418" s="104"/>
      <c r="C418" s="104"/>
      <c r="D418" s="104"/>
      <c r="E418" s="104"/>
      <c r="F418" s="104"/>
      <c r="G418" s="104"/>
      <c r="H418" s="104"/>
      <c r="I418" s="104"/>
      <c r="J418" s="104"/>
      <c r="K418" s="104"/>
      <c r="L418" s="104"/>
      <c r="M418" s="104"/>
      <c r="P418" s="104"/>
      <c r="Q418" s="104"/>
      <c r="U418" s="104"/>
      <c r="AQ418" s="104"/>
      <c r="AR418" s="104"/>
      <c r="AS418" s="104"/>
      <c r="AT418" s="104"/>
      <c r="AU418" s="104"/>
      <c r="AV418" s="104"/>
      <c r="AW418" s="104"/>
      <c r="AX418" s="104"/>
      <c r="AY418" s="104"/>
      <c r="BH418" s="104"/>
      <c r="BJ418" s="104"/>
      <c r="BK418" s="104"/>
      <c r="BL418" s="104"/>
      <c r="BM418" s="104"/>
      <c r="BN418" s="104"/>
      <c r="BO418" s="104"/>
      <c r="BP418" s="104"/>
      <c r="BQ418" s="104"/>
      <c r="BR418" s="104"/>
      <c r="BS418" s="104"/>
      <c r="BT418" s="104"/>
      <c r="BV418" s="104"/>
      <c r="BW418" s="104"/>
      <c r="BX418" s="104"/>
      <c r="BY418" s="104"/>
      <c r="BZ418" s="104"/>
      <c r="CA418" s="104"/>
      <c r="CB418" s="104"/>
      <c r="CC418" s="104"/>
      <c r="CD418" s="104"/>
      <c r="CE418" s="104"/>
      <c r="CF418" s="104"/>
      <c r="CG418" s="104"/>
      <c r="CJ418" s="104"/>
      <c r="CL418" s="104"/>
      <c r="CM418" s="104"/>
      <c r="CN418" s="104"/>
      <c r="CO418" s="104"/>
      <c r="CP418" s="104"/>
      <c r="CQ418" s="104"/>
      <c r="CR418" s="104"/>
      <c r="CS418" s="104"/>
      <c r="CT418" s="104"/>
      <c r="CU418" s="104"/>
    </row>
    <row r="419" spans="1:99" ht="13" x14ac:dyDescent="0.3">
      <c r="A419" s="104"/>
      <c r="B419" s="104"/>
      <c r="C419" s="104"/>
      <c r="D419" s="104"/>
      <c r="E419" s="104"/>
      <c r="F419" s="104"/>
      <c r="G419" s="104"/>
      <c r="H419" s="104"/>
      <c r="I419" s="104"/>
      <c r="J419" s="104"/>
      <c r="K419" s="104"/>
      <c r="L419" s="104"/>
      <c r="M419" s="104"/>
      <c r="P419" s="104"/>
      <c r="Q419" s="104"/>
      <c r="U419" s="104"/>
      <c r="AQ419" s="104"/>
      <c r="AR419" s="104"/>
      <c r="AS419" s="104"/>
      <c r="AT419" s="104"/>
      <c r="AU419" s="104"/>
      <c r="AV419" s="104"/>
      <c r="AW419" s="104"/>
      <c r="AX419" s="104"/>
      <c r="AY419" s="104"/>
      <c r="BH419" s="104"/>
      <c r="BJ419" s="104"/>
      <c r="BK419" s="104"/>
      <c r="BL419" s="104"/>
      <c r="BM419" s="104"/>
      <c r="BN419" s="104"/>
      <c r="BO419" s="104"/>
      <c r="BP419" s="104"/>
      <c r="BQ419" s="104"/>
      <c r="BR419" s="104"/>
      <c r="BS419" s="104"/>
      <c r="BT419" s="104"/>
      <c r="BV419" s="104"/>
      <c r="BW419" s="104"/>
      <c r="BX419" s="104"/>
      <c r="BY419" s="104"/>
      <c r="BZ419" s="104"/>
      <c r="CA419" s="104"/>
      <c r="CB419" s="104"/>
      <c r="CC419" s="104"/>
      <c r="CD419" s="104"/>
      <c r="CE419" s="104"/>
      <c r="CF419" s="104"/>
      <c r="CG419" s="104"/>
      <c r="CJ419" s="104"/>
      <c r="CL419" s="104"/>
      <c r="CM419" s="104"/>
      <c r="CN419" s="104"/>
      <c r="CO419" s="104"/>
      <c r="CP419" s="104"/>
      <c r="CQ419" s="104"/>
      <c r="CR419" s="104"/>
      <c r="CS419" s="104"/>
      <c r="CT419" s="104"/>
      <c r="CU419" s="104"/>
    </row>
    <row r="420" spans="1:99" ht="13" x14ac:dyDescent="0.3">
      <c r="A420" s="104"/>
      <c r="B420" s="104"/>
      <c r="C420" s="104"/>
      <c r="D420" s="104"/>
      <c r="E420" s="104"/>
      <c r="F420" s="104"/>
      <c r="G420" s="104"/>
      <c r="H420" s="104"/>
      <c r="I420" s="104"/>
      <c r="J420" s="104"/>
      <c r="K420" s="104"/>
      <c r="L420" s="104"/>
      <c r="M420" s="104"/>
      <c r="P420" s="104"/>
      <c r="Q420" s="104"/>
      <c r="U420" s="104"/>
      <c r="AQ420" s="104"/>
      <c r="AR420" s="104"/>
      <c r="AS420" s="104"/>
      <c r="AT420" s="104"/>
      <c r="AU420" s="104"/>
      <c r="AV420" s="104"/>
      <c r="AW420" s="104"/>
      <c r="AX420" s="104"/>
      <c r="AY420" s="104"/>
      <c r="BH420" s="104"/>
      <c r="BJ420" s="104"/>
      <c r="BK420" s="104"/>
      <c r="BL420" s="104"/>
      <c r="BM420" s="104"/>
      <c r="BN420" s="104"/>
      <c r="BO420" s="104"/>
      <c r="BP420" s="104"/>
      <c r="BQ420" s="104"/>
      <c r="BR420" s="104"/>
      <c r="BS420" s="104"/>
      <c r="BT420" s="104"/>
      <c r="BV420" s="104"/>
      <c r="BW420" s="104"/>
      <c r="BX420" s="104"/>
      <c r="BY420" s="104"/>
      <c r="BZ420" s="104"/>
      <c r="CA420" s="104"/>
      <c r="CB420" s="104"/>
      <c r="CC420" s="104"/>
      <c r="CD420" s="104"/>
      <c r="CE420" s="104"/>
      <c r="CF420" s="104"/>
      <c r="CG420" s="104"/>
      <c r="CJ420" s="104"/>
      <c r="CL420" s="104"/>
      <c r="CM420" s="104"/>
      <c r="CN420" s="104"/>
      <c r="CO420" s="104"/>
      <c r="CP420" s="104"/>
      <c r="CQ420" s="104"/>
      <c r="CR420" s="104"/>
      <c r="CS420" s="104"/>
      <c r="CT420" s="104"/>
      <c r="CU420" s="104"/>
    </row>
    <row r="421" spans="1:99" ht="13" x14ac:dyDescent="0.3">
      <c r="A421" s="104"/>
      <c r="B421" s="104"/>
      <c r="C421" s="104"/>
      <c r="D421" s="104"/>
      <c r="E421" s="104"/>
      <c r="F421" s="104"/>
      <c r="G421" s="104"/>
      <c r="H421" s="104"/>
      <c r="I421" s="104"/>
      <c r="J421" s="104"/>
      <c r="K421" s="104"/>
      <c r="L421" s="104"/>
      <c r="M421" s="104"/>
      <c r="P421" s="104"/>
      <c r="Q421" s="104"/>
      <c r="U421" s="104"/>
      <c r="AQ421" s="104"/>
      <c r="AR421" s="104"/>
      <c r="AS421" s="104"/>
      <c r="AT421" s="104"/>
      <c r="AU421" s="104"/>
      <c r="AV421" s="104"/>
      <c r="AW421" s="104"/>
      <c r="AX421" s="104"/>
      <c r="AY421" s="104"/>
      <c r="BH421" s="104"/>
      <c r="BJ421" s="104"/>
      <c r="BK421" s="104"/>
      <c r="BL421" s="104"/>
      <c r="BM421" s="104"/>
      <c r="BN421" s="104"/>
      <c r="BO421" s="104"/>
      <c r="BP421" s="104"/>
      <c r="BQ421" s="104"/>
      <c r="BR421" s="104"/>
      <c r="BS421" s="104"/>
      <c r="BT421" s="104"/>
      <c r="BV421" s="104"/>
      <c r="BW421" s="104"/>
      <c r="BX421" s="104"/>
      <c r="BY421" s="104"/>
      <c r="BZ421" s="104"/>
      <c r="CA421" s="104"/>
      <c r="CB421" s="104"/>
      <c r="CC421" s="104"/>
      <c r="CD421" s="104"/>
      <c r="CE421" s="104"/>
      <c r="CF421" s="104"/>
      <c r="CG421" s="104"/>
      <c r="CJ421" s="104"/>
      <c r="CL421" s="104"/>
      <c r="CM421" s="104"/>
      <c r="CN421" s="104"/>
      <c r="CO421" s="104"/>
      <c r="CP421" s="104"/>
      <c r="CQ421" s="104"/>
      <c r="CR421" s="104"/>
      <c r="CS421" s="104"/>
      <c r="CT421" s="104"/>
      <c r="CU421" s="104"/>
    </row>
    <row r="422" spans="1:99" ht="13" x14ac:dyDescent="0.3">
      <c r="A422" s="104"/>
      <c r="B422" s="104"/>
      <c r="C422" s="104"/>
      <c r="D422" s="104"/>
      <c r="E422" s="104"/>
      <c r="F422" s="104"/>
      <c r="G422" s="104"/>
      <c r="H422" s="104"/>
      <c r="I422" s="104"/>
      <c r="J422" s="104"/>
      <c r="K422" s="104"/>
      <c r="L422" s="104"/>
      <c r="M422" s="104"/>
      <c r="P422" s="104"/>
      <c r="Q422" s="104"/>
      <c r="U422" s="104"/>
      <c r="AQ422" s="104"/>
      <c r="AR422" s="104"/>
      <c r="AS422" s="104"/>
      <c r="AT422" s="104"/>
      <c r="AU422" s="104"/>
      <c r="AV422" s="104"/>
      <c r="AW422" s="104"/>
      <c r="AX422" s="104"/>
      <c r="AY422" s="104"/>
      <c r="BH422" s="104"/>
      <c r="BJ422" s="104"/>
      <c r="BK422" s="104"/>
      <c r="BL422" s="104"/>
      <c r="BM422" s="104"/>
      <c r="BN422" s="104"/>
      <c r="BO422" s="104"/>
      <c r="BP422" s="104"/>
      <c r="BQ422" s="104"/>
      <c r="BR422" s="104"/>
      <c r="BS422" s="104"/>
      <c r="BT422" s="104"/>
      <c r="BV422" s="104"/>
      <c r="BW422" s="104"/>
      <c r="BX422" s="104"/>
      <c r="BY422" s="104"/>
      <c r="BZ422" s="104"/>
      <c r="CA422" s="104"/>
      <c r="CB422" s="104"/>
      <c r="CC422" s="104"/>
      <c r="CD422" s="104"/>
      <c r="CE422" s="104"/>
      <c r="CF422" s="104"/>
      <c r="CG422" s="104"/>
      <c r="CJ422" s="104"/>
      <c r="CL422" s="104"/>
      <c r="CM422" s="104"/>
      <c r="CN422" s="104"/>
      <c r="CO422" s="104"/>
      <c r="CP422" s="104"/>
      <c r="CQ422" s="104"/>
      <c r="CR422" s="104"/>
      <c r="CS422" s="104"/>
      <c r="CT422" s="104"/>
      <c r="CU422" s="104"/>
    </row>
    <row r="423" spans="1:99" ht="13" x14ac:dyDescent="0.3">
      <c r="A423" s="104"/>
      <c r="B423" s="104"/>
      <c r="C423" s="104"/>
      <c r="D423" s="104"/>
      <c r="E423" s="104"/>
      <c r="F423" s="104"/>
      <c r="G423" s="104"/>
      <c r="H423" s="104"/>
      <c r="I423" s="104"/>
      <c r="J423" s="104"/>
      <c r="K423" s="104"/>
      <c r="L423" s="104"/>
      <c r="M423" s="104"/>
      <c r="P423" s="104"/>
      <c r="Q423" s="104"/>
      <c r="U423" s="104"/>
      <c r="AQ423" s="104"/>
      <c r="AR423" s="104"/>
      <c r="AS423" s="104"/>
      <c r="AT423" s="104"/>
      <c r="AU423" s="104"/>
      <c r="AV423" s="104"/>
      <c r="AW423" s="104"/>
      <c r="AX423" s="104"/>
      <c r="AY423" s="104"/>
      <c r="BH423" s="104"/>
      <c r="BJ423" s="104"/>
      <c r="BK423" s="104"/>
      <c r="BL423" s="104"/>
      <c r="BM423" s="104"/>
      <c r="BN423" s="104"/>
      <c r="BO423" s="104"/>
      <c r="BP423" s="104"/>
      <c r="BQ423" s="104"/>
      <c r="BR423" s="104"/>
      <c r="BS423" s="104"/>
      <c r="BT423" s="104"/>
      <c r="BV423" s="104"/>
      <c r="BW423" s="104"/>
      <c r="BX423" s="104"/>
      <c r="BY423" s="104"/>
      <c r="BZ423" s="104"/>
      <c r="CA423" s="104"/>
      <c r="CB423" s="104"/>
      <c r="CC423" s="104"/>
      <c r="CD423" s="104"/>
      <c r="CE423" s="104"/>
      <c r="CF423" s="104"/>
      <c r="CG423" s="104"/>
      <c r="CJ423" s="104"/>
      <c r="CL423" s="104"/>
      <c r="CM423" s="104"/>
      <c r="CN423" s="104"/>
      <c r="CO423" s="104"/>
      <c r="CP423" s="104"/>
      <c r="CQ423" s="104"/>
      <c r="CR423" s="104"/>
      <c r="CS423" s="104"/>
      <c r="CT423" s="104"/>
      <c r="CU423" s="104"/>
    </row>
    <row r="424" spans="1:99" ht="13" x14ac:dyDescent="0.3">
      <c r="A424" s="104"/>
      <c r="B424" s="104"/>
      <c r="C424" s="104"/>
      <c r="D424" s="104"/>
      <c r="E424" s="104"/>
      <c r="F424" s="104"/>
      <c r="G424" s="104"/>
      <c r="H424" s="104"/>
      <c r="I424" s="104"/>
      <c r="J424" s="104"/>
      <c r="K424" s="104"/>
      <c r="L424" s="104"/>
      <c r="M424" s="104"/>
      <c r="P424" s="104"/>
      <c r="Q424" s="104"/>
      <c r="U424" s="104"/>
      <c r="AQ424" s="104"/>
      <c r="AR424" s="104"/>
      <c r="AS424" s="104"/>
      <c r="AT424" s="104"/>
      <c r="AU424" s="104"/>
      <c r="AV424" s="104"/>
      <c r="AW424" s="104"/>
      <c r="AX424" s="104"/>
      <c r="AY424" s="104"/>
      <c r="BH424" s="104"/>
      <c r="BJ424" s="104"/>
      <c r="BK424" s="104"/>
      <c r="BL424" s="104"/>
      <c r="BM424" s="104"/>
      <c r="BN424" s="104"/>
      <c r="BO424" s="104"/>
      <c r="BP424" s="104"/>
      <c r="BQ424" s="104"/>
      <c r="BR424" s="104"/>
      <c r="BS424" s="104"/>
      <c r="BT424" s="104"/>
      <c r="BV424" s="104"/>
      <c r="BW424" s="104"/>
      <c r="BX424" s="104"/>
      <c r="BY424" s="104"/>
      <c r="BZ424" s="104"/>
      <c r="CA424" s="104"/>
      <c r="CB424" s="104"/>
      <c r="CC424" s="104"/>
      <c r="CD424" s="104"/>
      <c r="CE424" s="104"/>
      <c r="CF424" s="104"/>
      <c r="CG424" s="104"/>
      <c r="CJ424" s="104"/>
      <c r="CL424" s="104"/>
      <c r="CM424" s="104"/>
      <c r="CN424" s="104"/>
      <c r="CO424" s="104"/>
      <c r="CP424" s="104"/>
      <c r="CQ424" s="104"/>
      <c r="CR424" s="104"/>
      <c r="CS424" s="104"/>
      <c r="CT424" s="104"/>
      <c r="CU424" s="104"/>
    </row>
    <row r="425" spans="1:99" ht="13" x14ac:dyDescent="0.3">
      <c r="A425" s="104"/>
      <c r="B425" s="104"/>
      <c r="C425" s="104"/>
      <c r="D425" s="104"/>
      <c r="E425" s="104"/>
      <c r="F425" s="104"/>
      <c r="G425" s="104"/>
      <c r="H425" s="104"/>
      <c r="I425" s="104"/>
      <c r="J425" s="104"/>
      <c r="K425" s="104"/>
      <c r="L425" s="104"/>
      <c r="M425" s="104"/>
      <c r="P425" s="104"/>
      <c r="Q425" s="104"/>
      <c r="U425" s="104"/>
      <c r="AQ425" s="104"/>
      <c r="AR425" s="104"/>
      <c r="AS425" s="104"/>
      <c r="AT425" s="104"/>
      <c r="AU425" s="104"/>
      <c r="AV425" s="104"/>
      <c r="AW425" s="104"/>
      <c r="AX425" s="104"/>
      <c r="AY425" s="104"/>
      <c r="BH425" s="104"/>
      <c r="BJ425" s="104"/>
      <c r="BK425" s="104"/>
      <c r="BL425" s="104"/>
      <c r="BM425" s="104"/>
      <c r="BN425" s="104"/>
      <c r="BO425" s="104"/>
      <c r="BP425" s="104"/>
      <c r="BQ425" s="104"/>
      <c r="BR425" s="104"/>
      <c r="BS425" s="104"/>
      <c r="BT425" s="104"/>
      <c r="BV425" s="104"/>
      <c r="BW425" s="104"/>
      <c r="BX425" s="104"/>
      <c r="BY425" s="104"/>
      <c r="BZ425" s="104"/>
      <c r="CA425" s="104"/>
      <c r="CB425" s="104"/>
      <c r="CC425" s="104"/>
      <c r="CD425" s="104"/>
      <c r="CE425" s="104"/>
      <c r="CF425" s="104"/>
      <c r="CG425" s="104"/>
      <c r="CJ425" s="104"/>
      <c r="CL425" s="104"/>
      <c r="CM425" s="104"/>
      <c r="CN425" s="104"/>
      <c r="CO425" s="104"/>
      <c r="CP425" s="104"/>
      <c r="CQ425" s="104"/>
      <c r="CR425" s="104"/>
      <c r="CS425" s="104"/>
      <c r="CT425" s="104"/>
      <c r="CU425" s="104"/>
    </row>
    <row r="426" spans="1:99" ht="13" x14ac:dyDescent="0.3">
      <c r="A426" s="104"/>
      <c r="B426" s="104"/>
      <c r="C426" s="104"/>
      <c r="D426" s="104"/>
      <c r="E426" s="104"/>
      <c r="F426" s="104"/>
      <c r="G426" s="104"/>
      <c r="H426" s="104"/>
      <c r="I426" s="104"/>
      <c r="J426" s="104"/>
      <c r="K426" s="104"/>
      <c r="L426" s="104"/>
      <c r="M426" s="104"/>
      <c r="P426" s="104"/>
      <c r="Q426" s="104"/>
      <c r="U426" s="104"/>
      <c r="AQ426" s="104"/>
      <c r="AR426" s="104"/>
      <c r="AS426" s="104"/>
      <c r="AT426" s="104"/>
      <c r="AU426" s="104"/>
      <c r="AV426" s="104"/>
      <c r="AW426" s="104"/>
      <c r="AX426" s="104"/>
      <c r="AY426" s="104"/>
      <c r="BH426" s="104"/>
      <c r="BJ426" s="104"/>
      <c r="BK426" s="104"/>
      <c r="BL426" s="104"/>
      <c r="BM426" s="104"/>
      <c r="BN426" s="104"/>
      <c r="BO426" s="104"/>
      <c r="BP426" s="104"/>
      <c r="BQ426" s="104"/>
      <c r="BR426" s="104"/>
      <c r="BS426" s="104"/>
      <c r="BT426" s="104"/>
      <c r="BV426" s="104"/>
      <c r="BW426" s="104"/>
      <c r="BX426" s="104"/>
      <c r="BY426" s="104"/>
      <c r="BZ426" s="104"/>
      <c r="CA426" s="104"/>
      <c r="CB426" s="104"/>
      <c r="CC426" s="104"/>
      <c r="CD426" s="104"/>
      <c r="CE426" s="104"/>
      <c r="CF426" s="104"/>
      <c r="CG426" s="104"/>
      <c r="CJ426" s="104"/>
      <c r="CL426" s="104"/>
      <c r="CM426" s="104"/>
      <c r="CN426" s="104"/>
      <c r="CO426" s="104"/>
      <c r="CP426" s="104"/>
      <c r="CQ426" s="104"/>
      <c r="CR426" s="104"/>
      <c r="CS426" s="104"/>
      <c r="CT426" s="104"/>
      <c r="CU426" s="104"/>
    </row>
    <row r="427" spans="1:99" ht="13" x14ac:dyDescent="0.3">
      <c r="A427" s="104"/>
      <c r="B427" s="104"/>
      <c r="C427" s="104"/>
      <c r="D427" s="104"/>
      <c r="E427" s="104"/>
      <c r="F427" s="104"/>
      <c r="G427" s="104"/>
      <c r="H427" s="104"/>
      <c r="I427" s="104"/>
      <c r="J427" s="104"/>
      <c r="K427" s="104"/>
      <c r="L427" s="104"/>
      <c r="M427" s="104"/>
      <c r="P427" s="104"/>
      <c r="Q427" s="104"/>
      <c r="U427" s="104"/>
      <c r="AQ427" s="104"/>
      <c r="AR427" s="104"/>
      <c r="AS427" s="104"/>
      <c r="AT427" s="104"/>
      <c r="AU427" s="104"/>
      <c r="AV427" s="104"/>
      <c r="AW427" s="104"/>
      <c r="AX427" s="104"/>
      <c r="AY427" s="104"/>
      <c r="BH427" s="104"/>
      <c r="BJ427" s="104"/>
      <c r="BK427" s="104"/>
      <c r="BL427" s="104"/>
      <c r="BM427" s="104"/>
      <c r="BN427" s="104"/>
      <c r="BO427" s="104"/>
      <c r="BP427" s="104"/>
      <c r="BQ427" s="104"/>
      <c r="BR427" s="104"/>
      <c r="BS427" s="104"/>
      <c r="BT427" s="104"/>
      <c r="BV427" s="104"/>
      <c r="BW427" s="104"/>
      <c r="BX427" s="104"/>
      <c r="BY427" s="104"/>
      <c r="BZ427" s="104"/>
      <c r="CA427" s="104"/>
      <c r="CB427" s="104"/>
      <c r="CC427" s="104"/>
      <c r="CD427" s="104"/>
      <c r="CE427" s="104"/>
      <c r="CF427" s="104"/>
      <c r="CG427" s="104"/>
      <c r="CJ427" s="104"/>
      <c r="CL427" s="104"/>
      <c r="CM427" s="104"/>
      <c r="CN427" s="104"/>
      <c r="CO427" s="104"/>
      <c r="CP427" s="104"/>
      <c r="CQ427" s="104"/>
      <c r="CR427" s="104"/>
      <c r="CS427" s="104"/>
      <c r="CT427" s="104"/>
      <c r="CU427" s="104"/>
    </row>
    <row r="428" spans="1:99" ht="13" x14ac:dyDescent="0.3">
      <c r="A428" s="104"/>
      <c r="B428" s="104"/>
      <c r="C428" s="104"/>
      <c r="D428" s="104"/>
      <c r="E428" s="104"/>
      <c r="F428" s="104"/>
      <c r="G428" s="104"/>
      <c r="H428" s="104"/>
      <c r="I428" s="104"/>
      <c r="J428" s="104"/>
      <c r="K428" s="104"/>
      <c r="L428" s="104"/>
      <c r="M428" s="104"/>
      <c r="P428" s="104"/>
      <c r="Q428" s="104"/>
      <c r="U428" s="104"/>
      <c r="AQ428" s="104"/>
      <c r="AR428" s="104"/>
      <c r="AS428" s="104"/>
      <c r="AT428" s="104"/>
      <c r="AU428" s="104"/>
      <c r="AV428" s="104"/>
      <c r="AW428" s="104"/>
      <c r="AX428" s="104"/>
      <c r="AY428" s="104"/>
      <c r="BH428" s="104"/>
      <c r="BJ428" s="104"/>
      <c r="BK428" s="104"/>
      <c r="BL428" s="104"/>
      <c r="BM428" s="104"/>
      <c r="BN428" s="104"/>
      <c r="BO428" s="104"/>
      <c r="BP428" s="104"/>
      <c r="BQ428" s="104"/>
      <c r="BR428" s="104"/>
      <c r="BS428" s="104"/>
      <c r="BT428" s="104"/>
      <c r="BV428" s="104"/>
      <c r="BW428" s="104"/>
      <c r="BX428" s="104"/>
      <c r="BY428" s="104"/>
      <c r="BZ428" s="104"/>
      <c r="CA428" s="104"/>
      <c r="CB428" s="104"/>
      <c r="CC428" s="104"/>
      <c r="CD428" s="104"/>
      <c r="CE428" s="104"/>
      <c r="CF428" s="104"/>
      <c r="CG428" s="104"/>
      <c r="CJ428" s="104"/>
      <c r="CL428" s="104"/>
      <c r="CM428" s="104"/>
      <c r="CN428" s="104"/>
      <c r="CO428" s="104"/>
      <c r="CP428" s="104"/>
      <c r="CQ428" s="104"/>
      <c r="CR428" s="104"/>
      <c r="CS428" s="104"/>
      <c r="CT428" s="104"/>
      <c r="CU428" s="104"/>
    </row>
    <row r="429" spans="1:99" ht="13" x14ac:dyDescent="0.3">
      <c r="A429" s="104"/>
      <c r="B429" s="104"/>
      <c r="C429" s="104"/>
      <c r="D429" s="104"/>
      <c r="E429" s="104"/>
      <c r="F429" s="104"/>
      <c r="G429" s="104"/>
      <c r="H429" s="104"/>
      <c r="I429" s="104"/>
      <c r="J429" s="104"/>
      <c r="K429" s="104"/>
      <c r="L429" s="104"/>
      <c r="M429" s="104"/>
      <c r="P429" s="104"/>
      <c r="Q429" s="104"/>
      <c r="U429" s="104"/>
      <c r="AQ429" s="104"/>
      <c r="AR429" s="104"/>
      <c r="AS429" s="104"/>
      <c r="AT429" s="104"/>
      <c r="AU429" s="104"/>
      <c r="AV429" s="104"/>
      <c r="AW429" s="104"/>
      <c r="AX429" s="104"/>
      <c r="AY429" s="104"/>
      <c r="BH429" s="104"/>
      <c r="BJ429" s="104"/>
      <c r="BK429" s="104"/>
      <c r="BL429" s="104"/>
      <c r="BM429" s="104"/>
      <c r="BN429" s="104"/>
      <c r="BO429" s="104"/>
      <c r="BP429" s="104"/>
      <c r="BQ429" s="104"/>
      <c r="BR429" s="104"/>
      <c r="BS429" s="104"/>
      <c r="BT429" s="104"/>
      <c r="BV429" s="104"/>
      <c r="BW429" s="104"/>
      <c r="BX429" s="104"/>
      <c r="BY429" s="104"/>
      <c r="BZ429" s="104"/>
      <c r="CA429" s="104"/>
      <c r="CB429" s="104"/>
      <c r="CC429" s="104"/>
      <c r="CD429" s="104"/>
      <c r="CE429" s="104"/>
      <c r="CF429" s="104"/>
      <c r="CG429" s="104"/>
      <c r="CJ429" s="104"/>
      <c r="CL429" s="104"/>
      <c r="CM429" s="104"/>
      <c r="CN429" s="104"/>
      <c r="CO429" s="104"/>
      <c r="CP429" s="104"/>
      <c r="CQ429" s="104"/>
      <c r="CR429" s="104"/>
      <c r="CS429" s="104"/>
      <c r="CT429" s="104"/>
      <c r="CU429" s="104"/>
    </row>
    <row r="430" spans="1:99" ht="13" x14ac:dyDescent="0.3">
      <c r="A430" s="104"/>
      <c r="B430" s="104"/>
      <c r="C430" s="104"/>
      <c r="D430" s="104"/>
      <c r="E430" s="104"/>
      <c r="F430" s="104"/>
      <c r="G430" s="104"/>
      <c r="H430" s="104"/>
      <c r="I430" s="104"/>
      <c r="J430" s="104"/>
      <c r="K430" s="104"/>
      <c r="L430" s="104"/>
      <c r="M430" s="104"/>
      <c r="P430" s="104"/>
      <c r="Q430" s="104"/>
      <c r="U430" s="104"/>
      <c r="AQ430" s="104"/>
      <c r="AR430" s="104"/>
      <c r="AS430" s="104"/>
      <c r="AT430" s="104"/>
      <c r="AU430" s="104"/>
      <c r="AV430" s="104"/>
      <c r="AW430" s="104"/>
      <c r="AX430" s="104"/>
      <c r="AY430" s="104"/>
      <c r="BH430" s="104"/>
      <c r="BJ430" s="104"/>
      <c r="BK430" s="104"/>
      <c r="BL430" s="104"/>
      <c r="BM430" s="104"/>
      <c r="BN430" s="104"/>
      <c r="BO430" s="104"/>
      <c r="BP430" s="104"/>
      <c r="BQ430" s="104"/>
      <c r="BR430" s="104"/>
      <c r="BS430" s="104"/>
      <c r="BT430" s="104"/>
      <c r="BV430" s="104"/>
      <c r="BW430" s="104"/>
      <c r="BX430" s="104"/>
      <c r="BY430" s="104"/>
      <c r="BZ430" s="104"/>
      <c r="CA430" s="104"/>
      <c r="CB430" s="104"/>
      <c r="CC430" s="104"/>
      <c r="CD430" s="104"/>
      <c r="CE430" s="104"/>
      <c r="CF430" s="104"/>
      <c r="CG430" s="104"/>
      <c r="CJ430" s="104"/>
      <c r="CL430" s="104"/>
      <c r="CM430" s="104"/>
      <c r="CN430" s="104"/>
      <c r="CO430" s="104"/>
      <c r="CP430" s="104"/>
      <c r="CQ430" s="104"/>
      <c r="CR430" s="104"/>
      <c r="CS430" s="104"/>
      <c r="CT430" s="104"/>
      <c r="CU430" s="104"/>
    </row>
    <row r="431" spans="1:99" ht="13" x14ac:dyDescent="0.3">
      <c r="A431" s="104"/>
      <c r="B431" s="104"/>
      <c r="C431" s="104"/>
      <c r="D431" s="104"/>
      <c r="E431" s="104"/>
      <c r="F431" s="104"/>
      <c r="G431" s="104"/>
      <c r="H431" s="104"/>
      <c r="I431" s="104"/>
      <c r="J431" s="104"/>
      <c r="K431" s="104"/>
      <c r="L431" s="104"/>
      <c r="M431" s="104"/>
      <c r="P431" s="104"/>
      <c r="Q431" s="104"/>
      <c r="U431" s="104"/>
      <c r="AQ431" s="104"/>
      <c r="AR431" s="104"/>
      <c r="AS431" s="104"/>
      <c r="AT431" s="104"/>
      <c r="AU431" s="104"/>
      <c r="AV431" s="104"/>
      <c r="AW431" s="104"/>
      <c r="AX431" s="104"/>
      <c r="AY431" s="104"/>
      <c r="BH431" s="104"/>
      <c r="BJ431" s="104"/>
      <c r="BK431" s="104"/>
      <c r="BL431" s="104"/>
      <c r="BM431" s="104"/>
      <c r="BN431" s="104"/>
      <c r="BO431" s="104"/>
      <c r="BP431" s="104"/>
      <c r="BQ431" s="104"/>
      <c r="BR431" s="104"/>
      <c r="BS431" s="104"/>
      <c r="BT431" s="104"/>
      <c r="BV431" s="104"/>
      <c r="BW431" s="104"/>
      <c r="BX431" s="104"/>
      <c r="BY431" s="104"/>
      <c r="BZ431" s="104"/>
      <c r="CA431" s="104"/>
      <c r="CB431" s="104"/>
      <c r="CC431" s="104"/>
      <c r="CD431" s="104"/>
      <c r="CE431" s="104"/>
      <c r="CF431" s="104"/>
      <c r="CG431" s="104"/>
      <c r="CJ431" s="104"/>
      <c r="CL431" s="104"/>
      <c r="CM431" s="104"/>
      <c r="CN431" s="104"/>
      <c r="CO431" s="104"/>
      <c r="CP431" s="104"/>
      <c r="CQ431" s="104"/>
      <c r="CR431" s="104"/>
      <c r="CS431" s="104"/>
      <c r="CT431" s="104"/>
      <c r="CU431" s="104"/>
    </row>
    <row r="432" spans="1:99" ht="13" x14ac:dyDescent="0.3">
      <c r="A432" s="104"/>
      <c r="B432" s="104"/>
      <c r="C432" s="104"/>
      <c r="D432" s="104"/>
      <c r="E432" s="104"/>
      <c r="F432" s="104"/>
      <c r="G432" s="104"/>
      <c r="H432" s="104"/>
      <c r="I432" s="104"/>
      <c r="J432" s="104"/>
      <c r="K432" s="104"/>
      <c r="L432" s="104"/>
      <c r="M432" s="104"/>
      <c r="P432" s="104"/>
      <c r="Q432" s="104"/>
      <c r="U432" s="104"/>
      <c r="AQ432" s="104"/>
      <c r="AR432" s="104"/>
      <c r="AS432" s="104"/>
      <c r="AT432" s="104"/>
      <c r="AU432" s="104"/>
      <c r="AV432" s="104"/>
      <c r="AW432" s="104"/>
      <c r="AX432" s="104"/>
      <c r="AY432" s="104"/>
      <c r="BH432" s="104"/>
      <c r="BJ432" s="104"/>
      <c r="BK432" s="104"/>
      <c r="BL432" s="104"/>
      <c r="BM432" s="104"/>
      <c r="BN432" s="104"/>
      <c r="BO432" s="104"/>
      <c r="BP432" s="104"/>
      <c r="BQ432" s="104"/>
      <c r="BR432" s="104"/>
      <c r="BS432" s="104"/>
      <c r="BT432" s="104"/>
      <c r="BV432" s="104"/>
      <c r="BW432" s="104"/>
      <c r="BX432" s="104"/>
      <c r="BY432" s="104"/>
      <c r="BZ432" s="104"/>
      <c r="CA432" s="104"/>
      <c r="CB432" s="104"/>
      <c r="CC432" s="104"/>
      <c r="CD432" s="104"/>
      <c r="CE432" s="104"/>
      <c r="CF432" s="104"/>
      <c r="CG432" s="104"/>
      <c r="CJ432" s="104"/>
      <c r="CL432" s="104"/>
      <c r="CM432" s="104"/>
      <c r="CN432" s="104"/>
      <c r="CO432" s="104"/>
      <c r="CP432" s="104"/>
      <c r="CQ432" s="104"/>
      <c r="CR432" s="104"/>
      <c r="CS432" s="104"/>
      <c r="CT432" s="104"/>
      <c r="CU432" s="104"/>
    </row>
    <row r="433" spans="1:99" ht="13" x14ac:dyDescent="0.3">
      <c r="A433" s="104"/>
      <c r="B433" s="104"/>
      <c r="C433" s="104"/>
      <c r="D433" s="104"/>
      <c r="E433" s="104"/>
      <c r="F433" s="104"/>
      <c r="G433" s="104"/>
      <c r="H433" s="104"/>
      <c r="I433" s="104"/>
      <c r="J433" s="104"/>
      <c r="K433" s="104"/>
      <c r="L433" s="104"/>
      <c r="M433" s="104"/>
      <c r="P433" s="104"/>
      <c r="Q433" s="104"/>
      <c r="U433" s="104"/>
      <c r="AQ433" s="104"/>
      <c r="AR433" s="104"/>
      <c r="AS433" s="104"/>
      <c r="AT433" s="104"/>
      <c r="AU433" s="104"/>
      <c r="AV433" s="104"/>
      <c r="AW433" s="104"/>
      <c r="AX433" s="104"/>
      <c r="AY433" s="104"/>
      <c r="BH433" s="104"/>
      <c r="BJ433" s="104"/>
      <c r="BK433" s="104"/>
      <c r="BL433" s="104"/>
      <c r="BM433" s="104"/>
      <c r="BN433" s="104"/>
      <c r="BO433" s="104"/>
      <c r="BP433" s="104"/>
      <c r="BQ433" s="104"/>
      <c r="BR433" s="104"/>
      <c r="BS433" s="104"/>
      <c r="BT433" s="104"/>
      <c r="BV433" s="104"/>
      <c r="BW433" s="104"/>
      <c r="BX433" s="104"/>
      <c r="BY433" s="104"/>
      <c r="BZ433" s="104"/>
      <c r="CA433" s="104"/>
      <c r="CB433" s="104"/>
      <c r="CC433" s="104"/>
      <c r="CD433" s="104"/>
      <c r="CE433" s="104"/>
      <c r="CF433" s="104"/>
      <c r="CG433" s="104"/>
      <c r="CJ433" s="104"/>
      <c r="CL433" s="104"/>
      <c r="CM433" s="104"/>
      <c r="CN433" s="104"/>
      <c r="CO433" s="104"/>
      <c r="CP433" s="104"/>
      <c r="CQ433" s="104"/>
      <c r="CR433" s="104"/>
      <c r="CS433" s="104"/>
      <c r="CT433" s="104"/>
      <c r="CU433" s="104"/>
    </row>
    <row r="434" spans="1:99" ht="13" x14ac:dyDescent="0.3">
      <c r="A434" s="104"/>
      <c r="B434" s="104"/>
      <c r="C434" s="104"/>
      <c r="D434" s="104"/>
      <c r="E434" s="104"/>
      <c r="F434" s="104"/>
      <c r="G434" s="104"/>
      <c r="H434" s="104"/>
      <c r="I434" s="104"/>
      <c r="J434" s="104"/>
      <c r="K434" s="104"/>
      <c r="L434" s="104"/>
      <c r="M434" s="104"/>
      <c r="P434" s="104"/>
      <c r="Q434" s="104"/>
      <c r="U434" s="104"/>
      <c r="AQ434" s="104"/>
      <c r="AR434" s="104"/>
      <c r="AS434" s="104"/>
      <c r="AT434" s="104"/>
      <c r="AU434" s="104"/>
      <c r="AV434" s="104"/>
      <c r="AW434" s="104"/>
      <c r="AX434" s="104"/>
      <c r="AY434" s="104"/>
      <c r="BH434" s="104"/>
      <c r="BJ434" s="104"/>
      <c r="BK434" s="104"/>
      <c r="BL434" s="104"/>
      <c r="BM434" s="104"/>
      <c r="BN434" s="104"/>
      <c r="BO434" s="104"/>
      <c r="BP434" s="104"/>
      <c r="BQ434" s="104"/>
      <c r="BR434" s="104"/>
      <c r="BS434" s="104"/>
      <c r="BT434" s="104"/>
      <c r="BV434" s="104"/>
      <c r="BW434" s="104"/>
      <c r="BX434" s="104"/>
      <c r="BY434" s="104"/>
      <c r="BZ434" s="104"/>
      <c r="CA434" s="104"/>
      <c r="CB434" s="104"/>
      <c r="CC434" s="104"/>
      <c r="CD434" s="104"/>
      <c r="CE434" s="104"/>
      <c r="CF434" s="104"/>
      <c r="CG434" s="104"/>
      <c r="CJ434" s="104"/>
      <c r="CL434" s="104"/>
      <c r="CM434" s="104"/>
      <c r="CN434" s="104"/>
      <c r="CO434" s="104"/>
      <c r="CP434" s="104"/>
      <c r="CQ434" s="104"/>
      <c r="CR434" s="104"/>
      <c r="CS434" s="104"/>
      <c r="CT434" s="104"/>
      <c r="CU434" s="104"/>
    </row>
    <row r="435" spans="1:99" ht="13" x14ac:dyDescent="0.3">
      <c r="A435" s="104"/>
      <c r="B435" s="104"/>
      <c r="C435" s="104"/>
      <c r="D435" s="104"/>
      <c r="E435" s="104"/>
      <c r="F435" s="104"/>
      <c r="G435" s="104"/>
      <c r="H435" s="104"/>
      <c r="I435" s="104"/>
      <c r="J435" s="104"/>
      <c r="K435" s="104"/>
      <c r="L435" s="104"/>
      <c r="M435" s="104"/>
      <c r="P435" s="104"/>
      <c r="Q435" s="104"/>
      <c r="U435" s="104"/>
      <c r="AQ435" s="104"/>
      <c r="AR435" s="104"/>
      <c r="AS435" s="104"/>
      <c r="AT435" s="104"/>
      <c r="AU435" s="104"/>
      <c r="AV435" s="104"/>
      <c r="AW435" s="104"/>
      <c r="AX435" s="104"/>
      <c r="AY435" s="104"/>
      <c r="BH435" s="104"/>
      <c r="BJ435" s="104"/>
      <c r="BK435" s="104"/>
      <c r="BL435" s="104"/>
      <c r="BM435" s="104"/>
      <c r="BN435" s="104"/>
      <c r="BO435" s="104"/>
      <c r="BP435" s="104"/>
      <c r="BQ435" s="104"/>
      <c r="BR435" s="104"/>
      <c r="BS435" s="104"/>
      <c r="BT435" s="104"/>
      <c r="BV435" s="104"/>
      <c r="BW435" s="104"/>
      <c r="BX435" s="104"/>
      <c r="BY435" s="104"/>
      <c r="BZ435" s="104"/>
      <c r="CA435" s="104"/>
      <c r="CB435" s="104"/>
      <c r="CC435" s="104"/>
      <c r="CD435" s="104"/>
      <c r="CE435" s="104"/>
      <c r="CF435" s="104"/>
      <c r="CG435" s="104"/>
      <c r="CJ435" s="104"/>
      <c r="CL435" s="104"/>
      <c r="CM435" s="104"/>
      <c r="CN435" s="104"/>
      <c r="CO435" s="104"/>
      <c r="CP435" s="104"/>
      <c r="CQ435" s="104"/>
      <c r="CR435" s="104"/>
      <c r="CS435" s="104"/>
      <c r="CT435" s="104"/>
      <c r="CU435" s="104"/>
    </row>
    <row r="436" spans="1:99" ht="13" x14ac:dyDescent="0.3">
      <c r="A436" s="104"/>
      <c r="B436" s="104"/>
      <c r="C436" s="104"/>
      <c r="D436" s="104"/>
      <c r="E436" s="104"/>
      <c r="F436" s="104"/>
      <c r="G436" s="104"/>
      <c r="H436" s="104"/>
      <c r="I436" s="104"/>
      <c r="J436" s="104"/>
      <c r="K436" s="104"/>
      <c r="L436" s="104"/>
      <c r="M436" s="104"/>
      <c r="P436" s="104"/>
      <c r="Q436" s="104"/>
      <c r="U436" s="104"/>
      <c r="AQ436" s="104"/>
      <c r="AR436" s="104"/>
      <c r="AS436" s="104"/>
      <c r="AT436" s="104"/>
      <c r="AU436" s="104"/>
      <c r="AV436" s="104"/>
      <c r="AW436" s="104"/>
      <c r="AX436" s="104"/>
      <c r="AY436" s="104"/>
      <c r="BH436" s="104"/>
      <c r="BJ436" s="104"/>
      <c r="BK436" s="104"/>
      <c r="BL436" s="104"/>
      <c r="BM436" s="104"/>
      <c r="BN436" s="104"/>
      <c r="BO436" s="104"/>
      <c r="BP436" s="104"/>
      <c r="BQ436" s="104"/>
      <c r="BR436" s="104"/>
      <c r="BS436" s="104"/>
      <c r="BT436" s="104"/>
      <c r="BV436" s="104"/>
      <c r="BW436" s="104"/>
      <c r="BX436" s="104"/>
      <c r="BY436" s="104"/>
      <c r="BZ436" s="104"/>
      <c r="CA436" s="104"/>
      <c r="CB436" s="104"/>
      <c r="CC436" s="104"/>
      <c r="CD436" s="104"/>
      <c r="CE436" s="104"/>
      <c r="CF436" s="104"/>
      <c r="CG436" s="104"/>
      <c r="CJ436" s="104"/>
      <c r="CL436" s="104"/>
      <c r="CM436" s="104"/>
      <c r="CN436" s="104"/>
      <c r="CO436" s="104"/>
      <c r="CP436" s="104"/>
      <c r="CQ436" s="104"/>
      <c r="CR436" s="104"/>
      <c r="CS436" s="104"/>
      <c r="CT436" s="104"/>
      <c r="CU436" s="104"/>
    </row>
    <row r="437" spans="1:99" ht="13" x14ac:dyDescent="0.3">
      <c r="A437" s="104"/>
      <c r="B437" s="104"/>
      <c r="C437" s="104"/>
      <c r="D437" s="104"/>
      <c r="E437" s="104"/>
      <c r="F437" s="104"/>
      <c r="G437" s="104"/>
      <c r="H437" s="104"/>
      <c r="I437" s="104"/>
      <c r="J437" s="104"/>
      <c r="K437" s="104"/>
      <c r="L437" s="104"/>
      <c r="M437" s="104"/>
      <c r="P437" s="104"/>
      <c r="Q437" s="104"/>
      <c r="U437" s="104"/>
      <c r="AQ437" s="104"/>
      <c r="AR437" s="104"/>
      <c r="AS437" s="104"/>
      <c r="AT437" s="104"/>
      <c r="AU437" s="104"/>
      <c r="AV437" s="104"/>
      <c r="AW437" s="104"/>
      <c r="AX437" s="104"/>
      <c r="AY437" s="104"/>
      <c r="BH437" s="104"/>
      <c r="BJ437" s="104"/>
      <c r="BK437" s="104"/>
      <c r="BL437" s="104"/>
      <c r="BM437" s="104"/>
      <c r="BN437" s="104"/>
      <c r="BO437" s="104"/>
      <c r="BP437" s="104"/>
      <c r="BQ437" s="104"/>
      <c r="BR437" s="104"/>
      <c r="BS437" s="104"/>
      <c r="BT437" s="104"/>
      <c r="BV437" s="104"/>
      <c r="BW437" s="104"/>
      <c r="BX437" s="104"/>
      <c r="BY437" s="104"/>
      <c r="BZ437" s="104"/>
      <c r="CA437" s="104"/>
      <c r="CB437" s="104"/>
      <c r="CC437" s="104"/>
      <c r="CD437" s="104"/>
      <c r="CE437" s="104"/>
      <c r="CF437" s="104"/>
      <c r="CG437" s="104"/>
      <c r="CJ437" s="104"/>
      <c r="CL437" s="104"/>
      <c r="CM437" s="104"/>
      <c r="CN437" s="104"/>
      <c r="CO437" s="104"/>
      <c r="CP437" s="104"/>
      <c r="CQ437" s="104"/>
      <c r="CR437" s="104"/>
      <c r="CS437" s="104"/>
      <c r="CT437" s="104"/>
      <c r="CU437" s="104"/>
    </row>
    <row r="438" spans="1:99" ht="13" x14ac:dyDescent="0.3">
      <c r="A438" s="104"/>
      <c r="B438" s="104"/>
      <c r="C438" s="104"/>
      <c r="D438" s="104"/>
      <c r="E438" s="104"/>
      <c r="F438" s="104"/>
      <c r="G438" s="104"/>
      <c r="H438" s="104"/>
      <c r="I438" s="104"/>
      <c r="J438" s="104"/>
      <c r="K438" s="104"/>
      <c r="L438" s="104"/>
      <c r="M438" s="104"/>
      <c r="P438" s="104"/>
      <c r="Q438" s="104"/>
      <c r="U438" s="104"/>
      <c r="AQ438" s="104"/>
      <c r="AR438" s="104"/>
      <c r="AS438" s="104"/>
      <c r="AT438" s="104"/>
      <c r="AU438" s="104"/>
      <c r="AV438" s="104"/>
      <c r="AW438" s="104"/>
      <c r="AX438" s="104"/>
      <c r="AY438" s="104"/>
      <c r="BH438" s="104"/>
      <c r="BJ438" s="104"/>
      <c r="BK438" s="104"/>
      <c r="BL438" s="104"/>
      <c r="BM438" s="104"/>
      <c r="BN438" s="104"/>
      <c r="BO438" s="104"/>
      <c r="BP438" s="104"/>
      <c r="BQ438" s="104"/>
      <c r="BR438" s="104"/>
      <c r="BS438" s="104"/>
      <c r="BT438" s="104"/>
      <c r="BV438" s="104"/>
      <c r="BW438" s="104"/>
      <c r="BX438" s="104"/>
      <c r="BY438" s="104"/>
      <c r="BZ438" s="104"/>
      <c r="CA438" s="104"/>
      <c r="CB438" s="104"/>
      <c r="CC438" s="104"/>
      <c r="CD438" s="104"/>
      <c r="CE438" s="104"/>
      <c r="CF438" s="104"/>
      <c r="CG438" s="104"/>
      <c r="CJ438" s="104"/>
      <c r="CL438" s="104"/>
      <c r="CM438" s="104"/>
      <c r="CN438" s="104"/>
      <c r="CO438" s="104"/>
      <c r="CP438" s="104"/>
      <c r="CQ438" s="104"/>
      <c r="CR438" s="104"/>
      <c r="CS438" s="104"/>
      <c r="CT438" s="104"/>
      <c r="CU438" s="104"/>
    </row>
    <row r="439" spans="1:99" ht="13" x14ac:dyDescent="0.3">
      <c r="A439" s="104"/>
      <c r="B439" s="104"/>
      <c r="C439" s="104"/>
      <c r="D439" s="104"/>
      <c r="E439" s="104"/>
      <c r="F439" s="104"/>
      <c r="G439" s="104"/>
      <c r="H439" s="104"/>
      <c r="I439" s="104"/>
      <c r="J439" s="104"/>
      <c r="K439" s="104"/>
      <c r="L439" s="104"/>
      <c r="M439" s="104"/>
      <c r="P439" s="104"/>
      <c r="Q439" s="104"/>
      <c r="U439" s="104"/>
      <c r="AQ439" s="104"/>
      <c r="AR439" s="104"/>
      <c r="AS439" s="104"/>
      <c r="AT439" s="104"/>
      <c r="AU439" s="104"/>
      <c r="AV439" s="104"/>
      <c r="AW439" s="104"/>
      <c r="AX439" s="104"/>
      <c r="AY439" s="104"/>
      <c r="BH439" s="104"/>
      <c r="BJ439" s="104"/>
      <c r="BK439" s="104"/>
      <c r="BL439" s="104"/>
      <c r="BM439" s="104"/>
      <c r="BN439" s="104"/>
      <c r="BO439" s="104"/>
      <c r="BP439" s="104"/>
      <c r="BQ439" s="104"/>
      <c r="BR439" s="104"/>
      <c r="BS439" s="104"/>
      <c r="BT439" s="104"/>
      <c r="BV439" s="104"/>
      <c r="BW439" s="104"/>
      <c r="BX439" s="104"/>
      <c r="BY439" s="104"/>
      <c r="BZ439" s="104"/>
      <c r="CA439" s="104"/>
      <c r="CB439" s="104"/>
      <c r="CC439" s="104"/>
      <c r="CD439" s="104"/>
      <c r="CE439" s="104"/>
      <c r="CF439" s="104"/>
      <c r="CG439" s="104"/>
      <c r="CJ439" s="104"/>
      <c r="CL439" s="104"/>
      <c r="CM439" s="104"/>
      <c r="CN439" s="104"/>
      <c r="CO439" s="104"/>
      <c r="CP439" s="104"/>
      <c r="CQ439" s="104"/>
      <c r="CR439" s="104"/>
      <c r="CS439" s="104"/>
      <c r="CT439" s="104"/>
      <c r="CU439" s="104"/>
    </row>
    <row r="440" spans="1:99" ht="13" x14ac:dyDescent="0.3">
      <c r="A440" s="104"/>
      <c r="B440" s="104"/>
      <c r="C440" s="104"/>
      <c r="D440" s="104"/>
      <c r="E440" s="104"/>
      <c r="F440" s="104"/>
      <c r="G440" s="104"/>
      <c r="H440" s="104"/>
      <c r="I440" s="104"/>
      <c r="J440" s="104"/>
      <c r="K440" s="104"/>
      <c r="L440" s="104"/>
      <c r="M440" s="104"/>
      <c r="P440" s="104"/>
      <c r="Q440" s="104"/>
      <c r="U440" s="104"/>
      <c r="AQ440" s="104"/>
      <c r="AR440" s="104"/>
      <c r="AS440" s="104"/>
      <c r="AT440" s="104"/>
      <c r="AU440" s="104"/>
      <c r="AV440" s="104"/>
      <c r="AW440" s="104"/>
      <c r="AX440" s="104"/>
      <c r="AY440" s="104"/>
      <c r="BH440" s="104"/>
      <c r="BJ440" s="104"/>
      <c r="BK440" s="104"/>
      <c r="BL440" s="104"/>
      <c r="BM440" s="104"/>
      <c r="BN440" s="104"/>
      <c r="BO440" s="104"/>
      <c r="BP440" s="104"/>
      <c r="BQ440" s="104"/>
      <c r="BR440" s="104"/>
      <c r="BS440" s="104"/>
      <c r="BT440" s="104"/>
      <c r="BV440" s="104"/>
      <c r="BW440" s="104"/>
      <c r="BX440" s="104"/>
      <c r="BY440" s="104"/>
      <c r="BZ440" s="104"/>
      <c r="CA440" s="104"/>
      <c r="CB440" s="104"/>
      <c r="CC440" s="104"/>
      <c r="CD440" s="104"/>
      <c r="CE440" s="104"/>
      <c r="CF440" s="104"/>
      <c r="CG440" s="104"/>
      <c r="CJ440" s="104"/>
      <c r="CL440" s="104"/>
      <c r="CM440" s="104"/>
      <c r="CN440" s="104"/>
      <c r="CO440" s="104"/>
      <c r="CP440" s="104"/>
      <c r="CQ440" s="104"/>
      <c r="CR440" s="104"/>
      <c r="CS440" s="104"/>
      <c r="CT440" s="104"/>
      <c r="CU440" s="104"/>
    </row>
    <row r="441" spans="1:99" ht="13" x14ac:dyDescent="0.3">
      <c r="A441" s="104"/>
      <c r="B441" s="104"/>
      <c r="C441" s="104"/>
      <c r="D441" s="104"/>
      <c r="E441" s="104"/>
      <c r="F441" s="104"/>
      <c r="G441" s="104"/>
      <c r="H441" s="104"/>
      <c r="I441" s="104"/>
      <c r="J441" s="104"/>
      <c r="K441" s="104"/>
      <c r="L441" s="104"/>
      <c r="M441" s="104"/>
      <c r="P441" s="104"/>
      <c r="Q441" s="104"/>
      <c r="U441" s="104"/>
      <c r="AQ441" s="104"/>
      <c r="AR441" s="104"/>
      <c r="AS441" s="104"/>
      <c r="AT441" s="104"/>
      <c r="AU441" s="104"/>
      <c r="AV441" s="104"/>
      <c r="AW441" s="104"/>
      <c r="AX441" s="104"/>
      <c r="AY441" s="104"/>
      <c r="BH441" s="104"/>
      <c r="BJ441" s="104"/>
      <c r="BK441" s="104"/>
      <c r="BL441" s="104"/>
      <c r="BM441" s="104"/>
      <c r="BN441" s="104"/>
      <c r="BO441" s="104"/>
      <c r="BP441" s="104"/>
      <c r="BQ441" s="104"/>
      <c r="BR441" s="104"/>
      <c r="BS441" s="104"/>
      <c r="BT441" s="104"/>
      <c r="BV441" s="104"/>
      <c r="BW441" s="104"/>
      <c r="BX441" s="104"/>
      <c r="BY441" s="104"/>
      <c r="BZ441" s="104"/>
      <c r="CA441" s="104"/>
      <c r="CB441" s="104"/>
      <c r="CC441" s="104"/>
      <c r="CD441" s="104"/>
      <c r="CE441" s="104"/>
      <c r="CF441" s="104"/>
      <c r="CG441" s="104"/>
      <c r="CJ441" s="104"/>
      <c r="CL441" s="104"/>
      <c r="CM441" s="104"/>
      <c r="CN441" s="104"/>
      <c r="CO441" s="104"/>
      <c r="CP441" s="104"/>
      <c r="CQ441" s="104"/>
      <c r="CR441" s="104"/>
      <c r="CS441" s="104"/>
      <c r="CT441" s="104"/>
      <c r="CU441" s="104"/>
    </row>
    <row r="442" spans="1:99" ht="13" x14ac:dyDescent="0.3">
      <c r="A442" s="104"/>
      <c r="B442" s="104"/>
      <c r="C442" s="104"/>
      <c r="D442" s="104"/>
      <c r="E442" s="104"/>
      <c r="F442" s="104"/>
      <c r="G442" s="104"/>
      <c r="H442" s="104"/>
      <c r="I442" s="104"/>
      <c r="J442" s="104"/>
      <c r="K442" s="104"/>
      <c r="L442" s="104"/>
      <c r="M442" s="104"/>
      <c r="P442" s="104"/>
      <c r="Q442" s="104"/>
      <c r="U442" s="104"/>
      <c r="AQ442" s="104"/>
      <c r="AR442" s="104"/>
      <c r="AS442" s="104"/>
      <c r="AT442" s="104"/>
      <c r="AU442" s="104"/>
      <c r="AV442" s="104"/>
      <c r="AW442" s="104"/>
      <c r="AX442" s="104"/>
      <c r="AY442" s="104"/>
      <c r="BH442" s="104"/>
      <c r="BJ442" s="104"/>
      <c r="BK442" s="104"/>
      <c r="BL442" s="104"/>
      <c r="BM442" s="104"/>
      <c r="BN442" s="104"/>
      <c r="BO442" s="104"/>
      <c r="BP442" s="104"/>
      <c r="BQ442" s="104"/>
      <c r="BR442" s="104"/>
      <c r="BS442" s="104"/>
      <c r="BT442" s="104"/>
      <c r="BV442" s="104"/>
      <c r="BW442" s="104"/>
      <c r="BX442" s="104"/>
      <c r="BY442" s="104"/>
      <c r="BZ442" s="104"/>
      <c r="CA442" s="104"/>
      <c r="CB442" s="104"/>
      <c r="CC442" s="104"/>
      <c r="CD442" s="104"/>
      <c r="CE442" s="104"/>
      <c r="CF442" s="104"/>
      <c r="CG442" s="104"/>
      <c r="CJ442" s="104"/>
      <c r="CL442" s="104"/>
      <c r="CM442" s="104"/>
      <c r="CN442" s="104"/>
      <c r="CO442" s="104"/>
      <c r="CP442" s="104"/>
      <c r="CQ442" s="104"/>
      <c r="CR442" s="104"/>
      <c r="CS442" s="104"/>
      <c r="CT442" s="104"/>
      <c r="CU442" s="104"/>
    </row>
    <row r="443" spans="1:99" ht="13" x14ac:dyDescent="0.3">
      <c r="A443" s="104"/>
      <c r="B443" s="104"/>
      <c r="C443" s="104"/>
      <c r="D443" s="104"/>
      <c r="E443" s="104"/>
      <c r="F443" s="104"/>
      <c r="G443" s="104"/>
      <c r="H443" s="104"/>
      <c r="I443" s="104"/>
      <c r="J443" s="104"/>
      <c r="K443" s="104"/>
      <c r="L443" s="104"/>
      <c r="M443" s="104"/>
      <c r="P443" s="104"/>
      <c r="Q443" s="104"/>
      <c r="U443" s="104"/>
      <c r="AQ443" s="104"/>
      <c r="AR443" s="104"/>
      <c r="AS443" s="104"/>
      <c r="AT443" s="104"/>
      <c r="AU443" s="104"/>
      <c r="AV443" s="104"/>
      <c r="AW443" s="104"/>
      <c r="AX443" s="104"/>
      <c r="AY443" s="104"/>
      <c r="BH443" s="104"/>
      <c r="BJ443" s="104"/>
      <c r="BK443" s="104"/>
      <c r="BL443" s="104"/>
      <c r="BM443" s="104"/>
      <c r="BN443" s="104"/>
      <c r="BO443" s="104"/>
      <c r="BP443" s="104"/>
      <c r="BQ443" s="104"/>
      <c r="BR443" s="104"/>
      <c r="BS443" s="104"/>
      <c r="BT443" s="104"/>
      <c r="BV443" s="104"/>
      <c r="BW443" s="104"/>
      <c r="BX443" s="104"/>
      <c r="BY443" s="104"/>
      <c r="BZ443" s="104"/>
      <c r="CA443" s="104"/>
      <c r="CB443" s="104"/>
      <c r="CC443" s="104"/>
      <c r="CD443" s="104"/>
      <c r="CE443" s="104"/>
      <c r="CF443" s="104"/>
      <c r="CG443" s="104"/>
      <c r="CJ443" s="104"/>
      <c r="CL443" s="104"/>
      <c r="CM443" s="104"/>
      <c r="CN443" s="104"/>
      <c r="CO443" s="104"/>
      <c r="CP443" s="104"/>
      <c r="CQ443" s="104"/>
      <c r="CR443" s="104"/>
      <c r="CS443" s="104"/>
      <c r="CT443" s="104"/>
      <c r="CU443" s="104"/>
    </row>
    <row r="444" spans="1:99" ht="13" x14ac:dyDescent="0.3">
      <c r="A444" s="104"/>
      <c r="B444" s="104"/>
      <c r="C444" s="104"/>
      <c r="D444" s="104"/>
      <c r="E444" s="104"/>
      <c r="F444" s="104"/>
      <c r="G444" s="104"/>
      <c r="H444" s="104"/>
      <c r="I444" s="104"/>
      <c r="J444" s="104"/>
      <c r="K444" s="104"/>
      <c r="L444" s="104"/>
      <c r="M444" s="104"/>
      <c r="P444" s="104"/>
      <c r="Q444" s="104"/>
      <c r="U444" s="104"/>
      <c r="AQ444" s="104"/>
      <c r="AR444" s="104"/>
      <c r="AS444" s="104"/>
      <c r="AT444" s="104"/>
      <c r="AU444" s="104"/>
      <c r="AV444" s="104"/>
      <c r="AW444" s="104"/>
      <c r="AX444" s="104"/>
      <c r="AY444" s="104"/>
      <c r="BH444" s="104"/>
      <c r="BJ444" s="104"/>
      <c r="BK444" s="104"/>
      <c r="BL444" s="104"/>
      <c r="BM444" s="104"/>
      <c r="BN444" s="104"/>
      <c r="BO444" s="104"/>
      <c r="BP444" s="104"/>
      <c r="BQ444" s="104"/>
      <c r="BR444" s="104"/>
      <c r="BS444" s="104"/>
      <c r="BT444" s="104"/>
      <c r="BV444" s="104"/>
      <c r="BW444" s="104"/>
      <c r="BX444" s="104"/>
      <c r="BY444" s="104"/>
      <c r="BZ444" s="104"/>
      <c r="CA444" s="104"/>
      <c r="CB444" s="104"/>
      <c r="CC444" s="104"/>
      <c r="CD444" s="104"/>
      <c r="CE444" s="104"/>
      <c r="CF444" s="104"/>
      <c r="CG444" s="104"/>
      <c r="CJ444" s="104"/>
      <c r="CL444" s="104"/>
      <c r="CM444" s="104"/>
      <c r="CN444" s="104"/>
      <c r="CO444" s="104"/>
      <c r="CP444" s="104"/>
      <c r="CQ444" s="104"/>
      <c r="CR444" s="104"/>
      <c r="CS444" s="104"/>
      <c r="CT444" s="104"/>
      <c r="CU444" s="104"/>
    </row>
    <row r="445" spans="1:99" ht="13" x14ac:dyDescent="0.3">
      <c r="A445" s="104"/>
      <c r="B445" s="104"/>
      <c r="C445" s="104"/>
      <c r="D445" s="104"/>
      <c r="E445" s="104"/>
      <c r="F445" s="104"/>
      <c r="G445" s="104"/>
      <c r="H445" s="104"/>
      <c r="I445" s="104"/>
      <c r="J445" s="104"/>
      <c r="K445" s="104"/>
      <c r="L445" s="104"/>
      <c r="M445" s="104"/>
      <c r="P445" s="104"/>
      <c r="Q445" s="104"/>
      <c r="U445" s="104"/>
      <c r="AQ445" s="104"/>
      <c r="AR445" s="104"/>
      <c r="AS445" s="104"/>
      <c r="AT445" s="104"/>
      <c r="AU445" s="104"/>
      <c r="AV445" s="104"/>
      <c r="AW445" s="104"/>
      <c r="AX445" s="104"/>
      <c r="AY445" s="104"/>
      <c r="BH445" s="104"/>
      <c r="BJ445" s="104"/>
      <c r="BK445" s="104"/>
      <c r="BL445" s="104"/>
      <c r="BM445" s="104"/>
      <c r="BN445" s="104"/>
      <c r="BO445" s="104"/>
      <c r="BP445" s="104"/>
      <c r="BQ445" s="104"/>
      <c r="BR445" s="104"/>
      <c r="BS445" s="104"/>
      <c r="BT445" s="104"/>
      <c r="BV445" s="104"/>
      <c r="BW445" s="104"/>
      <c r="BX445" s="104"/>
      <c r="BY445" s="104"/>
      <c r="BZ445" s="104"/>
      <c r="CA445" s="104"/>
      <c r="CB445" s="104"/>
      <c r="CC445" s="104"/>
      <c r="CD445" s="104"/>
      <c r="CE445" s="104"/>
      <c r="CF445" s="104"/>
      <c r="CG445" s="104"/>
      <c r="CJ445" s="104"/>
      <c r="CL445" s="104"/>
      <c r="CM445" s="104"/>
      <c r="CN445" s="104"/>
      <c r="CO445" s="104"/>
      <c r="CP445" s="104"/>
      <c r="CQ445" s="104"/>
      <c r="CR445" s="104"/>
      <c r="CS445" s="104"/>
      <c r="CT445" s="104"/>
      <c r="CU445" s="104"/>
    </row>
    <row r="446" spans="1:99" ht="13" x14ac:dyDescent="0.3">
      <c r="A446" s="104"/>
      <c r="B446" s="104"/>
      <c r="C446" s="104"/>
      <c r="D446" s="104"/>
      <c r="E446" s="104"/>
      <c r="F446" s="104"/>
      <c r="G446" s="104"/>
      <c r="H446" s="104"/>
      <c r="I446" s="104"/>
      <c r="J446" s="104"/>
      <c r="K446" s="104"/>
      <c r="L446" s="104"/>
      <c r="M446" s="104"/>
      <c r="P446" s="104"/>
      <c r="Q446" s="104"/>
      <c r="U446" s="104"/>
      <c r="AQ446" s="104"/>
      <c r="AR446" s="104"/>
      <c r="AS446" s="104"/>
      <c r="AT446" s="104"/>
      <c r="AU446" s="104"/>
      <c r="AV446" s="104"/>
      <c r="AW446" s="104"/>
      <c r="AX446" s="104"/>
      <c r="AY446" s="104"/>
      <c r="BH446" s="104"/>
      <c r="BJ446" s="104"/>
      <c r="BK446" s="104"/>
      <c r="BL446" s="104"/>
      <c r="BM446" s="104"/>
      <c r="BN446" s="104"/>
      <c r="BO446" s="104"/>
      <c r="BP446" s="104"/>
      <c r="BQ446" s="104"/>
      <c r="BR446" s="104"/>
      <c r="BS446" s="104"/>
      <c r="BT446" s="104"/>
      <c r="BV446" s="104"/>
      <c r="BW446" s="104"/>
      <c r="BX446" s="104"/>
      <c r="BY446" s="104"/>
      <c r="BZ446" s="104"/>
      <c r="CA446" s="104"/>
      <c r="CB446" s="104"/>
      <c r="CC446" s="104"/>
      <c r="CD446" s="104"/>
      <c r="CE446" s="104"/>
      <c r="CF446" s="104"/>
      <c r="CG446" s="104"/>
      <c r="CJ446" s="104"/>
      <c r="CL446" s="104"/>
      <c r="CM446" s="104"/>
      <c r="CN446" s="104"/>
      <c r="CO446" s="104"/>
      <c r="CP446" s="104"/>
      <c r="CQ446" s="104"/>
      <c r="CR446" s="104"/>
      <c r="CS446" s="104"/>
      <c r="CT446" s="104"/>
      <c r="CU446" s="104"/>
    </row>
    <row r="447" spans="1:99" ht="13" x14ac:dyDescent="0.3">
      <c r="A447" s="104"/>
      <c r="B447" s="104"/>
      <c r="C447" s="104"/>
      <c r="D447" s="104"/>
      <c r="E447" s="104"/>
      <c r="F447" s="104"/>
      <c r="G447" s="104"/>
      <c r="H447" s="104"/>
      <c r="I447" s="104"/>
      <c r="J447" s="104"/>
      <c r="K447" s="104"/>
      <c r="L447" s="104"/>
      <c r="M447" s="104"/>
      <c r="P447" s="104"/>
      <c r="Q447" s="104"/>
      <c r="U447" s="104"/>
      <c r="AQ447" s="104"/>
      <c r="AR447" s="104"/>
      <c r="AS447" s="104"/>
      <c r="AT447" s="104"/>
      <c r="AU447" s="104"/>
      <c r="AV447" s="104"/>
      <c r="AW447" s="104"/>
      <c r="AX447" s="104"/>
      <c r="AY447" s="104"/>
      <c r="BH447" s="104"/>
      <c r="BJ447" s="104"/>
      <c r="BK447" s="104"/>
      <c r="BL447" s="104"/>
      <c r="BM447" s="104"/>
      <c r="BN447" s="104"/>
      <c r="BO447" s="104"/>
      <c r="BP447" s="104"/>
      <c r="BQ447" s="104"/>
      <c r="BR447" s="104"/>
      <c r="BS447" s="104"/>
      <c r="BT447" s="104"/>
      <c r="BV447" s="104"/>
      <c r="BW447" s="104"/>
      <c r="BX447" s="104"/>
      <c r="BY447" s="104"/>
      <c r="BZ447" s="104"/>
      <c r="CA447" s="104"/>
      <c r="CB447" s="104"/>
      <c r="CC447" s="104"/>
      <c r="CD447" s="104"/>
      <c r="CE447" s="104"/>
      <c r="CF447" s="104"/>
      <c r="CG447" s="104"/>
      <c r="CJ447" s="104"/>
      <c r="CL447" s="104"/>
      <c r="CM447" s="104"/>
      <c r="CN447" s="104"/>
      <c r="CO447" s="104"/>
      <c r="CP447" s="104"/>
      <c r="CQ447" s="104"/>
      <c r="CR447" s="104"/>
      <c r="CS447" s="104"/>
      <c r="CT447" s="104"/>
      <c r="CU447" s="104"/>
    </row>
    <row r="448" spans="1:99" ht="13" x14ac:dyDescent="0.3">
      <c r="A448" s="104"/>
      <c r="B448" s="104"/>
      <c r="C448" s="104"/>
      <c r="D448" s="104"/>
      <c r="E448" s="104"/>
      <c r="F448" s="104"/>
      <c r="G448" s="104"/>
      <c r="H448" s="104"/>
      <c r="I448" s="104"/>
      <c r="J448" s="104"/>
      <c r="K448" s="104"/>
      <c r="L448" s="104"/>
      <c r="M448" s="104"/>
      <c r="P448" s="104"/>
      <c r="Q448" s="104"/>
      <c r="U448" s="104"/>
      <c r="AQ448" s="104"/>
      <c r="AR448" s="104"/>
      <c r="AS448" s="104"/>
      <c r="AT448" s="104"/>
      <c r="AU448" s="104"/>
      <c r="AV448" s="104"/>
      <c r="AW448" s="104"/>
      <c r="AX448" s="104"/>
      <c r="AY448" s="104"/>
      <c r="BH448" s="104"/>
      <c r="BJ448" s="104"/>
      <c r="BK448" s="104"/>
      <c r="BL448" s="104"/>
      <c r="BM448" s="104"/>
      <c r="BN448" s="104"/>
      <c r="BO448" s="104"/>
      <c r="BP448" s="104"/>
      <c r="BQ448" s="104"/>
      <c r="BR448" s="104"/>
      <c r="BS448" s="104"/>
      <c r="BT448" s="104"/>
      <c r="BV448" s="104"/>
      <c r="BW448" s="104"/>
      <c r="BX448" s="104"/>
      <c r="BY448" s="104"/>
      <c r="BZ448" s="104"/>
      <c r="CA448" s="104"/>
      <c r="CB448" s="104"/>
      <c r="CC448" s="104"/>
      <c r="CD448" s="104"/>
      <c r="CE448" s="104"/>
      <c r="CF448" s="104"/>
      <c r="CG448" s="104"/>
      <c r="CJ448" s="104"/>
      <c r="CL448" s="104"/>
      <c r="CM448" s="104"/>
      <c r="CN448" s="104"/>
      <c r="CO448" s="104"/>
      <c r="CP448" s="104"/>
      <c r="CQ448" s="104"/>
      <c r="CR448" s="104"/>
      <c r="CS448" s="104"/>
      <c r="CT448" s="104"/>
      <c r="CU448" s="104"/>
    </row>
    <row r="449" spans="1:99" ht="13" x14ac:dyDescent="0.3">
      <c r="A449" s="104"/>
      <c r="B449" s="104"/>
      <c r="C449" s="104"/>
      <c r="D449" s="104"/>
      <c r="E449" s="104"/>
      <c r="F449" s="104"/>
      <c r="G449" s="104"/>
      <c r="H449" s="104"/>
      <c r="I449" s="104"/>
      <c r="J449" s="104"/>
      <c r="K449" s="104"/>
      <c r="L449" s="104"/>
      <c r="M449" s="104"/>
      <c r="P449" s="104"/>
      <c r="Q449" s="104"/>
      <c r="U449" s="104"/>
      <c r="AQ449" s="104"/>
      <c r="AR449" s="104"/>
      <c r="AS449" s="104"/>
      <c r="AT449" s="104"/>
      <c r="AU449" s="104"/>
      <c r="AV449" s="104"/>
      <c r="AW449" s="104"/>
      <c r="AX449" s="104"/>
      <c r="AY449" s="104"/>
      <c r="BH449" s="104"/>
      <c r="BJ449" s="104"/>
      <c r="BK449" s="104"/>
      <c r="BL449" s="104"/>
      <c r="BM449" s="104"/>
      <c r="BN449" s="104"/>
      <c r="BO449" s="104"/>
      <c r="BP449" s="104"/>
      <c r="BQ449" s="104"/>
      <c r="BR449" s="104"/>
      <c r="BS449" s="104"/>
      <c r="BT449" s="104"/>
      <c r="BV449" s="104"/>
      <c r="BW449" s="104"/>
      <c r="BX449" s="104"/>
      <c r="BY449" s="104"/>
      <c r="BZ449" s="104"/>
      <c r="CA449" s="104"/>
      <c r="CB449" s="104"/>
      <c r="CC449" s="104"/>
      <c r="CD449" s="104"/>
      <c r="CE449" s="104"/>
      <c r="CF449" s="104"/>
      <c r="CG449" s="104"/>
      <c r="CJ449" s="104"/>
      <c r="CL449" s="104"/>
      <c r="CM449" s="104"/>
      <c r="CN449" s="104"/>
      <c r="CO449" s="104"/>
      <c r="CP449" s="104"/>
      <c r="CQ449" s="104"/>
      <c r="CR449" s="104"/>
      <c r="CS449" s="104"/>
      <c r="CT449" s="104"/>
      <c r="CU449" s="104"/>
    </row>
    <row r="450" spans="1:99" ht="13" x14ac:dyDescent="0.3">
      <c r="A450" s="104"/>
      <c r="B450" s="104"/>
      <c r="C450" s="104"/>
      <c r="D450" s="104"/>
      <c r="E450" s="104"/>
      <c r="F450" s="104"/>
      <c r="G450" s="104"/>
      <c r="H450" s="104"/>
      <c r="I450" s="104"/>
      <c r="J450" s="104"/>
      <c r="K450" s="104"/>
      <c r="L450" s="104"/>
      <c r="M450" s="104"/>
      <c r="P450" s="104"/>
      <c r="Q450" s="104"/>
      <c r="U450" s="104"/>
      <c r="AQ450" s="104"/>
      <c r="AR450" s="104"/>
      <c r="AS450" s="104"/>
      <c r="AT450" s="104"/>
      <c r="AU450" s="104"/>
      <c r="AV450" s="104"/>
      <c r="AW450" s="104"/>
      <c r="AX450" s="104"/>
      <c r="AY450" s="104"/>
      <c r="BH450" s="104"/>
      <c r="BJ450" s="104"/>
      <c r="BK450" s="104"/>
      <c r="BL450" s="104"/>
      <c r="BM450" s="104"/>
      <c r="BN450" s="104"/>
      <c r="BO450" s="104"/>
      <c r="BP450" s="104"/>
      <c r="BQ450" s="104"/>
      <c r="BR450" s="104"/>
      <c r="BS450" s="104"/>
      <c r="BT450" s="104"/>
      <c r="BV450" s="104"/>
      <c r="BW450" s="104"/>
      <c r="BX450" s="104"/>
      <c r="BY450" s="104"/>
      <c r="BZ450" s="104"/>
      <c r="CA450" s="104"/>
      <c r="CB450" s="104"/>
      <c r="CC450" s="104"/>
      <c r="CD450" s="104"/>
      <c r="CE450" s="104"/>
      <c r="CF450" s="104"/>
      <c r="CG450" s="104"/>
      <c r="CJ450" s="104"/>
      <c r="CL450" s="104"/>
      <c r="CM450" s="104"/>
      <c r="CN450" s="104"/>
      <c r="CO450" s="104"/>
      <c r="CP450" s="104"/>
      <c r="CQ450" s="104"/>
      <c r="CR450" s="104"/>
      <c r="CS450" s="104"/>
      <c r="CT450" s="104"/>
      <c r="CU450" s="104"/>
    </row>
    <row r="451" spans="1:99" ht="13" x14ac:dyDescent="0.3">
      <c r="A451" s="104"/>
      <c r="B451" s="104"/>
      <c r="C451" s="104"/>
      <c r="D451" s="104"/>
      <c r="E451" s="104"/>
      <c r="F451" s="104"/>
      <c r="G451" s="104"/>
      <c r="H451" s="104"/>
      <c r="I451" s="104"/>
      <c r="J451" s="104"/>
      <c r="K451" s="104"/>
      <c r="L451" s="104"/>
      <c r="M451" s="104"/>
      <c r="P451" s="104"/>
      <c r="Q451" s="104"/>
      <c r="U451" s="104"/>
      <c r="AQ451" s="104"/>
      <c r="AR451" s="104"/>
      <c r="AS451" s="104"/>
      <c r="AT451" s="104"/>
      <c r="AU451" s="104"/>
      <c r="AV451" s="104"/>
      <c r="AW451" s="104"/>
      <c r="AX451" s="104"/>
      <c r="AY451" s="104"/>
      <c r="BH451" s="104"/>
      <c r="BJ451" s="104"/>
      <c r="BK451" s="104"/>
      <c r="BL451" s="104"/>
      <c r="BM451" s="104"/>
      <c r="BN451" s="104"/>
      <c r="BO451" s="104"/>
      <c r="BP451" s="104"/>
      <c r="BQ451" s="104"/>
      <c r="BR451" s="104"/>
      <c r="BS451" s="104"/>
      <c r="BT451" s="104"/>
      <c r="BV451" s="104"/>
      <c r="BW451" s="104"/>
      <c r="BX451" s="104"/>
      <c r="BY451" s="104"/>
      <c r="BZ451" s="104"/>
      <c r="CA451" s="104"/>
      <c r="CB451" s="104"/>
      <c r="CC451" s="104"/>
      <c r="CD451" s="104"/>
      <c r="CE451" s="104"/>
      <c r="CF451" s="104"/>
      <c r="CG451" s="104"/>
      <c r="CJ451" s="104"/>
      <c r="CL451" s="104"/>
      <c r="CM451" s="104"/>
      <c r="CN451" s="104"/>
      <c r="CO451" s="104"/>
      <c r="CP451" s="104"/>
      <c r="CQ451" s="104"/>
      <c r="CR451" s="104"/>
      <c r="CS451" s="104"/>
      <c r="CT451" s="104"/>
      <c r="CU451" s="104"/>
    </row>
    <row r="452" spans="1:99" ht="13" x14ac:dyDescent="0.3">
      <c r="A452" s="104"/>
      <c r="B452" s="104"/>
      <c r="C452" s="104"/>
      <c r="D452" s="104"/>
      <c r="E452" s="104"/>
      <c r="F452" s="104"/>
      <c r="G452" s="104"/>
      <c r="H452" s="104"/>
      <c r="I452" s="104"/>
      <c r="J452" s="104"/>
      <c r="K452" s="104"/>
      <c r="L452" s="104"/>
      <c r="M452" s="104"/>
      <c r="P452" s="104"/>
      <c r="Q452" s="104"/>
      <c r="U452" s="104"/>
      <c r="AQ452" s="104"/>
      <c r="AR452" s="104"/>
      <c r="AS452" s="104"/>
      <c r="AT452" s="104"/>
      <c r="AU452" s="104"/>
      <c r="AV452" s="104"/>
      <c r="AW452" s="104"/>
      <c r="AX452" s="104"/>
      <c r="AY452" s="104"/>
      <c r="BH452" s="104"/>
      <c r="BJ452" s="104"/>
      <c r="BK452" s="104"/>
      <c r="BL452" s="104"/>
      <c r="BM452" s="104"/>
      <c r="BN452" s="104"/>
      <c r="BO452" s="104"/>
      <c r="BP452" s="104"/>
      <c r="BQ452" s="104"/>
      <c r="BR452" s="104"/>
      <c r="BS452" s="104"/>
      <c r="BT452" s="104"/>
      <c r="BV452" s="104"/>
      <c r="BW452" s="104"/>
      <c r="BX452" s="104"/>
      <c r="BY452" s="104"/>
      <c r="BZ452" s="104"/>
      <c r="CA452" s="104"/>
      <c r="CB452" s="104"/>
      <c r="CC452" s="104"/>
      <c r="CD452" s="104"/>
      <c r="CE452" s="104"/>
      <c r="CF452" s="104"/>
      <c r="CG452" s="104"/>
      <c r="CJ452" s="104"/>
      <c r="CL452" s="104"/>
      <c r="CM452" s="104"/>
      <c r="CN452" s="104"/>
      <c r="CO452" s="104"/>
      <c r="CP452" s="104"/>
      <c r="CQ452" s="104"/>
      <c r="CR452" s="104"/>
      <c r="CS452" s="104"/>
      <c r="CT452" s="104"/>
      <c r="CU452" s="104"/>
    </row>
    <row r="453" spans="1:99" ht="13" x14ac:dyDescent="0.3">
      <c r="A453" s="104"/>
      <c r="B453" s="104"/>
      <c r="C453" s="104"/>
      <c r="D453" s="104"/>
      <c r="E453" s="104"/>
      <c r="F453" s="104"/>
      <c r="G453" s="104"/>
      <c r="H453" s="104"/>
      <c r="I453" s="104"/>
      <c r="J453" s="104"/>
      <c r="K453" s="104"/>
      <c r="L453" s="104"/>
      <c r="M453" s="104"/>
      <c r="P453" s="104"/>
      <c r="Q453" s="104"/>
      <c r="U453" s="104"/>
      <c r="AQ453" s="104"/>
      <c r="AR453" s="104"/>
      <c r="AS453" s="104"/>
      <c r="AT453" s="104"/>
      <c r="AU453" s="104"/>
      <c r="AV453" s="104"/>
      <c r="AW453" s="104"/>
      <c r="AX453" s="104"/>
      <c r="AY453" s="104"/>
      <c r="BH453" s="104"/>
      <c r="BJ453" s="104"/>
      <c r="BK453" s="104"/>
      <c r="BL453" s="104"/>
      <c r="BM453" s="104"/>
      <c r="BN453" s="104"/>
      <c r="BO453" s="104"/>
      <c r="BP453" s="104"/>
      <c r="BQ453" s="104"/>
      <c r="BR453" s="104"/>
      <c r="BS453" s="104"/>
      <c r="BT453" s="104"/>
      <c r="BV453" s="104"/>
      <c r="BW453" s="104"/>
      <c r="BX453" s="104"/>
      <c r="BY453" s="104"/>
      <c r="BZ453" s="104"/>
      <c r="CA453" s="104"/>
      <c r="CB453" s="104"/>
      <c r="CC453" s="104"/>
      <c r="CD453" s="104"/>
      <c r="CE453" s="104"/>
      <c r="CF453" s="104"/>
      <c r="CG453" s="104"/>
      <c r="CJ453" s="104"/>
      <c r="CL453" s="104"/>
      <c r="CM453" s="104"/>
      <c r="CN453" s="104"/>
      <c r="CO453" s="104"/>
      <c r="CP453" s="104"/>
      <c r="CQ453" s="104"/>
      <c r="CR453" s="104"/>
      <c r="CS453" s="104"/>
      <c r="CT453" s="104"/>
      <c r="CU453" s="104"/>
    </row>
    <row r="454" spans="1:99" ht="13" x14ac:dyDescent="0.3">
      <c r="A454" s="104"/>
      <c r="B454" s="104"/>
      <c r="C454" s="104"/>
      <c r="D454" s="104"/>
      <c r="E454" s="104"/>
      <c r="F454" s="104"/>
      <c r="G454" s="104"/>
      <c r="H454" s="104"/>
      <c r="I454" s="104"/>
      <c r="J454" s="104"/>
      <c r="K454" s="104"/>
      <c r="L454" s="104"/>
      <c r="M454" s="104"/>
      <c r="P454" s="104"/>
      <c r="Q454" s="104"/>
      <c r="U454" s="104"/>
      <c r="AQ454" s="104"/>
      <c r="AR454" s="104"/>
      <c r="AS454" s="104"/>
      <c r="AT454" s="104"/>
      <c r="AU454" s="104"/>
      <c r="AV454" s="104"/>
      <c r="AW454" s="104"/>
      <c r="AX454" s="104"/>
      <c r="AY454" s="104"/>
      <c r="BH454" s="104"/>
      <c r="BJ454" s="104"/>
      <c r="BK454" s="104"/>
      <c r="BL454" s="104"/>
      <c r="BM454" s="104"/>
      <c r="BN454" s="104"/>
      <c r="BO454" s="104"/>
      <c r="BP454" s="104"/>
      <c r="BQ454" s="104"/>
      <c r="BR454" s="104"/>
      <c r="BS454" s="104"/>
      <c r="BT454" s="104"/>
      <c r="BV454" s="104"/>
      <c r="BW454" s="104"/>
      <c r="BX454" s="104"/>
      <c r="BY454" s="104"/>
      <c r="BZ454" s="104"/>
      <c r="CA454" s="104"/>
      <c r="CB454" s="104"/>
      <c r="CC454" s="104"/>
      <c r="CD454" s="104"/>
      <c r="CE454" s="104"/>
      <c r="CF454" s="104"/>
      <c r="CG454" s="104"/>
      <c r="CJ454" s="104"/>
      <c r="CL454" s="104"/>
      <c r="CM454" s="104"/>
      <c r="CN454" s="104"/>
      <c r="CO454" s="104"/>
      <c r="CP454" s="104"/>
      <c r="CQ454" s="104"/>
      <c r="CR454" s="104"/>
      <c r="CS454" s="104"/>
      <c r="CT454" s="104"/>
      <c r="CU454" s="104"/>
    </row>
    <row r="455" spans="1:99" ht="13" x14ac:dyDescent="0.3">
      <c r="A455" s="104"/>
      <c r="B455" s="104"/>
      <c r="C455" s="104"/>
      <c r="D455" s="104"/>
      <c r="E455" s="104"/>
      <c r="F455" s="104"/>
      <c r="G455" s="104"/>
      <c r="H455" s="104"/>
      <c r="I455" s="104"/>
      <c r="J455" s="104"/>
      <c r="K455" s="104"/>
      <c r="L455" s="104"/>
      <c r="M455" s="104"/>
      <c r="P455" s="104"/>
      <c r="Q455" s="104"/>
      <c r="U455" s="104"/>
      <c r="AQ455" s="104"/>
      <c r="AR455" s="104"/>
      <c r="AS455" s="104"/>
      <c r="AT455" s="104"/>
      <c r="AU455" s="104"/>
      <c r="AV455" s="104"/>
      <c r="AW455" s="104"/>
      <c r="AX455" s="104"/>
      <c r="AY455" s="104"/>
      <c r="BH455" s="104"/>
      <c r="BJ455" s="104"/>
      <c r="BK455" s="104"/>
      <c r="BL455" s="104"/>
      <c r="BM455" s="104"/>
      <c r="BN455" s="104"/>
      <c r="BO455" s="104"/>
      <c r="BP455" s="104"/>
      <c r="BQ455" s="104"/>
      <c r="BR455" s="104"/>
      <c r="BS455" s="104"/>
      <c r="BT455" s="104"/>
      <c r="BV455" s="104"/>
      <c r="BW455" s="104"/>
      <c r="BX455" s="104"/>
      <c r="BY455" s="104"/>
      <c r="BZ455" s="104"/>
      <c r="CA455" s="104"/>
      <c r="CB455" s="104"/>
      <c r="CC455" s="104"/>
      <c r="CD455" s="104"/>
      <c r="CE455" s="104"/>
      <c r="CF455" s="104"/>
      <c r="CG455" s="104"/>
      <c r="CJ455" s="104"/>
      <c r="CL455" s="104"/>
      <c r="CM455" s="104"/>
      <c r="CN455" s="104"/>
      <c r="CO455" s="104"/>
      <c r="CP455" s="104"/>
      <c r="CQ455" s="104"/>
      <c r="CR455" s="104"/>
      <c r="CS455" s="104"/>
      <c r="CT455" s="104"/>
      <c r="CU455" s="104"/>
    </row>
    <row r="456" spans="1:99" ht="13" x14ac:dyDescent="0.3">
      <c r="A456" s="104"/>
      <c r="B456" s="104"/>
      <c r="C456" s="104"/>
      <c r="D456" s="104"/>
      <c r="E456" s="104"/>
      <c r="F456" s="104"/>
      <c r="G456" s="104"/>
      <c r="H456" s="104"/>
      <c r="I456" s="104"/>
      <c r="J456" s="104"/>
      <c r="K456" s="104"/>
      <c r="L456" s="104"/>
      <c r="M456" s="104"/>
      <c r="P456" s="104"/>
      <c r="Q456" s="104"/>
      <c r="U456" s="104"/>
      <c r="AQ456" s="104"/>
      <c r="AR456" s="104"/>
      <c r="AS456" s="104"/>
      <c r="AT456" s="104"/>
      <c r="AU456" s="104"/>
      <c r="AV456" s="104"/>
      <c r="AW456" s="104"/>
      <c r="AX456" s="104"/>
      <c r="AY456" s="104"/>
      <c r="BH456" s="104"/>
      <c r="BJ456" s="104"/>
      <c r="BK456" s="104"/>
      <c r="BL456" s="104"/>
      <c r="BM456" s="104"/>
      <c r="BN456" s="104"/>
      <c r="BO456" s="104"/>
      <c r="BP456" s="104"/>
      <c r="BQ456" s="104"/>
      <c r="BR456" s="104"/>
      <c r="BS456" s="104"/>
      <c r="BT456" s="104"/>
      <c r="BV456" s="104"/>
      <c r="BW456" s="104"/>
      <c r="BX456" s="104"/>
      <c r="BY456" s="104"/>
      <c r="BZ456" s="104"/>
      <c r="CA456" s="104"/>
      <c r="CB456" s="104"/>
      <c r="CC456" s="104"/>
      <c r="CD456" s="104"/>
      <c r="CE456" s="104"/>
      <c r="CF456" s="104"/>
      <c r="CG456" s="104"/>
      <c r="CJ456" s="104"/>
      <c r="CL456" s="104"/>
      <c r="CM456" s="104"/>
      <c r="CN456" s="104"/>
      <c r="CO456" s="104"/>
      <c r="CP456" s="104"/>
      <c r="CQ456" s="104"/>
      <c r="CR456" s="104"/>
      <c r="CS456" s="104"/>
      <c r="CT456" s="104"/>
      <c r="CU456" s="104"/>
    </row>
    <row r="457" spans="1:99" ht="13" x14ac:dyDescent="0.3">
      <c r="A457" s="104"/>
      <c r="B457" s="104"/>
      <c r="C457" s="104"/>
      <c r="D457" s="104"/>
      <c r="E457" s="104"/>
      <c r="F457" s="104"/>
      <c r="G457" s="104"/>
      <c r="H457" s="104"/>
      <c r="I457" s="104"/>
      <c r="J457" s="104"/>
      <c r="K457" s="104"/>
      <c r="L457" s="104"/>
      <c r="M457" s="104"/>
      <c r="P457" s="104"/>
      <c r="Q457" s="104"/>
      <c r="U457" s="104"/>
      <c r="AQ457" s="104"/>
      <c r="AR457" s="104"/>
      <c r="AS457" s="104"/>
      <c r="AT457" s="104"/>
      <c r="AU457" s="104"/>
      <c r="AV457" s="104"/>
      <c r="AW457" s="104"/>
      <c r="AX457" s="104"/>
      <c r="AY457" s="104"/>
      <c r="BH457" s="104"/>
      <c r="BJ457" s="104"/>
      <c r="BK457" s="104"/>
      <c r="BL457" s="104"/>
      <c r="BM457" s="104"/>
      <c r="BN457" s="104"/>
      <c r="BO457" s="104"/>
      <c r="BP457" s="104"/>
      <c r="BQ457" s="104"/>
      <c r="BR457" s="104"/>
      <c r="BS457" s="104"/>
      <c r="BT457" s="104"/>
      <c r="BV457" s="104"/>
      <c r="BW457" s="104"/>
      <c r="BX457" s="104"/>
      <c r="BY457" s="104"/>
      <c r="BZ457" s="104"/>
      <c r="CA457" s="104"/>
      <c r="CB457" s="104"/>
      <c r="CC457" s="104"/>
      <c r="CD457" s="104"/>
      <c r="CE457" s="104"/>
      <c r="CF457" s="104"/>
      <c r="CG457" s="104"/>
      <c r="CJ457" s="104"/>
      <c r="CL457" s="104"/>
      <c r="CM457" s="104"/>
      <c r="CN457" s="104"/>
      <c r="CO457" s="104"/>
      <c r="CP457" s="104"/>
      <c r="CQ457" s="104"/>
      <c r="CR457" s="104"/>
      <c r="CS457" s="104"/>
      <c r="CT457" s="104"/>
      <c r="CU457" s="104"/>
    </row>
    <row r="458" spans="1:99" ht="13" x14ac:dyDescent="0.3">
      <c r="A458" s="104"/>
      <c r="B458" s="104"/>
      <c r="C458" s="104"/>
      <c r="D458" s="104"/>
      <c r="E458" s="104"/>
      <c r="F458" s="104"/>
      <c r="G458" s="104"/>
      <c r="H458" s="104"/>
      <c r="I458" s="104"/>
      <c r="J458" s="104"/>
      <c r="K458" s="104"/>
      <c r="L458" s="104"/>
      <c r="M458" s="104"/>
      <c r="P458" s="104"/>
      <c r="Q458" s="104"/>
      <c r="U458" s="104"/>
      <c r="AQ458" s="104"/>
      <c r="AR458" s="104"/>
      <c r="AS458" s="104"/>
      <c r="AT458" s="104"/>
      <c r="AU458" s="104"/>
      <c r="AV458" s="104"/>
      <c r="AW458" s="104"/>
      <c r="AX458" s="104"/>
      <c r="AY458" s="104"/>
      <c r="BH458" s="104"/>
      <c r="BJ458" s="104"/>
      <c r="BK458" s="104"/>
      <c r="BL458" s="104"/>
      <c r="BM458" s="104"/>
      <c r="BN458" s="104"/>
      <c r="BO458" s="104"/>
      <c r="BP458" s="104"/>
      <c r="BQ458" s="104"/>
      <c r="BR458" s="104"/>
      <c r="BS458" s="104"/>
      <c r="BT458" s="104"/>
      <c r="BV458" s="104"/>
      <c r="BW458" s="104"/>
      <c r="BX458" s="104"/>
      <c r="BY458" s="104"/>
      <c r="BZ458" s="104"/>
      <c r="CA458" s="104"/>
      <c r="CB458" s="104"/>
      <c r="CC458" s="104"/>
      <c r="CD458" s="104"/>
      <c r="CE458" s="104"/>
      <c r="CF458" s="104"/>
      <c r="CG458" s="104"/>
      <c r="CJ458" s="104"/>
      <c r="CL458" s="104"/>
      <c r="CM458" s="104"/>
      <c r="CN458" s="104"/>
      <c r="CO458" s="104"/>
      <c r="CP458" s="104"/>
      <c r="CQ458" s="104"/>
      <c r="CR458" s="104"/>
      <c r="CS458" s="104"/>
      <c r="CT458" s="104"/>
      <c r="CU458" s="104"/>
    </row>
    <row r="459" spans="1:99" ht="13" x14ac:dyDescent="0.3">
      <c r="A459" s="104"/>
      <c r="B459" s="104"/>
      <c r="C459" s="104"/>
      <c r="D459" s="104"/>
      <c r="E459" s="104"/>
      <c r="F459" s="104"/>
      <c r="G459" s="104"/>
      <c r="H459" s="104"/>
      <c r="I459" s="104"/>
      <c r="J459" s="104"/>
      <c r="K459" s="104"/>
      <c r="L459" s="104"/>
      <c r="M459" s="104"/>
      <c r="P459" s="104"/>
      <c r="Q459" s="104"/>
      <c r="U459" s="104"/>
      <c r="AQ459" s="104"/>
      <c r="AR459" s="104"/>
      <c r="AS459" s="104"/>
      <c r="AT459" s="104"/>
      <c r="AU459" s="104"/>
      <c r="AV459" s="104"/>
      <c r="AW459" s="104"/>
      <c r="AX459" s="104"/>
      <c r="AY459" s="104"/>
      <c r="BH459" s="104"/>
      <c r="BJ459" s="104"/>
      <c r="BK459" s="104"/>
      <c r="BL459" s="104"/>
      <c r="BM459" s="104"/>
      <c r="BN459" s="104"/>
      <c r="BO459" s="104"/>
      <c r="BP459" s="104"/>
      <c r="BQ459" s="104"/>
      <c r="BR459" s="104"/>
      <c r="BS459" s="104"/>
      <c r="BT459" s="104"/>
      <c r="BV459" s="104"/>
      <c r="BW459" s="104"/>
      <c r="BX459" s="104"/>
      <c r="BY459" s="104"/>
      <c r="BZ459" s="104"/>
      <c r="CA459" s="104"/>
      <c r="CB459" s="104"/>
      <c r="CC459" s="104"/>
      <c r="CD459" s="104"/>
      <c r="CE459" s="104"/>
      <c r="CF459" s="104"/>
      <c r="CG459" s="104"/>
      <c r="CJ459" s="104"/>
      <c r="CL459" s="104"/>
      <c r="CM459" s="104"/>
      <c r="CN459" s="104"/>
      <c r="CO459" s="104"/>
      <c r="CP459" s="104"/>
      <c r="CQ459" s="104"/>
      <c r="CR459" s="104"/>
      <c r="CS459" s="104"/>
      <c r="CT459" s="104"/>
      <c r="CU459" s="104"/>
    </row>
    <row r="460" spans="1:99" ht="13" x14ac:dyDescent="0.3">
      <c r="A460" s="104"/>
      <c r="B460" s="104"/>
      <c r="C460" s="104"/>
      <c r="D460" s="104"/>
      <c r="E460" s="104"/>
      <c r="F460" s="104"/>
      <c r="G460" s="104"/>
      <c r="H460" s="104"/>
      <c r="I460" s="104"/>
      <c r="J460" s="104"/>
      <c r="K460" s="104"/>
      <c r="L460" s="104"/>
      <c r="M460" s="104"/>
      <c r="P460" s="104"/>
      <c r="Q460" s="104"/>
      <c r="U460" s="104"/>
      <c r="AQ460" s="104"/>
      <c r="AR460" s="104"/>
      <c r="AS460" s="104"/>
      <c r="AT460" s="104"/>
      <c r="AU460" s="104"/>
      <c r="AV460" s="104"/>
      <c r="AW460" s="104"/>
      <c r="AX460" s="104"/>
      <c r="AY460" s="104"/>
      <c r="BH460" s="104"/>
      <c r="BJ460" s="104"/>
      <c r="BK460" s="104"/>
      <c r="BL460" s="104"/>
      <c r="BM460" s="104"/>
      <c r="BN460" s="104"/>
      <c r="BO460" s="104"/>
      <c r="BP460" s="104"/>
      <c r="BQ460" s="104"/>
      <c r="BR460" s="104"/>
      <c r="BS460" s="104"/>
      <c r="BT460" s="104"/>
      <c r="BV460" s="104"/>
      <c r="BW460" s="104"/>
      <c r="BX460" s="104"/>
      <c r="BY460" s="104"/>
      <c r="BZ460" s="104"/>
      <c r="CA460" s="104"/>
      <c r="CB460" s="104"/>
      <c r="CC460" s="104"/>
      <c r="CD460" s="104"/>
      <c r="CE460" s="104"/>
      <c r="CF460" s="104"/>
      <c r="CG460" s="104"/>
      <c r="CJ460" s="104"/>
      <c r="CL460" s="104"/>
      <c r="CM460" s="104"/>
      <c r="CN460" s="104"/>
      <c r="CO460" s="104"/>
      <c r="CP460" s="104"/>
      <c r="CQ460" s="104"/>
      <c r="CR460" s="104"/>
      <c r="CS460" s="104"/>
      <c r="CT460" s="104"/>
      <c r="CU460" s="104"/>
    </row>
    <row r="461" spans="1:99" ht="13" x14ac:dyDescent="0.3">
      <c r="A461" s="104"/>
      <c r="B461" s="104"/>
      <c r="C461" s="104"/>
      <c r="D461" s="104"/>
      <c r="E461" s="104"/>
      <c r="F461" s="104"/>
      <c r="G461" s="104"/>
      <c r="H461" s="104"/>
      <c r="I461" s="104"/>
      <c r="J461" s="104"/>
      <c r="K461" s="104"/>
      <c r="L461" s="104"/>
      <c r="M461" s="104"/>
      <c r="P461" s="104"/>
      <c r="Q461" s="104"/>
      <c r="U461" s="104"/>
      <c r="AQ461" s="104"/>
      <c r="AR461" s="104"/>
      <c r="AS461" s="104"/>
      <c r="AT461" s="104"/>
      <c r="AU461" s="104"/>
      <c r="AV461" s="104"/>
      <c r="AW461" s="104"/>
      <c r="AX461" s="104"/>
      <c r="AY461" s="104"/>
      <c r="BH461" s="104"/>
      <c r="BJ461" s="104"/>
      <c r="BK461" s="104"/>
      <c r="BL461" s="104"/>
      <c r="BM461" s="104"/>
      <c r="BN461" s="104"/>
      <c r="BO461" s="104"/>
      <c r="BP461" s="104"/>
      <c r="BQ461" s="104"/>
      <c r="BR461" s="104"/>
      <c r="BS461" s="104"/>
      <c r="BT461" s="104"/>
      <c r="BV461" s="104"/>
      <c r="BW461" s="104"/>
      <c r="BX461" s="104"/>
      <c r="BY461" s="104"/>
      <c r="BZ461" s="104"/>
      <c r="CA461" s="104"/>
      <c r="CB461" s="104"/>
      <c r="CC461" s="104"/>
      <c r="CD461" s="104"/>
      <c r="CE461" s="104"/>
      <c r="CF461" s="104"/>
      <c r="CG461" s="104"/>
      <c r="CJ461" s="104"/>
      <c r="CL461" s="104"/>
      <c r="CM461" s="104"/>
      <c r="CN461" s="104"/>
      <c r="CO461" s="104"/>
      <c r="CP461" s="104"/>
      <c r="CQ461" s="104"/>
      <c r="CR461" s="104"/>
      <c r="CS461" s="104"/>
      <c r="CT461" s="104"/>
      <c r="CU461" s="104"/>
    </row>
    <row r="462" spans="1:99" ht="13" x14ac:dyDescent="0.3">
      <c r="A462" s="104"/>
      <c r="B462" s="104"/>
      <c r="C462" s="104"/>
      <c r="D462" s="104"/>
      <c r="E462" s="104"/>
      <c r="F462" s="104"/>
      <c r="G462" s="104"/>
      <c r="H462" s="104"/>
      <c r="I462" s="104"/>
      <c r="J462" s="104"/>
      <c r="K462" s="104"/>
      <c r="L462" s="104"/>
      <c r="M462" s="104"/>
      <c r="P462" s="104"/>
      <c r="Q462" s="104"/>
      <c r="U462" s="104"/>
      <c r="AQ462" s="104"/>
      <c r="AR462" s="104"/>
      <c r="AS462" s="104"/>
      <c r="AT462" s="104"/>
      <c r="AU462" s="104"/>
      <c r="AV462" s="104"/>
      <c r="AW462" s="104"/>
      <c r="AX462" s="104"/>
      <c r="AY462" s="104"/>
      <c r="BH462" s="104"/>
      <c r="BJ462" s="104"/>
      <c r="BK462" s="104"/>
      <c r="BL462" s="104"/>
      <c r="BM462" s="104"/>
      <c r="BN462" s="104"/>
      <c r="BO462" s="104"/>
      <c r="BP462" s="104"/>
      <c r="BQ462" s="104"/>
      <c r="BR462" s="104"/>
      <c r="BS462" s="104"/>
      <c r="BT462" s="104"/>
      <c r="BV462" s="104"/>
      <c r="BW462" s="104"/>
      <c r="BX462" s="104"/>
      <c r="BY462" s="104"/>
      <c r="BZ462" s="104"/>
      <c r="CA462" s="104"/>
      <c r="CB462" s="104"/>
      <c r="CC462" s="104"/>
      <c r="CD462" s="104"/>
      <c r="CE462" s="104"/>
      <c r="CF462" s="104"/>
      <c r="CG462" s="104"/>
      <c r="CJ462" s="104"/>
      <c r="CL462" s="104"/>
      <c r="CM462" s="104"/>
      <c r="CN462" s="104"/>
      <c r="CO462" s="104"/>
      <c r="CP462" s="104"/>
      <c r="CQ462" s="104"/>
      <c r="CR462" s="104"/>
      <c r="CS462" s="104"/>
      <c r="CT462" s="104"/>
      <c r="CU462" s="104"/>
    </row>
    <row r="463" spans="1:99" ht="13" x14ac:dyDescent="0.3">
      <c r="A463" s="104"/>
      <c r="B463" s="104"/>
      <c r="C463" s="104"/>
      <c r="D463" s="104"/>
      <c r="E463" s="104"/>
      <c r="F463" s="104"/>
      <c r="G463" s="104"/>
      <c r="H463" s="104"/>
      <c r="I463" s="104"/>
      <c r="J463" s="104"/>
      <c r="K463" s="104"/>
      <c r="L463" s="104"/>
      <c r="M463" s="104"/>
      <c r="P463" s="104"/>
      <c r="Q463" s="104"/>
      <c r="U463" s="104"/>
      <c r="AQ463" s="104"/>
      <c r="AR463" s="104"/>
      <c r="AS463" s="104"/>
      <c r="AT463" s="104"/>
      <c r="AU463" s="104"/>
      <c r="AV463" s="104"/>
      <c r="AW463" s="104"/>
      <c r="AX463" s="104"/>
      <c r="AY463" s="104"/>
      <c r="BH463" s="104"/>
      <c r="BJ463" s="104"/>
      <c r="BK463" s="104"/>
      <c r="BL463" s="104"/>
      <c r="BM463" s="104"/>
      <c r="BN463" s="104"/>
      <c r="BO463" s="104"/>
      <c r="BP463" s="104"/>
      <c r="BQ463" s="104"/>
      <c r="BR463" s="104"/>
      <c r="BS463" s="104"/>
      <c r="BT463" s="104"/>
      <c r="BV463" s="104"/>
      <c r="BW463" s="104"/>
      <c r="BX463" s="104"/>
      <c r="BY463" s="104"/>
      <c r="BZ463" s="104"/>
      <c r="CA463" s="104"/>
      <c r="CB463" s="104"/>
      <c r="CC463" s="104"/>
      <c r="CD463" s="104"/>
      <c r="CE463" s="104"/>
      <c r="CF463" s="104"/>
      <c r="CG463" s="104"/>
      <c r="CJ463" s="104"/>
      <c r="CL463" s="104"/>
      <c r="CM463" s="104"/>
      <c r="CN463" s="104"/>
      <c r="CO463" s="104"/>
      <c r="CP463" s="104"/>
      <c r="CQ463" s="104"/>
      <c r="CR463" s="104"/>
      <c r="CS463" s="104"/>
      <c r="CT463" s="104"/>
      <c r="CU463" s="104"/>
    </row>
    <row r="464" spans="1:99" ht="13" x14ac:dyDescent="0.3">
      <c r="A464" s="104"/>
      <c r="B464" s="104"/>
      <c r="C464" s="104"/>
      <c r="D464" s="104"/>
      <c r="E464" s="104"/>
      <c r="F464" s="104"/>
      <c r="G464" s="104"/>
      <c r="H464" s="104"/>
      <c r="I464" s="104"/>
      <c r="J464" s="104"/>
      <c r="K464" s="104"/>
      <c r="L464" s="104"/>
      <c r="M464" s="104"/>
      <c r="P464" s="104"/>
      <c r="Q464" s="104"/>
      <c r="U464" s="104"/>
      <c r="AQ464" s="104"/>
      <c r="AR464" s="104"/>
      <c r="AS464" s="104"/>
      <c r="AT464" s="104"/>
      <c r="AU464" s="104"/>
      <c r="AV464" s="104"/>
      <c r="AW464" s="104"/>
      <c r="AX464" s="104"/>
      <c r="AY464" s="104"/>
      <c r="BH464" s="104"/>
      <c r="BJ464" s="104"/>
      <c r="BK464" s="104"/>
      <c r="BL464" s="104"/>
      <c r="BM464" s="104"/>
      <c r="BN464" s="104"/>
      <c r="BO464" s="104"/>
      <c r="BP464" s="104"/>
      <c r="BQ464" s="104"/>
      <c r="BR464" s="104"/>
      <c r="BS464" s="104"/>
      <c r="BT464" s="104"/>
      <c r="BV464" s="104"/>
      <c r="BW464" s="104"/>
      <c r="BX464" s="104"/>
      <c r="BY464" s="104"/>
      <c r="BZ464" s="104"/>
      <c r="CA464" s="104"/>
      <c r="CB464" s="104"/>
      <c r="CC464" s="104"/>
      <c r="CD464" s="104"/>
      <c r="CE464" s="104"/>
      <c r="CF464" s="104"/>
      <c r="CG464" s="104"/>
      <c r="CJ464" s="104"/>
      <c r="CL464" s="104"/>
      <c r="CM464" s="104"/>
      <c r="CN464" s="104"/>
      <c r="CO464" s="104"/>
      <c r="CP464" s="104"/>
      <c r="CQ464" s="104"/>
      <c r="CR464" s="104"/>
      <c r="CS464" s="104"/>
      <c r="CT464" s="104"/>
      <c r="CU464" s="104"/>
    </row>
    <row r="465" spans="1:99" ht="13" x14ac:dyDescent="0.3">
      <c r="A465" s="104"/>
      <c r="B465" s="104"/>
      <c r="C465" s="104"/>
      <c r="D465" s="104"/>
      <c r="E465" s="104"/>
      <c r="F465" s="104"/>
      <c r="G465" s="104"/>
      <c r="H465" s="104"/>
      <c r="I465" s="104"/>
      <c r="J465" s="104"/>
      <c r="K465" s="104"/>
      <c r="L465" s="104"/>
      <c r="M465" s="104"/>
      <c r="P465" s="104"/>
      <c r="Q465" s="104"/>
      <c r="U465" s="104"/>
      <c r="AQ465" s="104"/>
      <c r="AR465" s="104"/>
      <c r="AS465" s="104"/>
      <c r="AT465" s="104"/>
      <c r="AU465" s="104"/>
      <c r="AV465" s="104"/>
      <c r="AW465" s="104"/>
      <c r="AX465" s="104"/>
      <c r="AY465" s="104"/>
      <c r="BH465" s="104"/>
      <c r="BJ465" s="104"/>
      <c r="BK465" s="104"/>
      <c r="BL465" s="104"/>
      <c r="BM465" s="104"/>
      <c r="BN465" s="104"/>
      <c r="BO465" s="104"/>
      <c r="BP465" s="104"/>
      <c r="BQ465" s="104"/>
      <c r="BR465" s="104"/>
      <c r="BS465" s="104"/>
      <c r="BT465" s="104"/>
      <c r="BV465" s="104"/>
      <c r="BW465" s="104"/>
      <c r="BX465" s="104"/>
      <c r="BY465" s="104"/>
      <c r="BZ465" s="104"/>
      <c r="CA465" s="104"/>
      <c r="CB465" s="104"/>
      <c r="CC465" s="104"/>
      <c r="CD465" s="104"/>
      <c r="CE465" s="104"/>
      <c r="CF465" s="104"/>
      <c r="CG465" s="104"/>
      <c r="CJ465" s="104"/>
      <c r="CL465" s="104"/>
      <c r="CM465" s="104"/>
      <c r="CN465" s="104"/>
      <c r="CO465" s="104"/>
      <c r="CP465" s="104"/>
      <c r="CQ465" s="104"/>
      <c r="CR465" s="104"/>
      <c r="CS465" s="104"/>
      <c r="CT465" s="104"/>
      <c r="CU465" s="104"/>
    </row>
    <row r="466" spans="1:99" ht="13" x14ac:dyDescent="0.3">
      <c r="A466" s="104"/>
      <c r="B466" s="104"/>
      <c r="C466" s="104"/>
      <c r="D466" s="104"/>
      <c r="E466" s="104"/>
      <c r="F466" s="104"/>
      <c r="G466" s="104"/>
      <c r="H466" s="104"/>
      <c r="I466" s="104"/>
      <c r="J466" s="104"/>
      <c r="K466" s="104"/>
      <c r="L466" s="104"/>
      <c r="M466" s="104"/>
      <c r="P466" s="104"/>
      <c r="Q466" s="104"/>
      <c r="U466" s="104"/>
      <c r="AQ466" s="104"/>
      <c r="AR466" s="104"/>
      <c r="AS466" s="104"/>
      <c r="AT466" s="104"/>
      <c r="AU466" s="104"/>
      <c r="AV466" s="104"/>
      <c r="AW466" s="104"/>
      <c r="AX466" s="104"/>
      <c r="AY466" s="104"/>
      <c r="BH466" s="104"/>
      <c r="BJ466" s="104"/>
      <c r="BK466" s="104"/>
      <c r="BL466" s="104"/>
      <c r="BM466" s="104"/>
      <c r="BN466" s="104"/>
      <c r="BO466" s="104"/>
      <c r="BP466" s="104"/>
      <c r="BQ466" s="104"/>
      <c r="BR466" s="104"/>
      <c r="BS466" s="104"/>
      <c r="BT466" s="104"/>
      <c r="BV466" s="104"/>
      <c r="BW466" s="104"/>
      <c r="BX466" s="104"/>
      <c r="BY466" s="104"/>
      <c r="BZ466" s="104"/>
      <c r="CA466" s="104"/>
      <c r="CB466" s="104"/>
      <c r="CC466" s="104"/>
      <c r="CD466" s="104"/>
      <c r="CE466" s="104"/>
      <c r="CF466" s="104"/>
      <c r="CG466" s="104"/>
      <c r="CJ466" s="104"/>
      <c r="CL466" s="104"/>
      <c r="CM466" s="104"/>
      <c r="CN466" s="104"/>
      <c r="CO466" s="104"/>
      <c r="CP466" s="104"/>
      <c r="CQ466" s="104"/>
      <c r="CR466" s="104"/>
      <c r="CS466" s="104"/>
      <c r="CT466" s="104"/>
      <c r="CU466" s="104"/>
    </row>
    <row r="467" spans="1:99" ht="13" x14ac:dyDescent="0.3">
      <c r="A467" s="104"/>
      <c r="B467" s="104"/>
      <c r="C467" s="104"/>
      <c r="D467" s="104"/>
      <c r="E467" s="104"/>
      <c r="F467" s="104"/>
      <c r="G467" s="104"/>
      <c r="H467" s="104"/>
      <c r="I467" s="104"/>
      <c r="J467" s="104"/>
      <c r="K467" s="104"/>
      <c r="L467" s="104"/>
      <c r="M467" s="104"/>
      <c r="P467" s="104"/>
      <c r="Q467" s="104"/>
      <c r="U467" s="104"/>
      <c r="AQ467" s="104"/>
      <c r="AR467" s="104"/>
      <c r="AS467" s="104"/>
      <c r="AT467" s="104"/>
      <c r="AU467" s="104"/>
      <c r="AV467" s="104"/>
      <c r="AW467" s="104"/>
      <c r="AX467" s="104"/>
      <c r="AY467" s="104"/>
      <c r="BH467" s="104"/>
      <c r="BJ467" s="104"/>
      <c r="BK467" s="104"/>
      <c r="BL467" s="104"/>
      <c r="BM467" s="104"/>
      <c r="BN467" s="104"/>
      <c r="BO467" s="104"/>
      <c r="BP467" s="104"/>
      <c r="BQ467" s="104"/>
      <c r="BR467" s="104"/>
      <c r="BS467" s="104"/>
      <c r="BT467" s="104"/>
      <c r="BV467" s="104"/>
      <c r="BW467" s="104"/>
      <c r="BX467" s="104"/>
      <c r="BY467" s="104"/>
      <c r="BZ467" s="104"/>
      <c r="CA467" s="104"/>
      <c r="CB467" s="104"/>
      <c r="CC467" s="104"/>
      <c r="CD467" s="104"/>
      <c r="CE467" s="104"/>
      <c r="CF467" s="104"/>
      <c r="CG467" s="104"/>
      <c r="CJ467" s="104"/>
      <c r="CL467" s="104"/>
      <c r="CM467" s="104"/>
      <c r="CN467" s="104"/>
      <c r="CO467" s="104"/>
      <c r="CP467" s="104"/>
      <c r="CQ467" s="104"/>
      <c r="CR467" s="104"/>
      <c r="CS467" s="104"/>
      <c r="CT467" s="104"/>
      <c r="CU467" s="104"/>
    </row>
    <row r="468" spans="1:99" ht="13" x14ac:dyDescent="0.3">
      <c r="A468" s="104"/>
      <c r="B468" s="104"/>
      <c r="C468" s="104"/>
      <c r="D468" s="104"/>
      <c r="E468" s="104"/>
      <c r="F468" s="104"/>
      <c r="G468" s="104"/>
      <c r="H468" s="104"/>
      <c r="I468" s="104"/>
      <c r="J468" s="104"/>
      <c r="K468" s="104"/>
      <c r="L468" s="104"/>
      <c r="M468" s="104"/>
      <c r="P468" s="104"/>
      <c r="Q468" s="104"/>
      <c r="U468" s="104"/>
      <c r="AQ468" s="104"/>
      <c r="AR468" s="104"/>
      <c r="AS468" s="104"/>
      <c r="AT468" s="104"/>
      <c r="AU468" s="104"/>
      <c r="AV468" s="104"/>
      <c r="AW468" s="104"/>
      <c r="AX468" s="104"/>
      <c r="AY468" s="104"/>
      <c r="BH468" s="104"/>
      <c r="BJ468" s="104"/>
      <c r="BK468" s="104"/>
      <c r="BL468" s="104"/>
      <c r="BM468" s="104"/>
      <c r="BN468" s="104"/>
      <c r="BO468" s="104"/>
      <c r="BP468" s="104"/>
      <c r="BQ468" s="104"/>
      <c r="BR468" s="104"/>
      <c r="BS468" s="104"/>
      <c r="BT468" s="104"/>
      <c r="BV468" s="104"/>
      <c r="BW468" s="104"/>
      <c r="BX468" s="104"/>
      <c r="BY468" s="104"/>
      <c r="BZ468" s="104"/>
      <c r="CA468" s="104"/>
      <c r="CB468" s="104"/>
      <c r="CC468" s="104"/>
      <c r="CD468" s="104"/>
      <c r="CE468" s="104"/>
      <c r="CF468" s="104"/>
      <c r="CG468" s="104"/>
      <c r="CJ468" s="104"/>
      <c r="CL468" s="104"/>
      <c r="CM468" s="104"/>
      <c r="CN468" s="104"/>
      <c r="CO468" s="104"/>
      <c r="CP468" s="104"/>
      <c r="CQ468" s="104"/>
      <c r="CR468" s="104"/>
      <c r="CS468" s="104"/>
      <c r="CT468" s="104"/>
      <c r="CU468" s="104"/>
    </row>
    <row r="469" spans="1:99" ht="13" x14ac:dyDescent="0.3">
      <c r="A469" s="104"/>
      <c r="B469" s="104"/>
      <c r="C469" s="104"/>
      <c r="D469" s="104"/>
      <c r="E469" s="104"/>
      <c r="F469" s="104"/>
      <c r="G469" s="104"/>
      <c r="H469" s="104"/>
      <c r="I469" s="104"/>
      <c r="J469" s="104"/>
      <c r="K469" s="104"/>
      <c r="L469" s="104"/>
      <c r="M469" s="104"/>
      <c r="P469" s="104"/>
      <c r="Q469" s="104"/>
      <c r="U469" s="104"/>
      <c r="AQ469" s="104"/>
      <c r="AR469" s="104"/>
      <c r="AS469" s="104"/>
      <c r="AT469" s="104"/>
      <c r="AU469" s="104"/>
      <c r="AV469" s="104"/>
      <c r="AW469" s="104"/>
      <c r="AX469" s="104"/>
      <c r="AY469" s="104"/>
      <c r="BH469" s="104"/>
      <c r="BJ469" s="104"/>
      <c r="BK469" s="104"/>
      <c r="BL469" s="104"/>
      <c r="BM469" s="104"/>
      <c r="BN469" s="104"/>
      <c r="BO469" s="104"/>
      <c r="BP469" s="104"/>
      <c r="BQ469" s="104"/>
      <c r="BR469" s="104"/>
      <c r="BS469" s="104"/>
      <c r="BT469" s="104"/>
      <c r="BV469" s="104"/>
      <c r="BW469" s="104"/>
      <c r="BX469" s="104"/>
      <c r="BY469" s="104"/>
      <c r="BZ469" s="104"/>
      <c r="CA469" s="104"/>
      <c r="CB469" s="104"/>
      <c r="CC469" s="104"/>
      <c r="CD469" s="104"/>
      <c r="CE469" s="104"/>
      <c r="CF469" s="104"/>
      <c r="CG469" s="104"/>
      <c r="CJ469" s="104"/>
      <c r="CL469" s="104"/>
      <c r="CM469" s="104"/>
      <c r="CN469" s="104"/>
      <c r="CO469" s="104"/>
      <c r="CP469" s="104"/>
      <c r="CQ469" s="104"/>
      <c r="CR469" s="104"/>
      <c r="CS469" s="104"/>
      <c r="CT469" s="104"/>
      <c r="CU469" s="104"/>
    </row>
    <row r="470" spans="1:99" ht="13" x14ac:dyDescent="0.3">
      <c r="A470" s="104"/>
      <c r="B470" s="104"/>
      <c r="C470" s="104"/>
      <c r="D470" s="104"/>
      <c r="E470" s="104"/>
      <c r="F470" s="104"/>
      <c r="G470" s="104"/>
      <c r="H470" s="104"/>
      <c r="I470" s="104"/>
      <c r="J470" s="104"/>
      <c r="K470" s="104"/>
      <c r="L470" s="104"/>
      <c r="M470" s="104"/>
      <c r="P470" s="104"/>
      <c r="Q470" s="104"/>
      <c r="U470" s="104"/>
      <c r="AQ470" s="104"/>
      <c r="AR470" s="104"/>
      <c r="AS470" s="104"/>
      <c r="AT470" s="104"/>
      <c r="AU470" s="104"/>
      <c r="AV470" s="104"/>
      <c r="AW470" s="104"/>
      <c r="AX470" s="104"/>
      <c r="AY470" s="104"/>
      <c r="BH470" s="104"/>
      <c r="BJ470" s="104"/>
      <c r="BK470" s="104"/>
      <c r="BL470" s="104"/>
      <c r="BM470" s="104"/>
      <c r="BN470" s="104"/>
      <c r="BO470" s="104"/>
      <c r="BP470" s="104"/>
      <c r="BQ470" s="104"/>
      <c r="BR470" s="104"/>
      <c r="BS470" s="104"/>
      <c r="BT470" s="104"/>
      <c r="BV470" s="104"/>
      <c r="BW470" s="104"/>
      <c r="BX470" s="104"/>
      <c r="BY470" s="104"/>
      <c r="BZ470" s="104"/>
      <c r="CA470" s="104"/>
      <c r="CB470" s="104"/>
      <c r="CC470" s="104"/>
      <c r="CD470" s="104"/>
      <c r="CE470" s="104"/>
      <c r="CF470" s="104"/>
      <c r="CG470" s="104"/>
      <c r="CJ470" s="104"/>
      <c r="CL470" s="104"/>
      <c r="CM470" s="104"/>
      <c r="CN470" s="104"/>
      <c r="CO470" s="104"/>
      <c r="CP470" s="104"/>
      <c r="CQ470" s="104"/>
      <c r="CR470" s="104"/>
      <c r="CS470" s="104"/>
      <c r="CT470" s="104"/>
      <c r="CU470" s="104"/>
    </row>
    <row r="471" spans="1:99" ht="13" x14ac:dyDescent="0.3">
      <c r="A471" s="104"/>
      <c r="B471" s="104"/>
      <c r="C471" s="104"/>
      <c r="D471" s="104"/>
      <c r="E471" s="104"/>
      <c r="F471" s="104"/>
      <c r="G471" s="104"/>
      <c r="H471" s="104"/>
      <c r="I471" s="104"/>
      <c r="J471" s="104"/>
      <c r="K471" s="104"/>
      <c r="L471" s="104"/>
      <c r="M471" s="104"/>
      <c r="P471" s="104"/>
      <c r="Q471" s="104"/>
      <c r="U471" s="104"/>
      <c r="AQ471" s="104"/>
      <c r="AR471" s="104"/>
      <c r="AS471" s="104"/>
      <c r="AT471" s="104"/>
      <c r="AU471" s="104"/>
      <c r="AV471" s="104"/>
      <c r="AW471" s="104"/>
      <c r="AX471" s="104"/>
      <c r="AY471" s="104"/>
      <c r="BH471" s="104"/>
      <c r="BJ471" s="104"/>
      <c r="BK471" s="104"/>
      <c r="BL471" s="104"/>
      <c r="BM471" s="104"/>
      <c r="BN471" s="104"/>
      <c r="BO471" s="104"/>
      <c r="BP471" s="104"/>
      <c r="BQ471" s="104"/>
      <c r="BR471" s="104"/>
      <c r="BS471" s="104"/>
      <c r="BT471" s="104"/>
      <c r="BV471" s="104"/>
      <c r="BW471" s="104"/>
      <c r="BX471" s="104"/>
      <c r="BY471" s="104"/>
      <c r="BZ471" s="104"/>
      <c r="CA471" s="104"/>
      <c r="CB471" s="104"/>
      <c r="CC471" s="104"/>
      <c r="CD471" s="104"/>
      <c r="CE471" s="104"/>
      <c r="CF471" s="104"/>
      <c r="CG471" s="104"/>
      <c r="CJ471" s="104"/>
      <c r="CL471" s="104"/>
      <c r="CM471" s="104"/>
      <c r="CN471" s="104"/>
      <c r="CO471" s="104"/>
      <c r="CP471" s="104"/>
      <c r="CQ471" s="104"/>
      <c r="CR471" s="104"/>
      <c r="CS471" s="104"/>
      <c r="CT471" s="104"/>
      <c r="CU471" s="104"/>
    </row>
    <row r="472" spans="1:99" ht="13" x14ac:dyDescent="0.3">
      <c r="A472" s="104"/>
      <c r="B472" s="104"/>
      <c r="C472" s="104"/>
      <c r="D472" s="104"/>
      <c r="E472" s="104"/>
      <c r="F472" s="104"/>
      <c r="G472" s="104"/>
      <c r="H472" s="104"/>
      <c r="I472" s="104"/>
      <c r="J472" s="104"/>
      <c r="K472" s="104"/>
      <c r="L472" s="104"/>
      <c r="M472" s="104"/>
      <c r="P472" s="104"/>
      <c r="Q472" s="104"/>
      <c r="U472" s="104"/>
      <c r="AQ472" s="104"/>
      <c r="AR472" s="104"/>
      <c r="AS472" s="104"/>
      <c r="AT472" s="104"/>
      <c r="AU472" s="104"/>
      <c r="AV472" s="104"/>
      <c r="AW472" s="104"/>
      <c r="AX472" s="104"/>
      <c r="AY472" s="104"/>
      <c r="BH472" s="104"/>
      <c r="BJ472" s="104"/>
      <c r="BK472" s="104"/>
      <c r="BL472" s="104"/>
      <c r="BM472" s="104"/>
      <c r="BN472" s="104"/>
      <c r="BO472" s="104"/>
      <c r="BP472" s="104"/>
      <c r="BQ472" s="104"/>
      <c r="BR472" s="104"/>
      <c r="BS472" s="104"/>
      <c r="BT472" s="104"/>
      <c r="BV472" s="104"/>
      <c r="BW472" s="104"/>
      <c r="BX472" s="104"/>
      <c r="BY472" s="104"/>
      <c r="BZ472" s="104"/>
      <c r="CA472" s="104"/>
      <c r="CB472" s="104"/>
      <c r="CC472" s="104"/>
      <c r="CD472" s="104"/>
      <c r="CE472" s="104"/>
      <c r="CF472" s="104"/>
      <c r="CG472" s="104"/>
      <c r="CJ472" s="104"/>
      <c r="CL472" s="104"/>
      <c r="CM472" s="104"/>
      <c r="CN472" s="104"/>
      <c r="CO472" s="104"/>
      <c r="CP472" s="104"/>
      <c r="CQ472" s="104"/>
      <c r="CR472" s="104"/>
      <c r="CS472" s="104"/>
      <c r="CT472" s="104"/>
      <c r="CU472" s="104"/>
    </row>
    <row r="473" spans="1:99" ht="13" x14ac:dyDescent="0.3">
      <c r="A473" s="104"/>
      <c r="B473" s="104"/>
      <c r="C473" s="104"/>
      <c r="D473" s="104"/>
      <c r="E473" s="104"/>
      <c r="F473" s="104"/>
      <c r="G473" s="104"/>
      <c r="H473" s="104"/>
      <c r="I473" s="104"/>
      <c r="J473" s="104"/>
      <c r="K473" s="104"/>
      <c r="L473" s="104"/>
      <c r="M473" s="104"/>
      <c r="P473" s="104"/>
      <c r="Q473" s="104"/>
      <c r="U473" s="104"/>
      <c r="AQ473" s="104"/>
      <c r="AR473" s="104"/>
      <c r="AS473" s="104"/>
      <c r="AT473" s="104"/>
      <c r="AU473" s="104"/>
      <c r="AV473" s="104"/>
      <c r="AW473" s="104"/>
      <c r="AX473" s="104"/>
      <c r="AY473" s="104"/>
      <c r="BH473" s="104"/>
      <c r="BJ473" s="104"/>
      <c r="BK473" s="104"/>
      <c r="BL473" s="104"/>
      <c r="BM473" s="104"/>
      <c r="BN473" s="104"/>
      <c r="BO473" s="104"/>
      <c r="BP473" s="104"/>
      <c r="BQ473" s="104"/>
      <c r="BR473" s="104"/>
      <c r="BS473" s="104"/>
      <c r="BT473" s="104"/>
      <c r="BV473" s="104"/>
      <c r="BW473" s="104"/>
      <c r="BX473" s="104"/>
      <c r="BY473" s="104"/>
      <c r="BZ473" s="104"/>
      <c r="CA473" s="104"/>
      <c r="CB473" s="104"/>
      <c r="CC473" s="104"/>
      <c r="CD473" s="104"/>
      <c r="CE473" s="104"/>
      <c r="CF473" s="104"/>
      <c r="CG473" s="104"/>
      <c r="CJ473" s="104"/>
      <c r="CL473" s="104"/>
      <c r="CM473" s="104"/>
      <c r="CN473" s="104"/>
      <c r="CO473" s="104"/>
      <c r="CP473" s="104"/>
      <c r="CQ473" s="104"/>
      <c r="CR473" s="104"/>
      <c r="CS473" s="104"/>
      <c r="CT473" s="104"/>
      <c r="CU473" s="104"/>
    </row>
    <row r="474" spans="1:99" ht="13" x14ac:dyDescent="0.3">
      <c r="A474" s="104"/>
      <c r="B474" s="104"/>
      <c r="C474" s="104"/>
      <c r="D474" s="104"/>
      <c r="E474" s="104"/>
      <c r="F474" s="104"/>
      <c r="G474" s="104"/>
      <c r="H474" s="104"/>
      <c r="I474" s="104"/>
      <c r="J474" s="104"/>
      <c r="K474" s="104"/>
      <c r="L474" s="104"/>
      <c r="M474" s="104"/>
      <c r="P474" s="104"/>
      <c r="Q474" s="104"/>
      <c r="U474" s="104"/>
      <c r="AQ474" s="104"/>
      <c r="AR474" s="104"/>
      <c r="AS474" s="104"/>
      <c r="AT474" s="104"/>
      <c r="AU474" s="104"/>
      <c r="AV474" s="104"/>
      <c r="AW474" s="104"/>
      <c r="AX474" s="104"/>
      <c r="AY474" s="104"/>
      <c r="BH474" s="104"/>
      <c r="BJ474" s="104"/>
      <c r="BK474" s="104"/>
      <c r="BL474" s="104"/>
      <c r="BM474" s="104"/>
      <c r="BN474" s="104"/>
      <c r="BO474" s="104"/>
      <c r="BP474" s="104"/>
      <c r="BQ474" s="104"/>
      <c r="BR474" s="104"/>
      <c r="BS474" s="104"/>
      <c r="BT474" s="104"/>
      <c r="BV474" s="104"/>
      <c r="BW474" s="104"/>
      <c r="BX474" s="104"/>
      <c r="BY474" s="104"/>
      <c r="BZ474" s="104"/>
      <c r="CA474" s="104"/>
      <c r="CB474" s="104"/>
      <c r="CC474" s="104"/>
      <c r="CD474" s="104"/>
      <c r="CE474" s="104"/>
      <c r="CF474" s="104"/>
      <c r="CG474" s="104"/>
      <c r="CJ474" s="104"/>
      <c r="CL474" s="104"/>
      <c r="CM474" s="104"/>
      <c r="CN474" s="104"/>
      <c r="CO474" s="104"/>
      <c r="CP474" s="104"/>
      <c r="CQ474" s="104"/>
      <c r="CR474" s="104"/>
      <c r="CS474" s="104"/>
      <c r="CT474" s="104"/>
      <c r="CU474" s="104"/>
    </row>
    <row r="475" spans="1:99" ht="13" x14ac:dyDescent="0.3">
      <c r="A475" s="104"/>
      <c r="B475" s="104"/>
      <c r="C475" s="104"/>
      <c r="D475" s="104"/>
      <c r="E475" s="104"/>
      <c r="F475" s="104"/>
      <c r="G475" s="104"/>
      <c r="H475" s="104"/>
      <c r="I475" s="104"/>
      <c r="J475" s="104"/>
      <c r="K475" s="104"/>
      <c r="L475" s="104"/>
      <c r="M475" s="104"/>
      <c r="P475" s="104"/>
      <c r="Q475" s="104"/>
      <c r="U475" s="104"/>
      <c r="AQ475" s="104"/>
      <c r="AR475" s="104"/>
      <c r="AS475" s="104"/>
      <c r="AT475" s="104"/>
      <c r="AU475" s="104"/>
      <c r="AV475" s="104"/>
      <c r="AW475" s="104"/>
      <c r="AX475" s="104"/>
      <c r="AY475" s="104"/>
      <c r="BH475" s="104"/>
      <c r="BJ475" s="104"/>
      <c r="BK475" s="104"/>
      <c r="BL475" s="104"/>
      <c r="BM475" s="104"/>
      <c r="BN475" s="104"/>
      <c r="BO475" s="104"/>
      <c r="BP475" s="104"/>
      <c r="BQ475" s="104"/>
      <c r="BR475" s="104"/>
      <c r="BS475" s="104"/>
      <c r="BT475" s="104"/>
      <c r="BV475" s="104"/>
      <c r="BW475" s="104"/>
      <c r="BX475" s="104"/>
      <c r="BY475" s="104"/>
      <c r="BZ475" s="104"/>
      <c r="CA475" s="104"/>
      <c r="CB475" s="104"/>
      <c r="CC475" s="104"/>
      <c r="CD475" s="104"/>
      <c r="CE475" s="104"/>
      <c r="CF475" s="104"/>
      <c r="CG475" s="104"/>
      <c r="CJ475" s="104"/>
      <c r="CL475" s="104"/>
      <c r="CM475" s="104"/>
      <c r="CN475" s="104"/>
      <c r="CO475" s="104"/>
      <c r="CP475" s="104"/>
      <c r="CQ475" s="104"/>
      <c r="CR475" s="104"/>
      <c r="CS475" s="104"/>
      <c r="CT475" s="104"/>
      <c r="CU475" s="104"/>
    </row>
    <row r="476" spans="1:99" ht="13" x14ac:dyDescent="0.3">
      <c r="A476" s="104"/>
      <c r="B476" s="104"/>
      <c r="C476" s="104"/>
      <c r="D476" s="104"/>
      <c r="E476" s="104"/>
      <c r="F476" s="104"/>
      <c r="G476" s="104"/>
      <c r="H476" s="104"/>
      <c r="I476" s="104"/>
      <c r="J476" s="104"/>
      <c r="K476" s="104"/>
      <c r="L476" s="104"/>
      <c r="M476" s="104"/>
      <c r="P476" s="104"/>
      <c r="Q476" s="104"/>
      <c r="U476" s="104"/>
      <c r="AQ476" s="104"/>
      <c r="AR476" s="104"/>
      <c r="AS476" s="104"/>
      <c r="AT476" s="104"/>
      <c r="AU476" s="104"/>
      <c r="AV476" s="104"/>
      <c r="AW476" s="104"/>
      <c r="AX476" s="104"/>
      <c r="AY476" s="104"/>
      <c r="BH476" s="104"/>
      <c r="BJ476" s="104"/>
      <c r="BK476" s="104"/>
      <c r="BL476" s="104"/>
      <c r="BM476" s="104"/>
      <c r="BN476" s="104"/>
      <c r="BO476" s="104"/>
      <c r="BP476" s="104"/>
      <c r="BQ476" s="104"/>
      <c r="BR476" s="104"/>
      <c r="BS476" s="104"/>
      <c r="BT476" s="104"/>
      <c r="BV476" s="104"/>
      <c r="BW476" s="104"/>
      <c r="BX476" s="104"/>
      <c r="BY476" s="104"/>
      <c r="BZ476" s="104"/>
      <c r="CA476" s="104"/>
      <c r="CB476" s="104"/>
      <c r="CC476" s="104"/>
      <c r="CD476" s="104"/>
      <c r="CE476" s="104"/>
      <c r="CF476" s="104"/>
      <c r="CG476" s="104"/>
      <c r="CJ476" s="104"/>
      <c r="CL476" s="104"/>
      <c r="CM476" s="104"/>
      <c r="CN476" s="104"/>
      <c r="CO476" s="104"/>
      <c r="CP476" s="104"/>
      <c r="CQ476" s="104"/>
      <c r="CR476" s="104"/>
      <c r="CS476" s="104"/>
      <c r="CT476" s="104"/>
      <c r="CU476" s="104"/>
    </row>
    <row r="477" spans="1:99" ht="13" x14ac:dyDescent="0.3">
      <c r="A477" s="104"/>
      <c r="B477" s="104"/>
      <c r="C477" s="104"/>
      <c r="D477" s="104"/>
      <c r="E477" s="104"/>
      <c r="F477" s="104"/>
      <c r="G477" s="104"/>
      <c r="H477" s="104"/>
      <c r="I477" s="104"/>
      <c r="J477" s="104"/>
      <c r="K477" s="104"/>
      <c r="L477" s="104"/>
      <c r="M477" s="104"/>
      <c r="P477" s="104"/>
      <c r="Q477" s="104"/>
      <c r="U477" s="104"/>
      <c r="AQ477" s="104"/>
      <c r="AR477" s="104"/>
      <c r="AS477" s="104"/>
      <c r="AT477" s="104"/>
      <c r="AU477" s="104"/>
      <c r="AV477" s="104"/>
      <c r="AW477" s="104"/>
      <c r="AX477" s="104"/>
      <c r="AY477" s="104"/>
      <c r="BH477" s="104"/>
      <c r="BJ477" s="104"/>
      <c r="BK477" s="104"/>
      <c r="BL477" s="104"/>
      <c r="BM477" s="104"/>
      <c r="BN477" s="104"/>
      <c r="BO477" s="104"/>
      <c r="BP477" s="104"/>
      <c r="BQ477" s="104"/>
      <c r="BR477" s="104"/>
      <c r="BS477" s="104"/>
      <c r="BT477" s="104"/>
      <c r="BV477" s="104"/>
      <c r="BW477" s="104"/>
      <c r="BX477" s="104"/>
      <c r="BY477" s="104"/>
      <c r="BZ477" s="104"/>
      <c r="CA477" s="104"/>
      <c r="CB477" s="104"/>
      <c r="CC477" s="104"/>
      <c r="CD477" s="104"/>
      <c r="CE477" s="104"/>
      <c r="CF477" s="104"/>
      <c r="CG477" s="104"/>
      <c r="CJ477" s="104"/>
      <c r="CL477" s="104"/>
      <c r="CM477" s="104"/>
      <c r="CN477" s="104"/>
      <c r="CO477" s="104"/>
      <c r="CP477" s="104"/>
      <c r="CQ477" s="104"/>
      <c r="CR477" s="104"/>
      <c r="CS477" s="104"/>
      <c r="CT477" s="104"/>
      <c r="CU477" s="104"/>
    </row>
    <row r="478" spans="1:99" ht="13" x14ac:dyDescent="0.3">
      <c r="A478" s="104"/>
      <c r="B478" s="104"/>
      <c r="C478" s="104"/>
      <c r="D478" s="104"/>
      <c r="E478" s="104"/>
      <c r="F478" s="104"/>
      <c r="G478" s="104"/>
      <c r="H478" s="104"/>
      <c r="I478" s="104"/>
      <c r="J478" s="104"/>
      <c r="K478" s="104"/>
      <c r="L478" s="104"/>
      <c r="M478" s="104"/>
      <c r="P478" s="104"/>
      <c r="Q478" s="104"/>
      <c r="U478" s="104"/>
      <c r="AQ478" s="104"/>
      <c r="AR478" s="104"/>
      <c r="AS478" s="104"/>
      <c r="AT478" s="104"/>
      <c r="AU478" s="104"/>
      <c r="AV478" s="104"/>
      <c r="AW478" s="104"/>
      <c r="AX478" s="104"/>
      <c r="AY478" s="104"/>
      <c r="BH478" s="104"/>
      <c r="BJ478" s="104"/>
      <c r="BK478" s="104"/>
      <c r="BL478" s="104"/>
      <c r="BM478" s="104"/>
      <c r="BN478" s="104"/>
      <c r="BO478" s="104"/>
      <c r="BP478" s="104"/>
      <c r="BQ478" s="104"/>
      <c r="BR478" s="104"/>
      <c r="BS478" s="104"/>
      <c r="BT478" s="104"/>
      <c r="BV478" s="104"/>
      <c r="BW478" s="104"/>
      <c r="BX478" s="104"/>
      <c r="BY478" s="104"/>
      <c r="BZ478" s="104"/>
      <c r="CA478" s="104"/>
      <c r="CB478" s="104"/>
      <c r="CC478" s="104"/>
      <c r="CD478" s="104"/>
      <c r="CE478" s="104"/>
      <c r="CF478" s="104"/>
      <c r="CG478" s="104"/>
      <c r="CJ478" s="104"/>
      <c r="CL478" s="104"/>
      <c r="CM478" s="104"/>
      <c r="CN478" s="104"/>
      <c r="CO478" s="104"/>
      <c r="CP478" s="104"/>
      <c r="CQ478" s="104"/>
      <c r="CR478" s="104"/>
      <c r="CS478" s="104"/>
      <c r="CT478" s="104"/>
      <c r="CU478" s="104"/>
    </row>
    <row r="479" spans="1:99" ht="13" x14ac:dyDescent="0.3">
      <c r="A479" s="104"/>
      <c r="B479" s="104"/>
      <c r="C479" s="104"/>
      <c r="D479" s="104"/>
      <c r="E479" s="104"/>
      <c r="F479" s="104"/>
      <c r="G479" s="104"/>
      <c r="H479" s="104"/>
      <c r="I479" s="104"/>
      <c r="J479" s="104"/>
      <c r="K479" s="104"/>
      <c r="L479" s="104"/>
      <c r="M479" s="104"/>
      <c r="P479" s="104"/>
      <c r="Q479" s="104"/>
      <c r="U479" s="104"/>
      <c r="AQ479" s="104"/>
      <c r="AR479" s="104"/>
      <c r="AS479" s="104"/>
      <c r="AT479" s="104"/>
      <c r="AU479" s="104"/>
      <c r="AV479" s="104"/>
      <c r="AW479" s="104"/>
      <c r="AX479" s="104"/>
      <c r="AY479" s="104"/>
      <c r="BH479" s="104"/>
      <c r="BJ479" s="104"/>
      <c r="BK479" s="104"/>
      <c r="BL479" s="104"/>
      <c r="BM479" s="104"/>
      <c r="BN479" s="104"/>
      <c r="BO479" s="104"/>
      <c r="BP479" s="104"/>
      <c r="BQ479" s="104"/>
      <c r="BR479" s="104"/>
      <c r="BS479" s="104"/>
      <c r="BT479" s="104"/>
      <c r="BV479" s="104"/>
      <c r="BW479" s="104"/>
      <c r="BX479" s="104"/>
      <c r="BY479" s="104"/>
      <c r="BZ479" s="104"/>
      <c r="CA479" s="104"/>
      <c r="CB479" s="104"/>
      <c r="CC479" s="104"/>
      <c r="CD479" s="104"/>
      <c r="CE479" s="104"/>
      <c r="CF479" s="104"/>
      <c r="CG479" s="104"/>
      <c r="CJ479" s="104"/>
      <c r="CL479" s="104"/>
      <c r="CM479" s="104"/>
      <c r="CN479" s="104"/>
      <c r="CO479" s="104"/>
      <c r="CP479" s="104"/>
      <c r="CQ479" s="104"/>
      <c r="CR479" s="104"/>
      <c r="CS479" s="104"/>
      <c r="CT479" s="104"/>
      <c r="CU479" s="104"/>
    </row>
    <row r="480" spans="1:99" ht="13" x14ac:dyDescent="0.3">
      <c r="A480" s="104"/>
      <c r="B480" s="104"/>
      <c r="C480" s="104"/>
      <c r="D480" s="104"/>
      <c r="E480" s="104"/>
      <c r="F480" s="104"/>
      <c r="G480" s="104"/>
      <c r="H480" s="104"/>
      <c r="I480" s="104"/>
      <c r="J480" s="104"/>
      <c r="K480" s="104"/>
      <c r="L480" s="104"/>
      <c r="M480" s="104"/>
      <c r="P480" s="104"/>
      <c r="Q480" s="104"/>
      <c r="U480" s="104"/>
      <c r="AQ480" s="104"/>
      <c r="AR480" s="104"/>
      <c r="AS480" s="104"/>
      <c r="AT480" s="104"/>
      <c r="AU480" s="104"/>
      <c r="AV480" s="104"/>
      <c r="AW480" s="104"/>
      <c r="AX480" s="104"/>
      <c r="AY480" s="104"/>
      <c r="BH480" s="104"/>
      <c r="BJ480" s="104"/>
      <c r="BK480" s="104"/>
      <c r="BL480" s="104"/>
      <c r="BM480" s="104"/>
      <c r="BN480" s="104"/>
      <c r="BO480" s="104"/>
      <c r="BP480" s="104"/>
      <c r="BQ480" s="104"/>
      <c r="BR480" s="104"/>
      <c r="BS480" s="104"/>
      <c r="BT480" s="104"/>
      <c r="BV480" s="104"/>
      <c r="BW480" s="104"/>
      <c r="BX480" s="104"/>
      <c r="BY480" s="104"/>
      <c r="BZ480" s="104"/>
      <c r="CA480" s="104"/>
      <c r="CB480" s="104"/>
      <c r="CC480" s="104"/>
      <c r="CD480" s="104"/>
      <c r="CE480" s="104"/>
      <c r="CF480" s="104"/>
      <c r="CG480" s="104"/>
      <c r="CJ480" s="104"/>
      <c r="CL480" s="104"/>
      <c r="CM480" s="104"/>
      <c r="CN480" s="104"/>
      <c r="CO480" s="104"/>
      <c r="CP480" s="104"/>
      <c r="CQ480" s="104"/>
      <c r="CR480" s="104"/>
      <c r="CS480" s="104"/>
      <c r="CT480" s="104"/>
      <c r="CU480" s="104"/>
    </row>
    <row r="481" spans="1:99" ht="13" x14ac:dyDescent="0.3">
      <c r="A481" s="104"/>
      <c r="B481" s="104"/>
      <c r="C481" s="104"/>
      <c r="D481" s="104"/>
      <c r="E481" s="104"/>
      <c r="F481" s="104"/>
      <c r="G481" s="104"/>
      <c r="H481" s="104"/>
      <c r="I481" s="104"/>
      <c r="J481" s="104"/>
      <c r="K481" s="104"/>
      <c r="L481" s="104"/>
      <c r="M481" s="104"/>
      <c r="P481" s="104"/>
      <c r="Q481" s="104"/>
      <c r="U481" s="104"/>
      <c r="AQ481" s="104"/>
      <c r="AR481" s="104"/>
      <c r="AS481" s="104"/>
      <c r="AT481" s="104"/>
      <c r="AU481" s="104"/>
      <c r="AV481" s="104"/>
      <c r="AW481" s="104"/>
      <c r="AX481" s="104"/>
      <c r="AY481" s="104"/>
      <c r="BH481" s="104"/>
      <c r="BJ481" s="104"/>
      <c r="BK481" s="104"/>
      <c r="BL481" s="104"/>
      <c r="BM481" s="104"/>
      <c r="BN481" s="104"/>
      <c r="BO481" s="104"/>
      <c r="BP481" s="104"/>
      <c r="BQ481" s="104"/>
      <c r="BR481" s="104"/>
      <c r="BS481" s="104"/>
      <c r="BT481" s="104"/>
      <c r="BV481" s="104"/>
      <c r="BW481" s="104"/>
      <c r="BX481" s="104"/>
      <c r="BY481" s="104"/>
      <c r="BZ481" s="104"/>
      <c r="CA481" s="104"/>
      <c r="CB481" s="104"/>
      <c r="CC481" s="104"/>
      <c r="CD481" s="104"/>
      <c r="CE481" s="104"/>
      <c r="CF481" s="104"/>
      <c r="CG481" s="104"/>
      <c r="CJ481" s="104"/>
      <c r="CL481" s="104"/>
      <c r="CM481" s="104"/>
      <c r="CN481" s="104"/>
      <c r="CO481" s="104"/>
      <c r="CP481" s="104"/>
      <c r="CQ481" s="104"/>
      <c r="CR481" s="104"/>
      <c r="CS481" s="104"/>
      <c r="CT481" s="104"/>
      <c r="CU481" s="104"/>
    </row>
    <row r="482" spans="1:99" ht="13" x14ac:dyDescent="0.3">
      <c r="A482" s="104"/>
      <c r="B482" s="104"/>
      <c r="C482" s="104"/>
      <c r="D482" s="104"/>
      <c r="E482" s="104"/>
      <c r="F482" s="104"/>
      <c r="G482" s="104"/>
      <c r="H482" s="104"/>
      <c r="I482" s="104"/>
      <c r="J482" s="104"/>
      <c r="K482" s="104"/>
      <c r="L482" s="104"/>
      <c r="M482" s="104"/>
      <c r="P482" s="104"/>
      <c r="Q482" s="104"/>
      <c r="U482" s="104"/>
      <c r="AQ482" s="104"/>
      <c r="AR482" s="104"/>
      <c r="AS482" s="104"/>
      <c r="AT482" s="104"/>
      <c r="AU482" s="104"/>
      <c r="AV482" s="104"/>
      <c r="AW482" s="104"/>
      <c r="AX482" s="104"/>
      <c r="AY482" s="104"/>
      <c r="BH482" s="104"/>
      <c r="BJ482" s="104"/>
      <c r="BK482" s="104"/>
      <c r="BL482" s="104"/>
      <c r="BM482" s="104"/>
      <c r="BN482" s="104"/>
      <c r="BO482" s="104"/>
      <c r="BP482" s="104"/>
      <c r="BQ482" s="104"/>
      <c r="BR482" s="104"/>
      <c r="BS482" s="104"/>
      <c r="BT482" s="104"/>
      <c r="BV482" s="104"/>
      <c r="BW482" s="104"/>
      <c r="BX482" s="104"/>
      <c r="BY482" s="104"/>
      <c r="BZ482" s="104"/>
      <c r="CA482" s="104"/>
      <c r="CB482" s="104"/>
      <c r="CC482" s="104"/>
      <c r="CD482" s="104"/>
      <c r="CE482" s="104"/>
      <c r="CF482" s="104"/>
      <c r="CG482" s="104"/>
      <c r="CJ482" s="104"/>
      <c r="CL482" s="104"/>
      <c r="CM482" s="104"/>
      <c r="CN482" s="104"/>
      <c r="CO482" s="104"/>
      <c r="CP482" s="104"/>
      <c r="CQ482" s="104"/>
      <c r="CR482" s="104"/>
      <c r="CS482" s="104"/>
      <c r="CT482" s="104"/>
      <c r="CU482" s="104"/>
    </row>
    <row r="483" spans="1:99" ht="13" x14ac:dyDescent="0.3">
      <c r="A483" s="104"/>
      <c r="B483" s="104"/>
      <c r="C483" s="104"/>
      <c r="D483" s="104"/>
      <c r="E483" s="104"/>
      <c r="F483" s="104"/>
      <c r="G483" s="104"/>
      <c r="H483" s="104"/>
      <c r="I483" s="104"/>
      <c r="J483" s="104"/>
      <c r="K483" s="104"/>
      <c r="L483" s="104"/>
      <c r="M483" s="104"/>
      <c r="P483" s="104"/>
      <c r="Q483" s="104"/>
      <c r="U483" s="104"/>
      <c r="AQ483" s="104"/>
      <c r="AR483" s="104"/>
      <c r="AS483" s="104"/>
      <c r="AT483" s="104"/>
      <c r="AU483" s="104"/>
      <c r="AV483" s="104"/>
      <c r="AW483" s="104"/>
      <c r="AX483" s="104"/>
      <c r="AY483" s="104"/>
      <c r="BH483" s="104"/>
      <c r="BJ483" s="104"/>
      <c r="BK483" s="104"/>
      <c r="BL483" s="104"/>
      <c r="BM483" s="104"/>
      <c r="BN483" s="104"/>
      <c r="BO483" s="104"/>
      <c r="BP483" s="104"/>
      <c r="BQ483" s="104"/>
      <c r="BR483" s="104"/>
      <c r="BS483" s="104"/>
      <c r="BT483" s="104"/>
      <c r="BV483" s="104"/>
      <c r="BW483" s="104"/>
      <c r="BX483" s="104"/>
      <c r="BY483" s="104"/>
      <c r="BZ483" s="104"/>
      <c r="CA483" s="104"/>
      <c r="CB483" s="104"/>
      <c r="CC483" s="104"/>
      <c r="CD483" s="104"/>
      <c r="CE483" s="104"/>
      <c r="CF483" s="104"/>
      <c r="CG483" s="104"/>
      <c r="CJ483" s="104"/>
      <c r="CL483" s="104"/>
      <c r="CM483" s="104"/>
      <c r="CN483" s="104"/>
      <c r="CO483" s="104"/>
      <c r="CP483" s="104"/>
      <c r="CQ483" s="104"/>
      <c r="CR483" s="104"/>
      <c r="CS483" s="104"/>
      <c r="CT483" s="104"/>
      <c r="CU483" s="104"/>
    </row>
    <row r="484" spans="1:99" ht="13" x14ac:dyDescent="0.3">
      <c r="A484" s="104"/>
      <c r="B484" s="104"/>
      <c r="C484" s="104"/>
      <c r="D484" s="104"/>
      <c r="E484" s="104"/>
      <c r="F484" s="104"/>
      <c r="G484" s="104"/>
      <c r="H484" s="104"/>
      <c r="I484" s="104"/>
      <c r="J484" s="104"/>
      <c r="K484" s="104"/>
      <c r="L484" s="104"/>
      <c r="M484" s="104"/>
      <c r="P484" s="104"/>
      <c r="Q484" s="104"/>
      <c r="U484" s="104"/>
      <c r="AQ484" s="104"/>
      <c r="AR484" s="104"/>
      <c r="AS484" s="104"/>
      <c r="AT484" s="104"/>
      <c r="AU484" s="104"/>
      <c r="AV484" s="104"/>
      <c r="AW484" s="104"/>
      <c r="AX484" s="104"/>
      <c r="AY484" s="104"/>
      <c r="BH484" s="104"/>
      <c r="BJ484" s="104"/>
      <c r="BK484" s="104"/>
      <c r="BL484" s="104"/>
      <c r="BM484" s="104"/>
      <c r="BN484" s="104"/>
      <c r="BO484" s="104"/>
      <c r="BP484" s="104"/>
      <c r="BQ484" s="104"/>
      <c r="BR484" s="104"/>
      <c r="BS484" s="104"/>
      <c r="BT484" s="104"/>
      <c r="BV484" s="104"/>
      <c r="BW484" s="104"/>
      <c r="BX484" s="104"/>
      <c r="BY484" s="104"/>
      <c r="BZ484" s="104"/>
      <c r="CA484" s="104"/>
      <c r="CB484" s="104"/>
      <c r="CC484" s="104"/>
      <c r="CD484" s="104"/>
      <c r="CE484" s="104"/>
      <c r="CF484" s="104"/>
      <c r="CG484" s="104"/>
      <c r="CJ484" s="104"/>
      <c r="CL484" s="104"/>
      <c r="CM484" s="104"/>
      <c r="CN484" s="104"/>
      <c r="CO484" s="104"/>
      <c r="CP484" s="104"/>
      <c r="CQ484" s="104"/>
      <c r="CR484" s="104"/>
      <c r="CS484" s="104"/>
      <c r="CT484" s="104"/>
      <c r="CU484" s="104"/>
    </row>
    <row r="485" spans="1:99" ht="13" x14ac:dyDescent="0.3">
      <c r="A485" s="104"/>
      <c r="B485" s="104"/>
      <c r="C485" s="104"/>
      <c r="D485" s="104"/>
      <c r="E485" s="104"/>
      <c r="F485" s="104"/>
      <c r="G485" s="104"/>
      <c r="H485" s="104"/>
      <c r="I485" s="104"/>
      <c r="J485" s="104"/>
      <c r="K485" s="104"/>
      <c r="L485" s="104"/>
      <c r="M485" s="104"/>
      <c r="P485" s="104"/>
      <c r="Q485" s="104"/>
      <c r="U485" s="104"/>
      <c r="AQ485" s="104"/>
      <c r="AR485" s="104"/>
      <c r="AS485" s="104"/>
      <c r="AT485" s="104"/>
      <c r="AU485" s="104"/>
      <c r="AV485" s="104"/>
      <c r="AW485" s="104"/>
      <c r="AX485" s="104"/>
      <c r="AY485" s="104"/>
      <c r="BH485" s="104"/>
      <c r="BJ485" s="104"/>
      <c r="BK485" s="104"/>
      <c r="BL485" s="104"/>
      <c r="BM485" s="104"/>
      <c r="BN485" s="104"/>
      <c r="BO485" s="104"/>
      <c r="BP485" s="104"/>
      <c r="BQ485" s="104"/>
      <c r="BR485" s="104"/>
      <c r="BS485" s="104"/>
      <c r="BT485" s="104"/>
      <c r="BV485" s="104"/>
      <c r="BW485" s="104"/>
      <c r="BX485" s="104"/>
      <c r="BY485" s="104"/>
      <c r="BZ485" s="104"/>
      <c r="CA485" s="104"/>
      <c r="CB485" s="104"/>
      <c r="CC485" s="104"/>
      <c r="CD485" s="104"/>
      <c r="CE485" s="104"/>
      <c r="CF485" s="104"/>
      <c r="CG485" s="104"/>
      <c r="CJ485" s="104"/>
      <c r="CL485" s="104"/>
      <c r="CM485" s="104"/>
      <c r="CN485" s="104"/>
      <c r="CO485" s="104"/>
      <c r="CP485" s="104"/>
      <c r="CQ485" s="104"/>
      <c r="CR485" s="104"/>
      <c r="CS485" s="104"/>
      <c r="CT485" s="104"/>
      <c r="CU485" s="104"/>
    </row>
    <row r="486" spans="1:99" ht="13" x14ac:dyDescent="0.3">
      <c r="A486" s="104"/>
      <c r="B486" s="104"/>
      <c r="C486" s="104"/>
      <c r="D486" s="104"/>
      <c r="E486" s="104"/>
      <c r="F486" s="104"/>
      <c r="G486" s="104"/>
      <c r="H486" s="104"/>
      <c r="I486" s="104"/>
      <c r="J486" s="104"/>
      <c r="K486" s="104"/>
      <c r="L486" s="104"/>
      <c r="M486" s="104"/>
      <c r="P486" s="104"/>
      <c r="Q486" s="104"/>
      <c r="U486" s="104"/>
      <c r="AQ486" s="104"/>
      <c r="AR486" s="104"/>
      <c r="AS486" s="104"/>
      <c r="AT486" s="104"/>
      <c r="AU486" s="104"/>
      <c r="AV486" s="104"/>
      <c r="AW486" s="104"/>
      <c r="AX486" s="104"/>
      <c r="AY486" s="104"/>
      <c r="BH486" s="104"/>
      <c r="BJ486" s="104"/>
      <c r="BK486" s="104"/>
      <c r="BL486" s="104"/>
      <c r="BM486" s="104"/>
      <c r="BN486" s="104"/>
      <c r="BO486" s="104"/>
      <c r="BP486" s="104"/>
      <c r="BQ486" s="104"/>
      <c r="BR486" s="104"/>
      <c r="BS486" s="104"/>
      <c r="BT486" s="104"/>
      <c r="BV486" s="104"/>
      <c r="BW486" s="104"/>
      <c r="BX486" s="104"/>
      <c r="BY486" s="104"/>
      <c r="BZ486" s="104"/>
      <c r="CA486" s="104"/>
      <c r="CB486" s="104"/>
      <c r="CC486" s="104"/>
      <c r="CD486" s="104"/>
      <c r="CE486" s="104"/>
      <c r="CF486" s="104"/>
      <c r="CG486" s="104"/>
      <c r="CJ486" s="104"/>
      <c r="CL486" s="104"/>
      <c r="CM486" s="104"/>
      <c r="CN486" s="104"/>
      <c r="CO486" s="104"/>
      <c r="CP486" s="104"/>
      <c r="CQ486" s="104"/>
      <c r="CR486" s="104"/>
      <c r="CS486" s="104"/>
      <c r="CT486" s="104"/>
      <c r="CU486" s="104"/>
    </row>
    <row r="487" spans="1:99" ht="13" x14ac:dyDescent="0.3">
      <c r="A487" s="104"/>
      <c r="B487" s="104"/>
      <c r="C487" s="104"/>
      <c r="D487" s="104"/>
      <c r="E487" s="104"/>
      <c r="F487" s="104"/>
      <c r="G487" s="104"/>
      <c r="H487" s="104"/>
      <c r="I487" s="104"/>
      <c r="J487" s="104"/>
      <c r="K487" s="104"/>
      <c r="L487" s="104"/>
      <c r="M487" s="104"/>
      <c r="P487" s="104"/>
      <c r="Q487" s="104"/>
      <c r="U487" s="104"/>
      <c r="AQ487" s="104"/>
      <c r="AR487" s="104"/>
      <c r="AS487" s="104"/>
      <c r="AT487" s="104"/>
      <c r="AU487" s="104"/>
      <c r="AV487" s="104"/>
      <c r="AW487" s="104"/>
      <c r="AX487" s="104"/>
      <c r="AY487" s="104"/>
      <c r="BH487" s="104"/>
      <c r="BJ487" s="104"/>
      <c r="BK487" s="104"/>
      <c r="BL487" s="104"/>
      <c r="BM487" s="104"/>
      <c r="BN487" s="104"/>
      <c r="BO487" s="104"/>
      <c r="BP487" s="104"/>
      <c r="BQ487" s="104"/>
      <c r="BR487" s="104"/>
      <c r="BS487" s="104"/>
      <c r="BT487" s="104"/>
      <c r="BV487" s="104"/>
      <c r="BW487" s="104"/>
      <c r="BX487" s="104"/>
      <c r="BY487" s="104"/>
      <c r="BZ487" s="104"/>
      <c r="CA487" s="104"/>
      <c r="CB487" s="104"/>
      <c r="CC487" s="104"/>
      <c r="CD487" s="104"/>
      <c r="CE487" s="104"/>
      <c r="CF487" s="104"/>
      <c r="CG487" s="104"/>
      <c r="CJ487" s="104"/>
      <c r="CL487" s="104"/>
      <c r="CM487" s="104"/>
      <c r="CN487" s="104"/>
      <c r="CO487" s="104"/>
      <c r="CP487" s="104"/>
      <c r="CQ487" s="104"/>
      <c r="CR487" s="104"/>
      <c r="CS487" s="104"/>
      <c r="CT487" s="104"/>
      <c r="CU487" s="104"/>
    </row>
    <row r="488" spans="1:99" ht="13" x14ac:dyDescent="0.3">
      <c r="A488" s="104"/>
      <c r="B488" s="104"/>
      <c r="C488" s="104"/>
      <c r="D488" s="104"/>
      <c r="E488" s="104"/>
      <c r="F488" s="104"/>
      <c r="G488" s="104"/>
      <c r="H488" s="104"/>
      <c r="I488" s="104"/>
      <c r="J488" s="104"/>
      <c r="K488" s="104"/>
      <c r="L488" s="104"/>
      <c r="M488" s="104"/>
      <c r="P488" s="104"/>
      <c r="Q488" s="104"/>
      <c r="U488" s="104"/>
      <c r="AQ488" s="104"/>
      <c r="AR488" s="104"/>
      <c r="AS488" s="104"/>
      <c r="AT488" s="104"/>
      <c r="AU488" s="104"/>
      <c r="AV488" s="104"/>
      <c r="AW488" s="104"/>
      <c r="AX488" s="104"/>
      <c r="AY488" s="104"/>
      <c r="BH488" s="104"/>
      <c r="BJ488" s="104"/>
      <c r="BK488" s="104"/>
      <c r="BL488" s="104"/>
      <c r="BM488" s="104"/>
      <c r="BN488" s="104"/>
      <c r="BO488" s="104"/>
      <c r="BP488" s="104"/>
      <c r="BQ488" s="104"/>
      <c r="BR488" s="104"/>
      <c r="BS488" s="104"/>
      <c r="BT488" s="104"/>
      <c r="BV488" s="104"/>
      <c r="BW488" s="104"/>
      <c r="BX488" s="104"/>
      <c r="BY488" s="104"/>
      <c r="BZ488" s="104"/>
      <c r="CA488" s="104"/>
      <c r="CB488" s="104"/>
      <c r="CC488" s="104"/>
      <c r="CD488" s="104"/>
      <c r="CE488" s="104"/>
      <c r="CF488" s="104"/>
      <c r="CG488" s="104"/>
      <c r="CJ488" s="104"/>
      <c r="CL488" s="104"/>
      <c r="CM488" s="104"/>
      <c r="CN488" s="104"/>
      <c r="CO488" s="104"/>
      <c r="CP488" s="104"/>
      <c r="CQ488" s="104"/>
      <c r="CR488" s="104"/>
      <c r="CS488" s="104"/>
      <c r="CT488" s="104"/>
      <c r="CU488" s="104"/>
    </row>
    <row r="489" spans="1:99" ht="13" x14ac:dyDescent="0.3">
      <c r="A489" s="104"/>
      <c r="B489" s="104"/>
      <c r="C489" s="104"/>
      <c r="D489" s="104"/>
      <c r="E489" s="104"/>
      <c r="F489" s="104"/>
      <c r="G489" s="104"/>
      <c r="H489" s="104"/>
      <c r="I489" s="104"/>
      <c r="J489" s="104"/>
      <c r="K489" s="104"/>
      <c r="L489" s="104"/>
      <c r="M489" s="104"/>
      <c r="P489" s="104"/>
      <c r="Q489" s="104"/>
      <c r="U489" s="104"/>
      <c r="AQ489" s="104"/>
      <c r="AR489" s="104"/>
      <c r="AS489" s="104"/>
      <c r="AT489" s="104"/>
      <c r="AU489" s="104"/>
      <c r="AV489" s="104"/>
      <c r="AW489" s="104"/>
      <c r="AX489" s="104"/>
      <c r="AY489" s="104"/>
      <c r="BH489" s="104"/>
      <c r="BJ489" s="104"/>
      <c r="BK489" s="104"/>
      <c r="BL489" s="104"/>
      <c r="BM489" s="104"/>
      <c r="BN489" s="104"/>
      <c r="BO489" s="104"/>
      <c r="BP489" s="104"/>
      <c r="BQ489" s="104"/>
      <c r="BR489" s="104"/>
      <c r="BS489" s="104"/>
      <c r="BT489" s="104"/>
      <c r="BV489" s="104"/>
      <c r="BW489" s="104"/>
      <c r="BX489" s="104"/>
      <c r="BY489" s="104"/>
      <c r="BZ489" s="104"/>
      <c r="CA489" s="104"/>
      <c r="CB489" s="104"/>
      <c r="CC489" s="104"/>
      <c r="CD489" s="104"/>
      <c r="CE489" s="104"/>
      <c r="CF489" s="104"/>
      <c r="CG489" s="104"/>
      <c r="CJ489" s="104"/>
      <c r="CL489" s="104"/>
      <c r="CM489" s="104"/>
      <c r="CN489" s="104"/>
      <c r="CO489" s="104"/>
      <c r="CP489" s="104"/>
      <c r="CQ489" s="104"/>
      <c r="CR489" s="104"/>
      <c r="CS489" s="104"/>
      <c r="CT489" s="104"/>
      <c r="CU489" s="104"/>
    </row>
    <row r="490" spans="1:99" ht="13" x14ac:dyDescent="0.3">
      <c r="A490" s="104"/>
      <c r="B490" s="104"/>
      <c r="C490" s="104"/>
      <c r="D490" s="104"/>
      <c r="E490" s="104"/>
      <c r="F490" s="104"/>
      <c r="G490" s="104"/>
      <c r="H490" s="104"/>
      <c r="I490" s="104"/>
      <c r="J490" s="104"/>
      <c r="K490" s="104"/>
      <c r="L490" s="104"/>
      <c r="M490" s="104"/>
      <c r="P490" s="104"/>
      <c r="Q490" s="104"/>
      <c r="U490" s="104"/>
      <c r="AQ490" s="104"/>
      <c r="AR490" s="104"/>
      <c r="AS490" s="104"/>
      <c r="AT490" s="104"/>
      <c r="AU490" s="104"/>
      <c r="AV490" s="104"/>
      <c r="AW490" s="104"/>
      <c r="AX490" s="104"/>
      <c r="AY490" s="104"/>
      <c r="BH490" s="104"/>
      <c r="BJ490" s="104"/>
      <c r="BK490" s="104"/>
      <c r="BL490" s="104"/>
      <c r="BM490" s="104"/>
      <c r="BN490" s="104"/>
      <c r="BO490" s="104"/>
      <c r="BP490" s="104"/>
      <c r="BQ490" s="104"/>
      <c r="BR490" s="104"/>
      <c r="BS490" s="104"/>
      <c r="BT490" s="104"/>
      <c r="BV490" s="104"/>
      <c r="BW490" s="104"/>
      <c r="BX490" s="104"/>
      <c r="BY490" s="104"/>
      <c r="BZ490" s="104"/>
      <c r="CA490" s="104"/>
      <c r="CB490" s="104"/>
      <c r="CC490" s="104"/>
      <c r="CD490" s="104"/>
      <c r="CE490" s="104"/>
      <c r="CF490" s="104"/>
      <c r="CG490" s="104"/>
      <c r="CJ490" s="104"/>
      <c r="CL490" s="104"/>
      <c r="CM490" s="104"/>
      <c r="CN490" s="104"/>
      <c r="CO490" s="104"/>
      <c r="CP490" s="104"/>
      <c r="CQ490" s="104"/>
      <c r="CR490" s="104"/>
      <c r="CS490" s="104"/>
      <c r="CT490" s="104"/>
      <c r="CU490" s="104"/>
    </row>
    <row r="491" spans="1:99" ht="13" x14ac:dyDescent="0.3">
      <c r="A491" s="104"/>
      <c r="B491" s="104"/>
      <c r="C491" s="104"/>
      <c r="D491" s="104"/>
      <c r="E491" s="104"/>
      <c r="F491" s="104"/>
      <c r="G491" s="104"/>
      <c r="H491" s="104"/>
      <c r="I491" s="104"/>
      <c r="J491" s="104"/>
      <c r="K491" s="104"/>
      <c r="L491" s="104"/>
      <c r="M491" s="104"/>
      <c r="P491" s="104"/>
      <c r="Q491" s="104"/>
      <c r="U491" s="104"/>
      <c r="AQ491" s="104"/>
      <c r="AR491" s="104"/>
      <c r="AS491" s="104"/>
      <c r="AT491" s="104"/>
      <c r="AU491" s="104"/>
      <c r="AV491" s="104"/>
      <c r="AW491" s="104"/>
      <c r="AX491" s="104"/>
      <c r="AY491" s="104"/>
      <c r="BH491" s="104"/>
      <c r="BJ491" s="104"/>
      <c r="BK491" s="104"/>
      <c r="BL491" s="104"/>
      <c r="BM491" s="104"/>
      <c r="BN491" s="104"/>
      <c r="BO491" s="104"/>
      <c r="BP491" s="104"/>
      <c r="BQ491" s="104"/>
      <c r="BR491" s="104"/>
      <c r="BS491" s="104"/>
      <c r="BT491" s="104"/>
      <c r="BV491" s="104"/>
      <c r="BW491" s="104"/>
      <c r="BX491" s="104"/>
      <c r="BY491" s="104"/>
      <c r="BZ491" s="104"/>
      <c r="CA491" s="104"/>
      <c r="CB491" s="104"/>
      <c r="CC491" s="104"/>
      <c r="CD491" s="104"/>
      <c r="CE491" s="104"/>
      <c r="CF491" s="104"/>
      <c r="CG491" s="104"/>
      <c r="CJ491" s="104"/>
      <c r="CL491" s="104"/>
      <c r="CM491" s="104"/>
      <c r="CN491" s="104"/>
      <c r="CO491" s="104"/>
      <c r="CP491" s="104"/>
      <c r="CQ491" s="104"/>
      <c r="CR491" s="104"/>
      <c r="CS491" s="104"/>
      <c r="CT491" s="104"/>
      <c r="CU491" s="104"/>
    </row>
    <row r="492" spans="1:99" ht="13" x14ac:dyDescent="0.3">
      <c r="A492" s="104"/>
      <c r="B492" s="104"/>
      <c r="C492" s="104"/>
      <c r="D492" s="104"/>
      <c r="E492" s="104"/>
      <c r="F492" s="104"/>
      <c r="G492" s="104"/>
      <c r="H492" s="104"/>
      <c r="I492" s="104"/>
      <c r="J492" s="104"/>
      <c r="K492" s="104"/>
      <c r="L492" s="104"/>
      <c r="M492" s="104"/>
      <c r="P492" s="104"/>
      <c r="Q492" s="104"/>
      <c r="U492" s="104"/>
      <c r="AQ492" s="104"/>
      <c r="AR492" s="104"/>
      <c r="AS492" s="104"/>
      <c r="AT492" s="104"/>
      <c r="AU492" s="104"/>
      <c r="AV492" s="104"/>
      <c r="AW492" s="104"/>
      <c r="AX492" s="104"/>
      <c r="AY492" s="104"/>
      <c r="BH492" s="104"/>
      <c r="BJ492" s="104"/>
      <c r="BK492" s="104"/>
      <c r="BL492" s="104"/>
      <c r="BM492" s="104"/>
      <c r="BN492" s="104"/>
      <c r="BO492" s="104"/>
      <c r="BP492" s="104"/>
      <c r="BQ492" s="104"/>
      <c r="BR492" s="104"/>
      <c r="BS492" s="104"/>
      <c r="BT492" s="104"/>
      <c r="BV492" s="104"/>
      <c r="BW492" s="104"/>
      <c r="BX492" s="104"/>
      <c r="BY492" s="104"/>
      <c r="BZ492" s="104"/>
      <c r="CA492" s="104"/>
      <c r="CB492" s="104"/>
      <c r="CC492" s="104"/>
      <c r="CD492" s="104"/>
      <c r="CE492" s="104"/>
      <c r="CF492" s="104"/>
      <c r="CG492" s="104"/>
      <c r="CJ492" s="104"/>
      <c r="CL492" s="104"/>
      <c r="CM492" s="104"/>
      <c r="CN492" s="104"/>
      <c r="CO492" s="104"/>
      <c r="CP492" s="104"/>
      <c r="CQ492" s="104"/>
      <c r="CR492" s="104"/>
      <c r="CS492" s="104"/>
      <c r="CT492" s="104"/>
      <c r="CU492" s="104"/>
    </row>
    <row r="493" spans="1:99" ht="13" x14ac:dyDescent="0.3">
      <c r="A493" s="104"/>
      <c r="B493" s="104"/>
      <c r="C493" s="104"/>
      <c r="D493" s="104"/>
      <c r="E493" s="104"/>
      <c r="F493" s="104"/>
      <c r="G493" s="104"/>
      <c r="H493" s="104"/>
      <c r="I493" s="104"/>
      <c r="J493" s="104"/>
      <c r="K493" s="104"/>
      <c r="L493" s="104"/>
      <c r="M493" s="104"/>
      <c r="P493" s="104"/>
      <c r="Q493" s="104"/>
      <c r="U493" s="104"/>
      <c r="AQ493" s="104"/>
      <c r="AR493" s="104"/>
      <c r="AS493" s="104"/>
      <c r="AT493" s="104"/>
      <c r="AU493" s="104"/>
      <c r="AV493" s="104"/>
      <c r="AW493" s="104"/>
      <c r="AX493" s="104"/>
      <c r="AY493" s="104"/>
      <c r="BH493" s="104"/>
      <c r="BJ493" s="104"/>
      <c r="BK493" s="104"/>
      <c r="BL493" s="104"/>
      <c r="BM493" s="104"/>
      <c r="BN493" s="104"/>
      <c r="BO493" s="104"/>
      <c r="BP493" s="104"/>
      <c r="BQ493" s="104"/>
      <c r="BR493" s="104"/>
      <c r="BS493" s="104"/>
      <c r="BT493" s="104"/>
      <c r="BV493" s="104"/>
      <c r="BW493" s="104"/>
      <c r="BX493" s="104"/>
      <c r="BY493" s="104"/>
      <c r="BZ493" s="104"/>
      <c r="CA493" s="104"/>
      <c r="CB493" s="104"/>
      <c r="CC493" s="104"/>
      <c r="CD493" s="104"/>
      <c r="CE493" s="104"/>
      <c r="CF493" s="104"/>
      <c r="CG493" s="104"/>
      <c r="CJ493" s="104"/>
      <c r="CL493" s="104"/>
      <c r="CM493" s="104"/>
      <c r="CN493" s="104"/>
      <c r="CO493" s="104"/>
      <c r="CP493" s="104"/>
      <c r="CQ493" s="104"/>
      <c r="CR493" s="104"/>
      <c r="CS493" s="104"/>
      <c r="CT493" s="104"/>
      <c r="CU493" s="104"/>
    </row>
    <row r="494" spans="1:99" ht="13" x14ac:dyDescent="0.3">
      <c r="A494" s="104"/>
      <c r="B494" s="104"/>
      <c r="C494" s="104"/>
      <c r="D494" s="104"/>
      <c r="E494" s="104"/>
      <c r="F494" s="104"/>
      <c r="G494" s="104"/>
      <c r="H494" s="104"/>
      <c r="I494" s="104"/>
      <c r="J494" s="104"/>
      <c r="K494" s="104"/>
      <c r="L494" s="104"/>
      <c r="M494" s="104"/>
      <c r="P494" s="104"/>
      <c r="Q494" s="104"/>
      <c r="U494" s="104"/>
      <c r="AQ494" s="104"/>
      <c r="AR494" s="104"/>
      <c r="AS494" s="104"/>
      <c r="AT494" s="104"/>
      <c r="AU494" s="104"/>
      <c r="AV494" s="104"/>
      <c r="AW494" s="104"/>
      <c r="AX494" s="104"/>
      <c r="AY494" s="104"/>
      <c r="BH494" s="104"/>
      <c r="BJ494" s="104"/>
      <c r="BK494" s="104"/>
      <c r="BL494" s="104"/>
      <c r="BM494" s="104"/>
      <c r="BN494" s="104"/>
      <c r="BO494" s="104"/>
      <c r="BP494" s="104"/>
      <c r="BQ494" s="104"/>
      <c r="BR494" s="104"/>
      <c r="BS494" s="104"/>
      <c r="BT494" s="104"/>
      <c r="BV494" s="104"/>
      <c r="BW494" s="104"/>
      <c r="BX494" s="104"/>
      <c r="BY494" s="104"/>
      <c r="BZ494" s="104"/>
      <c r="CA494" s="104"/>
      <c r="CB494" s="104"/>
      <c r="CC494" s="104"/>
      <c r="CD494" s="104"/>
      <c r="CE494" s="104"/>
      <c r="CF494" s="104"/>
      <c r="CG494" s="104"/>
      <c r="CJ494" s="104"/>
      <c r="CL494" s="104"/>
      <c r="CM494" s="104"/>
      <c r="CN494" s="104"/>
      <c r="CO494" s="104"/>
      <c r="CP494" s="104"/>
      <c r="CQ494" s="104"/>
      <c r="CR494" s="104"/>
      <c r="CS494" s="104"/>
      <c r="CT494" s="104"/>
      <c r="CU494" s="104"/>
    </row>
    <row r="495" spans="1:99" ht="13" x14ac:dyDescent="0.3">
      <c r="A495" s="104"/>
      <c r="B495" s="104"/>
      <c r="C495" s="104"/>
      <c r="D495" s="104"/>
      <c r="E495" s="104"/>
      <c r="F495" s="104"/>
      <c r="G495" s="104"/>
      <c r="H495" s="104"/>
      <c r="I495" s="104"/>
      <c r="J495" s="104"/>
      <c r="K495" s="104"/>
      <c r="L495" s="104"/>
      <c r="M495" s="104"/>
      <c r="P495" s="104"/>
      <c r="Q495" s="104"/>
      <c r="U495" s="104"/>
      <c r="AQ495" s="104"/>
      <c r="AR495" s="104"/>
      <c r="AS495" s="104"/>
      <c r="AT495" s="104"/>
      <c r="AU495" s="104"/>
      <c r="AV495" s="104"/>
      <c r="AW495" s="104"/>
      <c r="AX495" s="104"/>
      <c r="AY495" s="104"/>
      <c r="BH495" s="104"/>
      <c r="BJ495" s="104"/>
      <c r="BK495" s="104"/>
      <c r="BL495" s="104"/>
      <c r="BM495" s="104"/>
      <c r="BN495" s="104"/>
      <c r="BO495" s="104"/>
      <c r="BP495" s="104"/>
      <c r="BQ495" s="104"/>
      <c r="BR495" s="104"/>
      <c r="BS495" s="104"/>
      <c r="BT495" s="104"/>
      <c r="BV495" s="104"/>
      <c r="BW495" s="104"/>
      <c r="BX495" s="104"/>
      <c r="BY495" s="104"/>
      <c r="BZ495" s="104"/>
      <c r="CA495" s="104"/>
      <c r="CB495" s="104"/>
      <c r="CC495" s="104"/>
      <c r="CD495" s="104"/>
      <c r="CE495" s="104"/>
      <c r="CF495" s="104"/>
      <c r="CG495" s="104"/>
      <c r="CJ495" s="104"/>
      <c r="CL495" s="104"/>
      <c r="CM495" s="104"/>
      <c r="CN495" s="104"/>
      <c r="CO495" s="104"/>
      <c r="CP495" s="104"/>
      <c r="CQ495" s="104"/>
      <c r="CR495" s="104"/>
      <c r="CS495" s="104"/>
      <c r="CT495" s="104"/>
      <c r="CU495" s="104"/>
    </row>
    <row r="496" spans="1:99" ht="13" x14ac:dyDescent="0.3">
      <c r="A496" s="104"/>
      <c r="B496" s="104"/>
      <c r="C496" s="104"/>
      <c r="D496" s="104"/>
      <c r="E496" s="104"/>
      <c r="F496" s="104"/>
      <c r="G496" s="104"/>
      <c r="H496" s="104"/>
      <c r="I496" s="104"/>
      <c r="J496" s="104"/>
      <c r="K496" s="104"/>
      <c r="L496" s="104"/>
      <c r="M496" s="104"/>
      <c r="P496" s="104"/>
      <c r="Q496" s="104"/>
      <c r="U496" s="104"/>
      <c r="AQ496" s="104"/>
      <c r="AR496" s="104"/>
      <c r="AS496" s="104"/>
      <c r="AT496" s="104"/>
      <c r="AU496" s="104"/>
      <c r="AV496" s="104"/>
      <c r="AW496" s="104"/>
      <c r="AX496" s="104"/>
      <c r="AY496" s="104"/>
      <c r="BH496" s="104"/>
      <c r="BJ496" s="104"/>
      <c r="BK496" s="104"/>
      <c r="BL496" s="104"/>
      <c r="BM496" s="104"/>
      <c r="BN496" s="104"/>
      <c r="BO496" s="104"/>
      <c r="BP496" s="104"/>
      <c r="BQ496" s="104"/>
      <c r="BR496" s="104"/>
      <c r="BS496" s="104"/>
      <c r="BT496" s="104"/>
      <c r="BV496" s="104"/>
      <c r="BW496" s="104"/>
      <c r="BX496" s="104"/>
      <c r="BY496" s="104"/>
      <c r="BZ496" s="104"/>
      <c r="CA496" s="104"/>
      <c r="CB496" s="104"/>
      <c r="CC496" s="104"/>
      <c r="CD496" s="104"/>
      <c r="CE496" s="104"/>
      <c r="CF496" s="104"/>
      <c r="CG496" s="104"/>
      <c r="CJ496" s="104"/>
      <c r="CL496" s="104"/>
      <c r="CM496" s="104"/>
      <c r="CN496" s="104"/>
      <c r="CO496" s="104"/>
      <c r="CP496" s="104"/>
      <c r="CQ496" s="104"/>
      <c r="CR496" s="104"/>
      <c r="CS496" s="104"/>
      <c r="CT496" s="104"/>
      <c r="CU496" s="104"/>
    </row>
    <row r="497" spans="1:99" ht="13" x14ac:dyDescent="0.3">
      <c r="A497" s="104"/>
      <c r="B497" s="104"/>
      <c r="C497" s="104"/>
      <c r="D497" s="104"/>
      <c r="E497" s="104"/>
      <c r="F497" s="104"/>
      <c r="G497" s="104"/>
      <c r="H497" s="104"/>
      <c r="I497" s="104"/>
      <c r="J497" s="104"/>
      <c r="K497" s="104"/>
      <c r="L497" s="104"/>
      <c r="M497" s="104"/>
      <c r="P497" s="104"/>
      <c r="Q497" s="104"/>
      <c r="U497" s="104"/>
      <c r="AQ497" s="104"/>
      <c r="AR497" s="104"/>
      <c r="AS497" s="104"/>
      <c r="AT497" s="104"/>
      <c r="AU497" s="104"/>
      <c r="AV497" s="104"/>
      <c r="AW497" s="104"/>
      <c r="AX497" s="104"/>
      <c r="AY497" s="104"/>
      <c r="BH497" s="104"/>
      <c r="BJ497" s="104"/>
      <c r="BK497" s="104"/>
      <c r="BL497" s="104"/>
      <c r="BM497" s="104"/>
      <c r="BN497" s="104"/>
      <c r="BO497" s="104"/>
      <c r="BP497" s="104"/>
      <c r="BQ497" s="104"/>
      <c r="BR497" s="104"/>
      <c r="BS497" s="104"/>
      <c r="BT497" s="104"/>
      <c r="BV497" s="104"/>
      <c r="BW497" s="104"/>
      <c r="BX497" s="104"/>
      <c r="BY497" s="104"/>
      <c r="BZ497" s="104"/>
      <c r="CA497" s="104"/>
      <c r="CB497" s="104"/>
      <c r="CC497" s="104"/>
      <c r="CD497" s="104"/>
      <c r="CE497" s="104"/>
      <c r="CF497" s="104"/>
      <c r="CG497" s="104"/>
      <c r="CJ497" s="104"/>
      <c r="CL497" s="104"/>
      <c r="CM497" s="104"/>
      <c r="CN497" s="104"/>
      <c r="CO497" s="104"/>
      <c r="CP497" s="104"/>
      <c r="CQ497" s="104"/>
      <c r="CR497" s="104"/>
      <c r="CS497" s="104"/>
      <c r="CT497" s="104"/>
      <c r="CU497" s="104"/>
    </row>
    <row r="498" spans="1:99" ht="13" x14ac:dyDescent="0.3">
      <c r="A498" s="104"/>
      <c r="B498" s="104"/>
      <c r="C498" s="104"/>
      <c r="D498" s="104"/>
      <c r="E498" s="104"/>
      <c r="F498" s="104"/>
      <c r="G498" s="104"/>
      <c r="H498" s="104"/>
      <c r="I498" s="104"/>
      <c r="J498" s="104"/>
      <c r="K498" s="104"/>
      <c r="L498" s="104"/>
      <c r="M498" s="104"/>
      <c r="P498" s="104"/>
      <c r="Q498" s="104"/>
      <c r="U498" s="104"/>
      <c r="AQ498" s="104"/>
      <c r="AR498" s="104"/>
      <c r="AS498" s="104"/>
      <c r="AT498" s="104"/>
      <c r="AU498" s="104"/>
      <c r="AV498" s="104"/>
      <c r="AW498" s="104"/>
      <c r="AX498" s="104"/>
      <c r="AY498" s="104"/>
      <c r="BH498" s="104"/>
      <c r="BJ498" s="104"/>
      <c r="BK498" s="104"/>
      <c r="BL498" s="104"/>
      <c r="BM498" s="104"/>
      <c r="BN498" s="104"/>
      <c r="BO498" s="104"/>
      <c r="BP498" s="104"/>
      <c r="BQ498" s="104"/>
      <c r="BR498" s="104"/>
      <c r="BS498" s="104"/>
      <c r="BT498" s="104"/>
      <c r="BV498" s="104"/>
      <c r="BW498" s="104"/>
      <c r="BX498" s="104"/>
      <c r="BY498" s="104"/>
      <c r="BZ498" s="104"/>
      <c r="CA498" s="104"/>
      <c r="CB498" s="104"/>
      <c r="CC498" s="104"/>
      <c r="CD498" s="104"/>
      <c r="CE498" s="104"/>
      <c r="CF498" s="104"/>
      <c r="CG498" s="104"/>
      <c r="CJ498" s="104"/>
      <c r="CL498" s="104"/>
      <c r="CM498" s="104"/>
      <c r="CN498" s="104"/>
      <c r="CO498" s="104"/>
      <c r="CP498" s="104"/>
      <c r="CQ498" s="104"/>
      <c r="CR498" s="104"/>
      <c r="CS498" s="104"/>
      <c r="CT498" s="104"/>
      <c r="CU498" s="104"/>
    </row>
    <row r="499" spans="1:99" ht="13" x14ac:dyDescent="0.3">
      <c r="A499" s="104"/>
      <c r="B499" s="104"/>
      <c r="C499" s="104"/>
      <c r="D499" s="104"/>
      <c r="E499" s="104"/>
      <c r="F499" s="104"/>
      <c r="G499" s="104"/>
      <c r="H499" s="104"/>
      <c r="I499" s="104"/>
      <c r="J499" s="104"/>
      <c r="K499" s="104"/>
      <c r="L499" s="104"/>
      <c r="M499" s="104"/>
      <c r="P499" s="104"/>
      <c r="Q499" s="104"/>
      <c r="U499" s="104"/>
      <c r="AQ499" s="104"/>
      <c r="AR499" s="104"/>
      <c r="AS499" s="104"/>
      <c r="AT499" s="104"/>
      <c r="AU499" s="104"/>
      <c r="AV499" s="104"/>
      <c r="AW499" s="104"/>
      <c r="AX499" s="104"/>
      <c r="AY499" s="104"/>
      <c r="BH499" s="104"/>
      <c r="BJ499" s="104"/>
      <c r="BK499" s="104"/>
      <c r="BL499" s="104"/>
      <c r="BM499" s="104"/>
      <c r="BN499" s="104"/>
      <c r="BO499" s="104"/>
      <c r="BP499" s="104"/>
      <c r="BQ499" s="104"/>
      <c r="BR499" s="104"/>
      <c r="BS499" s="104"/>
      <c r="BT499" s="104"/>
      <c r="BV499" s="104"/>
      <c r="BW499" s="104"/>
      <c r="BX499" s="104"/>
      <c r="BY499" s="104"/>
      <c r="BZ499" s="104"/>
      <c r="CA499" s="104"/>
      <c r="CB499" s="104"/>
      <c r="CC499" s="104"/>
      <c r="CD499" s="104"/>
      <c r="CE499" s="104"/>
      <c r="CF499" s="104"/>
      <c r="CG499" s="104"/>
      <c r="CJ499" s="104"/>
      <c r="CL499" s="104"/>
      <c r="CM499" s="104"/>
      <c r="CN499" s="104"/>
      <c r="CO499" s="104"/>
      <c r="CP499" s="104"/>
      <c r="CQ499" s="104"/>
      <c r="CR499" s="104"/>
      <c r="CS499" s="104"/>
      <c r="CT499" s="104"/>
      <c r="CU499" s="104"/>
    </row>
    <row r="500" spans="1:99" ht="13" x14ac:dyDescent="0.3">
      <c r="A500" s="104"/>
      <c r="B500" s="104"/>
      <c r="C500" s="104"/>
      <c r="D500" s="104"/>
      <c r="E500" s="104"/>
      <c r="F500" s="104"/>
      <c r="G500" s="104"/>
      <c r="H500" s="104"/>
      <c r="I500" s="104"/>
      <c r="J500" s="104"/>
      <c r="K500" s="104"/>
      <c r="L500" s="104"/>
      <c r="M500" s="104"/>
      <c r="P500" s="104"/>
      <c r="Q500" s="104"/>
      <c r="U500" s="104"/>
      <c r="AQ500" s="104"/>
      <c r="AR500" s="104"/>
      <c r="AS500" s="104"/>
      <c r="AT500" s="104"/>
      <c r="AU500" s="104"/>
      <c r="AV500" s="104"/>
      <c r="AW500" s="104"/>
      <c r="AX500" s="104"/>
      <c r="AY500" s="104"/>
      <c r="BH500" s="104"/>
      <c r="BJ500" s="104"/>
      <c r="BK500" s="104"/>
      <c r="BL500" s="104"/>
      <c r="BM500" s="104"/>
      <c r="BN500" s="104"/>
      <c r="BO500" s="104"/>
      <c r="BP500" s="104"/>
      <c r="BQ500" s="104"/>
      <c r="BR500" s="104"/>
      <c r="BS500" s="104"/>
      <c r="BT500" s="104"/>
      <c r="BV500" s="104"/>
      <c r="BW500" s="104"/>
      <c r="BX500" s="104"/>
      <c r="BY500" s="104"/>
      <c r="BZ500" s="104"/>
      <c r="CA500" s="104"/>
      <c r="CB500" s="104"/>
      <c r="CC500" s="104"/>
      <c r="CD500" s="104"/>
      <c r="CE500" s="104"/>
      <c r="CF500" s="104"/>
      <c r="CG500" s="104"/>
      <c r="CJ500" s="104"/>
      <c r="CL500" s="104"/>
      <c r="CM500" s="104"/>
      <c r="CN500" s="104"/>
      <c r="CO500" s="104"/>
      <c r="CP500" s="104"/>
      <c r="CQ500" s="104"/>
      <c r="CR500" s="104"/>
      <c r="CS500" s="104"/>
      <c r="CT500" s="104"/>
      <c r="CU500" s="104"/>
    </row>
    <row r="501" spans="1:99" ht="13" x14ac:dyDescent="0.3">
      <c r="A501" s="104"/>
      <c r="B501" s="104"/>
      <c r="C501" s="104"/>
      <c r="D501" s="104"/>
      <c r="E501" s="104"/>
      <c r="F501" s="104"/>
      <c r="G501" s="104"/>
      <c r="H501" s="104"/>
      <c r="I501" s="104"/>
      <c r="J501" s="104"/>
      <c r="K501" s="104"/>
      <c r="L501" s="104"/>
      <c r="M501" s="104"/>
      <c r="P501" s="104"/>
      <c r="Q501" s="104"/>
      <c r="U501" s="104"/>
      <c r="AQ501" s="104"/>
      <c r="AR501" s="104"/>
      <c r="AS501" s="104"/>
      <c r="AT501" s="104"/>
      <c r="AU501" s="104"/>
      <c r="AV501" s="104"/>
      <c r="AW501" s="104"/>
      <c r="AX501" s="104"/>
      <c r="AY501" s="104"/>
      <c r="BH501" s="104"/>
      <c r="BJ501" s="104"/>
      <c r="BK501" s="104"/>
      <c r="BL501" s="104"/>
      <c r="BM501" s="104"/>
      <c r="BN501" s="104"/>
      <c r="BO501" s="104"/>
      <c r="BP501" s="104"/>
      <c r="BQ501" s="104"/>
      <c r="BR501" s="104"/>
      <c r="BS501" s="104"/>
      <c r="BT501" s="104"/>
      <c r="BV501" s="104"/>
      <c r="BW501" s="104"/>
      <c r="BX501" s="104"/>
      <c r="BY501" s="104"/>
      <c r="BZ501" s="104"/>
      <c r="CA501" s="104"/>
      <c r="CB501" s="104"/>
      <c r="CC501" s="104"/>
      <c r="CD501" s="104"/>
      <c r="CE501" s="104"/>
      <c r="CF501" s="104"/>
      <c r="CG501" s="104"/>
      <c r="CJ501" s="104"/>
      <c r="CL501" s="104"/>
      <c r="CM501" s="104"/>
      <c r="CN501" s="104"/>
      <c r="CO501" s="104"/>
      <c r="CP501" s="104"/>
      <c r="CQ501" s="104"/>
      <c r="CR501" s="104"/>
      <c r="CS501" s="104"/>
      <c r="CT501" s="104"/>
      <c r="CU501" s="104"/>
    </row>
    <row r="502" spans="1:99" ht="13" x14ac:dyDescent="0.3">
      <c r="A502" s="104"/>
      <c r="B502" s="104"/>
      <c r="C502" s="104"/>
      <c r="D502" s="104"/>
      <c r="E502" s="104"/>
      <c r="F502" s="104"/>
      <c r="G502" s="104"/>
      <c r="H502" s="104"/>
      <c r="I502" s="104"/>
      <c r="J502" s="104"/>
      <c r="K502" s="104"/>
      <c r="L502" s="104"/>
      <c r="M502" s="104"/>
      <c r="P502" s="104"/>
      <c r="Q502" s="104"/>
      <c r="U502" s="104"/>
      <c r="AQ502" s="104"/>
      <c r="AR502" s="104"/>
      <c r="AS502" s="104"/>
      <c r="AT502" s="104"/>
      <c r="AU502" s="104"/>
      <c r="AV502" s="104"/>
      <c r="AW502" s="104"/>
      <c r="AX502" s="104"/>
      <c r="AY502" s="104"/>
      <c r="BH502" s="104"/>
      <c r="BJ502" s="104"/>
      <c r="BK502" s="104"/>
      <c r="BL502" s="104"/>
      <c r="BM502" s="104"/>
      <c r="BN502" s="104"/>
      <c r="BO502" s="104"/>
      <c r="BP502" s="104"/>
      <c r="BQ502" s="104"/>
      <c r="BR502" s="104"/>
      <c r="BS502" s="104"/>
      <c r="BT502" s="104"/>
      <c r="BV502" s="104"/>
      <c r="BW502" s="104"/>
      <c r="BX502" s="104"/>
      <c r="BY502" s="104"/>
      <c r="BZ502" s="104"/>
      <c r="CA502" s="104"/>
      <c r="CB502" s="104"/>
      <c r="CC502" s="104"/>
      <c r="CD502" s="104"/>
      <c r="CE502" s="104"/>
      <c r="CF502" s="104"/>
      <c r="CG502" s="104"/>
      <c r="CJ502" s="104"/>
      <c r="CL502" s="104"/>
      <c r="CM502" s="104"/>
      <c r="CN502" s="104"/>
      <c r="CO502" s="104"/>
      <c r="CP502" s="104"/>
      <c r="CQ502" s="104"/>
      <c r="CR502" s="104"/>
      <c r="CS502" s="104"/>
      <c r="CT502" s="104"/>
      <c r="CU502" s="104"/>
    </row>
    <row r="503" spans="1:99" ht="13" x14ac:dyDescent="0.3">
      <c r="A503" s="104"/>
      <c r="B503" s="104"/>
      <c r="C503" s="104"/>
      <c r="D503" s="104"/>
      <c r="E503" s="104"/>
      <c r="F503" s="104"/>
      <c r="G503" s="104"/>
      <c r="H503" s="104"/>
      <c r="I503" s="104"/>
      <c r="J503" s="104"/>
      <c r="K503" s="104"/>
      <c r="L503" s="104"/>
      <c r="M503" s="104"/>
      <c r="P503" s="104"/>
      <c r="Q503" s="104"/>
      <c r="U503" s="104"/>
      <c r="AQ503" s="104"/>
      <c r="AR503" s="104"/>
      <c r="AS503" s="104"/>
      <c r="AT503" s="104"/>
      <c r="AU503" s="104"/>
      <c r="AV503" s="104"/>
      <c r="AW503" s="104"/>
      <c r="AX503" s="104"/>
      <c r="AY503" s="104"/>
      <c r="BH503" s="104"/>
      <c r="BJ503" s="104"/>
      <c r="BK503" s="104"/>
      <c r="BL503" s="104"/>
      <c r="BM503" s="104"/>
      <c r="BN503" s="104"/>
      <c r="BO503" s="104"/>
      <c r="BP503" s="104"/>
      <c r="BQ503" s="104"/>
      <c r="BR503" s="104"/>
      <c r="BS503" s="104"/>
      <c r="BT503" s="104"/>
      <c r="BV503" s="104"/>
      <c r="BW503" s="104"/>
      <c r="BX503" s="104"/>
      <c r="BY503" s="104"/>
      <c r="BZ503" s="104"/>
      <c r="CA503" s="104"/>
      <c r="CB503" s="104"/>
      <c r="CC503" s="104"/>
      <c r="CD503" s="104"/>
      <c r="CE503" s="104"/>
      <c r="CF503" s="104"/>
      <c r="CG503" s="104"/>
      <c r="CJ503" s="104"/>
      <c r="CL503" s="104"/>
      <c r="CM503" s="104"/>
      <c r="CN503" s="104"/>
      <c r="CO503" s="104"/>
      <c r="CP503" s="104"/>
      <c r="CQ503" s="104"/>
      <c r="CR503" s="104"/>
      <c r="CS503" s="104"/>
      <c r="CT503" s="104"/>
      <c r="CU503" s="104"/>
    </row>
    <row r="504" spans="1:99" ht="13" x14ac:dyDescent="0.3">
      <c r="A504" s="104"/>
      <c r="B504" s="104"/>
      <c r="C504" s="104"/>
      <c r="D504" s="104"/>
      <c r="E504" s="104"/>
      <c r="F504" s="104"/>
      <c r="G504" s="104"/>
      <c r="H504" s="104"/>
      <c r="I504" s="104"/>
      <c r="J504" s="104"/>
      <c r="K504" s="104"/>
      <c r="L504" s="104"/>
      <c r="M504" s="104"/>
      <c r="P504" s="104"/>
      <c r="Q504" s="104"/>
      <c r="U504" s="104"/>
      <c r="AQ504" s="104"/>
      <c r="AR504" s="104"/>
      <c r="AS504" s="104"/>
      <c r="AT504" s="104"/>
      <c r="AU504" s="104"/>
      <c r="AV504" s="104"/>
      <c r="AW504" s="104"/>
      <c r="AX504" s="104"/>
      <c r="AY504" s="104"/>
      <c r="BH504" s="104"/>
      <c r="BJ504" s="104"/>
      <c r="BK504" s="104"/>
      <c r="BL504" s="104"/>
      <c r="BM504" s="104"/>
      <c r="BN504" s="104"/>
      <c r="BO504" s="104"/>
      <c r="BP504" s="104"/>
      <c r="BQ504" s="104"/>
      <c r="BR504" s="104"/>
      <c r="BS504" s="104"/>
      <c r="BT504" s="104"/>
      <c r="BV504" s="104"/>
      <c r="BW504" s="104"/>
      <c r="BX504" s="104"/>
      <c r="BY504" s="104"/>
      <c r="BZ504" s="104"/>
      <c r="CA504" s="104"/>
      <c r="CB504" s="104"/>
      <c r="CC504" s="104"/>
      <c r="CD504" s="104"/>
      <c r="CE504" s="104"/>
      <c r="CF504" s="104"/>
      <c r="CG504" s="104"/>
      <c r="CJ504" s="104"/>
      <c r="CL504" s="104"/>
      <c r="CM504" s="104"/>
      <c r="CN504" s="104"/>
      <c r="CO504" s="104"/>
      <c r="CP504" s="104"/>
      <c r="CQ504" s="104"/>
      <c r="CR504" s="104"/>
      <c r="CS504" s="104"/>
      <c r="CT504" s="104"/>
      <c r="CU504" s="104"/>
    </row>
    <row r="505" spans="1:99" ht="13" x14ac:dyDescent="0.3">
      <c r="A505" s="104"/>
      <c r="B505" s="104"/>
      <c r="C505" s="104"/>
      <c r="D505" s="104"/>
      <c r="E505" s="104"/>
      <c r="F505" s="104"/>
      <c r="G505" s="104"/>
      <c r="H505" s="104"/>
      <c r="I505" s="104"/>
      <c r="J505" s="104"/>
      <c r="K505" s="104"/>
      <c r="L505" s="104"/>
      <c r="M505" s="104"/>
      <c r="P505" s="104"/>
      <c r="Q505" s="104"/>
      <c r="U505" s="104"/>
      <c r="AQ505" s="104"/>
      <c r="AR505" s="104"/>
      <c r="AS505" s="104"/>
      <c r="AT505" s="104"/>
      <c r="AU505" s="104"/>
      <c r="AV505" s="104"/>
      <c r="AW505" s="104"/>
      <c r="AX505" s="104"/>
      <c r="AY505" s="104"/>
      <c r="BH505" s="104"/>
      <c r="BJ505" s="104"/>
      <c r="BK505" s="104"/>
      <c r="BL505" s="104"/>
      <c r="BM505" s="104"/>
      <c r="BN505" s="104"/>
      <c r="BO505" s="104"/>
      <c r="BP505" s="104"/>
      <c r="BQ505" s="104"/>
      <c r="BR505" s="104"/>
      <c r="BS505" s="104"/>
      <c r="BT505" s="104"/>
      <c r="BV505" s="104"/>
      <c r="BW505" s="104"/>
      <c r="BX505" s="104"/>
      <c r="BY505" s="104"/>
      <c r="BZ505" s="104"/>
      <c r="CA505" s="104"/>
      <c r="CB505" s="104"/>
      <c r="CC505" s="104"/>
      <c r="CD505" s="104"/>
      <c r="CE505" s="104"/>
      <c r="CF505" s="104"/>
      <c r="CG505" s="104"/>
      <c r="CJ505" s="104"/>
      <c r="CL505" s="104"/>
      <c r="CM505" s="104"/>
      <c r="CN505" s="104"/>
      <c r="CO505" s="104"/>
      <c r="CP505" s="104"/>
      <c r="CQ505" s="104"/>
      <c r="CR505" s="104"/>
      <c r="CS505" s="104"/>
      <c r="CT505" s="104"/>
      <c r="CU505" s="104"/>
    </row>
    <row r="506" spans="1:99" ht="13" x14ac:dyDescent="0.3">
      <c r="A506" s="104"/>
      <c r="B506" s="104"/>
      <c r="C506" s="104"/>
      <c r="D506" s="104"/>
      <c r="E506" s="104"/>
      <c r="F506" s="104"/>
      <c r="G506" s="104"/>
      <c r="H506" s="104"/>
      <c r="I506" s="104"/>
      <c r="J506" s="104"/>
      <c r="K506" s="104"/>
      <c r="L506" s="104"/>
      <c r="M506" s="104"/>
      <c r="P506" s="104"/>
      <c r="Q506" s="104"/>
      <c r="U506" s="104"/>
      <c r="AQ506" s="104"/>
      <c r="AR506" s="104"/>
      <c r="AS506" s="104"/>
      <c r="AT506" s="104"/>
      <c r="AU506" s="104"/>
      <c r="AV506" s="104"/>
      <c r="AW506" s="104"/>
      <c r="AX506" s="104"/>
      <c r="AY506" s="104"/>
      <c r="BH506" s="104"/>
      <c r="BJ506" s="104"/>
      <c r="BK506" s="104"/>
      <c r="BL506" s="104"/>
      <c r="BM506" s="104"/>
      <c r="BN506" s="104"/>
      <c r="BO506" s="104"/>
      <c r="BP506" s="104"/>
      <c r="BQ506" s="104"/>
      <c r="BR506" s="104"/>
      <c r="BS506" s="104"/>
      <c r="BT506" s="104"/>
      <c r="BV506" s="104"/>
      <c r="BW506" s="104"/>
      <c r="BX506" s="104"/>
      <c r="BY506" s="104"/>
      <c r="BZ506" s="104"/>
      <c r="CA506" s="104"/>
      <c r="CB506" s="104"/>
      <c r="CC506" s="104"/>
      <c r="CD506" s="104"/>
      <c r="CE506" s="104"/>
      <c r="CF506" s="104"/>
      <c r="CG506" s="104"/>
      <c r="CJ506" s="104"/>
      <c r="CL506" s="104"/>
      <c r="CM506" s="104"/>
      <c r="CN506" s="104"/>
      <c r="CO506" s="104"/>
      <c r="CP506" s="104"/>
      <c r="CQ506" s="104"/>
      <c r="CR506" s="104"/>
      <c r="CS506" s="104"/>
      <c r="CT506" s="104"/>
      <c r="CU506" s="104"/>
    </row>
    <row r="507" spans="1:99" ht="13" x14ac:dyDescent="0.3">
      <c r="A507" s="104"/>
      <c r="B507" s="104"/>
      <c r="C507" s="104"/>
      <c r="D507" s="104"/>
      <c r="E507" s="104"/>
      <c r="F507" s="104"/>
      <c r="G507" s="104"/>
      <c r="H507" s="104"/>
      <c r="I507" s="104"/>
      <c r="J507" s="104"/>
      <c r="K507" s="104"/>
      <c r="L507" s="104"/>
      <c r="M507" s="104"/>
      <c r="P507" s="104"/>
      <c r="Q507" s="104"/>
      <c r="U507" s="104"/>
      <c r="AQ507" s="104"/>
      <c r="AR507" s="104"/>
      <c r="AS507" s="104"/>
      <c r="AT507" s="104"/>
      <c r="AU507" s="104"/>
      <c r="AV507" s="104"/>
      <c r="AW507" s="104"/>
      <c r="AX507" s="104"/>
      <c r="AY507" s="104"/>
      <c r="BH507" s="104"/>
      <c r="BJ507" s="104"/>
      <c r="BK507" s="104"/>
      <c r="BL507" s="104"/>
      <c r="BM507" s="104"/>
      <c r="BN507" s="104"/>
      <c r="BO507" s="104"/>
      <c r="BP507" s="104"/>
      <c r="BQ507" s="104"/>
      <c r="BR507" s="104"/>
      <c r="BS507" s="104"/>
      <c r="BT507" s="104"/>
      <c r="BV507" s="104"/>
      <c r="BW507" s="104"/>
      <c r="BX507" s="104"/>
      <c r="BY507" s="104"/>
      <c r="BZ507" s="104"/>
      <c r="CA507" s="104"/>
      <c r="CB507" s="104"/>
      <c r="CC507" s="104"/>
      <c r="CD507" s="104"/>
      <c r="CE507" s="104"/>
      <c r="CF507" s="104"/>
      <c r="CG507" s="104"/>
      <c r="CJ507" s="104"/>
      <c r="CL507" s="104"/>
      <c r="CM507" s="104"/>
      <c r="CN507" s="104"/>
      <c r="CO507" s="104"/>
      <c r="CP507" s="104"/>
      <c r="CQ507" s="104"/>
      <c r="CR507" s="104"/>
      <c r="CS507" s="104"/>
      <c r="CT507" s="104"/>
      <c r="CU507" s="104"/>
    </row>
    <row r="508" spans="1:99" ht="13" x14ac:dyDescent="0.3">
      <c r="A508" s="104"/>
      <c r="B508" s="104"/>
      <c r="C508" s="104"/>
      <c r="D508" s="104"/>
      <c r="E508" s="104"/>
      <c r="F508" s="104"/>
      <c r="G508" s="104"/>
      <c r="H508" s="104"/>
      <c r="I508" s="104"/>
      <c r="J508" s="104"/>
      <c r="K508" s="104"/>
      <c r="L508" s="104"/>
      <c r="M508" s="104"/>
      <c r="P508" s="104"/>
      <c r="Q508" s="104"/>
      <c r="U508" s="104"/>
      <c r="AQ508" s="104"/>
      <c r="AR508" s="104"/>
      <c r="AS508" s="104"/>
      <c r="AT508" s="104"/>
      <c r="AU508" s="104"/>
      <c r="AV508" s="104"/>
      <c r="AW508" s="104"/>
      <c r="AX508" s="104"/>
      <c r="AY508" s="104"/>
      <c r="BH508" s="104"/>
      <c r="BJ508" s="104"/>
      <c r="BK508" s="104"/>
      <c r="BL508" s="104"/>
      <c r="BM508" s="104"/>
      <c r="BN508" s="104"/>
      <c r="BO508" s="104"/>
      <c r="BP508" s="104"/>
      <c r="BQ508" s="104"/>
      <c r="BR508" s="104"/>
      <c r="BS508" s="104"/>
      <c r="BT508" s="104"/>
      <c r="BV508" s="104"/>
      <c r="BW508" s="104"/>
      <c r="BX508" s="104"/>
      <c r="BY508" s="104"/>
      <c r="BZ508" s="104"/>
      <c r="CA508" s="104"/>
      <c r="CB508" s="104"/>
      <c r="CC508" s="104"/>
      <c r="CD508" s="104"/>
      <c r="CE508" s="104"/>
      <c r="CF508" s="104"/>
      <c r="CG508" s="104"/>
      <c r="CJ508" s="104"/>
      <c r="CL508" s="104"/>
      <c r="CM508" s="104"/>
      <c r="CN508" s="104"/>
      <c r="CO508" s="104"/>
      <c r="CP508" s="104"/>
      <c r="CQ508" s="104"/>
      <c r="CR508" s="104"/>
      <c r="CS508" s="104"/>
      <c r="CT508" s="104"/>
      <c r="CU508" s="104"/>
    </row>
    <row r="509" spans="1:99" ht="13" x14ac:dyDescent="0.3">
      <c r="A509" s="104"/>
      <c r="B509" s="104"/>
      <c r="C509" s="104"/>
      <c r="D509" s="104"/>
      <c r="E509" s="104"/>
      <c r="F509" s="104"/>
      <c r="G509" s="104"/>
      <c r="H509" s="104"/>
      <c r="I509" s="104"/>
      <c r="J509" s="104"/>
      <c r="K509" s="104"/>
      <c r="L509" s="104"/>
      <c r="M509" s="104"/>
      <c r="P509" s="104"/>
      <c r="Q509" s="104"/>
      <c r="U509" s="104"/>
      <c r="AQ509" s="104"/>
      <c r="AR509" s="104"/>
      <c r="AS509" s="104"/>
      <c r="AT509" s="104"/>
      <c r="AU509" s="104"/>
      <c r="AV509" s="104"/>
      <c r="AW509" s="104"/>
      <c r="AX509" s="104"/>
      <c r="AY509" s="104"/>
      <c r="BH509" s="104"/>
      <c r="BJ509" s="104"/>
      <c r="BK509" s="104"/>
      <c r="BL509" s="104"/>
      <c r="BM509" s="104"/>
      <c r="BN509" s="104"/>
      <c r="BO509" s="104"/>
      <c r="BP509" s="104"/>
      <c r="BQ509" s="104"/>
      <c r="BR509" s="104"/>
      <c r="BS509" s="104"/>
      <c r="BT509" s="104"/>
      <c r="BV509" s="104"/>
      <c r="BW509" s="104"/>
      <c r="BX509" s="104"/>
      <c r="BY509" s="104"/>
      <c r="BZ509" s="104"/>
      <c r="CA509" s="104"/>
      <c r="CB509" s="104"/>
      <c r="CC509" s="104"/>
      <c r="CD509" s="104"/>
      <c r="CE509" s="104"/>
      <c r="CF509" s="104"/>
      <c r="CG509" s="104"/>
      <c r="CJ509" s="104"/>
      <c r="CL509" s="104"/>
      <c r="CM509" s="104"/>
      <c r="CN509" s="104"/>
      <c r="CO509" s="104"/>
      <c r="CP509" s="104"/>
      <c r="CQ509" s="104"/>
      <c r="CR509" s="104"/>
      <c r="CS509" s="104"/>
      <c r="CT509" s="104"/>
      <c r="CU509" s="104"/>
    </row>
    <row r="510" spans="1:99" ht="13" x14ac:dyDescent="0.3">
      <c r="A510" s="104"/>
      <c r="B510" s="104"/>
      <c r="C510" s="104"/>
      <c r="D510" s="104"/>
      <c r="E510" s="104"/>
      <c r="F510" s="104"/>
      <c r="G510" s="104"/>
      <c r="H510" s="104"/>
      <c r="I510" s="104"/>
      <c r="J510" s="104"/>
      <c r="K510" s="104"/>
      <c r="L510" s="104"/>
      <c r="M510" s="104"/>
      <c r="P510" s="104"/>
      <c r="Q510" s="104"/>
      <c r="U510" s="104"/>
      <c r="AQ510" s="104"/>
      <c r="AR510" s="104"/>
      <c r="AS510" s="104"/>
      <c r="AT510" s="104"/>
      <c r="AU510" s="104"/>
      <c r="AV510" s="104"/>
      <c r="AW510" s="104"/>
      <c r="AX510" s="104"/>
      <c r="AY510" s="104"/>
      <c r="BH510" s="104"/>
      <c r="BJ510" s="104"/>
      <c r="BK510" s="104"/>
      <c r="BL510" s="104"/>
      <c r="BM510" s="104"/>
      <c r="BN510" s="104"/>
      <c r="BO510" s="104"/>
      <c r="BP510" s="104"/>
      <c r="BQ510" s="104"/>
      <c r="BR510" s="104"/>
      <c r="BS510" s="104"/>
      <c r="BT510" s="104"/>
      <c r="BV510" s="104"/>
      <c r="BW510" s="104"/>
      <c r="BX510" s="104"/>
      <c r="BY510" s="104"/>
      <c r="BZ510" s="104"/>
      <c r="CA510" s="104"/>
      <c r="CB510" s="104"/>
      <c r="CC510" s="104"/>
      <c r="CD510" s="104"/>
      <c r="CE510" s="104"/>
      <c r="CF510" s="104"/>
      <c r="CG510" s="104"/>
      <c r="CJ510" s="104"/>
      <c r="CL510" s="104"/>
      <c r="CM510" s="104"/>
      <c r="CN510" s="104"/>
      <c r="CO510" s="104"/>
      <c r="CP510" s="104"/>
      <c r="CQ510" s="104"/>
      <c r="CR510" s="104"/>
      <c r="CS510" s="104"/>
      <c r="CT510" s="104"/>
      <c r="CU510" s="104"/>
    </row>
    <row r="511" spans="1:99" ht="13" x14ac:dyDescent="0.3">
      <c r="A511" s="104"/>
      <c r="B511" s="104"/>
      <c r="C511" s="104"/>
      <c r="D511" s="104"/>
      <c r="E511" s="104"/>
      <c r="F511" s="104"/>
      <c r="G511" s="104"/>
      <c r="H511" s="104"/>
      <c r="I511" s="104"/>
      <c r="J511" s="104"/>
      <c r="K511" s="104"/>
      <c r="L511" s="104"/>
      <c r="M511" s="104"/>
      <c r="P511" s="104"/>
      <c r="Q511" s="104"/>
      <c r="U511" s="104"/>
      <c r="AQ511" s="104"/>
      <c r="AR511" s="104"/>
      <c r="AS511" s="104"/>
      <c r="AT511" s="104"/>
      <c r="AU511" s="104"/>
      <c r="AV511" s="104"/>
      <c r="AW511" s="104"/>
      <c r="AX511" s="104"/>
      <c r="AY511" s="104"/>
      <c r="BH511" s="104"/>
      <c r="BJ511" s="104"/>
      <c r="BK511" s="104"/>
      <c r="BL511" s="104"/>
      <c r="BM511" s="104"/>
      <c r="BN511" s="104"/>
      <c r="BO511" s="104"/>
      <c r="BP511" s="104"/>
      <c r="BQ511" s="104"/>
      <c r="BR511" s="104"/>
      <c r="BS511" s="104"/>
      <c r="BT511" s="104"/>
      <c r="BV511" s="104"/>
      <c r="BW511" s="104"/>
      <c r="BX511" s="104"/>
      <c r="BY511" s="104"/>
      <c r="BZ511" s="104"/>
      <c r="CA511" s="104"/>
      <c r="CB511" s="104"/>
      <c r="CC511" s="104"/>
      <c r="CD511" s="104"/>
      <c r="CE511" s="104"/>
      <c r="CF511" s="104"/>
      <c r="CG511" s="104"/>
      <c r="CJ511" s="104"/>
      <c r="CL511" s="104"/>
      <c r="CM511" s="104"/>
      <c r="CN511" s="104"/>
      <c r="CO511" s="104"/>
      <c r="CP511" s="104"/>
      <c r="CQ511" s="104"/>
      <c r="CR511" s="104"/>
      <c r="CS511" s="104"/>
      <c r="CT511" s="104"/>
      <c r="CU511" s="104"/>
    </row>
    <row r="512" spans="1:99" ht="13" x14ac:dyDescent="0.3">
      <c r="A512" s="104"/>
      <c r="B512" s="104"/>
      <c r="C512" s="104"/>
      <c r="D512" s="104"/>
      <c r="E512" s="104"/>
      <c r="F512" s="104"/>
      <c r="G512" s="104"/>
      <c r="H512" s="104"/>
      <c r="I512" s="104"/>
      <c r="J512" s="104"/>
      <c r="K512" s="104"/>
      <c r="L512" s="104"/>
      <c r="M512" s="104"/>
      <c r="P512" s="104"/>
      <c r="Q512" s="104"/>
      <c r="U512" s="104"/>
      <c r="AQ512" s="104"/>
      <c r="AR512" s="104"/>
      <c r="AS512" s="104"/>
      <c r="AT512" s="104"/>
      <c r="AU512" s="104"/>
      <c r="AV512" s="104"/>
      <c r="AW512" s="104"/>
      <c r="AX512" s="104"/>
      <c r="AY512" s="104"/>
      <c r="BH512" s="104"/>
      <c r="BJ512" s="104"/>
      <c r="BK512" s="104"/>
      <c r="BL512" s="104"/>
      <c r="BM512" s="104"/>
      <c r="BN512" s="104"/>
      <c r="BO512" s="104"/>
      <c r="BP512" s="104"/>
      <c r="BQ512" s="104"/>
      <c r="BR512" s="104"/>
      <c r="BS512" s="104"/>
      <c r="BT512" s="104"/>
      <c r="BV512" s="104"/>
      <c r="BW512" s="104"/>
      <c r="BX512" s="104"/>
      <c r="BY512" s="104"/>
      <c r="BZ512" s="104"/>
      <c r="CA512" s="104"/>
      <c r="CB512" s="104"/>
      <c r="CC512" s="104"/>
      <c r="CD512" s="104"/>
      <c r="CE512" s="104"/>
      <c r="CF512" s="104"/>
      <c r="CG512" s="104"/>
      <c r="CJ512" s="104"/>
      <c r="CL512" s="104"/>
      <c r="CM512" s="104"/>
      <c r="CN512" s="104"/>
      <c r="CO512" s="104"/>
      <c r="CP512" s="104"/>
      <c r="CQ512" s="104"/>
      <c r="CR512" s="104"/>
      <c r="CS512" s="104"/>
      <c r="CT512" s="104"/>
      <c r="CU512" s="104"/>
    </row>
    <row r="513" spans="1:99" ht="13" x14ac:dyDescent="0.3">
      <c r="A513" s="104"/>
      <c r="B513" s="104"/>
      <c r="C513" s="104"/>
      <c r="D513" s="104"/>
      <c r="E513" s="104"/>
      <c r="F513" s="104"/>
      <c r="G513" s="104"/>
      <c r="H513" s="104"/>
      <c r="I513" s="104"/>
      <c r="J513" s="104"/>
      <c r="K513" s="104"/>
      <c r="L513" s="104"/>
      <c r="M513" s="104"/>
      <c r="P513" s="104"/>
      <c r="Q513" s="104"/>
      <c r="U513" s="104"/>
      <c r="AQ513" s="104"/>
      <c r="AR513" s="104"/>
      <c r="AS513" s="104"/>
      <c r="AT513" s="104"/>
      <c r="AU513" s="104"/>
      <c r="AV513" s="104"/>
      <c r="AW513" s="104"/>
      <c r="AX513" s="104"/>
      <c r="AY513" s="104"/>
      <c r="BH513" s="104"/>
      <c r="BJ513" s="104"/>
      <c r="BK513" s="104"/>
      <c r="BL513" s="104"/>
      <c r="BM513" s="104"/>
      <c r="BN513" s="104"/>
      <c r="BO513" s="104"/>
      <c r="BP513" s="104"/>
      <c r="BQ513" s="104"/>
      <c r="BR513" s="104"/>
      <c r="BS513" s="104"/>
      <c r="BT513" s="104"/>
      <c r="BV513" s="104"/>
      <c r="BW513" s="104"/>
      <c r="BX513" s="104"/>
      <c r="BY513" s="104"/>
      <c r="BZ513" s="104"/>
      <c r="CA513" s="104"/>
      <c r="CB513" s="104"/>
      <c r="CC513" s="104"/>
      <c r="CD513" s="104"/>
      <c r="CE513" s="104"/>
      <c r="CF513" s="104"/>
      <c r="CG513" s="104"/>
      <c r="CJ513" s="104"/>
      <c r="CL513" s="104"/>
      <c r="CM513" s="104"/>
      <c r="CN513" s="104"/>
      <c r="CO513" s="104"/>
      <c r="CP513" s="104"/>
      <c r="CQ513" s="104"/>
      <c r="CR513" s="104"/>
      <c r="CS513" s="104"/>
      <c r="CT513" s="104"/>
      <c r="CU513" s="104"/>
    </row>
    <row r="514" spans="1:99" ht="13" x14ac:dyDescent="0.3">
      <c r="A514" s="104"/>
      <c r="B514" s="104"/>
      <c r="C514" s="104"/>
      <c r="D514" s="104"/>
      <c r="E514" s="104"/>
      <c r="F514" s="104"/>
      <c r="G514" s="104"/>
      <c r="H514" s="104"/>
      <c r="I514" s="104"/>
      <c r="J514" s="104"/>
      <c r="K514" s="104"/>
      <c r="L514" s="104"/>
      <c r="M514" s="104"/>
      <c r="P514" s="104"/>
      <c r="Q514" s="104"/>
      <c r="U514" s="104"/>
      <c r="AQ514" s="104"/>
      <c r="AR514" s="104"/>
      <c r="AS514" s="104"/>
      <c r="AT514" s="104"/>
      <c r="AU514" s="104"/>
      <c r="AV514" s="104"/>
      <c r="AW514" s="104"/>
      <c r="AX514" s="104"/>
      <c r="AY514" s="104"/>
      <c r="BH514" s="104"/>
      <c r="BJ514" s="104"/>
      <c r="BK514" s="104"/>
      <c r="BL514" s="104"/>
      <c r="BM514" s="104"/>
      <c r="BN514" s="104"/>
      <c r="BO514" s="104"/>
      <c r="BP514" s="104"/>
      <c r="BQ514" s="104"/>
      <c r="BR514" s="104"/>
      <c r="BS514" s="104"/>
      <c r="BT514" s="104"/>
      <c r="BV514" s="104"/>
      <c r="BW514" s="104"/>
      <c r="BX514" s="104"/>
      <c r="BY514" s="104"/>
      <c r="BZ514" s="104"/>
      <c r="CA514" s="104"/>
      <c r="CB514" s="104"/>
      <c r="CC514" s="104"/>
      <c r="CD514" s="104"/>
      <c r="CE514" s="104"/>
      <c r="CF514" s="104"/>
      <c r="CG514" s="104"/>
      <c r="CJ514" s="104"/>
      <c r="CL514" s="104"/>
      <c r="CM514" s="104"/>
      <c r="CN514" s="104"/>
      <c r="CO514" s="104"/>
      <c r="CP514" s="104"/>
      <c r="CQ514" s="104"/>
      <c r="CR514" s="104"/>
      <c r="CS514" s="104"/>
      <c r="CT514" s="104"/>
      <c r="CU514" s="104"/>
    </row>
    <row r="515" spans="1:99" ht="13" x14ac:dyDescent="0.3">
      <c r="A515" s="104"/>
      <c r="B515" s="104"/>
      <c r="C515" s="104"/>
      <c r="D515" s="104"/>
      <c r="E515" s="104"/>
      <c r="F515" s="104"/>
      <c r="G515" s="104"/>
      <c r="H515" s="104"/>
      <c r="I515" s="104"/>
      <c r="J515" s="104"/>
      <c r="K515" s="104"/>
      <c r="L515" s="104"/>
      <c r="M515" s="104"/>
      <c r="P515" s="104"/>
      <c r="Q515" s="104"/>
      <c r="U515" s="104"/>
      <c r="AQ515" s="104"/>
      <c r="AR515" s="104"/>
      <c r="AS515" s="104"/>
      <c r="AT515" s="104"/>
      <c r="AU515" s="104"/>
      <c r="AV515" s="104"/>
      <c r="AW515" s="104"/>
      <c r="AX515" s="104"/>
      <c r="AY515" s="104"/>
      <c r="BH515" s="104"/>
      <c r="BJ515" s="104"/>
      <c r="BK515" s="104"/>
      <c r="BL515" s="104"/>
      <c r="BM515" s="104"/>
      <c r="BN515" s="104"/>
      <c r="BO515" s="104"/>
      <c r="BP515" s="104"/>
      <c r="BQ515" s="104"/>
      <c r="BR515" s="104"/>
      <c r="BS515" s="104"/>
      <c r="BT515" s="104"/>
      <c r="BV515" s="104"/>
      <c r="BW515" s="104"/>
      <c r="BX515" s="104"/>
      <c r="BY515" s="104"/>
      <c r="BZ515" s="104"/>
      <c r="CA515" s="104"/>
      <c r="CB515" s="104"/>
      <c r="CC515" s="104"/>
      <c r="CD515" s="104"/>
      <c r="CE515" s="104"/>
      <c r="CF515" s="104"/>
      <c r="CG515" s="104"/>
      <c r="CJ515" s="104"/>
      <c r="CL515" s="104"/>
      <c r="CM515" s="104"/>
      <c r="CN515" s="104"/>
      <c r="CO515" s="104"/>
      <c r="CP515" s="104"/>
      <c r="CQ515" s="104"/>
      <c r="CR515" s="104"/>
      <c r="CS515" s="104"/>
      <c r="CT515" s="104"/>
      <c r="CU515" s="104"/>
    </row>
    <row r="516" spans="1:99" ht="13" x14ac:dyDescent="0.3">
      <c r="A516" s="104"/>
      <c r="B516" s="104"/>
      <c r="C516" s="104"/>
      <c r="D516" s="104"/>
      <c r="E516" s="104"/>
      <c r="F516" s="104"/>
      <c r="G516" s="104"/>
      <c r="H516" s="104"/>
      <c r="I516" s="104"/>
      <c r="J516" s="104"/>
      <c r="K516" s="104"/>
      <c r="L516" s="104"/>
      <c r="M516" s="104"/>
      <c r="P516" s="104"/>
      <c r="Q516" s="104"/>
      <c r="U516" s="104"/>
      <c r="AQ516" s="104"/>
      <c r="AR516" s="104"/>
      <c r="AS516" s="104"/>
      <c r="AT516" s="104"/>
      <c r="AU516" s="104"/>
      <c r="AV516" s="104"/>
      <c r="AW516" s="104"/>
      <c r="AX516" s="104"/>
      <c r="AY516" s="104"/>
      <c r="BH516" s="104"/>
      <c r="BJ516" s="104"/>
      <c r="BK516" s="104"/>
      <c r="BL516" s="104"/>
      <c r="BM516" s="104"/>
      <c r="BN516" s="104"/>
      <c r="BO516" s="104"/>
      <c r="BP516" s="104"/>
      <c r="BQ516" s="104"/>
      <c r="BR516" s="104"/>
      <c r="BS516" s="104"/>
      <c r="BT516" s="104"/>
      <c r="BV516" s="104"/>
      <c r="BW516" s="104"/>
      <c r="BX516" s="104"/>
      <c r="BY516" s="104"/>
      <c r="BZ516" s="104"/>
      <c r="CA516" s="104"/>
      <c r="CB516" s="104"/>
      <c r="CC516" s="104"/>
      <c r="CD516" s="104"/>
      <c r="CE516" s="104"/>
      <c r="CF516" s="104"/>
      <c r="CG516" s="104"/>
      <c r="CJ516" s="104"/>
      <c r="CL516" s="104"/>
      <c r="CM516" s="104"/>
      <c r="CN516" s="104"/>
      <c r="CO516" s="104"/>
      <c r="CP516" s="104"/>
      <c r="CQ516" s="104"/>
      <c r="CR516" s="104"/>
      <c r="CS516" s="104"/>
      <c r="CT516" s="104"/>
      <c r="CU516" s="104"/>
    </row>
    <row r="517" spans="1:99" ht="13" x14ac:dyDescent="0.3">
      <c r="A517" s="104"/>
      <c r="B517" s="104"/>
      <c r="C517" s="104"/>
      <c r="D517" s="104"/>
      <c r="E517" s="104"/>
      <c r="F517" s="104"/>
      <c r="G517" s="104"/>
      <c r="H517" s="104"/>
      <c r="I517" s="104"/>
      <c r="J517" s="104"/>
      <c r="K517" s="104"/>
      <c r="L517" s="104"/>
      <c r="M517" s="104"/>
      <c r="P517" s="104"/>
      <c r="Q517" s="104"/>
      <c r="U517" s="104"/>
      <c r="AQ517" s="104"/>
      <c r="AR517" s="104"/>
      <c r="AS517" s="104"/>
      <c r="AT517" s="104"/>
      <c r="AU517" s="104"/>
      <c r="AV517" s="104"/>
      <c r="AW517" s="104"/>
      <c r="AX517" s="104"/>
      <c r="AY517" s="104"/>
      <c r="BH517" s="104"/>
      <c r="BJ517" s="104"/>
      <c r="BK517" s="104"/>
      <c r="BL517" s="104"/>
      <c r="BM517" s="104"/>
      <c r="BN517" s="104"/>
      <c r="BO517" s="104"/>
      <c r="BP517" s="104"/>
      <c r="BQ517" s="104"/>
      <c r="BR517" s="104"/>
      <c r="BS517" s="104"/>
      <c r="BT517" s="104"/>
      <c r="BV517" s="104"/>
      <c r="BW517" s="104"/>
      <c r="BX517" s="104"/>
      <c r="BY517" s="104"/>
      <c r="BZ517" s="104"/>
      <c r="CA517" s="104"/>
      <c r="CB517" s="104"/>
      <c r="CC517" s="104"/>
      <c r="CD517" s="104"/>
      <c r="CE517" s="104"/>
      <c r="CF517" s="104"/>
      <c r="CG517" s="104"/>
      <c r="CJ517" s="104"/>
      <c r="CL517" s="104"/>
      <c r="CM517" s="104"/>
      <c r="CN517" s="104"/>
      <c r="CO517" s="104"/>
      <c r="CP517" s="104"/>
      <c r="CQ517" s="104"/>
      <c r="CR517" s="104"/>
      <c r="CS517" s="104"/>
      <c r="CT517" s="104"/>
      <c r="CU517" s="104"/>
    </row>
    <row r="518" spans="1:99" ht="13" x14ac:dyDescent="0.3">
      <c r="A518" s="104"/>
      <c r="B518" s="104"/>
      <c r="C518" s="104"/>
      <c r="D518" s="104"/>
      <c r="E518" s="104"/>
      <c r="F518" s="104"/>
      <c r="G518" s="104"/>
      <c r="H518" s="104"/>
      <c r="I518" s="104"/>
      <c r="J518" s="104"/>
      <c r="K518" s="104"/>
      <c r="L518" s="104"/>
      <c r="M518" s="104"/>
      <c r="P518" s="104"/>
      <c r="Q518" s="104"/>
      <c r="U518" s="104"/>
      <c r="AQ518" s="104"/>
      <c r="AR518" s="104"/>
      <c r="AS518" s="104"/>
      <c r="AT518" s="104"/>
      <c r="AU518" s="104"/>
      <c r="AV518" s="104"/>
      <c r="AW518" s="104"/>
      <c r="AX518" s="104"/>
      <c r="AY518" s="104"/>
      <c r="BH518" s="104"/>
      <c r="BJ518" s="104"/>
      <c r="BK518" s="104"/>
      <c r="BL518" s="104"/>
      <c r="BM518" s="104"/>
      <c r="BN518" s="104"/>
      <c r="BO518" s="104"/>
      <c r="BP518" s="104"/>
      <c r="BQ518" s="104"/>
      <c r="BR518" s="104"/>
      <c r="BS518" s="104"/>
      <c r="BT518" s="104"/>
      <c r="BV518" s="104"/>
      <c r="BW518" s="104"/>
      <c r="BX518" s="104"/>
      <c r="BY518" s="104"/>
      <c r="BZ518" s="104"/>
      <c r="CA518" s="104"/>
      <c r="CB518" s="104"/>
      <c r="CC518" s="104"/>
      <c r="CD518" s="104"/>
      <c r="CE518" s="104"/>
      <c r="CF518" s="104"/>
      <c r="CG518" s="104"/>
      <c r="CJ518" s="104"/>
      <c r="CL518" s="104"/>
      <c r="CM518" s="104"/>
      <c r="CN518" s="104"/>
      <c r="CO518" s="104"/>
      <c r="CP518" s="104"/>
      <c r="CQ518" s="104"/>
      <c r="CR518" s="104"/>
      <c r="CS518" s="104"/>
      <c r="CT518" s="104"/>
      <c r="CU518" s="104"/>
    </row>
    <row r="519" spans="1:99" ht="13" x14ac:dyDescent="0.3">
      <c r="A519" s="104"/>
      <c r="B519" s="104"/>
      <c r="C519" s="104"/>
      <c r="D519" s="104"/>
      <c r="E519" s="104"/>
      <c r="F519" s="104"/>
      <c r="G519" s="104"/>
      <c r="H519" s="104"/>
      <c r="I519" s="104"/>
      <c r="J519" s="104"/>
      <c r="K519" s="104"/>
      <c r="L519" s="104"/>
      <c r="M519" s="104"/>
      <c r="P519" s="104"/>
      <c r="Q519" s="104"/>
      <c r="U519" s="104"/>
      <c r="AQ519" s="104"/>
      <c r="AR519" s="104"/>
      <c r="AS519" s="104"/>
      <c r="AT519" s="104"/>
      <c r="AU519" s="104"/>
      <c r="AV519" s="104"/>
      <c r="AW519" s="104"/>
      <c r="AX519" s="104"/>
      <c r="AY519" s="104"/>
      <c r="BH519" s="104"/>
      <c r="BJ519" s="104"/>
      <c r="BK519" s="104"/>
      <c r="BL519" s="104"/>
      <c r="BM519" s="104"/>
      <c r="BN519" s="104"/>
      <c r="BO519" s="104"/>
      <c r="BP519" s="104"/>
      <c r="BQ519" s="104"/>
      <c r="BR519" s="104"/>
      <c r="BS519" s="104"/>
      <c r="BT519" s="104"/>
      <c r="BV519" s="104"/>
      <c r="BW519" s="104"/>
      <c r="BX519" s="104"/>
      <c r="BY519" s="104"/>
      <c r="BZ519" s="104"/>
      <c r="CA519" s="104"/>
      <c r="CB519" s="104"/>
      <c r="CC519" s="104"/>
      <c r="CD519" s="104"/>
      <c r="CE519" s="104"/>
      <c r="CF519" s="104"/>
      <c r="CG519" s="104"/>
      <c r="CJ519" s="104"/>
      <c r="CL519" s="104"/>
      <c r="CM519" s="104"/>
      <c r="CN519" s="104"/>
      <c r="CO519" s="104"/>
      <c r="CP519" s="104"/>
      <c r="CQ519" s="104"/>
      <c r="CR519" s="104"/>
      <c r="CS519" s="104"/>
      <c r="CT519" s="104"/>
      <c r="CU519" s="104"/>
    </row>
    <row r="520" spans="1:99" ht="13" x14ac:dyDescent="0.3">
      <c r="A520" s="104"/>
      <c r="B520" s="104"/>
      <c r="C520" s="104"/>
      <c r="D520" s="104"/>
      <c r="E520" s="104"/>
      <c r="F520" s="104"/>
      <c r="G520" s="104"/>
      <c r="H520" s="104"/>
      <c r="I520" s="104"/>
      <c r="J520" s="104"/>
      <c r="K520" s="104"/>
      <c r="L520" s="104"/>
      <c r="M520" s="104"/>
      <c r="P520" s="104"/>
      <c r="Q520" s="104"/>
      <c r="U520" s="104"/>
      <c r="AQ520" s="104"/>
      <c r="AR520" s="104"/>
      <c r="AS520" s="104"/>
      <c r="AT520" s="104"/>
      <c r="AU520" s="104"/>
      <c r="AV520" s="104"/>
      <c r="AW520" s="104"/>
      <c r="AX520" s="104"/>
      <c r="AY520" s="104"/>
      <c r="BH520" s="104"/>
      <c r="BJ520" s="104"/>
      <c r="BK520" s="104"/>
      <c r="BL520" s="104"/>
      <c r="BM520" s="104"/>
      <c r="BN520" s="104"/>
      <c r="BO520" s="104"/>
      <c r="BP520" s="104"/>
      <c r="BQ520" s="104"/>
      <c r="BR520" s="104"/>
      <c r="BS520" s="104"/>
      <c r="BT520" s="104"/>
      <c r="BV520" s="104"/>
      <c r="BW520" s="104"/>
      <c r="BX520" s="104"/>
      <c r="BY520" s="104"/>
      <c r="BZ520" s="104"/>
      <c r="CA520" s="104"/>
      <c r="CB520" s="104"/>
      <c r="CC520" s="104"/>
      <c r="CD520" s="104"/>
      <c r="CE520" s="104"/>
      <c r="CF520" s="104"/>
      <c r="CG520" s="104"/>
      <c r="CJ520" s="104"/>
      <c r="CL520" s="104"/>
      <c r="CM520" s="104"/>
      <c r="CN520" s="104"/>
      <c r="CO520" s="104"/>
      <c r="CP520" s="104"/>
      <c r="CQ520" s="104"/>
      <c r="CR520" s="104"/>
      <c r="CS520" s="104"/>
      <c r="CT520" s="104"/>
      <c r="CU520" s="104"/>
    </row>
    <row r="521" spans="1:99" ht="13" x14ac:dyDescent="0.3">
      <c r="A521" s="104"/>
      <c r="B521" s="104"/>
      <c r="C521" s="104"/>
      <c r="D521" s="104"/>
      <c r="E521" s="104"/>
      <c r="F521" s="104"/>
      <c r="G521" s="104"/>
      <c r="H521" s="104"/>
      <c r="I521" s="104"/>
      <c r="J521" s="104"/>
      <c r="K521" s="104"/>
      <c r="L521" s="104"/>
      <c r="M521" s="104"/>
      <c r="P521" s="104"/>
      <c r="Q521" s="104"/>
      <c r="U521" s="104"/>
      <c r="AQ521" s="104"/>
      <c r="AR521" s="104"/>
      <c r="AS521" s="104"/>
      <c r="AT521" s="104"/>
      <c r="AU521" s="104"/>
      <c r="AV521" s="104"/>
      <c r="AW521" s="104"/>
      <c r="AX521" s="104"/>
      <c r="AY521" s="104"/>
      <c r="BH521" s="104"/>
      <c r="BJ521" s="104"/>
      <c r="BK521" s="104"/>
      <c r="BL521" s="104"/>
      <c r="BM521" s="104"/>
      <c r="BN521" s="104"/>
      <c r="BO521" s="104"/>
      <c r="BP521" s="104"/>
      <c r="BQ521" s="104"/>
      <c r="BR521" s="104"/>
      <c r="BS521" s="104"/>
      <c r="BT521" s="104"/>
      <c r="BV521" s="104"/>
      <c r="BW521" s="104"/>
      <c r="BX521" s="104"/>
      <c r="BY521" s="104"/>
      <c r="BZ521" s="104"/>
      <c r="CA521" s="104"/>
      <c r="CB521" s="104"/>
      <c r="CC521" s="104"/>
      <c r="CD521" s="104"/>
      <c r="CE521" s="104"/>
      <c r="CF521" s="104"/>
      <c r="CG521" s="104"/>
      <c r="CJ521" s="104"/>
      <c r="CL521" s="104"/>
      <c r="CM521" s="104"/>
      <c r="CN521" s="104"/>
      <c r="CO521" s="104"/>
      <c r="CP521" s="104"/>
      <c r="CQ521" s="104"/>
      <c r="CR521" s="104"/>
      <c r="CS521" s="104"/>
      <c r="CT521" s="104"/>
      <c r="CU521" s="104"/>
    </row>
    <row r="522" spans="1:99" ht="13" x14ac:dyDescent="0.3">
      <c r="A522" s="104"/>
      <c r="B522" s="104"/>
      <c r="C522" s="104"/>
      <c r="D522" s="104"/>
      <c r="E522" s="104"/>
      <c r="F522" s="104"/>
      <c r="G522" s="104"/>
      <c r="H522" s="104"/>
      <c r="I522" s="104"/>
      <c r="J522" s="104"/>
      <c r="K522" s="104"/>
      <c r="L522" s="104"/>
      <c r="M522" s="104"/>
      <c r="P522" s="104"/>
      <c r="Q522" s="104"/>
      <c r="U522" s="104"/>
      <c r="AQ522" s="104"/>
      <c r="AR522" s="104"/>
      <c r="AS522" s="104"/>
      <c r="AT522" s="104"/>
      <c r="AU522" s="104"/>
      <c r="AV522" s="104"/>
      <c r="AW522" s="104"/>
      <c r="AX522" s="104"/>
      <c r="AY522" s="104"/>
      <c r="BH522" s="104"/>
      <c r="BJ522" s="104"/>
      <c r="BK522" s="104"/>
      <c r="BL522" s="104"/>
      <c r="BM522" s="104"/>
      <c r="BN522" s="104"/>
      <c r="BO522" s="104"/>
      <c r="BP522" s="104"/>
      <c r="BQ522" s="104"/>
      <c r="BR522" s="104"/>
      <c r="BS522" s="104"/>
      <c r="BT522" s="104"/>
      <c r="BV522" s="104"/>
      <c r="BW522" s="104"/>
      <c r="BX522" s="104"/>
      <c r="BY522" s="104"/>
      <c r="BZ522" s="104"/>
      <c r="CA522" s="104"/>
      <c r="CB522" s="104"/>
      <c r="CC522" s="104"/>
      <c r="CD522" s="104"/>
      <c r="CE522" s="104"/>
      <c r="CF522" s="104"/>
      <c r="CG522" s="104"/>
      <c r="CJ522" s="104"/>
      <c r="CL522" s="104"/>
      <c r="CM522" s="104"/>
      <c r="CN522" s="104"/>
      <c r="CO522" s="104"/>
      <c r="CP522" s="104"/>
      <c r="CQ522" s="104"/>
      <c r="CR522" s="104"/>
      <c r="CS522" s="104"/>
      <c r="CT522" s="104"/>
      <c r="CU522" s="104"/>
    </row>
    <row r="523" spans="1:99" ht="13" x14ac:dyDescent="0.3">
      <c r="A523" s="104"/>
      <c r="B523" s="104"/>
      <c r="C523" s="104"/>
      <c r="D523" s="104"/>
      <c r="E523" s="104"/>
      <c r="F523" s="104"/>
      <c r="G523" s="104"/>
      <c r="H523" s="104"/>
      <c r="I523" s="104"/>
      <c r="J523" s="104"/>
      <c r="K523" s="104"/>
      <c r="L523" s="104"/>
      <c r="M523" s="104"/>
      <c r="P523" s="104"/>
      <c r="Q523" s="104"/>
      <c r="U523" s="104"/>
      <c r="AQ523" s="104"/>
      <c r="AR523" s="104"/>
      <c r="AS523" s="104"/>
      <c r="AT523" s="104"/>
      <c r="AU523" s="104"/>
      <c r="AV523" s="104"/>
      <c r="AW523" s="104"/>
      <c r="AX523" s="104"/>
      <c r="AY523" s="104"/>
      <c r="BH523" s="104"/>
      <c r="BJ523" s="104"/>
      <c r="BK523" s="104"/>
      <c r="BL523" s="104"/>
      <c r="BM523" s="104"/>
      <c r="BN523" s="104"/>
      <c r="BO523" s="104"/>
      <c r="BP523" s="104"/>
      <c r="BQ523" s="104"/>
      <c r="BR523" s="104"/>
      <c r="BS523" s="104"/>
      <c r="BT523" s="104"/>
      <c r="BV523" s="104"/>
      <c r="BW523" s="104"/>
      <c r="BX523" s="104"/>
      <c r="BY523" s="104"/>
      <c r="BZ523" s="104"/>
      <c r="CA523" s="104"/>
      <c r="CB523" s="104"/>
      <c r="CC523" s="104"/>
      <c r="CD523" s="104"/>
      <c r="CE523" s="104"/>
      <c r="CF523" s="104"/>
      <c r="CG523" s="104"/>
      <c r="CJ523" s="104"/>
      <c r="CL523" s="104"/>
      <c r="CM523" s="104"/>
      <c r="CN523" s="104"/>
      <c r="CO523" s="104"/>
      <c r="CP523" s="104"/>
      <c r="CQ523" s="104"/>
      <c r="CR523" s="104"/>
      <c r="CS523" s="104"/>
      <c r="CT523" s="104"/>
      <c r="CU523" s="104"/>
    </row>
    <row r="524" spans="1:99" ht="13" x14ac:dyDescent="0.3">
      <c r="A524" s="104"/>
      <c r="B524" s="104"/>
      <c r="C524" s="104"/>
      <c r="D524" s="104"/>
      <c r="E524" s="104"/>
      <c r="F524" s="104"/>
      <c r="G524" s="104"/>
      <c r="H524" s="104"/>
      <c r="I524" s="104"/>
      <c r="J524" s="104"/>
      <c r="K524" s="104"/>
      <c r="L524" s="104"/>
      <c r="M524" s="104"/>
      <c r="P524" s="104"/>
      <c r="Q524" s="104"/>
      <c r="U524" s="104"/>
      <c r="AQ524" s="104"/>
      <c r="AR524" s="104"/>
      <c r="AS524" s="104"/>
      <c r="AT524" s="104"/>
      <c r="AU524" s="104"/>
      <c r="AV524" s="104"/>
      <c r="AW524" s="104"/>
      <c r="AX524" s="104"/>
      <c r="AY524" s="104"/>
      <c r="BH524" s="104"/>
      <c r="BJ524" s="104"/>
      <c r="BK524" s="104"/>
      <c r="BL524" s="104"/>
      <c r="BM524" s="104"/>
      <c r="BN524" s="104"/>
      <c r="BO524" s="104"/>
      <c r="BP524" s="104"/>
      <c r="BQ524" s="104"/>
      <c r="BR524" s="104"/>
      <c r="BS524" s="104"/>
      <c r="BT524" s="104"/>
      <c r="BV524" s="104"/>
      <c r="BW524" s="104"/>
      <c r="BX524" s="104"/>
      <c r="BY524" s="104"/>
      <c r="BZ524" s="104"/>
      <c r="CA524" s="104"/>
      <c r="CB524" s="104"/>
      <c r="CC524" s="104"/>
      <c r="CD524" s="104"/>
      <c r="CE524" s="104"/>
      <c r="CF524" s="104"/>
      <c r="CG524" s="104"/>
      <c r="CJ524" s="104"/>
      <c r="CL524" s="104"/>
      <c r="CM524" s="104"/>
      <c r="CN524" s="104"/>
      <c r="CO524" s="104"/>
      <c r="CP524" s="104"/>
      <c r="CQ524" s="104"/>
      <c r="CR524" s="104"/>
      <c r="CS524" s="104"/>
      <c r="CT524" s="104"/>
      <c r="CU524" s="104"/>
    </row>
    <row r="525" spans="1:99" ht="13" x14ac:dyDescent="0.3">
      <c r="A525" s="104"/>
      <c r="B525" s="104"/>
      <c r="C525" s="104"/>
      <c r="D525" s="104"/>
      <c r="E525" s="104"/>
      <c r="F525" s="104"/>
      <c r="G525" s="104"/>
      <c r="H525" s="104"/>
      <c r="I525" s="104"/>
      <c r="J525" s="104"/>
      <c r="K525" s="104"/>
      <c r="L525" s="104"/>
      <c r="M525" s="104"/>
      <c r="P525" s="104"/>
      <c r="Q525" s="104"/>
      <c r="U525" s="104"/>
      <c r="AQ525" s="104"/>
      <c r="AR525" s="104"/>
      <c r="AS525" s="104"/>
      <c r="AT525" s="104"/>
      <c r="AU525" s="104"/>
      <c r="AV525" s="104"/>
      <c r="AW525" s="104"/>
      <c r="AX525" s="104"/>
      <c r="AY525" s="104"/>
      <c r="BH525" s="104"/>
      <c r="BJ525" s="104"/>
      <c r="BK525" s="104"/>
      <c r="BL525" s="104"/>
      <c r="BM525" s="104"/>
      <c r="BN525" s="104"/>
      <c r="BO525" s="104"/>
      <c r="BP525" s="104"/>
      <c r="BQ525" s="104"/>
      <c r="BR525" s="104"/>
      <c r="BS525" s="104"/>
      <c r="BT525" s="104"/>
      <c r="BV525" s="104"/>
      <c r="BW525" s="104"/>
      <c r="BX525" s="104"/>
      <c r="BY525" s="104"/>
      <c r="BZ525" s="104"/>
      <c r="CA525" s="104"/>
      <c r="CB525" s="104"/>
      <c r="CC525" s="104"/>
      <c r="CD525" s="104"/>
      <c r="CE525" s="104"/>
      <c r="CF525" s="104"/>
      <c r="CG525" s="104"/>
      <c r="CJ525" s="104"/>
      <c r="CL525" s="104"/>
      <c r="CM525" s="104"/>
      <c r="CN525" s="104"/>
      <c r="CO525" s="104"/>
      <c r="CP525" s="104"/>
      <c r="CQ525" s="104"/>
      <c r="CR525" s="104"/>
      <c r="CS525" s="104"/>
      <c r="CT525" s="104"/>
      <c r="CU525" s="104"/>
    </row>
    <row r="526" spans="1:99" ht="13" x14ac:dyDescent="0.3">
      <c r="A526" s="104"/>
      <c r="B526" s="104"/>
      <c r="C526" s="104"/>
      <c r="D526" s="104"/>
      <c r="E526" s="104"/>
      <c r="F526" s="104"/>
      <c r="G526" s="104"/>
      <c r="H526" s="104"/>
      <c r="I526" s="104"/>
      <c r="J526" s="104"/>
      <c r="K526" s="104"/>
      <c r="L526" s="104"/>
      <c r="M526" s="104"/>
      <c r="P526" s="104"/>
      <c r="Q526" s="104"/>
      <c r="U526" s="104"/>
      <c r="AQ526" s="104"/>
      <c r="AR526" s="104"/>
      <c r="AS526" s="104"/>
      <c r="AT526" s="104"/>
      <c r="AU526" s="104"/>
      <c r="AV526" s="104"/>
      <c r="AW526" s="104"/>
      <c r="AX526" s="104"/>
      <c r="AY526" s="104"/>
      <c r="BH526" s="104"/>
      <c r="BJ526" s="104"/>
      <c r="BK526" s="104"/>
      <c r="BL526" s="104"/>
      <c r="BM526" s="104"/>
      <c r="BN526" s="104"/>
      <c r="BO526" s="104"/>
      <c r="BP526" s="104"/>
      <c r="BQ526" s="104"/>
      <c r="BR526" s="104"/>
      <c r="BS526" s="104"/>
      <c r="BT526" s="104"/>
      <c r="BV526" s="104"/>
      <c r="BW526" s="104"/>
      <c r="BX526" s="104"/>
      <c r="BY526" s="104"/>
      <c r="BZ526" s="104"/>
      <c r="CA526" s="104"/>
      <c r="CB526" s="104"/>
      <c r="CC526" s="104"/>
      <c r="CD526" s="104"/>
      <c r="CE526" s="104"/>
      <c r="CF526" s="104"/>
      <c r="CG526" s="104"/>
      <c r="CJ526" s="104"/>
      <c r="CL526" s="104"/>
      <c r="CM526" s="104"/>
      <c r="CN526" s="104"/>
      <c r="CO526" s="104"/>
      <c r="CP526" s="104"/>
      <c r="CQ526" s="104"/>
      <c r="CR526" s="104"/>
      <c r="CS526" s="104"/>
      <c r="CT526" s="104"/>
      <c r="CU526" s="104"/>
    </row>
    <row r="527" spans="1:99" ht="13" x14ac:dyDescent="0.3">
      <c r="A527" s="104"/>
      <c r="B527" s="104"/>
      <c r="C527" s="104"/>
      <c r="D527" s="104"/>
      <c r="E527" s="104"/>
      <c r="F527" s="104"/>
      <c r="G527" s="104"/>
      <c r="H527" s="104"/>
      <c r="I527" s="104"/>
      <c r="J527" s="104"/>
      <c r="K527" s="104"/>
      <c r="L527" s="104"/>
      <c r="M527" s="104"/>
      <c r="P527" s="104"/>
      <c r="Q527" s="104"/>
      <c r="U527" s="104"/>
      <c r="AQ527" s="104"/>
      <c r="AR527" s="104"/>
      <c r="AS527" s="104"/>
      <c r="AT527" s="104"/>
      <c r="AU527" s="104"/>
      <c r="AV527" s="104"/>
      <c r="AW527" s="104"/>
      <c r="AX527" s="104"/>
      <c r="AY527" s="104"/>
      <c r="BH527" s="104"/>
      <c r="BJ527" s="104"/>
      <c r="BK527" s="104"/>
      <c r="BL527" s="104"/>
      <c r="BM527" s="104"/>
      <c r="BN527" s="104"/>
      <c r="BO527" s="104"/>
      <c r="BP527" s="104"/>
      <c r="BQ527" s="104"/>
      <c r="BR527" s="104"/>
      <c r="BS527" s="104"/>
      <c r="BT527" s="104"/>
      <c r="BV527" s="104"/>
      <c r="BW527" s="104"/>
      <c r="BX527" s="104"/>
      <c r="BY527" s="104"/>
      <c r="BZ527" s="104"/>
      <c r="CA527" s="104"/>
      <c r="CB527" s="104"/>
      <c r="CC527" s="104"/>
      <c r="CD527" s="104"/>
      <c r="CE527" s="104"/>
      <c r="CF527" s="104"/>
      <c r="CG527" s="104"/>
      <c r="CJ527" s="104"/>
      <c r="CL527" s="104"/>
      <c r="CM527" s="104"/>
      <c r="CN527" s="104"/>
      <c r="CO527" s="104"/>
      <c r="CP527" s="104"/>
      <c r="CQ527" s="104"/>
      <c r="CR527" s="104"/>
      <c r="CS527" s="104"/>
      <c r="CT527" s="104"/>
      <c r="CU527" s="104"/>
    </row>
    <row r="528" spans="1:99" ht="13" x14ac:dyDescent="0.3">
      <c r="A528" s="104"/>
      <c r="B528" s="104"/>
      <c r="C528" s="104"/>
      <c r="D528" s="104"/>
      <c r="E528" s="104"/>
      <c r="F528" s="104"/>
      <c r="G528" s="104"/>
      <c r="H528" s="104"/>
      <c r="I528" s="104"/>
      <c r="J528" s="104"/>
      <c r="K528" s="104"/>
      <c r="L528" s="104"/>
      <c r="M528" s="104"/>
      <c r="P528" s="104"/>
      <c r="Q528" s="104"/>
      <c r="U528" s="104"/>
      <c r="AQ528" s="104"/>
      <c r="AR528" s="104"/>
      <c r="AS528" s="104"/>
      <c r="AT528" s="104"/>
      <c r="AU528" s="104"/>
      <c r="AV528" s="104"/>
      <c r="AW528" s="104"/>
      <c r="AX528" s="104"/>
      <c r="AY528" s="104"/>
      <c r="BH528" s="104"/>
      <c r="BJ528" s="104"/>
      <c r="BK528" s="104"/>
      <c r="BL528" s="104"/>
      <c r="BM528" s="104"/>
      <c r="BN528" s="104"/>
      <c r="BO528" s="104"/>
      <c r="BP528" s="104"/>
      <c r="BQ528" s="104"/>
      <c r="BR528" s="104"/>
      <c r="BS528" s="104"/>
      <c r="BT528" s="104"/>
      <c r="BV528" s="104"/>
      <c r="BW528" s="104"/>
      <c r="BX528" s="104"/>
      <c r="BY528" s="104"/>
      <c r="BZ528" s="104"/>
      <c r="CA528" s="104"/>
      <c r="CB528" s="104"/>
      <c r="CC528" s="104"/>
      <c r="CD528" s="104"/>
      <c r="CE528" s="104"/>
      <c r="CF528" s="104"/>
      <c r="CG528" s="104"/>
      <c r="CJ528" s="104"/>
      <c r="CL528" s="104"/>
      <c r="CM528" s="104"/>
      <c r="CN528" s="104"/>
      <c r="CO528" s="104"/>
      <c r="CP528" s="104"/>
      <c r="CQ528" s="104"/>
      <c r="CR528" s="104"/>
      <c r="CS528" s="104"/>
      <c r="CT528" s="104"/>
      <c r="CU528" s="104"/>
    </row>
    <row r="529" spans="1:99" ht="13" x14ac:dyDescent="0.3">
      <c r="A529" s="104"/>
      <c r="B529" s="104"/>
      <c r="C529" s="104"/>
      <c r="D529" s="104"/>
      <c r="E529" s="104"/>
      <c r="F529" s="104"/>
      <c r="G529" s="104"/>
      <c r="H529" s="104"/>
      <c r="I529" s="104"/>
      <c r="J529" s="104"/>
      <c r="K529" s="104"/>
      <c r="L529" s="104"/>
      <c r="M529" s="104"/>
      <c r="P529" s="104"/>
      <c r="Q529" s="104"/>
      <c r="U529" s="104"/>
      <c r="AQ529" s="104"/>
      <c r="AR529" s="104"/>
      <c r="AS529" s="104"/>
      <c r="AT529" s="104"/>
      <c r="AU529" s="104"/>
      <c r="AV529" s="104"/>
      <c r="AW529" s="104"/>
      <c r="AX529" s="104"/>
      <c r="AY529" s="104"/>
      <c r="BH529" s="104"/>
      <c r="BJ529" s="104"/>
      <c r="BK529" s="104"/>
      <c r="BL529" s="104"/>
      <c r="BM529" s="104"/>
      <c r="BN529" s="104"/>
      <c r="BO529" s="104"/>
      <c r="BP529" s="104"/>
      <c r="BQ529" s="104"/>
      <c r="BR529" s="104"/>
      <c r="BS529" s="104"/>
      <c r="BT529" s="104"/>
      <c r="BV529" s="104"/>
      <c r="BW529" s="104"/>
      <c r="BX529" s="104"/>
      <c r="BY529" s="104"/>
      <c r="BZ529" s="104"/>
      <c r="CA529" s="104"/>
      <c r="CB529" s="104"/>
      <c r="CC529" s="104"/>
      <c r="CD529" s="104"/>
      <c r="CE529" s="104"/>
      <c r="CF529" s="104"/>
      <c r="CG529" s="104"/>
      <c r="CJ529" s="104"/>
      <c r="CL529" s="104"/>
      <c r="CM529" s="104"/>
      <c r="CN529" s="104"/>
      <c r="CO529" s="104"/>
      <c r="CP529" s="104"/>
      <c r="CQ529" s="104"/>
      <c r="CR529" s="104"/>
      <c r="CS529" s="104"/>
      <c r="CT529" s="104"/>
      <c r="CU529" s="104"/>
    </row>
    <row r="530" spans="1:99" ht="13" x14ac:dyDescent="0.3">
      <c r="A530" s="104"/>
      <c r="B530" s="104"/>
      <c r="C530" s="104"/>
      <c r="D530" s="104"/>
      <c r="E530" s="104"/>
      <c r="F530" s="104"/>
      <c r="G530" s="104"/>
      <c r="H530" s="104"/>
      <c r="I530" s="104"/>
      <c r="J530" s="104"/>
      <c r="K530" s="104"/>
      <c r="L530" s="104"/>
      <c r="M530" s="104"/>
      <c r="P530" s="104"/>
      <c r="Q530" s="104"/>
      <c r="U530" s="104"/>
      <c r="AQ530" s="104"/>
      <c r="AR530" s="104"/>
      <c r="AS530" s="104"/>
      <c r="AT530" s="104"/>
      <c r="AU530" s="104"/>
      <c r="AV530" s="104"/>
      <c r="AW530" s="104"/>
      <c r="AX530" s="104"/>
      <c r="AY530" s="104"/>
      <c r="BH530" s="104"/>
      <c r="BJ530" s="104"/>
      <c r="BK530" s="104"/>
      <c r="BL530" s="104"/>
      <c r="BM530" s="104"/>
      <c r="BN530" s="104"/>
      <c r="BO530" s="104"/>
      <c r="BP530" s="104"/>
      <c r="BQ530" s="104"/>
      <c r="BR530" s="104"/>
      <c r="BS530" s="104"/>
      <c r="BT530" s="104"/>
      <c r="BV530" s="104"/>
      <c r="BW530" s="104"/>
      <c r="BX530" s="104"/>
      <c r="BY530" s="104"/>
      <c r="BZ530" s="104"/>
      <c r="CA530" s="104"/>
      <c r="CB530" s="104"/>
      <c r="CC530" s="104"/>
      <c r="CD530" s="104"/>
      <c r="CE530" s="104"/>
      <c r="CF530" s="104"/>
      <c r="CG530" s="104"/>
      <c r="CJ530" s="104"/>
      <c r="CL530" s="104"/>
      <c r="CM530" s="104"/>
      <c r="CN530" s="104"/>
      <c r="CO530" s="104"/>
      <c r="CP530" s="104"/>
      <c r="CQ530" s="104"/>
      <c r="CR530" s="104"/>
      <c r="CS530" s="104"/>
      <c r="CT530" s="104"/>
      <c r="CU530" s="104"/>
    </row>
    <row r="531" spans="1:99" ht="13" x14ac:dyDescent="0.3">
      <c r="A531" s="104"/>
      <c r="B531" s="104"/>
      <c r="C531" s="104"/>
      <c r="D531" s="104"/>
      <c r="E531" s="104"/>
      <c r="F531" s="104"/>
      <c r="G531" s="104"/>
      <c r="H531" s="104"/>
      <c r="I531" s="104"/>
      <c r="J531" s="104"/>
      <c r="K531" s="104"/>
      <c r="L531" s="104"/>
      <c r="M531" s="104"/>
      <c r="P531" s="104"/>
      <c r="Q531" s="104"/>
      <c r="U531" s="104"/>
      <c r="AQ531" s="104"/>
      <c r="AR531" s="104"/>
      <c r="AS531" s="104"/>
      <c r="AT531" s="104"/>
      <c r="AU531" s="104"/>
      <c r="AV531" s="104"/>
      <c r="AW531" s="104"/>
      <c r="AX531" s="104"/>
      <c r="AY531" s="104"/>
      <c r="BH531" s="104"/>
      <c r="BJ531" s="104"/>
      <c r="BK531" s="104"/>
      <c r="BL531" s="104"/>
      <c r="BM531" s="104"/>
      <c r="BN531" s="104"/>
      <c r="BO531" s="104"/>
      <c r="BP531" s="104"/>
      <c r="BQ531" s="104"/>
      <c r="BR531" s="104"/>
      <c r="BS531" s="104"/>
      <c r="BT531" s="104"/>
      <c r="BV531" s="104"/>
      <c r="BW531" s="104"/>
      <c r="BX531" s="104"/>
      <c r="BY531" s="104"/>
      <c r="BZ531" s="104"/>
      <c r="CA531" s="104"/>
      <c r="CB531" s="104"/>
      <c r="CC531" s="104"/>
      <c r="CD531" s="104"/>
      <c r="CE531" s="104"/>
      <c r="CF531" s="104"/>
      <c r="CG531" s="104"/>
      <c r="CJ531" s="104"/>
      <c r="CL531" s="104"/>
      <c r="CM531" s="104"/>
      <c r="CN531" s="104"/>
      <c r="CO531" s="104"/>
      <c r="CP531" s="104"/>
      <c r="CQ531" s="104"/>
      <c r="CR531" s="104"/>
      <c r="CS531" s="104"/>
      <c r="CT531" s="104"/>
      <c r="CU531" s="104"/>
    </row>
    <row r="532" spans="1:99" ht="13" x14ac:dyDescent="0.3">
      <c r="A532" s="104"/>
      <c r="B532" s="104"/>
      <c r="C532" s="104"/>
      <c r="D532" s="104"/>
      <c r="E532" s="104"/>
      <c r="F532" s="104"/>
      <c r="G532" s="104"/>
      <c r="H532" s="104"/>
      <c r="I532" s="104"/>
      <c r="J532" s="104"/>
      <c r="K532" s="104"/>
      <c r="L532" s="104"/>
      <c r="M532" s="104"/>
      <c r="P532" s="104"/>
      <c r="Q532" s="104"/>
      <c r="U532" s="104"/>
      <c r="AQ532" s="104"/>
      <c r="AR532" s="104"/>
      <c r="AS532" s="104"/>
      <c r="AT532" s="104"/>
      <c r="AU532" s="104"/>
      <c r="AV532" s="104"/>
      <c r="AW532" s="104"/>
      <c r="AX532" s="104"/>
      <c r="AY532" s="104"/>
      <c r="BH532" s="104"/>
      <c r="BJ532" s="104"/>
      <c r="BK532" s="104"/>
      <c r="BL532" s="104"/>
      <c r="BM532" s="104"/>
      <c r="BN532" s="104"/>
      <c r="BO532" s="104"/>
      <c r="BP532" s="104"/>
      <c r="BQ532" s="104"/>
      <c r="BR532" s="104"/>
      <c r="BS532" s="104"/>
      <c r="BT532" s="104"/>
      <c r="BV532" s="104"/>
      <c r="BW532" s="104"/>
      <c r="BX532" s="104"/>
      <c r="BY532" s="104"/>
      <c r="BZ532" s="104"/>
      <c r="CA532" s="104"/>
      <c r="CB532" s="104"/>
      <c r="CC532" s="104"/>
      <c r="CD532" s="104"/>
      <c r="CE532" s="104"/>
      <c r="CF532" s="104"/>
      <c r="CG532" s="104"/>
      <c r="CJ532" s="104"/>
      <c r="CL532" s="104"/>
      <c r="CM532" s="104"/>
      <c r="CN532" s="104"/>
      <c r="CO532" s="104"/>
      <c r="CP532" s="104"/>
      <c r="CQ532" s="104"/>
      <c r="CR532" s="104"/>
      <c r="CS532" s="104"/>
      <c r="CT532" s="104"/>
      <c r="CU532" s="104"/>
    </row>
    <row r="533" spans="1:99" ht="13" x14ac:dyDescent="0.3">
      <c r="A533" s="104"/>
      <c r="B533" s="104"/>
      <c r="C533" s="104"/>
      <c r="D533" s="104"/>
      <c r="E533" s="104"/>
      <c r="F533" s="104"/>
      <c r="G533" s="104"/>
      <c r="H533" s="104"/>
      <c r="I533" s="104"/>
      <c r="J533" s="104"/>
      <c r="K533" s="104"/>
      <c r="L533" s="104"/>
      <c r="M533" s="104"/>
      <c r="P533" s="104"/>
      <c r="Q533" s="104"/>
      <c r="U533" s="104"/>
      <c r="AQ533" s="104"/>
      <c r="AR533" s="104"/>
      <c r="AS533" s="104"/>
      <c r="AT533" s="104"/>
      <c r="AU533" s="104"/>
      <c r="AV533" s="104"/>
      <c r="AW533" s="104"/>
      <c r="AX533" s="104"/>
      <c r="AY533" s="104"/>
      <c r="BH533" s="104"/>
      <c r="BJ533" s="104"/>
      <c r="BK533" s="104"/>
      <c r="BL533" s="104"/>
      <c r="BM533" s="104"/>
      <c r="BN533" s="104"/>
      <c r="BO533" s="104"/>
      <c r="BP533" s="104"/>
      <c r="BQ533" s="104"/>
      <c r="BR533" s="104"/>
      <c r="BS533" s="104"/>
      <c r="BT533" s="104"/>
      <c r="BV533" s="104"/>
      <c r="BW533" s="104"/>
      <c r="BX533" s="104"/>
      <c r="BY533" s="104"/>
      <c r="BZ533" s="104"/>
      <c r="CA533" s="104"/>
      <c r="CB533" s="104"/>
      <c r="CC533" s="104"/>
      <c r="CD533" s="104"/>
      <c r="CE533" s="104"/>
      <c r="CF533" s="104"/>
      <c r="CG533" s="104"/>
      <c r="CJ533" s="104"/>
      <c r="CL533" s="104"/>
      <c r="CM533" s="104"/>
      <c r="CN533" s="104"/>
      <c r="CO533" s="104"/>
      <c r="CP533" s="104"/>
      <c r="CQ533" s="104"/>
      <c r="CR533" s="104"/>
      <c r="CS533" s="104"/>
      <c r="CT533" s="104"/>
      <c r="CU533" s="104"/>
    </row>
    <row r="534" spans="1:99" ht="13" x14ac:dyDescent="0.3">
      <c r="A534" s="104"/>
      <c r="B534" s="104"/>
      <c r="C534" s="104"/>
      <c r="D534" s="104"/>
      <c r="E534" s="104"/>
      <c r="F534" s="104"/>
      <c r="G534" s="104"/>
      <c r="H534" s="104"/>
      <c r="I534" s="104"/>
      <c r="J534" s="104"/>
      <c r="K534" s="104"/>
      <c r="L534" s="104"/>
      <c r="M534" s="104"/>
      <c r="P534" s="104"/>
      <c r="Q534" s="104"/>
      <c r="U534" s="104"/>
      <c r="AQ534" s="104"/>
      <c r="AR534" s="104"/>
      <c r="AS534" s="104"/>
      <c r="AT534" s="104"/>
      <c r="AU534" s="104"/>
      <c r="AV534" s="104"/>
      <c r="AW534" s="104"/>
      <c r="AX534" s="104"/>
      <c r="AY534" s="104"/>
      <c r="BH534" s="104"/>
      <c r="BJ534" s="104"/>
      <c r="BK534" s="104"/>
      <c r="BL534" s="104"/>
      <c r="BM534" s="104"/>
      <c r="BN534" s="104"/>
      <c r="BO534" s="104"/>
      <c r="BP534" s="104"/>
      <c r="BQ534" s="104"/>
      <c r="BR534" s="104"/>
      <c r="BS534" s="104"/>
      <c r="BT534" s="104"/>
      <c r="BV534" s="104"/>
      <c r="BW534" s="104"/>
      <c r="BX534" s="104"/>
      <c r="BY534" s="104"/>
      <c r="BZ534" s="104"/>
      <c r="CA534" s="104"/>
      <c r="CB534" s="104"/>
      <c r="CC534" s="104"/>
      <c r="CD534" s="104"/>
      <c r="CE534" s="104"/>
      <c r="CF534" s="104"/>
      <c r="CG534" s="104"/>
      <c r="CJ534" s="104"/>
      <c r="CL534" s="104"/>
      <c r="CM534" s="104"/>
      <c r="CN534" s="104"/>
      <c r="CO534" s="104"/>
      <c r="CP534" s="104"/>
      <c r="CQ534" s="104"/>
      <c r="CR534" s="104"/>
      <c r="CS534" s="104"/>
      <c r="CT534" s="104"/>
      <c r="CU534" s="104"/>
    </row>
    <row r="535" spans="1:99" ht="13" x14ac:dyDescent="0.3">
      <c r="A535" s="104"/>
      <c r="B535" s="104"/>
      <c r="C535" s="104"/>
      <c r="D535" s="104"/>
      <c r="E535" s="104"/>
      <c r="F535" s="104"/>
      <c r="G535" s="104"/>
      <c r="H535" s="104"/>
      <c r="I535" s="104"/>
      <c r="J535" s="104"/>
      <c r="K535" s="104"/>
      <c r="L535" s="104"/>
      <c r="M535" s="104"/>
      <c r="P535" s="104"/>
      <c r="Q535" s="104"/>
      <c r="U535" s="104"/>
      <c r="AQ535" s="104"/>
      <c r="AR535" s="104"/>
      <c r="AS535" s="104"/>
      <c r="AT535" s="104"/>
      <c r="AU535" s="104"/>
      <c r="AV535" s="104"/>
      <c r="AW535" s="104"/>
      <c r="AX535" s="104"/>
      <c r="AY535" s="104"/>
      <c r="BH535" s="104"/>
      <c r="BJ535" s="104"/>
      <c r="BK535" s="104"/>
      <c r="BL535" s="104"/>
      <c r="BM535" s="104"/>
      <c r="BN535" s="104"/>
      <c r="BO535" s="104"/>
      <c r="BP535" s="104"/>
      <c r="BQ535" s="104"/>
      <c r="BR535" s="104"/>
      <c r="BS535" s="104"/>
      <c r="BT535" s="104"/>
      <c r="BV535" s="104"/>
      <c r="BW535" s="104"/>
      <c r="BX535" s="104"/>
      <c r="BY535" s="104"/>
      <c r="BZ535" s="104"/>
      <c r="CA535" s="104"/>
      <c r="CB535" s="104"/>
      <c r="CC535" s="104"/>
      <c r="CD535" s="104"/>
      <c r="CE535" s="104"/>
      <c r="CF535" s="104"/>
      <c r="CG535" s="104"/>
      <c r="CJ535" s="104"/>
      <c r="CL535" s="104"/>
      <c r="CM535" s="104"/>
      <c r="CN535" s="104"/>
      <c r="CO535" s="104"/>
      <c r="CP535" s="104"/>
      <c r="CQ535" s="104"/>
      <c r="CR535" s="104"/>
      <c r="CS535" s="104"/>
      <c r="CT535" s="104"/>
      <c r="CU535" s="104"/>
    </row>
    <row r="536" spans="1:99" ht="13" x14ac:dyDescent="0.3">
      <c r="A536" s="104"/>
      <c r="B536" s="104"/>
      <c r="C536" s="104"/>
      <c r="D536" s="104"/>
      <c r="E536" s="104"/>
      <c r="F536" s="104"/>
      <c r="G536" s="104"/>
      <c r="H536" s="104"/>
      <c r="I536" s="104"/>
      <c r="J536" s="104"/>
      <c r="K536" s="104"/>
      <c r="L536" s="104"/>
      <c r="M536" s="104"/>
      <c r="P536" s="104"/>
      <c r="Q536" s="104"/>
      <c r="U536" s="104"/>
      <c r="AQ536" s="104"/>
      <c r="AR536" s="104"/>
      <c r="AS536" s="104"/>
      <c r="AT536" s="104"/>
      <c r="AU536" s="104"/>
      <c r="AV536" s="104"/>
      <c r="AW536" s="104"/>
      <c r="AX536" s="104"/>
      <c r="AY536" s="104"/>
      <c r="BH536" s="104"/>
      <c r="BJ536" s="104"/>
      <c r="BK536" s="104"/>
      <c r="BL536" s="104"/>
      <c r="BM536" s="104"/>
      <c r="BN536" s="104"/>
      <c r="BO536" s="104"/>
      <c r="BP536" s="104"/>
      <c r="BQ536" s="104"/>
      <c r="BR536" s="104"/>
      <c r="BS536" s="104"/>
      <c r="BT536" s="104"/>
      <c r="BV536" s="104"/>
      <c r="BW536" s="104"/>
      <c r="BX536" s="104"/>
      <c r="BY536" s="104"/>
      <c r="BZ536" s="104"/>
      <c r="CA536" s="104"/>
      <c r="CB536" s="104"/>
      <c r="CC536" s="104"/>
      <c r="CD536" s="104"/>
      <c r="CE536" s="104"/>
      <c r="CF536" s="104"/>
      <c r="CG536" s="104"/>
      <c r="CJ536" s="104"/>
      <c r="CL536" s="104"/>
      <c r="CM536" s="104"/>
      <c r="CN536" s="104"/>
      <c r="CO536" s="104"/>
      <c r="CP536" s="104"/>
      <c r="CQ536" s="104"/>
      <c r="CR536" s="104"/>
      <c r="CS536" s="104"/>
      <c r="CT536" s="104"/>
      <c r="CU536" s="104"/>
    </row>
    <row r="537" spans="1:99" ht="13" x14ac:dyDescent="0.3">
      <c r="A537" s="104"/>
      <c r="B537" s="104"/>
      <c r="C537" s="104"/>
      <c r="D537" s="104"/>
      <c r="E537" s="104"/>
      <c r="F537" s="104"/>
      <c r="G537" s="104"/>
      <c r="H537" s="104"/>
      <c r="I537" s="104"/>
      <c r="J537" s="104"/>
      <c r="K537" s="104"/>
      <c r="L537" s="104"/>
      <c r="M537" s="104"/>
      <c r="P537" s="104"/>
      <c r="Q537" s="104"/>
      <c r="U537" s="104"/>
      <c r="AQ537" s="104"/>
      <c r="AR537" s="104"/>
      <c r="AS537" s="104"/>
      <c r="AT537" s="104"/>
      <c r="AU537" s="104"/>
      <c r="AV537" s="104"/>
      <c r="AW537" s="104"/>
      <c r="AX537" s="104"/>
      <c r="AY537" s="104"/>
      <c r="BH537" s="104"/>
      <c r="BJ537" s="104"/>
      <c r="BK537" s="104"/>
      <c r="BL537" s="104"/>
      <c r="BM537" s="104"/>
      <c r="BN537" s="104"/>
      <c r="BO537" s="104"/>
      <c r="BP537" s="104"/>
      <c r="BQ537" s="104"/>
      <c r="BR537" s="104"/>
      <c r="BS537" s="104"/>
      <c r="BT537" s="104"/>
      <c r="BV537" s="104"/>
      <c r="BW537" s="104"/>
      <c r="BX537" s="104"/>
      <c r="BY537" s="104"/>
      <c r="BZ537" s="104"/>
      <c r="CA537" s="104"/>
      <c r="CB537" s="104"/>
      <c r="CC537" s="104"/>
      <c r="CD537" s="104"/>
      <c r="CE537" s="104"/>
      <c r="CF537" s="104"/>
      <c r="CG537" s="104"/>
      <c r="CJ537" s="104"/>
      <c r="CL537" s="104"/>
      <c r="CM537" s="104"/>
      <c r="CN537" s="104"/>
      <c r="CO537" s="104"/>
      <c r="CP537" s="104"/>
      <c r="CQ537" s="104"/>
      <c r="CR537" s="104"/>
      <c r="CS537" s="104"/>
      <c r="CT537" s="104"/>
      <c r="CU537" s="104"/>
    </row>
    <row r="538" spans="1:99" ht="13" x14ac:dyDescent="0.3">
      <c r="A538" s="104"/>
      <c r="B538" s="104"/>
      <c r="C538" s="104"/>
      <c r="D538" s="104"/>
      <c r="E538" s="104"/>
      <c r="F538" s="104"/>
      <c r="G538" s="104"/>
      <c r="H538" s="104"/>
      <c r="I538" s="104"/>
      <c r="J538" s="104"/>
      <c r="K538" s="104"/>
      <c r="L538" s="104"/>
      <c r="M538" s="104"/>
      <c r="P538" s="104"/>
      <c r="Q538" s="104"/>
      <c r="U538" s="104"/>
      <c r="AQ538" s="104"/>
      <c r="AR538" s="104"/>
      <c r="AS538" s="104"/>
      <c r="AT538" s="104"/>
      <c r="AU538" s="104"/>
      <c r="AV538" s="104"/>
      <c r="AW538" s="104"/>
      <c r="AX538" s="104"/>
      <c r="AY538" s="104"/>
      <c r="BH538" s="104"/>
      <c r="BJ538" s="104"/>
      <c r="BK538" s="104"/>
      <c r="BL538" s="104"/>
      <c r="BM538" s="104"/>
      <c r="BN538" s="104"/>
      <c r="BO538" s="104"/>
      <c r="BP538" s="104"/>
      <c r="BQ538" s="104"/>
      <c r="BR538" s="104"/>
      <c r="BS538" s="104"/>
      <c r="BT538" s="104"/>
      <c r="BV538" s="104"/>
      <c r="BW538" s="104"/>
      <c r="BX538" s="104"/>
      <c r="BY538" s="104"/>
      <c r="BZ538" s="104"/>
      <c r="CA538" s="104"/>
      <c r="CB538" s="104"/>
      <c r="CC538" s="104"/>
      <c r="CD538" s="104"/>
      <c r="CE538" s="104"/>
      <c r="CF538" s="104"/>
      <c r="CG538" s="104"/>
      <c r="CJ538" s="104"/>
      <c r="CL538" s="104"/>
      <c r="CM538" s="104"/>
      <c r="CN538" s="104"/>
      <c r="CO538" s="104"/>
      <c r="CP538" s="104"/>
      <c r="CQ538" s="104"/>
      <c r="CR538" s="104"/>
      <c r="CS538" s="104"/>
      <c r="CT538" s="104"/>
      <c r="CU538" s="104"/>
    </row>
    <row r="539" spans="1:99" ht="13" x14ac:dyDescent="0.3">
      <c r="A539" s="104"/>
      <c r="B539" s="104"/>
      <c r="C539" s="104"/>
      <c r="D539" s="104"/>
      <c r="E539" s="104"/>
      <c r="F539" s="104"/>
      <c r="G539" s="104"/>
      <c r="H539" s="104"/>
      <c r="I539" s="104"/>
      <c r="J539" s="104"/>
      <c r="K539" s="104"/>
      <c r="L539" s="104"/>
      <c r="M539" s="104"/>
      <c r="P539" s="104"/>
      <c r="Q539" s="104"/>
      <c r="U539" s="104"/>
      <c r="AQ539" s="104"/>
      <c r="AR539" s="104"/>
      <c r="AS539" s="104"/>
      <c r="AT539" s="104"/>
      <c r="AU539" s="104"/>
      <c r="AV539" s="104"/>
      <c r="AW539" s="104"/>
      <c r="AX539" s="104"/>
      <c r="AY539" s="104"/>
      <c r="BH539" s="104"/>
      <c r="BJ539" s="104"/>
      <c r="BK539" s="104"/>
      <c r="BL539" s="104"/>
      <c r="BM539" s="104"/>
      <c r="BN539" s="104"/>
      <c r="BO539" s="104"/>
      <c r="BP539" s="104"/>
      <c r="BQ539" s="104"/>
      <c r="BR539" s="104"/>
      <c r="BS539" s="104"/>
      <c r="BT539" s="104"/>
      <c r="BV539" s="104"/>
      <c r="BW539" s="104"/>
      <c r="BX539" s="104"/>
      <c r="BY539" s="104"/>
      <c r="BZ539" s="104"/>
      <c r="CA539" s="104"/>
      <c r="CB539" s="104"/>
      <c r="CC539" s="104"/>
      <c r="CD539" s="104"/>
      <c r="CE539" s="104"/>
      <c r="CF539" s="104"/>
      <c r="CG539" s="104"/>
      <c r="CJ539" s="104"/>
      <c r="CL539" s="104"/>
      <c r="CM539" s="104"/>
      <c r="CN539" s="104"/>
      <c r="CO539" s="104"/>
      <c r="CP539" s="104"/>
      <c r="CQ539" s="104"/>
      <c r="CR539" s="104"/>
      <c r="CS539" s="104"/>
      <c r="CT539" s="104"/>
      <c r="CU539" s="104"/>
    </row>
    <row r="540" spans="1:99" ht="13" x14ac:dyDescent="0.3">
      <c r="A540" s="104"/>
      <c r="B540" s="104"/>
      <c r="C540" s="104"/>
      <c r="D540" s="104"/>
      <c r="E540" s="104"/>
      <c r="F540" s="104"/>
      <c r="G540" s="104"/>
      <c r="H540" s="104"/>
      <c r="I540" s="104"/>
      <c r="J540" s="104"/>
      <c r="K540" s="104"/>
      <c r="L540" s="104"/>
      <c r="M540" s="104"/>
      <c r="P540" s="104"/>
      <c r="Q540" s="104"/>
      <c r="U540" s="104"/>
      <c r="AQ540" s="104"/>
      <c r="AR540" s="104"/>
      <c r="AS540" s="104"/>
      <c r="AT540" s="104"/>
      <c r="AU540" s="104"/>
      <c r="AV540" s="104"/>
      <c r="AW540" s="104"/>
      <c r="AX540" s="104"/>
      <c r="AY540" s="104"/>
      <c r="BH540" s="104"/>
      <c r="BJ540" s="104"/>
      <c r="BK540" s="104"/>
      <c r="BL540" s="104"/>
      <c r="BM540" s="104"/>
      <c r="BN540" s="104"/>
      <c r="BO540" s="104"/>
      <c r="BP540" s="104"/>
      <c r="BQ540" s="104"/>
      <c r="BR540" s="104"/>
      <c r="BS540" s="104"/>
      <c r="BT540" s="104"/>
      <c r="BV540" s="104"/>
      <c r="BW540" s="104"/>
      <c r="BX540" s="104"/>
      <c r="BY540" s="104"/>
      <c r="BZ540" s="104"/>
      <c r="CA540" s="104"/>
      <c r="CB540" s="104"/>
      <c r="CC540" s="104"/>
      <c r="CD540" s="104"/>
      <c r="CE540" s="104"/>
      <c r="CF540" s="104"/>
      <c r="CG540" s="104"/>
      <c r="CJ540" s="104"/>
      <c r="CL540" s="104"/>
      <c r="CM540" s="104"/>
      <c r="CN540" s="104"/>
      <c r="CO540" s="104"/>
      <c r="CP540" s="104"/>
      <c r="CQ540" s="104"/>
      <c r="CR540" s="104"/>
      <c r="CS540" s="104"/>
      <c r="CT540" s="104"/>
      <c r="CU540" s="104"/>
    </row>
    <row r="541" spans="1:99" ht="13" x14ac:dyDescent="0.3">
      <c r="A541" s="104"/>
      <c r="B541" s="104"/>
      <c r="C541" s="104"/>
      <c r="D541" s="104"/>
      <c r="E541" s="104"/>
      <c r="F541" s="104"/>
      <c r="G541" s="104"/>
      <c r="H541" s="104"/>
      <c r="I541" s="104"/>
      <c r="J541" s="104"/>
      <c r="K541" s="104"/>
      <c r="L541" s="104"/>
      <c r="M541" s="104"/>
      <c r="P541" s="104"/>
      <c r="Q541" s="104"/>
      <c r="U541" s="104"/>
      <c r="AQ541" s="104"/>
      <c r="AR541" s="104"/>
      <c r="AS541" s="104"/>
      <c r="AT541" s="104"/>
      <c r="AU541" s="104"/>
      <c r="AV541" s="104"/>
      <c r="AW541" s="104"/>
      <c r="AX541" s="104"/>
      <c r="AY541" s="104"/>
      <c r="BH541" s="104"/>
      <c r="BJ541" s="104"/>
      <c r="BK541" s="104"/>
      <c r="BL541" s="104"/>
      <c r="BM541" s="104"/>
      <c r="BN541" s="104"/>
      <c r="BO541" s="104"/>
      <c r="BP541" s="104"/>
      <c r="BQ541" s="104"/>
      <c r="BR541" s="104"/>
      <c r="BS541" s="104"/>
      <c r="BT541" s="104"/>
      <c r="BV541" s="104"/>
      <c r="BW541" s="104"/>
      <c r="BX541" s="104"/>
      <c r="BY541" s="104"/>
      <c r="BZ541" s="104"/>
      <c r="CA541" s="104"/>
      <c r="CB541" s="104"/>
      <c r="CC541" s="104"/>
      <c r="CD541" s="104"/>
      <c r="CE541" s="104"/>
      <c r="CF541" s="104"/>
      <c r="CG541" s="104"/>
      <c r="CJ541" s="104"/>
      <c r="CL541" s="104"/>
      <c r="CM541" s="104"/>
      <c r="CN541" s="104"/>
      <c r="CO541" s="104"/>
      <c r="CP541" s="104"/>
      <c r="CQ541" s="104"/>
      <c r="CR541" s="104"/>
      <c r="CS541" s="104"/>
      <c r="CT541" s="104"/>
      <c r="CU541" s="104"/>
    </row>
    <row r="542" spans="1:99" ht="13" x14ac:dyDescent="0.3">
      <c r="A542" s="104"/>
      <c r="B542" s="104"/>
      <c r="C542" s="104"/>
      <c r="D542" s="104"/>
      <c r="E542" s="104"/>
      <c r="F542" s="104"/>
      <c r="G542" s="104"/>
      <c r="H542" s="104"/>
      <c r="I542" s="104"/>
      <c r="J542" s="104"/>
      <c r="K542" s="104"/>
      <c r="L542" s="104"/>
      <c r="M542" s="104"/>
      <c r="P542" s="104"/>
      <c r="Q542" s="104"/>
      <c r="U542" s="104"/>
      <c r="AQ542" s="104"/>
      <c r="AR542" s="104"/>
      <c r="AS542" s="104"/>
      <c r="AT542" s="104"/>
      <c r="AU542" s="104"/>
      <c r="AV542" s="104"/>
      <c r="AW542" s="104"/>
      <c r="AX542" s="104"/>
      <c r="AY542" s="104"/>
      <c r="BH542" s="104"/>
      <c r="BJ542" s="104"/>
      <c r="BK542" s="104"/>
      <c r="BL542" s="104"/>
      <c r="BM542" s="104"/>
      <c r="BN542" s="104"/>
      <c r="BO542" s="104"/>
      <c r="BP542" s="104"/>
      <c r="BQ542" s="104"/>
      <c r="BR542" s="104"/>
      <c r="BS542" s="104"/>
      <c r="BT542" s="104"/>
      <c r="BV542" s="104"/>
      <c r="BW542" s="104"/>
      <c r="BX542" s="104"/>
      <c r="BY542" s="104"/>
      <c r="BZ542" s="104"/>
      <c r="CA542" s="104"/>
      <c r="CB542" s="104"/>
      <c r="CC542" s="104"/>
      <c r="CD542" s="104"/>
      <c r="CE542" s="104"/>
      <c r="CF542" s="104"/>
      <c r="CG542" s="104"/>
      <c r="CJ542" s="104"/>
      <c r="CL542" s="104"/>
      <c r="CM542" s="104"/>
      <c r="CN542" s="104"/>
      <c r="CO542" s="104"/>
      <c r="CP542" s="104"/>
      <c r="CQ542" s="104"/>
      <c r="CR542" s="104"/>
      <c r="CS542" s="104"/>
      <c r="CT542" s="104"/>
      <c r="CU542" s="104"/>
    </row>
    <row r="543" spans="1:99" ht="13" x14ac:dyDescent="0.3">
      <c r="A543" s="104"/>
      <c r="B543" s="104"/>
      <c r="C543" s="104"/>
      <c r="D543" s="104"/>
      <c r="E543" s="104"/>
      <c r="F543" s="104"/>
      <c r="G543" s="104"/>
      <c r="H543" s="104"/>
      <c r="I543" s="104"/>
      <c r="J543" s="104"/>
      <c r="K543" s="104"/>
      <c r="L543" s="104"/>
      <c r="M543" s="104"/>
      <c r="P543" s="104"/>
      <c r="Q543" s="104"/>
      <c r="U543" s="104"/>
      <c r="AQ543" s="104"/>
      <c r="AR543" s="104"/>
      <c r="AS543" s="104"/>
      <c r="AT543" s="104"/>
      <c r="AU543" s="104"/>
      <c r="AV543" s="104"/>
      <c r="AW543" s="104"/>
      <c r="AX543" s="104"/>
      <c r="AY543" s="104"/>
      <c r="BH543" s="104"/>
      <c r="BJ543" s="104"/>
      <c r="BK543" s="104"/>
      <c r="BL543" s="104"/>
      <c r="BM543" s="104"/>
      <c r="BN543" s="104"/>
      <c r="BO543" s="104"/>
      <c r="BP543" s="104"/>
      <c r="BQ543" s="104"/>
      <c r="BR543" s="104"/>
      <c r="BS543" s="104"/>
      <c r="BT543" s="104"/>
      <c r="BV543" s="104"/>
      <c r="BW543" s="104"/>
      <c r="BX543" s="104"/>
      <c r="BY543" s="104"/>
      <c r="BZ543" s="104"/>
      <c r="CA543" s="104"/>
      <c r="CB543" s="104"/>
      <c r="CC543" s="104"/>
      <c r="CD543" s="104"/>
      <c r="CE543" s="104"/>
      <c r="CF543" s="104"/>
      <c r="CG543" s="104"/>
      <c r="CJ543" s="104"/>
      <c r="CL543" s="104"/>
      <c r="CM543" s="104"/>
      <c r="CN543" s="104"/>
      <c r="CO543" s="104"/>
      <c r="CP543" s="104"/>
      <c r="CQ543" s="104"/>
      <c r="CR543" s="104"/>
      <c r="CS543" s="104"/>
      <c r="CT543" s="104"/>
      <c r="CU543" s="104"/>
    </row>
    <row r="544" spans="1:99" ht="13" x14ac:dyDescent="0.3">
      <c r="A544" s="104"/>
      <c r="B544" s="104"/>
      <c r="C544" s="104"/>
      <c r="D544" s="104"/>
      <c r="E544" s="104"/>
      <c r="F544" s="104"/>
      <c r="G544" s="104"/>
      <c r="H544" s="104"/>
      <c r="I544" s="104"/>
      <c r="J544" s="104"/>
      <c r="K544" s="104"/>
      <c r="L544" s="104"/>
      <c r="M544" s="104"/>
      <c r="P544" s="104"/>
      <c r="Q544" s="104"/>
      <c r="U544" s="104"/>
      <c r="AQ544" s="104"/>
      <c r="AR544" s="104"/>
      <c r="AS544" s="104"/>
      <c r="AT544" s="104"/>
      <c r="AU544" s="104"/>
      <c r="AV544" s="104"/>
      <c r="AW544" s="104"/>
      <c r="AX544" s="104"/>
      <c r="AY544" s="104"/>
      <c r="BH544" s="104"/>
      <c r="BJ544" s="104"/>
      <c r="BK544" s="104"/>
      <c r="BL544" s="104"/>
      <c r="BM544" s="104"/>
      <c r="BN544" s="104"/>
      <c r="BO544" s="104"/>
      <c r="BP544" s="104"/>
      <c r="BQ544" s="104"/>
      <c r="BR544" s="104"/>
      <c r="BS544" s="104"/>
      <c r="BT544" s="104"/>
      <c r="BV544" s="104"/>
      <c r="BW544" s="104"/>
      <c r="BX544" s="104"/>
      <c r="BY544" s="104"/>
      <c r="BZ544" s="104"/>
      <c r="CA544" s="104"/>
      <c r="CB544" s="104"/>
      <c r="CC544" s="104"/>
      <c r="CD544" s="104"/>
      <c r="CE544" s="104"/>
      <c r="CF544" s="104"/>
      <c r="CG544" s="104"/>
      <c r="CJ544" s="104"/>
      <c r="CL544" s="104"/>
      <c r="CM544" s="104"/>
      <c r="CN544" s="104"/>
      <c r="CO544" s="104"/>
      <c r="CP544" s="104"/>
      <c r="CQ544" s="104"/>
      <c r="CR544" s="104"/>
      <c r="CS544" s="104"/>
      <c r="CT544" s="104"/>
      <c r="CU544" s="104"/>
    </row>
    <row r="545" spans="1:99" ht="13" x14ac:dyDescent="0.3">
      <c r="A545" s="104"/>
      <c r="B545" s="104"/>
      <c r="C545" s="104"/>
      <c r="D545" s="104"/>
      <c r="E545" s="104"/>
      <c r="F545" s="104"/>
      <c r="G545" s="104"/>
      <c r="H545" s="104"/>
      <c r="I545" s="104"/>
      <c r="J545" s="104"/>
      <c r="K545" s="104"/>
      <c r="L545" s="104"/>
      <c r="M545" s="104"/>
      <c r="P545" s="104"/>
      <c r="Q545" s="104"/>
      <c r="U545" s="104"/>
      <c r="AQ545" s="104"/>
      <c r="AR545" s="104"/>
      <c r="AS545" s="104"/>
      <c r="AT545" s="104"/>
      <c r="AU545" s="104"/>
      <c r="AV545" s="104"/>
      <c r="AW545" s="104"/>
      <c r="AX545" s="104"/>
      <c r="AY545" s="104"/>
      <c r="BH545" s="104"/>
      <c r="BJ545" s="104"/>
      <c r="BK545" s="104"/>
      <c r="BL545" s="104"/>
      <c r="BM545" s="104"/>
      <c r="BN545" s="104"/>
      <c r="BO545" s="104"/>
      <c r="BP545" s="104"/>
      <c r="BQ545" s="104"/>
      <c r="BR545" s="104"/>
      <c r="BS545" s="104"/>
      <c r="BT545" s="104"/>
      <c r="BV545" s="104"/>
      <c r="BW545" s="104"/>
      <c r="BX545" s="104"/>
      <c r="BY545" s="104"/>
      <c r="BZ545" s="104"/>
      <c r="CA545" s="104"/>
      <c r="CB545" s="104"/>
      <c r="CC545" s="104"/>
      <c r="CD545" s="104"/>
      <c r="CE545" s="104"/>
      <c r="CF545" s="104"/>
      <c r="CG545" s="104"/>
      <c r="CJ545" s="104"/>
      <c r="CL545" s="104"/>
      <c r="CM545" s="104"/>
      <c r="CN545" s="104"/>
      <c r="CO545" s="104"/>
      <c r="CP545" s="104"/>
      <c r="CQ545" s="104"/>
      <c r="CR545" s="104"/>
      <c r="CS545" s="104"/>
      <c r="CT545" s="104"/>
      <c r="CU545" s="104"/>
    </row>
    <row r="546" spans="1:99" ht="13" x14ac:dyDescent="0.3">
      <c r="A546" s="104"/>
      <c r="B546" s="104"/>
      <c r="C546" s="104"/>
      <c r="D546" s="104"/>
      <c r="E546" s="104"/>
      <c r="F546" s="104"/>
      <c r="G546" s="104"/>
      <c r="H546" s="104"/>
      <c r="I546" s="104"/>
      <c r="J546" s="104"/>
      <c r="K546" s="104"/>
      <c r="L546" s="104"/>
      <c r="M546" s="104"/>
      <c r="P546" s="104"/>
      <c r="Q546" s="104"/>
      <c r="U546" s="104"/>
      <c r="AQ546" s="104"/>
      <c r="AR546" s="104"/>
      <c r="AS546" s="104"/>
      <c r="AT546" s="104"/>
      <c r="AU546" s="104"/>
      <c r="AV546" s="104"/>
      <c r="AW546" s="104"/>
      <c r="AX546" s="104"/>
      <c r="AY546" s="104"/>
      <c r="BH546" s="104"/>
      <c r="BJ546" s="104"/>
      <c r="BK546" s="104"/>
      <c r="BL546" s="104"/>
      <c r="BM546" s="104"/>
      <c r="BN546" s="104"/>
      <c r="BO546" s="104"/>
      <c r="BP546" s="104"/>
      <c r="BQ546" s="104"/>
      <c r="BR546" s="104"/>
      <c r="BS546" s="104"/>
      <c r="BT546" s="104"/>
      <c r="BV546" s="104"/>
      <c r="BW546" s="104"/>
      <c r="BX546" s="104"/>
      <c r="BY546" s="104"/>
      <c r="BZ546" s="104"/>
      <c r="CA546" s="104"/>
      <c r="CB546" s="104"/>
      <c r="CC546" s="104"/>
      <c r="CD546" s="104"/>
      <c r="CE546" s="104"/>
      <c r="CF546" s="104"/>
      <c r="CG546" s="104"/>
      <c r="CJ546" s="104"/>
      <c r="CL546" s="104"/>
      <c r="CM546" s="104"/>
      <c r="CN546" s="104"/>
      <c r="CO546" s="104"/>
      <c r="CP546" s="104"/>
      <c r="CQ546" s="104"/>
      <c r="CR546" s="104"/>
      <c r="CS546" s="104"/>
      <c r="CT546" s="104"/>
      <c r="CU546" s="104"/>
    </row>
    <row r="547" spans="1:99" ht="13" x14ac:dyDescent="0.3">
      <c r="A547" s="104"/>
      <c r="B547" s="104"/>
      <c r="C547" s="104"/>
      <c r="D547" s="104"/>
      <c r="E547" s="104"/>
      <c r="F547" s="104"/>
      <c r="G547" s="104"/>
      <c r="H547" s="104"/>
      <c r="I547" s="104"/>
      <c r="J547" s="104"/>
      <c r="K547" s="104"/>
      <c r="L547" s="104"/>
      <c r="M547" s="104"/>
      <c r="P547" s="104"/>
      <c r="Q547" s="104"/>
      <c r="U547" s="104"/>
      <c r="AQ547" s="104"/>
      <c r="AR547" s="104"/>
      <c r="AS547" s="104"/>
      <c r="AT547" s="104"/>
      <c r="AU547" s="104"/>
      <c r="AV547" s="104"/>
      <c r="AW547" s="104"/>
      <c r="AX547" s="104"/>
      <c r="AY547" s="104"/>
      <c r="BH547" s="104"/>
      <c r="BJ547" s="104"/>
      <c r="BK547" s="104"/>
      <c r="BL547" s="104"/>
      <c r="BM547" s="104"/>
      <c r="BN547" s="104"/>
      <c r="BO547" s="104"/>
      <c r="BP547" s="104"/>
      <c r="BQ547" s="104"/>
      <c r="BR547" s="104"/>
      <c r="BS547" s="104"/>
      <c r="BT547" s="104"/>
      <c r="BV547" s="104"/>
      <c r="BW547" s="104"/>
      <c r="BX547" s="104"/>
      <c r="BY547" s="104"/>
      <c r="BZ547" s="104"/>
      <c r="CA547" s="104"/>
      <c r="CB547" s="104"/>
      <c r="CC547" s="104"/>
      <c r="CD547" s="104"/>
      <c r="CE547" s="104"/>
      <c r="CF547" s="104"/>
      <c r="CG547" s="104"/>
      <c r="CJ547" s="104"/>
      <c r="CL547" s="104"/>
      <c r="CM547" s="104"/>
      <c r="CN547" s="104"/>
      <c r="CO547" s="104"/>
      <c r="CP547" s="104"/>
      <c r="CQ547" s="104"/>
      <c r="CR547" s="104"/>
      <c r="CS547" s="104"/>
      <c r="CT547" s="104"/>
      <c r="CU547" s="104"/>
    </row>
    <row r="548" spans="1:99" ht="13" x14ac:dyDescent="0.3">
      <c r="A548" s="104"/>
      <c r="B548" s="104"/>
      <c r="C548" s="104"/>
      <c r="D548" s="104"/>
      <c r="E548" s="104"/>
      <c r="F548" s="104"/>
      <c r="G548" s="104"/>
      <c r="H548" s="104"/>
      <c r="I548" s="104"/>
      <c r="J548" s="104"/>
      <c r="K548" s="104"/>
      <c r="L548" s="104"/>
      <c r="M548" s="104"/>
      <c r="P548" s="104"/>
      <c r="Q548" s="104"/>
      <c r="U548" s="104"/>
      <c r="AQ548" s="104"/>
      <c r="AR548" s="104"/>
      <c r="AS548" s="104"/>
      <c r="AT548" s="104"/>
      <c r="AU548" s="104"/>
      <c r="AV548" s="104"/>
      <c r="AW548" s="104"/>
      <c r="AX548" s="104"/>
      <c r="AY548" s="104"/>
      <c r="BH548" s="104"/>
      <c r="BJ548" s="104"/>
      <c r="BK548" s="104"/>
      <c r="BL548" s="104"/>
      <c r="BM548" s="104"/>
      <c r="BN548" s="104"/>
      <c r="BO548" s="104"/>
      <c r="BP548" s="104"/>
      <c r="BQ548" s="104"/>
      <c r="BR548" s="104"/>
      <c r="BS548" s="104"/>
      <c r="BT548" s="104"/>
      <c r="BV548" s="104"/>
      <c r="BW548" s="104"/>
      <c r="BX548" s="104"/>
      <c r="BY548" s="104"/>
      <c r="BZ548" s="104"/>
      <c r="CA548" s="104"/>
      <c r="CB548" s="104"/>
      <c r="CC548" s="104"/>
      <c r="CD548" s="104"/>
      <c r="CE548" s="104"/>
      <c r="CF548" s="104"/>
      <c r="CG548" s="104"/>
      <c r="CJ548" s="104"/>
      <c r="CL548" s="104"/>
      <c r="CM548" s="104"/>
      <c r="CN548" s="104"/>
      <c r="CO548" s="104"/>
      <c r="CP548" s="104"/>
      <c r="CQ548" s="104"/>
      <c r="CR548" s="104"/>
      <c r="CS548" s="104"/>
      <c r="CT548" s="104"/>
      <c r="CU548" s="104"/>
    </row>
    <row r="549" spans="1:99" ht="13" x14ac:dyDescent="0.3">
      <c r="A549" s="104"/>
      <c r="B549" s="104"/>
      <c r="C549" s="104"/>
      <c r="D549" s="104"/>
      <c r="E549" s="104"/>
      <c r="F549" s="104"/>
      <c r="G549" s="104"/>
      <c r="H549" s="104"/>
      <c r="I549" s="104"/>
      <c r="J549" s="104"/>
      <c r="K549" s="104"/>
      <c r="L549" s="104"/>
      <c r="M549" s="104"/>
      <c r="P549" s="104"/>
      <c r="Q549" s="104"/>
      <c r="U549" s="104"/>
      <c r="AQ549" s="104"/>
      <c r="AR549" s="104"/>
      <c r="AS549" s="104"/>
      <c r="AT549" s="104"/>
      <c r="AU549" s="104"/>
      <c r="AV549" s="104"/>
      <c r="AW549" s="104"/>
      <c r="AX549" s="104"/>
      <c r="AY549" s="104"/>
      <c r="BH549" s="104"/>
      <c r="BJ549" s="104"/>
      <c r="BK549" s="104"/>
      <c r="BL549" s="104"/>
      <c r="BM549" s="104"/>
      <c r="BN549" s="104"/>
      <c r="BO549" s="104"/>
      <c r="BP549" s="104"/>
      <c r="BQ549" s="104"/>
      <c r="BR549" s="104"/>
      <c r="BS549" s="104"/>
      <c r="BT549" s="104"/>
      <c r="BV549" s="104"/>
      <c r="BW549" s="104"/>
      <c r="BX549" s="104"/>
      <c r="BY549" s="104"/>
      <c r="BZ549" s="104"/>
      <c r="CA549" s="104"/>
      <c r="CB549" s="104"/>
      <c r="CC549" s="104"/>
      <c r="CD549" s="104"/>
      <c r="CE549" s="104"/>
      <c r="CF549" s="104"/>
      <c r="CG549" s="104"/>
      <c r="CJ549" s="104"/>
      <c r="CL549" s="104"/>
      <c r="CM549" s="104"/>
      <c r="CN549" s="104"/>
      <c r="CO549" s="104"/>
      <c r="CP549" s="104"/>
      <c r="CQ549" s="104"/>
      <c r="CR549" s="104"/>
      <c r="CS549" s="104"/>
      <c r="CT549" s="104"/>
      <c r="CU549" s="104"/>
    </row>
    <row r="550" spans="1:99" ht="13" x14ac:dyDescent="0.3">
      <c r="A550" s="104"/>
      <c r="B550" s="104"/>
      <c r="C550" s="104"/>
      <c r="D550" s="104"/>
      <c r="E550" s="104"/>
      <c r="F550" s="104"/>
      <c r="G550" s="104"/>
      <c r="H550" s="104"/>
      <c r="I550" s="104"/>
      <c r="J550" s="104"/>
      <c r="K550" s="104"/>
      <c r="L550" s="104"/>
      <c r="M550" s="104"/>
      <c r="P550" s="104"/>
      <c r="Q550" s="104"/>
      <c r="U550" s="104"/>
      <c r="AQ550" s="104"/>
      <c r="AR550" s="104"/>
      <c r="AS550" s="104"/>
      <c r="AT550" s="104"/>
      <c r="AU550" s="104"/>
      <c r="AV550" s="104"/>
      <c r="AW550" s="104"/>
      <c r="AX550" s="104"/>
      <c r="AY550" s="104"/>
      <c r="BH550" s="104"/>
      <c r="BJ550" s="104"/>
      <c r="BK550" s="104"/>
      <c r="BL550" s="104"/>
      <c r="BM550" s="104"/>
      <c r="BN550" s="104"/>
      <c r="BO550" s="104"/>
      <c r="BP550" s="104"/>
      <c r="BQ550" s="104"/>
      <c r="BR550" s="104"/>
      <c r="BS550" s="104"/>
      <c r="BT550" s="104"/>
      <c r="BV550" s="104"/>
      <c r="BW550" s="104"/>
      <c r="BX550" s="104"/>
      <c r="BY550" s="104"/>
      <c r="BZ550" s="104"/>
      <c r="CA550" s="104"/>
      <c r="CB550" s="104"/>
      <c r="CC550" s="104"/>
      <c r="CD550" s="104"/>
      <c r="CE550" s="104"/>
      <c r="CF550" s="104"/>
      <c r="CG550" s="104"/>
      <c r="CJ550" s="104"/>
      <c r="CL550" s="104"/>
      <c r="CM550" s="104"/>
      <c r="CN550" s="104"/>
      <c r="CO550" s="104"/>
      <c r="CP550" s="104"/>
      <c r="CQ550" s="104"/>
      <c r="CR550" s="104"/>
      <c r="CS550" s="104"/>
      <c r="CT550" s="104"/>
      <c r="CU550" s="104"/>
    </row>
    <row r="551" spans="1:99" ht="13" x14ac:dyDescent="0.3">
      <c r="A551" s="104"/>
      <c r="B551" s="104"/>
      <c r="C551" s="104"/>
      <c r="D551" s="104"/>
      <c r="E551" s="104"/>
      <c r="F551" s="104"/>
      <c r="G551" s="104"/>
      <c r="H551" s="104"/>
      <c r="I551" s="104"/>
      <c r="J551" s="104"/>
      <c r="K551" s="104"/>
      <c r="L551" s="104"/>
      <c r="M551" s="104"/>
      <c r="P551" s="104"/>
      <c r="Q551" s="104"/>
      <c r="U551" s="104"/>
      <c r="AQ551" s="104"/>
      <c r="AR551" s="104"/>
      <c r="AS551" s="104"/>
      <c r="AT551" s="104"/>
      <c r="AU551" s="104"/>
      <c r="AV551" s="104"/>
      <c r="AW551" s="104"/>
      <c r="AX551" s="104"/>
      <c r="AY551" s="104"/>
      <c r="BH551" s="104"/>
      <c r="BJ551" s="104"/>
      <c r="BK551" s="104"/>
      <c r="BL551" s="104"/>
      <c r="BM551" s="104"/>
      <c r="BN551" s="104"/>
      <c r="BO551" s="104"/>
      <c r="BP551" s="104"/>
      <c r="BQ551" s="104"/>
      <c r="BR551" s="104"/>
      <c r="BS551" s="104"/>
      <c r="BT551" s="104"/>
      <c r="BV551" s="104"/>
      <c r="BW551" s="104"/>
      <c r="BX551" s="104"/>
      <c r="BY551" s="104"/>
      <c r="BZ551" s="104"/>
      <c r="CA551" s="104"/>
      <c r="CB551" s="104"/>
      <c r="CC551" s="104"/>
      <c r="CD551" s="104"/>
      <c r="CE551" s="104"/>
      <c r="CF551" s="104"/>
      <c r="CG551" s="104"/>
      <c r="CJ551" s="104"/>
      <c r="CL551" s="104"/>
      <c r="CM551" s="104"/>
      <c r="CN551" s="104"/>
      <c r="CO551" s="104"/>
      <c r="CP551" s="104"/>
      <c r="CQ551" s="104"/>
      <c r="CR551" s="104"/>
      <c r="CS551" s="104"/>
      <c r="CT551" s="104"/>
      <c r="CU551" s="104"/>
    </row>
    <row r="552" spans="1:99" ht="13" x14ac:dyDescent="0.3">
      <c r="A552" s="104"/>
      <c r="B552" s="104"/>
      <c r="C552" s="104"/>
      <c r="D552" s="104"/>
      <c r="E552" s="104"/>
      <c r="F552" s="104"/>
      <c r="G552" s="104"/>
      <c r="H552" s="104"/>
      <c r="I552" s="104"/>
      <c r="J552" s="104"/>
      <c r="K552" s="104"/>
      <c r="L552" s="104"/>
      <c r="M552" s="104"/>
      <c r="P552" s="104"/>
      <c r="Q552" s="104"/>
      <c r="U552" s="104"/>
      <c r="AQ552" s="104"/>
      <c r="AR552" s="104"/>
      <c r="AS552" s="104"/>
      <c r="AT552" s="104"/>
      <c r="AU552" s="104"/>
      <c r="AV552" s="104"/>
      <c r="AW552" s="104"/>
      <c r="AX552" s="104"/>
      <c r="AY552" s="104"/>
      <c r="BH552" s="104"/>
      <c r="BJ552" s="104"/>
      <c r="BK552" s="104"/>
      <c r="BL552" s="104"/>
      <c r="BM552" s="104"/>
      <c r="BN552" s="104"/>
      <c r="BO552" s="104"/>
      <c r="BP552" s="104"/>
      <c r="BQ552" s="104"/>
      <c r="BR552" s="104"/>
      <c r="BS552" s="104"/>
      <c r="BT552" s="104"/>
      <c r="BV552" s="104"/>
      <c r="BW552" s="104"/>
      <c r="BX552" s="104"/>
      <c r="BY552" s="104"/>
      <c r="BZ552" s="104"/>
      <c r="CA552" s="104"/>
      <c r="CB552" s="104"/>
      <c r="CC552" s="104"/>
      <c r="CD552" s="104"/>
      <c r="CE552" s="104"/>
      <c r="CF552" s="104"/>
      <c r="CG552" s="104"/>
      <c r="CJ552" s="104"/>
      <c r="CL552" s="104"/>
      <c r="CM552" s="104"/>
      <c r="CN552" s="104"/>
      <c r="CO552" s="104"/>
      <c r="CP552" s="104"/>
      <c r="CQ552" s="104"/>
      <c r="CR552" s="104"/>
      <c r="CS552" s="104"/>
      <c r="CT552" s="104"/>
      <c r="CU552" s="104"/>
    </row>
    <row r="553" spans="1:99" ht="13" x14ac:dyDescent="0.3">
      <c r="A553" s="104"/>
      <c r="B553" s="104"/>
      <c r="C553" s="104"/>
      <c r="D553" s="104"/>
      <c r="E553" s="104"/>
      <c r="F553" s="104"/>
      <c r="G553" s="104"/>
      <c r="H553" s="104"/>
      <c r="I553" s="104"/>
      <c r="J553" s="104"/>
      <c r="K553" s="104"/>
      <c r="L553" s="104"/>
      <c r="M553" s="104"/>
      <c r="P553" s="104"/>
      <c r="Q553" s="104"/>
      <c r="U553" s="104"/>
      <c r="AQ553" s="104"/>
      <c r="AR553" s="104"/>
      <c r="AS553" s="104"/>
      <c r="AT553" s="104"/>
      <c r="AU553" s="104"/>
      <c r="AV553" s="104"/>
      <c r="AW553" s="104"/>
      <c r="AX553" s="104"/>
      <c r="AY553" s="104"/>
      <c r="BH553" s="104"/>
      <c r="BJ553" s="104"/>
      <c r="BK553" s="104"/>
      <c r="BL553" s="104"/>
      <c r="BM553" s="104"/>
      <c r="BN553" s="104"/>
      <c r="BO553" s="104"/>
      <c r="BP553" s="104"/>
      <c r="BQ553" s="104"/>
      <c r="BR553" s="104"/>
      <c r="BS553" s="104"/>
      <c r="BT553" s="104"/>
      <c r="BV553" s="104"/>
      <c r="BW553" s="104"/>
      <c r="BX553" s="104"/>
      <c r="BY553" s="104"/>
      <c r="BZ553" s="104"/>
      <c r="CA553" s="104"/>
      <c r="CB553" s="104"/>
      <c r="CC553" s="104"/>
      <c r="CD553" s="104"/>
      <c r="CE553" s="104"/>
      <c r="CF553" s="104"/>
      <c r="CG553" s="104"/>
      <c r="CJ553" s="104"/>
      <c r="CL553" s="104"/>
      <c r="CM553" s="104"/>
      <c r="CN553" s="104"/>
      <c r="CO553" s="104"/>
      <c r="CP553" s="104"/>
      <c r="CQ553" s="104"/>
      <c r="CR553" s="104"/>
      <c r="CS553" s="104"/>
      <c r="CT553" s="104"/>
      <c r="CU553" s="104"/>
    </row>
    <row r="554" spans="1:99" ht="13" x14ac:dyDescent="0.3">
      <c r="A554" s="104"/>
      <c r="B554" s="104"/>
      <c r="C554" s="104"/>
      <c r="D554" s="104"/>
      <c r="E554" s="104"/>
      <c r="F554" s="104"/>
      <c r="G554" s="104"/>
      <c r="H554" s="104"/>
      <c r="I554" s="104"/>
      <c r="J554" s="104"/>
      <c r="K554" s="104"/>
      <c r="L554" s="104"/>
      <c r="M554" s="104"/>
      <c r="P554" s="104"/>
      <c r="Q554" s="104"/>
      <c r="U554" s="104"/>
      <c r="AQ554" s="104"/>
      <c r="AR554" s="104"/>
      <c r="AS554" s="104"/>
      <c r="AT554" s="104"/>
      <c r="AU554" s="104"/>
      <c r="AV554" s="104"/>
      <c r="AW554" s="104"/>
      <c r="AX554" s="104"/>
      <c r="AY554" s="104"/>
      <c r="BH554" s="104"/>
      <c r="BJ554" s="104"/>
      <c r="BK554" s="104"/>
      <c r="BL554" s="104"/>
      <c r="BM554" s="104"/>
      <c r="BN554" s="104"/>
      <c r="BO554" s="104"/>
      <c r="BP554" s="104"/>
      <c r="BQ554" s="104"/>
      <c r="BR554" s="104"/>
      <c r="BS554" s="104"/>
      <c r="BT554" s="104"/>
      <c r="BV554" s="104"/>
      <c r="BW554" s="104"/>
      <c r="BX554" s="104"/>
      <c r="BY554" s="104"/>
      <c r="BZ554" s="104"/>
      <c r="CA554" s="104"/>
      <c r="CB554" s="104"/>
      <c r="CC554" s="104"/>
      <c r="CD554" s="104"/>
      <c r="CE554" s="104"/>
      <c r="CF554" s="104"/>
      <c r="CG554" s="104"/>
      <c r="CJ554" s="104"/>
      <c r="CL554" s="104"/>
      <c r="CM554" s="104"/>
      <c r="CN554" s="104"/>
      <c r="CO554" s="104"/>
      <c r="CP554" s="104"/>
      <c r="CQ554" s="104"/>
      <c r="CR554" s="104"/>
      <c r="CS554" s="104"/>
      <c r="CT554" s="104"/>
      <c r="CU554" s="104"/>
    </row>
    <row r="555" spans="1:99" ht="13" x14ac:dyDescent="0.3">
      <c r="A555" s="104"/>
      <c r="B555" s="104"/>
      <c r="C555" s="104"/>
      <c r="D555" s="104"/>
      <c r="E555" s="104"/>
      <c r="F555" s="104"/>
      <c r="G555" s="104"/>
      <c r="H555" s="104"/>
      <c r="I555" s="104"/>
      <c r="J555" s="104"/>
      <c r="K555" s="104"/>
      <c r="L555" s="104"/>
      <c r="M555" s="104"/>
      <c r="P555" s="104"/>
      <c r="Q555" s="104"/>
      <c r="U555" s="104"/>
      <c r="AQ555" s="104"/>
      <c r="AR555" s="104"/>
      <c r="AS555" s="104"/>
      <c r="AT555" s="104"/>
      <c r="AU555" s="104"/>
      <c r="AV555" s="104"/>
      <c r="AW555" s="104"/>
      <c r="AX555" s="104"/>
      <c r="AY555" s="104"/>
      <c r="BH555" s="104"/>
      <c r="BJ555" s="104"/>
      <c r="BK555" s="104"/>
      <c r="BL555" s="104"/>
      <c r="BM555" s="104"/>
      <c r="BN555" s="104"/>
      <c r="BO555" s="104"/>
      <c r="BP555" s="104"/>
      <c r="BQ555" s="104"/>
      <c r="BR555" s="104"/>
      <c r="BS555" s="104"/>
      <c r="BT555" s="104"/>
      <c r="BV555" s="104"/>
      <c r="BW555" s="104"/>
      <c r="BX555" s="104"/>
      <c r="BY555" s="104"/>
      <c r="BZ555" s="104"/>
      <c r="CA555" s="104"/>
      <c r="CB555" s="104"/>
      <c r="CC555" s="104"/>
      <c r="CD555" s="104"/>
      <c r="CE555" s="104"/>
      <c r="CF555" s="104"/>
      <c r="CG555" s="104"/>
      <c r="CJ555" s="104"/>
      <c r="CL555" s="104"/>
      <c r="CM555" s="104"/>
      <c r="CN555" s="104"/>
      <c r="CO555" s="104"/>
      <c r="CP555" s="104"/>
      <c r="CQ555" s="104"/>
      <c r="CR555" s="104"/>
      <c r="CS555" s="104"/>
      <c r="CT555" s="104"/>
      <c r="CU555" s="104"/>
    </row>
    <row r="556" spans="1:99" ht="13" x14ac:dyDescent="0.3">
      <c r="A556" s="104"/>
      <c r="B556" s="104"/>
      <c r="C556" s="104"/>
      <c r="D556" s="104"/>
      <c r="E556" s="104"/>
      <c r="F556" s="104"/>
      <c r="G556" s="104"/>
      <c r="H556" s="104"/>
      <c r="I556" s="104"/>
      <c r="J556" s="104"/>
      <c r="K556" s="104"/>
      <c r="L556" s="104"/>
      <c r="M556" s="104"/>
      <c r="P556" s="104"/>
      <c r="Q556" s="104"/>
      <c r="U556" s="104"/>
      <c r="AQ556" s="104"/>
      <c r="AR556" s="104"/>
      <c r="AS556" s="104"/>
      <c r="AT556" s="104"/>
      <c r="AU556" s="104"/>
      <c r="AV556" s="104"/>
      <c r="AW556" s="104"/>
      <c r="AX556" s="104"/>
      <c r="AY556" s="104"/>
      <c r="BH556" s="104"/>
      <c r="BJ556" s="104"/>
      <c r="BK556" s="104"/>
      <c r="BL556" s="104"/>
      <c r="BM556" s="104"/>
      <c r="BN556" s="104"/>
      <c r="BO556" s="104"/>
      <c r="BP556" s="104"/>
      <c r="BQ556" s="104"/>
      <c r="BR556" s="104"/>
      <c r="BS556" s="104"/>
      <c r="BT556" s="104"/>
      <c r="BV556" s="104"/>
      <c r="BW556" s="104"/>
      <c r="BX556" s="104"/>
      <c r="BY556" s="104"/>
      <c r="BZ556" s="104"/>
      <c r="CA556" s="104"/>
      <c r="CB556" s="104"/>
      <c r="CC556" s="104"/>
      <c r="CD556" s="104"/>
      <c r="CE556" s="104"/>
      <c r="CF556" s="104"/>
      <c r="CG556" s="104"/>
      <c r="CJ556" s="104"/>
      <c r="CL556" s="104"/>
      <c r="CM556" s="104"/>
      <c r="CN556" s="104"/>
      <c r="CO556" s="104"/>
      <c r="CP556" s="104"/>
      <c r="CQ556" s="104"/>
      <c r="CR556" s="104"/>
      <c r="CS556" s="104"/>
      <c r="CT556" s="104"/>
      <c r="CU556" s="104"/>
    </row>
    <row r="557" spans="1:99" ht="13" x14ac:dyDescent="0.3">
      <c r="A557" s="104"/>
      <c r="B557" s="104"/>
      <c r="C557" s="104"/>
      <c r="D557" s="104"/>
      <c r="E557" s="104"/>
      <c r="F557" s="104"/>
      <c r="G557" s="104"/>
      <c r="H557" s="104"/>
      <c r="I557" s="104"/>
      <c r="J557" s="104"/>
      <c r="K557" s="104"/>
      <c r="L557" s="104"/>
      <c r="M557" s="104"/>
      <c r="P557" s="104"/>
      <c r="Q557" s="104"/>
      <c r="U557" s="104"/>
      <c r="AQ557" s="104"/>
      <c r="AR557" s="104"/>
      <c r="AS557" s="104"/>
      <c r="AT557" s="104"/>
      <c r="AU557" s="104"/>
      <c r="AV557" s="104"/>
      <c r="AW557" s="104"/>
      <c r="AX557" s="104"/>
      <c r="AY557" s="104"/>
      <c r="BH557" s="104"/>
      <c r="BJ557" s="104"/>
      <c r="BK557" s="104"/>
      <c r="BL557" s="104"/>
      <c r="BM557" s="104"/>
      <c r="BN557" s="104"/>
      <c r="BO557" s="104"/>
      <c r="BP557" s="104"/>
      <c r="BQ557" s="104"/>
      <c r="BR557" s="104"/>
      <c r="BS557" s="104"/>
      <c r="BT557" s="104"/>
      <c r="BV557" s="104"/>
      <c r="BW557" s="104"/>
      <c r="BX557" s="104"/>
      <c r="BY557" s="104"/>
      <c r="BZ557" s="104"/>
      <c r="CA557" s="104"/>
      <c r="CB557" s="104"/>
      <c r="CC557" s="104"/>
      <c r="CD557" s="104"/>
      <c r="CE557" s="104"/>
      <c r="CF557" s="104"/>
      <c r="CG557" s="104"/>
      <c r="CJ557" s="104"/>
      <c r="CL557" s="104"/>
      <c r="CM557" s="104"/>
      <c r="CN557" s="104"/>
      <c r="CO557" s="104"/>
      <c r="CP557" s="104"/>
      <c r="CQ557" s="104"/>
      <c r="CR557" s="104"/>
      <c r="CS557" s="104"/>
      <c r="CT557" s="104"/>
      <c r="CU557" s="104"/>
    </row>
    <row r="558" spans="1:99" ht="13" x14ac:dyDescent="0.3">
      <c r="A558" s="104"/>
      <c r="B558" s="104"/>
      <c r="C558" s="104"/>
      <c r="D558" s="104"/>
      <c r="E558" s="104"/>
      <c r="F558" s="104"/>
      <c r="G558" s="104"/>
      <c r="H558" s="104"/>
      <c r="I558" s="104"/>
      <c r="J558" s="104"/>
      <c r="K558" s="104"/>
      <c r="L558" s="104"/>
      <c r="M558" s="104"/>
      <c r="P558" s="104"/>
      <c r="Q558" s="104"/>
      <c r="U558" s="104"/>
      <c r="AQ558" s="104"/>
      <c r="AR558" s="104"/>
      <c r="AS558" s="104"/>
      <c r="AT558" s="104"/>
      <c r="AU558" s="104"/>
      <c r="AV558" s="104"/>
      <c r="AW558" s="104"/>
      <c r="AX558" s="104"/>
      <c r="AY558" s="104"/>
      <c r="BH558" s="104"/>
      <c r="BJ558" s="104"/>
      <c r="BK558" s="104"/>
      <c r="BL558" s="104"/>
      <c r="BM558" s="104"/>
      <c r="BN558" s="104"/>
      <c r="BO558" s="104"/>
      <c r="BP558" s="104"/>
      <c r="BQ558" s="104"/>
      <c r="BR558" s="104"/>
      <c r="BS558" s="104"/>
      <c r="BT558" s="104"/>
      <c r="BV558" s="104"/>
      <c r="BW558" s="104"/>
      <c r="BX558" s="104"/>
      <c r="BY558" s="104"/>
      <c r="BZ558" s="104"/>
      <c r="CA558" s="104"/>
      <c r="CB558" s="104"/>
      <c r="CC558" s="104"/>
      <c r="CD558" s="104"/>
      <c r="CE558" s="104"/>
      <c r="CF558" s="104"/>
      <c r="CG558" s="104"/>
      <c r="CJ558" s="104"/>
      <c r="CL558" s="104"/>
      <c r="CM558" s="104"/>
      <c r="CN558" s="104"/>
      <c r="CO558" s="104"/>
      <c r="CP558" s="104"/>
      <c r="CQ558" s="104"/>
      <c r="CR558" s="104"/>
      <c r="CS558" s="104"/>
      <c r="CT558" s="104"/>
      <c r="CU558" s="104"/>
    </row>
    <row r="559" spans="1:99" ht="13" x14ac:dyDescent="0.3">
      <c r="A559" s="104"/>
      <c r="B559" s="104"/>
      <c r="C559" s="104"/>
      <c r="D559" s="104"/>
      <c r="E559" s="104"/>
      <c r="F559" s="104"/>
      <c r="G559" s="104"/>
      <c r="H559" s="104"/>
      <c r="I559" s="104"/>
      <c r="J559" s="104"/>
      <c r="K559" s="104"/>
      <c r="L559" s="104"/>
      <c r="M559" s="104"/>
      <c r="P559" s="104"/>
      <c r="Q559" s="104"/>
      <c r="U559" s="104"/>
      <c r="AQ559" s="104"/>
      <c r="AR559" s="104"/>
      <c r="AS559" s="104"/>
      <c r="AT559" s="104"/>
      <c r="AU559" s="104"/>
      <c r="AV559" s="104"/>
      <c r="AW559" s="104"/>
      <c r="AX559" s="104"/>
      <c r="AY559" s="104"/>
      <c r="BH559" s="104"/>
      <c r="BJ559" s="104"/>
      <c r="BK559" s="104"/>
      <c r="BL559" s="104"/>
      <c r="BM559" s="104"/>
      <c r="BN559" s="104"/>
      <c r="BO559" s="104"/>
      <c r="BP559" s="104"/>
      <c r="BQ559" s="104"/>
      <c r="BR559" s="104"/>
      <c r="BS559" s="104"/>
      <c r="BT559" s="104"/>
      <c r="BV559" s="104"/>
      <c r="BW559" s="104"/>
      <c r="BX559" s="104"/>
      <c r="BY559" s="104"/>
      <c r="BZ559" s="104"/>
      <c r="CA559" s="104"/>
      <c r="CB559" s="104"/>
      <c r="CC559" s="104"/>
      <c r="CD559" s="104"/>
      <c r="CE559" s="104"/>
      <c r="CF559" s="104"/>
      <c r="CG559" s="104"/>
      <c r="CJ559" s="104"/>
      <c r="CL559" s="104"/>
      <c r="CM559" s="104"/>
      <c r="CN559" s="104"/>
      <c r="CO559" s="104"/>
      <c r="CP559" s="104"/>
      <c r="CQ559" s="104"/>
      <c r="CR559" s="104"/>
      <c r="CS559" s="104"/>
      <c r="CT559" s="104"/>
      <c r="CU559" s="104"/>
    </row>
    <row r="560" spans="1:99" ht="13" x14ac:dyDescent="0.3">
      <c r="A560" s="104"/>
      <c r="B560" s="104"/>
      <c r="C560" s="104"/>
      <c r="D560" s="104"/>
      <c r="E560" s="104"/>
      <c r="F560" s="104"/>
      <c r="G560" s="104"/>
      <c r="H560" s="104"/>
      <c r="I560" s="104"/>
      <c r="J560" s="104"/>
      <c r="K560" s="104"/>
      <c r="L560" s="104"/>
      <c r="M560" s="104"/>
      <c r="P560" s="104"/>
      <c r="Q560" s="104"/>
      <c r="U560" s="104"/>
      <c r="AQ560" s="104"/>
      <c r="AR560" s="104"/>
      <c r="AS560" s="104"/>
      <c r="AT560" s="104"/>
      <c r="AU560" s="104"/>
      <c r="AV560" s="104"/>
      <c r="AW560" s="104"/>
      <c r="AX560" s="104"/>
      <c r="AY560" s="104"/>
      <c r="BH560" s="104"/>
      <c r="BJ560" s="104"/>
      <c r="BK560" s="104"/>
      <c r="BL560" s="104"/>
      <c r="BM560" s="104"/>
      <c r="BN560" s="104"/>
      <c r="BO560" s="104"/>
      <c r="BP560" s="104"/>
      <c r="BQ560" s="104"/>
      <c r="BR560" s="104"/>
      <c r="BS560" s="104"/>
      <c r="BT560" s="104"/>
      <c r="BV560" s="104"/>
      <c r="BW560" s="104"/>
      <c r="BX560" s="104"/>
      <c r="BY560" s="104"/>
      <c r="BZ560" s="104"/>
      <c r="CA560" s="104"/>
      <c r="CB560" s="104"/>
      <c r="CC560" s="104"/>
      <c r="CD560" s="104"/>
      <c r="CE560" s="104"/>
      <c r="CF560" s="104"/>
      <c r="CG560" s="104"/>
      <c r="CJ560" s="104"/>
      <c r="CL560" s="104"/>
      <c r="CM560" s="104"/>
      <c r="CN560" s="104"/>
      <c r="CO560" s="104"/>
      <c r="CP560" s="104"/>
      <c r="CQ560" s="104"/>
      <c r="CR560" s="104"/>
      <c r="CS560" s="104"/>
      <c r="CT560" s="104"/>
      <c r="CU560" s="104"/>
    </row>
    <row r="561" spans="1:99" ht="13" x14ac:dyDescent="0.3">
      <c r="A561" s="104"/>
      <c r="B561" s="104"/>
      <c r="C561" s="104"/>
      <c r="D561" s="104"/>
      <c r="E561" s="104"/>
      <c r="F561" s="104"/>
      <c r="G561" s="104"/>
      <c r="H561" s="104"/>
      <c r="I561" s="104"/>
      <c r="J561" s="104"/>
      <c r="K561" s="104"/>
      <c r="L561" s="104"/>
      <c r="M561" s="104"/>
      <c r="P561" s="104"/>
      <c r="Q561" s="104"/>
      <c r="U561" s="104"/>
      <c r="AQ561" s="104"/>
      <c r="AR561" s="104"/>
      <c r="AS561" s="104"/>
      <c r="AT561" s="104"/>
      <c r="AU561" s="104"/>
      <c r="AV561" s="104"/>
      <c r="AW561" s="104"/>
      <c r="AX561" s="104"/>
      <c r="AY561" s="104"/>
      <c r="BH561" s="104"/>
      <c r="BJ561" s="104"/>
      <c r="BK561" s="104"/>
      <c r="BL561" s="104"/>
      <c r="BM561" s="104"/>
      <c r="BN561" s="104"/>
      <c r="BO561" s="104"/>
      <c r="BP561" s="104"/>
      <c r="BQ561" s="104"/>
      <c r="BR561" s="104"/>
      <c r="BS561" s="104"/>
      <c r="BT561" s="104"/>
      <c r="BV561" s="104"/>
      <c r="BW561" s="104"/>
      <c r="BX561" s="104"/>
      <c r="BY561" s="104"/>
      <c r="BZ561" s="104"/>
      <c r="CA561" s="104"/>
      <c r="CB561" s="104"/>
      <c r="CC561" s="104"/>
      <c r="CD561" s="104"/>
      <c r="CE561" s="104"/>
      <c r="CF561" s="104"/>
      <c r="CG561" s="104"/>
      <c r="CJ561" s="104"/>
      <c r="CL561" s="104"/>
      <c r="CM561" s="104"/>
      <c r="CN561" s="104"/>
      <c r="CO561" s="104"/>
      <c r="CP561" s="104"/>
      <c r="CQ561" s="104"/>
      <c r="CR561" s="104"/>
      <c r="CS561" s="104"/>
      <c r="CT561" s="104"/>
      <c r="CU561" s="104"/>
    </row>
    <row r="562" spans="1:99" ht="13" x14ac:dyDescent="0.3">
      <c r="A562" s="104"/>
      <c r="B562" s="104"/>
      <c r="C562" s="104"/>
      <c r="D562" s="104"/>
      <c r="E562" s="104"/>
      <c r="F562" s="104"/>
      <c r="G562" s="104"/>
      <c r="H562" s="104"/>
      <c r="I562" s="104"/>
      <c r="J562" s="104"/>
      <c r="K562" s="104"/>
      <c r="L562" s="104"/>
      <c r="M562" s="104"/>
      <c r="P562" s="104"/>
      <c r="Q562" s="104"/>
      <c r="U562" s="104"/>
      <c r="AQ562" s="104"/>
      <c r="AR562" s="104"/>
      <c r="AS562" s="104"/>
      <c r="AT562" s="104"/>
      <c r="AU562" s="104"/>
      <c r="AV562" s="104"/>
      <c r="AW562" s="104"/>
      <c r="AX562" s="104"/>
      <c r="AY562" s="104"/>
      <c r="BH562" s="104"/>
      <c r="BJ562" s="104"/>
      <c r="BK562" s="104"/>
      <c r="BL562" s="104"/>
      <c r="BM562" s="104"/>
      <c r="BN562" s="104"/>
      <c r="BO562" s="104"/>
      <c r="BP562" s="104"/>
      <c r="BQ562" s="104"/>
      <c r="BR562" s="104"/>
      <c r="BS562" s="104"/>
      <c r="BT562" s="104"/>
      <c r="BV562" s="104"/>
      <c r="BW562" s="104"/>
      <c r="BX562" s="104"/>
      <c r="BY562" s="104"/>
      <c r="BZ562" s="104"/>
      <c r="CA562" s="104"/>
      <c r="CB562" s="104"/>
      <c r="CC562" s="104"/>
      <c r="CD562" s="104"/>
      <c r="CE562" s="104"/>
      <c r="CF562" s="104"/>
      <c r="CG562" s="104"/>
      <c r="CJ562" s="104"/>
      <c r="CL562" s="104"/>
      <c r="CM562" s="104"/>
      <c r="CN562" s="104"/>
      <c r="CO562" s="104"/>
      <c r="CP562" s="104"/>
      <c r="CQ562" s="104"/>
      <c r="CR562" s="104"/>
      <c r="CS562" s="104"/>
      <c r="CT562" s="104"/>
      <c r="CU562" s="104"/>
    </row>
    <row r="563" spans="1:99" ht="13" x14ac:dyDescent="0.3">
      <c r="A563" s="104"/>
      <c r="B563" s="104"/>
      <c r="C563" s="104"/>
      <c r="D563" s="104"/>
      <c r="E563" s="104"/>
      <c r="F563" s="104"/>
      <c r="G563" s="104"/>
      <c r="H563" s="104"/>
      <c r="I563" s="104"/>
      <c r="J563" s="104"/>
      <c r="K563" s="104"/>
      <c r="L563" s="104"/>
      <c r="M563" s="104"/>
      <c r="P563" s="104"/>
      <c r="Q563" s="104"/>
      <c r="U563" s="104"/>
      <c r="AQ563" s="104"/>
      <c r="AR563" s="104"/>
      <c r="AS563" s="104"/>
      <c r="AT563" s="104"/>
      <c r="AU563" s="104"/>
      <c r="AV563" s="104"/>
      <c r="AW563" s="104"/>
      <c r="AX563" s="104"/>
      <c r="AY563" s="104"/>
      <c r="BH563" s="104"/>
      <c r="BJ563" s="104"/>
      <c r="BK563" s="104"/>
      <c r="BL563" s="104"/>
      <c r="BM563" s="104"/>
      <c r="BN563" s="104"/>
      <c r="BO563" s="104"/>
      <c r="BP563" s="104"/>
      <c r="BQ563" s="104"/>
      <c r="BR563" s="104"/>
      <c r="BS563" s="104"/>
      <c r="BT563" s="104"/>
      <c r="BV563" s="104"/>
      <c r="BW563" s="104"/>
      <c r="BX563" s="104"/>
      <c r="BY563" s="104"/>
      <c r="BZ563" s="104"/>
      <c r="CA563" s="104"/>
      <c r="CB563" s="104"/>
      <c r="CC563" s="104"/>
      <c r="CD563" s="104"/>
      <c r="CE563" s="104"/>
      <c r="CF563" s="104"/>
      <c r="CG563" s="104"/>
      <c r="CJ563" s="104"/>
      <c r="CL563" s="104"/>
      <c r="CM563" s="104"/>
      <c r="CN563" s="104"/>
      <c r="CO563" s="104"/>
      <c r="CP563" s="104"/>
      <c r="CQ563" s="104"/>
      <c r="CR563" s="104"/>
      <c r="CS563" s="104"/>
      <c r="CT563" s="104"/>
      <c r="CU563" s="104"/>
    </row>
    <row r="564" spans="1:99" ht="13" x14ac:dyDescent="0.3">
      <c r="A564" s="104"/>
      <c r="B564" s="104"/>
      <c r="C564" s="104"/>
      <c r="D564" s="104"/>
      <c r="E564" s="104"/>
      <c r="F564" s="104"/>
      <c r="G564" s="104"/>
      <c r="H564" s="104"/>
      <c r="I564" s="104"/>
      <c r="J564" s="104"/>
      <c r="K564" s="104"/>
      <c r="L564" s="104"/>
      <c r="M564" s="104"/>
      <c r="P564" s="104"/>
      <c r="Q564" s="104"/>
      <c r="U564" s="104"/>
      <c r="AQ564" s="104"/>
      <c r="AR564" s="104"/>
      <c r="AS564" s="104"/>
      <c r="AT564" s="104"/>
      <c r="AU564" s="104"/>
      <c r="AV564" s="104"/>
      <c r="AW564" s="104"/>
      <c r="AX564" s="104"/>
      <c r="AY564" s="104"/>
      <c r="BH564" s="104"/>
      <c r="BJ564" s="104"/>
      <c r="BK564" s="104"/>
      <c r="BL564" s="104"/>
      <c r="BM564" s="104"/>
      <c r="BN564" s="104"/>
      <c r="BO564" s="104"/>
      <c r="BP564" s="104"/>
      <c r="BQ564" s="104"/>
      <c r="BR564" s="104"/>
      <c r="BS564" s="104"/>
      <c r="BT564" s="104"/>
      <c r="BV564" s="104"/>
      <c r="BW564" s="104"/>
      <c r="BX564" s="104"/>
      <c r="BY564" s="104"/>
      <c r="BZ564" s="104"/>
      <c r="CA564" s="104"/>
      <c r="CB564" s="104"/>
      <c r="CC564" s="104"/>
      <c r="CD564" s="104"/>
      <c r="CE564" s="104"/>
      <c r="CF564" s="104"/>
      <c r="CG564" s="104"/>
      <c r="CJ564" s="104"/>
      <c r="CL564" s="104"/>
      <c r="CM564" s="104"/>
      <c r="CN564" s="104"/>
      <c r="CO564" s="104"/>
      <c r="CP564" s="104"/>
      <c r="CQ564" s="104"/>
      <c r="CR564" s="104"/>
      <c r="CS564" s="104"/>
      <c r="CT564" s="104"/>
      <c r="CU564" s="104"/>
    </row>
    <row r="565" spans="1:99" ht="13" x14ac:dyDescent="0.3">
      <c r="A565" s="104"/>
      <c r="B565" s="104"/>
      <c r="C565" s="104"/>
      <c r="D565" s="104"/>
      <c r="E565" s="104"/>
      <c r="F565" s="104"/>
      <c r="G565" s="104"/>
      <c r="H565" s="104"/>
      <c r="I565" s="104"/>
      <c r="J565" s="104"/>
      <c r="K565" s="104"/>
      <c r="L565" s="104"/>
      <c r="M565" s="104"/>
      <c r="P565" s="104"/>
      <c r="Q565" s="104"/>
      <c r="U565" s="104"/>
      <c r="AQ565" s="104"/>
      <c r="AR565" s="104"/>
      <c r="AS565" s="104"/>
      <c r="AT565" s="104"/>
      <c r="AU565" s="104"/>
      <c r="AV565" s="104"/>
      <c r="AW565" s="104"/>
      <c r="AX565" s="104"/>
      <c r="AY565" s="104"/>
      <c r="BH565" s="104"/>
      <c r="BJ565" s="104"/>
      <c r="BK565" s="104"/>
      <c r="BL565" s="104"/>
      <c r="BM565" s="104"/>
      <c r="BN565" s="104"/>
      <c r="BO565" s="104"/>
      <c r="BP565" s="104"/>
      <c r="BQ565" s="104"/>
      <c r="BR565" s="104"/>
      <c r="BS565" s="104"/>
      <c r="BT565" s="104"/>
      <c r="BV565" s="104"/>
      <c r="BW565" s="104"/>
      <c r="BX565" s="104"/>
      <c r="BY565" s="104"/>
      <c r="BZ565" s="104"/>
      <c r="CA565" s="104"/>
      <c r="CB565" s="104"/>
      <c r="CC565" s="104"/>
      <c r="CD565" s="104"/>
      <c r="CE565" s="104"/>
      <c r="CF565" s="104"/>
      <c r="CG565" s="104"/>
      <c r="CJ565" s="104"/>
      <c r="CL565" s="104"/>
      <c r="CM565" s="104"/>
      <c r="CN565" s="104"/>
      <c r="CO565" s="104"/>
      <c r="CP565" s="104"/>
      <c r="CQ565" s="104"/>
      <c r="CR565" s="104"/>
      <c r="CS565" s="104"/>
      <c r="CT565" s="104"/>
      <c r="CU565" s="104"/>
    </row>
    <row r="566" spans="1:99" ht="13" x14ac:dyDescent="0.3">
      <c r="A566" s="104"/>
      <c r="B566" s="104"/>
      <c r="C566" s="104"/>
      <c r="D566" s="104"/>
      <c r="E566" s="104"/>
      <c r="F566" s="104"/>
      <c r="G566" s="104"/>
      <c r="H566" s="104"/>
      <c r="I566" s="104"/>
      <c r="J566" s="104"/>
      <c r="K566" s="104"/>
      <c r="L566" s="104"/>
      <c r="M566" s="104"/>
      <c r="P566" s="104"/>
      <c r="Q566" s="104"/>
      <c r="U566" s="104"/>
      <c r="AQ566" s="104"/>
      <c r="AR566" s="104"/>
      <c r="AS566" s="104"/>
      <c r="AT566" s="104"/>
      <c r="AU566" s="104"/>
      <c r="AV566" s="104"/>
      <c r="AW566" s="104"/>
      <c r="AX566" s="104"/>
      <c r="AY566" s="104"/>
      <c r="BH566" s="104"/>
      <c r="BJ566" s="104"/>
      <c r="BK566" s="104"/>
      <c r="BL566" s="104"/>
      <c r="BM566" s="104"/>
      <c r="BN566" s="104"/>
      <c r="BO566" s="104"/>
      <c r="BP566" s="104"/>
      <c r="BQ566" s="104"/>
      <c r="BR566" s="104"/>
      <c r="BS566" s="104"/>
      <c r="BT566" s="104"/>
      <c r="BV566" s="104"/>
      <c r="BW566" s="104"/>
      <c r="BX566" s="104"/>
      <c r="BY566" s="104"/>
      <c r="BZ566" s="104"/>
      <c r="CA566" s="104"/>
      <c r="CB566" s="104"/>
      <c r="CC566" s="104"/>
      <c r="CD566" s="104"/>
      <c r="CE566" s="104"/>
      <c r="CF566" s="104"/>
      <c r="CG566" s="104"/>
      <c r="CJ566" s="104"/>
      <c r="CL566" s="104"/>
      <c r="CM566" s="104"/>
      <c r="CN566" s="104"/>
      <c r="CO566" s="104"/>
      <c r="CP566" s="104"/>
      <c r="CQ566" s="104"/>
      <c r="CR566" s="104"/>
      <c r="CS566" s="104"/>
      <c r="CT566" s="104"/>
      <c r="CU566" s="104"/>
    </row>
    <row r="567" spans="1:99" ht="13" x14ac:dyDescent="0.3">
      <c r="A567" s="104"/>
      <c r="B567" s="104"/>
      <c r="C567" s="104"/>
      <c r="D567" s="104"/>
      <c r="E567" s="104"/>
      <c r="F567" s="104"/>
      <c r="G567" s="104"/>
      <c r="H567" s="104"/>
      <c r="I567" s="104"/>
      <c r="J567" s="104"/>
      <c r="K567" s="104"/>
      <c r="L567" s="104"/>
      <c r="M567" s="104"/>
      <c r="P567" s="104"/>
      <c r="Q567" s="104"/>
      <c r="U567" s="104"/>
      <c r="AQ567" s="104"/>
      <c r="AR567" s="104"/>
      <c r="AS567" s="104"/>
      <c r="AT567" s="104"/>
      <c r="AU567" s="104"/>
      <c r="AV567" s="104"/>
      <c r="AW567" s="104"/>
      <c r="AX567" s="104"/>
      <c r="AY567" s="104"/>
      <c r="BH567" s="104"/>
      <c r="BJ567" s="104"/>
      <c r="BK567" s="104"/>
      <c r="BL567" s="104"/>
      <c r="BM567" s="104"/>
      <c r="BN567" s="104"/>
      <c r="BO567" s="104"/>
      <c r="BP567" s="104"/>
      <c r="BQ567" s="104"/>
      <c r="BR567" s="104"/>
      <c r="BS567" s="104"/>
      <c r="BT567" s="104"/>
      <c r="BV567" s="104"/>
      <c r="BW567" s="104"/>
      <c r="BX567" s="104"/>
      <c r="BY567" s="104"/>
      <c r="BZ567" s="104"/>
      <c r="CA567" s="104"/>
      <c r="CB567" s="104"/>
      <c r="CC567" s="104"/>
      <c r="CD567" s="104"/>
      <c r="CE567" s="104"/>
      <c r="CF567" s="104"/>
      <c r="CG567" s="104"/>
      <c r="CJ567" s="104"/>
      <c r="CL567" s="104"/>
      <c r="CM567" s="104"/>
      <c r="CN567" s="104"/>
      <c r="CO567" s="104"/>
      <c r="CP567" s="104"/>
      <c r="CQ567" s="104"/>
      <c r="CR567" s="104"/>
      <c r="CS567" s="104"/>
      <c r="CT567" s="104"/>
      <c r="CU567" s="104"/>
    </row>
    <row r="568" spans="1:99" ht="13" x14ac:dyDescent="0.3">
      <c r="A568" s="104"/>
      <c r="B568" s="104"/>
      <c r="C568" s="104"/>
      <c r="D568" s="104"/>
      <c r="E568" s="104"/>
      <c r="F568" s="104"/>
      <c r="G568" s="104"/>
      <c r="H568" s="104"/>
      <c r="I568" s="104"/>
      <c r="J568" s="104"/>
      <c r="K568" s="104"/>
      <c r="L568" s="104"/>
      <c r="M568" s="104"/>
      <c r="P568" s="104"/>
      <c r="Q568" s="104"/>
      <c r="U568" s="104"/>
      <c r="AQ568" s="104"/>
      <c r="AR568" s="104"/>
      <c r="AS568" s="104"/>
      <c r="AT568" s="104"/>
      <c r="AU568" s="104"/>
      <c r="AV568" s="104"/>
      <c r="AW568" s="104"/>
      <c r="AX568" s="104"/>
      <c r="AY568" s="104"/>
      <c r="BH568" s="104"/>
      <c r="BJ568" s="104"/>
      <c r="BK568" s="104"/>
      <c r="BL568" s="104"/>
      <c r="BM568" s="104"/>
      <c r="BN568" s="104"/>
      <c r="BO568" s="104"/>
      <c r="BP568" s="104"/>
      <c r="BQ568" s="104"/>
      <c r="BR568" s="104"/>
      <c r="BS568" s="104"/>
      <c r="BT568" s="104"/>
      <c r="BV568" s="104"/>
      <c r="BW568" s="104"/>
      <c r="BX568" s="104"/>
      <c r="BY568" s="104"/>
      <c r="BZ568" s="104"/>
      <c r="CA568" s="104"/>
      <c r="CB568" s="104"/>
      <c r="CC568" s="104"/>
      <c r="CD568" s="104"/>
      <c r="CE568" s="104"/>
      <c r="CF568" s="104"/>
      <c r="CG568" s="104"/>
      <c r="CJ568" s="104"/>
      <c r="CL568" s="104"/>
      <c r="CM568" s="104"/>
      <c r="CN568" s="104"/>
      <c r="CO568" s="104"/>
      <c r="CP568" s="104"/>
      <c r="CQ568" s="104"/>
      <c r="CR568" s="104"/>
      <c r="CS568" s="104"/>
      <c r="CT568" s="104"/>
      <c r="CU568" s="104"/>
    </row>
    <row r="569" spans="1:99" ht="13" x14ac:dyDescent="0.3">
      <c r="A569" s="104"/>
      <c r="B569" s="104"/>
      <c r="C569" s="104"/>
      <c r="D569" s="104"/>
      <c r="E569" s="104"/>
      <c r="F569" s="104"/>
      <c r="G569" s="104"/>
      <c r="H569" s="104"/>
      <c r="I569" s="104"/>
      <c r="J569" s="104"/>
      <c r="K569" s="104"/>
      <c r="L569" s="104"/>
      <c r="M569" s="104"/>
      <c r="P569" s="104"/>
      <c r="Q569" s="104"/>
      <c r="U569" s="104"/>
      <c r="AQ569" s="104"/>
      <c r="AR569" s="104"/>
      <c r="AS569" s="104"/>
      <c r="AT569" s="104"/>
      <c r="AU569" s="104"/>
      <c r="AV569" s="104"/>
      <c r="AW569" s="104"/>
      <c r="AX569" s="104"/>
      <c r="AY569" s="104"/>
      <c r="BH569" s="104"/>
      <c r="BJ569" s="104"/>
      <c r="BK569" s="104"/>
      <c r="BL569" s="104"/>
      <c r="BM569" s="104"/>
      <c r="BN569" s="104"/>
      <c r="BO569" s="104"/>
      <c r="BP569" s="104"/>
      <c r="BQ569" s="104"/>
      <c r="BR569" s="104"/>
      <c r="BS569" s="104"/>
      <c r="BT569" s="104"/>
      <c r="BV569" s="104"/>
      <c r="BW569" s="104"/>
      <c r="BX569" s="104"/>
      <c r="BY569" s="104"/>
      <c r="BZ569" s="104"/>
      <c r="CA569" s="104"/>
      <c r="CB569" s="104"/>
      <c r="CC569" s="104"/>
      <c r="CD569" s="104"/>
      <c r="CE569" s="104"/>
      <c r="CF569" s="104"/>
      <c r="CG569" s="104"/>
      <c r="CJ569" s="104"/>
      <c r="CL569" s="104"/>
      <c r="CM569" s="104"/>
      <c r="CN569" s="104"/>
      <c r="CO569" s="104"/>
      <c r="CP569" s="104"/>
      <c r="CQ569" s="104"/>
      <c r="CR569" s="104"/>
      <c r="CS569" s="104"/>
      <c r="CT569" s="104"/>
      <c r="CU569" s="104"/>
    </row>
    <row r="570" spans="1:99" ht="13" x14ac:dyDescent="0.3">
      <c r="A570" s="104"/>
      <c r="B570" s="104"/>
      <c r="C570" s="104"/>
      <c r="D570" s="104"/>
      <c r="E570" s="104"/>
      <c r="F570" s="104"/>
      <c r="G570" s="104"/>
      <c r="H570" s="104"/>
      <c r="I570" s="104"/>
      <c r="J570" s="104"/>
      <c r="K570" s="104"/>
      <c r="L570" s="104"/>
      <c r="M570" s="104"/>
      <c r="P570" s="104"/>
      <c r="Q570" s="104"/>
      <c r="U570" s="104"/>
      <c r="AQ570" s="104"/>
      <c r="AR570" s="104"/>
      <c r="AS570" s="104"/>
      <c r="AT570" s="104"/>
      <c r="AU570" s="104"/>
      <c r="AV570" s="104"/>
      <c r="AW570" s="104"/>
      <c r="AX570" s="104"/>
      <c r="AY570" s="104"/>
      <c r="BH570" s="104"/>
      <c r="BJ570" s="104"/>
      <c r="BK570" s="104"/>
      <c r="BL570" s="104"/>
      <c r="BM570" s="104"/>
      <c r="BN570" s="104"/>
      <c r="BO570" s="104"/>
      <c r="BP570" s="104"/>
      <c r="BQ570" s="104"/>
      <c r="BR570" s="104"/>
      <c r="BS570" s="104"/>
      <c r="BT570" s="104"/>
      <c r="BV570" s="104"/>
      <c r="BW570" s="104"/>
      <c r="BX570" s="104"/>
      <c r="BY570" s="104"/>
      <c r="BZ570" s="104"/>
      <c r="CA570" s="104"/>
      <c r="CB570" s="104"/>
      <c r="CC570" s="104"/>
      <c r="CD570" s="104"/>
      <c r="CE570" s="104"/>
      <c r="CF570" s="104"/>
      <c r="CG570" s="104"/>
      <c r="CJ570" s="104"/>
      <c r="CL570" s="104"/>
      <c r="CM570" s="104"/>
      <c r="CN570" s="104"/>
      <c r="CO570" s="104"/>
      <c r="CP570" s="104"/>
      <c r="CQ570" s="104"/>
      <c r="CR570" s="104"/>
      <c r="CS570" s="104"/>
      <c r="CT570" s="104"/>
      <c r="CU570" s="104"/>
    </row>
    <row r="571" spans="1:99" ht="13" x14ac:dyDescent="0.3">
      <c r="A571" s="104"/>
      <c r="B571" s="104"/>
      <c r="C571" s="104"/>
      <c r="D571" s="104"/>
      <c r="E571" s="104"/>
      <c r="F571" s="104"/>
      <c r="G571" s="104"/>
      <c r="H571" s="104"/>
      <c r="I571" s="104"/>
      <c r="J571" s="104"/>
      <c r="K571" s="104"/>
      <c r="L571" s="104"/>
      <c r="M571" s="104"/>
      <c r="P571" s="104"/>
      <c r="Q571" s="104"/>
      <c r="U571" s="104"/>
      <c r="AQ571" s="104"/>
      <c r="AR571" s="104"/>
      <c r="AS571" s="104"/>
      <c r="AT571" s="104"/>
      <c r="AU571" s="104"/>
      <c r="AV571" s="104"/>
      <c r="AW571" s="104"/>
      <c r="AX571" s="104"/>
      <c r="AY571" s="104"/>
      <c r="BH571" s="104"/>
      <c r="BJ571" s="104"/>
      <c r="BK571" s="104"/>
      <c r="BL571" s="104"/>
      <c r="BM571" s="104"/>
      <c r="BN571" s="104"/>
      <c r="BO571" s="104"/>
      <c r="BP571" s="104"/>
      <c r="BQ571" s="104"/>
      <c r="BR571" s="104"/>
      <c r="BS571" s="104"/>
      <c r="BT571" s="104"/>
      <c r="BV571" s="104"/>
      <c r="BW571" s="104"/>
      <c r="BX571" s="104"/>
      <c r="BY571" s="104"/>
      <c r="BZ571" s="104"/>
      <c r="CA571" s="104"/>
      <c r="CB571" s="104"/>
      <c r="CC571" s="104"/>
      <c r="CD571" s="104"/>
      <c r="CE571" s="104"/>
      <c r="CF571" s="104"/>
      <c r="CG571" s="104"/>
      <c r="CJ571" s="104"/>
      <c r="CL571" s="104"/>
      <c r="CM571" s="104"/>
      <c r="CN571" s="104"/>
      <c r="CO571" s="104"/>
      <c r="CP571" s="104"/>
      <c r="CQ571" s="104"/>
      <c r="CR571" s="104"/>
      <c r="CS571" s="104"/>
      <c r="CT571" s="104"/>
      <c r="CU571" s="104"/>
    </row>
    <row r="572" spans="1:99" ht="13" x14ac:dyDescent="0.3">
      <c r="A572" s="104"/>
      <c r="B572" s="104"/>
      <c r="C572" s="104"/>
      <c r="D572" s="104"/>
      <c r="E572" s="104"/>
      <c r="F572" s="104"/>
      <c r="G572" s="104"/>
      <c r="H572" s="104"/>
      <c r="I572" s="104"/>
      <c r="J572" s="104"/>
      <c r="K572" s="104"/>
      <c r="L572" s="104"/>
      <c r="M572" s="104"/>
      <c r="P572" s="104"/>
      <c r="Q572" s="104"/>
      <c r="U572" s="104"/>
      <c r="AQ572" s="104"/>
      <c r="AR572" s="104"/>
      <c r="AS572" s="104"/>
      <c r="AT572" s="104"/>
      <c r="AU572" s="104"/>
      <c r="AV572" s="104"/>
      <c r="AW572" s="104"/>
      <c r="AX572" s="104"/>
      <c r="AY572" s="104"/>
      <c r="BH572" s="104"/>
      <c r="BJ572" s="104"/>
      <c r="BK572" s="104"/>
      <c r="BL572" s="104"/>
      <c r="BM572" s="104"/>
      <c r="BN572" s="104"/>
      <c r="BO572" s="104"/>
      <c r="BP572" s="104"/>
      <c r="BQ572" s="104"/>
      <c r="BR572" s="104"/>
      <c r="BS572" s="104"/>
      <c r="BT572" s="104"/>
      <c r="BV572" s="104"/>
      <c r="BW572" s="104"/>
      <c r="BX572" s="104"/>
      <c r="BY572" s="104"/>
      <c r="BZ572" s="104"/>
      <c r="CA572" s="104"/>
      <c r="CB572" s="104"/>
      <c r="CC572" s="104"/>
      <c r="CD572" s="104"/>
      <c r="CE572" s="104"/>
      <c r="CF572" s="104"/>
      <c r="CG572" s="104"/>
      <c r="CJ572" s="104"/>
      <c r="CL572" s="104"/>
      <c r="CM572" s="104"/>
      <c r="CN572" s="104"/>
      <c r="CO572" s="104"/>
      <c r="CP572" s="104"/>
      <c r="CQ572" s="104"/>
      <c r="CR572" s="104"/>
      <c r="CS572" s="104"/>
      <c r="CT572" s="104"/>
      <c r="CU572" s="104"/>
    </row>
    <row r="573" spans="1:99" ht="13" x14ac:dyDescent="0.3">
      <c r="A573" s="104"/>
      <c r="B573" s="104"/>
      <c r="C573" s="104"/>
      <c r="D573" s="104"/>
      <c r="E573" s="104"/>
      <c r="F573" s="104"/>
      <c r="G573" s="104"/>
      <c r="H573" s="104"/>
      <c r="I573" s="104"/>
      <c r="J573" s="104"/>
      <c r="K573" s="104"/>
      <c r="L573" s="104"/>
      <c r="M573" s="104"/>
      <c r="P573" s="104"/>
      <c r="Q573" s="104"/>
      <c r="U573" s="104"/>
      <c r="AQ573" s="104"/>
      <c r="AR573" s="104"/>
      <c r="AS573" s="104"/>
      <c r="AT573" s="104"/>
      <c r="AU573" s="104"/>
      <c r="AV573" s="104"/>
      <c r="AW573" s="104"/>
      <c r="AX573" s="104"/>
      <c r="AY573" s="104"/>
      <c r="BH573" s="104"/>
      <c r="BJ573" s="104"/>
      <c r="BK573" s="104"/>
      <c r="BL573" s="104"/>
      <c r="BM573" s="104"/>
      <c r="BN573" s="104"/>
      <c r="BO573" s="104"/>
      <c r="BP573" s="104"/>
      <c r="BQ573" s="104"/>
      <c r="BR573" s="104"/>
      <c r="BS573" s="104"/>
      <c r="BT573" s="104"/>
      <c r="BV573" s="104"/>
      <c r="BW573" s="104"/>
      <c r="BX573" s="104"/>
      <c r="BY573" s="104"/>
      <c r="BZ573" s="104"/>
      <c r="CA573" s="104"/>
      <c r="CB573" s="104"/>
      <c r="CC573" s="104"/>
      <c r="CD573" s="104"/>
      <c r="CE573" s="104"/>
      <c r="CF573" s="104"/>
      <c r="CG573" s="104"/>
      <c r="CJ573" s="104"/>
      <c r="CL573" s="104"/>
      <c r="CM573" s="104"/>
      <c r="CN573" s="104"/>
      <c r="CO573" s="104"/>
      <c r="CP573" s="104"/>
      <c r="CQ573" s="104"/>
      <c r="CR573" s="104"/>
      <c r="CS573" s="104"/>
      <c r="CT573" s="104"/>
      <c r="CU573" s="104"/>
    </row>
    <row r="574" spans="1:99" ht="13" x14ac:dyDescent="0.3">
      <c r="A574" s="104"/>
      <c r="B574" s="104"/>
      <c r="C574" s="104"/>
      <c r="D574" s="104"/>
      <c r="E574" s="104"/>
      <c r="F574" s="104"/>
      <c r="G574" s="104"/>
      <c r="H574" s="104"/>
      <c r="I574" s="104"/>
      <c r="J574" s="104"/>
      <c r="K574" s="104"/>
      <c r="L574" s="104"/>
      <c r="M574" s="104"/>
      <c r="P574" s="104"/>
      <c r="Q574" s="104"/>
      <c r="U574" s="104"/>
      <c r="AQ574" s="104"/>
      <c r="AR574" s="104"/>
      <c r="AS574" s="104"/>
      <c r="AT574" s="104"/>
      <c r="AU574" s="104"/>
      <c r="AV574" s="104"/>
      <c r="AW574" s="104"/>
      <c r="AX574" s="104"/>
      <c r="AY574" s="104"/>
      <c r="BH574" s="104"/>
      <c r="BJ574" s="104"/>
      <c r="BK574" s="104"/>
      <c r="BL574" s="104"/>
      <c r="BM574" s="104"/>
      <c r="BN574" s="104"/>
      <c r="BO574" s="104"/>
      <c r="BP574" s="104"/>
      <c r="BQ574" s="104"/>
      <c r="BR574" s="104"/>
      <c r="BS574" s="104"/>
      <c r="BT574" s="104"/>
      <c r="BV574" s="104"/>
      <c r="BW574" s="104"/>
      <c r="BX574" s="104"/>
      <c r="BY574" s="104"/>
      <c r="BZ574" s="104"/>
      <c r="CA574" s="104"/>
      <c r="CB574" s="104"/>
      <c r="CC574" s="104"/>
      <c r="CD574" s="104"/>
      <c r="CE574" s="104"/>
      <c r="CF574" s="104"/>
      <c r="CG574" s="104"/>
      <c r="CJ574" s="104"/>
      <c r="CL574" s="104"/>
      <c r="CM574" s="104"/>
      <c r="CN574" s="104"/>
      <c r="CO574" s="104"/>
      <c r="CP574" s="104"/>
      <c r="CQ574" s="104"/>
      <c r="CR574" s="104"/>
      <c r="CS574" s="104"/>
      <c r="CT574" s="104"/>
      <c r="CU574" s="104"/>
    </row>
    <row r="575" spans="1:99" ht="13" x14ac:dyDescent="0.3">
      <c r="A575" s="104"/>
      <c r="B575" s="104"/>
      <c r="C575" s="104"/>
      <c r="D575" s="104"/>
      <c r="E575" s="104"/>
      <c r="F575" s="104"/>
      <c r="G575" s="104"/>
      <c r="H575" s="104"/>
      <c r="I575" s="104"/>
      <c r="J575" s="104"/>
      <c r="K575" s="104"/>
      <c r="L575" s="104"/>
      <c r="M575" s="104"/>
      <c r="P575" s="104"/>
      <c r="Q575" s="104"/>
      <c r="U575" s="104"/>
      <c r="AQ575" s="104"/>
      <c r="AR575" s="104"/>
      <c r="AS575" s="104"/>
      <c r="AT575" s="104"/>
      <c r="AU575" s="104"/>
      <c r="AV575" s="104"/>
      <c r="AW575" s="104"/>
      <c r="AX575" s="104"/>
      <c r="AY575" s="104"/>
      <c r="BH575" s="104"/>
      <c r="BJ575" s="104"/>
      <c r="BK575" s="104"/>
      <c r="BL575" s="104"/>
      <c r="BM575" s="104"/>
      <c r="BN575" s="104"/>
      <c r="BO575" s="104"/>
      <c r="BP575" s="104"/>
      <c r="BQ575" s="104"/>
      <c r="BR575" s="104"/>
      <c r="BS575" s="104"/>
      <c r="BT575" s="104"/>
      <c r="BV575" s="104"/>
      <c r="BW575" s="104"/>
      <c r="BX575" s="104"/>
      <c r="BY575" s="104"/>
      <c r="BZ575" s="104"/>
      <c r="CA575" s="104"/>
      <c r="CB575" s="104"/>
      <c r="CC575" s="104"/>
      <c r="CD575" s="104"/>
      <c r="CE575" s="104"/>
      <c r="CF575" s="104"/>
      <c r="CG575" s="104"/>
      <c r="CJ575" s="104"/>
      <c r="CL575" s="104"/>
      <c r="CM575" s="104"/>
      <c r="CN575" s="104"/>
      <c r="CO575" s="104"/>
      <c r="CP575" s="104"/>
      <c r="CQ575" s="104"/>
      <c r="CR575" s="104"/>
      <c r="CS575" s="104"/>
      <c r="CT575" s="104"/>
      <c r="CU575" s="104"/>
    </row>
    <row r="576" spans="1:99" ht="13" x14ac:dyDescent="0.3">
      <c r="A576" s="104"/>
      <c r="B576" s="104"/>
      <c r="C576" s="104"/>
      <c r="D576" s="104"/>
      <c r="E576" s="104"/>
      <c r="F576" s="104"/>
      <c r="G576" s="104"/>
      <c r="H576" s="104"/>
      <c r="I576" s="104"/>
      <c r="J576" s="104"/>
      <c r="K576" s="104"/>
      <c r="L576" s="104"/>
      <c r="M576" s="104"/>
      <c r="P576" s="104"/>
      <c r="Q576" s="104"/>
      <c r="U576" s="104"/>
      <c r="AQ576" s="104"/>
      <c r="AR576" s="104"/>
      <c r="AS576" s="104"/>
      <c r="AT576" s="104"/>
      <c r="AU576" s="104"/>
      <c r="AV576" s="104"/>
      <c r="AW576" s="104"/>
      <c r="AX576" s="104"/>
      <c r="AY576" s="104"/>
      <c r="BH576" s="104"/>
      <c r="BJ576" s="104"/>
      <c r="BK576" s="104"/>
      <c r="BL576" s="104"/>
      <c r="BM576" s="104"/>
      <c r="BN576" s="104"/>
      <c r="BO576" s="104"/>
      <c r="BP576" s="104"/>
      <c r="BQ576" s="104"/>
      <c r="BR576" s="104"/>
      <c r="BS576" s="104"/>
      <c r="BT576" s="104"/>
      <c r="BV576" s="104"/>
      <c r="BW576" s="104"/>
      <c r="BX576" s="104"/>
      <c r="BY576" s="104"/>
      <c r="BZ576" s="104"/>
      <c r="CA576" s="104"/>
      <c r="CB576" s="104"/>
      <c r="CC576" s="104"/>
      <c r="CD576" s="104"/>
      <c r="CE576" s="104"/>
      <c r="CF576" s="104"/>
      <c r="CG576" s="104"/>
      <c r="CJ576" s="104"/>
      <c r="CL576" s="104"/>
      <c r="CM576" s="104"/>
      <c r="CN576" s="104"/>
      <c r="CO576" s="104"/>
      <c r="CP576" s="104"/>
      <c r="CQ576" s="104"/>
      <c r="CR576" s="104"/>
      <c r="CS576" s="104"/>
      <c r="CT576" s="104"/>
      <c r="CU576" s="104"/>
    </row>
    <row r="577" spans="1:99" ht="13" x14ac:dyDescent="0.3">
      <c r="A577" s="104"/>
      <c r="B577" s="104"/>
      <c r="C577" s="104"/>
      <c r="D577" s="104"/>
      <c r="E577" s="104"/>
      <c r="F577" s="104"/>
      <c r="G577" s="104"/>
      <c r="H577" s="104"/>
      <c r="I577" s="104"/>
      <c r="J577" s="104"/>
      <c r="K577" s="104"/>
      <c r="L577" s="104"/>
      <c r="M577" s="104"/>
      <c r="P577" s="104"/>
      <c r="Q577" s="104"/>
      <c r="U577" s="104"/>
      <c r="AQ577" s="104"/>
      <c r="AR577" s="104"/>
      <c r="AS577" s="104"/>
      <c r="AT577" s="104"/>
      <c r="AU577" s="104"/>
      <c r="AV577" s="104"/>
      <c r="AW577" s="104"/>
      <c r="AX577" s="104"/>
      <c r="AY577" s="104"/>
      <c r="BH577" s="104"/>
      <c r="BJ577" s="104"/>
      <c r="BK577" s="104"/>
      <c r="BL577" s="104"/>
      <c r="BM577" s="104"/>
      <c r="BN577" s="104"/>
      <c r="BO577" s="104"/>
      <c r="BP577" s="104"/>
      <c r="BQ577" s="104"/>
      <c r="BR577" s="104"/>
      <c r="BS577" s="104"/>
      <c r="BT577" s="104"/>
      <c r="BV577" s="104"/>
      <c r="BW577" s="104"/>
      <c r="BX577" s="104"/>
      <c r="BY577" s="104"/>
      <c r="BZ577" s="104"/>
      <c r="CA577" s="104"/>
      <c r="CB577" s="104"/>
      <c r="CC577" s="104"/>
      <c r="CD577" s="104"/>
      <c r="CE577" s="104"/>
      <c r="CF577" s="104"/>
      <c r="CG577" s="104"/>
      <c r="CJ577" s="104"/>
      <c r="CL577" s="104"/>
      <c r="CM577" s="104"/>
      <c r="CN577" s="104"/>
      <c r="CO577" s="104"/>
      <c r="CP577" s="104"/>
      <c r="CQ577" s="104"/>
      <c r="CR577" s="104"/>
      <c r="CS577" s="104"/>
      <c r="CT577" s="104"/>
      <c r="CU577" s="104"/>
    </row>
    <row r="578" spans="1:99" ht="13" x14ac:dyDescent="0.3">
      <c r="A578" s="104"/>
      <c r="B578" s="104"/>
      <c r="C578" s="104"/>
      <c r="D578" s="104"/>
      <c r="E578" s="104"/>
      <c r="F578" s="104"/>
      <c r="G578" s="104"/>
      <c r="H578" s="104"/>
      <c r="I578" s="104"/>
      <c r="J578" s="104"/>
      <c r="K578" s="104"/>
      <c r="L578" s="104"/>
      <c r="M578" s="104"/>
      <c r="P578" s="104"/>
      <c r="Q578" s="104"/>
      <c r="U578" s="104"/>
      <c r="AQ578" s="104"/>
      <c r="AR578" s="104"/>
      <c r="AS578" s="104"/>
      <c r="AT578" s="104"/>
      <c r="AU578" s="104"/>
      <c r="AV578" s="104"/>
      <c r="AW578" s="104"/>
      <c r="AX578" s="104"/>
      <c r="AY578" s="104"/>
      <c r="BH578" s="104"/>
      <c r="BJ578" s="104"/>
      <c r="BK578" s="104"/>
      <c r="BL578" s="104"/>
      <c r="BM578" s="104"/>
      <c r="BN578" s="104"/>
      <c r="BO578" s="104"/>
      <c r="BP578" s="104"/>
      <c r="BQ578" s="104"/>
      <c r="BR578" s="104"/>
      <c r="BS578" s="104"/>
      <c r="BT578" s="104"/>
      <c r="BV578" s="104"/>
      <c r="BW578" s="104"/>
      <c r="BX578" s="104"/>
      <c r="BY578" s="104"/>
      <c r="BZ578" s="104"/>
      <c r="CA578" s="104"/>
      <c r="CB578" s="104"/>
      <c r="CC578" s="104"/>
      <c r="CD578" s="104"/>
      <c r="CE578" s="104"/>
      <c r="CF578" s="104"/>
      <c r="CG578" s="104"/>
      <c r="CJ578" s="104"/>
      <c r="CL578" s="104"/>
      <c r="CM578" s="104"/>
      <c r="CN578" s="104"/>
      <c r="CO578" s="104"/>
      <c r="CP578" s="104"/>
      <c r="CQ578" s="104"/>
      <c r="CR578" s="104"/>
      <c r="CS578" s="104"/>
      <c r="CT578" s="104"/>
      <c r="CU578" s="104"/>
    </row>
    <row r="579" spans="1:99" ht="13" x14ac:dyDescent="0.3">
      <c r="A579" s="104"/>
      <c r="B579" s="104"/>
      <c r="C579" s="104"/>
      <c r="D579" s="104"/>
      <c r="E579" s="104"/>
      <c r="F579" s="104"/>
      <c r="G579" s="104"/>
      <c r="H579" s="104"/>
      <c r="I579" s="104"/>
      <c r="J579" s="104"/>
      <c r="K579" s="104"/>
      <c r="L579" s="104"/>
      <c r="M579" s="104"/>
      <c r="P579" s="104"/>
      <c r="Q579" s="104"/>
      <c r="U579" s="104"/>
      <c r="AQ579" s="104"/>
      <c r="AR579" s="104"/>
      <c r="AS579" s="104"/>
      <c r="AT579" s="104"/>
      <c r="AU579" s="104"/>
      <c r="AV579" s="104"/>
      <c r="AW579" s="104"/>
      <c r="AX579" s="104"/>
      <c r="AY579" s="104"/>
      <c r="BH579" s="104"/>
      <c r="BJ579" s="104"/>
      <c r="BK579" s="104"/>
      <c r="BL579" s="104"/>
      <c r="BM579" s="104"/>
      <c r="BN579" s="104"/>
      <c r="BO579" s="104"/>
      <c r="BP579" s="104"/>
      <c r="BQ579" s="104"/>
      <c r="BR579" s="104"/>
      <c r="BS579" s="104"/>
      <c r="BT579" s="104"/>
      <c r="BV579" s="104"/>
      <c r="BW579" s="104"/>
      <c r="BX579" s="104"/>
      <c r="BY579" s="104"/>
      <c r="BZ579" s="104"/>
      <c r="CA579" s="104"/>
      <c r="CB579" s="104"/>
      <c r="CC579" s="104"/>
      <c r="CD579" s="104"/>
      <c r="CE579" s="104"/>
      <c r="CF579" s="104"/>
      <c r="CG579" s="104"/>
      <c r="CJ579" s="104"/>
      <c r="CL579" s="104"/>
      <c r="CM579" s="104"/>
      <c r="CN579" s="104"/>
      <c r="CO579" s="104"/>
      <c r="CP579" s="104"/>
      <c r="CQ579" s="104"/>
      <c r="CR579" s="104"/>
      <c r="CS579" s="104"/>
      <c r="CT579" s="104"/>
      <c r="CU579" s="104"/>
    </row>
    <row r="580" spans="1:99" ht="13" x14ac:dyDescent="0.3">
      <c r="A580" s="104"/>
      <c r="B580" s="104"/>
      <c r="C580" s="104"/>
      <c r="D580" s="104"/>
      <c r="E580" s="104"/>
      <c r="F580" s="104"/>
      <c r="G580" s="104"/>
      <c r="H580" s="104"/>
      <c r="I580" s="104"/>
      <c r="J580" s="104"/>
      <c r="K580" s="104"/>
      <c r="L580" s="104"/>
      <c r="M580" s="104"/>
      <c r="P580" s="104"/>
      <c r="Q580" s="104"/>
      <c r="U580" s="104"/>
      <c r="AQ580" s="104"/>
      <c r="AR580" s="104"/>
      <c r="AS580" s="104"/>
      <c r="AT580" s="104"/>
      <c r="AU580" s="104"/>
      <c r="AV580" s="104"/>
      <c r="AW580" s="104"/>
      <c r="AX580" s="104"/>
      <c r="AY580" s="104"/>
      <c r="BH580" s="104"/>
      <c r="BJ580" s="104"/>
      <c r="BK580" s="104"/>
      <c r="BL580" s="104"/>
      <c r="BM580" s="104"/>
      <c r="BN580" s="104"/>
      <c r="BO580" s="104"/>
      <c r="BP580" s="104"/>
      <c r="BQ580" s="104"/>
      <c r="BR580" s="104"/>
      <c r="BS580" s="104"/>
      <c r="BT580" s="104"/>
      <c r="BV580" s="104"/>
      <c r="BW580" s="104"/>
      <c r="BX580" s="104"/>
      <c r="BY580" s="104"/>
      <c r="BZ580" s="104"/>
      <c r="CA580" s="104"/>
      <c r="CB580" s="104"/>
      <c r="CC580" s="104"/>
      <c r="CD580" s="104"/>
      <c r="CE580" s="104"/>
      <c r="CF580" s="104"/>
      <c r="CG580" s="104"/>
      <c r="CJ580" s="104"/>
      <c r="CL580" s="104"/>
      <c r="CM580" s="104"/>
      <c r="CN580" s="104"/>
      <c r="CO580" s="104"/>
      <c r="CP580" s="104"/>
      <c r="CQ580" s="104"/>
      <c r="CR580" s="104"/>
      <c r="CS580" s="104"/>
      <c r="CT580" s="104"/>
      <c r="CU580" s="104"/>
    </row>
    <row r="581" spans="1:99" ht="13" x14ac:dyDescent="0.3">
      <c r="A581" s="104"/>
      <c r="B581" s="104"/>
      <c r="C581" s="104"/>
      <c r="D581" s="104"/>
      <c r="E581" s="104"/>
      <c r="F581" s="104"/>
      <c r="G581" s="104"/>
      <c r="H581" s="104"/>
      <c r="I581" s="104"/>
      <c r="J581" s="104"/>
      <c r="K581" s="104"/>
      <c r="L581" s="104"/>
      <c r="M581" s="104"/>
      <c r="P581" s="104"/>
      <c r="Q581" s="104"/>
      <c r="U581" s="104"/>
      <c r="AQ581" s="104"/>
      <c r="AR581" s="104"/>
      <c r="AS581" s="104"/>
      <c r="AT581" s="104"/>
      <c r="AU581" s="104"/>
      <c r="AV581" s="104"/>
      <c r="AW581" s="104"/>
      <c r="AX581" s="104"/>
      <c r="AY581" s="104"/>
      <c r="BH581" s="104"/>
      <c r="BJ581" s="104"/>
      <c r="BK581" s="104"/>
      <c r="BL581" s="104"/>
      <c r="BM581" s="104"/>
      <c r="BN581" s="104"/>
      <c r="BO581" s="104"/>
      <c r="BP581" s="104"/>
      <c r="BQ581" s="104"/>
      <c r="BR581" s="104"/>
      <c r="BS581" s="104"/>
      <c r="BT581" s="104"/>
      <c r="BV581" s="104"/>
      <c r="BW581" s="104"/>
      <c r="BX581" s="104"/>
      <c r="BY581" s="104"/>
      <c r="BZ581" s="104"/>
      <c r="CA581" s="104"/>
      <c r="CB581" s="104"/>
      <c r="CC581" s="104"/>
      <c r="CD581" s="104"/>
      <c r="CE581" s="104"/>
      <c r="CF581" s="104"/>
      <c r="CG581" s="104"/>
      <c r="CJ581" s="104"/>
      <c r="CL581" s="104"/>
      <c r="CM581" s="104"/>
      <c r="CN581" s="104"/>
      <c r="CO581" s="104"/>
      <c r="CP581" s="104"/>
      <c r="CQ581" s="104"/>
      <c r="CR581" s="104"/>
      <c r="CS581" s="104"/>
      <c r="CT581" s="104"/>
      <c r="CU581" s="104"/>
    </row>
    <row r="582" spans="1:99" ht="13" x14ac:dyDescent="0.3">
      <c r="A582" s="104"/>
      <c r="B582" s="104"/>
      <c r="C582" s="104"/>
      <c r="D582" s="104"/>
      <c r="E582" s="104"/>
      <c r="F582" s="104"/>
      <c r="G582" s="104"/>
      <c r="H582" s="104"/>
      <c r="I582" s="104"/>
      <c r="J582" s="104"/>
      <c r="K582" s="104"/>
      <c r="L582" s="104"/>
      <c r="M582" s="104"/>
      <c r="P582" s="104"/>
      <c r="Q582" s="104"/>
      <c r="U582" s="104"/>
      <c r="AQ582" s="104"/>
      <c r="AR582" s="104"/>
      <c r="AS582" s="104"/>
      <c r="AT582" s="104"/>
      <c r="AU582" s="104"/>
      <c r="AV582" s="104"/>
      <c r="AW582" s="104"/>
      <c r="AX582" s="104"/>
      <c r="AY582" s="104"/>
      <c r="BH582" s="104"/>
      <c r="BJ582" s="104"/>
      <c r="BK582" s="104"/>
      <c r="BL582" s="104"/>
      <c r="BM582" s="104"/>
      <c r="BN582" s="104"/>
      <c r="BO582" s="104"/>
      <c r="BP582" s="104"/>
      <c r="BQ582" s="104"/>
      <c r="BR582" s="104"/>
      <c r="BS582" s="104"/>
      <c r="BT582" s="104"/>
      <c r="BV582" s="104"/>
      <c r="BW582" s="104"/>
      <c r="BX582" s="104"/>
      <c r="BY582" s="104"/>
      <c r="BZ582" s="104"/>
      <c r="CA582" s="104"/>
      <c r="CB582" s="104"/>
      <c r="CC582" s="104"/>
      <c r="CD582" s="104"/>
      <c r="CE582" s="104"/>
      <c r="CF582" s="104"/>
      <c r="CG582" s="104"/>
      <c r="CJ582" s="104"/>
      <c r="CL582" s="104"/>
      <c r="CM582" s="104"/>
      <c r="CN582" s="104"/>
      <c r="CO582" s="104"/>
      <c r="CP582" s="104"/>
      <c r="CQ582" s="104"/>
      <c r="CR582" s="104"/>
      <c r="CS582" s="104"/>
      <c r="CT582" s="104"/>
      <c r="CU582" s="104"/>
    </row>
    <row r="583" spans="1:99" ht="13" x14ac:dyDescent="0.3">
      <c r="A583" s="104"/>
      <c r="B583" s="104"/>
      <c r="C583" s="104"/>
      <c r="D583" s="104"/>
      <c r="E583" s="104"/>
      <c r="F583" s="104"/>
      <c r="G583" s="104"/>
      <c r="H583" s="104"/>
      <c r="I583" s="104"/>
      <c r="J583" s="104"/>
      <c r="K583" s="104"/>
      <c r="L583" s="104"/>
      <c r="M583" s="104"/>
      <c r="P583" s="104"/>
      <c r="Q583" s="104"/>
      <c r="U583" s="104"/>
      <c r="AQ583" s="104"/>
      <c r="AR583" s="104"/>
      <c r="AS583" s="104"/>
      <c r="AT583" s="104"/>
      <c r="AU583" s="104"/>
      <c r="AV583" s="104"/>
      <c r="AW583" s="104"/>
      <c r="AX583" s="104"/>
      <c r="AY583" s="104"/>
      <c r="BH583" s="104"/>
      <c r="BJ583" s="104"/>
      <c r="BK583" s="104"/>
      <c r="BL583" s="104"/>
      <c r="BM583" s="104"/>
      <c r="BN583" s="104"/>
      <c r="BO583" s="104"/>
      <c r="BP583" s="104"/>
      <c r="BQ583" s="104"/>
      <c r="BR583" s="104"/>
      <c r="BS583" s="104"/>
      <c r="BT583" s="104"/>
      <c r="BV583" s="104"/>
      <c r="BW583" s="104"/>
      <c r="BX583" s="104"/>
      <c r="BY583" s="104"/>
      <c r="BZ583" s="104"/>
      <c r="CA583" s="104"/>
      <c r="CB583" s="104"/>
      <c r="CC583" s="104"/>
      <c r="CD583" s="104"/>
      <c r="CE583" s="104"/>
      <c r="CF583" s="104"/>
      <c r="CG583" s="104"/>
      <c r="CJ583" s="104"/>
      <c r="CL583" s="104"/>
      <c r="CM583" s="104"/>
      <c r="CN583" s="104"/>
      <c r="CO583" s="104"/>
      <c r="CP583" s="104"/>
      <c r="CQ583" s="104"/>
      <c r="CR583" s="104"/>
      <c r="CS583" s="104"/>
      <c r="CT583" s="104"/>
      <c r="CU583" s="104"/>
    </row>
    <row r="584" spans="1:99" ht="13" x14ac:dyDescent="0.3">
      <c r="A584" s="104"/>
      <c r="B584" s="104"/>
      <c r="C584" s="104"/>
      <c r="D584" s="104"/>
      <c r="E584" s="104"/>
      <c r="F584" s="104"/>
      <c r="G584" s="104"/>
      <c r="H584" s="104"/>
      <c r="I584" s="104"/>
      <c r="J584" s="104"/>
      <c r="K584" s="104"/>
      <c r="L584" s="104"/>
      <c r="M584" s="104"/>
      <c r="P584" s="104"/>
      <c r="Q584" s="104"/>
      <c r="U584" s="104"/>
      <c r="AQ584" s="104"/>
      <c r="AR584" s="104"/>
      <c r="AS584" s="104"/>
      <c r="AT584" s="104"/>
      <c r="AU584" s="104"/>
      <c r="AV584" s="104"/>
      <c r="AW584" s="104"/>
      <c r="AX584" s="104"/>
      <c r="AY584" s="104"/>
      <c r="BH584" s="104"/>
      <c r="BJ584" s="104"/>
      <c r="BK584" s="104"/>
      <c r="BL584" s="104"/>
      <c r="BM584" s="104"/>
      <c r="BN584" s="104"/>
      <c r="BO584" s="104"/>
      <c r="BP584" s="104"/>
      <c r="BQ584" s="104"/>
      <c r="BR584" s="104"/>
      <c r="BS584" s="104"/>
      <c r="BT584" s="104"/>
      <c r="BV584" s="104"/>
      <c r="BW584" s="104"/>
      <c r="BX584" s="104"/>
      <c r="BY584" s="104"/>
      <c r="BZ584" s="104"/>
      <c r="CA584" s="104"/>
      <c r="CB584" s="104"/>
      <c r="CC584" s="104"/>
      <c r="CD584" s="104"/>
      <c r="CE584" s="104"/>
      <c r="CF584" s="104"/>
      <c r="CG584" s="104"/>
      <c r="CJ584" s="104"/>
      <c r="CL584" s="104"/>
      <c r="CM584" s="104"/>
      <c r="CN584" s="104"/>
      <c r="CO584" s="104"/>
      <c r="CP584" s="104"/>
      <c r="CQ584" s="104"/>
      <c r="CR584" s="104"/>
      <c r="CS584" s="104"/>
      <c r="CT584" s="104"/>
      <c r="CU584" s="104"/>
    </row>
    <row r="585" spans="1:99" ht="13" x14ac:dyDescent="0.3">
      <c r="A585" s="104"/>
      <c r="B585" s="104"/>
      <c r="C585" s="104"/>
      <c r="D585" s="104"/>
      <c r="E585" s="104"/>
      <c r="F585" s="104"/>
      <c r="G585" s="104"/>
      <c r="H585" s="104"/>
      <c r="I585" s="104"/>
      <c r="J585" s="104"/>
      <c r="K585" s="104"/>
      <c r="L585" s="104"/>
      <c r="M585" s="104"/>
      <c r="P585" s="104"/>
      <c r="Q585" s="104"/>
      <c r="U585" s="104"/>
      <c r="AQ585" s="104"/>
      <c r="AR585" s="104"/>
      <c r="AS585" s="104"/>
      <c r="AT585" s="104"/>
      <c r="AU585" s="104"/>
      <c r="AV585" s="104"/>
      <c r="AW585" s="104"/>
      <c r="AX585" s="104"/>
      <c r="AY585" s="104"/>
      <c r="BH585" s="104"/>
      <c r="BJ585" s="104"/>
      <c r="BK585" s="104"/>
      <c r="BL585" s="104"/>
      <c r="BM585" s="104"/>
      <c r="BN585" s="104"/>
      <c r="BO585" s="104"/>
      <c r="BP585" s="104"/>
      <c r="BQ585" s="104"/>
      <c r="BR585" s="104"/>
      <c r="BS585" s="104"/>
      <c r="BT585" s="104"/>
      <c r="BV585" s="104"/>
      <c r="BW585" s="104"/>
      <c r="BX585" s="104"/>
      <c r="BY585" s="104"/>
      <c r="BZ585" s="104"/>
      <c r="CA585" s="104"/>
      <c r="CB585" s="104"/>
      <c r="CC585" s="104"/>
      <c r="CD585" s="104"/>
      <c r="CE585" s="104"/>
      <c r="CF585" s="104"/>
      <c r="CG585" s="104"/>
      <c r="CJ585" s="104"/>
      <c r="CL585" s="104"/>
      <c r="CM585" s="104"/>
      <c r="CN585" s="104"/>
      <c r="CO585" s="104"/>
      <c r="CP585" s="104"/>
      <c r="CQ585" s="104"/>
      <c r="CR585" s="104"/>
      <c r="CS585" s="104"/>
      <c r="CT585" s="104"/>
      <c r="CU585" s="104"/>
    </row>
    <row r="586" spans="1:99" ht="13" x14ac:dyDescent="0.3">
      <c r="A586" s="104"/>
      <c r="B586" s="104"/>
      <c r="C586" s="104"/>
      <c r="D586" s="104"/>
      <c r="E586" s="104"/>
      <c r="F586" s="104"/>
      <c r="G586" s="104"/>
      <c r="H586" s="104"/>
      <c r="I586" s="104"/>
      <c r="J586" s="104"/>
      <c r="K586" s="104"/>
      <c r="L586" s="104"/>
      <c r="M586" s="104"/>
      <c r="P586" s="104"/>
      <c r="Q586" s="104"/>
      <c r="U586" s="104"/>
      <c r="AQ586" s="104"/>
      <c r="AR586" s="104"/>
      <c r="AS586" s="104"/>
      <c r="AT586" s="104"/>
      <c r="AU586" s="104"/>
      <c r="AV586" s="104"/>
      <c r="AW586" s="104"/>
      <c r="AX586" s="104"/>
      <c r="AY586" s="104"/>
      <c r="BH586" s="104"/>
      <c r="BJ586" s="104"/>
      <c r="BK586" s="104"/>
      <c r="BL586" s="104"/>
      <c r="BM586" s="104"/>
      <c r="BN586" s="104"/>
      <c r="BO586" s="104"/>
      <c r="BP586" s="104"/>
      <c r="BQ586" s="104"/>
      <c r="BR586" s="104"/>
      <c r="BS586" s="104"/>
      <c r="BT586" s="104"/>
      <c r="BV586" s="104"/>
      <c r="BW586" s="104"/>
      <c r="BX586" s="104"/>
      <c r="BY586" s="104"/>
      <c r="BZ586" s="104"/>
      <c r="CA586" s="104"/>
      <c r="CB586" s="104"/>
      <c r="CC586" s="104"/>
      <c r="CD586" s="104"/>
      <c r="CE586" s="104"/>
      <c r="CF586" s="104"/>
      <c r="CG586" s="104"/>
      <c r="CJ586" s="104"/>
      <c r="CL586" s="104"/>
      <c r="CM586" s="104"/>
      <c r="CN586" s="104"/>
      <c r="CO586" s="104"/>
      <c r="CP586" s="104"/>
      <c r="CQ586" s="104"/>
      <c r="CR586" s="104"/>
      <c r="CS586" s="104"/>
      <c r="CT586" s="104"/>
      <c r="CU586" s="104"/>
    </row>
    <row r="587" spans="1:99" ht="13" x14ac:dyDescent="0.3">
      <c r="A587" s="104"/>
      <c r="B587" s="104"/>
      <c r="C587" s="104"/>
      <c r="D587" s="104"/>
      <c r="E587" s="104"/>
      <c r="F587" s="104"/>
      <c r="G587" s="104"/>
      <c r="H587" s="104"/>
      <c r="I587" s="104"/>
      <c r="J587" s="104"/>
      <c r="K587" s="104"/>
      <c r="L587" s="104"/>
      <c r="M587" s="104"/>
      <c r="P587" s="104"/>
      <c r="Q587" s="104"/>
      <c r="U587" s="104"/>
      <c r="AQ587" s="104"/>
      <c r="AR587" s="104"/>
      <c r="AS587" s="104"/>
      <c r="AT587" s="104"/>
      <c r="AU587" s="104"/>
      <c r="AV587" s="104"/>
      <c r="AW587" s="104"/>
      <c r="AX587" s="104"/>
      <c r="AY587" s="104"/>
      <c r="BH587" s="104"/>
      <c r="BJ587" s="104"/>
      <c r="BK587" s="104"/>
      <c r="BL587" s="104"/>
      <c r="BM587" s="104"/>
      <c r="BN587" s="104"/>
      <c r="BO587" s="104"/>
      <c r="BP587" s="104"/>
      <c r="BQ587" s="104"/>
      <c r="BR587" s="104"/>
      <c r="BS587" s="104"/>
      <c r="BT587" s="104"/>
      <c r="BV587" s="104"/>
      <c r="BW587" s="104"/>
      <c r="BX587" s="104"/>
      <c r="BY587" s="104"/>
      <c r="BZ587" s="104"/>
      <c r="CA587" s="104"/>
      <c r="CB587" s="104"/>
      <c r="CC587" s="104"/>
      <c r="CD587" s="104"/>
      <c r="CE587" s="104"/>
      <c r="CF587" s="104"/>
      <c r="CG587" s="104"/>
      <c r="CJ587" s="104"/>
      <c r="CL587" s="104"/>
      <c r="CM587" s="104"/>
      <c r="CN587" s="104"/>
      <c r="CO587" s="104"/>
      <c r="CP587" s="104"/>
      <c r="CQ587" s="104"/>
      <c r="CR587" s="104"/>
      <c r="CS587" s="104"/>
      <c r="CT587" s="104"/>
      <c r="CU587" s="104"/>
    </row>
    <row r="588" spans="1:99" ht="13" x14ac:dyDescent="0.3">
      <c r="A588" s="104"/>
      <c r="B588" s="104"/>
      <c r="C588" s="104"/>
      <c r="D588" s="104"/>
      <c r="E588" s="104"/>
      <c r="F588" s="104"/>
      <c r="G588" s="104"/>
      <c r="H588" s="104"/>
      <c r="I588" s="104"/>
      <c r="J588" s="104"/>
      <c r="K588" s="104"/>
      <c r="L588" s="104"/>
      <c r="M588" s="104"/>
      <c r="P588" s="104"/>
      <c r="Q588" s="104"/>
      <c r="U588" s="104"/>
      <c r="AQ588" s="104"/>
      <c r="AR588" s="104"/>
      <c r="AS588" s="104"/>
      <c r="AT588" s="104"/>
      <c r="AU588" s="104"/>
      <c r="AV588" s="104"/>
      <c r="AW588" s="104"/>
      <c r="AX588" s="104"/>
      <c r="AY588" s="104"/>
      <c r="BH588" s="104"/>
      <c r="BJ588" s="104"/>
      <c r="BK588" s="104"/>
      <c r="BL588" s="104"/>
      <c r="BM588" s="104"/>
      <c r="BN588" s="104"/>
      <c r="BO588" s="104"/>
      <c r="BP588" s="104"/>
      <c r="BQ588" s="104"/>
      <c r="BR588" s="104"/>
      <c r="BS588" s="104"/>
      <c r="BT588" s="104"/>
      <c r="BV588" s="104"/>
      <c r="BW588" s="104"/>
      <c r="BX588" s="104"/>
      <c r="BY588" s="104"/>
      <c r="BZ588" s="104"/>
      <c r="CA588" s="104"/>
      <c r="CB588" s="104"/>
      <c r="CC588" s="104"/>
      <c r="CD588" s="104"/>
      <c r="CE588" s="104"/>
      <c r="CF588" s="104"/>
      <c r="CG588" s="104"/>
      <c r="CJ588" s="104"/>
      <c r="CL588" s="104"/>
      <c r="CM588" s="104"/>
      <c r="CN588" s="104"/>
      <c r="CO588" s="104"/>
      <c r="CP588" s="104"/>
      <c r="CQ588" s="104"/>
      <c r="CR588" s="104"/>
      <c r="CS588" s="104"/>
      <c r="CT588" s="104"/>
      <c r="CU588" s="104"/>
    </row>
    <row r="589" spans="1:99" ht="13" x14ac:dyDescent="0.3">
      <c r="A589" s="104"/>
      <c r="B589" s="104"/>
      <c r="C589" s="104"/>
      <c r="D589" s="104"/>
      <c r="E589" s="104"/>
      <c r="F589" s="104"/>
      <c r="G589" s="104"/>
      <c r="H589" s="104"/>
      <c r="I589" s="104"/>
      <c r="J589" s="104"/>
      <c r="K589" s="104"/>
      <c r="L589" s="104"/>
      <c r="M589" s="104"/>
      <c r="P589" s="104"/>
      <c r="Q589" s="104"/>
      <c r="U589" s="104"/>
      <c r="AQ589" s="104"/>
      <c r="AR589" s="104"/>
      <c r="AS589" s="104"/>
      <c r="AT589" s="104"/>
      <c r="AU589" s="104"/>
      <c r="AV589" s="104"/>
      <c r="AW589" s="104"/>
      <c r="AX589" s="104"/>
      <c r="AY589" s="104"/>
      <c r="BH589" s="104"/>
      <c r="BJ589" s="104"/>
      <c r="BK589" s="104"/>
      <c r="BL589" s="104"/>
      <c r="BM589" s="104"/>
      <c r="BN589" s="104"/>
      <c r="BO589" s="104"/>
      <c r="BP589" s="104"/>
      <c r="BQ589" s="104"/>
      <c r="BR589" s="104"/>
      <c r="BS589" s="104"/>
      <c r="BT589" s="104"/>
      <c r="BV589" s="104"/>
      <c r="BW589" s="104"/>
      <c r="BX589" s="104"/>
      <c r="BY589" s="104"/>
      <c r="BZ589" s="104"/>
      <c r="CA589" s="104"/>
      <c r="CB589" s="104"/>
      <c r="CC589" s="104"/>
      <c r="CD589" s="104"/>
      <c r="CE589" s="104"/>
      <c r="CF589" s="104"/>
      <c r="CG589" s="104"/>
      <c r="CJ589" s="104"/>
      <c r="CL589" s="104"/>
      <c r="CM589" s="104"/>
      <c r="CN589" s="104"/>
      <c r="CO589" s="104"/>
      <c r="CP589" s="104"/>
      <c r="CQ589" s="104"/>
      <c r="CR589" s="104"/>
      <c r="CS589" s="104"/>
      <c r="CT589" s="104"/>
      <c r="CU589" s="104"/>
    </row>
    <row r="590" spans="1:99" ht="13" x14ac:dyDescent="0.3">
      <c r="A590" s="104"/>
      <c r="B590" s="104"/>
      <c r="C590" s="104"/>
      <c r="D590" s="104"/>
      <c r="E590" s="104"/>
      <c r="F590" s="104"/>
      <c r="G590" s="104"/>
      <c r="H590" s="104"/>
      <c r="I590" s="104"/>
      <c r="J590" s="104"/>
      <c r="K590" s="104"/>
      <c r="L590" s="104"/>
      <c r="M590" s="104"/>
      <c r="P590" s="104"/>
      <c r="Q590" s="104"/>
      <c r="U590" s="104"/>
      <c r="AQ590" s="104"/>
      <c r="AR590" s="104"/>
      <c r="AS590" s="104"/>
      <c r="AT590" s="104"/>
      <c r="AU590" s="104"/>
      <c r="AV590" s="104"/>
      <c r="AW590" s="104"/>
      <c r="AX590" s="104"/>
      <c r="AY590" s="104"/>
      <c r="BH590" s="104"/>
      <c r="BJ590" s="104"/>
      <c r="BK590" s="104"/>
      <c r="BL590" s="104"/>
      <c r="BM590" s="104"/>
      <c r="BN590" s="104"/>
      <c r="BO590" s="104"/>
      <c r="BP590" s="104"/>
      <c r="BQ590" s="104"/>
      <c r="BR590" s="104"/>
      <c r="BS590" s="104"/>
      <c r="BT590" s="104"/>
      <c r="BV590" s="104"/>
      <c r="BW590" s="104"/>
      <c r="BX590" s="104"/>
      <c r="BY590" s="104"/>
      <c r="BZ590" s="104"/>
      <c r="CA590" s="104"/>
      <c r="CB590" s="104"/>
      <c r="CC590" s="104"/>
      <c r="CD590" s="104"/>
      <c r="CE590" s="104"/>
      <c r="CF590" s="104"/>
      <c r="CG590" s="104"/>
      <c r="CJ590" s="104"/>
      <c r="CL590" s="104"/>
      <c r="CM590" s="104"/>
      <c r="CN590" s="104"/>
      <c r="CO590" s="104"/>
      <c r="CP590" s="104"/>
      <c r="CQ590" s="104"/>
      <c r="CR590" s="104"/>
      <c r="CS590" s="104"/>
      <c r="CT590" s="104"/>
      <c r="CU590" s="104"/>
    </row>
    <row r="591" spans="1:99" ht="13" x14ac:dyDescent="0.3">
      <c r="A591" s="104"/>
      <c r="B591" s="104"/>
      <c r="C591" s="104"/>
      <c r="D591" s="104"/>
      <c r="E591" s="104"/>
      <c r="F591" s="104"/>
      <c r="G591" s="104"/>
      <c r="H591" s="104"/>
      <c r="I591" s="104"/>
      <c r="J591" s="104"/>
      <c r="K591" s="104"/>
      <c r="L591" s="104"/>
      <c r="M591" s="104"/>
      <c r="P591" s="104"/>
      <c r="Q591" s="104"/>
      <c r="U591" s="104"/>
      <c r="AQ591" s="104"/>
      <c r="AR591" s="104"/>
      <c r="AS591" s="104"/>
      <c r="AT591" s="104"/>
      <c r="AU591" s="104"/>
      <c r="AV591" s="104"/>
      <c r="AW591" s="104"/>
      <c r="AX591" s="104"/>
      <c r="AY591" s="104"/>
      <c r="BH591" s="104"/>
      <c r="BJ591" s="104"/>
      <c r="BK591" s="104"/>
      <c r="BL591" s="104"/>
      <c r="BM591" s="104"/>
      <c r="BN591" s="104"/>
      <c r="BO591" s="104"/>
      <c r="BP591" s="104"/>
      <c r="BQ591" s="104"/>
      <c r="BR591" s="104"/>
      <c r="BS591" s="104"/>
      <c r="BT591" s="104"/>
      <c r="BV591" s="104"/>
      <c r="BW591" s="104"/>
      <c r="BX591" s="104"/>
      <c r="BY591" s="104"/>
      <c r="BZ591" s="104"/>
      <c r="CA591" s="104"/>
      <c r="CB591" s="104"/>
      <c r="CC591" s="104"/>
      <c r="CD591" s="104"/>
      <c r="CE591" s="104"/>
      <c r="CF591" s="104"/>
      <c r="CG591" s="104"/>
      <c r="CJ591" s="104"/>
      <c r="CL591" s="104"/>
      <c r="CM591" s="104"/>
      <c r="CN591" s="104"/>
      <c r="CO591" s="104"/>
      <c r="CP591" s="104"/>
      <c r="CQ591" s="104"/>
      <c r="CR591" s="104"/>
      <c r="CS591" s="104"/>
      <c r="CT591" s="104"/>
      <c r="CU591" s="104"/>
    </row>
    <row r="592" spans="1:99" ht="13" x14ac:dyDescent="0.3">
      <c r="A592" s="104"/>
      <c r="B592" s="104"/>
      <c r="C592" s="104"/>
      <c r="D592" s="104"/>
      <c r="E592" s="104"/>
      <c r="F592" s="104"/>
      <c r="G592" s="104"/>
      <c r="H592" s="104"/>
      <c r="I592" s="104"/>
      <c r="J592" s="104"/>
      <c r="K592" s="104"/>
      <c r="L592" s="104"/>
      <c r="M592" s="104"/>
      <c r="P592" s="104"/>
      <c r="Q592" s="104"/>
      <c r="U592" s="104"/>
      <c r="AQ592" s="104"/>
      <c r="AR592" s="104"/>
      <c r="AS592" s="104"/>
      <c r="AT592" s="104"/>
      <c r="AU592" s="104"/>
      <c r="AV592" s="104"/>
      <c r="AW592" s="104"/>
      <c r="AX592" s="104"/>
      <c r="AY592" s="104"/>
      <c r="BH592" s="104"/>
      <c r="BJ592" s="104"/>
      <c r="BK592" s="104"/>
      <c r="BL592" s="104"/>
      <c r="BM592" s="104"/>
      <c r="BN592" s="104"/>
      <c r="BO592" s="104"/>
      <c r="BP592" s="104"/>
      <c r="BQ592" s="104"/>
      <c r="BR592" s="104"/>
      <c r="BS592" s="104"/>
      <c r="BT592" s="104"/>
      <c r="BV592" s="104"/>
      <c r="BW592" s="104"/>
      <c r="BX592" s="104"/>
      <c r="BY592" s="104"/>
      <c r="BZ592" s="104"/>
      <c r="CA592" s="104"/>
      <c r="CB592" s="104"/>
      <c r="CC592" s="104"/>
      <c r="CD592" s="104"/>
      <c r="CE592" s="104"/>
      <c r="CF592" s="104"/>
      <c r="CG592" s="104"/>
      <c r="CJ592" s="104"/>
      <c r="CL592" s="104"/>
      <c r="CM592" s="104"/>
      <c r="CN592" s="104"/>
      <c r="CO592" s="104"/>
      <c r="CP592" s="104"/>
      <c r="CQ592" s="104"/>
      <c r="CR592" s="104"/>
      <c r="CS592" s="104"/>
      <c r="CT592" s="104"/>
      <c r="CU592" s="104"/>
    </row>
    <row r="593" spans="1:99" ht="13" x14ac:dyDescent="0.3">
      <c r="A593" s="104"/>
      <c r="B593" s="104"/>
      <c r="C593" s="104"/>
      <c r="D593" s="104"/>
      <c r="E593" s="104"/>
      <c r="F593" s="104"/>
      <c r="G593" s="104"/>
      <c r="H593" s="104"/>
      <c r="I593" s="104"/>
      <c r="J593" s="104"/>
      <c r="K593" s="104"/>
      <c r="L593" s="104"/>
      <c r="M593" s="104"/>
      <c r="P593" s="104"/>
      <c r="Q593" s="104"/>
      <c r="U593" s="104"/>
      <c r="AQ593" s="104"/>
      <c r="AR593" s="104"/>
      <c r="AS593" s="104"/>
      <c r="AT593" s="104"/>
      <c r="AU593" s="104"/>
      <c r="AV593" s="104"/>
      <c r="AW593" s="104"/>
      <c r="AX593" s="104"/>
      <c r="AY593" s="104"/>
      <c r="BH593" s="104"/>
      <c r="BJ593" s="104"/>
      <c r="BK593" s="104"/>
      <c r="BL593" s="104"/>
      <c r="BM593" s="104"/>
      <c r="BN593" s="104"/>
      <c r="BO593" s="104"/>
      <c r="BP593" s="104"/>
      <c r="BQ593" s="104"/>
      <c r="BR593" s="104"/>
      <c r="BS593" s="104"/>
      <c r="BT593" s="104"/>
      <c r="BV593" s="104"/>
      <c r="BW593" s="104"/>
      <c r="BX593" s="104"/>
      <c r="BY593" s="104"/>
      <c r="BZ593" s="104"/>
      <c r="CA593" s="104"/>
      <c r="CB593" s="104"/>
      <c r="CC593" s="104"/>
      <c r="CD593" s="104"/>
      <c r="CE593" s="104"/>
      <c r="CF593" s="104"/>
      <c r="CG593" s="104"/>
      <c r="CJ593" s="104"/>
      <c r="CL593" s="104"/>
      <c r="CM593" s="104"/>
      <c r="CN593" s="104"/>
      <c r="CO593" s="104"/>
      <c r="CP593" s="104"/>
      <c r="CQ593" s="104"/>
      <c r="CR593" s="104"/>
      <c r="CS593" s="104"/>
      <c r="CT593" s="104"/>
      <c r="CU593" s="104"/>
    </row>
    <row r="594" spans="1:99" ht="13" x14ac:dyDescent="0.3">
      <c r="A594" s="104"/>
      <c r="B594" s="104"/>
      <c r="C594" s="104"/>
      <c r="D594" s="104"/>
      <c r="E594" s="104"/>
      <c r="F594" s="104"/>
      <c r="G594" s="104"/>
      <c r="H594" s="104"/>
      <c r="I594" s="104"/>
      <c r="J594" s="104"/>
      <c r="K594" s="104"/>
      <c r="L594" s="104"/>
      <c r="M594" s="104"/>
      <c r="P594" s="104"/>
      <c r="Q594" s="104"/>
      <c r="U594" s="104"/>
      <c r="AQ594" s="104"/>
      <c r="AR594" s="104"/>
      <c r="AS594" s="104"/>
      <c r="AT594" s="104"/>
      <c r="AU594" s="104"/>
      <c r="AV594" s="104"/>
      <c r="AW594" s="104"/>
      <c r="AX594" s="104"/>
      <c r="AY594" s="104"/>
      <c r="BH594" s="104"/>
      <c r="BJ594" s="104"/>
      <c r="BK594" s="104"/>
      <c r="BL594" s="104"/>
      <c r="BM594" s="104"/>
      <c r="BN594" s="104"/>
      <c r="BO594" s="104"/>
      <c r="BP594" s="104"/>
      <c r="BQ594" s="104"/>
      <c r="BR594" s="104"/>
      <c r="BS594" s="104"/>
      <c r="BT594" s="104"/>
      <c r="BV594" s="104"/>
      <c r="BW594" s="104"/>
      <c r="BX594" s="104"/>
      <c r="BY594" s="104"/>
      <c r="BZ594" s="104"/>
      <c r="CA594" s="104"/>
      <c r="CB594" s="104"/>
      <c r="CC594" s="104"/>
      <c r="CD594" s="104"/>
      <c r="CE594" s="104"/>
      <c r="CF594" s="104"/>
      <c r="CG594" s="104"/>
      <c r="CJ594" s="104"/>
      <c r="CL594" s="104"/>
      <c r="CM594" s="104"/>
      <c r="CN594" s="104"/>
      <c r="CO594" s="104"/>
      <c r="CP594" s="104"/>
      <c r="CQ594" s="104"/>
      <c r="CR594" s="104"/>
      <c r="CS594" s="104"/>
      <c r="CT594" s="104"/>
      <c r="CU594" s="104"/>
    </row>
    <row r="595" spans="1:99" ht="13" x14ac:dyDescent="0.3">
      <c r="A595" s="104"/>
      <c r="B595" s="104"/>
      <c r="C595" s="104"/>
      <c r="D595" s="104"/>
      <c r="E595" s="104"/>
      <c r="F595" s="104"/>
      <c r="G595" s="104"/>
      <c r="H595" s="104"/>
      <c r="I595" s="104"/>
      <c r="J595" s="104"/>
      <c r="K595" s="104"/>
      <c r="L595" s="104"/>
      <c r="M595" s="104"/>
      <c r="P595" s="104"/>
      <c r="Q595" s="104"/>
      <c r="U595" s="104"/>
      <c r="AQ595" s="104"/>
      <c r="AR595" s="104"/>
      <c r="AS595" s="104"/>
      <c r="AT595" s="104"/>
      <c r="AU595" s="104"/>
      <c r="AV595" s="104"/>
      <c r="AW595" s="104"/>
      <c r="AX595" s="104"/>
      <c r="AY595" s="104"/>
      <c r="BH595" s="104"/>
      <c r="BJ595" s="104"/>
      <c r="BK595" s="104"/>
      <c r="BL595" s="104"/>
      <c r="BM595" s="104"/>
      <c r="BN595" s="104"/>
      <c r="BO595" s="104"/>
      <c r="BP595" s="104"/>
      <c r="BQ595" s="104"/>
      <c r="BR595" s="104"/>
      <c r="BS595" s="104"/>
      <c r="BT595" s="104"/>
      <c r="BV595" s="104"/>
      <c r="BW595" s="104"/>
      <c r="BX595" s="104"/>
      <c r="BY595" s="104"/>
      <c r="BZ595" s="104"/>
      <c r="CA595" s="104"/>
      <c r="CB595" s="104"/>
      <c r="CC595" s="104"/>
      <c r="CD595" s="104"/>
      <c r="CE595" s="104"/>
      <c r="CF595" s="104"/>
      <c r="CG595" s="104"/>
      <c r="CJ595" s="104"/>
      <c r="CL595" s="104"/>
      <c r="CM595" s="104"/>
      <c r="CN595" s="104"/>
      <c r="CO595" s="104"/>
      <c r="CP595" s="104"/>
      <c r="CQ595" s="104"/>
      <c r="CR595" s="104"/>
      <c r="CS595" s="104"/>
      <c r="CT595" s="104"/>
      <c r="CU595" s="104"/>
    </row>
    <row r="596" spans="1:99" ht="13" x14ac:dyDescent="0.3">
      <c r="A596" s="104"/>
      <c r="B596" s="104"/>
      <c r="C596" s="104"/>
      <c r="D596" s="104"/>
      <c r="E596" s="104"/>
      <c r="F596" s="104"/>
      <c r="G596" s="104"/>
      <c r="H596" s="104"/>
      <c r="I596" s="104"/>
      <c r="J596" s="104"/>
      <c r="K596" s="104"/>
      <c r="L596" s="104"/>
      <c r="M596" s="104"/>
      <c r="P596" s="104"/>
      <c r="Q596" s="104"/>
      <c r="U596" s="104"/>
      <c r="AQ596" s="104"/>
      <c r="AR596" s="104"/>
      <c r="AS596" s="104"/>
      <c r="AT596" s="104"/>
      <c r="AU596" s="104"/>
      <c r="AV596" s="104"/>
      <c r="AW596" s="104"/>
      <c r="AX596" s="104"/>
      <c r="AY596" s="104"/>
      <c r="BH596" s="104"/>
      <c r="BJ596" s="104"/>
      <c r="BK596" s="104"/>
      <c r="BL596" s="104"/>
      <c r="BM596" s="104"/>
      <c r="BN596" s="104"/>
      <c r="BO596" s="104"/>
      <c r="BP596" s="104"/>
      <c r="BQ596" s="104"/>
      <c r="BR596" s="104"/>
      <c r="BS596" s="104"/>
      <c r="BT596" s="104"/>
      <c r="BV596" s="104"/>
      <c r="BW596" s="104"/>
      <c r="BX596" s="104"/>
      <c r="BY596" s="104"/>
      <c r="BZ596" s="104"/>
      <c r="CA596" s="104"/>
      <c r="CB596" s="104"/>
      <c r="CC596" s="104"/>
      <c r="CD596" s="104"/>
      <c r="CE596" s="104"/>
      <c r="CF596" s="104"/>
      <c r="CG596" s="104"/>
      <c r="CJ596" s="104"/>
      <c r="CL596" s="104"/>
      <c r="CM596" s="104"/>
      <c r="CN596" s="104"/>
      <c r="CO596" s="104"/>
      <c r="CP596" s="104"/>
      <c r="CQ596" s="104"/>
      <c r="CR596" s="104"/>
      <c r="CS596" s="104"/>
      <c r="CT596" s="104"/>
      <c r="CU596" s="104"/>
    </row>
    <row r="597" spans="1:99" ht="13" x14ac:dyDescent="0.3">
      <c r="A597" s="104"/>
      <c r="B597" s="104"/>
      <c r="C597" s="104"/>
      <c r="D597" s="104"/>
      <c r="E597" s="104"/>
      <c r="F597" s="104"/>
      <c r="G597" s="104"/>
      <c r="H597" s="104"/>
      <c r="I597" s="104"/>
      <c r="J597" s="104"/>
      <c r="K597" s="104"/>
      <c r="L597" s="104"/>
      <c r="M597" s="104"/>
      <c r="P597" s="104"/>
      <c r="Q597" s="104"/>
      <c r="U597" s="104"/>
      <c r="AQ597" s="104"/>
      <c r="AR597" s="104"/>
      <c r="AS597" s="104"/>
      <c r="AT597" s="104"/>
      <c r="AU597" s="104"/>
      <c r="AV597" s="104"/>
      <c r="AW597" s="104"/>
      <c r="AX597" s="104"/>
      <c r="AY597" s="104"/>
      <c r="BH597" s="104"/>
      <c r="BJ597" s="104"/>
      <c r="BK597" s="104"/>
      <c r="BL597" s="104"/>
      <c r="BM597" s="104"/>
      <c r="BN597" s="104"/>
      <c r="BO597" s="104"/>
      <c r="BP597" s="104"/>
      <c r="BQ597" s="104"/>
      <c r="BR597" s="104"/>
      <c r="BS597" s="104"/>
      <c r="BT597" s="104"/>
      <c r="BV597" s="104"/>
      <c r="BW597" s="104"/>
      <c r="BX597" s="104"/>
      <c r="BY597" s="104"/>
      <c r="BZ597" s="104"/>
      <c r="CA597" s="104"/>
      <c r="CB597" s="104"/>
      <c r="CC597" s="104"/>
      <c r="CD597" s="104"/>
      <c r="CE597" s="104"/>
      <c r="CF597" s="104"/>
      <c r="CG597" s="104"/>
      <c r="CJ597" s="104"/>
      <c r="CL597" s="104"/>
      <c r="CM597" s="104"/>
      <c r="CN597" s="104"/>
      <c r="CO597" s="104"/>
      <c r="CP597" s="104"/>
      <c r="CQ597" s="104"/>
      <c r="CR597" s="104"/>
      <c r="CS597" s="104"/>
      <c r="CT597" s="104"/>
      <c r="CU597" s="104"/>
    </row>
    <row r="598" spans="1:99" ht="13" x14ac:dyDescent="0.3">
      <c r="A598" s="104"/>
      <c r="B598" s="104"/>
      <c r="C598" s="104"/>
      <c r="D598" s="104"/>
      <c r="E598" s="104"/>
      <c r="F598" s="104"/>
      <c r="G598" s="104"/>
      <c r="H598" s="104"/>
      <c r="I598" s="104"/>
      <c r="J598" s="104"/>
      <c r="K598" s="104"/>
      <c r="L598" s="104"/>
      <c r="M598" s="104"/>
      <c r="P598" s="104"/>
      <c r="Q598" s="104"/>
      <c r="U598" s="104"/>
      <c r="AQ598" s="104"/>
      <c r="AR598" s="104"/>
      <c r="AS598" s="104"/>
      <c r="AT598" s="104"/>
      <c r="AU598" s="104"/>
      <c r="AV598" s="104"/>
      <c r="AW598" s="104"/>
      <c r="AX598" s="104"/>
      <c r="AY598" s="104"/>
      <c r="BH598" s="104"/>
      <c r="BJ598" s="104"/>
      <c r="BK598" s="104"/>
      <c r="BL598" s="104"/>
      <c r="BM598" s="104"/>
      <c r="BN598" s="104"/>
      <c r="BO598" s="104"/>
      <c r="BP598" s="104"/>
      <c r="BQ598" s="104"/>
      <c r="BR598" s="104"/>
      <c r="BS598" s="104"/>
      <c r="BT598" s="104"/>
      <c r="BV598" s="104"/>
      <c r="BW598" s="104"/>
      <c r="BX598" s="104"/>
      <c r="BY598" s="104"/>
      <c r="BZ598" s="104"/>
      <c r="CA598" s="104"/>
      <c r="CB598" s="104"/>
      <c r="CC598" s="104"/>
      <c r="CD598" s="104"/>
      <c r="CE598" s="104"/>
      <c r="CF598" s="104"/>
      <c r="CG598" s="104"/>
      <c r="CJ598" s="104"/>
      <c r="CL598" s="104"/>
      <c r="CM598" s="104"/>
      <c r="CN598" s="104"/>
      <c r="CO598" s="104"/>
      <c r="CP598" s="104"/>
      <c r="CQ598" s="104"/>
      <c r="CR598" s="104"/>
      <c r="CS598" s="104"/>
      <c r="CT598" s="104"/>
      <c r="CU598" s="104"/>
    </row>
    <row r="599" spans="1:99" ht="13" x14ac:dyDescent="0.3">
      <c r="A599" s="104"/>
      <c r="B599" s="104"/>
      <c r="C599" s="104"/>
      <c r="D599" s="104"/>
      <c r="E599" s="104"/>
      <c r="F599" s="104"/>
      <c r="G599" s="104"/>
      <c r="H599" s="104"/>
      <c r="I599" s="104"/>
      <c r="J599" s="104"/>
      <c r="K599" s="104"/>
      <c r="L599" s="104"/>
      <c r="M599" s="104"/>
      <c r="P599" s="104"/>
      <c r="Q599" s="104"/>
      <c r="U599" s="104"/>
      <c r="AQ599" s="104"/>
      <c r="AR599" s="104"/>
      <c r="AS599" s="104"/>
      <c r="AT599" s="104"/>
      <c r="AU599" s="104"/>
      <c r="AV599" s="104"/>
      <c r="AW599" s="104"/>
      <c r="AX599" s="104"/>
      <c r="AY599" s="104"/>
      <c r="BH599" s="104"/>
      <c r="BJ599" s="104"/>
      <c r="BK599" s="104"/>
      <c r="BL599" s="104"/>
      <c r="BM599" s="104"/>
      <c r="BN599" s="104"/>
      <c r="BO599" s="104"/>
      <c r="BP599" s="104"/>
      <c r="BQ599" s="104"/>
      <c r="BR599" s="104"/>
      <c r="BS599" s="104"/>
      <c r="BT599" s="104"/>
      <c r="BV599" s="104"/>
      <c r="BW599" s="104"/>
      <c r="BX599" s="104"/>
      <c r="BY599" s="104"/>
      <c r="BZ599" s="104"/>
      <c r="CA599" s="104"/>
      <c r="CB599" s="104"/>
      <c r="CC599" s="104"/>
      <c r="CD599" s="104"/>
      <c r="CE599" s="104"/>
      <c r="CF599" s="104"/>
      <c r="CG599" s="104"/>
      <c r="CJ599" s="104"/>
      <c r="CL599" s="104"/>
      <c r="CM599" s="104"/>
      <c r="CN599" s="104"/>
      <c r="CO599" s="104"/>
      <c r="CP599" s="104"/>
      <c r="CQ599" s="104"/>
      <c r="CR599" s="104"/>
      <c r="CS599" s="104"/>
      <c r="CT599" s="104"/>
      <c r="CU599" s="104"/>
    </row>
    <row r="600" spans="1:99" ht="13" x14ac:dyDescent="0.3">
      <c r="A600" s="104"/>
      <c r="B600" s="104"/>
      <c r="C600" s="104"/>
      <c r="D600" s="104"/>
      <c r="E600" s="104"/>
      <c r="F600" s="104"/>
      <c r="G600" s="104"/>
      <c r="H600" s="104"/>
      <c r="I600" s="104"/>
      <c r="J600" s="104"/>
      <c r="K600" s="104"/>
      <c r="L600" s="104"/>
      <c r="M600" s="104"/>
      <c r="P600" s="104"/>
      <c r="Q600" s="104"/>
      <c r="U600" s="104"/>
      <c r="AQ600" s="104"/>
      <c r="AR600" s="104"/>
      <c r="AS600" s="104"/>
      <c r="AT600" s="104"/>
      <c r="AU600" s="104"/>
      <c r="AV600" s="104"/>
      <c r="AW600" s="104"/>
      <c r="AX600" s="104"/>
      <c r="AY600" s="104"/>
      <c r="BH600" s="104"/>
      <c r="BJ600" s="104"/>
      <c r="BK600" s="104"/>
      <c r="BL600" s="104"/>
      <c r="BM600" s="104"/>
      <c r="BN600" s="104"/>
      <c r="BO600" s="104"/>
      <c r="BP600" s="104"/>
      <c r="BQ600" s="104"/>
      <c r="BR600" s="104"/>
      <c r="BS600" s="104"/>
      <c r="BT600" s="104"/>
      <c r="BV600" s="104"/>
      <c r="BW600" s="104"/>
      <c r="BX600" s="104"/>
      <c r="BY600" s="104"/>
      <c r="BZ600" s="104"/>
      <c r="CA600" s="104"/>
      <c r="CB600" s="104"/>
      <c r="CC600" s="104"/>
      <c r="CD600" s="104"/>
      <c r="CE600" s="104"/>
      <c r="CF600" s="104"/>
      <c r="CG600" s="104"/>
      <c r="CJ600" s="104"/>
      <c r="CL600" s="104"/>
      <c r="CM600" s="104"/>
      <c r="CN600" s="104"/>
      <c r="CO600" s="104"/>
      <c r="CP600" s="104"/>
      <c r="CQ600" s="104"/>
      <c r="CR600" s="104"/>
      <c r="CS600" s="104"/>
      <c r="CT600" s="104"/>
      <c r="CU600" s="104"/>
    </row>
    <row r="601" spans="1:99" ht="13" x14ac:dyDescent="0.3">
      <c r="A601" s="104"/>
      <c r="B601" s="104"/>
      <c r="C601" s="104"/>
      <c r="D601" s="104"/>
      <c r="E601" s="104"/>
      <c r="F601" s="104"/>
      <c r="G601" s="104"/>
      <c r="H601" s="104"/>
      <c r="I601" s="104"/>
      <c r="J601" s="104"/>
      <c r="K601" s="104"/>
      <c r="L601" s="104"/>
      <c r="M601" s="104"/>
      <c r="P601" s="104"/>
      <c r="Q601" s="104"/>
      <c r="U601" s="104"/>
      <c r="AQ601" s="104"/>
      <c r="AR601" s="104"/>
      <c r="AS601" s="104"/>
      <c r="AT601" s="104"/>
      <c r="AU601" s="104"/>
      <c r="AV601" s="104"/>
      <c r="AW601" s="104"/>
      <c r="AX601" s="104"/>
      <c r="AY601" s="104"/>
      <c r="BH601" s="104"/>
      <c r="BJ601" s="104"/>
      <c r="BK601" s="104"/>
      <c r="BL601" s="104"/>
      <c r="BM601" s="104"/>
      <c r="BN601" s="104"/>
      <c r="BO601" s="104"/>
      <c r="BP601" s="104"/>
      <c r="BQ601" s="104"/>
      <c r="BR601" s="104"/>
      <c r="BS601" s="104"/>
      <c r="BT601" s="104"/>
      <c r="BV601" s="104"/>
      <c r="BW601" s="104"/>
      <c r="BX601" s="104"/>
      <c r="BY601" s="104"/>
      <c r="BZ601" s="104"/>
      <c r="CA601" s="104"/>
      <c r="CB601" s="104"/>
      <c r="CC601" s="104"/>
      <c r="CD601" s="104"/>
      <c r="CE601" s="104"/>
      <c r="CF601" s="104"/>
      <c r="CG601" s="104"/>
      <c r="CJ601" s="104"/>
      <c r="CL601" s="104"/>
      <c r="CM601" s="104"/>
      <c r="CN601" s="104"/>
      <c r="CO601" s="104"/>
      <c r="CP601" s="104"/>
      <c r="CQ601" s="104"/>
      <c r="CR601" s="104"/>
      <c r="CS601" s="104"/>
      <c r="CT601" s="104"/>
      <c r="CU601" s="104"/>
    </row>
    <row r="602" spans="1:99" ht="13" x14ac:dyDescent="0.3">
      <c r="A602" s="104"/>
      <c r="B602" s="104"/>
      <c r="C602" s="104"/>
      <c r="D602" s="104"/>
      <c r="E602" s="104"/>
      <c r="F602" s="104"/>
      <c r="G602" s="104"/>
      <c r="H602" s="104"/>
      <c r="I602" s="104"/>
      <c r="J602" s="104"/>
      <c r="K602" s="104"/>
      <c r="L602" s="104"/>
      <c r="M602" s="104"/>
      <c r="P602" s="104"/>
      <c r="Q602" s="104"/>
      <c r="U602" s="104"/>
      <c r="AQ602" s="104"/>
      <c r="AR602" s="104"/>
      <c r="AS602" s="104"/>
      <c r="AT602" s="104"/>
      <c r="AU602" s="104"/>
      <c r="AV602" s="104"/>
      <c r="AW602" s="104"/>
      <c r="AX602" s="104"/>
      <c r="AY602" s="104"/>
      <c r="BH602" s="104"/>
      <c r="BJ602" s="104"/>
      <c r="BK602" s="104"/>
      <c r="BL602" s="104"/>
      <c r="BM602" s="104"/>
      <c r="BN602" s="104"/>
      <c r="BO602" s="104"/>
      <c r="BP602" s="104"/>
      <c r="BQ602" s="104"/>
      <c r="BR602" s="104"/>
      <c r="BS602" s="104"/>
      <c r="BT602" s="104"/>
      <c r="BV602" s="104"/>
      <c r="BW602" s="104"/>
      <c r="BX602" s="104"/>
      <c r="BY602" s="104"/>
      <c r="BZ602" s="104"/>
      <c r="CA602" s="104"/>
      <c r="CB602" s="104"/>
      <c r="CC602" s="104"/>
      <c r="CD602" s="104"/>
      <c r="CE602" s="104"/>
      <c r="CF602" s="104"/>
      <c r="CG602" s="104"/>
      <c r="CJ602" s="104"/>
      <c r="CL602" s="104"/>
      <c r="CM602" s="104"/>
      <c r="CN602" s="104"/>
      <c r="CO602" s="104"/>
      <c r="CP602" s="104"/>
      <c r="CQ602" s="104"/>
      <c r="CR602" s="104"/>
      <c r="CS602" s="104"/>
      <c r="CT602" s="104"/>
      <c r="CU602" s="104"/>
    </row>
    <row r="603" spans="1:99" ht="13" x14ac:dyDescent="0.3">
      <c r="A603" s="104"/>
      <c r="B603" s="104"/>
      <c r="C603" s="104"/>
      <c r="D603" s="104"/>
      <c r="E603" s="104"/>
      <c r="F603" s="104"/>
      <c r="G603" s="104"/>
      <c r="H603" s="104"/>
      <c r="I603" s="104"/>
      <c r="J603" s="104"/>
      <c r="K603" s="104"/>
      <c r="L603" s="104"/>
      <c r="M603" s="104"/>
      <c r="P603" s="104"/>
      <c r="Q603" s="104"/>
      <c r="U603" s="104"/>
      <c r="AQ603" s="104"/>
      <c r="AR603" s="104"/>
      <c r="AS603" s="104"/>
      <c r="AT603" s="104"/>
      <c r="AU603" s="104"/>
      <c r="AV603" s="104"/>
      <c r="AW603" s="104"/>
      <c r="AX603" s="104"/>
      <c r="AY603" s="104"/>
      <c r="BH603" s="104"/>
      <c r="BJ603" s="104"/>
      <c r="BK603" s="104"/>
      <c r="BL603" s="104"/>
      <c r="BM603" s="104"/>
      <c r="BN603" s="104"/>
      <c r="BO603" s="104"/>
      <c r="BP603" s="104"/>
      <c r="BQ603" s="104"/>
      <c r="BR603" s="104"/>
      <c r="BS603" s="104"/>
      <c r="BT603" s="104"/>
      <c r="BV603" s="104"/>
      <c r="BW603" s="104"/>
      <c r="BX603" s="104"/>
      <c r="BY603" s="104"/>
      <c r="BZ603" s="104"/>
      <c r="CA603" s="104"/>
      <c r="CB603" s="104"/>
      <c r="CC603" s="104"/>
      <c r="CD603" s="104"/>
      <c r="CE603" s="104"/>
      <c r="CF603" s="104"/>
      <c r="CG603" s="104"/>
      <c r="CJ603" s="104"/>
      <c r="CL603" s="104"/>
      <c r="CM603" s="104"/>
      <c r="CN603" s="104"/>
      <c r="CO603" s="104"/>
      <c r="CP603" s="104"/>
      <c r="CQ603" s="104"/>
      <c r="CR603" s="104"/>
      <c r="CS603" s="104"/>
      <c r="CT603" s="104"/>
      <c r="CU603" s="104"/>
    </row>
    <row r="604" spans="1:99" ht="13" x14ac:dyDescent="0.3">
      <c r="A604" s="104"/>
      <c r="B604" s="104"/>
      <c r="C604" s="104"/>
      <c r="D604" s="104"/>
      <c r="E604" s="104"/>
      <c r="F604" s="104"/>
      <c r="G604" s="104"/>
      <c r="H604" s="104"/>
      <c r="I604" s="104"/>
      <c r="J604" s="104"/>
      <c r="K604" s="104"/>
      <c r="L604" s="104"/>
      <c r="M604" s="104"/>
      <c r="P604" s="104"/>
      <c r="Q604" s="104"/>
      <c r="U604" s="104"/>
      <c r="AQ604" s="104"/>
      <c r="AR604" s="104"/>
      <c r="AS604" s="104"/>
      <c r="AT604" s="104"/>
      <c r="AU604" s="104"/>
      <c r="AV604" s="104"/>
      <c r="AW604" s="104"/>
      <c r="AX604" s="104"/>
      <c r="AY604" s="104"/>
      <c r="BH604" s="104"/>
      <c r="BJ604" s="104"/>
      <c r="BK604" s="104"/>
      <c r="BL604" s="104"/>
      <c r="BM604" s="104"/>
      <c r="BN604" s="104"/>
      <c r="BO604" s="104"/>
      <c r="BP604" s="104"/>
      <c r="BQ604" s="104"/>
      <c r="BR604" s="104"/>
      <c r="BS604" s="104"/>
      <c r="BT604" s="104"/>
      <c r="BV604" s="104"/>
      <c r="BW604" s="104"/>
      <c r="BX604" s="104"/>
      <c r="BY604" s="104"/>
      <c r="BZ604" s="104"/>
      <c r="CA604" s="104"/>
      <c r="CB604" s="104"/>
      <c r="CC604" s="104"/>
      <c r="CD604" s="104"/>
      <c r="CE604" s="104"/>
      <c r="CF604" s="104"/>
      <c r="CG604" s="104"/>
      <c r="CJ604" s="104"/>
      <c r="CL604" s="104"/>
      <c r="CM604" s="104"/>
      <c r="CN604" s="104"/>
      <c r="CO604" s="104"/>
      <c r="CP604" s="104"/>
      <c r="CQ604" s="104"/>
      <c r="CR604" s="104"/>
      <c r="CS604" s="104"/>
      <c r="CT604" s="104"/>
      <c r="CU604" s="104"/>
    </row>
    <row r="605" spans="1:99" ht="13" x14ac:dyDescent="0.3">
      <c r="A605" s="104"/>
      <c r="B605" s="104"/>
      <c r="C605" s="104"/>
      <c r="D605" s="104"/>
      <c r="E605" s="104"/>
      <c r="F605" s="104"/>
      <c r="G605" s="104"/>
      <c r="H605" s="104"/>
      <c r="I605" s="104"/>
      <c r="J605" s="104"/>
      <c r="K605" s="104"/>
      <c r="L605" s="104"/>
      <c r="M605" s="104"/>
      <c r="P605" s="104"/>
      <c r="Q605" s="104"/>
      <c r="U605" s="104"/>
      <c r="AQ605" s="104"/>
      <c r="AR605" s="104"/>
      <c r="AS605" s="104"/>
      <c r="AT605" s="104"/>
      <c r="AU605" s="104"/>
      <c r="AV605" s="104"/>
      <c r="AW605" s="104"/>
      <c r="AX605" s="104"/>
      <c r="AY605" s="104"/>
      <c r="BH605" s="104"/>
      <c r="BJ605" s="104"/>
      <c r="BK605" s="104"/>
      <c r="BL605" s="104"/>
      <c r="BM605" s="104"/>
      <c r="BN605" s="104"/>
      <c r="BO605" s="104"/>
      <c r="BP605" s="104"/>
      <c r="BQ605" s="104"/>
      <c r="BR605" s="104"/>
      <c r="BS605" s="104"/>
      <c r="BT605" s="104"/>
      <c r="BV605" s="104"/>
      <c r="BW605" s="104"/>
      <c r="BX605" s="104"/>
      <c r="BY605" s="104"/>
      <c r="BZ605" s="104"/>
      <c r="CA605" s="104"/>
      <c r="CB605" s="104"/>
      <c r="CC605" s="104"/>
      <c r="CD605" s="104"/>
      <c r="CE605" s="104"/>
      <c r="CF605" s="104"/>
      <c r="CG605" s="104"/>
      <c r="CJ605" s="104"/>
      <c r="CL605" s="104"/>
      <c r="CM605" s="104"/>
      <c r="CN605" s="104"/>
      <c r="CO605" s="104"/>
      <c r="CP605" s="104"/>
      <c r="CQ605" s="104"/>
      <c r="CR605" s="104"/>
      <c r="CS605" s="104"/>
      <c r="CT605" s="104"/>
      <c r="CU605" s="104"/>
    </row>
    <row r="606" spans="1:99" ht="13" x14ac:dyDescent="0.3">
      <c r="A606" s="104"/>
      <c r="B606" s="104"/>
      <c r="C606" s="104"/>
      <c r="D606" s="104"/>
      <c r="E606" s="104"/>
      <c r="F606" s="104"/>
      <c r="G606" s="104"/>
      <c r="H606" s="104"/>
      <c r="I606" s="104"/>
      <c r="J606" s="104"/>
      <c r="K606" s="104"/>
      <c r="L606" s="104"/>
      <c r="M606" s="104"/>
      <c r="P606" s="104"/>
      <c r="Q606" s="104"/>
      <c r="U606" s="104"/>
      <c r="AQ606" s="104"/>
      <c r="AR606" s="104"/>
      <c r="AS606" s="104"/>
      <c r="AT606" s="104"/>
      <c r="AU606" s="104"/>
      <c r="AV606" s="104"/>
      <c r="AW606" s="104"/>
      <c r="AX606" s="104"/>
      <c r="AY606" s="104"/>
      <c r="BH606" s="104"/>
      <c r="BJ606" s="104"/>
      <c r="BK606" s="104"/>
      <c r="BL606" s="104"/>
      <c r="BM606" s="104"/>
      <c r="BN606" s="104"/>
      <c r="BO606" s="104"/>
      <c r="BP606" s="104"/>
      <c r="BQ606" s="104"/>
      <c r="BR606" s="104"/>
      <c r="BS606" s="104"/>
      <c r="BT606" s="104"/>
      <c r="BV606" s="104"/>
      <c r="BW606" s="104"/>
      <c r="BX606" s="104"/>
      <c r="BY606" s="104"/>
      <c r="BZ606" s="104"/>
      <c r="CA606" s="104"/>
      <c r="CB606" s="104"/>
      <c r="CC606" s="104"/>
      <c r="CD606" s="104"/>
      <c r="CE606" s="104"/>
      <c r="CF606" s="104"/>
      <c r="CG606" s="104"/>
      <c r="CJ606" s="104"/>
      <c r="CL606" s="104"/>
      <c r="CM606" s="104"/>
      <c r="CN606" s="104"/>
      <c r="CO606" s="104"/>
      <c r="CP606" s="104"/>
      <c r="CQ606" s="104"/>
      <c r="CR606" s="104"/>
      <c r="CS606" s="104"/>
      <c r="CT606" s="104"/>
      <c r="CU606" s="104"/>
    </row>
    <row r="607" spans="1:99" ht="13" x14ac:dyDescent="0.3">
      <c r="A607" s="104"/>
      <c r="B607" s="104"/>
      <c r="C607" s="104"/>
      <c r="D607" s="104"/>
      <c r="E607" s="104"/>
      <c r="F607" s="104"/>
      <c r="G607" s="104"/>
      <c r="H607" s="104"/>
      <c r="I607" s="104"/>
      <c r="J607" s="104"/>
      <c r="K607" s="104"/>
      <c r="L607" s="104"/>
      <c r="M607" s="104"/>
      <c r="P607" s="104"/>
      <c r="Q607" s="104"/>
      <c r="U607" s="104"/>
      <c r="AQ607" s="104"/>
      <c r="AR607" s="104"/>
      <c r="AS607" s="104"/>
      <c r="AT607" s="104"/>
      <c r="AU607" s="104"/>
      <c r="AV607" s="104"/>
      <c r="AW607" s="104"/>
      <c r="AX607" s="104"/>
      <c r="AY607" s="104"/>
      <c r="BH607" s="104"/>
      <c r="BJ607" s="104"/>
      <c r="BK607" s="104"/>
      <c r="BL607" s="104"/>
      <c r="BM607" s="104"/>
      <c r="BN607" s="104"/>
      <c r="BO607" s="104"/>
      <c r="BP607" s="104"/>
      <c r="BQ607" s="104"/>
      <c r="BR607" s="104"/>
      <c r="BS607" s="104"/>
      <c r="BT607" s="104"/>
      <c r="BV607" s="104"/>
      <c r="BW607" s="104"/>
      <c r="BX607" s="104"/>
      <c r="BY607" s="104"/>
      <c r="BZ607" s="104"/>
      <c r="CA607" s="104"/>
      <c r="CB607" s="104"/>
      <c r="CC607" s="104"/>
      <c r="CD607" s="104"/>
      <c r="CE607" s="104"/>
      <c r="CF607" s="104"/>
      <c r="CG607" s="104"/>
      <c r="CJ607" s="104"/>
      <c r="CL607" s="104"/>
      <c r="CM607" s="104"/>
      <c r="CN607" s="104"/>
      <c r="CO607" s="104"/>
      <c r="CP607" s="104"/>
      <c r="CQ607" s="104"/>
      <c r="CR607" s="104"/>
      <c r="CS607" s="104"/>
      <c r="CT607" s="104"/>
      <c r="CU607" s="104"/>
    </row>
    <row r="608" spans="1:99" ht="13" x14ac:dyDescent="0.3">
      <c r="A608" s="104"/>
      <c r="B608" s="104"/>
      <c r="C608" s="104"/>
      <c r="D608" s="104"/>
      <c r="E608" s="104"/>
      <c r="F608" s="104"/>
      <c r="G608" s="104"/>
      <c r="H608" s="104"/>
      <c r="I608" s="104"/>
      <c r="J608" s="104"/>
      <c r="K608" s="104"/>
      <c r="L608" s="104"/>
      <c r="M608" s="104"/>
      <c r="P608" s="104"/>
      <c r="Q608" s="104"/>
      <c r="U608" s="104"/>
      <c r="AQ608" s="104"/>
      <c r="AR608" s="104"/>
      <c r="AS608" s="104"/>
      <c r="AT608" s="104"/>
      <c r="AU608" s="104"/>
      <c r="AV608" s="104"/>
      <c r="AW608" s="104"/>
      <c r="AX608" s="104"/>
      <c r="AY608" s="104"/>
      <c r="BH608" s="104"/>
      <c r="BJ608" s="104"/>
      <c r="BK608" s="104"/>
      <c r="BL608" s="104"/>
      <c r="BM608" s="104"/>
      <c r="BN608" s="104"/>
      <c r="BO608" s="104"/>
      <c r="BP608" s="104"/>
      <c r="BQ608" s="104"/>
      <c r="BR608" s="104"/>
      <c r="BS608" s="104"/>
      <c r="BT608" s="104"/>
      <c r="BV608" s="104"/>
      <c r="BW608" s="104"/>
      <c r="BX608" s="104"/>
      <c r="BY608" s="104"/>
      <c r="BZ608" s="104"/>
      <c r="CA608" s="104"/>
      <c r="CB608" s="104"/>
      <c r="CC608" s="104"/>
      <c r="CD608" s="104"/>
      <c r="CE608" s="104"/>
      <c r="CF608" s="104"/>
      <c r="CG608" s="104"/>
      <c r="CJ608" s="104"/>
      <c r="CL608" s="104"/>
      <c r="CM608" s="104"/>
      <c r="CN608" s="104"/>
      <c r="CO608" s="104"/>
      <c r="CP608" s="104"/>
      <c r="CQ608" s="104"/>
      <c r="CR608" s="104"/>
      <c r="CS608" s="104"/>
      <c r="CT608" s="104"/>
      <c r="CU608" s="104"/>
    </row>
    <row r="609" spans="1:99" ht="13" x14ac:dyDescent="0.3">
      <c r="A609" s="104"/>
      <c r="B609" s="104"/>
      <c r="C609" s="104"/>
      <c r="D609" s="104"/>
      <c r="E609" s="104"/>
      <c r="F609" s="104"/>
      <c r="G609" s="104"/>
      <c r="H609" s="104"/>
      <c r="I609" s="104"/>
      <c r="J609" s="104"/>
      <c r="K609" s="104"/>
      <c r="L609" s="104"/>
      <c r="M609" s="104"/>
      <c r="P609" s="104"/>
      <c r="Q609" s="104"/>
      <c r="U609" s="104"/>
      <c r="AQ609" s="104"/>
      <c r="AR609" s="104"/>
      <c r="AS609" s="104"/>
      <c r="AT609" s="104"/>
      <c r="AU609" s="104"/>
      <c r="AV609" s="104"/>
      <c r="AW609" s="104"/>
      <c r="AX609" s="104"/>
      <c r="AY609" s="104"/>
      <c r="BH609" s="104"/>
      <c r="BJ609" s="104"/>
      <c r="BK609" s="104"/>
      <c r="BL609" s="104"/>
      <c r="BM609" s="104"/>
      <c r="BN609" s="104"/>
      <c r="BO609" s="104"/>
      <c r="BP609" s="104"/>
      <c r="BQ609" s="104"/>
      <c r="BR609" s="104"/>
      <c r="BS609" s="104"/>
      <c r="BT609" s="104"/>
      <c r="BV609" s="104"/>
      <c r="BW609" s="104"/>
      <c r="BX609" s="104"/>
      <c r="BY609" s="104"/>
      <c r="BZ609" s="104"/>
      <c r="CA609" s="104"/>
      <c r="CB609" s="104"/>
      <c r="CC609" s="104"/>
      <c r="CD609" s="104"/>
      <c r="CE609" s="104"/>
      <c r="CF609" s="104"/>
      <c r="CG609" s="104"/>
      <c r="CJ609" s="104"/>
      <c r="CL609" s="104"/>
      <c r="CM609" s="104"/>
      <c r="CN609" s="104"/>
      <c r="CO609" s="104"/>
      <c r="CP609" s="104"/>
      <c r="CQ609" s="104"/>
      <c r="CR609" s="104"/>
      <c r="CS609" s="104"/>
      <c r="CT609" s="104"/>
      <c r="CU609" s="104"/>
    </row>
    <row r="610" spans="1:99" ht="13" x14ac:dyDescent="0.3">
      <c r="A610" s="104"/>
      <c r="B610" s="104"/>
      <c r="C610" s="104"/>
      <c r="D610" s="104"/>
      <c r="E610" s="104"/>
      <c r="F610" s="104"/>
      <c r="G610" s="104"/>
      <c r="H610" s="104"/>
      <c r="I610" s="104"/>
      <c r="J610" s="104"/>
      <c r="K610" s="104"/>
      <c r="L610" s="104"/>
      <c r="M610" s="104"/>
      <c r="P610" s="104"/>
      <c r="Q610" s="104"/>
      <c r="U610" s="104"/>
      <c r="AQ610" s="104"/>
      <c r="AR610" s="104"/>
      <c r="AS610" s="104"/>
      <c r="AT610" s="104"/>
      <c r="AU610" s="104"/>
      <c r="AV610" s="104"/>
      <c r="AW610" s="104"/>
      <c r="AX610" s="104"/>
      <c r="AY610" s="104"/>
      <c r="BH610" s="104"/>
      <c r="BJ610" s="104"/>
      <c r="BK610" s="104"/>
      <c r="BL610" s="104"/>
      <c r="BM610" s="104"/>
      <c r="BN610" s="104"/>
      <c r="BO610" s="104"/>
      <c r="BP610" s="104"/>
      <c r="BQ610" s="104"/>
      <c r="BR610" s="104"/>
      <c r="BS610" s="104"/>
      <c r="BT610" s="104"/>
      <c r="BV610" s="104"/>
      <c r="BW610" s="104"/>
      <c r="BX610" s="104"/>
      <c r="BY610" s="104"/>
      <c r="BZ610" s="104"/>
      <c r="CA610" s="104"/>
      <c r="CB610" s="104"/>
      <c r="CC610" s="104"/>
      <c r="CD610" s="104"/>
      <c r="CE610" s="104"/>
      <c r="CF610" s="104"/>
      <c r="CG610" s="104"/>
      <c r="CJ610" s="104"/>
      <c r="CL610" s="104"/>
      <c r="CM610" s="104"/>
      <c r="CN610" s="104"/>
      <c r="CO610" s="104"/>
      <c r="CP610" s="104"/>
      <c r="CQ610" s="104"/>
      <c r="CR610" s="104"/>
      <c r="CS610" s="104"/>
      <c r="CT610" s="104"/>
      <c r="CU610" s="104"/>
    </row>
    <row r="611" spans="1:99" ht="13" x14ac:dyDescent="0.3">
      <c r="A611" s="104"/>
      <c r="B611" s="104"/>
      <c r="C611" s="104"/>
      <c r="D611" s="104"/>
      <c r="E611" s="104"/>
      <c r="F611" s="104"/>
      <c r="G611" s="104"/>
      <c r="H611" s="104"/>
      <c r="I611" s="104"/>
      <c r="J611" s="104"/>
      <c r="K611" s="104"/>
      <c r="L611" s="104"/>
      <c r="M611" s="104"/>
      <c r="P611" s="104"/>
      <c r="Q611" s="104"/>
      <c r="U611" s="104"/>
      <c r="AQ611" s="104"/>
      <c r="AR611" s="104"/>
      <c r="AS611" s="104"/>
      <c r="AT611" s="104"/>
      <c r="AU611" s="104"/>
      <c r="AV611" s="104"/>
      <c r="AW611" s="104"/>
      <c r="AX611" s="104"/>
      <c r="AY611" s="104"/>
      <c r="BH611" s="104"/>
      <c r="BJ611" s="104"/>
      <c r="BK611" s="104"/>
      <c r="BL611" s="104"/>
      <c r="BM611" s="104"/>
      <c r="BN611" s="104"/>
      <c r="BO611" s="104"/>
      <c r="BP611" s="104"/>
      <c r="BQ611" s="104"/>
      <c r="BR611" s="104"/>
      <c r="BS611" s="104"/>
      <c r="BT611" s="104"/>
      <c r="BV611" s="104"/>
      <c r="BW611" s="104"/>
      <c r="BX611" s="104"/>
      <c r="BY611" s="104"/>
      <c r="BZ611" s="104"/>
      <c r="CA611" s="104"/>
      <c r="CB611" s="104"/>
      <c r="CC611" s="104"/>
      <c r="CD611" s="104"/>
      <c r="CE611" s="104"/>
      <c r="CF611" s="104"/>
      <c r="CG611" s="104"/>
      <c r="CJ611" s="104"/>
      <c r="CL611" s="104"/>
      <c r="CM611" s="104"/>
      <c r="CN611" s="104"/>
      <c r="CO611" s="104"/>
      <c r="CP611" s="104"/>
      <c r="CQ611" s="104"/>
      <c r="CR611" s="104"/>
      <c r="CS611" s="104"/>
      <c r="CT611" s="104"/>
      <c r="CU611" s="104"/>
    </row>
    <row r="612" spans="1:99" ht="13" x14ac:dyDescent="0.3">
      <c r="A612" s="104"/>
      <c r="B612" s="104"/>
      <c r="C612" s="104"/>
      <c r="D612" s="104"/>
      <c r="E612" s="104"/>
      <c r="F612" s="104"/>
      <c r="G612" s="104"/>
      <c r="H612" s="104"/>
      <c r="I612" s="104"/>
      <c r="J612" s="104"/>
      <c r="K612" s="104"/>
      <c r="L612" s="104"/>
      <c r="M612" s="104"/>
      <c r="P612" s="104"/>
      <c r="Q612" s="104"/>
      <c r="U612" s="104"/>
      <c r="AQ612" s="104"/>
      <c r="AR612" s="104"/>
      <c r="AS612" s="104"/>
      <c r="AT612" s="104"/>
      <c r="AU612" s="104"/>
      <c r="AV612" s="104"/>
      <c r="AW612" s="104"/>
      <c r="AX612" s="104"/>
      <c r="AY612" s="104"/>
      <c r="BH612" s="104"/>
      <c r="BJ612" s="104"/>
      <c r="BK612" s="104"/>
      <c r="BL612" s="104"/>
      <c r="BM612" s="104"/>
      <c r="BN612" s="104"/>
      <c r="BO612" s="104"/>
      <c r="BP612" s="104"/>
      <c r="BQ612" s="104"/>
      <c r="BR612" s="104"/>
      <c r="BS612" s="104"/>
      <c r="BT612" s="104"/>
      <c r="BV612" s="104"/>
      <c r="BW612" s="104"/>
      <c r="BX612" s="104"/>
      <c r="BY612" s="104"/>
      <c r="BZ612" s="104"/>
      <c r="CA612" s="104"/>
      <c r="CB612" s="104"/>
      <c r="CC612" s="104"/>
      <c r="CD612" s="104"/>
      <c r="CE612" s="104"/>
      <c r="CF612" s="104"/>
      <c r="CG612" s="104"/>
      <c r="CJ612" s="104"/>
      <c r="CL612" s="104"/>
      <c r="CM612" s="104"/>
      <c r="CN612" s="104"/>
      <c r="CO612" s="104"/>
      <c r="CP612" s="104"/>
      <c r="CQ612" s="104"/>
      <c r="CR612" s="104"/>
      <c r="CS612" s="104"/>
      <c r="CT612" s="104"/>
      <c r="CU612" s="104"/>
    </row>
    <row r="613" spans="1:99" ht="13" x14ac:dyDescent="0.3">
      <c r="A613" s="104"/>
      <c r="B613" s="104"/>
      <c r="C613" s="104"/>
      <c r="D613" s="104"/>
      <c r="E613" s="104"/>
      <c r="F613" s="104"/>
      <c r="G613" s="104"/>
      <c r="H613" s="104"/>
      <c r="I613" s="104"/>
      <c r="J613" s="104"/>
      <c r="K613" s="104"/>
      <c r="L613" s="104"/>
      <c r="M613" s="104"/>
      <c r="P613" s="104"/>
      <c r="Q613" s="104"/>
      <c r="U613" s="104"/>
      <c r="AQ613" s="104"/>
      <c r="AR613" s="104"/>
      <c r="AS613" s="104"/>
      <c r="AT613" s="104"/>
      <c r="AU613" s="104"/>
      <c r="AV613" s="104"/>
      <c r="AW613" s="104"/>
      <c r="AX613" s="104"/>
      <c r="AY613" s="104"/>
      <c r="BH613" s="104"/>
      <c r="BJ613" s="104"/>
      <c r="BK613" s="104"/>
      <c r="BL613" s="104"/>
      <c r="BM613" s="104"/>
      <c r="BN613" s="104"/>
      <c r="BO613" s="104"/>
      <c r="BP613" s="104"/>
      <c r="BQ613" s="104"/>
      <c r="BR613" s="104"/>
      <c r="BS613" s="104"/>
      <c r="BT613" s="104"/>
      <c r="BV613" s="104"/>
      <c r="BW613" s="104"/>
      <c r="BX613" s="104"/>
      <c r="BY613" s="104"/>
      <c r="BZ613" s="104"/>
      <c r="CA613" s="104"/>
      <c r="CB613" s="104"/>
      <c r="CC613" s="104"/>
      <c r="CD613" s="104"/>
      <c r="CE613" s="104"/>
      <c r="CF613" s="104"/>
      <c r="CG613" s="104"/>
      <c r="CJ613" s="104"/>
      <c r="CL613" s="104"/>
      <c r="CM613" s="104"/>
      <c r="CN613" s="104"/>
      <c r="CO613" s="104"/>
      <c r="CP613" s="104"/>
      <c r="CQ613" s="104"/>
      <c r="CR613" s="104"/>
      <c r="CS613" s="104"/>
      <c r="CT613" s="104"/>
      <c r="CU613" s="104"/>
    </row>
    <row r="614" spans="1:99" ht="13" x14ac:dyDescent="0.3">
      <c r="A614" s="104"/>
      <c r="B614" s="104"/>
      <c r="C614" s="104"/>
      <c r="D614" s="104"/>
      <c r="E614" s="104"/>
      <c r="F614" s="104"/>
      <c r="G614" s="104"/>
      <c r="H614" s="104"/>
      <c r="I614" s="104"/>
      <c r="J614" s="104"/>
      <c r="K614" s="104"/>
      <c r="L614" s="104"/>
      <c r="M614" s="104"/>
      <c r="P614" s="104"/>
      <c r="Q614" s="104"/>
      <c r="U614" s="104"/>
      <c r="AQ614" s="104"/>
      <c r="AR614" s="104"/>
      <c r="AS614" s="104"/>
      <c r="AT614" s="104"/>
      <c r="AU614" s="104"/>
      <c r="AV614" s="104"/>
      <c r="AW614" s="104"/>
      <c r="AX614" s="104"/>
      <c r="AY614" s="104"/>
      <c r="BH614" s="104"/>
      <c r="BJ614" s="104"/>
      <c r="BK614" s="104"/>
      <c r="BL614" s="104"/>
      <c r="BM614" s="104"/>
      <c r="BN614" s="104"/>
      <c r="BO614" s="104"/>
      <c r="BP614" s="104"/>
      <c r="BQ614" s="104"/>
      <c r="BR614" s="104"/>
      <c r="BS614" s="104"/>
      <c r="BT614" s="104"/>
      <c r="BV614" s="104"/>
      <c r="BW614" s="104"/>
      <c r="BX614" s="104"/>
      <c r="BY614" s="104"/>
      <c r="BZ614" s="104"/>
      <c r="CA614" s="104"/>
      <c r="CB614" s="104"/>
      <c r="CC614" s="104"/>
      <c r="CD614" s="104"/>
      <c r="CE614" s="104"/>
      <c r="CF614" s="104"/>
      <c r="CG614" s="104"/>
      <c r="CJ614" s="104"/>
      <c r="CL614" s="104"/>
      <c r="CM614" s="104"/>
      <c r="CN614" s="104"/>
      <c r="CO614" s="104"/>
      <c r="CP614" s="104"/>
      <c r="CQ614" s="104"/>
      <c r="CR614" s="104"/>
      <c r="CS614" s="104"/>
      <c r="CT614" s="104"/>
      <c r="CU614" s="104"/>
    </row>
    <row r="615" spans="1:99" ht="13" x14ac:dyDescent="0.3">
      <c r="A615" s="104"/>
      <c r="B615" s="104"/>
      <c r="C615" s="104"/>
      <c r="D615" s="104"/>
      <c r="E615" s="104"/>
      <c r="F615" s="104"/>
      <c r="G615" s="104"/>
      <c r="H615" s="104"/>
      <c r="I615" s="104"/>
      <c r="J615" s="104"/>
      <c r="K615" s="104"/>
      <c r="L615" s="104"/>
      <c r="M615" s="104"/>
      <c r="P615" s="104"/>
      <c r="Q615" s="104"/>
      <c r="U615" s="104"/>
      <c r="AQ615" s="104"/>
      <c r="AR615" s="104"/>
      <c r="AS615" s="104"/>
      <c r="AT615" s="104"/>
      <c r="AU615" s="104"/>
      <c r="AV615" s="104"/>
      <c r="AW615" s="104"/>
      <c r="AX615" s="104"/>
      <c r="AY615" s="104"/>
      <c r="BH615" s="104"/>
      <c r="BJ615" s="104"/>
      <c r="BK615" s="104"/>
      <c r="BL615" s="104"/>
      <c r="BM615" s="104"/>
      <c r="BN615" s="104"/>
      <c r="BO615" s="104"/>
      <c r="BP615" s="104"/>
      <c r="BQ615" s="104"/>
      <c r="BR615" s="104"/>
      <c r="BS615" s="104"/>
      <c r="BT615" s="104"/>
      <c r="BV615" s="104"/>
      <c r="BW615" s="104"/>
      <c r="BX615" s="104"/>
      <c r="BY615" s="104"/>
      <c r="BZ615" s="104"/>
      <c r="CA615" s="104"/>
      <c r="CB615" s="104"/>
      <c r="CC615" s="104"/>
      <c r="CD615" s="104"/>
      <c r="CE615" s="104"/>
      <c r="CF615" s="104"/>
      <c r="CG615" s="104"/>
      <c r="CJ615" s="104"/>
      <c r="CL615" s="104"/>
      <c r="CM615" s="104"/>
      <c r="CN615" s="104"/>
      <c r="CO615" s="104"/>
      <c r="CP615" s="104"/>
      <c r="CQ615" s="104"/>
      <c r="CR615" s="104"/>
      <c r="CS615" s="104"/>
      <c r="CT615" s="104"/>
      <c r="CU615" s="104"/>
    </row>
    <row r="616" spans="1:99" ht="13" x14ac:dyDescent="0.3">
      <c r="A616" s="104"/>
      <c r="B616" s="104"/>
      <c r="C616" s="104"/>
      <c r="D616" s="104"/>
      <c r="E616" s="104"/>
      <c r="F616" s="104"/>
      <c r="G616" s="104"/>
      <c r="H616" s="104"/>
      <c r="I616" s="104"/>
      <c r="J616" s="104"/>
      <c r="K616" s="104"/>
      <c r="L616" s="104"/>
      <c r="M616" s="104"/>
      <c r="P616" s="104"/>
      <c r="Q616" s="104"/>
      <c r="U616" s="104"/>
      <c r="AQ616" s="104"/>
      <c r="AR616" s="104"/>
      <c r="AS616" s="104"/>
      <c r="AT616" s="104"/>
      <c r="AU616" s="104"/>
      <c r="AV616" s="104"/>
      <c r="AW616" s="104"/>
      <c r="AX616" s="104"/>
      <c r="AY616" s="104"/>
      <c r="BH616" s="104"/>
      <c r="BJ616" s="104"/>
      <c r="BK616" s="104"/>
      <c r="BL616" s="104"/>
      <c r="BM616" s="104"/>
      <c r="BN616" s="104"/>
      <c r="BO616" s="104"/>
      <c r="BP616" s="104"/>
      <c r="BQ616" s="104"/>
      <c r="BR616" s="104"/>
      <c r="BS616" s="104"/>
      <c r="BT616" s="104"/>
      <c r="BV616" s="104"/>
      <c r="BW616" s="104"/>
      <c r="BX616" s="104"/>
      <c r="BY616" s="104"/>
      <c r="BZ616" s="104"/>
      <c r="CA616" s="104"/>
      <c r="CB616" s="104"/>
      <c r="CC616" s="104"/>
      <c r="CD616" s="104"/>
      <c r="CE616" s="104"/>
      <c r="CF616" s="104"/>
      <c r="CG616" s="104"/>
      <c r="CJ616" s="104"/>
      <c r="CL616" s="104"/>
      <c r="CM616" s="104"/>
      <c r="CN616" s="104"/>
      <c r="CO616" s="104"/>
      <c r="CP616" s="104"/>
      <c r="CQ616" s="104"/>
      <c r="CR616" s="104"/>
      <c r="CS616" s="104"/>
      <c r="CT616" s="104"/>
      <c r="CU616" s="104"/>
    </row>
    <row r="617" spans="1:99" ht="13" x14ac:dyDescent="0.3">
      <c r="A617" s="104"/>
      <c r="B617" s="104"/>
      <c r="C617" s="104"/>
      <c r="D617" s="104"/>
      <c r="E617" s="104"/>
      <c r="F617" s="104"/>
      <c r="G617" s="104"/>
      <c r="H617" s="104"/>
      <c r="I617" s="104"/>
      <c r="J617" s="104"/>
      <c r="K617" s="104"/>
      <c r="L617" s="104"/>
      <c r="M617" s="104"/>
      <c r="P617" s="104"/>
      <c r="Q617" s="104"/>
      <c r="U617" s="104"/>
      <c r="AQ617" s="104"/>
      <c r="AR617" s="104"/>
      <c r="AS617" s="104"/>
      <c r="AT617" s="104"/>
      <c r="AU617" s="104"/>
      <c r="AV617" s="104"/>
      <c r="AW617" s="104"/>
      <c r="AX617" s="104"/>
      <c r="AY617" s="104"/>
      <c r="BH617" s="104"/>
      <c r="BJ617" s="104"/>
      <c r="BK617" s="104"/>
      <c r="BL617" s="104"/>
      <c r="BM617" s="104"/>
      <c r="BN617" s="104"/>
      <c r="BO617" s="104"/>
      <c r="BP617" s="104"/>
      <c r="BQ617" s="104"/>
      <c r="BR617" s="104"/>
      <c r="BS617" s="104"/>
      <c r="BT617" s="104"/>
      <c r="BV617" s="104"/>
      <c r="BW617" s="104"/>
      <c r="BX617" s="104"/>
      <c r="BY617" s="104"/>
      <c r="BZ617" s="104"/>
      <c r="CA617" s="104"/>
      <c r="CB617" s="104"/>
      <c r="CC617" s="104"/>
      <c r="CD617" s="104"/>
      <c r="CE617" s="104"/>
      <c r="CF617" s="104"/>
      <c r="CG617" s="104"/>
      <c r="CJ617" s="104"/>
      <c r="CL617" s="104"/>
      <c r="CM617" s="104"/>
      <c r="CN617" s="104"/>
      <c r="CO617" s="104"/>
      <c r="CP617" s="104"/>
      <c r="CQ617" s="104"/>
      <c r="CR617" s="104"/>
      <c r="CS617" s="104"/>
      <c r="CT617" s="104"/>
      <c r="CU617" s="104"/>
    </row>
    <row r="618" spans="1:99" ht="13" x14ac:dyDescent="0.3">
      <c r="A618" s="104"/>
      <c r="B618" s="104"/>
      <c r="C618" s="104"/>
      <c r="D618" s="104"/>
      <c r="E618" s="104"/>
      <c r="F618" s="104"/>
      <c r="G618" s="104"/>
      <c r="H618" s="104"/>
      <c r="I618" s="104"/>
      <c r="J618" s="104"/>
      <c r="K618" s="104"/>
      <c r="L618" s="104"/>
      <c r="M618" s="104"/>
      <c r="P618" s="104"/>
      <c r="Q618" s="104"/>
      <c r="U618" s="104"/>
      <c r="AQ618" s="104"/>
      <c r="AR618" s="104"/>
      <c r="AS618" s="104"/>
      <c r="AT618" s="104"/>
      <c r="AU618" s="104"/>
      <c r="AV618" s="104"/>
      <c r="AW618" s="104"/>
      <c r="AX618" s="104"/>
      <c r="AY618" s="104"/>
      <c r="BH618" s="104"/>
      <c r="BJ618" s="104"/>
      <c r="BK618" s="104"/>
      <c r="BL618" s="104"/>
      <c r="BM618" s="104"/>
      <c r="BN618" s="104"/>
      <c r="BO618" s="104"/>
      <c r="BP618" s="104"/>
      <c r="BQ618" s="104"/>
      <c r="BR618" s="104"/>
      <c r="BS618" s="104"/>
      <c r="BT618" s="104"/>
      <c r="BV618" s="104"/>
      <c r="BW618" s="104"/>
      <c r="BX618" s="104"/>
      <c r="BY618" s="104"/>
      <c r="BZ618" s="104"/>
      <c r="CA618" s="104"/>
      <c r="CB618" s="104"/>
      <c r="CC618" s="104"/>
      <c r="CD618" s="104"/>
      <c r="CE618" s="104"/>
      <c r="CF618" s="104"/>
      <c r="CG618" s="104"/>
      <c r="CJ618" s="104"/>
      <c r="CL618" s="104"/>
      <c r="CM618" s="104"/>
      <c r="CN618" s="104"/>
      <c r="CO618" s="104"/>
      <c r="CP618" s="104"/>
      <c r="CQ618" s="104"/>
      <c r="CR618" s="104"/>
      <c r="CS618" s="104"/>
      <c r="CT618" s="104"/>
      <c r="CU618" s="104"/>
    </row>
    <row r="619" spans="1:99" ht="13" x14ac:dyDescent="0.3">
      <c r="A619" s="104"/>
      <c r="B619" s="104"/>
      <c r="C619" s="104"/>
      <c r="D619" s="104"/>
      <c r="E619" s="104"/>
      <c r="F619" s="104"/>
      <c r="G619" s="104"/>
      <c r="H619" s="104"/>
      <c r="I619" s="104"/>
      <c r="J619" s="104"/>
      <c r="K619" s="104"/>
      <c r="L619" s="104"/>
      <c r="M619" s="104"/>
      <c r="P619" s="104"/>
      <c r="Q619" s="104"/>
      <c r="U619" s="104"/>
      <c r="AQ619" s="104"/>
      <c r="AR619" s="104"/>
      <c r="AS619" s="104"/>
      <c r="AT619" s="104"/>
      <c r="AU619" s="104"/>
      <c r="AV619" s="104"/>
      <c r="AW619" s="104"/>
      <c r="AX619" s="104"/>
      <c r="AY619" s="104"/>
      <c r="BH619" s="104"/>
      <c r="BJ619" s="104"/>
      <c r="BK619" s="104"/>
      <c r="BL619" s="104"/>
      <c r="BM619" s="104"/>
      <c r="BN619" s="104"/>
      <c r="BO619" s="104"/>
      <c r="BP619" s="104"/>
      <c r="BQ619" s="104"/>
      <c r="BR619" s="104"/>
      <c r="BS619" s="104"/>
      <c r="BT619" s="104"/>
      <c r="BV619" s="104"/>
      <c r="BW619" s="104"/>
      <c r="BX619" s="104"/>
      <c r="BY619" s="104"/>
      <c r="BZ619" s="104"/>
      <c r="CA619" s="104"/>
      <c r="CB619" s="104"/>
      <c r="CC619" s="104"/>
      <c r="CD619" s="104"/>
      <c r="CE619" s="104"/>
      <c r="CF619" s="104"/>
      <c r="CG619" s="104"/>
      <c r="CJ619" s="104"/>
      <c r="CL619" s="104"/>
      <c r="CM619" s="104"/>
      <c r="CN619" s="104"/>
      <c r="CO619" s="104"/>
      <c r="CP619" s="104"/>
      <c r="CQ619" s="104"/>
      <c r="CR619" s="104"/>
      <c r="CS619" s="104"/>
      <c r="CT619" s="104"/>
      <c r="CU619" s="104"/>
    </row>
    <row r="620" spans="1:99" ht="13" x14ac:dyDescent="0.3">
      <c r="A620" s="104"/>
      <c r="B620" s="104"/>
      <c r="C620" s="104"/>
      <c r="D620" s="104"/>
      <c r="E620" s="104"/>
      <c r="F620" s="104"/>
      <c r="G620" s="104"/>
      <c r="H620" s="104"/>
      <c r="I620" s="104"/>
      <c r="J620" s="104"/>
      <c r="K620" s="104"/>
      <c r="L620" s="104"/>
      <c r="M620" s="104"/>
      <c r="P620" s="104"/>
      <c r="Q620" s="104"/>
      <c r="U620" s="104"/>
      <c r="AQ620" s="104"/>
      <c r="AR620" s="104"/>
      <c r="AS620" s="104"/>
      <c r="AT620" s="104"/>
      <c r="AU620" s="104"/>
      <c r="AV620" s="104"/>
      <c r="AW620" s="104"/>
      <c r="AX620" s="104"/>
      <c r="AY620" s="104"/>
      <c r="BH620" s="104"/>
      <c r="BJ620" s="104"/>
      <c r="BK620" s="104"/>
      <c r="BL620" s="104"/>
      <c r="BM620" s="104"/>
      <c r="BN620" s="104"/>
      <c r="BO620" s="104"/>
      <c r="BP620" s="104"/>
      <c r="BQ620" s="104"/>
      <c r="BR620" s="104"/>
      <c r="BS620" s="104"/>
      <c r="BT620" s="104"/>
      <c r="BV620" s="104"/>
      <c r="BW620" s="104"/>
      <c r="BX620" s="104"/>
      <c r="BY620" s="104"/>
      <c r="BZ620" s="104"/>
      <c r="CA620" s="104"/>
      <c r="CB620" s="104"/>
      <c r="CC620" s="104"/>
      <c r="CD620" s="104"/>
      <c r="CE620" s="104"/>
      <c r="CF620" s="104"/>
      <c r="CG620" s="104"/>
      <c r="CJ620" s="104"/>
      <c r="CL620" s="104"/>
      <c r="CM620" s="104"/>
      <c r="CN620" s="104"/>
      <c r="CO620" s="104"/>
      <c r="CP620" s="104"/>
      <c r="CQ620" s="104"/>
      <c r="CR620" s="104"/>
      <c r="CS620" s="104"/>
      <c r="CT620" s="104"/>
      <c r="CU620" s="104"/>
    </row>
    <row r="621" spans="1:99" ht="13" x14ac:dyDescent="0.3">
      <c r="A621" s="104"/>
      <c r="B621" s="104"/>
      <c r="C621" s="104"/>
      <c r="D621" s="104"/>
      <c r="E621" s="104"/>
      <c r="F621" s="104"/>
      <c r="G621" s="104"/>
      <c r="H621" s="104"/>
      <c r="I621" s="104"/>
      <c r="J621" s="104"/>
      <c r="K621" s="104"/>
      <c r="L621" s="104"/>
      <c r="M621" s="104"/>
      <c r="P621" s="104"/>
      <c r="Q621" s="104"/>
      <c r="U621" s="104"/>
      <c r="AQ621" s="104"/>
      <c r="AR621" s="104"/>
      <c r="AS621" s="104"/>
      <c r="AT621" s="104"/>
      <c r="AU621" s="104"/>
      <c r="AV621" s="104"/>
      <c r="AW621" s="104"/>
      <c r="AX621" s="104"/>
      <c r="AY621" s="104"/>
      <c r="BH621" s="104"/>
      <c r="BJ621" s="104"/>
      <c r="BK621" s="104"/>
      <c r="BL621" s="104"/>
      <c r="BM621" s="104"/>
      <c r="BN621" s="104"/>
      <c r="BO621" s="104"/>
      <c r="BP621" s="104"/>
      <c r="BQ621" s="104"/>
      <c r="BR621" s="104"/>
      <c r="BS621" s="104"/>
      <c r="BT621" s="104"/>
      <c r="BV621" s="104"/>
      <c r="BW621" s="104"/>
      <c r="BX621" s="104"/>
      <c r="BY621" s="104"/>
      <c r="BZ621" s="104"/>
      <c r="CA621" s="104"/>
      <c r="CB621" s="104"/>
      <c r="CC621" s="104"/>
      <c r="CD621" s="104"/>
      <c r="CE621" s="104"/>
      <c r="CF621" s="104"/>
      <c r="CG621" s="104"/>
      <c r="CJ621" s="104"/>
      <c r="CL621" s="104"/>
      <c r="CM621" s="104"/>
      <c r="CN621" s="104"/>
      <c r="CO621" s="104"/>
      <c r="CP621" s="104"/>
      <c r="CQ621" s="104"/>
      <c r="CR621" s="104"/>
      <c r="CS621" s="104"/>
      <c r="CT621" s="104"/>
      <c r="CU621" s="104"/>
    </row>
    <row r="622" spans="1:99" ht="13" x14ac:dyDescent="0.3">
      <c r="A622" s="104"/>
      <c r="B622" s="104"/>
      <c r="C622" s="104"/>
      <c r="D622" s="104"/>
      <c r="E622" s="104"/>
      <c r="F622" s="104"/>
      <c r="G622" s="104"/>
      <c r="H622" s="104"/>
      <c r="I622" s="104"/>
      <c r="J622" s="104"/>
      <c r="K622" s="104"/>
      <c r="L622" s="104"/>
      <c r="M622" s="104"/>
      <c r="P622" s="104"/>
      <c r="Q622" s="104"/>
      <c r="U622" s="104"/>
      <c r="AQ622" s="104"/>
      <c r="AR622" s="104"/>
      <c r="AS622" s="104"/>
      <c r="AT622" s="104"/>
      <c r="AU622" s="104"/>
      <c r="AV622" s="104"/>
      <c r="AW622" s="104"/>
      <c r="AX622" s="104"/>
      <c r="AY622" s="104"/>
      <c r="BH622" s="104"/>
      <c r="BJ622" s="104"/>
      <c r="BK622" s="104"/>
      <c r="BL622" s="104"/>
      <c r="BM622" s="104"/>
      <c r="BN622" s="104"/>
      <c r="BO622" s="104"/>
      <c r="BP622" s="104"/>
      <c r="BQ622" s="104"/>
      <c r="BR622" s="104"/>
      <c r="BS622" s="104"/>
      <c r="BT622" s="104"/>
      <c r="BV622" s="104"/>
      <c r="BW622" s="104"/>
      <c r="BX622" s="104"/>
      <c r="BY622" s="104"/>
      <c r="BZ622" s="104"/>
      <c r="CA622" s="104"/>
      <c r="CB622" s="104"/>
      <c r="CC622" s="104"/>
      <c r="CD622" s="104"/>
      <c r="CE622" s="104"/>
      <c r="CF622" s="104"/>
      <c r="CG622" s="104"/>
      <c r="CJ622" s="104"/>
      <c r="CL622" s="104"/>
      <c r="CM622" s="104"/>
      <c r="CN622" s="104"/>
      <c r="CO622" s="104"/>
      <c r="CP622" s="104"/>
      <c r="CQ622" s="104"/>
      <c r="CR622" s="104"/>
      <c r="CS622" s="104"/>
      <c r="CT622" s="104"/>
      <c r="CU622" s="104"/>
    </row>
    <row r="623" spans="1:99" ht="13" x14ac:dyDescent="0.3">
      <c r="A623" s="104"/>
      <c r="B623" s="104"/>
      <c r="C623" s="104"/>
      <c r="D623" s="104"/>
      <c r="E623" s="104"/>
      <c r="F623" s="104"/>
      <c r="G623" s="104"/>
      <c r="H623" s="104"/>
      <c r="I623" s="104"/>
      <c r="J623" s="104"/>
      <c r="K623" s="104"/>
      <c r="L623" s="104"/>
      <c r="M623" s="104"/>
      <c r="P623" s="104"/>
      <c r="Q623" s="104"/>
      <c r="U623" s="104"/>
      <c r="AQ623" s="104"/>
      <c r="AR623" s="104"/>
      <c r="AS623" s="104"/>
      <c r="AT623" s="104"/>
      <c r="AU623" s="104"/>
      <c r="AV623" s="104"/>
      <c r="AW623" s="104"/>
      <c r="AX623" s="104"/>
      <c r="AY623" s="104"/>
      <c r="BH623" s="104"/>
      <c r="BJ623" s="104"/>
      <c r="BK623" s="104"/>
      <c r="BL623" s="104"/>
      <c r="BM623" s="104"/>
      <c r="BN623" s="104"/>
      <c r="BO623" s="104"/>
      <c r="BP623" s="104"/>
      <c r="BQ623" s="104"/>
      <c r="BR623" s="104"/>
      <c r="BS623" s="104"/>
      <c r="BT623" s="104"/>
      <c r="BV623" s="104"/>
      <c r="BW623" s="104"/>
      <c r="BX623" s="104"/>
      <c r="BY623" s="104"/>
      <c r="BZ623" s="104"/>
      <c r="CA623" s="104"/>
      <c r="CB623" s="104"/>
      <c r="CC623" s="104"/>
      <c r="CD623" s="104"/>
      <c r="CE623" s="104"/>
      <c r="CF623" s="104"/>
      <c r="CG623" s="104"/>
      <c r="CJ623" s="104"/>
      <c r="CL623" s="104"/>
      <c r="CM623" s="104"/>
      <c r="CN623" s="104"/>
      <c r="CO623" s="104"/>
      <c r="CP623" s="104"/>
      <c r="CQ623" s="104"/>
      <c r="CR623" s="104"/>
      <c r="CS623" s="104"/>
      <c r="CT623" s="104"/>
      <c r="CU623" s="104"/>
    </row>
    <row r="624" spans="1:99" ht="13" x14ac:dyDescent="0.3">
      <c r="A624" s="104"/>
      <c r="B624" s="104"/>
      <c r="C624" s="104"/>
      <c r="D624" s="104"/>
      <c r="E624" s="104"/>
      <c r="F624" s="104"/>
      <c r="G624" s="104"/>
      <c r="H624" s="104"/>
      <c r="I624" s="104"/>
      <c r="J624" s="104"/>
      <c r="K624" s="104"/>
      <c r="L624" s="104"/>
      <c r="M624" s="104"/>
      <c r="P624" s="104"/>
      <c r="Q624" s="104"/>
      <c r="U624" s="104"/>
      <c r="AQ624" s="104"/>
      <c r="AR624" s="104"/>
      <c r="AS624" s="104"/>
      <c r="AT624" s="104"/>
      <c r="AU624" s="104"/>
      <c r="AV624" s="104"/>
      <c r="AW624" s="104"/>
      <c r="AX624" s="104"/>
      <c r="AY624" s="104"/>
      <c r="BH624" s="104"/>
      <c r="BJ624" s="104"/>
      <c r="BK624" s="104"/>
      <c r="BL624" s="104"/>
      <c r="BM624" s="104"/>
      <c r="BN624" s="104"/>
      <c r="BO624" s="104"/>
      <c r="BP624" s="104"/>
      <c r="BQ624" s="104"/>
      <c r="BR624" s="104"/>
      <c r="BS624" s="104"/>
      <c r="BT624" s="104"/>
      <c r="BV624" s="104"/>
      <c r="BW624" s="104"/>
      <c r="BX624" s="104"/>
      <c r="BY624" s="104"/>
      <c r="BZ624" s="104"/>
      <c r="CA624" s="104"/>
      <c r="CB624" s="104"/>
      <c r="CC624" s="104"/>
      <c r="CD624" s="104"/>
      <c r="CE624" s="104"/>
      <c r="CF624" s="104"/>
      <c r="CG624" s="104"/>
      <c r="CJ624" s="104"/>
      <c r="CL624" s="104"/>
      <c r="CM624" s="104"/>
      <c r="CN624" s="104"/>
      <c r="CO624" s="104"/>
      <c r="CP624" s="104"/>
      <c r="CQ624" s="104"/>
      <c r="CR624" s="104"/>
      <c r="CS624" s="104"/>
      <c r="CT624" s="104"/>
      <c r="CU624" s="104"/>
    </row>
    <row r="625" spans="1:99" ht="13" x14ac:dyDescent="0.3">
      <c r="A625" s="104"/>
      <c r="B625" s="104"/>
      <c r="C625" s="104"/>
      <c r="D625" s="104"/>
      <c r="E625" s="104"/>
      <c r="F625" s="104"/>
      <c r="G625" s="104"/>
      <c r="H625" s="104"/>
      <c r="I625" s="104"/>
      <c r="J625" s="104"/>
      <c r="K625" s="104"/>
      <c r="L625" s="104"/>
      <c r="M625" s="104"/>
      <c r="P625" s="104"/>
      <c r="Q625" s="104"/>
      <c r="U625" s="104"/>
      <c r="AQ625" s="104"/>
      <c r="AR625" s="104"/>
      <c r="AS625" s="104"/>
      <c r="AT625" s="104"/>
      <c r="AU625" s="104"/>
      <c r="AV625" s="104"/>
      <c r="AW625" s="104"/>
      <c r="AX625" s="104"/>
      <c r="AY625" s="104"/>
      <c r="BH625" s="104"/>
      <c r="BJ625" s="104"/>
      <c r="BK625" s="104"/>
      <c r="BL625" s="104"/>
      <c r="BM625" s="104"/>
      <c r="BN625" s="104"/>
      <c r="BO625" s="104"/>
      <c r="BP625" s="104"/>
      <c r="BQ625" s="104"/>
      <c r="BR625" s="104"/>
      <c r="BS625" s="104"/>
      <c r="BT625" s="104"/>
      <c r="BV625" s="104"/>
      <c r="BW625" s="104"/>
      <c r="BX625" s="104"/>
      <c r="BY625" s="104"/>
      <c r="BZ625" s="104"/>
      <c r="CA625" s="104"/>
      <c r="CB625" s="104"/>
      <c r="CC625" s="104"/>
      <c r="CD625" s="104"/>
      <c r="CE625" s="104"/>
      <c r="CF625" s="104"/>
      <c r="CG625" s="104"/>
      <c r="CJ625" s="104"/>
      <c r="CL625" s="104"/>
      <c r="CM625" s="104"/>
      <c r="CN625" s="104"/>
      <c r="CO625" s="104"/>
      <c r="CP625" s="104"/>
      <c r="CQ625" s="104"/>
      <c r="CR625" s="104"/>
      <c r="CS625" s="104"/>
      <c r="CT625" s="104"/>
      <c r="CU625" s="104"/>
    </row>
    <row r="626" spans="1:99" ht="13" x14ac:dyDescent="0.3">
      <c r="A626" s="104"/>
      <c r="B626" s="104"/>
      <c r="C626" s="104"/>
      <c r="D626" s="104"/>
      <c r="E626" s="104"/>
      <c r="F626" s="104"/>
      <c r="G626" s="104"/>
      <c r="H626" s="104"/>
      <c r="I626" s="104"/>
      <c r="J626" s="104"/>
      <c r="K626" s="104"/>
      <c r="L626" s="104"/>
      <c r="M626" s="104"/>
      <c r="P626" s="104"/>
      <c r="Q626" s="104"/>
      <c r="U626" s="104"/>
      <c r="AQ626" s="104"/>
      <c r="AR626" s="104"/>
      <c r="AS626" s="104"/>
      <c r="AT626" s="104"/>
      <c r="AU626" s="104"/>
      <c r="AV626" s="104"/>
      <c r="AW626" s="104"/>
      <c r="AX626" s="104"/>
      <c r="AY626" s="104"/>
      <c r="BH626" s="104"/>
      <c r="BJ626" s="104"/>
      <c r="BK626" s="104"/>
      <c r="BL626" s="104"/>
      <c r="BM626" s="104"/>
      <c r="BN626" s="104"/>
      <c r="BO626" s="104"/>
      <c r="BP626" s="104"/>
      <c r="BQ626" s="104"/>
      <c r="BR626" s="104"/>
      <c r="BS626" s="104"/>
      <c r="BT626" s="104"/>
      <c r="BV626" s="104"/>
      <c r="BW626" s="104"/>
      <c r="BX626" s="104"/>
      <c r="BY626" s="104"/>
      <c r="BZ626" s="104"/>
      <c r="CA626" s="104"/>
      <c r="CB626" s="104"/>
      <c r="CC626" s="104"/>
      <c r="CD626" s="104"/>
      <c r="CE626" s="104"/>
      <c r="CF626" s="104"/>
      <c r="CG626" s="104"/>
      <c r="CJ626" s="104"/>
      <c r="CL626" s="104"/>
      <c r="CM626" s="104"/>
      <c r="CN626" s="104"/>
      <c r="CO626" s="104"/>
      <c r="CP626" s="104"/>
      <c r="CQ626" s="104"/>
      <c r="CR626" s="104"/>
      <c r="CS626" s="104"/>
      <c r="CT626" s="104"/>
      <c r="CU626" s="104"/>
    </row>
    <row r="627" spans="1:99" ht="13" x14ac:dyDescent="0.3">
      <c r="A627" s="104"/>
      <c r="B627" s="104"/>
      <c r="C627" s="104"/>
      <c r="D627" s="104"/>
      <c r="E627" s="104"/>
      <c r="F627" s="104"/>
      <c r="G627" s="104"/>
      <c r="H627" s="104"/>
      <c r="I627" s="104"/>
      <c r="J627" s="104"/>
      <c r="K627" s="104"/>
      <c r="L627" s="104"/>
      <c r="M627" s="104"/>
      <c r="P627" s="104"/>
      <c r="Q627" s="104"/>
      <c r="U627" s="104"/>
      <c r="AQ627" s="104"/>
      <c r="AR627" s="104"/>
      <c r="AS627" s="104"/>
      <c r="AT627" s="104"/>
      <c r="AU627" s="104"/>
      <c r="AV627" s="104"/>
      <c r="AW627" s="104"/>
      <c r="AX627" s="104"/>
      <c r="AY627" s="104"/>
      <c r="BH627" s="104"/>
      <c r="BJ627" s="104"/>
      <c r="BK627" s="104"/>
      <c r="BL627" s="104"/>
      <c r="BM627" s="104"/>
      <c r="BN627" s="104"/>
      <c r="BO627" s="104"/>
      <c r="BP627" s="104"/>
      <c r="BQ627" s="104"/>
      <c r="BR627" s="104"/>
      <c r="BS627" s="104"/>
      <c r="BT627" s="104"/>
      <c r="BV627" s="104"/>
      <c r="BW627" s="104"/>
      <c r="BX627" s="104"/>
      <c r="BY627" s="104"/>
      <c r="BZ627" s="104"/>
      <c r="CA627" s="104"/>
      <c r="CB627" s="104"/>
      <c r="CC627" s="104"/>
      <c r="CD627" s="104"/>
      <c r="CE627" s="104"/>
      <c r="CF627" s="104"/>
      <c r="CG627" s="104"/>
      <c r="CJ627" s="104"/>
      <c r="CL627" s="104"/>
      <c r="CM627" s="104"/>
      <c r="CN627" s="104"/>
      <c r="CO627" s="104"/>
      <c r="CP627" s="104"/>
      <c r="CQ627" s="104"/>
      <c r="CR627" s="104"/>
      <c r="CS627" s="104"/>
      <c r="CT627" s="104"/>
      <c r="CU627" s="104"/>
    </row>
    <row r="628" spans="1:99" ht="13" x14ac:dyDescent="0.3">
      <c r="A628" s="104"/>
      <c r="B628" s="104"/>
      <c r="C628" s="104"/>
      <c r="D628" s="104"/>
      <c r="E628" s="104"/>
      <c r="F628" s="104"/>
      <c r="G628" s="104"/>
      <c r="H628" s="104"/>
      <c r="I628" s="104"/>
      <c r="J628" s="104"/>
      <c r="K628" s="104"/>
      <c r="L628" s="104"/>
      <c r="M628" s="104"/>
      <c r="P628" s="104"/>
      <c r="Q628" s="104"/>
      <c r="U628" s="104"/>
      <c r="AQ628" s="104"/>
      <c r="AR628" s="104"/>
      <c r="AS628" s="104"/>
      <c r="AT628" s="104"/>
      <c r="AU628" s="104"/>
      <c r="AV628" s="104"/>
      <c r="AW628" s="104"/>
      <c r="AX628" s="104"/>
      <c r="AY628" s="104"/>
      <c r="BH628" s="104"/>
      <c r="BJ628" s="104"/>
      <c r="BK628" s="104"/>
      <c r="BL628" s="104"/>
      <c r="BM628" s="104"/>
      <c r="BN628" s="104"/>
      <c r="BO628" s="104"/>
      <c r="BP628" s="104"/>
      <c r="BQ628" s="104"/>
      <c r="BR628" s="104"/>
      <c r="BS628" s="104"/>
      <c r="BT628" s="104"/>
      <c r="BV628" s="104"/>
      <c r="BW628" s="104"/>
      <c r="BX628" s="104"/>
      <c r="BY628" s="104"/>
      <c r="BZ628" s="104"/>
      <c r="CA628" s="104"/>
      <c r="CB628" s="104"/>
      <c r="CC628" s="104"/>
      <c r="CD628" s="104"/>
      <c r="CE628" s="104"/>
      <c r="CF628" s="104"/>
      <c r="CG628" s="104"/>
      <c r="CJ628" s="104"/>
      <c r="CL628" s="104"/>
      <c r="CM628" s="104"/>
      <c r="CN628" s="104"/>
      <c r="CO628" s="104"/>
      <c r="CP628" s="104"/>
      <c r="CQ628" s="104"/>
      <c r="CR628" s="104"/>
      <c r="CS628" s="104"/>
      <c r="CT628" s="104"/>
      <c r="CU628" s="104"/>
    </row>
    <row r="629" spans="1:99" ht="13" x14ac:dyDescent="0.3">
      <c r="A629" s="104"/>
      <c r="B629" s="104"/>
      <c r="C629" s="104"/>
      <c r="D629" s="104"/>
      <c r="E629" s="104"/>
      <c r="F629" s="104"/>
      <c r="G629" s="104"/>
      <c r="H629" s="104"/>
      <c r="I629" s="104"/>
      <c r="J629" s="104"/>
      <c r="K629" s="104"/>
      <c r="L629" s="104"/>
      <c r="M629" s="104"/>
      <c r="P629" s="104"/>
      <c r="Q629" s="104"/>
      <c r="U629" s="104"/>
      <c r="AQ629" s="104"/>
      <c r="AR629" s="104"/>
      <c r="AS629" s="104"/>
      <c r="AT629" s="104"/>
      <c r="AU629" s="104"/>
      <c r="AV629" s="104"/>
      <c r="AW629" s="104"/>
      <c r="AX629" s="104"/>
      <c r="AY629" s="104"/>
      <c r="BH629" s="104"/>
      <c r="BJ629" s="104"/>
      <c r="BK629" s="104"/>
      <c r="BL629" s="104"/>
      <c r="BM629" s="104"/>
      <c r="BN629" s="104"/>
      <c r="BO629" s="104"/>
      <c r="BP629" s="104"/>
      <c r="BQ629" s="104"/>
      <c r="BR629" s="104"/>
      <c r="BS629" s="104"/>
      <c r="BT629" s="104"/>
      <c r="BV629" s="104"/>
      <c r="BW629" s="104"/>
      <c r="BX629" s="104"/>
      <c r="BY629" s="104"/>
      <c r="BZ629" s="104"/>
      <c r="CA629" s="104"/>
      <c r="CB629" s="104"/>
      <c r="CC629" s="104"/>
      <c r="CD629" s="104"/>
      <c r="CE629" s="104"/>
      <c r="CF629" s="104"/>
      <c r="CG629" s="104"/>
      <c r="CJ629" s="104"/>
      <c r="CL629" s="104"/>
      <c r="CM629" s="104"/>
      <c r="CN629" s="104"/>
      <c r="CO629" s="104"/>
      <c r="CP629" s="104"/>
      <c r="CQ629" s="104"/>
      <c r="CR629" s="104"/>
      <c r="CS629" s="104"/>
      <c r="CT629" s="104"/>
      <c r="CU629" s="104"/>
    </row>
    <row r="630" spans="1:99" ht="13" x14ac:dyDescent="0.3">
      <c r="A630" s="104"/>
      <c r="B630" s="104"/>
      <c r="C630" s="104"/>
      <c r="D630" s="104"/>
      <c r="E630" s="104"/>
      <c r="F630" s="104"/>
      <c r="G630" s="104"/>
      <c r="H630" s="104"/>
      <c r="I630" s="104"/>
      <c r="J630" s="104"/>
      <c r="K630" s="104"/>
      <c r="L630" s="104"/>
      <c r="M630" s="104"/>
      <c r="P630" s="104"/>
      <c r="Q630" s="104"/>
      <c r="U630" s="104"/>
      <c r="AQ630" s="104"/>
      <c r="AR630" s="104"/>
      <c r="AS630" s="104"/>
      <c r="AT630" s="104"/>
      <c r="AU630" s="104"/>
      <c r="AV630" s="104"/>
      <c r="AW630" s="104"/>
      <c r="AX630" s="104"/>
      <c r="AY630" s="104"/>
      <c r="BH630" s="104"/>
      <c r="BJ630" s="104"/>
      <c r="BK630" s="104"/>
      <c r="BL630" s="104"/>
      <c r="BM630" s="104"/>
      <c r="BN630" s="104"/>
      <c r="BO630" s="104"/>
      <c r="BP630" s="104"/>
      <c r="BQ630" s="104"/>
      <c r="BR630" s="104"/>
      <c r="BS630" s="104"/>
      <c r="BT630" s="104"/>
      <c r="BV630" s="104"/>
      <c r="BW630" s="104"/>
      <c r="BX630" s="104"/>
      <c r="BY630" s="104"/>
      <c r="BZ630" s="104"/>
      <c r="CA630" s="104"/>
      <c r="CB630" s="104"/>
      <c r="CC630" s="104"/>
      <c r="CD630" s="104"/>
      <c r="CE630" s="104"/>
      <c r="CF630" s="104"/>
      <c r="CG630" s="104"/>
      <c r="CJ630" s="104"/>
      <c r="CL630" s="104"/>
      <c r="CM630" s="104"/>
      <c r="CN630" s="104"/>
      <c r="CO630" s="104"/>
      <c r="CP630" s="104"/>
      <c r="CQ630" s="104"/>
      <c r="CR630" s="104"/>
      <c r="CS630" s="104"/>
      <c r="CT630" s="104"/>
      <c r="CU630" s="104"/>
    </row>
    <row r="631" spans="1:99" ht="13" x14ac:dyDescent="0.3">
      <c r="A631" s="104"/>
      <c r="B631" s="104"/>
      <c r="C631" s="104"/>
      <c r="D631" s="104"/>
      <c r="E631" s="104"/>
      <c r="F631" s="104"/>
      <c r="G631" s="104"/>
      <c r="H631" s="104"/>
      <c r="I631" s="104"/>
      <c r="J631" s="104"/>
      <c r="K631" s="104"/>
      <c r="L631" s="104"/>
      <c r="M631" s="104"/>
      <c r="P631" s="104"/>
      <c r="Q631" s="104"/>
      <c r="U631" s="104"/>
      <c r="AQ631" s="104"/>
      <c r="AR631" s="104"/>
      <c r="AS631" s="104"/>
      <c r="AT631" s="104"/>
      <c r="AU631" s="104"/>
      <c r="AV631" s="104"/>
      <c r="AW631" s="104"/>
      <c r="AX631" s="104"/>
      <c r="AY631" s="104"/>
      <c r="BH631" s="104"/>
      <c r="BJ631" s="104"/>
      <c r="BK631" s="104"/>
      <c r="BL631" s="104"/>
      <c r="BM631" s="104"/>
      <c r="BN631" s="104"/>
      <c r="BO631" s="104"/>
      <c r="BP631" s="104"/>
      <c r="BQ631" s="104"/>
      <c r="BR631" s="104"/>
      <c r="BS631" s="104"/>
      <c r="BT631" s="104"/>
      <c r="BV631" s="104"/>
      <c r="BW631" s="104"/>
      <c r="BX631" s="104"/>
      <c r="BY631" s="104"/>
      <c r="BZ631" s="104"/>
      <c r="CA631" s="104"/>
      <c r="CB631" s="104"/>
      <c r="CC631" s="104"/>
      <c r="CD631" s="104"/>
      <c r="CE631" s="104"/>
      <c r="CF631" s="104"/>
      <c r="CG631" s="104"/>
      <c r="CJ631" s="104"/>
      <c r="CL631" s="104"/>
      <c r="CM631" s="104"/>
      <c r="CN631" s="104"/>
      <c r="CO631" s="104"/>
      <c r="CP631" s="104"/>
      <c r="CQ631" s="104"/>
      <c r="CR631" s="104"/>
      <c r="CS631" s="104"/>
      <c r="CT631" s="104"/>
      <c r="CU631" s="104"/>
    </row>
    <row r="632" spans="1:99" ht="13" x14ac:dyDescent="0.3">
      <c r="A632" s="104"/>
      <c r="B632" s="104"/>
      <c r="C632" s="104"/>
      <c r="D632" s="104"/>
      <c r="E632" s="104"/>
      <c r="F632" s="104"/>
      <c r="G632" s="104"/>
      <c r="H632" s="104"/>
      <c r="I632" s="104"/>
      <c r="J632" s="104"/>
      <c r="K632" s="104"/>
      <c r="L632" s="104"/>
      <c r="M632" s="104"/>
      <c r="P632" s="104"/>
      <c r="Q632" s="104"/>
      <c r="U632" s="104"/>
      <c r="AQ632" s="104"/>
      <c r="AR632" s="104"/>
      <c r="AS632" s="104"/>
      <c r="AT632" s="104"/>
      <c r="AU632" s="104"/>
      <c r="AV632" s="104"/>
      <c r="AW632" s="104"/>
      <c r="AX632" s="104"/>
      <c r="AY632" s="104"/>
      <c r="BH632" s="104"/>
      <c r="BJ632" s="104"/>
      <c r="BK632" s="104"/>
      <c r="BL632" s="104"/>
      <c r="BM632" s="104"/>
      <c r="BN632" s="104"/>
      <c r="BO632" s="104"/>
      <c r="BP632" s="104"/>
      <c r="BQ632" s="104"/>
      <c r="BR632" s="104"/>
      <c r="BS632" s="104"/>
      <c r="BT632" s="104"/>
      <c r="BV632" s="104"/>
      <c r="BW632" s="104"/>
      <c r="BX632" s="104"/>
      <c r="BY632" s="104"/>
      <c r="BZ632" s="104"/>
      <c r="CA632" s="104"/>
      <c r="CB632" s="104"/>
      <c r="CC632" s="104"/>
      <c r="CD632" s="104"/>
      <c r="CE632" s="104"/>
      <c r="CF632" s="104"/>
      <c r="CG632" s="104"/>
      <c r="CJ632" s="104"/>
      <c r="CL632" s="104"/>
      <c r="CM632" s="104"/>
      <c r="CN632" s="104"/>
      <c r="CO632" s="104"/>
      <c r="CP632" s="104"/>
      <c r="CQ632" s="104"/>
      <c r="CR632" s="104"/>
      <c r="CS632" s="104"/>
      <c r="CT632" s="104"/>
      <c r="CU632" s="104"/>
    </row>
    <row r="633" spans="1:99" ht="13" x14ac:dyDescent="0.3">
      <c r="A633" s="104"/>
      <c r="B633" s="104"/>
      <c r="C633" s="104"/>
      <c r="D633" s="104"/>
      <c r="E633" s="104"/>
      <c r="F633" s="104"/>
      <c r="G633" s="104"/>
      <c r="H633" s="104"/>
      <c r="I633" s="104"/>
      <c r="J633" s="104"/>
      <c r="K633" s="104"/>
      <c r="L633" s="104"/>
      <c r="M633" s="104"/>
      <c r="P633" s="104"/>
      <c r="Q633" s="104"/>
      <c r="U633" s="104"/>
      <c r="AQ633" s="104"/>
      <c r="AR633" s="104"/>
      <c r="AS633" s="104"/>
      <c r="AT633" s="104"/>
      <c r="AU633" s="104"/>
      <c r="AV633" s="104"/>
      <c r="AW633" s="104"/>
      <c r="AX633" s="104"/>
      <c r="AY633" s="104"/>
      <c r="BH633" s="104"/>
      <c r="BJ633" s="104"/>
      <c r="BK633" s="104"/>
      <c r="BL633" s="104"/>
      <c r="BM633" s="104"/>
      <c r="BN633" s="104"/>
      <c r="BO633" s="104"/>
      <c r="BP633" s="104"/>
      <c r="BQ633" s="104"/>
      <c r="BR633" s="104"/>
      <c r="BS633" s="104"/>
      <c r="BT633" s="104"/>
      <c r="BV633" s="104"/>
      <c r="BW633" s="104"/>
      <c r="BX633" s="104"/>
      <c r="BY633" s="104"/>
      <c r="BZ633" s="104"/>
      <c r="CA633" s="104"/>
      <c r="CB633" s="104"/>
      <c r="CC633" s="104"/>
      <c r="CD633" s="104"/>
      <c r="CE633" s="104"/>
      <c r="CF633" s="104"/>
      <c r="CG633" s="104"/>
      <c r="CJ633" s="104"/>
      <c r="CL633" s="104"/>
      <c r="CM633" s="104"/>
      <c r="CN633" s="104"/>
      <c r="CO633" s="104"/>
      <c r="CP633" s="104"/>
      <c r="CQ633" s="104"/>
      <c r="CR633" s="104"/>
      <c r="CS633" s="104"/>
      <c r="CT633" s="104"/>
      <c r="CU633" s="104"/>
    </row>
    <row r="634" spans="1:99" ht="13" x14ac:dyDescent="0.3">
      <c r="A634" s="104"/>
      <c r="B634" s="104"/>
      <c r="C634" s="104"/>
      <c r="D634" s="104"/>
      <c r="E634" s="104"/>
      <c r="F634" s="104"/>
      <c r="G634" s="104"/>
      <c r="H634" s="104"/>
      <c r="I634" s="104"/>
      <c r="J634" s="104"/>
      <c r="K634" s="104"/>
      <c r="L634" s="104"/>
      <c r="M634" s="104"/>
      <c r="P634" s="104"/>
      <c r="Q634" s="104"/>
      <c r="U634" s="104"/>
      <c r="AQ634" s="104"/>
      <c r="AR634" s="104"/>
      <c r="AS634" s="104"/>
      <c r="AT634" s="104"/>
      <c r="AU634" s="104"/>
      <c r="AV634" s="104"/>
      <c r="AW634" s="104"/>
      <c r="AX634" s="104"/>
      <c r="AY634" s="104"/>
      <c r="BH634" s="104"/>
      <c r="BJ634" s="104"/>
      <c r="BK634" s="104"/>
      <c r="BL634" s="104"/>
      <c r="BM634" s="104"/>
      <c r="BN634" s="104"/>
      <c r="BO634" s="104"/>
      <c r="BP634" s="104"/>
      <c r="BQ634" s="104"/>
      <c r="BR634" s="104"/>
      <c r="BS634" s="104"/>
      <c r="BT634" s="104"/>
      <c r="BV634" s="104"/>
      <c r="BW634" s="104"/>
      <c r="BX634" s="104"/>
      <c r="BY634" s="104"/>
      <c r="BZ634" s="104"/>
      <c r="CA634" s="104"/>
      <c r="CB634" s="104"/>
      <c r="CC634" s="104"/>
      <c r="CD634" s="104"/>
      <c r="CE634" s="104"/>
      <c r="CF634" s="104"/>
      <c r="CG634" s="104"/>
      <c r="CJ634" s="104"/>
      <c r="CL634" s="104"/>
      <c r="CM634" s="104"/>
      <c r="CN634" s="104"/>
      <c r="CO634" s="104"/>
      <c r="CP634" s="104"/>
      <c r="CQ634" s="104"/>
      <c r="CR634" s="104"/>
      <c r="CS634" s="104"/>
      <c r="CT634" s="104"/>
      <c r="CU634" s="104"/>
    </row>
    <row r="635" spans="1:99" ht="13" x14ac:dyDescent="0.3">
      <c r="A635" s="104"/>
      <c r="B635" s="104"/>
      <c r="C635" s="104"/>
      <c r="D635" s="104"/>
      <c r="E635" s="104"/>
      <c r="F635" s="104"/>
      <c r="G635" s="104"/>
      <c r="H635" s="104"/>
      <c r="I635" s="104"/>
      <c r="J635" s="104"/>
      <c r="K635" s="104"/>
      <c r="L635" s="104"/>
      <c r="M635" s="104"/>
      <c r="P635" s="104"/>
      <c r="Q635" s="104"/>
      <c r="U635" s="104"/>
      <c r="AQ635" s="104"/>
      <c r="AR635" s="104"/>
      <c r="AS635" s="104"/>
      <c r="AT635" s="104"/>
      <c r="AU635" s="104"/>
      <c r="AV635" s="104"/>
      <c r="AW635" s="104"/>
      <c r="AX635" s="104"/>
      <c r="AY635" s="104"/>
      <c r="BH635" s="104"/>
      <c r="BJ635" s="104"/>
      <c r="BK635" s="104"/>
      <c r="BL635" s="104"/>
      <c r="BM635" s="104"/>
      <c r="BN635" s="104"/>
      <c r="BO635" s="104"/>
      <c r="BP635" s="104"/>
      <c r="BQ635" s="104"/>
      <c r="BR635" s="104"/>
      <c r="BS635" s="104"/>
      <c r="BT635" s="104"/>
      <c r="BV635" s="104"/>
      <c r="BW635" s="104"/>
      <c r="BX635" s="104"/>
      <c r="BY635" s="104"/>
      <c r="BZ635" s="104"/>
      <c r="CA635" s="104"/>
      <c r="CB635" s="104"/>
      <c r="CC635" s="104"/>
      <c r="CD635" s="104"/>
      <c r="CE635" s="104"/>
      <c r="CF635" s="104"/>
      <c r="CG635" s="104"/>
      <c r="CJ635" s="104"/>
      <c r="CL635" s="104"/>
      <c r="CM635" s="104"/>
      <c r="CN635" s="104"/>
      <c r="CO635" s="104"/>
      <c r="CP635" s="104"/>
      <c r="CQ635" s="104"/>
      <c r="CR635" s="104"/>
      <c r="CS635" s="104"/>
      <c r="CT635" s="104"/>
      <c r="CU635" s="104"/>
    </row>
    <row r="636" spans="1:99" ht="13" x14ac:dyDescent="0.3">
      <c r="A636" s="104"/>
      <c r="B636" s="104"/>
      <c r="C636" s="104"/>
      <c r="D636" s="104"/>
      <c r="E636" s="104"/>
      <c r="F636" s="104"/>
      <c r="G636" s="104"/>
      <c r="H636" s="104"/>
      <c r="I636" s="104"/>
      <c r="J636" s="104"/>
      <c r="K636" s="104"/>
      <c r="L636" s="104"/>
      <c r="M636" s="104"/>
      <c r="P636" s="104"/>
      <c r="Q636" s="104"/>
      <c r="U636" s="104"/>
      <c r="AQ636" s="104"/>
      <c r="AR636" s="104"/>
      <c r="AS636" s="104"/>
      <c r="AT636" s="104"/>
      <c r="AU636" s="104"/>
      <c r="AV636" s="104"/>
      <c r="AW636" s="104"/>
      <c r="AX636" s="104"/>
      <c r="AY636" s="104"/>
      <c r="BH636" s="104"/>
      <c r="BJ636" s="104"/>
      <c r="BK636" s="104"/>
      <c r="BL636" s="104"/>
      <c r="BM636" s="104"/>
      <c r="BN636" s="104"/>
      <c r="BO636" s="104"/>
      <c r="BP636" s="104"/>
      <c r="BQ636" s="104"/>
      <c r="BR636" s="104"/>
      <c r="BS636" s="104"/>
      <c r="BT636" s="104"/>
      <c r="BV636" s="104"/>
      <c r="BW636" s="104"/>
      <c r="BX636" s="104"/>
      <c r="BY636" s="104"/>
      <c r="BZ636" s="104"/>
      <c r="CA636" s="104"/>
      <c r="CB636" s="104"/>
      <c r="CC636" s="104"/>
      <c r="CD636" s="104"/>
      <c r="CE636" s="104"/>
      <c r="CF636" s="104"/>
      <c r="CG636" s="104"/>
      <c r="CJ636" s="104"/>
      <c r="CL636" s="104"/>
      <c r="CM636" s="104"/>
      <c r="CN636" s="104"/>
      <c r="CO636" s="104"/>
      <c r="CP636" s="104"/>
      <c r="CQ636" s="104"/>
      <c r="CR636" s="104"/>
      <c r="CS636" s="104"/>
      <c r="CT636" s="104"/>
      <c r="CU636" s="104"/>
    </row>
    <row r="637" spans="1:99" ht="13" x14ac:dyDescent="0.3">
      <c r="A637" s="104"/>
      <c r="B637" s="104"/>
      <c r="C637" s="104"/>
      <c r="D637" s="104"/>
      <c r="E637" s="104"/>
      <c r="F637" s="104"/>
      <c r="G637" s="104"/>
      <c r="H637" s="104"/>
      <c r="I637" s="104"/>
      <c r="J637" s="104"/>
      <c r="K637" s="104"/>
      <c r="L637" s="104"/>
      <c r="M637" s="104"/>
      <c r="P637" s="104"/>
      <c r="Q637" s="104"/>
      <c r="U637" s="104"/>
      <c r="AQ637" s="104"/>
      <c r="AR637" s="104"/>
      <c r="AS637" s="104"/>
      <c r="AT637" s="104"/>
      <c r="AU637" s="104"/>
      <c r="AV637" s="104"/>
      <c r="AW637" s="104"/>
      <c r="AX637" s="104"/>
      <c r="AY637" s="104"/>
      <c r="BH637" s="104"/>
      <c r="BJ637" s="104"/>
      <c r="BK637" s="104"/>
      <c r="BL637" s="104"/>
      <c r="BM637" s="104"/>
      <c r="BN637" s="104"/>
      <c r="BO637" s="104"/>
      <c r="BP637" s="104"/>
      <c r="BQ637" s="104"/>
      <c r="BR637" s="104"/>
      <c r="BS637" s="104"/>
      <c r="BT637" s="104"/>
      <c r="BV637" s="104"/>
      <c r="BW637" s="104"/>
      <c r="BX637" s="104"/>
      <c r="BY637" s="104"/>
      <c r="BZ637" s="104"/>
      <c r="CA637" s="104"/>
      <c r="CB637" s="104"/>
      <c r="CC637" s="104"/>
      <c r="CD637" s="104"/>
      <c r="CE637" s="104"/>
      <c r="CF637" s="104"/>
      <c r="CG637" s="104"/>
      <c r="CJ637" s="104"/>
      <c r="CL637" s="104"/>
      <c r="CM637" s="104"/>
      <c r="CN637" s="104"/>
      <c r="CO637" s="104"/>
      <c r="CP637" s="104"/>
      <c r="CQ637" s="104"/>
      <c r="CR637" s="104"/>
      <c r="CS637" s="104"/>
      <c r="CT637" s="104"/>
      <c r="CU637" s="104"/>
    </row>
    <row r="638" spans="1:99" ht="13" x14ac:dyDescent="0.3">
      <c r="A638" s="104"/>
      <c r="B638" s="104"/>
      <c r="C638" s="104"/>
      <c r="D638" s="104"/>
      <c r="E638" s="104"/>
      <c r="F638" s="104"/>
      <c r="G638" s="104"/>
      <c r="H638" s="104"/>
      <c r="I638" s="104"/>
      <c r="J638" s="104"/>
      <c r="K638" s="104"/>
      <c r="L638" s="104"/>
      <c r="M638" s="104"/>
      <c r="P638" s="104"/>
      <c r="Q638" s="104"/>
      <c r="U638" s="104"/>
      <c r="AQ638" s="104"/>
      <c r="AR638" s="104"/>
      <c r="AS638" s="104"/>
      <c r="AT638" s="104"/>
      <c r="AU638" s="104"/>
      <c r="AV638" s="104"/>
      <c r="AW638" s="104"/>
      <c r="AX638" s="104"/>
      <c r="AY638" s="104"/>
      <c r="BH638" s="104"/>
      <c r="BJ638" s="104"/>
      <c r="BK638" s="104"/>
      <c r="BL638" s="104"/>
      <c r="BM638" s="104"/>
      <c r="BN638" s="104"/>
      <c r="BO638" s="104"/>
      <c r="BP638" s="104"/>
      <c r="BQ638" s="104"/>
      <c r="BR638" s="104"/>
      <c r="BS638" s="104"/>
      <c r="BT638" s="104"/>
      <c r="BV638" s="104"/>
      <c r="BW638" s="104"/>
      <c r="BX638" s="104"/>
      <c r="BY638" s="104"/>
      <c r="BZ638" s="104"/>
      <c r="CA638" s="104"/>
      <c r="CB638" s="104"/>
      <c r="CC638" s="104"/>
      <c r="CD638" s="104"/>
      <c r="CE638" s="104"/>
      <c r="CF638" s="104"/>
      <c r="CG638" s="104"/>
      <c r="CJ638" s="104"/>
      <c r="CL638" s="104"/>
      <c r="CM638" s="104"/>
      <c r="CN638" s="104"/>
      <c r="CO638" s="104"/>
      <c r="CP638" s="104"/>
      <c r="CQ638" s="104"/>
      <c r="CR638" s="104"/>
      <c r="CS638" s="104"/>
      <c r="CT638" s="104"/>
      <c r="CU638" s="104"/>
    </row>
    <row r="639" spans="1:99" ht="13" x14ac:dyDescent="0.3">
      <c r="A639" s="104"/>
      <c r="B639" s="104"/>
      <c r="C639" s="104"/>
      <c r="D639" s="104"/>
      <c r="E639" s="104"/>
      <c r="F639" s="104"/>
      <c r="G639" s="104"/>
      <c r="H639" s="104"/>
      <c r="I639" s="104"/>
      <c r="J639" s="104"/>
      <c r="K639" s="104"/>
      <c r="L639" s="104"/>
      <c r="M639" s="104"/>
      <c r="P639" s="104"/>
      <c r="Q639" s="104"/>
      <c r="U639" s="104"/>
      <c r="AQ639" s="104"/>
      <c r="AR639" s="104"/>
      <c r="AS639" s="104"/>
      <c r="AT639" s="104"/>
      <c r="AU639" s="104"/>
      <c r="AV639" s="104"/>
      <c r="AW639" s="104"/>
      <c r="AX639" s="104"/>
      <c r="AY639" s="104"/>
      <c r="BH639" s="104"/>
      <c r="BJ639" s="104"/>
      <c r="BK639" s="104"/>
      <c r="BL639" s="104"/>
      <c r="BM639" s="104"/>
      <c r="BN639" s="104"/>
      <c r="BO639" s="104"/>
      <c r="BP639" s="104"/>
      <c r="BQ639" s="104"/>
      <c r="BR639" s="104"/>
      <c r="BS639" s="104"/>
      <c r="BT639" s="104"/>
      <c r="BV639" s="104"/>
      <c r="BW639" s="104"/>
      <c r="BX639" s="104"/>
      <c r="BY639" s="104"/>
      <c r="BZ639" s="104"/>
      <c r="CA639" s="104"/>
      <c r="CB639" s="104"/>
      <c r="CC639" s="104"/>
      <c r="CD639" s="104"/>
      <c r="CE639" s="104"/>
      <c r="CF639" s="104"/>
      <c r="CG639" s="104"/>
      <c r="CJ639" s="104"/>
      <c r="CL639" s="104"/>
      <c r="CM639" s="104"/>
      <c r="CN639" s="104"/>
      <c r="CO639" s="104"/>
      <c r="CP639" s="104"/>
      <c r="CQ639" s="104"/>
      <c r="CR639" s="104"/>
      <c r="CS639" s="104"/>
      <c r="CT639" s="104"/>
      <c r="CU639" s="104"/>
    </row>
    <row r="640" spans="1:99" ht="13" x14ac:dyDescent="0.3">
      <c r="A640" s="104"/>
      <c r="B640" s="104"/>
      <c r="C640" s="104"/>
      <c r="D640" s="104"/>
      <c r="E640" s="104"/>
      <c r="F640" s="104"/>
      <c r="G640" s="104"/>
      <c r="H640" s="104"/>
      <c r="I640" s="104"/>
      <c r="J640" s="104"/>
      <c r="K640" s="104"/>
      <c r="L640" s="104"/>
      <c r="M640" s="104"/>
      <c r="P640" s="104"/>
      <c r="Q640" s="104"/>
      <c r="U640" s="104"/>
      <c r="AQ640" s="104"/>
      <c r="AR640" s="104"/>
      <c r="AS640" s="104"/>
      <c r="AT640" s="104"/>
      <c r="AU640" s="104"/>
      <c r="AV640" s="104"/>
      <c r="AW640" s="104"/>
      <c r="AX640" s="104"/>
      <c r="AY640" s="104"/>
      <c r="BH640" s="104"/>
      <c r="BJ640" s="104"/>
      <c r="BK640" s="104"/>
      <c r="BL640" s="104"/>
      <c r="BM640" s="104"/>
      <c r="BN640" s="104"/>
      <c r="BO640" s="104"/>
      <c r="BP640" s="104"/>
      <c r="BQ640" s="104"/>
      <c r="BR640" s="104"/>
      <c r="BS640" s="104"/>
      <c r="BT640" s="104"/>
      <c r="BV640" s="104"/>
      <c r="BW640" s="104"/>
      <c r="BX640" s="104"/>
      <c r="BY640" s="104"/>
      <c r="BZ640" s="104"/>
      <c r="CA640" s="104"/>
      <c r="CB640" s="104"/>
      <c r="CC640" s="104"/>
      <c r="CD640" s="104"/>
      <c r="CE640" s="104"/>
      <c r="CF640" s="104"/>
      <c r="CG640" s="104"/>
      <c r="CJ640" s="104"/>
      <c r="CL640" s="104"/>
      <c r="CM640" s="104"/>
      <c r="CN640" s="104"/>
      <c r="CO640" s="104"/>
      <c r="CP640" s="104"/>
      <c r="CQ640" s="104"/>
      <c r="CR640" s="104"/>
      <c r="CS640" s="104"/>
      <c r="CT640" s="104"/>
      <c r="CU640" s="104"/>
    </row>
    <row r="641" spans="1:99" ht="13" x14ac:dyDescent="0.3">
      <c r="A641" s="104"/>
      <c r="B641" s="104"/>
      <c r="C641" s="104"/>
      <c r="D641" s="104"/>
      <c r="E641" s="104"/>
      <c r="F641" s="104"/>
      <c r="G641" s="104"/>
      <c r="H641" s="104"/>
      <c r="I641" s="104"/>
      <c r="J641" s="104"/>
      <c r="K641" s="104"/>
      <c r="L641" s="104"/>
      <c r="M641" s="104"/>
      <c r="P641" s="104"/>
      <c r="Q641" s="104"/>
      <c r="U641" s="104"/>
      <c r="AQ641" s="104"/>
      <c r="AR641" s="104"/>
      <c r="AS641" s="104"/>
      <c r="AT641" s="104"/>
      <c r="AU641" s="104"/>
      <c r="AV641" s="104"/>
      <c r="AW641" s="104"/>
      <c r="AX641" s="104"/>
      <c r="AY641" s="104"/>
      <c r="BH641" s="104"/>
      <c r="BJ641" s="104"/>
      <c r="BK641" s="104"/>
      <c r="BL641" s="104"/>
      <c r="BM641" s="104"/>
      <c r="BN641" s="104"/>
      <c r="BO641" s="104"/>
      <c r="BP641" s="104"/>
      <c r="BQ641" s="104"/>
      <c r="BR641" s="104"/>
      <c r="BS641" s="104"/>
      <c r="BT641" s="104"/>
      <c r="BV641" s="104"/>
      <c r="BW641" s="104"/>
      <c r="BX641" s="104"/>
      <c r="BY641" s="104"/>
      <c r="BZ641" s="104"/>
      <c r="CA641" s="104"/>
      <c r="CB641" s="104"/>
      <c r="CC641" s="104"/>
      <c r="CD641" s="104"/>
      <c r="CE641" s="104"/>
      <c r="CF641" s="104"/>
      <c r="CG641" s="104"/>
      <c r="CJ641" s="104"/>
      <c r="CL641" s="104"/>
      <c r="CM641" s="104"/>
      <c r="CN641" s="104"/>
      <c r="CO641" s="104"/>
      <c r="CP641" s="104"/>
      <c r="CQ641" s="104"/>
      <c r="CR641" s="104"/>
      <c r="CS641" s="104"/>
      <c r="CT641" s="104"/>
      <c r="CU641" s="104"/>
    </row>
    <row r="642" spans="1:99" ht="13" x14ac:dyDescent="0.3">
      <c r="A642" s="104"/>
      <c r="B642" s="104"/>
      <c r="C642" s="104"/>
      <c r="D642" s="104"/>
      <c r="E642" s="104"/>
      <c r="F642" s="104"/>
      <c r="G642" s="104"/>
      <c r="H642" s="104"/>
      <c r="I642" s="104"/>
      <c r="J642" s="104"/>
      <c r="K642" s="104"/>
      <c r="L642" s="104"/>
      <c r="M642" s="104"/>
      <c r="P642" s="104"/>
      <c r="Q642" s="104"/>
      <c r="U642" s="104"/>
      <c r="AQ642" s="104"/>
      <c r="AR642" s="104"/>
      <c r="AS642" s="104"/>
      <c r="AT642" s="104"/>
      <c r="AU642" s="104"/>
      <c r="AV642" s="104"/>
      <c r="AW642" s="104"/>
      <c r="AX642" s="104"/>
      <c r="AY642" s="104"/>
      <c r="BH642" s="104"/>
      <c r="BJ642" s="104"/>
      <c r="BK642" s="104"/>
      <c r="BL642" s="104"/>
      <c r="BM642" s="104"/>
      <c r="BN642" s="104"/>
      <c r="BO642" s="104"/>
      <c r="BP642" s="104"/>
      <c r="BQ642" s="104"/>
      <c r="BR642" s="104"/>
      <c r="BS642" s="104"/>
      <c r="BT642" s="104"/>
      <c r="BV642" s="104"/>
      <c r="BW642" s="104"/>
      <c r="BX642" s="104"/>
      <c r="BY642" s="104"/>
      <c r="BZ642" s="104"/>
      <c r="CA642" s="104"/>
      <c r="CB642" s="104"/>
      <c r="CC642" s="104"/>
      <c r="CD642" s="104"/>
      <c r="CE642" s="104"/>
      <c r="CF642" s="104"/>
      <c r="CG642" s="104"/>
      <c r="CJ642" s="104"/>
      <c r="CL642" s="104"/>
      <c r="CM642" s="104"/>
      <c r="CN642" s="104"/>
      <c r="CO642" s="104"/>
      <c r="CP642" s="104"/>
      <c r="CQ642" s="104"/>
      <c r="CR642" s="104"/>
      <c r="CS642" s="104"/>
      <c r="CT642" s="104"/>
      <c r="CU642" s="104"/>
    </row>
    <row r="643" spans="1:99" ht="13" x14ac:dyDescent="0.3">
      <c r="A643" s="104"/>
      <c r="B643" s="104"/>
      <c r="C643" s="104"/>
      <c r="D643" s="104"/>
      <c r="E643" s="104"/>
      <c r="F643" s="104"/>
      <c r="G643" s="104"/>
      <c r="H643" s="104"/>
      <c r="I643" s="104"/>
      <c r="J643" s="104"/>
      <c r="K643" s="104"/>
      <c r="L643" s="104"/>
      <c r="M643" s="104"/>
      <c r="P643" s="104"/>
      <c r="Q643" s="104"/>
      <c r="U643" s="104"/>
      <c r="AQ643" s="104"/>
      <c r="AR643" s="104"/>
      <c r="AS643" s="104"/>
      <c r="AT643" s="104"/>
      <c r="AU643" s="104"/>
      <c r="AV643" s="104"/>
      <c r="AW643" s="104"/>
      <c r="AX643" s="104"/>
      <c r="AY643" s="104"/>
      <c r="BH643" s="104"/>
      <c r="BJ643" s="104"/>
      <c r="BK643" s="104"/>
      <c r="BL643" s="104"/>
      <c r="BM643" s="104"/>
      <c r="BN643" s="104"/>
      <c r="BO643" s="104"/>
      <c r="BP643" s="104"/>
      <c r="BQ643" s="104"/>
      <c r="BR643" s="104"/>
      <c r="BS643" s="104"/>
      <c r="BT643" s="104"/>
      <c r="BV643" s="104"/>
      <c r="BW643" s="104"/>
      <c r="BX643" s="104"/>
      <c r="BY643" s="104"/>
      <c r="BZ643" s="104"/>
      <c r="CA643" s="104"/>
      <c r="CB643" s="104"/>
      <c r="CC643" s="104"/>
      <c r="CD643" s="104"/>
      <c r="CE643" s="104"/>
      <c r="CF643" s="104"/>
      <c r="CG643" s="104"/>
      <c r="CJ643" s="104"/>
      <c r="CL643" s="104"/>
      <c r="CM643" s="104"/>
      <c r="CN643" s="104"/>
      <c r="CO643" s="104"/>
      <c r="CP643" s="104"/>
      <c r="CQ643" s="104"/>
      <c r="CR643" s="104"/>
      <c r="CS643" s="104"/>
      <c r="CT643" s="104"/>
      <c r="CU643" s="104"/>
    </row>
    <row r="644" spans="1:99" ht="13" x14ac:dyDescent="0.3">
      <c r="A644" s="104"/>
      <c r="B644" s="104"/>
      <c r="C644" s="104"/>
      <c r="D644" s="104"/>
      <c r="E644" s="104"/>
      <c r="F644" s="104"/>
      <c r="G644" s="104"/>
      <c r="H644" s="104"/>
      <c r="I644" s="104"/>
      <c r="J644" s="104"/>
      <c r="K644" s="104"/>
      <c r="L644" s="104"/>
      <c r="M644" s="104"/>
      <c r="P644" s="104"/>
      <c r="Q644" s="104"/>
      <c r="U644" s="104"/>
      <c r="AQ644" s="104"/>
      <c r="AR644" s="104"/>
      <c r="AS644" s="104"/>
      <c r="AT644" s="104"/>
      <c r="AU644" s="104"/>
      <c r="AV644" s="104"/>
      <c r="AW644" s="104"/>
      <c r="AX644" s="104"/>
      <c r="AY644" s="104"/>
      <c r="BH644" s="104"/>
      <c r="BJ644" s="104"/>
      <c r="BK644" s="104"/>
      <c r="BL644" s="104"/>
      <c r="BM644" s="104"/>
      <c r="BN644" s="104"/>
      <c r="BO644" s="104"/>
      <c r="BP644" s="104"/>
      <c r="BQ644" s="104"/>
      <c r="BR644" s="104"/>
      <c r="BS644" s="104"/>
      <c r="BT644" s="104"/>
      <c r="BV644" s="104"/>
      <c r="BW644" s="104"/>
      <c r="BX644" s="104"/>
      <c r="BY644" s="104"/>
      <c r="BZ644" s="104"/>
      <c r="CA644" s="104"/>
      <c r="CB644" s="104"/>
      <c r="CC644" s="104"/>
      <c r="CD644" s="104"/>
      <c r="CE644" s="104"/>
      <c r="CF644" s="104"/>
      <c r="CG644" s="104"/>
      <c r="CJ644" s="104"/>
      <c r="CL644" s="104"/>
      <c r="CM644" s="104"/>
      <c r="CN644" s="104"/>
      <c r="CO644" s="104"/>
      <c r="CP644" s="104"/>
      <c r="CQ644" s="104"/>
      <c r="CR644" s="104"/>
      <c r="CS644" s="104"/>
      <c r="CT644" s="104"/>
      <c r="CU644" s="104"/>
    </row>
    <row r="645" spans="1:99" ht="13" x14ac:dyDescent="0.3">
      <c r="A645" s="104"/>
      <c r="B645" s="104"/>
      <c r="C645" s="104"/>
      <c r="D645" s="104"/>
      <c r="E645" s="104"/>
      <c r="F645" s="104"/>
      <c r="G645" s="104"/>
      <c r="H645" s="104"/>
      <c r="I645" s="104"/>
      <c r="J645" s="104"/>
      <c r="K645" s="104"/>
      <c r="L645" s="104"/>
      <c r="M645" s="104"/>
      <c r="P645" s="104"/>
      <c r="Q645" s="104"/>
      <c r="U645" s="104"/>
      <c r="AQ645" s="104"/>
      <c r="AR645" s="104"/>
      <c r="AS645" s="104"/>
      <c r="AT645" s="104"/>
      <c r="AU645" s="104"/>
      <c r="AV645" s="104"/>
      <c r="AW645" s="104"/>
      <c r="AX645" s="104"/>
      <c r="AY645" s="104"/>
      <c r="BH645" s="104"/>
      <c r="BJ645" s="104"/>
      <c r="BK645" s="104"/>
      <c r="BL645" s="104"/>
      <c r="BM645" s="104"/>
      <c r="BN645" s="104"/>
      <c r="BO645" s="104"/>
      <c r="BP645" s="104"/>
      <c r="BQ645" s="104"/>
      <c r="BR645" s="104"/>
      <c r="BS645" s="104"/>
      <c r="BT645" s="104"/>
      <c r="BV645" s="104"/>
      <c r="BW645" s="104"/>
      <c r="BX645" s="104"/>
      <c r="BY645" s="104"/>
      <c r="BZ645" s="104"/>
      <c r="CA645" s="104"/>
      <c r="CB645" s="104"/>
      <c r="CC645" s="104"/>
      <c r="CD645" s="104"/>
      <c r="CE645" s="104"/>
      <c r="CF645" s="104"/>
      <c r="CG645" s="104"/>
      <c r="CJ645" s="104"/>
      <c r="CL645" s="104"/>
      <c r="CM645" s="104"/>
      <c r="CN645" s="104"/>
      <c r="CO645" s="104"/>
      <c r="CP645" s="104"/>
      <c r="CQ645" s="104"/>
      <c r="CR645" s="104"/>
      <c r="CS645" s="104"/>
      <c r="CT645" s="104"/>
      <c r="CU645" s="104"/>
    </row>
    <row r="646" spans="1:99" ht="13" x14ac:dyDescent="0.3">
      <c r="A646" s="104"/>
      <c r="B646" s="104"/>
      <c r="C646" s="104"/>
      <c r="D646" s="104"/>
      <c r="E646" s="104"/>
      <c r="F646" s="104"/>
      <c r="G646" s="104"/>
      <c r="H646" s="104"/>
      <c r="I646" s="104"/>
      <c r="J646" s="104"/>
      <c r="K646" s="104"/>
      <c r="L646" s="104"/>
      <c r="M646" s="104"/>
      <c r="P646" s="104"/>
      <c r="Q646" s="104"/>
      <c r="U646" s="104"/>
      <c r="AQ646" s="104"/>
      <c r="AR646" s="104"/>
      <c r="AS646" s="104"/>
      <c r="AT646" s="104"/>
      <c r="AU646" s="104"/>
      <c r="AV646" s="104"/>
      <c r="AW646" s="104"/>
      <c r="AX646" s="104"/>
      <c r="AY646" s="104"/>
      <c r="BH646" s="104"/>
      <c r="BJ646" s="104"/>
      <c r="BK646" s="104"/>
      <c r="BL646" s="104"/>
      <c r="BM646" s="104"/>
      <c r="BN646" s="104"/>
      <c r="BO646" s="104"/>
      <c r="BP646" s="104"/>
      <c r="BQ646" s="104"/>
      <c r="BR646" s="104"/>
      <c r="BS646" s="104"/>
      <c r="BT646" s="104"/>
      <c r="BV646" s="104"/>
      <c r="BW646" s="104"/>
      <c r="BX646" s="104"/>
      <c r="BY646" s="104"/>
      <c r="BZ646" s="104"/>
      <c r="CA646" s="104"/>
      <c r="CB646" s="104"/>
      <c r="CC646" s="104"/>
      <c r="CD646" s="104"/>
      <c r="CE646" s="104"/>
      <c r="CF646" s="104"/>
      <c r="CG646" s="104"/>
      <c r="CJ646" s="104"/>
      <c r="CL646" s="104"/>
      <c r="CM646" s="104"/>
      <c r="CN646" s="104"/>
      <c r="CO646" s="104"/>
      <c r="CP646" s="104"/>
      <c r="CQ646" s="104"/>
      <c r="CR646" s="104"/>
      <c r="CS646" s="104"/>
      <c r="CT646" s="104"/>
      <c r="CU646" s="104"/>
    </row>
    <row r="647" spans="1:99" ht="13" x14ac:dyDescent="0.3">
      <c r="A647" s="104"/>
      <c r="B647" s="104"/>
      <c r="C647" s="104"/>
      <c r="D647" s="104"/>
      <c r="E647" s="104"/>
      <c r="F647" s="104"/>
      <c r="G647" s="104"/>
      <c r="H647" s="104"/>
      <c r="I647" s="104"/>
      <c r="J647" s="104"/>
      <c r="K647" s="104"/>
      <c r="L647" s="104"/>
      <c r="M647" s="104"/>
      <c r="P647" s="104"/>
      <c r="Q647" s="104"/>
      <c r="U647" s="104"/>
      <c r="AQ647" s="104"/>
      <c r="AR647" s="104"/>
      <c r="AS647" s="104"/>
      <c r="AT647" s="104"/>
      <c r="AU647" s="104"/>
      <c r="AV647" s="104"/>
      <c r="AW647" s="104"/>
      <c r="AX647" s="104"/>
      <c r="AY647" s="104"/>
      <c r="BH647" s="104"/>
      <c r="BJ647" s="104"/>
      <c r="BK647" s="104"/>
      <c r="BL647" s="104"/>
      <c r="BM647" s="104"/>
      <c r="BN647" s="104"/>
      <c r="BO647" s="104"/>
      <c r="BP647" s="104"/>
      <c r="BQ647" s="104"/>
      <c r="BR647" s="104"/>
      <c r="BS647" s="104"/>
      <c r="BT647" s="104"/>
      <c r="BV647" s="104"/>
      <c r="BW647" s="104"/>
      <c r="BX647" s="104"/>
      <c r="BY647" s="104"/>
      <c r="BZ647" s="104"/>
      <c r="CA647" s="104"/>
      <c r="CB647" s="104"/>
      <c r="CC647" s="104"/>
      <c r="CD647" s="104"/>
      <c r="CE647" s="104"/>
      <c r="CF647" s="104"/>
      <c r="CG647" s="104"/>
      <c r="CJ647" s="104"/>
      <c r="CL647" s="104"/>
      <c r="CM647" s="104"/>
      <c r="CN647" s="104"/>
      <c r="CO647" s="104"/>
      <c r="CP647" s="104"/>
      <c r="CQ647" s="104"/>
      <c r="CR647" s="104"/>
      <c r="CS647" s="104"/>
      <c r="CT647" s="104"/>
      <c r="CU647" s="104"/>
    </row>
    <row r="648" spans="1:99" ht="13" x14ac:dyDescent="0.3">
      <c r="A648" s="104"/>
      <c r="B648" s="104"/>
      <c r="C648" s="104"/>
      <c r="D648" s="104"/>
      <c r="E648" s="104"/>
      <c r="F648" s="104"/>
      <c r="G648" s="104"/>
      <c r="H648" s="104"/>
      <c r="I648" s="104"/>
      <c r="J648" s="104"/>
      <c r="K648" s="104"/>
      <c r="L648" s="104"/>
      <c r="M648" s="104"/>
      <c r="P648" s="104"/>
      <c r="Q648" s="104"/>
      <c r="U648" s="104"/>
      <c r="AQ648" s="104"/>
      <c r="AR648" s="104"/>
      <c r="AS648" s="104"/>
      <c r="AT648" s="104"/>
      <c r="AU648" s="104"/>
      <c r="AV648" s="104"/>
      <c r="AW648" s="104"/>
      <c r="AX648" s="104"/>
      <c r="AY648" s="104"/>
      <c r="BH648" s="104"/>
      <c r="BJ648" s="104"/>
      <c r="BK648" s="104"/>
      <c r="BL648" s="104"/>
      <c r="BM648" s="104"/>
      <c r="BN648" s="104"/>
      <c r="BO648" s="104"/>
      <c r="BP648" s="104"/>
      <c r="BQ648" s="104"/>
      <c r="BR648" s="104"/>
      <c r="BS648" s="104"/>
      <c r="BT648" s="104"/>
      <c r="BV648" s="104"/>
      <c r="BW648" s="104"/>
      <c r="BX648" s="104"/>
      <c r="BY648" s="104"/>
      <c r="BZ648" s="104"/>
      <c r="CA648" s="104"/>
      <c r="CB648" s="104"/>
      <c r="CC648" s="104"/>
      <c r="CD648" s="104"/>
      <c r="CE648" s="104"/>
      <c r="CF648" s="104"/>
      <c r="CG648" s="104"/>
      <c r="CJ648" s="104"/>
      <c r="CL648" s="104"/>
      <c r="CM648" s="104"/>
      <c r="CN648" s="104"/>
      <c r="CO648" s="104"/>
      <c r="CP648" s="104"/>
      <c r="CQ648" s="104"/>
      <c r="CR648" s="104"/>
      <c r="CS648" s="104"/>
      <c r="CT648" s="104"/>
      <c r="CU648" s="104"/>
    </row>
    <row r="649" spans="1:99" ht="13" x14ac:dyDescent="0.3">
      <c r="A649" s="104"/>
      <c r="B649" s="104"/>
      <c r="C649" s="104"/>
      <c r="D649" s="104"/>
      <c r="E649" s="104"/>
      <c r="F649" s="104"/>
      <c r="G649" s="104"/>
      <c r="H649" s="104"/>
      <c r="I649" s="104"/>
      <c r="J649" s="104"/>
      <c r="K649" s="104"/>
      <c r="L649" s="104"/>
      <c r="M649" s="104"/>
      <c r="P649" s="104"/>
      <c r="Q649" s="104"/>
      <c r="U649" s="104"/>
      <c r="AQ649" s="104"/>
      <c r="AR649" s="104"/>
      <c r="AS649" s="104"/>
      <c r="AT649" s="104"/>
      <c r="AU649" s="104"/>
      <c r="AV649" s="104"/>
      <c r="AW649" s="104"/>
      <c r="AX649" s="104"/>
      <c r="AY649" s="104"/>
      <c r="BH649" s="104"/>
      <c r="BJ649" s="104"/>
      <c r="BK649" s="104"/>
      <c r="BL649" s="104"/>
      <c r="BM649" s="104"/>
      <c r="BN649" s="104"/>
      <c r="BO649" s="104"/>
      <c r="BP649" s="104"/>
      <c r="BQ649" s="104"/>
      <c r="BR649" s="104"/>
      <c r="BS649" s="104"/>
      <c r="BT649" s="104"/>
      <c r="BV649" s="104"/>
      <c r="BW649" s="104"/>
      <c r="BX649" s="104"/>
      <c r="BY649" s="104"/>
      <c r="BZ649" s="104"/>
      <c r="CA649" s="104"/>
      <c r="CB649" s="104"/>
      <c r="CC649" s="104"/>
      <c r="CD649" s="104"/>
      <c r="CE649" s="104"/>
      <c r="CF649" s="104"/>
      <c r="CG649" s="104"/>
      <c r="CJ649" s="104"/>
      <c r="CL649" s="104"/>
      <c r="CM649" s="104"/>
      <c r="CN649" s="104"/>
      <c r="CO649" s="104"/>
      <c r="CP649" s="104"/>
      <c r="CQ649" s="104"/>
      <c r="CR649" s="104"/>
      <c r="CS649" s="104"/>
      <c r="CT649" s="104"/>
      <c r="CU649" s="104"/>
    </row>
    <row r="650" spans="1:99" ht="13" x14ac:dyDescent="0.3">
      <c r="A650" s="104"/>
      <c r="B650" s="104"/>
      <c r="C650" s="104"/>
      <c r="D650" s="104"/>
      <c r="E650" s="104"/>
      <c r="F650" s="104"/>
      <c r="G650" s="104"/>
      <c r="H650" s="104"/>
      <c r="I650" s="104"/>
      <c r="J650" s="104"/>
      <c r="K650" s="104"/>
      <c r="L650" s="104"/>
      <c r="M650" s="104"/>
      <c r="P650" s="104"/>
      <c r="Q650" s="104"/>
      <c r="U650" s="104"/>
      <c r="AQ650" s="104"/>
      <c r="AR650" s="104"/>
      <c r="AS650" s="104"/>
      <c r="AT650" s="104"/>
      <c r="AU650" s="104"/>
      <c r="AV650" s="104"/>
      <c r="AW650" s="104"/>
      <c r="AX650" s="104"/>
      <c r="AY650" s="104"/>
      <c r="BH650" s="104"/>
      <c r="BJ650" s="104"/>
      <c r="BK650" s="104"/>
      <c r="BL650" s="104"/>
      <c r="BM650" s="104"/>
      <c r="BN650" s="104"/>
      <c r="BO650" s="104"/>
      <c r="BP650" s="104"/>
      <c r="BQ650" s="104"/>
      <c r="BR650" s="104"/>
      <c r="BS650" s="104"/>
      <c r="BT650" s="104"/>
      <c r="BV650" s="104"/>
      <c r="BW650" s="104"/>
      <c r="BX650" s="104"/>
      <c r="BY650" s="104"/>
      <c r="BZ650" s="104"/>
      <c r="CA650" s="104"/>
      <c r="CB650" s="104"/>
      <c r="CC650" s="104"/>
      <c r="CD650" s="104"/>
      <c r="CE650" s="104"/>
      <c r="CF650" s="104"/>
      <c r="CG650" s="104"/>
      <c r="CJ650" s="104"/>
      <c r="CL650" s="104"/>
      <c r="CM650" s="104"/>
      <c r="CN650" s="104"/>
      <c r="CO650" s="104"/>
      <c r="CP650" s="104"/>
      <c r="CQ650" s="104"/>
      <c r="CR650" s="104"/>
      <c r="CS650" s="104"/>
      <c r="CT650" s="104"/>
      <c r="CU650" s="104"/>
    </row>
    <row r="651" spans="1:99" ht="13" x14ac:dyDescent="0.3">
      <c r="A651" s="104"/>
      <c r="B651" s="104"/>
      <c r="C651" s="104"/>
      <c r="D651" s="104"/>
      <c r="E651" s="104"/>
      <c r="F651" s="104"/>
      <c r="G651" s="104"/>
      <c r="H651" s="104"/>
      <c r="I651" s="104"/>
      <c r="J651" s="104"/>
      <c r="K651" s="104"/>
      <c r="L651" s="104"/>
      <c r="M651" s="104"/>
      <c r="P651" s="104"/>
      <c r="Q651" s="104"/>
      <c r="U651" s="104"/>
      <c r="AQ651" s="104"/>
      <c r="AR651" s="104"/>
      <c r="AS651" s="104"/>
      <c r="AT651" s="104"/>
      <c r="AU651" s="104"/>
      <c r="AV651" s="104"/>
      <c r="AW651" s="104"/>
      <c r="AX651" s="104"/>
      <c r="AY651" s="104"/>
      <c r="BH651" s="104"/>
      <c r="BJ651" s="104"/>
      <c r="BK651" s="104"/>
      <c r="BL651" s="104"/>
      <c r="BM651" s="104"/>
      <c r="BN651" s="104"/>
      <c r="BO651" s="104"/>
      <c r="BP651" s="104"/>
      <c r="BQ651" s="104"/>
      <c r="BR651" s="104"/>
      <c r="BS651" s="104"/>
      <c r="BT651" s="104"/>
      <c r="BV651" s="104"/>
      <c r="BW651" s="104"/>
      <c r="BX651" s="104"/>
      <c r="BY651" s="104"/>
      <c r="BZ651" s="104"/>
      <c r="CA651" s="104"/>
      <c r="CB651" s="104"/>
      <c r="CC651" s="104"/>
      <c r="CD651" s="104"/>
      <c r="CE651" s="104"/>
      <c r="CF651" s="104"/>
      <c r="CG651" s="104"/>
      <c r="CJ651" s="104"/>
      <c r="CL651" s="104"/>
      <c r="CM651" s="104"/>
      <c r="CN651" s="104"/>
      <c r="CO651" s="104"/>
      <c r="CP651" s="104"/>
      <c r="CQ651" s="104"/>
      <c r="CR651" s="104"/>
      <c r="CS651" s="104"/>
      <c r="CT651" s="104"/>
      <c r="CU651" s="104"/>
    </row>
    <row r="652" spans="1:99" ht="13" x14ac:dyDescent="0.3">
      <c r="A652" s="104"/>
      <c r="B652" s="104"/>
      <c r="C652" s="104"/>
      <c r="D652" s="104"/>
      <c r="E652" s="104"/>
      <c r="F652" s="104"/>
      <c r="G652" s="104"/>
      <c r="H652" s="104"/>
      <c r="I652" s="104"/>
      <c r="J652" s="104"/>
      <c r="K652" s="104"/>
      <c r="L652" s="104"/>
      <c r="M652" s="104"/>
      <c r="P652" s="104"/>
      <c r="Q652" s="104"/>
      <c r="U652" s="104"/>
      <c r="AQ652" s="104"/>
      <c r="AR652" s="104"/>
      <c r="AS652" s="104"/>
      <c r="AT652" s="104"/>
      <c r="AU652" s="104"/>
      <c r="AV652" s="104"/>
      <c r="AW652" s="104"/>
      <c r="AX652" s="104"/>
      <c r="AY652" s="104"/>
      <c r="BH652" s="104"/>
      <c r="BJ652" s="104"/>
      <c r="BK652" s="104"/>
      <c r="BL652" s="104"/>
      <c r="BM652" s="104"/>
      <c r="BN652" s="104"/>
      <c r="BO652" s="104"/>
      <c r="BP652" s="104"/>
      <c r="BQ652" s="104"/>
      <c r="BR652" s="104"/>
      <c r="BS652" s="104"/>
      <c r="BT652" s="104"/>
      <c r="BV652" s="104"/>
      <c r="BW652" s="104"/>
      <c r="BX652" s="104"/>
      <c r="BY652" s="104"/>
      <c r="BZ652" s="104"/>
      <c r="CA652" s="104"/>
      <c r="CB652" s="104"/>
      <c r="CC652" s="104"/>
      <c r="CD652" s="104"/>
      <c r="CE652" s="104"/>
      <c r="CF652" s="104"/>
      <c r="CG652" s="104"/>
      <c r="CJ652" s="104"/>
      <c r="CL652" s="104"/>
      <c r="CM652" s="104"/>
      <c r="CN652" s="104"/>
      <c r="CO652" s="104"/>
      <c r="CP652" s="104"/>
      <c r="CQ652" s="104"/>
      <c r="CR652" s="104"/>
      <c r="CS652" s="104"/>
      <c r="CT652" s="104"/>
      <c r="CU652" s="104"/>
    </row>
    <row r="653" spans="1:99" ht="13" x14ac:dyDescent="0.3">
      <c r="A653" s="104"/>
      <c r="B653" s="104"/>
      <c r="C653" s="104"/>
      <c r="D653" s="104"/>
      <c r="E653" s="104"/>
      <c r="F653" s="104"/>
      <c r="G653" s="104"/>
      <c r="H653" s="104"/>
      <c r="I653" s="104"/>
      <c r="J653" s="104"/>
      <c r="K653" s="104"/>
      <c r="L653" s="104"/>
      <c r="M653" s="104"/>
      <c r="P653" s="104"/>
      <c r="Q653" s="104"/>
      <c r="U653" s="104"/>
      <c r="AQ653" s="104"/>
      <c r="AR653" s="104"/>
      <c r="AS653" s="104"/>
      <c r="AT653" s="104"/>
      <c r="AU653" s="104"/>
      <c r="AV653" s="104"/>
      <c r="AW653" s="104"/>
      <c r="AX653" s="104"/>
      <c r="AY653" s="104"/>
      <c r="BH653" s="104"/>
      <c r="BJ653" s="104"/>
      <c r="BK653" s="104"/>
      <c r="BL653" s="104"/>
      <c r="BM653" s="104"/>
      <c r="BN653" s="104"/>
      <c r="BO653" s="104"/>
      <c r="BP653" s="104"/>
      <c r="BQ653" s="104"/>
      <c r="BR653" s="104"/>
      <c r="BS653" s="104"/>
      <c r="BT653" s="104"/>
      <c r="BV653" s="104"/>
      <c r="BW653" s="104"/>
      <c r="BX653" s="104"/>
      <c r="BY653" s="104"/>
      <c r="BZ653" s="104"/>
      <c r="CA653" s="104"/>
      <c r="CB653" s="104"/>
      <c r="CC653" s="104"/>
      <c r="CD653" s="104"/>
      <c r="CE653" s="104"/>
      <c r="CF653" s="104"/>
      <c r="CG653" s="104"/>
      <c r="CJ653" s="104"/>
      <c r="CL653" s="104"/>
      <c r="CM653" s="104"/>
      <c r="CN653" s="104"/>
      <c r="CO653" s="104"/>
      <c r="CP653" s="104"/>
      <c r="CQ653" s="104"/>
      <c r="CR653" s="104"/>
      <c r="CS653" s="104"/>
      <c r="CT653" s="104"/>
      <c r="CU653" s="104"/>
    </row>
    <row r="654" spans="1:99" ht="13" x14ac:dyDescent="0.3">
      <c r="A654" s="104"/>
      <c r="B654" s="104"/>
      <c r="C654" s="104"/>
      <c r="D654" s="104"/>
      <c r="E654" s="104"/>
      <c r="F654" s="104"/>
      <c r="G654" s="104"/>
      <c r="H654" s="104"/>
      <c r="I654" s="104"/>
      <c r="J654" s="104"/>
      <c r="K654" s="104"/>
      <c r="L654" s="104"/>
      <c r="M654" s="104"/>
      <c r="P654" s="104"/>
      <c r="Q654" s="104"/>
      <c r="U654" s="104"/>
      <c r="AQ654" s="104"/>
      <c r="AR654" s="104"/>
      <c r="AS654" s="104"/>
      <c r="AT654" s="104"/>
      <c r="AU654" s="104"/>
      <c r="AV654" s="104"/>
      <c r="AW654" s="104"/>
      <c r="AX654" s="104"/>
      <c r="AY654" s="104"/>
      <c r="BH654" s="104"/>
      <c r="BJ654" s="104"/>
      <c r="BK654" s="104"/>
      <c r="BL654" s="104"/>
      <c r="BM654" s="104"/>
      <c r="BN654" s="104"/>
      <c r="BO654" s="104"/>
      <c r="BP654" s="104"/>
      <c r="BQ654" s="104"/>
      <c r="BR654" s="104"/>
      <c r="BS654" s="104"/>
      <c r="BT654" s="104"/>
      <c r="BV654" s="104"/>
      <c r="BW654" s="104"/>
      <c r="BX654" s="104"/>
      <c r="BY654" s="104"/>
      <c r="BZ654" s="104"/>
      <c r="CA654" s="104"/>
      <c r="CB654" s="104"/>
      <c r="CC654" s="104"/>
      <c r="CD654" s="104"/>
      <c r="CE654" s="104"/>
      <c r="CF654" s="104"/>
      <c r="CG654" s="104"/>
      <c r="CJ654" s="104"/>
      <c r="CL654" s="104"/>
      <c r="CM654" s="104"/>
      <c r="CN654" s="104"/>
      <c r="CO654" s="104"/>
      <c r="CP654" s="104"/>
      <c r="CQ654" s="104"/>
      <c r="CR654" s="104"/>
      <c r="CS654" s="104"/>
      <c r="CT654" s="104"/>
      <c r="CU654" s="104"/>
    </row>
    <row r="655" spans="1:99" ht="13" x14ac:dyDescent="0.3">
      <c r="A655" s="104"/>
      <c r="B655" s="104"/>
      <c r="C655" s="104"/>
      <c r="D655" s="104"/>
      <c r="E655" s="104"/>
      <c r="F655" s="104"/>
      <c r="G655" s="104"/>
      <c r="H655" s="104"/>
      <c r="I655" s="104"/>
      <c r="J655" s="104"/>
      <c r="K655" s="104"/>
      <c r="L655" s="104"/>
      <c r="M655" s="104"/>
      <c r="P655" s="104"/>
      <c r="Q655" s="104"/>
      <c r="U655" s="104"/>
      <c r="AQ655" s="104"/>
      <c r="AR655" s="104"/>
      <c r="AS655" s="104"/>
      <c r="AT655" s="104"/>
      <c r="AU655" s="104"/>
      <c r="AV655" s="104"/>
      <c r="AW655" s="104"/>
      <c r="AX655" s="104"/>
      <c r="AY655" s="104"/>
      <c r="BH655" s="104"/>
      <c r="BJ655" s="104"/>
      <c r="BK655" s="104"/>
      <c r="BL655" s="104"/>
      <c r="BM655" s="104"/>
      <c r="BN655" s="104"/>
      <c r="BO655" s="104"/>
      <c r="BP655" s="104"/>
      <c r="BQ655" s="104"/>
      <c r="BR655" s="104"/>
      <c r="BS655" s="104"/>
      <c r="BT655" s="104"/>
      <c r="BV655" s="104"/>
      <c r="BW655" s="104"/>
      <c r="BX655" s="104"/>
      <c r="BY655" s="104"/>
      <c r="BZ655" s="104"/>
      <c r="CA655" s="104"/>
      <c r="CB655" s="104"/>
      <c r="CC655" s="104"/>
      <c r="CD655" s="104"/>
      <c r="CE655" s="104"/>
      <c r="CF655" s="104"/>
      <c r="CG655" s="104"/>
      <c r="CJ655" s="104"/>
      <c r="CL655" s="104"/>
      <c r="CM655" s="104"/>
      <c r="CN655" s="104"/>
      <c r="CO655" s="104"/>
      <c r="CP655" s="104"/>
      <c r="CQ655" s="104"/>
      <c r="CR655" s="104"/>
      <c r="CS655" s="104"/>
      <c r="CT655" s="104"/>
      <c r="CU655" s="104"/>
    </row>
    <row r="656" spans="1:99" ht="13" x14ac:dyDescent="0.3">
      <c r="A656" s="104"/>
      <c r="B656" s="104"/>
      <c r="C656" s="104"/>
      <c r="D656" s="104"/>
      <c r="E656" s="104"/>
      <c r="F656" s="104"/>
      <c r="G656" s="104"/>
      <c r="H656" s="104"/>
      <c r="I656" s="104"/>
      <c r="J656" s="104"/>
      <c r="K656" s="104"/>
      <c r="L656" s="104"/>
      <c r="M656" s="104"/>
      <c r="P656" s="104"/>
      <c r="Q656" s="104"/>
      <c r="U656" s="104"/>
      <c r="AQ656" s="104"/>
      <c r="AR656" s="104"/>
      <c r="AS656" s="104"/>
      <c r="AT656" s="104"/>
      <c r="AU656" s="104"/>
      <c r="AV656" s="104"/>
      <c r="AW656" s="104"/>
      <c r="AX656" s="104"/>
      <c r="AY656" s="104"/>
      <c r="BH656" s="104"/>
      <c r="BJ656" s="104"/>
      <c r="BK656" s="104"/>
      <c r="BL656" s="104"/>
      <c r="BM656" s="104"/>
      <c r="BN656" s="104"/>
      <c r="BO656" s="104"/>
      <c r="BP656" s="104"/>
      <c r="BQ656" s="104"/>
      <c r="BR656" s="104"/>
      <c r="BS656" s="104"/>
      <c r="BT656" s="104"/>
      <c r="BV656" s="104"/>
      <c r="BW656" s="104"/>
      <c r="BX656" s="104"/>
      <c r="BY656" s="104"/>
      <c r="BZ656" s="104"/>
      <c r="CA656" s="104"/>
      <c r="CB656" s="104"/>
      <c r="CC656" s="104"/>
      <c r="CD656" s="104"/>
      <c r="CE656" s="104"/>
      <c r="CF656" s="104"/>
      <c r="CG656" s="104"/>
      <c r="CJ656" s="104"/>
      <c r="CL656" s="104"/>
      <c r="CM656" s="104"/>
      <c r="CN656" s="104"/>
      <c r="CO656" s="104"/>
      <c r="CP656" s="104"/>
      <c r="CQ656" s="104"/>
      <c r="CR656" s="104"/>
      <c r="CS656" s="104"/>
      <c r="CT656" s="104"/>
      <c r="CU656" s="104"/>
    </row>
    <row r="657" spans="1:99" ht="13" x14ac:dyDescent="0.3">
      <c r="A657" s="104"/>
      <c r="B657" s="104"/>
      <c r="C657" s="104"/>
      <c r="D657" s="104"/>
      <c r="E657" s="104"/>
      <c r="F657" s="104"/>
      <c r="G657" s="104"/>
      <c r="H657" s="104"/>
      <c r="I657" s="104"/>
      <c r="J657" s="104"/>
      <c r="K657" s="104"/>
      <c r="L657" s="104"/>
      <c r="M657" s="104"/>
      <c r="P657" s="104"/>
      <c r="Q657" s="104"/>
      <c r="U657" s="104"/>
      <c r="AQ657" s="104"/>
      <c r="AR657" s="104"/>
      <c r="AS657" s="104"/>
      <c r="AT657" s="104"/>
      <c r="AU657" s="104"/>
      <c r="AV657" s="104"/>
      <c r="AW657" s="104"/>
      <c r="AX657" s="104"/>
      <c r="AY657" s="104"/>
      <c r="BH657" s="104"/>
      <c r="BJ657" s="104"/>
      <c r="BK657" s="104"/>
      <c r="BL657" s="104"/>
      <c r="BM657" s="104"/>
      <c r="BN657" s="104"/>
      <c r="BO657" s="104"/>
      <c r="BP657" s="104"/>
      <c r="BQ657" s="104"/>
      <c r="BR657" s="104"/>
      <c r="BS657" s="104"/>
      <c r="BT657" s="104"/>
      <c r="BV657" s="104"/>
      <c r="BW657" s="104"/>
      <c r="BX657" s="104"/>
      <c r="BY657" s="104"/>
      <c r="BZ657" s="104"/>
      <c r="CA657" s="104"/>
      <c r="CB657" s="104"/>
      <c r="CC657" s="104"/>
      <c r="CD657" s="104"/>
      <c r="CE657" s="104"/>
      <c r="CF657" s="104"/>
      <c r="CG657" s="104"/>
      <c r="CJ657" s="104"/>
      <c r="CL657" s="104"/>
      <c r="CM657" s="104"/>
      <c r="CN657" s="104"/>
      <c r="CO657" s="104"/>
      <c r="CP657" s="104"/>
      <c r="CQ657" s="104"/>
      <c r="CR657" s="104"/>
      <c r="CS657" s="104"/>
      <c r="CT657" s="104"/>
      <c r="CU657" s="104"/>
    </row>
    <row r="658" spans="1:99" ht="13" x14ac:dyDescent="0.3">
      <c r="A658" s="104"/>
      <c r="B658" s="104"/>
      <c r="C658" s="104"/>
      <c r="D658" s="104"/>
      <c r="E658" s="104"/>
      <c r="F658" s="104"/>
      <c r="G658" s="104"/>
      <c r="H658" s="104"/>
      <c r="I658" s="104"/>
      <c r="J658" s="104"/>
      <c r="K658" s="104"/>
      <c r="L658" s="104"/>
      <c r="M658" s="104"/>
      <c r="P658" s="104"/>
      <c r="Q658" s="104"/>
      <c r="U658" s="104"/>
      <c r="AQ658" s="104"/>
      <c r="AR658" s="104"/>
      <c r="AS658" s="104"/>
      <c r="AT658" s="104"/>
      <c r="AU658" s="104"/>
      <c r="AV658" s="104"/>
      <c r="AW658" s="104"/>
      <c r="AX658" s="104"/>
      <c r="AY658" s="104"/>
      <c r="BH658" s="104"/>
      <c r="BJ658" s="104"/>
      <c r="BK658" s="104"/>
      <c r="BL658" s="104"/>
      <c r="BM658" s="104"/>
      <c r="BN658" s="104"/>
      <c r="BO658" s="104"/>
      <c r="BP658" s="104"/>
      <c r="BQ658" s="104"/>
      <c r="BR658" s="104"/>
      <c r="BS658" s="104"/>
      <c r="BT658" s="104"/>
      <c r="BV658" s="104"/>
      <c r="BW658" s="104"/>
      <c r="BX658" s="104"/>
      <c r="BY658" s="104"/>
      <c r="BZ658" s="104"/>
      <c r="CA658" s="104"/>
      <c r="CB658" s="104"/>
      <c r="CC658" s="104"/>
      <c r="CD658" s="104"/>
      <c r="CE658" s="104"/>
      <c r="CF658" s="104"/>
      <c r="CG658" s="104"/>
      <c r="CJ658" s="104"/>
      <c r="CL658" s="104"/>
      <c r="CM658" s="104"/>
      <c r="CN658" s="104"/>
      <c r="CO658" s="104"/>
      <c r="CP658" s="104"/>
      <c r="CQ658" s="104"/>
      <c r="CR658" s="104"/>
      <c r="CS658" s="104"/>
      <c r="CT658" s="104"/>
      <c r="CU658" s="104"/>
    </row>
    <row r="659" spans="1:99" ht="13" x14ac:dyDescent="0.3">
      <c r="A659" s="104"/>
      <c r="B659" s="104"/>
      <c r="C659" s="104"/>
      <c r="D659" s="104"/>
      <c r="E659" s="104"/>
      <c r="F659" s="104"/>
      <c r="G659" s="104"/>
      <c r="H659" s="104"/>
      <c r="I659" s="104"/>
      <c r="J659" s="104"/>
      <c r="K659" s="104"/>
      <c r="L659" s="104"/>
      <c r="M659" s="104"/>
      <c r="P659" s="104"/>
      <c r="Q659" s="104"/>
      <c r="U659" s="104"/>
      <c r="AQ659" s="104"/>
      <c r="AR659" s="104"/>
      <c r="AS659" s="104"/>
      <c r="AT659" s="104"/>
      <c r="AU659" s="104"/>
      <c r="AV659" s="104"/>
      <c r="AW659" s="104"/>
      <c r="AX659" s="104"/>
      <c r="AY659" s="104"/>
      <c r="BH659" s="104"/>
      <c r="BJ659" s="104"/>
      <c r="BK659" s="104"/>
      <c r="BL659" s="104"/>
      <c r="BM659" s="104"/>
      <c r="BN659" s="104"/>
      <c r="BO659" s="104"/>
      <c r="BP659" s="104"/>
      <c r="BQ659" s="104"/>
      <c r="BR659" s="104"/>
      <c r="BS659" s="104"/>
      <c r="BT659" s="104"/>
      <c r="BV659" s="104"/>
      <c r="BW659" s="104"/>
      <c r="BX659" s="104"/>
      <c r="BY659" s="104"/>
      <c r="BZ659" s="104"/>
      <c r="CA659" s="104"/>
      <c r="CB659" s="104"/>
      <c r="CC659" s="104"/>
      <c r="CD659" s="104"/>
      <c r="CE659" s="104"/>
      <c r="CF659" s="104"/>
      <c r="CG659" s="104"/>
      <c r="CJ659" s="104"/>
      <c r="CL659" s="104"/>
      <c r="CM659" s="104"/>
      <c r="CN659" s="104"/>
      <c r="CO659" s="104"/>
      <c r="CP659" s="104"/>
      <c r="CQ659" s="104"/>
      <c r="CR659" s="104"/>
      <c r="CS659" s="104"/>
      <c r="CT659" s="104"/>
      <c r="CU659" s="104"/>
    </row>
    <row r="660" spans="1:99" ht="13" x14ac:dyDescent="0.3">
      <c r="A660" s="104"/>
      <c r="B660" s="104"/>
      <c r="C660" s="104"/>
      <c r="D660" s="104"/>
      <c r="E660" s="104"/>
      <c r="F660" s="104"/>
      <c r="G660" s="104"/>
      <c r="H660" s="104"/>
      <c r="I660" s="104"/>
      <c r="J660" s="104"/>
      <c r="K660" s="104"/>
      <c r="L660" s="104"/>
      <c r="M660" s="104"/>
      <c r="P660" s="104"/>
      <c r="Q660" s="104"/>
      <c r="U660" s="104"/>
      <c r="AQ660" s="104"/>
      <c r="AR660" s="104"/>
      <c r="AS660" s="104"/>
      <c r="AT660" s="104"/>
      <c r="AU660" s="104"/>
      <c r="AV660" s="104"/>
      <c r="AW660" s="104"/>
      <c r="AX660" s="104"/>
      <c r="AY660" s="104"/>
      <c r="BH660" s="104"/>
      <c r="BJ660" s="104"/>
      <c r="BK660" s="104"/>
      <c r="BL660" s="104"/>
      <c r="BM660" s="104"/>
      <c r="BN660" s="104"/>
      <c r="BO660" s="104"/>
      <c r="BP660" s="104"/>
      <c r="BQ660" s="104"/>
      <c r="BR660" s="104"/>
      <c r="BS660" s="104"/>
      <c r="BT660" s="104"/>
      <c r="BV660" s="104"/>
      <c r="BW660" s="104"/>
      <c r="BX660" s="104"/>
      <c r="BY660" s="104"/>
      <c r="BZ660" s="104"/>
      <c r="CA660" s="104"/>
      <c r="CB660" s="104"/>
      <c r="CC660" s="104"/>
      <c r="CD660" s="104"/>
      <c r="CE660" s="104"/>
      <c r="CF660" s="104"/>
      <c r="CG660" s="104"/>
      <c r="CJ660" s="104"/>
      <c r="CL660" s="104"/>
      <c r="CM660" s="104"/>
      <c r="CN660" s="104"/>
      <c r="CO660" s="104"/>
      <c r="CP660" s="104"/>
      <c r="CQ660" s="104"/>
      <c r="CR660" s="104"/>
      <c r="CS660" s="104"/>
      <c r="CT660" s="104"/>
      <c r="CU660" s="104"/>
    </row>
    <row r="661" spans="1:99" ht="13" x14ac:dyDescent="0.3">
      <c r="A661" s="104"/>
      <c r="B661" s="104"/>
      <c r="C661" s="104"/>
      <c r="D661" s="104"/>
      <c r="E661" s="104"/>
      <c r="F661" s="104"/>
      <c r="G661" s="104"/>
      <c r="H661" s="104"/>
      <c r="I661" s="104"/>
      <c r="J661" s="104"/>
      <c r="K661" s="104"/>
      <c r="L661" s="104"/>
      <c r="M661" s="104"/>
      <c r="P661" s="104"/>
      <c r="Q661" s="104"/>
      <c r="U661" s="104"/>
      <c r="AQ661" s="104"/>
      <c r="AR661" s="104"/>
      <c r="AS661" s="104"/>
      <c r="AT661" s="104"/>
      <c r="AU661" s="104"/>
      <c r="AV661" s="104"/>
      <c r="AW661" s="104"/>
      <c r="AX661" s="104"/>
      <c r="AY661" s="104"/>
      <c r="BH661" s="104"/>
      <c r="BJ661" s="104"/>
      <c r="BK661" s="104"/>
      <c r="BL661" s="104"/>
      <c r="BM661" s="104"/>
      <c r="BN661" s="104"/>
      <c r="BO661" s="104"/>
      <c r="BP661" s="104"/>
      <c r="BQ661" s="104"/>
      <c r="BR661" s="104"/>
      <c r="BS661" s="104"/>
      <c r="BT661" s="104"/>
      <c r="BV661" s="104"/>
      <c r="BW661" s="104"/>
      <c r="BX661" s="104"/>
      <c r="BY661" s="104"/>
      <c r="BZ661" s="104"/>
      <c r="CA661" s="104"/>
      <c r="CB661" s="104"/>
      <c r="CC661" s="104"/>
      <c r="CD661" s="104"/>
      <c r="CE661" s="104"/>
      <c r="CF661" s="104"/>
      <c r="CG661" s="104"/>
      <c r="CJ661" s="104"/>
      <c r="CL661" s="104"/>
      <c r="CM661" s="104"/>
      <c r="CN661" s="104"/>
      <c r="CO661" s="104"/>
      <c r="CP661" s="104"/>
      <c r="CQ661" s="104"/>
      <c r="CR661" s="104"/>
      <c r="CS661" s="104"/>
      <c r="CT661" s="104"/>
      <c r="CU661" s="104"/>
    </row>
    <row r="662" spans="1:99" ht="13" x14ac:dyDescent="0.3">
      <c r="A662" s="104"/>
      <c r="B662" s="104"/>
      <c r="C662" s="104"/>
      <c r="D662" s="104"/>
      <c r="E662" s="104"/>
      <c r="F662" s="104"/>
      <c r="G662" s="104"/>
      <c r="H662" s="104"/>
      <c r="I662" s="104"/>
      <c r="J662" s="104"/>
      <c r="K662" s="104"/>
      <c r="L662" s="104"/>
      <c r="M662" s="104"/>
      <c r="P662" s="104"/>
      <c r="Q662" s="104"/>
      <c r="U662" s="104"/>
      <c r="AQ662" s="104"/>
      <c r="AR662" s="104"/>
      <c r="AS662" s="104"/>
      <c r="AT662" s="104"/>
      <c r="AU662" s="104"/>
      <c r="AV662" s="104"/>
      <c r="AW662" s="104"/>
      <c r="AX662" s="104"/>
      <c r="AY662" s="104"/>
      <c r="BH662" s="104"/>
      <c r="BJ662" s="104"/>
      <c r="BK662" s="104"/>
      <c r="BL662" s="104"/>
      <c r="BM662" s="104"/>
      <c r="BN662" s="104"/>
      <c r="BO662" s="104"/>
      <c r="BP662" s="104"/>
      <c r="BQ662" s="104"/>
      <c r="BR662" s="104"/>
      <c r="BS662" s="104"/>
      <c r="BT662" s="104"/>
      <c r="BV662" s="104"/>
      <c r="BW662" s="104"/>
      <c r="BX662" s="104"/>
      <c r="BY662" s="104"/>
      <c r="BZ662" s="104"/>
      <c r="CA662" s="104"/>
      <c r="CB662" s="104"/>
      <c r="CC662" s="104"/>
      <c r="CD662" s="104"/>
      <c r="CE662" s="104"/>
      <c r="CF662" s="104"/>
      <c r="CG662" s="104"/>
      <c r="CJ662" s="104"/>
      <c r="CL662" s="104"/>
      <c r="CM662" s="104"/>
      <c r="CN662" s="104"/>
      <c r="CO662" s="104"/>
      <c r="CP662" s="104"/>
      <c r="CQ662" s="104"/>
      <c r="CR662" s="104"/>
      <c r="CS662" s="104"/>
      <c r="CT662" s="104"/>
      <c r="CU662" s="104"/>
    </row>
    <row r="663" spans="1:99" ht="13" x14ac:dyDescent="0.3">
      <c r="A663" s="104"/>
      <c r="B663" s="104"/>
      <c r="C663" s="104"/>
      <c r="D663" s="104"/>
      <c r="E663" s="104"/>
      <c r="F663" s="104"/>
      <c r="G663" s="104"/>
      <c r="H663" s="104"/>
      <c r="I663" s="104"/>
      <c r="J663" s="104"/>
      <c r="K663" s="104"/>
      <c r="L663" s="104"/>
      <c r="M663" s="104"/>
      <c r="P663" s="104"/>
      <c r="Q663" s="104"/>
      <c r="U663" s="104"/>
      <c r="AQ663" s="104"/>
      <c r="AR663" s="104"/>
      <c r="AS663" s="104"/>
      <c r="AT663" s="104"/>
      <c r="AU663" s="104"/>
      <c r="AV663" s="104"/>
      <c r="AW663" s="104"/>
      <c r="AX663" s="104"/>
      <c r="AY663" s="104"/>
      <c r="BH663" s="104"/>
      <c r="BJ663" s="104"/>
      <c r="BK663" s="104"/>
      <c r="BL663" s="104"/>
      <c r="BM663" s="104"/>
      <c r="BN663" s="104"/>
      <c r="BO663" s="104"/>
      <c r="BP663" s="104"/>
      <c r="BQ663" s="104"/>
      <c r="BR663" s="104"/>
      <c r="BS663" s="104"/>
      <c r="BT663" s="104"/>
      <c r="BV663" s="104"/>
      <c r="BW663" s="104"/>
      <c r="BX663" s="104"/>
      <c r="BY663" s="104"/>
      <c r="BZ663" s="104"/>
      <c r="CA663" s="104"/>
      <c r="CB663" s="104"/>
      <c r="CC663" s="104"/>
      <c r="CD663" s="104"/>
      <c r="CE663" s="104"/>
      <c r="CF663" s="104"/>
      <c r="CG663" s="104"/>
      <c r="CJ663" s="104"/>
      <c r="CL663" s="104"/>
      <c r="CM663" s="104"/>
      <c r="CN663" s="104"/>
      <c r="CO663" s="104"/>
      <c r="CP663" s="104"/>
      <c r="CQ663" s="104"/>
      <c r="CR663" s="104"/>
      <c r="CS663" s="104"/>
      <c r="CT663" s="104"/>
      <c r="CU663" s="104"/>
    </row>
    <row r="664" spans="1:99" ht="13" x14ac:dyDescent="0.3">
      <c r="A664" s="104"/>
      <c r="B664" s="104"/>
      <c r="C664" s="104"/>
      <c r="D664" s="104"/>
      <c r="E664" s="104"/>
      <c r="F664" s="104"/>
      <c r="G664" s="104"/>
      <c r="H664" s="104"/>
      <c r="I664" s="104"/>
      <c r="J664" s="104"/>
      <c r="K664" s="104"/>
      <c r="L664" s="104"/>
      <c r="M664" s="104"/>
      <c r="P664" s="104"/>
      <c r="Q664" s="104"/>
      <c r="U664" s="104"/>
      <c r="AQ664" s="104"/>
      <c r="AR664" s="104"/>
      <c r="AS664" s="104"/>
      <c r="AT664" s="104"/>
      <c r="AU664" s="104"/>
      <c r="AV664" s="104"/>
      <c r="AW664" s="104"/>
      <c r="AX664" s="104"/>
      <c r="AY664" s="104"/>
      <c r="BH664" s="104"/>
      <c r="BJ664" s="104"/>
      <c r="BK664" s="104"/>
      <c r="BL664" s="104"/>
      <c r="BM664" s="104"/>
      <c r="BN664" s="104"/>
      <c r="BO664" s="104"/>
      <c r="BP664" s="104"/>
      <c r="BQ664" s="104"/>
      <c r="BR664" s="104"/>
      <c r="BS664" s="104"/>
      <c r="BT664" s="104"/>
      <c r="BV664" s="104"/>
      <c r="BW664" s="104"/>
      <c r="BX664" s="104"/>
      <c r="BY664" s="104"/>
      <c r="BZ664" s="104"/>
      <c r="CA664" s="104"/>
      <c r="CB664" s="104"/>
      <c r="CC664" s="104"/>
      <c r="CD664" s="104"/>
      <c r="CE664" s="104"/>
      <c r="CF664" s="104"/>
      <c r="CG664" s="104"/>
      <c r="CJ664" s="104"/>
      <c r="CL664" s="104"/>
      <c r="CM664" s="104"/>
      <c r="CN664" s="104"/>
      <c r="CO664" s="104"/>
      <c r="CP664" s="104"/>
      <c r="CQ664" s="104"/>
      <c r="CR664" s="104"/>
      <c r="CS664" s="104"/>
      <c r="CT664" s="104"/>
      <c r="CU664" s="104"/>
    </row>
    <row r="665" spans="1:99" ht="13" x14ac:dyDescent="0.3">
      <c r="A665" s="104"/>
      <c r="B665" s="104"/>
      <c r="C665" s="104"/>
      <c r="D665" s="104"/>
      <c r="E665" s="104"/>
      <c r="F665" s="104"/>
      <c r="G665" s="104"/>
      <c r="H665" s="104"/>
      <c r="I665" s="104"/>
      <c r="J665" s="104"/>
      <c r="K665" s="104"/>
      <c r="L665" s="104"/>
      <c r="M665" s="104"/>
      <c r="P665" s="104"/>
      <c r="Q665" s="104"/>
      <c r="U665" s="104"/>
      <c r="AQ665" s="104"/>
      <c r="AR665" s="104"/>
      <c r="AS665" s="104"/>
      <c r="AT665" s="104"/>
      <c r="AU665" s="104"/>
      <c r="AV665" s="104"/>
      <c r="AW665" s="104"/>
      <c r="AX665" s="104"/>
      <c r="AY665" s="104"/>
      <c r="BH665" s="104"/>
      <c r="BJ665" s="104"/>
      <c r="BK665" s="104"/>
      <c r="BL665" s="104"/>
      <c r="BM665" s="104"/>
      <c r="BN665" s="104"/>
      <c r="BO665" s="104"/>
      <c r="BP665" s="104"/>
      <c r="BQ665" s="104"/>
      <c r="BR665" s="104"/>
      <c r="BS665" s="104"/>
      <c r="BT665" s="104"/>
      <c r="BV665" s="104"/>
      <c r="BW665" s="104"/>
      <c r="BX665" s="104"/>
      <c r="BY665" s="104"/>
      <c r="BZ665" s="104"/>
      <c r="CA665" s="104"/>
      <c r="CB665" s="104"/>
      <c r="CC665" s="104"/>
      <c r="CD665" s="104"/>
      <c r="CE665" s="104"/>
      <c r="CF665" s="104"/>
      <c r="CG665" s="104"/>
      <c r="CJ665" s="104"/>
      <c r="CL665" s="104"/>
      <c r="CM665" s="104"/>
      <c r="CN665" s="104"/>
      <c r="CO665" s="104"/>
      <c r="CP665" s="104"/>
      <c r="CQ665" s="104"/>
      <c r="CR665" s="104"/>
      <c r="CS665" s="104"/>
      <c r="CT665" s="104"/>
      <c r="CU665" s="104"/>
    </row>
    <row r="666" spans="1:99" ht="13" x14ac:dyDescent="0.3">
      <c r="A666" s="104"/>
      <c r="B666" s="104"/>
      <c r="C666" s="104"/>
      <c r="D666" s="104"/>
      <c r="E666" s="104"/>
      <c r="F666" s="104"/>
      <c r="G666" s="104"/>
      <c r="H666" s="104"/>
      <c r="I666" s="104"/>
      <c r="J666" s="104"/>
      <c r="K666" s="104"/>
      <c r="L666" s="104"/>
      <c r="M666" s="104"/>
      <c r="P666" s="104"/>
      <c r="Q666" s="104"/>
      <c r="U666" s="104"/>
      <c r="AQ666" s="104"/>
      <c r="AR666" s="104"/>
      <c r="AS666" s="104"/>
      <c r="AT666" s="104"/>
      <c r="AU666" s="104"/>
      <c r="AV666" s="104"/>
      <c r="AW666" s="104"/>
      <c r="AX666" s="104"/>
      <c r="AY666" s="104"/>
      <c r="BH666" s="104"/>
      <c r="BJ666" s="104"/>
      <c r="BK666" s="104"/>
      <c r="BL666" s="104"/>
      <c r="BM666" s="104"/>
      <c r="BN666" s="104"/>
      <c r="BO666" s="104"/>
      <c r="BP666" s="104"/>
      <c r="BQ666" s="104"/>
      <c r="BR666" s="104"/>
      <c r="BS666" s="104"/>
      <c r="BT666" s="104"/>
      <c r="BV666" s="104"/>
      <c r="BW666" s="104"/>
      <c r="BX666" s="104"/>
      <c r="BY666" s="104"/>
      <c r="BZ666" s="104"/>
      <c r="CA666" s="104"/>
      <c r="CB666" s="104"/>
      <c r="CC666" s="104"/>
      <c r="CD666" s="104"/>
      <c r="CE666" s="104"/>
      <c r="CF666" s="104"/>
      <c r="CG666" s="104"/>
      <c r="CJ666" s="104"/>
      <c r="CL666" s="104"/>
      <c r="CM666" s="104"/>
      <c r="CN666" s="104"/>
      <c r="CO666" s="104"/>
      <c r="CP666" s="104"/>
      <c r="CQ666" s="104"/>
      <c r="CR666" s="104"/>
      <c r="CS666" s="104"/>
      <c r="CT666" s="104"/>
      <c r="CU666" s="104"/>
    </row>
    <row r="667" spans="1:99" ht="13" x14ac:dyDescent="0.3">
      <c r="A667" s="104"/>
      <c r="B667" s="104"/>
      <c r="C667" s="104"/>
      <c r="D667" s="104"/>
      <c r="E667" s="104"/>
      <c r="F667" s="104"/>
      <c r="G667" s="104"/>
      <c r="H667" s="104"/>
      <c r="I667" s="104"/>
      <c r="J667" s="104"/>
      <c r="K667" s="104"/>
      <c r="L667" s="104"/>
      <c r="M667" s="104"/>
      <c r="P667" s="104"/>
      <c r="Q667" s="104"/>
      <c r="U667" s="104"/>
      <c r="AQ667" s="104"/>
      <c r="AR667" s="104"/>
      <c r="AS667" s="104"/>
      <c r="AT667" s="104"/>
      <c r="AU667" s="104"/>
      <c r="AV667" s="104"/>
      <c r="AW667" s="104"/>
      <c r="AX667" s="104"/>
      <c r="AY667" s="104"/>
      <c r="BH667" s="104"/>
      <c r="BJ667" s="104"/>
      <c r="BK667" s="104"/>
      <c r="BL667" s="104"/>
      <c r="BM667" s="104"/>
      <c r="BN667" s="104"/>
      <c r="BO667" s="104"/>
      <c r="BP667" s="104"/>
      <c r="BQ667" s="104"/>
      <c r="BR667" s="104"/>
      <c r="BS667" s="104"/>
      <c r="BT667" s="104"/>
      <c r="BV667" s="104"/>
      <c r="BW667" s="104"/>
      <c r="BX667" s="104"/>
      <c r="BY667" s="104"/>
      <c r="BZ667" s="104"/>
      <c r="CA667" s="104"/>
      <c r="CB667" s="104"/>
      <c r="CC667" s="104"/>
      <c r="CD667" s="104"/>
      <c r="CE667" s="104"/>
      <c r="CF667" s="104"/>
      <c r="CG667" s="104"/>
      <c r="CJ667" s="104"/>
      <c r="CL667" s="104"/>
      <c r="CM667" s="104"/>
      <c r="CN667" s="104"/>
      <c r="CO667" s="104"/>
      <c r="CP667" s="104"/>
      <c r="CQ667" s="104"/>
      <c r="CR667" s="104"/>
      <c r="CS667" s="104"/>
      <c r="CT667" s="104"/>
      <c r="CU667" s="104"/>
    </row>
    <row r="668" spans="1:99" ht="13" x14ac:dyDescent="0.3">
      <c r="A668" s="104"/>
      <c r="B668" s="104"/>
      <c r="C668" s="104"/>
      <c r="D668" s="104"/>
      <c r="E668" s="104"/>
      <c r="F668" s="104"/>
      <c r="G668" s="104"/>
      <c r="H668" s="104"/>
      <c r="I668" s="104"/>
      <c r="J668" s="104"/>
      <c r="K668" s="104"/>
      <c r="L668" s="104"/>
      <c r="M668" s="104"/>
      <c r="P668" s="104"/>
      <c r="Q668" s="104"/>
      <c r="U668" s="104"/>
      <c r="AQ668" s="104"/>
      <c r="AR668" s="104"/>
      <c r="AS668" s="104"/>
      <c r="AT668" s="104"/>
      <c r="AU668" s="104"/>
      <c r="AV668" s="104"/>
      <c r="AW668" s="104"/>
      <c r="AX668" s="104"/>
      <c r="AY668" s="104"/>
      <c r="BH668" s="104"/>
      <c r="BJ668" s="104"/>
      <c r="BK668" s="104"/>
      <c r="BL668" s="104"/>
      <c r="BM668" s="104"/>
      <c r="BN668" s="104"/>
      <c r="BO668" s="104"/>
      <c r="BP668" s="104"/>
      <c r="BQ668" s="104"/>
      <c r="BR668" s="104"/>
      <c r="BS668" s="104"/>
      <c r="BT668" s="104"/>
      <c r="BV668" s="104"/>
      <c r="BW668" s="104"/>
      <c r="BX668" s="104"/>
      <c r="BY668" s="104"/>
      <c r="BZ668" s="104"/>
      <c r="CA668" s="104"/>
      <c r="CB668" s="104"/>
      <c r="CC668" s="104"/>
      <c r="CD668" s="104"/>
      <c r="CE668" s="104"/>
      <c r="CF668" s="104"/>
      <c r="CG668" s="104"/>
      <c r="CJ668" s="104"/>
      <c r="CL668" s="104"/>
      <c r="CM668" s="104"/>
      <c r="CN668" s="104"/>
      <c r="CO668" s="104"/>
      <c r="CP668" s="104"/>
      <c r="CQ668" s="104"/>
      <c r="CR668" s="104"/>
      <c r="CS668" s="104"/>
      <c r="CT668" s="104"/>
      <c r="CU668" s="104"/>
    </row>
    <row r="669" spans="1:99" ht="13" x14ac:dyDescent="0.3">
      <c r="A669" s="104"/>
      <c r="B669" s="104"/>
      <c r="C669" s="104"/>
      <c r="D669" s="104"/>
      <c r="E669" s="104"/>
      <c r="F669" s="104"/>
      <c r="G669" s="104"/>
      <c r="H669" s="104"/>
      <c r="I669" s="104"/>
      <c r="J669" s="104"/>
      <c r="K669" s="104"/>
      <c r="L669" s="104"/>
      <c r="M669" s="104"/>
      <c r="P669" s="104"/>
      <c r="Q669" s="104"/>
      <c r="U669" s="104"/>
      <c r="AQ669" s="104"/>
      <c r="AR669" s="104"/>
      <c r="AS669" s="104"/>
      <c r="AT669" s="104"/>
      <c r="AU669" s="104"/>
      <c r="AV669" s="104"/>
      <c r="AW669" s="104"/>
      <c r="AX669" s="104"/>
      <c r="AY669" s="104"/>
      <c r="BH669" s="104"/>
      <c r="BJ669" s="104"/>
      <c r="BK669" s="104"/>
      <c r="BL669" s="104"/>
      <c r="BM669" s="104"/>
      <c r="BN669" s="104"/>
      <c r="BO669" s="104"/>
      <c r="BP669" s="104"/>
      <c r="BQ669" s="104"/>
      <c r="BR669" s="104"/>
      <c r="BS669" s="104"/>
      <c r="BT669" s="104"/>
      <c r="BV669" s="104"/>
      <c r="BW669" s="104"/>
      <c r="BX669" s="104"/>
      <c r="BY669" s="104"/>
      <c r="BZ669" s="104"/>
      <c r="CA669" s="104"/>
      <c r="CB669" s="104"/>
      <c r="CC669" s="104"/>
      <c r="CD669" s="104"/>
      <c r="CE669" s="104"/>
      <c r="CF669" s="104"/>
      <c r="CG669" s="104"/>
      <c r="CJ669" s="104"/>
      <c r="CL669" s="104"/>
      <c r="CM669" s="104"/>
      <c r="CN669" s="104"/>
      <c r="CO669" s="104"/>
      <c r="CP669" s="104"/>
      <c r="CQ669" s="104"/>
      <c r="CR669" s="104"/>
      <c r="CS669" s="104"/>
      <c r="CT669" s="104"/>
      <c r="CU669" s="104"/>
    </row>
    <row r="670" spans="1:99" ht="13" x14ac:dyDescent="0.3">
      <c r="A670" s="104"/>
      <c r="B670" s="104"/>
      <c r="C670" s="104"/>
      <c r="D670" s="104"/>
      <c r="E670" s="104"/>
      <c r="F670" s="104"/>
      <c r="G670" s="104"/>
      <c r="H670" s="104"/>
      <c r="I670" s="104"/>
      <c r="J670" s="104"/>
      <c r="K670" s="104"/>
      <c r="L670" s="104"/>
      <c r="M670" s="104"/>
      <c r="P670" s="104"/>
      <c r="Q670" s="104"/>
      <c r="U670" s="104"/>
      <c r="AQ670" s="104"/>
      <c r="AR670" s="104"/>
      <c r="AS670" s="104"/>
      <c r="AT670" s="104"/>
      <c r="AU670" s="104"/>
      <c r="AV670" s="104"/>
      <c r="AW670" s="104"/>
      <c r="AX670" s="104"/>
      <c r="AY670" s="104"/>
      <c r="BH670" s="104"/>
      <c r="BJ670" s="104"/>
      <c r="BK670" s="104"/>
      <c r="BL670" s="104"/>
      <c r="BM670" s="104"/>
      <c r="BN670" s="104"/>
      <c r="BO670" s="104"/>
      <c r="BP670" s="104"/>
      <c r="BQ670" s="104"/>
      <c r="BR670" s="104"/>
      <c r="BS670" s="104"/>
      <c r="BT670" s="104"/>
      <c r="BV670" s="104"/>
      <c r="BW670" s="104"/>
      <c r="BX670" s="104"/>
      <c r="BY670" s="104"/>
      <c r="BZ670" s="104"/>
      <c r="CA670" s="104"/>
      <c r="CB670" s="104"/>
      <c r="CC670" s="104"/>
      <c r="CD670" s="104"/>
      <c r="CE670" s="104"/>
      <c r="CF670" s="104"/>
      <c r="CG670" s="104"/>
      <c r="CJ670" s="104"/>
      <c r="CL670" s="104"/>
      <c r="CM670" s="104"/>
      <c r="CN670" s="104"/>
      <c r="CO670" s="104"/>
      <c r="CP670" s="104"/>
      <c r="CQ670" s="104"/>
      <c r="CR670" s="104"/>
      <c r="CS670" s="104"/>
      <c r="CT670" s="104"/>
      <c r="CU670" s="104"/>
    </row>
    <row r="671" spans="1:99" ht="13" x14ac:dyDescent="0.3">
      <c r="A671" s="104"/>
      <c r="B671" s="104"/>
      <c r="C671" s="104"/>
      <c r="D671" s="104"/>
      <c r="E671" s="104"/>
      <c r="F671" s="104"/>
      <c r="G671" s="104"/>
      <c r="H671" s="104"/>
      <c r="I671" s="104"/>
      <c r="J671" s="104"/>
      <c r="K671" s="104"/>
      <c r="L671" s="104"/>
      <c r="M671" s="104"/>
      <c r="P671" s="104"/>
      <c r="Q671" s="104"/>
      <c r="U671" s="104"/>
      <c r="AQ671" s="104"/>
      <c r="AR671" s="104"/>
      <c r="AS671" s="104"/>
      <c r="AT671" s="104"/>
      <c r="AU671" s="104"/>
      <c r="AV671" s="104"/>
      <c r="AW671" s="104"/>
      <c r="AX671" s="104"/>
      <c r="AY671" s="104"/>
      <c r="BH671" s="104"/>
      <c r="BJ671" s="104"/>
      <c r="BK671" s="104"/>
      <c r="BL671" s="104"/>
      <c r="BM671" s="104"/>
      <c r="BN671" s="104"/>
      <c r="BO671" s="104"/>
      <c r="BP671" s="104"/>
      <c r="BQ671" s="104"/>
      <c r="BR671" s="104"/>
      <c r="BS671" s="104"/>
      <c r="BT671" s="104"/>
      <c r="BV671" s="104"/>
      <c r="BW671" s="104"/>
      <c r="BX671" s="104"/>
      <c r="BY671" s="104"/>
      <c r="BZ671" s="104"/>
      <c r="CA671" s="104"/>
      <c r="CB671" s="104"/>
      <c r="CC671" s="104"/>
      <c r="CD671" s="104"/>
      <c r="CE671" s="104"/>
      <c r="CF671" s="104"/>
      <c r="CG671" s="104"/>
      <c r="CJ671" s="104"/>
      <c r="CL671" s="104"/>
      <c r="CM671" s="104"/>
      <c r="CN671" s="104"/>
      <c r="CO671" s="104"/>
      <c r="CP671" s="104"/>
      <c r="CQ671" s="104"/>
      <c r="CR671" s="104"/>
      <c r="CS671" s="104"/>
      <c r="CT671" s="104"/>
      <c r="CU671" s="104"/>
    </row>
    <row r="672" spans="1:99" ht="13" x14ac:dyDescent="0.3">
      <c r="A672" s="104"/>
      <c r="B672" s="104"/>
      <c r="C672" s="104"/>
      <c r="D672" s="104"/>
      <c r="E672" s="104"/>
      <c r="F672" s="104"/>
      <c r="G672" s="104"/>
      <c r="H672" s="104"/>
      <c r="I672" s="104"/>
      <c r="J672" s="104"/>
      <c r="K672" s="104"/>
      <c r="L672" s="104"/>
      <c r="M672" s="104"/>
      <c r="P672" s="104"/>
      <c r="Q672" s="104"/>
      <c r="U672" s="104"/>
      <c r="AQ672" s="104"/>
      <c r="AR672" s="104"/>
      <c r="AS672" s="104"/>
      <c r="AT672" s="104"/>
      <c r="AU672" s="104"/>
      <c r="AV672" s="104"/>
      <c r="AW672" s="104"/>
      <c r="AX672" s="104"/>
      <c r="AY672" s="104"/>
      <c r="BH672" s="104"/>
      <c r="BJ672" s="104"/>
      <c r="BK672" s="104"/>
      <c r="BL672" s="104"/>
      <c r="BM672" s="104"/>
      <c r="BN672" s="104"/>
      <c r="BO672" s="104"/>
      <c r="BP672" s="104"/>
      <c r="BQ672" s="104"/>
      <c r="BR672" s="104"/>
      <c r="BS672" s="104"/>
      <c r="BT672" s="104"/>
      <c r="BV672" s="104"/>
      <c r="BW672" s="104"/>
      <c r="BX672" s="104"/>
      <c r="BY672" s="104"/>
      <c r="BZ672" s="104"/>
      <c r="CA672" s="104"/>
      <c r="CB672" s="104"/>
      <c r="CC672" s="104"/>
      <c r="CD672" s="104"/>
      <c r="CE672" s="104"/>
      <c r="CF672" s="104"/>
      <c r="CG672" s="104"/>
      <c r="CJ672" s="104"/>
      <c r="CL672" s="104"/>
      <c r="CM672" s="104"/>
      <c r="CN672" s="104"/>
      <c r="CO672" s="104"/>
      <c r="CP672" s="104"/>
      <c r="CQ672" s="104"/>
      <c r="CR672" s="104"/>
      <c r="CS672" s="104"/>
      <c r="CT672" s="104"/>
      <c r="CU672" s="104"/>
    </row>
    <row r="673" spans="1:99" ht="13" x14ac:dyDescent="0.3">
      <c r="A673" s="104"/>
      <c r="B673" s="104"/>
      <c r="C673" s="104"/>
      <c r="D673" s="104"/>
      <c r="E673" s="104"/>
      <c r="F673" s="104"/>
      <c r="G673" s="104"/>
      <c r="H673" s="104"/>
      <c r="I673" s="104"/>
      <c r="J673" s="104"/>
      <c r="K673" s="104"/>
      <c r="L673" s="104"/>
      <c r="M673" s="104"/>
      <c r="P673" s="104"/>
      <c r="Q673" s="104"/>
      <c r="U673" s="104"/>
      <c r="AQ673" s="104"/>
      <c r="AR673" s="104"/>
      <c r="AS673" s="104"/>
      <c r="AT673" s="104"/>
      <c r="AU673" s="104"/>
      <c r="AV673" s="104"/>
      <c r="AW673" s="104"/>
      <c r="AX673" s="104"/>
      <c r="AY673" s="104"/>
      <c r="BH673" s="104"/>
      <c r="BJ673" s="104"/>
      <c r="BK673" s="104"/>
      <c r="BL673" s="104"/>
      <c r="BM673" s="104"/>
      <c r="BN673" s="104"/>
      <c r="BO673" s="104"/>
      <c r="BP673" s="104"/>
      <c r="BQ673" s="104"/>
      <c r="BR673" s="104"/>
      <c r="BS673" s="104"/>
      <c r="BT673" s="104"/>
      <c r="BV673" s="104"/>
      <c r="BW673" s="104"/>
      <c r="BX673" s="104"/>
      <c r="BY673" s="104"/>
      <c r="BZ673" s="104"/>
      <c r="CA673" s="104"/>
      <c r="CB673" s="104"/>
      <c r="CC673" s="104"/>
      <c r="CD673" s="104"/>
      <c r="CE673" s="104"/>
      <c r="CF673" s="104"/>
      <c r="CG673" s="104"/>
      <c r="CJ673" s="104"/>
      <c r="CL673" s="104"/>
      <c r="CM673" s="104"/>
      <c r="CN673" s="104"/>
      <c r="CO673" s="104"/>
      <c r="CP673" s="104"/>
      <c r="CQ673" s="104"/>
      <c r="CR673" s="104"/>
      <c r="CS673" s="104"/>
      <c r="CT673" s="104"/>
      <c r="CU673" s="104"/>
    </row>
    <row r="674" spans="1:99" ht="13" x14ac:dyDescent="0.3">
      <c r="A674" s="104"/>
      <c r="B674" s="104"/>
      <c r="C674" s="104"/>
      <c r="D674" s="104"/>
      <c r="E674" s="104"/>
      <c r="F674" s="104"/>
      <c r="G674" s="104"/>
      <c r="H674" s="104"/>
      <c r="I674" s="104"/>
      <c r="J674" s="104"/>
      <c r="K674" s="104"/>
      <c r="L674" s="104"/>
      <c r="M674" s="104"/>
      <c r="P674" s="104"/>
      <c r="Q674" s="104"/>
      <c r="U674" s="104"/>
      <c r="AQ674" s="104"/>
      <c r="AR674" s="104"/>
      <c r="AS674" s="104"/>
      <c r="AT674" s="104"/>
      <c r="AU674" s="104"/>
      <c r="AV674" s="104"/>
      <c r="AW674" s="104"/>
      <c r="AX674" s="104"/>
      <c r="AY674" s="104"/>
      <c r="BH674" s="104"/>
      <c r="BJ674" s="104"/>
      <c r="BK674" s="104"/>
      <c r="BL674" s="104"/>
      <c r="BM674" s="104"/>
      <c r="BN674" s="104"/>
      <c r="BO674" s="104"/>
      <c r="BP674" s="104"/>
      <c r="BQ674" s="104"/>
      <c r="BR674" s="104"/>
      <c r="BS674" s="104"/>
      <c r="BT674" s="104"/>
      <c r="BV674" s="104"/>
      <c r="BW674" s="104"/>
      <c r="BX674" s="104"/>
      <c r="BY674" s="104"/>
      <c r="BZ674" s="104"/>
      <c r="CA674" s="104"/>
      <c r="CB674" s="104"/>
      <c r="CC674" s="104"/>
      <c r="CD674" s="104"/>
      <c r="CE674" s="104"/>
      <c r="CF674" s="104"/>
      <c r="CG674" s="104"/>
      <c r="CJ674" s="104"/>
      <c r="CL674" s="104"/>
      <c r="CM674" s="104"/>
      <c r="CN674" s="104"/>
      <c r="CO674" s="104"/>
      <c r="CP674" s="104"/>
      <c r="CQ674" s="104"/>
      <c r="CR674" s="104"/>
      <c r="CS674" s="104"/>
      <c r="CT674" s="104"/>
      <c r="CU674" s="104"/>
    </row>
    <row r="675" spans="1:99" ht="13" x14ac:dyDescent="0.3">
      <c r="A675" s="104"/>
      <c r="B675" s="104"/>
      <c r="C675" s="104"/>
      <c r="D675" s="104"/>
      <c r="E675" s="104"/>
      <c r="F675" s="104"/>
      <c r="G675" s="104"/>
      <c r="H675" s="104"/>
      <c r="I675" s="104"/>
      <c r="J675" s="104"/>
      <c r="K675" s="104"/>
      <c r="L675" s="104"/>
      <c r="M675" s="104"/>
      <c r="P675" s="104"/>
      <c r="Q675" s="104"/>
      <c r="U675" s="104"/>
      <c r="AQ675" s="104"/>
      <c r="AR675" s="104"/>
      <c r="AS675" s="104"/>
      <c r="AT675" s="104"/>
      <c r="AU675" s="104"/>
      <c r="AV675" s="104"/>
      <c r="AW675" s="104"/>
      <c r="AX675" s="104"/>
      <c r="AY675" s="104"/>
      <c r="BH675" s="104"/>
      <c r="BJ675" s="104"/>
      <c r="BK675" s="104"/>
      <c r="BL675" s="104"/>
      <c r="BM675" s="104"/>
      <c r="BN675" s="104"/>
      <c r="BO675" s="104"/>
      <c r="BP675" s="104"/>
      <c r="BQ675" s="104"/>
      <c r="BR675" s="104"/>
      <c r="BS675" s="104"/>
      <c r="BT675" s="104"/>
      <c r="BV675" s="104"/>
      <c r="BW675" s="104"/>
      <c r="BX675" s="104"/>
      <c r="BY675" s="104"/>
      <c r="BZ675" s="104"/>
      <c r="CA675" s="104"/>
      <c r="CB675" s="104"/>
      <c r="CC675" s="104"/>
      <c r="CD675" s="104"/>
      <c r="CE675" s="104"/>
      <c r="CF675" s="104"/>
      <c r="CG675" s="104"/>
      <c r="CJ675" s="104"/>
      <c r="CL675" s="104"/>
      <c r="CM675" s="104"/>
      <c r="CN675" s="104"/>
      <c r="CO675" s="104"/>
      <c r="CP675" s="104"/>
      <c r="CQ675" s="104"/>
      <c r="CR675" s="104"/>
      <c r="CS675" s="104"/>
      <c r="CT675" s="104"/>
      <c r="CU675" s="104"/>
    </row>
    <row r="676" spans="1:99" ht="13" x14ac:dyDescent="0.3">
      <c r="A676" s="104"/>
      <c r="B676" s="104"/>
      <c r="C676" s="104"/>
      <c r="D676" s="104"/>
      <c r="E676" s="104"/>
      <c r="F676" s="104"/>
      <c r="G676" s="104"/>
      <c r="H676" s="104"/>
      <c r="I676" s="104"/>
      <c r="J676" s="104"/>
      <c r="K676" s="104"/>
      <c r="L676" s="104"/>
      <c r="M676" s="104"/>
      <c r="P676" s="104"/>
      <c r="Q676" s="104"/>
      <c r="U676" s="104"/>
      <c r="AQ676" s="104"/>
      <c r="AR676" s="104"/>
      <c r="AS676" s="104"/>
      <c r="AT676" s="104"/>
      <c r="AU676" s="104"/>
      <c r="AV676" s="104"/>
      <c r="AW676" s="104"/>
      <c r="AX676" s="104"/>
      <c r="AY676" s="104"/>
      <c r="BH676" s="104"/>
      <c r="BJ676" s="104"/>
      <c r="BK676" s="104"/>
      <c r="BL676" s="104"/>
      <c r="BM676" s="104"/>
      <c r="BN676" s="104"/>
      <c r="BO676" s="104"/>
      <c r="BP676" s="104"/>
      <c r="BQ676" s="104"/>
      <c r="BR676" s="104"/>
      <c r="BS676" s="104"/>
      <c r="BT676" s="104"/>
      <c r="BV676" s="104"/>
      <c r="BW676" s="104"/>
      <c r="BX676" s="104"/>
      <c r="BY676" s="104"/>
      <c r="BZ676" s="104"/>
      <c r="CA676" s="104"/>
      <c r="CB676" s="104"/>
      <c r="CC676" s="104"/>
      <c r="CD676" s="104"/>
      <c r="CE676" s="104"/>
      <c r="CF676" s="104"/>
      <c r="CG676" s="104"/>
      <c r="CJ676" s="104"/>
      <c r="CL676" s="104"/>
      <c r="CM676" s="104"/>
      <c r="CN676" s="104"/>
      <c r="CO676" s="104"/>
      <c r="CP676" s="104"/>
      <c r="CQ676" s="104"/>
      <c r="CR676" s="104"/>
      <c r="CS676" s="104"/>
      <c r="CT676" s="104"/>
      <c r="CU676" s="104"/>
    </row>
    <row r="677" spans="1:99" ht="13" x14ac:dyDescent="0.3">
      <c r="A677" s="104"/>
      <c r="B677" s="104"/>
      <c r="C677" s="104"/>
      <c r="D677" s="104"/>
      <c r="E677" s="104"/>
      <c r="F677" s="104"/>
      <c r="G677" s="104"/>
      <c r="H677" s="104"/>
      <c r="I677" s="104"/>
      <c r="J677" s="104"/>
      <c r="K677" s="104"/>
      <c r="L677" s="104"/>
      <c r="M677" s="104"/>
      <c r="P677" s="104"/>
      <c r="Q677" s="104"/>
      <c r="U677" s="104"/>
      <c r="AQ677" s="104"/>
      <c r="AR677" s="104"/>
      <c r="AS677" s="104"/>
      <c r="AT677" s="104"/>
      <c r="AU677" s="104"/>
      <c r="AV677" s="104"/>
      <c r="AW677" s="104"/>
      <c r="AX677" s="104"/>
      <c r="AY677" s="104"/>
      <c r="BH677" s="104"/>
      <c r="BJ677" s="104"/>
      <c r="BK677" s="104"/>
      <c r="BL677" s="104"/>
      <c r="BM677" s="104"/>
      <c r="BN677" s="104"/>
      <c r="BO677" s="104"/>
      <c r="BP677" s="104"/>
      <c r="BQ677" s="104"/>
      <c r="BR677" s="104"/>
      <c r="BS677" s="104"/>
      <c r="BT677" s="104"/>
      <c r="BV677" s="104"/>
      <c r="BW677" s="104"/>
      <c r="BX677" s="104"/>
      <c r="BY677" s="104"/>
      <c r="BZ677" s="104"/>
      <c r="CA677" s="104"/>
      <c r="CB677" s="104"/>
      <c r="CC677" s="104"/>
      <c r="CD677" s="104"/>
      <c r="CE677" s="104"/>
      <c r="CF677" s="104"/>
      <c r="CG677" s="104"/>
      <c r="CJ677" s="104"/>
      <c r="CL677" s="104"/>
      <c r="CM677" s="104"/>
      <c r="CN677" s="104"/>
      <c r="CO677" s="104"/>
      <c r="CP677" s="104"/>
      <c r="CQ677" s="104"/>
      <c r="CR677" s="104"/>
      <c r="CS677" s="104"/>
      <c r="CT677" s="104"/>
      <c r="CU677" s="104"/>
    </row>
    <row r="678" spans="1:99" ht="13" x14ac:dyDescent="0.3">
      <c r="A678" s="104"/>
      <c r="B678" s="104"/>
      <c r="C678" s="104"/>
      <c r="D678" s="104"/>
      <c r="E678" s="104"/>
      <c r="F678" s="104"/>
      <c r="G678" s="104"/>
      <c r="H678" s="104"/>
      <c r="I678" s="104"/>
      <c r="J678" s="104"/>
      <c r="K678" s="104"/>
      <c r="L678" s="104"/>
      <c r="M678" s="104"/>
      <c r="P678" s="104"/>
      <c r="Q678" s="104"/>
      <c r="U678" s="104"/>
      <c r="AQ678" s="104"/>
      <c r="AR678" s="104"/>
      <c r="AS678" s="104"/>
      <c r="AT678" s="104"/>
      <c r="AU678" s="104"/>
      <c r="AV678" s="104"/>
      <c r="AW678" s="104"/>
      <c r="AX678" s="104"/>
      <c r="AY678" s="104"/>
      <c r="BH678" s="104"/>
      <c r="BJ678" s="104"/>
      <c r="BK678" s="104"/>
      <c r="BL678" s="104"/>
      <c r="BM678" s="104"/>
      <c r="BN678" s="104"/>
      <c r="BO678" s="104"/>
      <c r="BP678" s="104"/>
      <c r="BQ678" s="104"/>
      <c r="BR678" s="104"/>
      <c r="BS678" s="104"/>
      <c r="BT678" s="104"/>
      <c r="BV678" s="104"/>
      <c r="BW678" s="104"/>
      <c r="BX678" s="104"/>
      <c r="BY678" s="104"/>
      <c r="BZ678" s="104"/>
      <c r="CA678" s="104"/>
      <c r="CB678" s="104"/>
      <c r="CC678" s="104"/>
      <c r="CD678" s="104"/>
      <c r="CE678" s="104"/>
      <c r="CF678" s="104"/>
      <c r="CG678" s="104"/>
      <c r="CJ678" s="104"/>
      <c r="CL678" s="104"/>
      <c r="CM678" s="104"/>
      <c r="CN678" s="104"/>
      <c r="CO678" s="104"/>
      <c r="CP678" s="104"/>
      <c r="CQ678" s="104"/>
      <c r="CR678" s="104"/>
      <c r="CS678" s="104"/>
      <c r="CT678" s="104"/>
      <c r="CU678" s="104"/>
    </row>
    <row r="679" spans="1:99" ht="13" x14ac:dyDescent="0.3">
      <c r="A679" s="104"/>
      <c r="B679" s="104"/>
      <c r="C679" s="104"/>
      <c r="D679" s="104"/>
      <c r="E679" s="104"/>
      <c r="F679" s="104"/>
      <c r="G679" s="104"/>
      <c r="H679" s="104"/>
      <c r="I679" s="104"/>
      <c r="J679" s="104"/>
      <c r="K679" s="104"/>
      <c r="L679" s="104"/>
      <c r="M679" s="104"/>
      <c r="P679" s="104"/>
      <c r="Q679" s="104"/>
      <c r="U679" s="104"/>
      <c r="AQ679" s="104"/>
      <c r="AR679" s="104"/>
      <c r="AS679" s="104"/>
      <c r="AT679" s="104"/>
      <c r="AU679" s="104"/>
      <c r="AV679" s="104"/>
      <c r="AW679" s="104"/>
      <c r="AX679" s="104"/>
      <c r="AY679" s="104"/>
      <c r="BH679" s="104"/>
      <c r="BJ679" s="104"/>
      <c r="BK679" s="104"/>
      <c r="BL679" s="104"/>
      <c r="BM679" s="104"/>
      <c r="BN679" s="104"/>
      <c r="BO679" s="104"/>
      <c r="BP679" s="104"/>
      <c r="BQ679" s="104"/>
      <c r="BR679" s="104"/>
      <c r="BS679" s="104"/>
      <c r="BT679" s="104"/>
      <c r="BV679" s="104"/>
      <c r="BW679" s="104"/>
      <c r="BX679" s="104"/>
      <c r="BY679" s="104"/>
      <c r="BZ679" s="104"/>
      <c r="CA679" s="104"/>
      <c r="CB679" s="104"/>
      <c r="CC679" s="104"/>
      <c r="CD679" s="104"/>
      <c r="CE679" s="104"/>
      <c r="CF679" s="104"/>
      <c r="CG679" s="104"/>
      <c r="CJ679" s="104"/>
      <c r="CL679" s="104"/>
      <c r="CM679" s="104"/>
      <c r="CN679" s="104"/>
      <c r="CO679" s="104"/>
      <c r="CP679" s="104"/>
      <c r="CQ679" s="104"/>
      <c r="CR679" s="104"/>
      <c r="CS679" s="104"/>
      <c r="CT679" s="104"/>
      <c r="CU679" s="104"/>
    </row>
    <row r="680" spans="1:99" ht="13" x14ac:dyDescent="0.3">
      <c r="A680" s="104"/>
      <c r="B680" s="104"/>
      <c r="C680" s="104"/>
      <c r="D680" s="104"/>
      <c r="E680" s="104"/>
      <c r="F680" s="104"/>
      <c r="G680" s="104"/>
      <c r="H680" s="104"/>
      <c r="I680" s="104"/>
      <c r="J680" s="104"/>
      <c r="K680" s="104"/>
      <c r="L680" s="104"/>
      <c r="M680" s="104"/>
      <c r="P680" s="104"/>
      <c r="Q680" s="104"/>
      <c r="U680" s="104"/>
      <c r="AQ680" s="104"/>
      <c r="AR680" s="104"/>
      <c r="AS680" s="104"/>
      <c r="AT680" s="104"/>
      <c r="AU680" s="104"/>
      <c r="AV680" s="104"/>
      <c r="AW680" s="104"/>
      <c r="AX680" s="104"/>
      <c r="AY680" s="104"/>
      <c r="BH680" s="104"/>
      <c r="BJ680" s="104"/>
      <c r="BK680" s="104"/>
      <c r="BL680" s="104"/>
      <c r="BM680" s="104"/>
      <c r="BN680" s="104"/>
      <c r="BO680" s="104"/>
      <c r="BP680" s="104"/>
      <c r="BQ680" s="104"/>
      <c r="BR680" s="104"/>
      <c r="BS680" s="104"/>
      <c r="BT680" s="104"/>
      <c r="BV680" s="104"/>
      <c r="BW680" s="104"/>
      <c r="BX680" s="104"/>
      <c r="BY680" s="104"/>
      <c r="BZ680" s="104"/>
      <c r="CA680" s="104"/>
      <c r="CB680" s="104"/>
      <c r="CC680" s="104"/>
      <c r="CD680" s="104"/>
      <c r="CE680" s="104"/>
      <c r="CF680" s="104"/>
      <c r="CG680" s="104"/>
      <c r="CJ680" s="104"/>
      <c r="CL680" s="104"/>
      <c r="CM680" s="104"/>
      <c r="CN680" s="104"/>
      <c r="CO680" s="104"/>
      <c r="CP680" s="104"/>
      <c r="CQ680" s="104"/>
      <c r="CR680" s="104"/>
      <c r="CS680" s="104"/>
      <c r="CT680" s="104"/>
      <c r="CU680" s="104"/>
    </row>
    <row r="681" spans="1:99" ht="13" x14ac:dyDescent="0.3">
      <c r="A681" s="104"/>
      <c r="B681" s="104"/>
      <c r="C681" s="104"/>
      <c r="D681" s="104"/>
      <c r="E681" s="104"/>
      <c r="F681" s="104"/>
      <c r="G681" s="104"/>
      <c r="H681" s="104"/>
      <c r="I681" s="104"/>
      <c r="J681" s="104"/>
      <c r="K681" s="104"/>
      <c r="L681" s="104"/>
      <c r="M681" s="104"/>
      <c r="P681" s="104"/>
      <c r="Q681" s="104"/>
      <c r="U681" s="104"/>
      <c r="AQ681" s="104"/>
      <c r="AR681" s="104"/>
      <c r="AS681" s="104"/>
      <c r="AT681" s="104"/>
      <c r="AU681" s="104"/>
      <c r="AV681" s="104"/>
      <c r="AW681" s="104"/>
      <c r="AX681" s="104"/>
      <c r="AY681" s="104"/>
      <c r="BH681" s="104"/>
      <c r="BJ681" s="104"/>
      <c r="BK681" s="104"/>
      <c r="BL681" s="104"/>
      <c r="BM681" s="104"/>
      <c r="BN681" s="104"/>
      <c r="BO681" s="104"/>
      <c r="BP681" s="104"/>
      <c r="BQ681" s="104"/>
      <c r="BR681" s="104"/>
      <c r="BS681" s="104"/>
      <c r="BT681" s="104"/>
      <c r="BV681" s="104"/>
      <c r="BW681" s="104"/>
      <c r="BX681" s="104"/>
      <c r="BY681" s="104"/>
      <c r="BZ681" s="104"/>
      <c r="CA681" s="104"/>
      <c r="CB681" s="104"/>
      <c r="CC681" s="104"/>
      <c r="CD681" s="104"/>
      <c r="CE681" s="104"/>
      <c r="CF681" s="104"/>
      <c r="CG681" s="104"/>
      <c r="CJ681" s="104"/>
      <c r="CL681" s="104"/>
      <c r="CM681" s="104"/>
      <c r="CN681" s="104"/>
      <c r="CO681" s="104"/>
      <c r="CP681" s="104"/>
      <c r="CQ681" s="104"/>
      <c r="CR681" s="104"/>
      <c r="CS681" s="104"/>
      <c r="CT681" s="104"/>
      <c r="CU681" s="104"/>
    </row>
    <row r="682" spans="1:99" ht="13" x14ac:dyDescent="0.3">
      <c r="A682" s="104"/>
      <c r="B682" s="104"/>
      <c r="C682" s="104"/>
      <c r="D682" s="104"/>
      <c r="E682" s="104"/>
      <c r="F682" s="104"/>
      <c r="G682" s="104"/>
      <c r="H682" s="104"/>
      <c r="I682" s="104"/>
      <c r="J682" s="104"/>
      <c r="K682" s="104"/>
      <c r="L682" s="104"/>
      <c r="M682" s="104"/>
      <c r="P682" s="104"/>
      <c r="Q682" s="104"/>
      <c r="U682" s="104"/>
      <c r="AQ682" s="104"/>
      <c r="AR682" s="104"/>
      <c r="AS682" s="104"/>
      <c r="AT682" s="104"/>
      <c r="AU682" s="104"/>
      <c r="AV682" s="104"/>
      <c r="AW682" s="104"/>
      <c r="AX682" s="104"/>
      <c r="AY682" s="104"/>
      <c r="BH682" s="104"/>
      <c r="BJ682" s="104"/>
      <c r="BK682" s="104"/>
      <c r="BL682" s="104"/>
      <c r="BM682" s="104"/>
      <c r="BN682" s="104"/>
      <c r="BO682" s="104"/>
      <c r="BP682" s="104"/>
      <c r="BQ682" s="104"/>
      <c r="BR682" s="104"/>
      <c r="BS682" s="104"/>
      <c r="BT682" s="104"/>
      <c r="BV682" s="104"/>
      <c r="BW682" s="104"/>
      <c r="BX682" s="104"/>
      <c r="BY682" s="104"/>
      <c r="BZ682" s="104"/>
      <c r="CA682" s="104"/>
      <c r="CB682" s="104"/>
      <c r="CC682" s="104"/>
      <c r="CD682" s="104"/>
      <c r="CE682" s="104"/>
      <c r="CF682" s="104"/>
      <c r="CG682" s="104"/>
      <c r="CJ682" s="104"/>
      <c r="CL682" s="104"/>
      <c r="CM682" s="104"/>
      <c r="CN682" s="104"/>
      <c r="CO682" s="104"/>
      <c r="CP682" s="104"/>
      <c r="CQ682" s="104"/>
      <c r="CR682" s="104"/>
      <c r="CS682" s="104"/>
      <c r="CT682" s="104"/>
      <c r="CU682" s="104"/>
    </row>
    <row r="683" spans="1:99" ht="13" x14ac:dyDescent="0.3">
      <c r="A683" s="104"/>
      <c r="B683" s="104"/>
      <c r="C683" s="104"/>
      <c r="D683" s="104"/>
      <c r="E683" s="104"/>
      <c r="F683" s="104"/>
      <c r="G683" s="104"/>
      <c r="H683" s="104"/>
      <c r="I683" s="104"/>
      <c r="J683" s="104"/>
      <c r="K683" s="104"/>
      <c r="L683" s="104"/>
      <c r="M683" s="104"/>
      <c r="P683" s="104"/>
      <c r="Q683" s="104"/>
      <c r="U683" s="104"/>
      <c r="AQ683" s="104"/>
      <c r="AR683" s="104"/>
      <c r="AS683" s="104"/>
      <c r="AT683" s="104"/>
      <c r="AU683" s="104"/>
      <c r="AV683" s="104"/>
      <c r="AW683" s="104"/>
      <c r="AX683" s="104"/>
      <c r="AY683" s="104"/>
      <c r="BH683" s="104"/>
      <c r="BJ683" s="104"/>
      <c r="BK683" s="104"/>
      <c r="BL683" s="104"/>
      <c r="BM683" s="104"/>
      <c r="BN683" s="104"/>
      <c r="BO683" s="104"/>
      <c r="BP683" s="104"/>
      <c r="BQ683" s="104"/>
      <c r="BR683" s="104"/>
      <c r="BS683" s="104"/>
      <c r="BT683" s="104"/>
      <c r="BV683" s="104"/>
      <c r="BW683" s="104"/>
      <c r="BX683" s="104"/>
      <c r="BY683" s="104"/>
      <c r="BZ683" s="104"/>
      <c r="CA683" s="104"/>
      <c r="CB683" s="104"/>
      <c r="CC683" s="104"/>
      <c r="CD683" s="104"/>
      <c r="CE683" s="104"/>
      <c r="CF683" s="104"/>
      <c r="CG683" s="104"/>
      <c r="CJ683" s="104"/>
      <c r="CL683" s="104"/>
      <c r="CM683" s="104"/>
      <c r="CN683" s="104"/>
      <c r="CO683" s="104"/>
      <c r="CP683" s="104"/>
      <c r="CQ683" s="104"/>
      <c r="CR683" s="104"/>
      <c r="CS683" s="104"/>
      <c r="CT683" s="104"/>
      <c r="CU683" s="104"/>
    </row>
    <row r="684" spans="1:99" ht="13" x14ac:dyDescent="0.3">
      <c r="A684" s="104"/>
      <c r="B684" s="104"/>
      <c r="C684" s="104"/>
      <c r="D684" s="104"/>
      <c r="E684" s="104"/>
      <c r="F684" s="104"/>
      <c r="G684" s="104"/>
      <c r="H684" s="104"/>
      <c r="I684" s="104"/>
      <c r="J684" s="104"/>
      <c r="K684" s="104"/>
      <c r="L684" s="104"/>
      <c r="M684" s="104"/>
      <c r="P684" s="104"/>
      <c r="Q684" s="104"/>
      <c r="U684" s="104"/>
      <c r="AQ684" s="104"/>
      <c r="AR684" s="104"/>
      <c r="AS684" s="104"/>
      <c r="AT684" s="104"/>
      <c r="AU684" s="104"/>
      <c r="AV684" s="104"/>
      <c r="AW684" s="104"/>
      <c r="AX684" s="104"/>
      <c r="AY684" s="104"/>
      <c r="BH684" s="104"/>
      <c r="BJ684" s="104"/>
      <c r="BK684" s="104"/>
      <c r="BL684" s="104"/>
      <c r="BM684" s="104"/>
      <c r="BN684" s="104"/>
      <c r="BO684" s="104"/>
      <c r="BP684" s="104"/>
      <c r="BQ684" s="104"/>
      <c r="BR684" s="104"/>
      <c r="BS684" s="104"/>
      <c r="BT684" s="104"/>
      <c r="BV684" s="104"/>
      <c r="BW684" s="104"/>
      <c r="BX684" s="104"/>
      <c r="BY684" s="104"/>
      <c r="BZ684" s="104"/>
      <c r="CA684" s="104"/>
      <c r="CB684" s="104"/>
      <c r="CC684" s="104"/>
      <c r="CD684" s="104"/>
      <c r="CE684" s="104"/>
      <c r="CF684" s="104"/>
      <c r="CG684" s="104"/>
      <c r="CJ684" s="104"/>
      <c r="CL684" s="104"/>
      <c r="CM684" s="104"/>
      <c r="CN684" s="104"/>
      <c r="CO684" s="104"/>
      <c r="CP684" s="104"/>
      <c r="CQ684" s="104"/>
      <c r="CR684" s="104"/>
      <c r="CS684" s="104"/>
      <c r="CT684" s="104"/>
      <c r="CU684" s="104"/>
    </row>
    <row r="685" spans="1:99" ht="13" x14ac:dyDescent="0.3">
      <c r="A685" s="104"/>
      <c r="B685" s="104"/>
      <c r="C685" s="104"/>
      <c r="D685" s="104"/>
      <c r="E685" s="104"/>
      <c r="F685" s="104"/>
      <c r="G685" s="104"/>
      <c r="H685" s="104"/>
      <c r="I685" s="104"/>
      <c r="J685" s="104"/>
      <c r="K685" s="104"/>
      <c r="L685" s="104"/>
      <c r="M685" s="104"/>
      <c r="P685" s="104"/>
      <c r="Q685" s="104"/>
      <c r="U685" s="104"/>
      <c r="AQ685" s="104"/>
      <c r="AR685" s="104"/>
      <c r="AS685" s="104"/>
      <c r="AT685" s="104"/>
      <c r="AU685" s="104"/>
      <c r="AV685" s="104"/>
      <c r="AW685" s="104"/>
      <c r="AX685" s="104"/>
      <c r="AY685" s="104"/>
      <c r="BH685" s="104"/>
      <c r="BJ685" s="104"/>
      <c r="BK685" s="104"/>
      <c r="BL685" s="104"/>
      <c r="BM685" s="104"/>
      <c r="BN685" s="104"/>
      <c r="BO685" s="104"/>
      <c r="BP685" s="104"/>
      <c r="BQ685" s="104"/>
      <c r="BR685" s="104"/>
      <c r="BS685" s="104"/>
      <c r="BT685" s="104"/>
      <c r="BV685" s="104"/>
      <c r="BW685" s="104"/>
      <c r="BX685" s="104"/>
      <c r="BY685" s="104"/>
      <c r="BZ685" s="104"/>
      <c r="CA685" s="104"/>
      <c r="CB685" s="104"/>
      <c r="CC685" s="104"/>
      <c r="CD685" s="104"/>
      <c r="CE685" s="104"/>
      <c r="CF685" s="104"/>
      <c r="CG685" s="104"/>
      <c r="CJ685" s="104"/>
      <c r="CL685" s="104"/>
      <c r="CM685" s="104"/>
      <c r="CN685" s="104"/>
      <c r="CO685" s="104"/>
      <c r="CP685" s="104"/>
      <c r="CQ685" s="104"/>
      <c r="CR685" s="104"/>
      <c r="CS685" s="104"/>
      <c r="CT685" s="104"/>
      <c r="CU685" s="104"/>
    </row>
    <row r="686" spans="1:99" ht="13" x14ac:dyDescent="0.3">
      <c r="A686" s="104"/>
      <c r="B686" s="104"/>
      <c r="C686" s="104"/>
      <c r="D686" s="104"/>
      <c r="E686" s="104"/>
      <c r="F686" s="104"/>
      <c r="G686" s="104"/>
      <c r="H686" s="104"/>
      <c r="I686" s="104"/>
      <c r="J686" s="104"/>
      <c r="K686" s="104"/>
      <c r="L686" s="104"/>
      <c r="M686" s="104"/>
      <c r="P686" s="104"/>
      <c r="Q686" s="104"/>
      <c r="U686" s="104"/>
      <c r="AQ686" s="104"/>
      <c r="AR686" s="104"/>
      <c r="AS686" s="104"/>
      <c r="AT686" s="104"/>
      <c r="AU686" s="104"/>
      <c r="AV686" s="104"/>
      <c r="AW686" s="104"/>
      <c r="AX686" s="104"/>
      <c r="AY686" s="104"/>
      <c r="BH686" s="104"/>
      <c r="BJ686" s="104"/>
      <c r="BK686" s="104"/>
      <c r="BL686" s="104"/>
      <c r="BM686" s="104"/>
      <c r="BN686" s="104"/>
      <c r="BO686" s="104"/>
      <c r="BP686" s="104"/>
      <c r="BQ686" s="104"/>
      <c r="BR686" s="104"/>
      <c r="BS686" s="104"/>
      <c r="BT686" s="104"/>
      <c r="BV686" s="104"/>
      <c r="BW686" s="104"/>
      <c r="BX686" s="104"/>
      <c r="BY686" s="104"/>
      <c r="BZ686" s="104"/>
      <c r="CA686" s="104"/>
      <c r="CB686" s="104"/>
      <c r="CC686" s="104"/>
      <c r="CD686" s="104"/>
      <c r="CE686" s="104"/>
      <c r="CF686" s="104"/>
      <c r="CG686" s="104"/>
      <c r="CJ686" s="104"/>
      <c r="CL686" s="104"/>
      <c r="CM686" s="104"/>
      <c r="CN686" s="104"/>
      <c r="CO686" s="104"/>
      <c r="CP686" s="104"/>
      <c r="CQ686" s="104"/>
      <c r="CR686" s="104"/>
      <c r="CS686" s="104"/>
      <c r="CT686" s="104"/>
      <c r="CU686" s="104"/>
    </row>
    <row r="687" spans="1:99" ht="13" x14ac:dyDescent="0.3">
      <c r="A687" s="104"/>
      <c r="B687" s="104"/>
      <c r="C687" s="104"/>
      <c r="D687" s="104"/>
      <c r="E687" s="104"/>
      <c r="F687" s="104"/>
      <c r="G687" s="104"/>
      <c r="H687" s="104"/>
      <c r="I687" s="104"/>
      <c r="J687" s="104"/>
      <c r="K687" s="104"/>
      <c r="L687" s="104"/>
      <c r="M687" s="104"/>
      <c r="P687" s="104"/>
      <c r="Q687" s="104"/>
      <c r="U687" s="104"/>
      <c r="AQ687" s="104"/>
      <c r="AR687" s="104"/>
      <c r="AS687" s="104"/>
      <c r="AT687" s="104"/>
      <c r="AU687" s="104"/>
      <c r="AV687" s="104"/>
      <c r="AW687" s="104"/>
      <c r="AX687" s="104"/>
      <c r="AY687" s="104"/>
      <c r="BH687" s="104"/>
      <c r="BJ687" s="104"/>
      <c r="BK687" s="104"/>
      <c r="BL687" s="104"/>
      <c r="BM687" s="104"/>
      <c r="BN687" s="104"/>
      <c r="BO687" s="104"/>
      <c r="BP687" s="104"/>
      <c r="BQ687" s="104"/>
      <c r="BR687" s="104"/>
      <c r="BS687" s="104"/>
      <c r="BT687" s="104"/>
      <c r="BV687" s="104"/>
      <c r="BW687" s="104"/>
      <c r="BX687" s="104"/>
      <c r="BY687" s="104"/>
      <c r="BZ687" s="104"/>
      <c r="CA687" s="104"/>
      <c r="CB687" s="104"/>
      <c r="CC687" s="104"/>
      <c r="CD687" s="104"/>
      <c r="CE687" s="104"/>
      <c r="CF687" s="104"/>
      <c r="CG687" s="104"/>
      <c r="CJ687" s="104"/>
      <c r="CL687" s="104"/>
      <c r="CM687" s="104"/>
      <c r="CN687" s="104"/>
      <c r="CO687" s="104"/>
      <c r="CP687" s="104"/>
      <c r="CQ687" s="104"/>
      <c r="CR687" s="104"/>
      <c r="CS687" s="104"/>
      <c r="CT687" s="104"/>
      <c r="CU687" s="104"/>
    </row>
    <row r="688" spans="1:99" ht="13" x14ac:dyDescent="0.3">
      <c r="A688" s="104"/>
      <c r="B688" s="104"/>
      <c r="C688" s="104"/>
      <c r="D688" s="104"/>
      <c r="E688" s="104"/>
      <c r="F688" s="104"/>
      <c r="G688" s="104"/>
      <c r="H688" s="104"/>
      <c r="I688" s="104"/>
      <c r="J688" s="104"/>
      <c r="K688" s="104"/>
      <c r="L688" s="104"/>
      <c r="M688" s="104"/>
      <c r="P688" s="104"/>
      <c r="Q688" s="104"/>
      <c r="U688" s="104"/>
      <c r="AQ688" s="104"/>
      <c r="AR688" s="104"/>
      <c r="AS688" s="104"/>
      <c r="AT688" s="104"/>
      <c r="AU688" s="104"/>
      <c r="AV688" s="104"/>
      <c r="AW688" s="104"/>
      <c r="AX688" s="104"/>
      <c r="AY688" s="104"/>
      <c r="BH688" s="104"/>
      <c r="BJ688" s="104"/>
      <c r="BK688" s="104"/>
      <c r="BL688" s="104"/>
      <c r="BM688" s="104"/>
      <c r="BN688" s="104"/>
      <c r="BO688" s="104"/>
      <c r="BP688" s="104"/>
      <c r="BQ688" s="104"/>
      <c r="BR688" s="104"/>
      <c r="BS688" s="104"/>
      <c r="BT688" s="104"/>
      <c r="BV688" s="104"/>
      <c r="BW688" s="104"/>
      <c r="BX688" s="104"/>
      <c r="BY688" s="104"/>
      <c r="BZ688" s="104"/>
      <c r="CA688" s="104"/>
      <c r="CB688" s="104"/>
      <c r="CC688" s="104"/>
      <c r="CD688" s="104"/>
      <c r="CE688" s="104"/>
      <c r="CF688" s="104"/>
      <c r="CG688" s="104"/>
      <c r="CJ688" s="104"/>
      <c r="CL688" s="104"/>
      <c r="CM688" s="104"/>
      <c r="CN688" s="104"/>
      <c r="CO688" s="104"/>
      <c r="CP688" s="104"/>
      <c r="CQ688" s="104"/>
      <c r="CR688" s="104"/>
      <c r="CS688" s="104"/>
      <c r="CT688" s="104"/>
      <c r="CU688" s="104"/>
    </row>
    <row r="689" spans="1:99" ht="13" x14ac:dyDescent="0.3">
      <c r="A689" s="104"/>
      <c r="B689" s="104"/>
      <c r="C689" s="104"/>
      <c r="D689" s="104"/>
      <c r="E689" s="104"/>
      <c r="F689" s="104"/>
      <c r="G689" s="104"/>
      <c r="H689" s="104"/>
      <c r="I689" s="104"/>
      <c r="J689" s="104"/>
      <c r="K689" s="104"/>
      <c r="L689" s="104"/>
      <c r="M689" s="104"/>
      <c r="P689" s="104"/>
      <c r="Q689" s="104"/>
      <c r="U689" s="104"/>
      <c r="AQ689" s="104"/>
      <c r="AR689" s="104"/>
      <c r="AS689" s="104"/>
      <c r="AT689" s="104"/>
      <c r="AU689" s="104"/>
      <c r="AV689" s="104"/>
      <c r="AW689" s="104"/>
      <c r="AX689" s="104"/>
      <c r="AY689" s="104"/>
      <c r="BH689" s="104"/>
      <c r="BJ689" s="104"/>
      <c r="BK689" s="104"/>
      <c r="BL689" s="104"/>
      <c r="BM689" s="104"/>
      <c r="BN689" s="104"/>
      <c r="BO689" s="104"/>
      <c r="BP689" s="104"/>
      <c r="BQ689" s="104"/>
      <c r="BR689" s="104"/>
      <c r="BS689" s="104"/>
      <c r="BT689" s="104"/>
      <c r="BV689" s="104"/>
      <c r="BW689" s="104"/>
      <c r="BX689" s="104"/>
      <c r="BY689" s="104"/>
      <c r="BZ689" s="104"/>
      <c r="CA689" s="104"/>
      <c r="CB689" s="104"/>
      <c r="CC689" s="104"/>
      <c r="CD689" s="104"/>
      <c r="CE689" s="104"/>
      <c r="CF689" s="104"/>
      <c r="CG689" s="104"/>
      <c r="CJ689" s="104"/>
      <c r="CL689" s="104"/>
      <c r="CM689" s="104"/>
      <c r="CN689" s="104"/>
      <c r="CO689" s="104"/>
      <c r="CP689" s="104"/>
      <c r="CQ689" s="104"/>
      <c r="CR689" s="104"/>
      <c r="CS689" s="104"/>
      <c r="CT689" s="104"/>
      <c r="CU689" s="104"/>
    </row>
    <row r="690" spans="1:99" ht="13" x14ac:dyDescent="0.3">
      <c r="A690" s="104"/>
      <c r="B690" s="104"/>
      <c r="C690" s="104"/>
      <c r="D690" s="104"/>
      <c r="E690" s="104"/>
      <c r="F690" s="104"/>
      <c r="G690" s="104"/>
      <c r="H690" s="104"/>
      <c r="I690" s="104"/>
      <c r="J690" s="104"/>
      <c r="K690" s="104"/>
      <c r="L690" s="104"/>
      <c r="M690" s="104"/>
      <c r="P690" s="104"/>
      <c r="Q690" s="104"/>
      <c r="U690" s="104"/>
      <c r="AQ690" s="104"/>
      <c r="AR690" s="104"/>
      <c r="AS690" s="104"/>
      <c r="AT690" s="104"/>
      <c r="AU690" s="104"/>
      <c r="AV690" s="104"/>
      <c r="AW690" s="104"/>
      <c r="AX690" s="104"/>
      <c r="AY690" s="104"/>
      <c r="BH690" s="104"/>
      <c r="BJ690" s="104"/>
      <c r="BK690" s="104"/>
      <c r="BL690" s="104"/>
      <c r="BM690" s="104"/>
      <c r="BN690" s="104"/>
      <c r="BO690" s="104"/>
      <c r="BP690" s="104"/>
      <c r="BQ690" s="104"/>
      <c r="BR690" s="104"/>
      <c r="BS690" s="104"/>
      <c r="BT690" s="104"/>
      <c r="BV690" s="104"/>
      <c r="BW690" s="104"/>
      <c r="BX690" s="104"/>
      <c r="BY690" s="104"/>
      <c r="BZ690" s="104"/>
      <c r="CA690" s="104"/>
      <c r="CB690" s="104"/>
      <c r="CC690" s="104"/>
      <c r="CD690" s="104"/>
      <c r="CE690" s="104"/>
      <c r="CF690" s="104"/>
      <c r="CG690" s="104"/>
      <c r="CJ690" s="104"/>
      <c r="CL690" s="104"/>
      <c r="CM690" s="104"/>
      <c r="CN690" s="104"/>
      <c r="CO690" s="104"/>
      <c r="CP690" s="104"/>
      <c r="CQ690" s="104"/>
      <c r="CR690" s="104"/>
      <c r="CS690" s="104"/>
      <c r="CT690" s="104"/>
      <c r="CU690" s="104"/>
    </row>
    <row r="691" spans="1:99" ht="13" x14ac:dyDescent="0.3">
      <c r="A691" s="104"/>
      <c r="B691" s="104"/>
      <c r="C691" s="104"/>
      <c r="D691" s="104"/>
      <c r="E691" s="104"/>
      <c r="F691" s="104"/>
      <c r="G691" s="104"/>
      <c r="H691" s="104"/>
      <c r="I691" s="104"/>
      <c r="J691" s="104"/>
      <c r="K691" s="104"/>
      <c r="L691" s="104"/>
      <c r="M691" s="104"/>
      <c r="P691" s="104"/>
      <c r="Q691" s="104"/>
      <c r="U691" s="104"/>
      <c r="AQ691" s="104"/>
      <c r="AR691" s="104"/>
      <c r="AS691" s="104"/>
      <c r="AT691" s="104"/>
      <c r="AU691" s="104"/>
      <c r="AV691" s="104"/>
      <c r="AW691" s="104"/>
      <c r="AX691" s="104"/>
      <c r="AY691" s="104"/>
      <c r="BH691" s="104"/>
      <c r="BJ691" s="104"/>
      <c r="BK691" s="104"/>
      <c r="BL691" s="104"/>
      <c r="BM691" s="104"/>
      <c r="BN691" s="104"/>
      <c r="BO691" s="104"/>
      <c r="BP691" s="104"/>
      <c r="BQ691" s="104"/>
      <c r="BR691" s="104"/>
      <c r="BS691" s="104"/>
      <c r="BT691" s="104"/>
      <c r="BV691" s="104"/>
      <c r="BW691" s="104"/>
      <c r="BX691" s="104"/>
      <c r="BY691" s="104"/>
      <c r="BZ691" s="104"/>
      <c r="CA691" s="104"/>
      <c r="CB691" s="104"/>
      <c r="CC691" s="104"/>
      <c r="CD691" s="104"/>
      <c r="CE691" s="104"/>
      <c r="CF691" s="104"/>
      <c r="CG691" s="104"/>
      <c r="CJ691" s="104"/>
      <c r="CL691" s="104"/>
      <c r="CM691" s="104"/>
      <c r="CN691" s="104"/>
      <c r="CO691" s="104"/>
      <c r="CP691" s="104"/>
      <c r="CQ691" s="104"/>
      <c r="CR691" s="104"/>
      <c r="CS691" s="104"/>
      <c r="CT691" s="104"/>
      <c r="CU691" s="104"/>
    </row>
    <row r="692" spans="1:99" ht="13" x14ac:dyDescent="0.3">
      <c r="A692" s="104"/>
      <c r="B692" s="104"/>
      <c r="C692" s="104"/>
      <c r="D692" s="104"/>
      <c r="E692" s="104"/>
      <c r="F692" s="104"/>
      <c r="G692" s="104"/>
      <c r="H692" s="104"/>
      <c r="I692" s="104"/>
      <c r="J692" s="104"/>
      <c r="K692" s="104"/>
      <c r="L692" s="104"/>
      <c r="M692" s="104"/>
      <c r="P692" s="104"/>
      <c r="Q692" s="104"/>
      <c r="U692" s="104"/>
      <c r="AQ692" s="104"/>
      <c r="AR692" s="104"/>
      <c r="AS692" s="104"/>
      <c r="AT692" s="104"/>
      <c r="AU692" s="104"/>
      <c r="AV692" s="104"/>
      <c r="AW692" s="104"/>
      <c r="AX692" s="104"/>
      <c r="AY692" s="104"/>
      <c r="BH692" s="104"/>
      <c r="BJ692" s="104"/>
      <c r="BK692" s="104"/>
      <c r="BL692" s="104"/>
      <c r="BM692" s="104"/>
      <c r="BN692" s="104"/>
      <c r="BO692" s="104"/>
      <c r="BP692" s="104"/>
      <c r="BQ692" s="104"/>
      <c r="BR692" s="104"/>
      <c r="BS692" s="104"/>
      <c r="BT692" s="104"/>
      <c r="BV692" s="104"/>
      <c r="BW692" s="104"/>
      <c r="BX692" s="104"/>
      <c r="BY692" s="104"/>
      <c r="BZ692" s="104"/>
      <c r="CA692" s="104"/>
      <c r="CB692" s="104"/>
      <c r="CC692" s="104"/>
      <c r="CD692" s="104"/>
      <c r="CE692" s="104"/>
      <c r="CF692" s="104"/>
      <c r="CG692" s="104"/>
      <c r="CJ692" s="104"/>
      <c r="CL692" s="104"/>
      <c r="CM692" s="104"/>
      <c r="CN692" s="104"/>
      <c r="CO692" s="104"/>
      <c r="CP692" s="104"/>
      <c r="CQ692" s="104"/>
      <c r="CR692" s="104"/>
      <c r="CS692" s="104"/>
      <c r="CT692" s="104"/>
      <c r="CU692" s="104"/>
    </row>
    <row r="693" spans="1:99" ht="13" x14ac:dyDescent="0.3">
      <c r="A693" s="104"/>
      <c r="B693" s="104"/>
      <c r="C693" s="104"/>
      <c r="D693" s="104"/>
      <c r="E693" s="104"/>
      <c r="F693" s="104"/>
      <c r="G693" s="104"/>
      <c r="H693" s="104"/>
      <c r="I693" s="104"/>
      <c r="J693" s="104"/>
      <c r="K693" s="104"/>
      <c r="L693" s="104"/>
      <c r="M693" s="104"/>
      <c r="P693" s="104"/>
      <c r="Q693" s="104"/>
      <c r="U693" s="104"/>
      <c r="AQ693" s="104"/>
      <c r="AR693" s="104"/>
      <c r="AS693" s="104"/>
      <c r="AT693" s="104"/>
      <c r="AU693" s="104"/>
      <c r="AV693" s="104"/>
      <c r="AW693" s="104"/>
      <c r="AX693" s="104"/>
      <c r="AY693" s="104"/>
      <c r="BH693" s="104"/>
      <c r="BJ693" s="104"/>
      <c r="BK693" s="104"/>
      <c r="BL693" s="104"/>
      <c r="BM693" s="104"/>
      <c r="BN693" s="104"/>
      <c r="BO693" s="104"/>
      <c r="BP693" s="104"/>
      <c r="BQ693" s="104"/>
      <c r="BR693" s="104"/>
      <c r="BS693" s="104"/>
      <c r="BT693" s="104"/>
      <c r="BV693" s="104"/>
      <c r="BW693" s="104"/>
      <c r="BX693" s="104"/>
      <c r="BY693" s="104"/>
      <c r="BZ693" s="104"/>
      <c r="CA693" s="104"/>
      <c r="CB693" s="104"/>
      <c r="CC693" s="104"/>
      <c r="CD693" s="104"/>
      <c r="CE693" s="104"/>
      <c r="CF693" s="104"/>
      <c r="CG693" s="104"/>
      <c r="CJ693" s="104"/>
      <c r="CL693" s="104"/>
      <c r="CM693" s="104"/>
      <c r="CN693" s="104"/>
      <c r="CO693" s="104"/>
      <c r="CP693" s="104"/>
      <c r="CQ693" s="104"/>
      <c r="CR693" s="104"/>
      <c r="CS693" s="104"/>
      <c r="CT693" s="104"/>
      <c r="CU693" s="104"/>
    </row>
    <row r="694" spans="1:99" ht="13" x14ac:dyDescent="0.3">
      <c r="A694" s="104"/>
      <c r="B694" s="104"/>
      <c r="C694" s="104"/>
      <c r="D694" s="104"/>
      <c r="E694" s="104"/>
      <c r="F694" s="104"/>
      <c r="G694" s="104"/>
      <c r="H694" s="104"/>
      <c r="I694" s="104"/>
      <c r="J694" s="104"/>
      <c r="K694" s="104"/>
      <c r="L694" s="104"/>
      <c r="M694" s="104"/>
      <c r="P694" s="104"/>
      <c r="Q694" s="104"/>
      <c r="U694" s="104"/>
      <c r="AQ694" s="104"/>
      <c r="AR694" s="104"/>
      <c r="AS694" s="104"/>
      <c r="AT694" s="104"/>
      <c r="AU694" s="104"/>
      <c r="AV694" s="104"/>
      <c r="AW694" s="104"/>
      <c r="AX694" s="104"/>
      <c r="AY694" s="104"/>
      <c r="BH694" s="104"/>
      <c r="BJ694" s="104"/>
      <c r="BK694" s="104"/>
      <c r="BL694" s="104"/>
      <c r="BM694" s="104"/>
      <c r="BN694" s="104"/>
      <c r="BO694" s="104"/>
      <c r="BP694" s="104"/>
      <c r="BQ694" s="104"/>
      <c r="BR694" s="104"/>
      <c r="BS694" s="104"/>
      <c r="BT694" s="104"/>
      <c r="BV694" s="104"/>
      <c r="BW694" s="104"/>
      <c r="BX694" s="104"/>
      <c r="BY694" s="104"/>
      <c r="BZ694" s="104"/>
      <c r="CA694" s="104"/>
      <c r="CB694" s="104"/>
      <c r="CC694" s="104"/>
      <c r="CD694" s="104"/>
      <c r="CE694" s="104"/>
      <c r="CF694" s="104"/>
      <c r="CG694" s="104"/>
      <c r="CJ694" s="104"/>
      <c r="CL694" s="104"/>
      <c r="CM694" s="104"/>
      <c r="CN694" s="104"/>
      <c r="CO694" s="104"/>
      <c r="CP694" s="104"/>
      <c r="CQ694" s="104"/>
      <c r="CR694" s="104"/>
      <c r="CS694" s="104"/>
      <c r="CT694" s="104"/>
      <c r="CU694" s="104"/>
    </row>
    <row r="695" spans="1:99" ht="13" x14ac:dyDescent="0.3">
      <c r="A695" s="104"/>
      <c r="B695" s="104"/>
      <c r="C695" s="104"/>
      <c r="D695" s="104"/>
      <c r="E695" s="104"/>
      <c r="F695" s="104"/>
      <c r="G695" s="104"/>
      <c r="H695" s="104"/>
      <c r="I695" s="104"/>
      <c r="J695" s="104"/>
      <c r="K695" s="104"/>
      <c r="L695" s="104"/>
      <c r="M695" s="104"/>
      <c r="P695" s="104"/>
      <c r="Q695" s="104"/>
      <c r="U695" s="104"/>
      <c r="AQ695" s="104"/>
      <c r="AR695" s="104"/>
      <c r="AS695" s="104"/>
      <c r="AT695" s="104"/>
      <c r="AU695" s="104"/>
      <c r="AV695" s="104"/>
      <c r="AW695" s="104"/>
      <c r="AX695" s="104"/>
      <c r="AY695" s="104"/>
      <c r="BH695" s="104"/>
      <c r="BJ695" s="104"/>
      <c r="BK695" s="104"/>
      <c r="BL695" s="104"/>
      <c r="BM695" s="104"/>
      <c r="BN695" s="104"/>
      <c r="BO695" s="104"/>
      <c r="BP695" s="104"/>
      <c r="BQ695" s="104"/>
      <c r="BR695" s="104"/>
      <c r="BS695" s="104"/>
      <c r="BT695" s="104"/>
      <c r="BV695" s="104"/>
      <c r="BW695" s="104"/>
      <c r="BX695" s="104"/>
      <c r="BY695" s="104"/>
      <c r="BZ695" s="104"/>
      <c r="CA695" s="104"/>
      <c r="CB695" s="104"/>
      <c r="CC695" s="104"/>
      <c r="CD695" s="104"/>
      <c r="CE695" s="104"/>
      <c r="CF695" s="104"/>
      <c r="CG695" s="104"/>
      <c r="CJ695" s="104"/>
      <c r="CL695" s="104"/>
      <c r="CM695" s="104"/>
      <c r="CN695" s="104"/>
      <c r="CO695" s="104"/>
      <c r="CP695" s="104"/>
      <c r="CQ695" s="104"/>
      <c r="CR695" s="104"/>
      <c r="CS695" s="104"/>
      <c r="CT695" s="104"/>
      <c r="CU695" s="104"/>
    </row>
    <row r="696" spans="1:99" ht="13" x14ac:dyDescent="0.3">
      <c r="A696" s="104"/>
      <c r="B696" s="104"/>
      <c r="C696" s="104"/>
      <c r="D696" s="104"/>
      <c r="E696" s="104"/>
      <c r="F696" s="104"/>
      <c r="G696" s="104"/>
      <c r="H696" s="104"/>
      <c r="I696" s="104"/>
      <c r="J696" s="104"/>
      <c r="K696" s="104"/>
      <c r="L696" s="104"/>
      <c r="M696" s="104"/>
      <c r="P696" s="104"/>
      <c r="Q696" s="104"/>
      <c r="U696" s="104"/>
      <c r="AQ696" s="104"/>
      <c r="AR696" s="104"/>
      <c r="AS696" s="104"/>
      <c r="AT696" s="104"/>
      <c r="AU696" s="104"/>
      <c r="AV696" s="104"/>
      <c r="AW696" s="104"/>
      <c r="AX696" s="104"/>
      <c r="AY696" s="104"/>
      <c r="BH696" s="104"/>
      <c r="BJ696" s="104"/>
      <c r="BK696" s="104"/>
      <c r="BL696" s="104"/>
      <c r="BM696" s="104"/>
      <c r="BN696" s="104"/>
      <c r="BO696" s="104"/>
      <c r="BP696" s="104"/>
      <c r="BQ696" s="104"/>
      <c r="BR696" s="104"/>
      <c r="BS696" s="104"/>
      <c r="BT696" s="104"/>
      <c r="BV696" s="104"/>
      <c r="BW696" s="104"/>
      <c r="BX696" s="104"/>
      <c r="BY696" s="104"/>
      <c r="BZ696" s="104"/>
      <c r="CA696" s="104"/>
      <c r="CB696" s="104"/>
      <c r="CC696" s="104"/>
      <c r="CD696" s="104"/>
      <c r="CE696" s="104"/>
      <c r="CF696" s="104"/>
      <c r="CG696" s="104"/>
      <c r="CJ696" s="104"/>
      <c r="CL696" s="104"/>
      <c r="CM696" s="104"/>
      <c r="CN696" s="104"/>
      <c r="CO696" s="104"/>
      <c r="CP696" s="104"/>
      <c r="CQ696" s="104"/>
      <c r="CR696" s="104"/>
      <c r="CS696" s="104"/>
      <c r="CT696" s="104"/>
      <c r="CU696" s="104"/>
    </row>
    <row r="697" spans="1:99" ht="13" x14ac:dyDescent="0.3">
      <c r="A697" s="104"/>
      <c r="B697" s="104"/>
      <c r="C697" s="104"/>
      <c r="D697" s="104"/>
      <c r="E697" s="104"/>
      <c r="F697" s="104"/>
      <c r="G697" s="104"/>
      <c r="H697" s="104"/>
      <c r="I697" s="104"/>
      <c r="J697" s="104"/>
      <c r="K697" s="104"/>
      <c r="L697" s="104"/>
      <c r="M697" s="104"/>
      <c r="P697" s="104"/>
      <c r="Q697" s="104"/>
      <c r="U697" s="104"/>
      <c r="AQ697" s="104"/>
      <c r="AR697" s="104"/>
      <c r="AS697" s="104"/>
      <c r="AT697" s="104"/>
      <c r="AU697" s="104"/>
      <c r="AV697" s="104"/>
      <c r="AW697" s="104"/>
      <c r="AX697" s="104"/>
      <c r="AY697" s="104"/>
      <c r="BH697" s="104"/>
      <c r="BJ697" s="104"/>
      <c r="BK697" s="104"/>
      <c r="BL697" s="104"/>
      <c r="BM697" s="104"/>
      <c r="BN697" s="104"/>
      <c r="BO697" s="104"/>
      <c r="BP697" s="104"/>
      <c r="BQ697" s="104"/>
      <c r="BR697" s="104"/>
      <c r="BS697" s="104"/>
      <c r="BT697" s="104"/>
      <c r="BV697" s="104"/>
      <c r="BW697" s="104"/>
      <c r="BX697" s="104"/>
      <c r="BY697" s="104"/>
      <c r="BZ697" s="104"/>
      <c r="CA697" s="104"/>
      <c r="CB697" s="104"/>
      <c r="CC697" s="104"/>
      <c r="CD697" s="104"/>
      <c r="CE697" s="104"/>
      <c r="CF697" s="104"/>
      <c r="CG697" s="104"/>
      <c r="CJ697" s="104"/>
      <c r="CL697" s="104"/>
      <c r="CM697" s="104"/>
      <c r="CN697" s="104"/>
      <c r="CO697" s="104"/>
      <c r="CP697" s="104"/>
      <c r="CQ697" s="104"/>
      <c r="CR697" s="104"/>
      <c r="CS697" s="104"/>
      <c r="CT697" s="104"/>
      <c r="CU697" s="104"/>
    </row>
    <row r="698" spans="1:99" ht="13" x14ac:dyDescent="0.3">
      <c r="A698" s="104"/>
      <c r="B698" s="104"/>
      <c r="C698" s="104"/>
      <c r="D698" s="104"/>
      <c r="E698" s="104"/>
      <c r="F698" s="104"/>
      <c r="G698" s="104"/>
      <c r="H698" s="104"/>
      <c r="I698" s="104"/>
      <c r="J698" s="104"/>
      <c r="K698" s="104"/>
      <c r="L698" s="104"/>
      <c r="M698" s="104"/>
      <c r="P698" s="104"/>
      <c r="Q698" s="104"/>
      <c r="U698" s="104"/>
      <c r="AQ698" s="104"/>
      <c r="AR698" s="104"/>
      <c r="AS698" s="104"/>
      <c r="AT698" s="104"/>
      <c r="AU698" s="104"/>
      <c r="AV698" s="104"/>
      <c r="AW698" s="104"/>
      <c r="AX698" s="104"/>
      <c r="AY698" s="104"/>
      <c r="BH698" s="104"/>
      <c r="BJ698" s="104"/>
      <c r="BK698" s="104"/>
      <c r="BL698" s="104"/>
      <c r="BM698" s="104"/>
      <c r="BN698" s="104"/>
      <c r="BO698" s="104"/>
      <c r="BP698" s="104"/>
      <c r="BQ698" s="104"/>
      <c r="BR698" s="104"/>
      <c r="BS698" s="104"/>
      <c r="BT698" s="104"/>
      <c r="BV698" s="104"/>
      <c r="BW698" s="104"/>
      <c r="BX698" s="104"/>
      <c r="BY698" s="104"/>
      <c r="BZ698" s="104"/>
      <c r="CA698" s="104"/>
      <c r="CB698" s="104"/>
      <c r="CC698" s="104"/>
      <c r="CD698" s="104"/>
      <c r="CE698" s="104"/>
      <c r="CF698" s="104"/>
      <c r="CG698" s="104"/>
      <c r="CJ698" s="104"/>
      <c r="CL698" s="104"/>
      <c r="CM698" s="104"/>
      <c r="CN698" s="104"/>
      <c r="CO698" s="104"/>
      <c r="CP698" s="104"/>
      <c r="CQ698" s="104"/>
      <c r="CR698" s="104"/>
      <c r="CS698" s="104"/>
      <c r="CT698" s="104"/>
      <c r="CU698" s="104"/>
    </row>
    <row r="699" spans="1:99" ht="13" x14ac:dyDescent="0.3">
      <c r="A699" s="104"/>
      <c r="B699" s="104"/>
      <c r="C699" s="104"/>
      <c r="D699" s="104"/>
      <c r="E699" s="104"/>
      <c r="F699" s="104"/>
      <c r="G699" s="104"/>
      <c r="H699" s="104"/>
      <c r="I699" s="104"/>
      <c r="J699" s="104"/>
      <c r="K699" s="104"/>
      <c r="L699" s="104"/>
      <c r="M699" s="104"/>
      <c r="P699" s="104"/>
      <c r="Q699" s="104"/>
      <c r="U699" s="104"/>
      <c r="AQ699" s="104"/>
      <c r="AR699" s="104"/>
      <c r="AS699" s="104"/>
      <c r="AT699" s="104"/>
      <c r="AU699" s="104"/>
      <c r="AV699" s="104"/>
      <c r="AW699" s="104"/>
      <c r="AX699" s="104"/>
      <c r="AY699" s="104"/>
      <c r="BH699" s="104"/>
      <c r="BJ699" s="104"/>
      <c r="BK699" s="104"/>
      <c r="BL699" s="104"/>
      <c r="BM699" s="104"/>
      <c r="BN699" s="104"/>
      <c r="BO699" s="104"/>
      <c r="BP699" s="104"/>
      <c r="BQ699" s="104"/>
      <c r="BR699" s="104"/>
      <c r="BS699" s="104"/>
      <c r="BT699" s="104"/>
      <c r="BV699" s="104"/>
      <c r="BW699" s="104"/>
      <c r="BX699" s="104"/>
      <c r="BY699" s="104"/>
      <c r="BZ699" s="104"/>
      <c r="CA699" s="104"/>
      <c r="CB699" s="104"/>
      <c r="CC699" s="104"/>
      <c r="CD699" s="104"/>
      <c r="CE699" s="104"/>
      <c r="CF699" s="104"/>
      <c r="CG699" s="104"/>
      <c r="CJ699" s="104"/>
      <c r="CL699" s="104"/>
      <c r="CM699" s="104"/>
      <c r="CN699" s="104"/>
      <c r="CO699" s="104"/>
      <c r="CP699" s="104"/>
      <c r="CQ699" s="104"/>
      <c r="CR699" s="104"/>
      <c r="CS699" s="104"/>
      <c r="CT699" s="104"/>
      <c r="CU699" s="104"/>
    </row>
    <row r="700" spans="1:99" ht="13" x14ac:dyDescent="0.3">
      <c r="A700" s="104"/>
      <c r="B700" s="104"/>
      <c r="C700" s="104"/>
      <c r="D700" s="104"/>
      <c r="E700" s="104"/>
      <c r="F700" s="104"/>
      <c r="G700" s="104"/>
      <c r="H700" s="104"/>
      <c r="I700" s="104"/>
      <c r="J700" s="104"/>
      <c r="K700" s="104"/>
      <c r="L700" s="104"/>
      <c r="M700" s="104"/>
      <c r="P700" s="104"/>
      <c r="Q700" s="104"/>
      <c r="U700" s="104"/>
      <c r="AQ700" s="104"/>
      <c r="AR700" s="104"/>
      <c r="AS700" s="104"/>
      <c r="AT700" s="104"/>
      <c r="AU700" s="104"/>
      <c r="AV700" s="104"/>
      <c r="AW700" s="104"/>
      <c r="AX700" s="104"/>
      <c r="AY700" s="104"/>
      <c r="BH700" s="104"/>
      <c r="BJ700" s="104"/>
      <c r="BK700" s="104"/>
      <c r="BL700" s="104"/>
      <c r="BM700" s="104"/>
      <c r="BN700" s="104"/>
      <c r="BO700" s="104"/>
      <c r="BP700" s="104"/>
      <c r="BQ700" s="104"/>
      <c r="BR700" s="104"/>
      <c r="BS700" s="104"/>
      <c r="BT700" s="104"/>
      <c r="BV700" s="104"/>
      <c r="BW700" s="104"/>
      <c r="BX700" s="104"/>
      <c r="BY700" s="104"/>
      <c r="BZ700" s="104"/>
      <c r="CA700" s="104"/>
      <c r="CB700" s="104"/>
      <c r="CC700" s="104"/>
      <c r="CD700" s="104"/>
      <c r="CE700" s="104"/>
      <c r="CF700" s="104"/>
      <c r="CG700" s="104"/>
      <c r="CJ700" s="104"/>
      <c r="CL700" s="104"/>
      <c r="CM700" s="104"/>
      <c r="CN700" s="104"/>
      <c r="CO700" s="104"/>
      <c r="CP700" s="104"/>
      <c r="CQ700" s="104"/>
      <c r="CR700" s="104"/>
      <c r="CS700" s="104"/>
      <c r="CT700" s="104"/>
      <c r="CU700" s="104"/>
    </row>
    <row r="701" spans="1:99" ht="13" x14ac:dyDescent="0.3">
      <c r="A701" s="104"/>
      <c r="B701" s="104"/>
      <c r="C701" s="104"/>
      <c r="D701" s="104"/>
      <c r="E701" s="104"/>
      <c r="F701" s="104"/>
      <c r="G701" s="104"/>
      <c r="H701" s="104"/>
      <c r="I701" s="104"/>
      <c r="J701" s="104"/>
      <c r="K701" s="104"/>
      <c r="L701" s="104"/>
      <c r="M701" s="104"/>
      <c r="P701" s="104"/>
      <c r="Q701" s="104"/>
      <c r="U701" s="104"/>
      <c r="AQ701" s="104"/>
      <c r="AR701" s="104"/>
      <c r="AS701" s="104"/>
      <c r="AT701" s="104"/>
      <c r="AU701" s="104"/>
      <c r="AV701" s="104"/>
      <c r="AW701" s="104"/>
      <c r="AX701" s="104"/>
      <c r="AY701" s="104"/>
      <c r="BH701" s="104"/>
      <c r="BJ701" s="104"/>
      <c r="BK701" s="104"/>
      <c r="BL701" s="104"/>
      <c r="BM701" s="104"/>
      <c r="BN701" s="104"/>
      <c r="BO701" s="104"/>
      <c r="BP701" s="104"/>
      <c r="BQ701" s="104"/>
      <c r="BR701" s="104"/>
      <c r="BS701" s="104"/>
      <c r="BT701" s="104"/>
      <c r="BV701" s="104"/>
      <c r="BW701" s="104"/>
      <c r="BX701" s="104"/>
      <c r="BY701" s="104"/>
      <c r="BZ701" s="104"/>
      <c r="CA701" s="104"/>
      <c r="CB701" s="104"/>
      <c r="CC701" s="104"/>
      <c r="CD701" s="104"/>
      <c r="CE701" s="104"/>
      <c r="CF701" s="104"/>
      <c r="CG701" s="104"/>
      <c r="CJ701" s="104"/>
      <c r="CL701" s="104"/>
      <c r="CM701" s="104"/>
      <c r="CN701" s="104"/>
      <c r="CO701" s="104"/>
      <c r="CP701" s="104"/>
      <c r="CQ701" s="104"/>
      <c r="CR701" s="104"/>
      <c r="CS701" s="104"/>
      <c r="CT701" s="104"/>
      <c r="CU701" s="104"/>
    </row>
    <row r="702" spans="1:99" ht="13" x14ac:dyDescent="0.3">
      <c r="A702" s="104"/>
      <c r="B702" s="104"/>
      <c r="C702" s="104"/>
      <c r="D702" s="104"/>
      <c r="E702" s="104"/>
      <c r="F702" s="104"/>
      <c r="G702" s="104"/>
      <c r="H702" s="104"/>
      <c r="I702" s="104"/>
      <c r="J702" s="104"/>
      <c r="K702" s="104"/>
      <c r="L702" s="104"/>
      <c r="M702" s="104"/>
      <c r="P702" s="104"/>
      <c r="Q702" s="104"/>
      <c r="U702" s="104"/>
      <c r="AQ702" s="104"/>
      <c r="AR702" s="104"/>
      <c r="AS702" s="104"/>
      <c r="AT702" s="104"/>
      <c r="AU702" s="104"/>
      <c r="AV702" s="104"/>
      <c r="AW702" s="104"/>
      <c r="AX702" s="104"/>
      <c r="AY702" s="104"/>
      <c r="BH702" s="104"/>
      <c r="BJ702" s="104"/>
      <c r="BK702" s="104"/>
      <c r="BL702" s="104"/>
      <c r="BM702" s="104"/>
      <c r="BN702" s="104"/>
      <c r="BO702" s="104"/>
      <c r="BP702" s="104"/>
      <c r="BQ702" s="104"/>
      <c r="BR702" s="104"/>
      <c r="BS702" s="104"/>
      <c r="BT702" s="104"/>
      <c r="BV702" s="104"/>
      <c r="BW702" s="104"/>
      <c r="BX702" s="104"/>
      <c r="BY702" s="104"/>
      <c r="BZ702" s="104"/>
      <c r="CA702" s="104"/>
      <c r="CB702" s="104"/>
      <c r="CC702" s="104"/>
      <c r="CD702" s="104"/>
      <c r="CE702" s="104"/>
      <c r="CF702" s="104"/>
      <c r="CG702" s="104"/>
      <c r="CJ702" s="104"/>
      <c r="CL702" s="104"/>
      <c r="CM702" s="104"/>
      <c r="CN702" s="104"/>
      <c r="CO702" s="104"/>
      <c r="CP702" s="104"/>
      <c r="CQ702" s="104"/>
      <c r="CR702" s="104"/>
      <c r="CS702" s="104"/>
      <c r="CT702" s="104"/>
      <c r="CU702" s="104"/>
    </row>
    <row r="703" spans="1:99" ht="13" x14ac:dyDescent="0.3">
      <c r="A703" s="104"/>
      <c r="B703" s="104"/>
      <c r="C703" s="104"/>
      <c r="D703" s="104"/>
      <c r="E703" s="104"/>
      <c r="F703" s="104"/>
      <c r="G703" s="104"/>
      <c r="H703" s="104"/>
      <c r="I703" s="104"/>
      <c r="J703" s="104"/>
      <c r="K703" s="104"/>
      <c r="L703" s="104"/>
      <c r="M703" s="104"/>
      <c r="P703" s="104"/>
      <c r="Q703" s="104"/>
      <c r="U703" s="104"/>
      <c r="AQ703" s="104"/>
      <c r="AR703" s="104"/>
      <c r="AS703" s="104"/>
      <c r="AT703" s="104"/>
      <c r="AU703" s="104"/>
      <c r="AV703" s="104"/>
      <c r="AW703" s="104"/>
      <c r="AX703" s="104"/>
      <c r="AY703" s="104"/>
      <c r="BH703" s="104"/>
      <c r="BJ703" s="104"/>
      <c r="BK703" s="104"/>
      <c r="BL703" s="104"/>
      <c r="BM703" s="104"/>
      <c r="BN703" s="104"/>
      <c r="BO703" s="104"/>
      <c r="BP703" s="104"/>
      <c r="BQ703" s="104"/>
      <c r="BR703" s="104"/>
      <c r="BS703" s="104"/>
      <c r="BT703" s="104"/>
      <c r="BV703" s="104"/>
      <c r="BW703" s="104"/>
      <c r="BX703" s="104"/>
      <c r="BY703" s="104"/>
      <c r="BZ703" s="104"/>
      <c r="CA703" s="104"/>
      <c r="CB703" s="104"/>
      <c r="CC703" s="104"/>
      <c r="CD703" s="104"/>
      <c r="CE703" s="104"/>
      <c r="CF703" s="104"/>
      <c r="CG703" s="104"/>
      <c r="CJ703" s="104"/>
      <c r="CL703" s="104"/>
      <c r="CM703" s="104"/>
      <c r="CN703" s="104"/>
      <c r="CO703" s="104"/>
      <c r="CP703" s="104"/>
      <c r="CQ703" s="104"/>
      <c r="CR703" s="104"/>
      <c r="CS703" s="104"/>
      <c r="CT703" s="104"/>
      <c r="CU703" s="104"/>
    </row>
    <row r="704" spans="1:99" ht="13" x14ac:dyDescent="0.3">
      <c r="A704" s="104"/>
      <c r="B704" s="104"/>
      <c r="C704" s="104"/>
      <c r="D704" s="104"/>
      <c r="E704" s="104"/>
      <c r="F704" s="104"/>
      <c r="G704" s="104"/>
      <c r="H704" s="104"/>
      <c r="I704" s="104"/>
      <c r="J704" s="104"/>
      <c r="K704" s="104"/>
      <c r="L704" s="104"/>
      <c r="M704" s="104"/>
      <c r="P704" s="104"/>
      <c r="Q704" s="104"/>
      <c r="U704" s="104"/>
      <c r="AQ704" s="104"/>
      <c r="AR704" s="104"/>
      <c r="AS704" s="104"/>
      <c r="AT704" s="104"/>
      <c r="AU704" s="104"/>
      <c r="AV704" s="104"/>
      <c r="AW704" s="104"/>
      <c r="AX704" s="104"/>
      <c r="AY704" s="104"/>
      <c r="BH704" s="104"/>
      <c r="BJ704" s="104"/>
      <c r="BK704" s="104"/>
      <c r="BL704" s="104"/>
      <c r="BM704" s="104"/>
      <c r="BN704" s="104"/>
      <c r="BO704" s="104"/>
      <c r="BP704" s="104"/>
      <c r="BQ704" s="104"/>
      <c r="BR704" s="104"/>
      <c r="BS704" s="104"/>
      <c r="BT704" s="104"/>
      <c r="BV704" s="104"/>
      <c r="BW704" s="104"/>
      <c r="BX704" s="104"/>
      <c r="BY704" s="104"/>
      <c r="BZ704" s="104"/>
      <c r="CA704" s="104"/>
      <c r="CB704" s="104"/>
      <c r="CC704" s="104"/>
      <c r="CD704" s="104"/>
      <c r="CE704" s="104"/>
      <c r="CF704" s="104"/>
      <c r="CG704" s="104"/>
      <c r="CJ704" s="104"/>
      <c r="CL704" s="104"/>
      <c r="CM704" s="104"/>
      <c r="CN704" s="104"/>
      <c r="CO704" s="104"/>
      <c r="CP704" s="104"/>
      <c r="CQ704" s="104"/>
      <c r="CR704" s="104"/>
      <c r="CS704" s="104"/>
      <c r="CT704" s="104"/>
      <c r="CU704" s="104"/>
    </row>
    <row r="705" spans="1:99" ht="13" x14ac:dyDescent="0.3">
      <c r="A705" s="104"/>
      <c r="B705" s="104"/>
      <c r="C705" s="104"/>
      <c r="D705" s="104"/>
      <c r="E705" s="104"/>
      <c r="F705" s="104"/>
      <c r="G705" s="104"/>
      <c r="H705" s="104"/>
      <c r="I705" s="104"/>
      <c r="J705" s="104"/>
      <c r="K705" s="104"/>
      <c r="L705" s="104"/>
      <c r="M705" s="104"/>
      <c r="P705" s="104"/>
      <c r="Q705" s="104"/>
      <c r="U705" s="104"/>
      <c r="AQ705" s="104"/>
      <c r="AR705" s="104"/>
      <c r="AS705" s="104"/>
      <c r="AT705" s="104"/>
      <c r="AU705" s="104"/>
      <c r="AV705" s="104"/>
      <c r="AW705" s="104"/>
      <c r="AX705" s="104"/>
      <c r="AY705" s="104"/>
      <c r="BH705" s="104"/>
      <c r="BJ705" s="104"/>
      <c r="BK705" s="104"/>
      <c r="BL705" s="104"/>
      <c r="BM705" s="104"/>
      <c r="BN705" s="104"/>
      <c r="BO705" s="104"/>
      <c r="BP705" s="104"/>
      <c r="BQ705" s="104"/>
      <c r="BR705" s="104"/>
      <c r="BS705" s="104"/>
      <c r="BT705" s="104"/>
      <c r="BV705" s="104"/>
      <c r="BW705" s="104"/>
      <c r="BX705" s="104"/>
      <c r="BY705" s="104"/>
      <c r="BZ705" s="104"/>
      <c r="CA705" s="104"/>
      <c r="CB705" s="104"/>
      <c r="CC705" s="104"/>
      <c r="CD705" s="104"/>
      <c r="CE705" s="104"/>
      <c r="CF705" s="104"/>
      <c r="CG705" s="104"/>
      <c r="CJ705" s="104"/>
      <c r="CL705" s="104"/>
      <c r="CM705" s="104"/>
      <c r="CN705" s="104"/>
      <c r="CO705" s="104"/>
      <c r="CP705" s="104"/>
      <c r="CQ705" s="104"/>
      <c r="CR705" s="104"/>
      <c r="CS705" s="104"/>
      <c r="CT705" s="104"/>
      <c r="CU705" s="104"/>
    </row>
    <row r="706" spans="1:99" ht="13" x14ac:dyDescent="0.3">
      <c r="A706" s="104"/>
      <c r="B706" s="104"/>
      <c r="C706" s="104"/>
      <c r="D706" s="104"/>
      <c r="E706" s="104"/>
      <c r="F706" s="104"/>
      <c r="G706" s="104"/>
      <c r="H706" s="104"/>
      <c r="I706" s="104"/>
      <c r="J706" s="104"/>
      <c r="K706" s="104"/>
      <c r="L706" s="104"/>
      <c r="M706" s="104"/>
      <c r="P706" s="104"/>
      <c r="Q706" s="104"/>
      <c r="U706" s="104"/>
      <c r="AQ706" s="104"/>
      <c r="AR706" s="104"/>
      <c r="AS706" s="104"/>
      <c r="AT706" s="104"/>
      <c r="AU706" s="104"/>
      <c r="AV706" s="104"/>
      <c r="AW706" s="104"/>
      <c r="AX706" s="104"/>
      <c r="AY706" s="104"/>
      <c r="BH706" s="104"/>
      <c r="BJ706" s="104"/>
      <c r="BK706" s="104"/>
      <c r="BL706" s="104"/>
      <c r="BM706" s="104"/>
      <c r="BN706" s="104"/>
      <c r="BO706" s="104"/>
      <c r="BP706" s="104"/>
      <c r="BQ706" s="104"/>
      <c r="BR706" s="104"/>
      <c r="BS706" s="104"/>
      <c r="BT706" s="104"/>
      <c r="BV706" s="104"/>
      <c r="BW706" s="104"/>
      <c r="BX706" s="104"/>
      <c r="BY706" s="104"/>
      <c r="BZ706" s="104"/>
      <c r="CA706" s="104"/>
      <c r="CB706" s="104"/>
      <c r="CC706" s="104"/>
      <c r="CD706" s="104"/>
      <c r="CE706" s="104"/>
      <c r="CF706" s="104"/>
      <c r="CG706" s="104"/>
      <c r="CJ706" s="104"/>
      <c r="CL706" s="104"/>
      <c r="CM706" s="104"/>
      <c r="CN706" s="104"/>
      <c r="CO706" s="104"/>
      <c r="CP706" s="104"/>
      <c r="CQ706" s="104"/>
      <c r="CR706" s="104"/>
      <c r="CS706" s="104"/>
      <c r="CT706" s="104"/>
      <c r="CU706" s="104"/>
    </row>
    <row r="707" spans="1:99" ht="13" x14ac:dyDescent="0.3">
      <c r="A707" s="104"/>
      <c r="B707" s="104"/>
      <c r="C707" s="104"/>
      <c r="D707" s="104"/>
      <c r="E707" s="104"/>
      <c r="F707" s="104"/>
      <c r="G707" s="104"/>
      <c r="H707" s="104"/>
      <c r="I707" s="104"/>
      <c r="J707" s="104"/>
      <c r="K707" s="104"/>
      <c r="L707" s="104"/>
      <c r="M707" s="104"/>
      <c r="P707" s="104"/>
      <c r="Q707" s="104"/>
      <c r="U707" s="104"/>
      <c r="AQ707" s="104"/>
      <c r="AR707" s="104"/>
      <c r="AS707" s="104"/>
      <c r="AT707" s="104"/>
      <c r="AU707" s="104"/>
      <c r="AV707" s="104"/>
      <c r="AW707" s="104"/>
      <c r="AX707" s="104"/>
      <c r="AY707" s="104"/>
      <c r="BH707" s="104"/>
      <c r="BJ707" s="104"/>
      <c r="BK707" s="104"/>
      <c r="BL707" s="104"/>
      <c r="BM707" s="104"/>
      <c r="BN707" s="104"/>
      <c r="BO707" s="104"/>
      <c r="BP707" s="104"/>
      <c r="BQ707" s="104"/>
      <c r="BR707" s="104"/>
      <c r="BS707" s="104"/>
      <c r="BT707" s="104"/>
      <c r="BV707" s="104"/>
      <c r="BW707" s="104"/>
      <c r="BX707" s="104"/>
      <c r="BY707" s="104"/>
      <c r="BZ707" s="104"/>
      <c r="CA707" s="104"/>
      <c r="CB707" s="104"/>
      <c r="CC707" s="104"/>
      <c r="CD707" s="104"/>
      <c r="CE707" s="104"/>
      <c r="CF707" s="104"/>
      <c r="CG707" s="104"/>
      <c r="CJ707" s="104"/>
      <c r="CL707" s="104"/>
      <c r="CM707" s="104"/>
      <c r="CN707" s="104"/>
      <c r="CO707" s="104"/>
      <c r="CP707" s="104"/>
      <c r="CQ707" s="104"/>
      <c r="CR707" s="104"/>
      <c r="CS707" s="104"/>
      <c r="CT707" s="104"/>
      <c r="CU707" s="104"/>
    </row>
    <row r="708" spans="1:99" ht="13" x14ac:dyDescent="0.3">
      <c r="A708" s="104"/>
      <c r="B708" s="104"/>
      <c r="C708" s="104"/>
      <c r="D708" s="104"/>
      <c r="E708" s="104"/>
      <c r="F708" s="104"/>
      <c r="G708" s="104"/>
      <c r="H708" s="104"/>
      <c r="I708" s="104"/>
      <c r="J708" s="104"/>
      <c r="K708" s="104"/>
      <c r="L708" s="104"/>
      <c r="M708" s="104"/>
      <c r="P708" s="104"/>
      <c r="Q708" s="104"/>
      <c r="U708" s="104"/>
      <c r="AQ708" s="104"/>
      <c r="AR708" s="104"/>
      <c r="AS708" s="104"/>
      <c r="AT708" s="104"/>
      <c r="AU708" s="104"/>
      <c r="AV708" s="104"/>
      <c r="AW708" s="104"/>
      <c r="AX708" s="104"/>
      <c r="AY708" s="104"/>
      <c r="BH708" s="104"/>
      <c r="BJ708" s="104"/>
      <c r="BK708" s="104"/>
      <c r="BL708" s="104"/>
      <c r="BM708" s="104"/>
      <c r="BN708" s="104"/>
      <c r="BO708" s="104"/>
      <c r="BP708" s="104"/>
      <c r="BQ708" s="104"/>
      <c r="BR708" s="104"/>
      <c r="BS708" s="104"/>
      <c r="BT708" s="104"/>
      <c r="BV708" s="104"/>
      <c r="BW708" s="104"/>
      <c r="BX708" s="104"/>
      <c r="BY708" s="104"/>
      <c r="BZ708" s="104"/>
      <c r="CA708" s="104"/>
      <c r="CB708" s="104"/>
      <c r="CC708" s="104"/>
      <c r="CD708" s="104"/>
      <c r="CE708" s="104"/>
      <c r="CF708" s="104"/>
      <c r="CG708" s="104"/>
      <c r="CJ708" s="104"/>
      <c r="CL708" s="104"/>
      <c r="CM708" s="104"/>
      <c r="CN708" s="104"/>
      <c r="CO708" s="104"/>
      <c r="CP708" s="104"/>
      <c r="CQ708" s="104"/>
      <c r="CR708" s="104"/>
      <c r="CS708" s="104"/>
      <c r="CT708" s="104"/>
      <c r="CU708" s="104"/>
    </row>
    <row r="709" spans="1:99" ht="13" x14ac:dyDescent="0.3">
      <c r="A709" s="104"/>
      <c r="B709" s="104"/>
      <c r="C709" s="104"/>
      <c r="D709" s="104"/>
      <c r="E709" s="104"/>
      <c r="F709" s="104"/>
      <c r="G709" s="104"/>
      <c r="H709" s="104"/>
      <c r="I709" s="104"/>
      <c r="J709" s="104"/>
      <c r="K709" s="104"/>
      <c r="L709" s="104"/>
      <c r="M709" s="104"/>
      <c r="P709" s="104"/>
      <c r="Q709" s="104"/>
      <c r="U709" s="104"/>
      <c r="AQ709" s="104"/>
      <c r="AR709" s="104"/>
      <c r="AS709" s="104"/>
      <c r="AT709" s="104"/>
      <c r="AU709" s="104"/>
      <c r="AV709" s="104"/>
      <c r="AW709" s="104"/>
      <c r="AX709" s="104"/>
      <c r="AY709" s="104"/>
      <c r="BH709" s="104"/>
      <c r="BJ709" s="104"/>
      <c r="BK709" s="104"/>
      <c r="BL709" s="104"/>
      <c r="BM709" s="104"/>
      <c r="BN709" s="104"/>
      <c r="BO709" s="104"/>
      <c r="BP709" s="104"/>
      <c r="BQ709" s="104"/>
      <c r="BR709" s="104"/>
      <c r="BS709" s="104"/>
      <c r="BT709" s="104"/>
      <c r="BV709" s="104"/>
      <c r="BW709" s="104"/>
      <c r="BX709" s="104"/>
      <c r="BY709" s="104"/>
      <c r="BZ709" s="104"/>
      <c r="CA709" s="104"/>
      <c r="CB709" s="104"/>
      <c r="CC709" s="104"/>
      <c r="CD709" s="104"/>
      <c r="CE709" s="104"/>
      <c r="CF709" s="104"/>
      <c r="CG709" s="104"/>
      <c r="CJ709" s="104"/>
      <c r="CL709" s="104"/>
      <c r="CM709" s="104"/>
      <c r="CN709" s="104"/>
      <c r="CO709" s="104"/>
      <c r="CP709" s="104"/>
      <c r="CQ709" s="104"/>
      <c r="CR709" s="104"/>
      <c r="CS709" s="104"/>
      <c r="CT709" s="104"/>
      <c r="CU709" s="104"/>
    </row>
    <row r="710" spans="1:99" ht="13" x14ac:dyDescent="0.3">
      <c r="A710" s="104"/>
      <c r="B710" s="104"/>
      <c r="C710" s="104"/>
      <c r="D710" s="104"/>
      <c r="E710" s="104"/>
      <c r="F710" s="104"/>
      <c r="G710" s="104"/>
      <c r="H710" s="104"/>
      <c r="I710" s="104"/>
      <c r="J710" s="104"/>
      <c r="K710" s="104"/>
      <c r="L710" s="104"/>
      <c r="M710" s="104"/>
      <c r="P710" s="104"/>
      <c r="Q710" s="104"/>
      <c r="U710" s="104"/>
      <c r="AQ710" s="104"/>
      <c r="AR710" s="104"/>
      <c r="AS710" s="104"/>
      <c r="AT710" s="104"/>
      <c r="AU710" s="104"/>
      <c r="AV710" s="104"/>
      <c r="AW710" s="104"/>
      <c r="AX710" s="104"/>
      <c r="AY710" s="104"/>
      <c r="BH710" s="104"/>
      <c r="BJ710" s="104"/>
      <c r="BK710" s="104"/>
      <c r="BL710" s="104"/>
      <c r="BM710" s="104"/>
      <c r="BN710" s="104"/>
      <c r="BO710" s="104"/>
      <c r="BP710" s="104"/>
      <c r="BQ710" s="104"/>
      <c r="BR710" s="104"/>
      <c r="BS710" s="104"/>
      <c r="BT710" s="104"/>
      <c r="BV710" s="104"/>
      <c r="BW710" s="104"/>
      <c r="BX710" s="104"/>
      <c r="BY710" s="104"/>
      <c r="BZ710" s="104"/>
      <c r="CA710" s="104"/>
      <c r="CB710" s="104"/>
      <c r="CC710" s="104"/>
      <c r="CD710" s="104"/>
      <c r="CE710" s="104"/>
      <c r="CF710" s="104"/>
      <c r="CG710" s="104"/>
      <c r="CJ710" s="104"/>
      <c r="CL710" s="104"/>
      <c r="CM710" s="104"/>
      <c r="CN710" s="104"/>
      <c r="CO710" s="104"/>
      <c r="CP710" s="104"/>
      <c r="CQ710" s="104"/>
      <c r="CR710" s="104"/>
      <c r="CS710" s="104"/>
      <c r="CT710" s="104"/>
      <c r="CU710" s="104"/>
    </row>
    <row r="711" spans="1:99" ht="13" x14ac:dyDescent="0.3">
      <c r="A711" s="104"/>
      <c r="B711" s="104"/>
      <c r="C711" s="104"/>
      <c r="D711" s="104"/>
      <c r="E711" s="104"/>
      <c r="F711" s="104"/>
      <c r="G711" s="104"/>
      <c r="H711" s="104"/>
      <c r="I711" s="104"/>
      <c r="J711" s="104"/>
      <c r="K711" s="104"/>
      <c r="L711" s="104"/>
      <c r="M711" s="104"/>
      <c r="P711" s="104"/>
      <c r="Q711" s="104"/>
      <c r="U711" s="104"/>
      <c r="AQ711" s="104"/>
      <c r="AR711" s="104"/>
      <c r="AS711" s="104"/>
      <c r="AT711" s="104"/>
      <c r="AU711" s="104"/>
      <c r="AV711" s="104"/>
      <c r="AW711" s="104"/>
      <c r="AX711" s="104"/>
      <c r="AY711" s="104"/>
      <c r="BH711" s="104"/>
      <c r="BJ711" s="104"/>
      <c r="BK711" s="104"/>
      <c r="BL711" s="104"/>
      <c r="BM711" s="104"/>
      <c r="BN711" s="104"/>
      <c r="BO711" s="104"/>
      <c r="BP711" s="104"/>
      <c r="BQ711" s="104"/>
      <c r="BR711" s="104"/>
      <c r="BS711" s="104"/>
      <c r="BT711" s="104"/>
      <c r="BV711" s="104"/>
      <c r="BW711" s="104"/>
      <c r="BX711" s="104"/>
      <c r="BY711" s="104"/>
      <c r="BZ711" s="104"/>
      <c r="CA711" s="104"/>
      <c r="CB711" s="104"/>
      <c r="CC711" s="104"/>
      <c r="CD711" s="104"/>
      <c r="CE711" s="104"/>
      <c r="CF711" s="104"/>
      <c r="CG711" s="104"/>
      <c r="CJ711" s="104"/>
      <c r="CL711" s="104"/>
      <c r="CM711" s="104"/>
      <c r="CN711" s="104"/>
      <c r="CO711" s="104"/>
      <c r="CP711" s="104"/>
      <c r="CQ711" s="104"/>
      <c r="CR711" s="104"/>
      <c r="CS711" s="104"/>
      <c r="CT711" s="104"/>
      <c r="CU711" s="104"/>
    </row>
    <row r="712" spans="1:99" ht="13" x14ac:dyDescent="0.3">
      <c r="A712" s="104"/>
      <c r="B712" s="104"/>
      <c r="C712" s="104"/>
      <c r="D712" s="104"/>
      <c r="E712" s="104"/>
      <c r="F712" s="104"/>
      <c r="G712" s="104"/>
      <c r="H712" s="104"/>
      <c r="I712" s="104"/>
      <c r="J712" s="104"/>
      <c r="K712" s="104"/>
      <c r="L712" s="104"/>
      <c r="M712" s="104"/>
      <c r="P712" s="104"/>
      <c r="Q712" s="104"/>
      <c r="U712" s="104"/>
      <c r="AQ712" s="104"/>
      <c r="AR712" s="104"/>
      <c r="AS712" s="104"/>
      <c r="AT712" s="104"/>
      <c r="AU712" s="104"/>
      <c r="AV712" s="104"/>
      <c r="AW712" s="104"/>
      <c r="AX712" s="104"/>
      <c r="AY712" s="104"/>
      <c r="BH712" s="104"/>
      <c r="BJ712" s="104"/>
      <c r="BK712" s="104"/>
      <c r="BL712" s="104"/>
      <c r="BM712" s="104"/>
      <c r="BN712" s="104"/>
      <c r="BO712" s="104"/>
      <c r="BP712" s="104"/>
      <c r="BQ712" s="104"/>
      <c r="BR712" s="104"/>
      <c r="BS712" s="104"/>
      <c r="BT712" s="104"/>
      <c r="BV712" s="104"/>
      <c r="BW712" s="104"/>
      <c r="BX712" s="104"/>
      <c r="BY712" s="104"/>
      <c r="BZ712" s="104"/>
      <c r="CA712" s="104"/>
      <c r="CB712" s="104"/>
      <c r="CC712" s="104"/>
      <c r="CD712" s="104"/>
      <c r="CE712" s="104"/>
      <c r="CF712" s="104"/>
      <c r="CG712" s="104"/>
      <c r="CJ712" s="104"/>
      <c r="CL712" s="104"/>
      <c r="CM712" s="104"/>
      <c r="CN712" s="104"/>
      <c r="CO712" s="104"/>
      <c r="CP712" s="104"/>
      <c r="CQ712" s="104"/>
      <c r="CR712" s="104"/>
      <c r="CS712" s="104"/>
      <c r="CT712" s="104"/>
      <c r="CU712" s="104"/>
    </row>
    <row r="713" spans="1:99" ht="13" x14ac:dyDescent="0.3">
      <c r="A713" s="104"/>
      <c r="B713" s="104"/>
      <c r="C713" s="104"/>
      <c r="D713" s="104"/>
      <c r="E713" s="104"/>
      <c r="F713" s="104"/>
      <c r="G713" s="104"/>
      <c r="H713" s="104"/>
      <c r="I713" s="104"/>
      <c r="J713" s="104"/>
      <c r="K713" s="104"/>
      <c r="L713" s="104"/>
      <c r="M713" s="104"/>
      <c r="P713" s="104"/>
      <c r="Q713" s="104"/>
      <c r="U713" s="104"/>
      <c r="AQ713" s="104"/>
      <c r="AR713" s="104"/>
      <c r="AS713" s="104"/>
      <c r="AT713" s="104"/>
      <c r="AU713" s="104"/>
      <c r="AV713" s="104"/>
      <c r="AW713" s="104"/>
      <c r="AX713" s="104"/>
      <c r="AY713" s="104"/>
      <c r="BH713" s="104"/>
      <c r="BJ713" s="104"/>
      <c r="BK713" s="104"/>
      <c r="BL713" s="104"/>
      <c r="BM713" s="104"/>
      <c r="BN713" s="104"/>
      <c r="BO713" s="104"/>
      <c r="BP713" s="104"/>
      <c r="BQ713" s="104"/>
      <c r="BR713" s="104"/>
      <c r="BS713" s="104"/>
      <c r="BT713" s="104"/>
      <c r="BV713" s="104"/>
      <c r="BW713" s="104"/>
      <c r="BX713" s="104"/>
      <c r="BY713" s="104"/>
      <c r="BZ713" s="104"/>
      <c r="CA713" s="104"/>
      <c r="CB713" s="104"/>
      <c r="CC713" s="104"/>
      <c r="CD713" s="104"/>
      <c r="CE713" s="104"/>
      <c r="CF713" s="104"/>
      <c r="CG713" s="104"/>
      <c r="CJ713" s="104"/>
      <c r="CL713" s="104"/>
      <c r="CM713" s="104"/>
      <c r="CN713" s="104"/>
      <c r="CO713" s="104"/>
      <c r="CP713" s="104"/>
      <c r="CQ713" s="104"/>
      <c r="CR713" s="104"/>
      <c r="CS713" s="104"/>
      <c r="CT713" s="104"/>
      <c r="CU713" s="104"/>
    </row>
    <row r="714" spans="1:99" ht="13" x14ac:dyDescent="0.3">
      <c r="A714" s="104"/>
      <c r="B714" s="104"/>
      <c r="C714" s="104"/>
      <c r="D714" s="104"/>
      <c r="E714" s="104"/>
      <c r="F714" s="104"/>
      <c r="G714" s="104"/>
      <c r="H714" s="104"/>
      <c r="I714" s="104"/>
      <c r="J714" s="104"/>
      <c r="K714" s="104"/>
      <c r="L714" s="104"/>
      <c r="M714" s="104"/>
      <c r="P714" s="104"/>
      <c r="Q714" s="104"/>
      <c r="U714" s="104"/>
      <c r="AQ714" s="104"/>
      <c r="AR714" s="104"/>
      <c r="AS714" s="104"/>
      <c r="AT714" s="104"/>
      <c r="AU714" s="104"/>
      <c r="AV714" s="104"/>
      <c r="AW714" s="104"/>
      <c r="AX714" s="104"/>
      <c r="AY714" s="104"/>
      <c r="BH714" s="104"/>
      <c r="BJ714" s="104"/>
      <c r="BK714" s="104"/>
      <c r="BL714" s="104"/>
      <c r="BM714" s="104"/>
      <c r="BN714" s="104"/>
      <c r="BO714" s="104"/>
      <c r="BP714" s="104"/>
      <c r="BQ714" s="104"/>
      <c r="BR714" s="104"/>
      <c r="BS714" s="104"/>
      <c r="BT714" s="104"/>
      <c r="BV714" s="104"/>
      <c r="BW714" s="104"/>
      <c r="BX714" s="104"/>
      <c r="BY714" s="104"/>
      <c r="BZ714" s="104"/>
      <c r="CA714" s="104"/>
      <c r="CB714" s="104"/>
      <c r="CC714" s="104"/>
      <c r="CD714" s="104"/>
      <c r="CE714" s="104"/>
      <c r="CF714" s="104"/>
      <c r="CG714" s="104"/>
      <c r="CJ714" s="104"/>
      <c r="CL714" s="104"/>
      <c r="CM714" s="104"/>
      <c r="CN714" s="104"/>
      <c r="CO714" s="104"/>
      <c r="CP714" s="104"/>
      <c r="CQ714" s="104"/>
      <c r="CR714" s="104"/>
      <c r="CS714" s="104"/>
      <c r="CT714" s="104"/>
      <c r="CU714" s="104"/>
    </row>
    <row r="715" spans="1:99" ht="13" x14ac:dyDescent="0.3">
      <c r="A715" s="104"/>
      <c r="B715" s="104"/>
      <c r="C715" s="104"/>
      <c r="D715" s="104"/>
      <c r="E715" s="104"/>
      <c r="F715" s="104"/>
      <c r="G715" s="104"/>
      <c r="H715" s="104"/>
      <c r="I715" s="104"/>
      <c r="J715" s="104"/>
      <c r="K715" s="104"/>
      <c r="L715" s="104"/>
      <c r="M715" s="104"/>
      <c r="P715" s="104"/>
      <c r="Q715" s="104"/>
      <c r="U715" s="104"/>
      <c r="AQ715" s="104"/>
      <c r="AR715" s="104"/>
      <c r="AS715" s="104"/>
      <c r="AT715" s="104"/>
      <c r="AU715" s="104"/>
      <c r="AV715" s="104"/>
      <c r="AW715" s="104"/>
      <c r="AX715" s="104"/>
      <c r="AY715" s="104"/>
      <c r="BH715" s="104"/>
      <c r="BJ715" s="104"/>
      <c r="BK715" s="104"/>
      <c r="BL715" s="104"/>
      <c r="BM715" s="104"/>
      <c r="BN715" s="104"/>
      <c r="BO715" s="104"/>
      <c r="BP715" s="104"/>
      <c r="BQ715" s="104"/>
      <c r="BR715" s="104"/>
      <c r="BS715" s="104"/>
      <c r="BT715" s="104"/>
      <c r="BV715" s="104"/>
      <c r="BW715" s="104"/>
      <c r="BX715" s="104"/>
      <c r="BY715" s="104"/>
      <c r="BZ715" s="104"/>
      <c r="CA715" s="104"/>
      <c r="CB715" s="104"/>
      <c r="CC715" s="104"/>
      <c r="CD715" s="104"/>
      <c r="CE715" s="104"/>
      <c r="CF715" s="104"/>
      <c r="CG715" s="104"/>
      <c r="CJ715" s="104"/>
      <c r="CL715" s="104"/>
      <c r="CM715" s="104"/>
      <c r="CN715" s="104"/>
      <c r="CO715" s="104"/>
      <c r="CP715" s="104"/>
      <c r="CQ715" s="104"/>
      <c r="CR715" s="104"/>
      <c r="CS715" s="104"/>
      <c r="CT715" s="104"/>
      <c r="CU715" s="104"/>
    </row>
    <row r="716" spans="1:99" ht="13" x14ac:dyDescent="0.3">
      <c r="A716" s="104"/>
      <c r="B716" s="104"/>
      <c r="C716" s="104"/>
      <c r="D716" s="104"/>
      <c r="E716" s="104"/>
      <c r="F716" s="104"/>
      <c r="G716" s="104"/>
      <c r="H716" s="104"/>
      <c r="I716" s="104"/>
      <c r="J716" s="104"/>
      <c r="K716" s="104"/>
      <c r="L716" s="104"/>
      <c r="M716" s="104"/>
      <c r="P716" s="104"/>
      <c r="Q716" s="104"/>
      <c r="U716" s="104"/>
      <c r="AQ716" s="104"/>
      <c r="AR716" s="104"/>
      <c r="AS716" s="104"/>
      <c r="AT716" s="104"/>
      <c r="AU716" s="104"/>
      <c r="AV716" s="104"/>
      <c r="AW716" s="104"/>
      <c r="AX716" s="104"/>
      <c r="AY716" s="104"/>
      <c r="BH716" s="104"/>
      <c r="BJ716" s="104"/>
      <c r="BK716" s="104"/>
      <c r="BL716" s="104"/>
      <c r="BM716" s="104"/>
      <c r="BN716" s="104"/>
      <c r="BO716" s="104"/>
      <c r="BP716" s="104"/>
      <c r="BQ716" s="104"/>
      <c r="BR716" s="104"/>
      <c r="BS716" s="104"/>
      <c r="BT716" s="104"/>
      <c r="BV716" s="104"/>
      <c r="BW716" s="104"/>
      <c r="BX716" s="104"/>
      <c r="BY716" s="104"/>
      <c r="BZ716" s="104"/>
      <c r="CA716" s="104"/>
      <c r="CB716" s="104"/>
      <c r="CC716" s="104"/>
      <c r="CD716" s="104"/>
      <c r="CE716" s="104"/>
      <c r="CF716" s="104"/>
      <c r="CG716" s="104"/>
      <c r="CJ716" s="104"/>
      <c r="CL716" s="104"/>
      <c r="CM716" s="104"/>
      <c r="CN716" s="104"/>
      <c r="CO716" s="104"/>
      <c r="CP716" s="104"/>
      <c r="CQ716" s="104"/>
      <c r="CR716" s="104"/>
      <c r="CS716" s="104"/>
      <c r="CT716" s="104"/>
      <c r="CU716" s="104"/>
    </row>
    <row r="717" spans="1:99" ht="13" x14ac:dyDescent="0.3">
      <c r="A717" s="104"/>
      <c r="B717" s="104"/>
      <c r="C717" s="104"/>
      <c r="D717" s="104"/>
      <c r="E717" s="104"/>
      <c r="F717" s="104"/>
      <c r="G717" s="104"/>
      <c r="H717" s="104"/>
      <c r="I717" s="104"/>
      <c r="J717" s="104"/>
      <c r="K717" s="104"/>
      <c r="L717" s="104"/>
      <c r="M717" s="104"/>
      <c r="P717" s="104"/>
      <c r="Q717" s="104"/>
      <c r="U717" s="104"/>
      <c r="AQ717" s="104"/>
      <c r="AR717" s="104"/>
      <c r="AS717" s="104"/>
      <c r="AT717" s="104"/>
      <c r="AU717" s="104"/>
      <c r="AV717" s="104"/>
      <c r="AW717" s="104"/>
      <c r="AX717" s="104"/>
      <c r="AY717" s="104"/>
      <c r="BH717" s="104"/>
      <c r="BJ717" s="104"/>
      <c r="BK717" s="104"/>
      <c r="BL717" s="104"/>
      <c r="BM717" s="104"/>
      <c r="BN717" s="104"/>
      <c r="BO717" s="104"/>
      <c r="BP717" s="104"/>
      <c r="BQ717" s="104"/>
      <c r="BR717" s="104"/>
      <c r="BS717" s="104"/>
      <c r="BT717" s="104"/>
      <c r="BV717" s="104"/>
      <c r="BW717" s="104"/>
      <c r="BX717" s="104"/>
      <c r="BY717" s="104"/>
      <c r="BZ717" s="104"/>
      <c r="CA717" s="104"/>
      <c r="CB717" s="104"/>
      <c r="CC717" s="104"/>
      <c r="CD717" s="104"/>
      <c r="CE717" s="104"/>
      <c r="CF717" s="104"/>
      <c r="CG717" s="104"/>
      <c r="CJ717" s="104"/>
      <c r="CL717" s="104"/>
      <c r="CM717" s="104"/>
      <c r="CN717" s="104"/>
      <c r="CO717" s="104"/>
      <c r="CP717" s="104"/>
      <c r="CQ717" s="104"/>
      <c r="CR717" s="104"/>
      <c r="CS717" s="104"/>
      <c r="CT717" s="104"/>
      <c r="CU717" s="104"/>
    </row>
    <row r="718" spans="1:99" ht="13" x14ac:dyDescent="0.3">
      <c r="A718" s="104"/>
      <c r="B718" s="104"/>
      <c r="C718" s="104"/>
      <c r="D718" s="104"/>
      <c r="E718" s="104"/>
      <c r="F718" s="104"/>
      <c r="G718" s="104"/>
      <c r="H718" s="104"/>
      <c r="I718" s="104"/>
      <c r="J718" s="104"/>
      <c r="K718" s="104"/>
      <c r="L718" s="104"/>
      <c r="M718" s="104"/>
      <c r="P718" s="104"/>
      <c r="Q718" s="104"/>
      <c r="U718" s="104"/>
      <c r="AQ718" s="104"/>
      <c r="AR718" s="104"/>
      <c r="AS718" s="104"/>
      <c r="AT718" s="104"/>
      <c r="AU718" s="104"/>
      <c r="AV718" s="104"/>
      <c r="AW718" s="104"/>
      <c r="AX718" s="104"/>
      <c r="AY718" s="104"/>
      <c r="BH718" s="104"/>
      <c r="BJ718" s="104"/>
      <c r="BK718" s="104"/>
      <c r="BL718" s="104"/>
      <c r="BM718" s="104"/>
      <c r="BN718" s="104"/>
      <c r="BO718" s="104"/>
      <c r="BP718" s="104"/>
      <c r="BQ718" s="104"/>
      <c r="BR718" s="104"/>
      <c r="BS718" s="104"/>
      <c r="BT718" s="104"/>
      <c r="BV718" s="104"/>
      <c r="BW718" s="104"/>
      <c r="BX718" s="104"/>
      <c r="BY718" s="104"/>
      <c r="BZ718" s="104"/>
      <c r="CA718" s="104"/>
      <c r="CB718" s="104"/>
      <c r="CC718" s="104"/>
      <c r="CD718" s="104"/>
      <c r="CE718" s="104"/>
      <c r="CF718" s="104"/>
      <c r="CG718" s="104"/>
      <c r="CJ718" s="104"/>
      <c r="CL718" s="104"/>
      <c r="CM718" s="104"/>
      <c r="CN718" s="104"/>
      <c r="CO718" s="104"/>
      <c r="CP718" s="104"/>
      <c r="CQ718" s="104"/>
      <c r="CR718" s="104"/>
      <c r="CS718" s="104"/>
      <c r="CT718" s="104"/>
      <c r="CU718" s="104"/>
    </row>
    <row r="719" spans="1:99" ht="13" x14ac:dyDescent="0.3">
      <c r="A719" s="104"/>
      <c r="B719" s="104"/>
      <c r="C719" s="104"/>
      <c r="D719" s="104"/>
      <c r="E719" s="104"/>
      <c r="F719" s="104"/>
      <c r="G719" s="104"/>
      <c r="H719" s="104"/>
      <c r="I719" s="104"/>
      <c r="J719" s="104"/>
      <c r="K719" s="104"/>
      <c r="L719" s="104"/>
      <c r="M719" s="104"/>
      <c r="P719" s="104"/>
      <c r="Q719" s="104"/>
      <c r="U719" s="104"/>
      <c r="AQ719" s="104"/>
      <c r="AR719" s="104"/>
      <c r="AS719" s="104"/>
      <c r="AT719" s="104"/>
      <c r="AU719" s="104"/>
      <c r="AV719" s="104"/>
      <c r="AW719" s="104"/>
      <c r="AX719" s="104"/>
      <c r="AY719" s="104"/>
      <c r="BH719" s="104"/>
      <c r="BJ719" s="104"/>
      <c r="BK719" s="104"/>
      <c r="BL719" s="104"/>
      <c r="BM719" s="104"/>
      <c r="BN719" s="104"/>
      <c r="BO719" s="104"/>
      <c r="BP719" s="104"/>
      <c r="BQ719" s="104"/>
      <c r="BR719" s="104"/>
      <c r="BS719" s="104"/>
      <c r="BT719" s="104"/>
      <c r="BV719" s="104"/>
      <c r="BW719" s="104"/>
      <c r="BX719" s="104"/>
      <c r="BY719" s="104"/>
      <c r="BZ719" s="104"/>
      <c r="CA719" s="104"/>
      <c r="CB719" s="104"/>
      <c r="CC719" s="104"/>
      <c r="CD719" s="104"/>
      <c r="CE719" s="104"/>
      <c r="CF719" s="104"/>
      <c r="CG719" s="104"/>
      <c r="CJ719" s="104"/>
      <c r="CL719" s="104"/>
      <c r="CM719" s="104"/>
      <c r="CN719" s="104"/>
      <c r="CO719" s="104"/>
      <c r="CP719" s="104"/>
      <c r="CQ719" s="104"/>
      <c r="CR719" s="104"/>
      <c r="CS719" s="104"/>
      <c r="CT719" s="104"/>
      <c r="CU719" s="104"/>
    </row>
    <row r="720" spans="1:99" ht="13" x14ac:dyDescent="0.3">
      <c r="A720" s="104"/>
      <c r="B720" s="104"/>
      <c r="C720" s="104"/>
      <c r="D720" s="104"/>
      <c r="E720" s="104"/>
      <c r="F720" s="104"/>
      <c r="G720" s="104"/>
      <c r="H720" s="104"/>
      <c r="I720" s="104"/>
      <c r="J720" s="104"/>
      <c r="K720" s="104"/>
      <c r="L720" s="104"/>
      <c r="M720" s="104"/>
      <c r="P720" s="104"/>
      <c r="Q720" s="104"/>
      <c r="U720" s="104"/>
      <c r="AQ720" s="104"/>
      <c r="AR720" s="104"/>
      <c r="AS720" s="104"/>
      <c r="AT720" s="104"/>
      <c r="AU720" s="104"/>
      <c r="AV720" s="104"/>
      <c r="AW720" s="104"/>
      <c r="AX720" s="104"/>
      <c r="AY720" s="104"/>
      <c r="BH720" s="104"/>
      <c r="BJ720" s="104"/>
      <c r="BK720" s="104"/>
      <c r="BL720" s="104"/>
      <c r="BM720" s="104"/>
      <c r="BN720" s="104"/>
      <c r="BO720" s="104"/>
      <c r="BP720" s="104"/>
      <c r="BQ720" s="104"/>
      <c r="BR720" s="104"/>
      <c r="BS720" s="104"/>
      <c r="BT720" s="104"/>
      <c r="BV720" s="104"/>
      <c r="BW720" s="104"/>
      <c r="BX720" s="104"/>
      <c r="BY720" s="104"/>
      <c r="BZ720" s="104"/>
      <c r="CA720" s="104"/>
      <c r="CB720" s="104"/>
      <c r="CC720" s="104"/>
      <c r="CD720" s="104"/>
      <c r="CE720" s="104"/>
      <c r="CF720" s="104"/>
      <c r="CG720" s="104"/>
      <c r="CJ720" s="104"/>
      <c r="CL720" s="104"/>
      <c r="CM720" s="104"/>
      <c r="CN720" s="104"/>
      <c r="CO720" s="104"/>
      <c r="CP720" s="104"/>
      <c r="CQ720" s="104"/>
      <c r="CR720" s="104"/>
      <c r="CS720" s="104"/>
      <c r="CT720" s="104"/>
      <c r="CU720" s="104"/>
    </row>
    <row r="721" spans="1:99" ht="13" x14ac:dyDescent="0.3">
      <c r="A721" s="104"/>
      <c r="B721" s="104"/>
      <c r="C721" s="104"/>
      <c r="D721" s="104"/>
      <c r="E721" s="104"/>
      <c r="F721" s="104"/>
      <c r="G721" s="104"/>
      <c r="H721" s="104"/>
      <c r="I721" s="104"/>
      <c r="J721" s="104"/>
      <c r="K721" s="104"/>
      <c r="L721" s="104"/>
      <c r="M721" s="104"/>
      <c r="P721" s="104"/>
      <c r="Q721" s="104"/>
      <c r="U721" s="104"/>
      <c r="AQ721" s="104"/>
      <c r="AR721" s="104"/>
      <c r="AS721" s="104"/>
      <c r="AT721" s="104"/>
      <c r="AU721" s="104"/>
      <c r="AV721" s="104"/>
      <c r="AW721" s="104"/>
      <c r="AX721" s="104"/>
      <c r="AY721" s="104"/>
      <c r="BH721" s="104"/>
      <c r="BJ721" s="104"/>
      <c r="BK721" s="104"/>
      <c r="BL721" s="104"/>
      <c r="BM721" s="104"/>
      <c r="BN721" s="104"/>
      <c r="BO721" s="104"/>
      <c r="BP721" s="104"/>
      <c r="BQ721" s="104"/>
      <c r="BR721" s="104"/>
      <c r="BS721" s="104"/>
      <c r="BT721" s="104"/>
      <c r="BV721" s="104"/>
      <c r="BW721" s="104"/>
      <c r="BX721" s="104"/>
      <c r="BY721" s="104"/>
      <c r="BZ721" s="104"/>
      <c r="CA721" s="104"/>
      <c r="CB721" s="104"/>
      <c r="CC721" s="104"/>
      <c r="CD721" s="104"/>
      <c r="CE721" s="104"/>
      <c r="CF721" s="104"/>
      <c r="CG721" s="104"/>
      <c r="CJ721" s="104"/>
      <c r="CL721" s="104"/>
      <c r="CM721" s="104"/>
      <c r="CN721" s="104"/>
      <c r="CO721" s="104"/>
      <c r="CP721" s="104"/>
      <c r="CQ721" s="104"/>
      <c r="CR721" s="104"/>
      <c r="CS721" s="104"/>
      <c r="CT721" s="104"/>
      <c r="CU721" s="104"/>
    </row>
    <row r="722" spans="1:99" ht="13" x14ac:dyDescent="0.3">
      <c r="A722" s="104"/>
      <c r="B722" s="104"/>
      <c r="C722" s="104"/>
      <c r="D722" s="104"/>
      <c r="E722" s="104"/>
      <c r="F722" s="104"/>
      <c r="G722" s="104"/>
      <c r="H722" s="104"/>
      <c r="I722" s="104"/>
      <c r="J722" s="104"/>
      <c r="K722" s="104"/>
      <c r="L722" s="104"/>
      <c r="M722" s="104"/>
      <c r="P722" s="104"/>
      <c r="Q722" s="104"/>
      <c r="U722" s="104"/>
      <c r="AQ722" s="104"/>
      <c r="AR722" s="104"/>
      <c r="AS722" s="104"/>
      <c r="AT722" s="104"/>
      <c r="AU722" s="104"/>
      <c r="AV722" s="104"/>
      <c r="AW722" s="104"/>
      <c r="AX722" s="104"/>
      <c r="AY722" s="104"/>
      <c r="BH722" s="104"/>
      <c r="BJ722" s="104"/>
      <c r="BK722" s="104"/>
      <c r="BL722" s="104"/>
      <c r="BM722" s="104"/>
      <c r="BN722" s="104"/>
      <c r="BO722" s="104"/>
      <c r="BP722" s="104"/>
      <c r="BQ722" s="104"/>
      <c r="BR722" s="104"/>
      <c r="BS722" s="104"/>
      <c r="BT722" s="104"/>
      <c r="BV722" s="104"/>
      <c r="BW722" s="104"/>
      <c r="BX722" s="104"/>
      <c r="BY722" s="104"/>
      <c r="BZ722" s="104"/>
      <c r="CA722" s="104"/>
      <c r="CB722" s="104"/>
      <c r="CC722" s="104"/>
      <c r="CD722" s="104"/>
      <c r="CE722" s="104"/>
      <c r="CF722" s="104"/>
      <c r="CG722" s="104"/>
      <c r="CJ722" s="104"/>
      <c r="CL722" s="104"/>
      <c r="CM722" s="104"/>
      <c r="CN722" s="104"/>
      <c r="CO722" s="104"/>
      <c r="CP722" s="104"/>
      <c r="CQ722" s="104"/>
      <c r="CR722" s="104"/>
      <c r="CS722" s="104"/>
      <c r="CT722" s="104"/>
      <c r="CU722" s="104"/>
    </row>
    <row r="723" spans="1:99" ht="13" x14ac:dyDescent="0.3">
      <c r="A723" s="104"/>
      <c r="B723" s="104"/>
      <c r="C723" s="104"/>
      <c r="D723" s="104"/>
      <c r="E723" s="104"/>
      <c r="F723" s="104"/>
      <c r="G723" s="104"/>
      <c r="H723" s="104"/>
      <c r="I723" s="104"/>
      <c r="J723" s="104"/>
      <c r="K723" s="104"/>
      <c r="L723" s="104"/>
      <c r="M723" s="104"/>
      <c r="P723" s="104"/>
      <c r="Q723" s="104"/>
      <c r="U723" s="104"/>
      <c r="AQ723" s="104"/>
      <c r="AR723" s="104"/>
      <c r="AS723" s="104"/>
      <c r="AT723" s="104"/>
      <c r="AU723" s="104"/>
      <c r="AV723" s="104"/>
      <c r="AW723" s="104"/>
      <c r="AX723" s="104"/>
      <c r="AY723" s="104"/>
      <c r="BH723" s="104"/>
      <c r="BJ723" s="104"/>
      <c r="BK723" s="104"/>
      <c r="BL723" s="104"/>
      <c r="BM723" s="104"/>
      <c r="BN723" s="104"/>
      <c r="BO723" s="104"/>
      <c r="BP723" s="104"/>
      <c r="BQ723" s="104"/>
      <c r="BR723" s="104"/>
      <c r="BS723" s="104"/>
      <c r="BT723" s="104"/>
      <c r="BV723" s="104"/>
      <c r="BW723" s="104"/>
      <c r="BX723" s="104"/>
      <c r="BY723" s="104"/>
      <c r="BZ723" s="104"/>
      <c r="CA723" s="104"/>
      <c r="CB723" s="104"/>
      <c r="CC723" s="104"/>
      <c r="CD723" s="104"/>
      <c r="CE723" s="104"/>
      <c r="CF723" s="104"/>
      <c r="CG723" s="104"/>
      <c r="CJ723" s="104"/>
      <c r="CL723" s="104"/>
      <c r="CM723" s="104"/>
      <c r="CN723" s="104"/>
      <c r="CO723" s="104"/>
      <c r="CP723" s="104"/>
      <c r="CQ723" s="104"/>
      <c r="CR723" s="104"/>
      <c r="CS723" s="104"/>
      <c r="CT723" s="104"/>
      <c r="CU723" s="104"/>
    </row>
    <row r="724" spans="1:99" ht="13" x14ac:dyDescent="0.3">
      <c r="A724" s="104"/>
      <c r="B724" s="104"/>
      <c r="C724" s="104"/>
      <c r="D724" s="104"/>
      <c r="E724" s="104"/>
      <c r="F724" s="104"/>
      <c r="G724" s="104"/>
      <c r="H724" s="104"/>
      <c r="I724" s="104"/>
      <c r="J724" s="104"/>
      <c r="K724" s="104"/>
      <c r="L724" s="104"/>
      <c r="M724" s="104"/>
      <c r="P724" s="104"/>
      <c r="Q724" s="104"/>
      <c r="U724" s="104"/>
      <c r="AQ724" s="104"/>
      <c r="AR724" s="104"/>
      <c r="AS724" s="104"/>
      <c r="AT724" s="104"/>
      <c r="AU724" s="104"/>
      <c r="AV724" s="104"/>
      <c r="AW724" s="104"/>
      <c r="AX724" s="104"/>
      <c r="AY724" s="104"/>
      <c r="BH724" s="104"/>
      <c r="BJ724" s="104"/>
      <c r="BK724" s="104"/>
      <c r="BL724" s="104"/>
      <c r="BM724" s="104"/>
      <c r="BN724" s="104"/>
      <c r="BO724" s="104"/>
      <c r="BP724" s="104"/>
      <c r="BQ724" s="104"/>
      <c r="BR724" s="104"/>
      <c r="BS724" s="104"/>
      <c r="BT724" s="104"/>
      <c r="BV724" s="104"/>
      <c r="BW724" s="104"/>
      <c r="BX724" s="104"/>
      <c r="BY724" s="104"/>
      <c r="BZ724" s="104"/>
      <c r="CA724" s="104"/>
      <c r="CB724" s="104"/>
      <c r="CC724" s="104"/>
      <c r="CD724" s="104"/>
      <c r="CE724" s="104"/>
      <c r="CF724" s="104"/>
      <c r="CG724" s="104"/>
      <c r="CJ724" s="104"/>
      <c r="CL724" s="104"/>
      <c r="CM724" s="104"/>
      <c r="CN724" s="104"/>
      <c r="CO724" s="104"/>
      <c r="CP724" s="104"/>
      <c r="CQ724" s="104"/>
      <c r="CR724" s="104"/>
      <c r="CS724" s="104"/>
      <c r="CT724" s="104"/>
      <c r="CU724" s="104"/>
    </row>
    <row r="725" spans="1:99" ht="13" x14ac:dyDescent="0.3">
      <c r="A725" s="104"/>
      <c r="B725" s="104"/>
      <c r="C725" s="104"/>
      <c r="D725" s="104"/>
      <c r="E725" s="104"/>
      <c r="F725" s="104"/>
      <c r="G725" s="104"/>
      <c r="H725" s="104"/>
      <c r="I725" s="104"/>
      <c r="J725" s="104"/>
      <c r="K725" s="104"/>
      <c r="L725" s="104"/>
      <c r="M725" s="104"/>
      <c r="P725" s="104"/>
      <c r="Q725" s="104"/>
      <c r="U725" s="104"/>
      <c r="AQ725" s="104"/>
      <c r="AR725" s="104"/>
      <c r="AS725" s="104"/>
      <c r="AT725" s="104"/>
      <c r="AU725" s="104"/>
      <c r="AV725" s="104"/>
      <c r="AW725" s="104"/>
      <c r="AX725" s="104"/>
      <c r="AY725" s="104"/>
      <c r="BH725" s="104"/>
      <c r="BJ725" s="104"/>
      <c r="BK725" s="104"/>
      <c r="BL725" s="104"/>
      <c r="BM725" s="104"/>
      <c r="BN725" s="104"/>
      <c r="BO725" s="104"/>
      <c r="BP725" s="104"/>
      <c r="BQ725" s="104"/>
      <c r="BR725" s="104"/>
      <c r="BS725" s="104"/>
      <c r="BT725" s="104"/>
      <c r="BV725" s="104"/>
      <c r="BW725" s="104"/>
      <c r="BX725" s="104"/>
      <c r="BY725" s="104"/>
      <c r="BZ725" s="104"/>
      <c r="CA725" s="104"/>
      <c r="CB725" s="104"/>
      <c r="CC725" s="104"/>
      <c r="CD725" s="104"/>
      <c r="CE725" s="104"/>
      <c r="CF725" s="104"/>
      <c r="CG725" s="104"/>
      <c r="CJ725" s="104"/>
      <c r="CL725" s="104"/>
      <c r="CM725" s="104"/>
      <c r="CN725" s="104"/>
      <c r="CO725" s="104"/>
      <c r="CP725" s="104"/>
      <c r="CQ725" s="104"/>
      <c r="CR725" s="104"/>
      <c r="CS725" s="104"/>
      <c r="CT725" s="104"/>
      <c r="CU725" s="104"/>
    </row>
    <row r="726" spans="1:99" ht="13" x14ac:dyDescent="0.3">
      <c r="A726" s="104"/>
      <c r="B726" s="104"/>
      <c r="C726" s="104"/>
      <c r="D726" s="104"/>
      <c r="E726" s="104"/>
      <c r="F726" s="104"/>
      <c r="G726" s="104"/>
      <c r="H726" s="104"/>
      <c r="I726" s="104"/>
      <c r="J726" s="104"/>
      <c r="K726" s="104"/>
      <c r="L726" s="104"/>
      <c r="M726" s="104"/>
      <c r="P726" s="104"/>
      <c r="Q726" s="104"/>
      <c r="U726" s="104"/>
      <c r="AQ726" s="104"/>
      <c r="AR726" s="104"/>
      <c r="AS726" s="104"/>
      <c r="AT726" s="104"/>
      <c r="AU726" s="104"/>
      <c r="AV726" s="104"/>
      <c r="AW726" s="104"/>
      <c r="AX726" s="104"/>
      <c r="AY726" s="104"/>
      <c r="BH726" s="104"/>
      <c r="BJ726" s="104"/>
      <c r="BK726" s="104"/>
      <c r="BL726" s="104"/>
      <c r="BM726" s="104"/>
      <c r="BN726" s="104"/>
      <c r="BO726" s="104"/>
      <c r="BP726" s="104"/>
      <c r="BQ726" s="104"/>
      <c r="BR726" s="104"/>
      <c r="BS726" s="104"/>
      <c r="BT726" s="104"/>
      <c r="BV726" s="104"/>
      <c r="BW726" s="104"/>
      <c r="BX726" s="104"/>
      <c r="BY726" s="104"/>
      <c r="BZ726" s="104"/>
      <c r="CA726" s="104"/>
      <c r="CB726" s="104"/>
      <c r="CC726" s="104"/>
      <c r="CD726" s="104"/>
      <c r="CE726" s="104"/>
      <c r="CF726" s="104"/>
      <c r="CG726" s="104"/>
      <c r="CJ726" s="104"/>
      <c r="CL726" s="104"/>
      <c r="CM726" s="104"/>
      <c r="CN726" s="104"/>
      <c r="CO726" s="104"/>
      <c r="CP726" s="104"/>
      <c r="CQ726" s="104"/>
      <c r="CR726" s="104"/>
      <c r="CS726" s="104"/>
      <c r="CT726" s="104"/>
      <c r="CU726" s="104"/>
    </row>
    <row r="727" spans="1:99" ht="13" x14ac:dyDescent="0.3">
      <c r="A727" s="104"/>
      <c r="B727" s="104"/>
      <c r="C727" s="104"/>
      <c r="D727" s="104"/>
      <c r="E727" s="104"/>
      <c r="F727" s="104"/>
      <c r="G727" s="104"/>
      <c r="H727" s="104"/>
      <c r="I727" s="104"/>
      <c r="J727" s="104"/>
      <c r="K727" s="104"/>
      <c r="L727" s="104"/>
      <c r="M727" s="104"/>
      <c r="P727" s="104"/>
      <c r="Q727" s="104"/>
      <c r="U727" s="104"/>
      <c r="AQ727" s="104"/>
      <c r="AR727" s="104"/>
      <c r="AS727" s="104"/>
      <c r="AT727" s="104"/>
      <c r="AU727" s="104"/>
      <c r="AV727" s="104"/>
      <c r="AW727" s="104"/>
      <c r="AX727" s="104"/>
      <c r="AY727" s="104"/>
      <c r="BH727" s="104"/>
      <c r="BJ727" s="104"/>
      <c r="BK727" s="104"/>
      <c r="BL727" s="104"/>
      <c r="BM727" s="104"/>
      <c r="BN727" s="104"/>
      <c r="BO727" s="104"/>
      <c r="BP727" s="104"/>
      <c r="BQ727" s="104"/>
      <c r="BR727" s="104"/>
      <c r="BS727" s="104"/>
      <c r="BT727" s="104"/>
      <c r="BV727" s="104"/>
      <c r="BW727" s="104"/>
      <c r="BX727" s="104"/>
      <c r="BY727" s="104"/>
      <c r="BZ727" s="104"/>
      <c r="CA727" s="104"/>
      <c r="CB727" s="104"/>
      <c r="CC727" s="104"/>
      <c r="CD727" s="104"/>
      <c r="CE727" s="104"/>
      <c r="CF727" s="104"/>
      <c r="CG727" s="104"/>
      <c r="CJ727" s="104"/>
      <c r="CL727" s="104"/>
      <c r="CM727" s="104"/>
      <c r="CN727" s="104"/>
      <c r="CO727" s="104"/>
      <c r="CP727" s="104"/>
      <c r="CQ727" s="104"/>
      <c r="CR727" s="104"/>
      <c r="CS727" s="104"/>
      <c r="CT727" s="104"/>
      <c r="CU727" s="104"/>
    </row>
    <row r="728" spans="1:99" ht="13" x14ac:dyDescent="0.3">
      <c r="A728" s="104"/>
      <c r="B728" s="104"/>
      <c r="C728" s="104"/>
      <c r="D728" s="104"/>
      <c r="E728" s="104"/>
      <c r="F728" s="104"/>
      <c r="G728" s="104"/>
      <c r="H728" s="104"/>
      <c r="I728" s="104"/>
      <c r="J728" s="104"/>
      <c r="K728" s="104"/>
      <c r="L728" s="104"/>
      <c r="M728" s="104"/>
      <c r="P728" s="104"/>
      <c r="Q728" s="104"/>
      <c r="U728" s="104"/>
      <c r="AQ728" s="104"/>
      <c r="AR728" s="104"/>
      <c r="AS728" s="104"/>
      <c r="AT728" s="104"/>
      <c r="AU728" s="104"/>
      <c r="AV728" s="104"/>
      <c r="AW728" s="104"/>
      <c r="AX728" s="104"/>
      <c r="AY728" s="104"/>
      <c r="BH728" s="104"/>
      <c r="BJ728" s="104"/>
      <c r="BK728" s="104"/>
      <c r="BL728" s="104"/>
      <c r="BM728" s="104"/>
      <c r="BN728" s="104"/>
      <c r="BO728" s="104"/>
      <c r="BP728" s="104"/>
      <c r="BQ728" s="104"/>
      <c r="BR728" s="104"/>
      <c r="BS728" s="104"/>
      <c r="BT728" s="104"/>
      <c r="BV728" s="104"/>
      <c r="BW728" s="104"/>
      <c r="BX728" s="104"/>
      <c r="BY728" s="104"/>
      <c r="BZ728" s="104"/>
      <c r="CA728" s="104"/>
      <c r="CB728" s="104"/>
      <c r="CC728" s="104"/>
      <c r="CD728" s="104"/>
      <c r="CE728" s="104"/>
      <c r="CF728" s="104"/>
      <c r="CG728" s="104"/>
      <c r="CJ728" s="104"/>
      <c r="CL728" s="104"/>
      <c r="CM728" s="104"/>
      <c r="CN728" s="104"/>
      <c r="CO728" s="104"/>
      <c r="CP728" s="104"/>
      <c r="CQ728" s="104"/>
      <c r="CR728" s="104"/>
      <c r="CS728" s="104"/>
      <c r="CT728" s="104"/>
      <c r="CU728" s="104"/>
    </row>
    <row r="729" spans="1:99" ht="13" x14ac:dyDescent="0.3">
      <c r="A729" s="104"/>
      <c r="B729" s="104"/>
      <c r="C729" s="104"/>
      <c r="D729" s="104"/>
      <c r="E729" s="104"/>
      <c r="F729" s="104"/>
      <c r="G729" s="104"/>
      <c r="H729" s="104"/>
      <c r="I729" s="104"/>
      <c r="J729" s="104"/>
      <c r="K729" s="104"/>
      <c r="L729" s="104"/>
      <c r="M729" s="104"/>
      <c r="P729" s="104"/>
      <c r="Q729" s="104"/>
      <c r="U729" s="104"/>
      <c r="AQ729" s="104"/>
      <c r="AR729" s="104"/>
      <c r="AS729" s="104"/>
      <c r="AT729" s="104"/>
      <c r="AU729" s="104"/>
      <c r="AV729" s="104"/>
      <c r="AW729" s="104"/>
      <c r="AX729" s="104"/>
      <c r="AY729" s="104"/>
      <c r="BH729" s="104"/>
      <c r="BJ729" s="104"/>
      <c r="BK729" s="104"/>
      <c r="BL729" s="104"/>
      <c r="BM729" s="104"/>
      <c r="BN729" s="104"/>
      <c r="BO729" s="104"/>
      <c r="BP729" s="104"/>
      <c r="BQ729" s="104"/>
      <c r="BR729" s="104"/>
      <c r="BS729" s="104"/>
      <c r="BT729" s="104"/>
      <c r="BV729" s="104"/>
      <c r="BW729" s="104"/>
      <c r="BX729" s="104"/>
      <c r="BY729" s="104"/>
      <c r="BZ729" s="104"/>
      <c r="CA729" s="104"/>
      <c r="CB729" s="104"/>
      <c r="CC729" s="104"/>
      <c r="CD729" s="104"/>
      <c r="CE729" s="104"/>
      <c r="CF729" s="104"/>
      <c r="CG729" s="104"/>
      <c r="CJ729" s="104"/>
      <c r="CL729" s="104"/>
      <c r="CM729" s="104"/>
      <c r="CN729" s="104"/>
      <c r="CO729" s="104"/>
      <c r="CP729" s="104"/>
      <c r="CQ729" s="104"/>
      <c r="CR729" s="104"/>
      <c r="CS729" s="104"/>
      <c r="CT729" s="104"/>
      <c r="CU729" s="104"/>
    </row>
    <row r="730" spans="1:99" ht="13" x14ac:dyDescent="0.3">
      <c r="A730" s="104"/>
      <c r="B730" s="104"/>
      <c r="C730" s="104"/>
      <c r="D730" s="104"/>
      <c r="E730" s="104"/>
      <c r="F730" s="104"/>
      <c r="G730" s="104"/>
      <c r="H730" s="104"/>
      <c r="I730" s="104"/>
      <c r="J730" s="104"/>
      <c r="K730" s="104"/>
      <c r="L730" s="104"/>
      <c r="M730" s="104"/>
      <c r="P730" s="104"/>
      <c r="Q730" s="104"/>
      <c r="U730" s="104"/>
      <c r="AQ730" s="104"/>
      <c r="AR730" s="104"/>
      <c r="AS730" s="104"/>
      <c r="AT730" s="104"/>
      <c r="AU730" s="104"/>
      <c r="AV730" s="104"/>
      <c r="AW730" s="104"/>
      <c r="AX730" s="104"/>
      <c r="AY730" s="104"/>
      <c r="BH730" s="104"/>
      <c r="BJ730" s="104"/>
      <c r="BK730" s="104"/>
      <c r="BL730" s="104"/>
      <c r="BM730" s="104"/>
      <c r="BN730" s="104"/>
      <c r="BO730" s="104"/>
      <c r="BP730" s="104"/>
      <c r="BQ730" s="104"/>
      <c r="BR730" s="104"/>
      <c r="BS730" s="104"/>
      <c r="BT730" s="104"/>
      <c r="BV730" s="104"/>
      <c r="BW730" s="104"/>
      <c r="BX730" s="104"/>
      <c r="BY730" s="104"/>
      <c r="BZ730" s="104"/>
      <c r="CA730" s="104"/>
      <c r="CB730" s="104"/>
      <c r="CC730" s="104"/>
      <c r="CD730" s="104"/>
      <c r="CE730" s="104"/>
      <c r="CF730" s="104"/>
      <c r="CG730" s="104"/>
      <c r="CJ730" s="104"/>
      <c r="CL730" s="104"/>
      <c r="CM730" s="104"/>
      <c r="CN730" s="104"/>
      <c r="CO730" s="104"/>
      <c r="CP730" s="104"/>
      <c r="CQ730" s="104"/>
      <c r="CR730" s="104"/>
      <c r="CS730" s="104"/>
      <c r="CT730" s="104"/>
      <c r="CU730" s="104"/>
    </row>
    <row r="731" spans="1:99" ht="13" x14ac:dyDescent="0.3">
      <c r="A731" s="104"/>
      <c r="B731" s="104"/>
      <c r="C731" s="104"/>
      <c r="D731" s="104"/>
      <c r="E731" s="104"/>
      <c r="F731" s="104"/>
      <c r="G731" s="104"/>
      <c r="H731" s="104"/>
      <c r="I731" s="104"/>
      <c r="J731" s="104"/>
      <c r="K731" s="104"/>
      <c r="L731" s="104"/>
      <c r="M731" s="104"/>
      <c r="P731" s="104"/>
      <c r="Q731" s="104"/>
      <c r="U731" s="104"/>
      <c r="AQ731" s="104"/>
      <c r="AR731" s="104"/>
      <c r="AS731" s="104"/>
      <c r="AT731" s="104"/>
      <c r="AU731" s="104"/>
      <c r="AV731" s="104"/>
      <c r="AW731" s="104"/>
      <c r="AX731" s="104"/>
      <c r="AY731" s="104"/>
      <c r="BH731" s="104"/>
      <c r="BJ731" s="104"/>
      <c r="BK731" s="104"/>
      <c r="BL731" s="104"/>
      <c r="BM731" s="104"/>
      <c r="BN731" s="104"/>
      <c r="BO731" s="104"/>
      <c r="BP731" s="104"/>
      <c r="BQ731" s="104"/>
      <c r="BR731" s="104"/>
      <c r="BS731" s="104"/>
      <c r="BT731" s="104"/>
      <c r="BV731" s="104"/>
      <c r="BW731" s="104"/>
      <c r="BX731" s="104"/>
      <c r="BY731" s="104"/>
      <c r="BZ731" s="104"/>
      <c r="CA731" s="104"/>
      <c r="CB731" s="104"/>
      <c r="CC731" s="104"/>
      <c r="CD731" s="104"/>
      <c r="CE731" s="104"/>
      <c r="CF731" s="104"/>
      <c r="CG731" s="104"/>
      <c r="CJ731" s="104"/>
      <c r="CL731" s="104"/>
      <c r="CM731" s="104"/>
      <c r="CN731" s="104"/>
      <c r="CO731" s="104"/>
      <c r="CP731" s="104"/>
      <c r="CQ731" s="104"/>
      <c r="CR731" s="104"/>
      <c r="CS731" s="104"/>
      <c r="CT731" s="104"/>
      <c r="CU731" s="104"/>
    </row>
    <row r="732" spans="1:99" ht="13" x14ac:dyDescent="0.3">
      <c r="A732" s="104"/>
      <c r="B732" s="104"/>
      <c r="C732" s="104"/>
      <c r="D732" s="104"/>
      <c r="E732" s="104"/>
      <c r="F732" s="104"/>
      <c r="G732" s="104"/>
      <c r="H732" s="104"/>
      <c r="I732" s="104"/>
      <c r="J732" s="104"/>
      <c r="K732" s="104"/>
      <c r="L732" s="104"/>
      <c r="M732" s="104"/>
      <c r="P732" s="104"/>
      <c r="Q732" s="104"/>
      <c r="U732" s="104"/>
      <c r="AQ732" s="104"/>
      <c r="AR732" s="104"/>
      <c r="AS732" s="104"/>
      <c r="AT732" s="104"/>
      <c r="AU732" s="104"/>
      <c r="AV732" s="104"/>
      <c r="AW732" s="104"/>
      <c r="AX732" s="104"/>
      <c r="AY732" s="104"/>
      <c r="BH732" s="104"/>
      <c r="BJ732" s="104"/>
      <c r="BK732" s="104"/>
      <c r="BL732" s="104"/>
      <c r="BM732" s="104"/>
      <c r="BN732" s="104"/>
      <c r="BO732" s="104"/>
      <c r="BP732" s="104"/>
      <c r="BQ732" s="104"/>
      <c r="BR732" s="104"/>
      <c r="BS732" s="104"/>
      <c r="BT732" s="104"/>
      <c r="BV732" s="104"/>
      <c r="BW732" s="104"/>
      <c r="BX732" s="104"/>
      <c r="BY732" s="104"/>
      <c r="BZ732" s="104"/>
      <c r="CA732" s="104"/>
      <c r="CB732" s="104"/>
      <c r="CC732" s="104"/>
      <c r="CD732" s="104"/>
      <c r="CE732" s="104"/>
      <c r="CF732" s="104"/>
      <c r="CG732" s="104"/>
      <c r="CJ732" s="104"/>
      <c r="CL732" s="104"/>
      <c r="CM732" s="104"/>
      <c r="CN732" s="104"/>
      <c r="CO732" s="104"/>
      <c r="CP732" s="104"/>
      <c r="CQ732" s="104"/>
      <c r="CR732" s="104"/>
      <c r="CS732" s="104"/>
      <c r="CT732" s="104"/>
      <c r="CU732" s="104"/>
    </row>
    <row r="733" spans="1:99" ht="13" x14ac:dyDescent="0.3">
      <c r="A733" s="104"/>
      <c r="B733" s="104"/>
      <c r="C733" s="104"/>
      <c r="D733" s="104"/>
      <c r="E733" s="104"/>
      <c r="F733" s="104"/>
      <c r="G733" s="104"/>
      <c r="H733" s="104"/>
      <c r="I733" s="104"/>
      <c r="J733" s="104"/>
      <c r="K733" s="104"/>
      <c r="L733" s="104"/>
      <c r="M733" s="104"/>
      <c r="P733" s="104"/>
      <c r="Q733" s="104"/>
      <c r="U733" s="104"/>
      <c r="AQ733" s="104"/>
      <c r="AR733" s="104"/>
      <c r="AS733" s="104"/>
      <c r="AT733" s="104"/>
      <c r="AU733" s="104"/>
      <c r="AV733" s="104"/>
      <c r="AW733" s="104"/>
      <c r="AX733" s="104"/>
      <c r="AY733" s="104"/>
      <c r="BH733" s="104"/>
      <c r="BJ733" s="104"/>
      <c r="BK733" s="104"/>
      <c r="BL733" s="104"/>
      <c r="BM733" s="104"/>
      <c r="BN733" s="104"/>
      <c r="BO733" s="104"/>
      <c r="BP733" s="104"/>
      <c r="BQ733" s="104"/>
      <c r="BR733" s="104"/>
      <c r="BS733" s="104"/>
      <c r="BT733" s="104"/>
      <c r="BV733" s="104"/>
      <c r="BW733" s="104"/>
      <c r="BX733" s="104"/>
      <c r="BY733" s="104"/>
      <c r="BZ733" s="104"/>
      <c r="CA733" s="104"/>
      <c r="CB733" s="104"/>
      <c r="CC733" s="104"/>
      <c r="CD733" s="104"/>
      <c r="CE733" s="104"/>
      <c r="CF733" s="104"/>
      <c r="CG733" s="104"/>
      <c r="CJ733" s="104"/>
      <c r="CL733" s="104"/>
      <c r="CM733" s="104"/>
      <c r="CN733" s="104"/>
      <c r="CO733" s="104"/>
      <c r="CP733" s="104"/>
      <c r="CQ733" s="104"/>
      <c r="CR733" s="104"/>
      <c r="CS733" s="104"/>
      <c r="CT733" s="104"/>
      <c r="CU733" s="104"/>
    </row>
    <row r="734" spans="1:99" ht="13" x14ac:dyDescent="0.3">
      <c r="A734" s="104"/>
      <c r="B734" s="104"/>
      <c r="C734" s="104"/>
      <c r="D734" s="104"/>
      <c r="E734" s="104"/>
      <c r="F734" s="104"/>
      <c r="G734" s="104"/>
      <c r="H734" s="104"/>
      <c r="I734" s="104"/>
      <c r="J734" s="104"/>
      <c r="K734" s="104"/>
      <c r="L734" s="104"/>
      <c r="M734" s="104"/>
      <c r="P734" s="104"/>
      <c r="Q734" s="104"/>
      <c r="U734" s="104"/>
      <c r="AQ734" s="104"/>
      <c r="AR734" s="104"/>
      <c r="AS734" s="104"/>
      <c r="AT734" s="104"/>
      <c r="AU734" s="104"/>
      <c r="AV734" s="104"/>
      <c r="AW734" s="104"/>
      <c r="AX734" s="104"/>
      <c r="AY734" s="104"/>
      <c r="BH734" s="104"/>
      <c r="BJ734" s="104"/>
      <c r="BK734" s="104"/>
      <c r="BL734" s="104"/>
      <c r="BM734" s="104"/>
      <c r="BN734" s="104"/>
      <c r="BO734" s="104"/>
      <c r="BP734" s="104"/>
      <c r="BQ734" s="104"/>
      <c r="BR734" s="104"/>
      <c r="BS734" s="104"/>
      <c r="BT734" s="104"/>
      <c r="BV734" s="104"/>
      <c r="BW734" s="104"/>
      <c r="BX734" s="104"/>
      <c r="BY734" s="104"/>
      <c r="BZ734" s="104"/>
      <c r="CA734" s="104"/>
      <c r="CB734" s="104"/>
      <c r="CC734" s="104"/>
      <c r="CD734" s="104"/>
      <c r="CE734" s="104"/>
      <c r="CF734" s="104"/>
      <c r="CG734" s="104"/>
      <c r="CJ734" s="104"/>
      <c r="CL734" s="104"/>
      <c r="CM734" s="104"/>
      <c r="CN734" s="104"/>
      <c r="CO734" s="104"/>
      <c r="CP734" s="104"/>
      <c r="CQ734" s="104"/>
      <c r="CR734" s="104"/>
      <c r="CS734" s="104"/>
      <c r="CT734" s="104"/>
      <c r="CU734" s="104"/>
    </row>
    <row r="735" spans="1:99" ht="13" x14ac:dyDescent="0.3">
      <c r="A735" s="104"/>
      <c r="B735" s="104"/>
      <c r="C735" s="104"/>
      <c r="D735" s="104"/>
      <c r="E735" s="104"/>
      <c r="F735" s="104"/>
      <c r="G735" s="104"/>
      <c r="H735" s="104"/>
      <c r="I735" s="104"/>
      <c r="J735" s="104"/>
      <c r="K735" s="104"/>
      <c r="L735" s="104"/>
      <c r="M735" s="104"/>
      <c r="P735" s="104"/>
      <c r="Q735" s="104"/>
      <c r="U735" s="104"/>
      <c r="AQ735" s="104"/>
      <c r="AR735" s="104"/>
      <c r="AS735" s="104"/>
      <c r="AT735" s="104"/>
      <c r="AU735" s="104"/>
      <c r="AV735" s="104"/>
      <c r="AW735" s="104"/>
      <c r="AX735" s="104"/>
      <c r="AY735" s="104"/>
      <c r="BH735" s="104"/>
      <c r="BJ735" s="104"/>
      <c r="BK735" s="104"/>
      <c r="BL735" s="104"/>
      <c r="BM735" s="104"/>
      <c r="BN735" s="104"/>
      <c r="BO735" s="104"/>
      <c r="BP735" s="104"/>
      <c r="BQ735" s="104"/>
      <c r="BR735" s="104"/>
      <c r="BS735" s="104"/>
      <c r="BT735" s="104"/>
      <c r="BV735" s="104"/>
      <c r="BW735" s="104"/>
      <c r="BX735" s="104"/>
      <c r="BY735" s="104"/>
      <c r="BZ735" s="104"/>
      <c r="CA735" s="104"/>
      <c r="CB735" s="104"/>
      <c r="CC735" s="104"/>
      <c r="CD735" s="104"/>
      <c r="CE735" s="104"/>
      <c r="CF735" s="104"/>
      <c r="CG735" s="104"/>
      <c r="CJ735" s="104"/>
      <c r="CL735" s="104"/>
      <c r="CM735" s="104"/>
      <c r="CN735" s="104"/>
      <c r="CO735" s="104"/>
      <c r="CP735" s="104"/>
      <c r="CQ735" s="104"/>
      <c r="CR735" s="104"/>
      <c r="CS735" s="104"/>
      <c r="CT735" s="104"/>
      <c r="CU735" s="104"/>
    </row>
    <row r="736" spans="1:99" ht="13" x14ac:dyDescent="0.3">
      <c r="A736" s="104"/>
      <c r="B736" s="104"/>
      <c r="C736" s="104"/>
      <c r="D736" s="104"/>
      <c r="E736" s="104"/>
      <c r="F736" s="104"/>
      <c r="G736" s="104"/>
      <c r="H736" s="104"/>
      <c r="I736" s="104"/>
      <c r="J736" s="104"/>
      <c r="K736" s="104"/>
      <c r="L736" s="104"/>
      <c r="M736" s="104"/>
      <c r="P736" s="104"/>
      <c r="Q736" s="104"/>
      <c r="U736" s="104"/>
      <c r="AQ736" s="104"/>
      <c r="AR736" s="104"/>
      <c r="AS736" s="104"/>
      <c r="AT736" s="104"/>
      <c r="AU736" s="104"/>
      <c r="AV736" s="104"/>
      <c r="AW736" s="104"/>
      <c r="AX736" s="104"/>
      <c r="AY736" s="104"/>
      <c r="BH736" s="104"/>
      <c r="BJ736" s="104"/>
      <c r="BK736" s="104"/>
      <c r="BL736" s="104"/>
      <c r="BM736" s="104"/>
      <c r="BN736" s="104"/>
      <c r="BO736" s="104"/>
      <c r="BP736" s="104"/>
      <c r="BQ736" s="104"/>
      <c r="BR736" s="104"/>
      <c r="BS736" s="104"/>
      <c r="BT736" s="104"/>
      <c r="BV736" s="104"/>
      <c r="BW736" s="104"/>
      <c r="BX736" s="104"/>
      <c r="BY736" s="104"/>
      <c r="BZ736" s="104"/>
      <c r="CA736" s="104"/>
      <c r="CB736" s="104"/>
      <c r="CC736" s="104"/>
      <c r="CD736" s="104"/>
      <c r="CE736" s="104"/>
      <c r="CF736" s="104"/>
      <c r="CG736" s="104"/>
      <c r="CJ736" s="104"/>
      <c r="CL736" s="104"/>
      <c r="CM736" s="104"/>
      <c r="CN736" s="104"/>
      <c r="CO736" s="104"/>
      <c r="CP736" s="104"/>
      <c r="CQ736" s="104"/>
      <c r="CR736" s="104"/>
      <c r="CS736" s="104"/>
      <c r="CT736" s="104"/>
      <c r="CU736" s="104"/>
    </row>
    <row r="737" spans="1:99" ht="13" x14ac:dyDescent="0.3">
      <c r="A737" s="104"/>
      <c r="B737" s="104"/>
      <c r="C737" s="104"/>
      <c r="D737" s="104"/>
      <c r="E737" s="104"/>
      <c r="F737" s="104"/>
      <c r="G737" s="104"/>
      <c r="H737" s="104"/>
      <c r="I737" s="104"/>
      <c r="J737" s="104"/>
      <c r="K737" s="104"/>
      <c r="L737" s="104"/>
      <c r="M737" s="104"/>
      <c r="P737" s="104"/>
      <c r="Q737" s="104"/>
      <c r="U737" s="104"/>
      <c r="AQ737" s="104"/>
      <c r="AR737" s="104"/>
      <c r="AS737" s="104"/>
      <c r="AT737" s="104"/>
      <c r="AU737" s="104"/>
      <c r="AV737" s="104"/>
      <c r="AW737" s="104"/>
      <c r="AX737" s="104"/>
      <c r="AY737" s="104"/>
      <c r="BH737" s="104"/>
      <c r="BJ737" s="104"/>
      <c r="BK737" s="104"/>
      <c r="BL737" s="104"/>
      <c r="BM737" s="104"/>
      <c r="BN737" s="104"/>
      <c r="BO737" s="104"/>
      <c r="BP737" s="104"/>
      <c r="BQ737" s="104"/>
      <c r="BR737" s="104"/>
      <c r="BS737" s="104"/>
      <c r="BT737" s="104"/>
      <c r="BV737" s="104"/>
      <c r="BW737" s="104"/>
      <c r="BX737" s="104"/>
      <c r="BY737" s="104"/>
      <c r="BZ737" s="104"/>
      <c r="CA737" s="104"/>
      <c r="CB737" s="104"/>
      <c r="CC737" s="104"/>
      <c r="CD737" s="104"/>
      <c r="CE737" s="104"/>
      <c r="CF737" s="104"/>
      <c r="CG737" s="104"/>
      <c r="CJ737" s="104"/>
      <c r="CL737" s="104"/>
      <c r="CM737" s="104"/>
      <c r="CN737" s="104"/>
      <c r="CO737" s="104"/>
      <c r="CP737" s="104"/>
      <c r="CQ737" s="104"/>
      <c r="CR737" s="104"/>
      <c r="CS737" s="104"/>
      <c r="CT737" s="104"/>
      <c r="CU737" s="104"/>
    </row>
    <row r="738" spans="1:99" ht="13" x14ac:dyDescent="0.3">
      <c r="A738" s="104"/>
      <c r="B738" s="104"/>
      <c r="C738" s="104"/>
      <c r="D738" s="104"/>
      <c r="E738" s="104"/>
      <c r="F738" s="104"/>
      <c r="G738" s="104"/>
      <c r="H738" s="104"/>
      <c r="I738" s="104"/>
      <c r="J738" s="104"/>
      <c r="K738" s="104"/>
      <c r="L738" s="104"/>
      <c r="M738" s="104"/>
      <c r="P738" s="104"/>
      <c r="Q738" s="104"/>
      <c r="U738" s="104"/>
      <c r="AQ738" s="104"/>
      <c r="AR738" s="104"/>
      <c r="AS738" s="104"/>
      <c r="AT738" s="104"/>
      <c r="AU738" s="104"/>
      <c r="AV738" s="104"/>
      <c r="AW738" s="104"/>
      <c r="AX738" s="104"/>
      <c r="AY738" s="104"/>
      <c r="BH738" s="104"/>
      <c r="BJ738" s="104"/>
      <c r="BK738" s="104"/>
      <c r="BL738" s="104"/>
      <c r="BM738" s="104"/>
      <c r="BN738" s="104"/>
      <c r="BO738" s="104"/>
      <c r="BP738" s="104"/>
      <c r="BQ738" s="104"/>
      <c r="BR738" s="104"/>
      <c r="BS738" s="104"/>
      <c r="BT738" s="104"/>
      <c r="BV738" s="104"/>
      <c r="BW738" s="104"/>
      <c r="BX738" s="104"/>
      <c r="BY738" s="104"/>
      <c r="BZ738" s="104"/>
      <c r="CA738" s="104"/>
      <c r="CB738" s="104"/>
      <c r="CC738" s="104"/>
      <c r="CD738" s="104"/>
      <c r="CE738" s="104"/>
      <c r="CF738" s="104"/>
      <c r="CG738" s="104"/>
      <c r="CJ738" s="104"/>
      <c r="CL738" s="104"/>
      <c r="CM738" s="104"/>
      <c r="CN738" s="104"/>
      <c r="CO738" s="104"/>
      <c r="CP738" s="104"/>
      <c r="CQ738" s="104"/>
      <c r="CR738" s="104"/>
      <c r="CS738" s="104"/>
      <c r="CT738" s="104"/>
      <c r="CU738" s="104"/>
    </row>
    <row r="739" spans="1:99" ht="13" x14ac:dyDescent="0.3">
      <c r="A739" s="104"/>
      <c r="B739" s="104"/>
      <c r="C739" s="104"/>
      <c r="D739" s="104"/>
      <c r="E739" s="104"/>
      <c r="F739" s="104"/>
      <c r="G739" s="104"/>
      <c r="H739" s="104"/>
      <c r="I739" s="104"/>
      <c r="J739" s="104"/>
      <c r="K739" s="104"/>
      <c r="L739" s="104"/>
      <c r="M739" s="104"/>
      <c r="P739" s="104"/>
      <c r="Q739" s="104"/>
      <c r="U739" s="104"/>
      <c r="AQ739" s="104"/>
      <c r="AR739" s="104"/>
      <c r="AS739" s="104"/>
      <c r="AT739" s="104"/>
      <c r="AU739" s="104"/>
      <c r="AV739" s="104"/>
      <c r="AW739" s="104"/>
      <c r="AX739" s="104"/>
      <c r="AY739" s="104"/>
      <c r="BH739" s="104"/>
      <c r="BJ739" s="104"/>
      <c r="BK739" s="104"/>
      <c r="BL739" s="104"/>
      <c r="BM739" s="104"/>
      <c r="BN739" s="104"/>
      <c r="BO739" s="104"/>
      <c r="BP739" s="104"/>
      <c r="BQ739" s="104"/>
      <c r="BR739" s="104"/>
      <c r="BS739" s="104"/>
      <c r="BT739" s="104"/>
      <c r="BV739" s="104"/>
      <c r="BW739" s="104"/>
      <c r="BX739" s="104"/>
      <c r="BY739" s="104"/>
      <c r="BZ739" s="104"/>
      <c r="CA739" s="104"/>
      <c r="CB739" s="104"/>
      <c r="CC739" s="104"/>
      <c r="CD739" s="104"/>
      <c r="CE739" s="104"/>
      <c r="CF739" s="104"/>
      <c r="CG739" s="104"/>
      <c r="CJ739" s="104"/>
      <c r="CL739" s="104"/>
      <c r="CM739" s="104"/>
      <c r="CN739" s="104"/>
      <c r="CO739" s="104"/>
      <c r="CP739" s="104"/>
      <c r="CQ739" s="104"/>
      <c r="CR739" s="104"/>
      <c r="CS739" s="104"/>
      <c r="CT739" s="104"/>
      <c r="CU739" s="104"/>
    </row>
    <row r="740" spans="1:99" ht="13" x14ac:dyDescent="0.3">
      <c r="A740" s="104"/>
      <c r="B740" s="104"/>
      <c r="C740" s="104"/>
      <c r="D740" s="104"/>
      <c r="E740" s="104"/>
      <c r="F740" s="104"/>
      <c r="G740" s="104"/>
      <c r="H740" s="104"/>
      <c r="I740" s="104"/>
      <c r="J740" s="104"/>
      <c r="K740" s="104"/>
      <c r="L740" s="104"/>
      <c r="M740" s="104"/>
      <c r="P740" s="104"/>
      <c r="Q740" s="104"/>
      <c r="U740" s="104"/>
      <c r="AQ740" s="104"/>
      <c r="AR740" s="104"/>
      <c r="AS740" s="104"/>
      <c r="AT740" s="104"/>
      <c r="AU740" s="104"/>
      <c r="AV740" s="104"/>
      <c r="AW740" s="104"/>
      <c r="AX740" s="104"/>
      <c r="AY740" s="104"/>
      <c r="BH740" s="104"/>
      <c r="BJ740" s="104"/>
      <c r="BK740" s="104"/>
      <c r="BL740" s="104"/>
      <c r="BM740" s="104"/>
      <c r="BN740" s="104"/>
      <c r="BO740" s="104"/>
      <c r="BP740" s="104"/>
      <c r="BQ740" s="104"/>
      <c r="BR740" s="104"/>
      <c r="BS740" s="104"/>
      <c r="BT740" s="104"/>
      <c r="BV740" s="104"/>
      <c r="BW740" s="104"/>
      <c r="BX740" s="104"/>
      <c r="BY740" s="104"/>
      <c r="BZ740" s="104"/>
      <c r="CA740" s="104"/>
      <c r="CB740" s="104"/>
      <c r="CC740" s="104"/>
      <c r="CD740" s="104"/>
      <c r="CE740" s="104"/>
      <c r="CF740" s="104"/>
      <c r="CG740" s="104"/>
      <c r="CJ740" s="104"/>
      <c r="CL740" s="104"/>
      <c r="CM740" s="104"/>
      <c r="CN740" s="104"/>
      <c r="CO740" s="104"/>
      <c r="CP740" s="104"/>
      <c r="CQ740" s="104"/>
      <c r="CR740" s="104"/>
      <c r="CS740" s="104"/>
      <c r="CT740" s="104"/>
      <c r="CU740" s="104"/>
    </row>
    <row r="741" spans="1:99" ht="13" x14ac:dyDescent="0.3">
      <c r="A741" s="104"/>
      <c r="B741" s="104"/>
      <c r="C741" s="104"/>
      <c r="D741" s="104"/>
      <c r="E741" s="104"/>
      <c r="F741" s="104"/>
      <c r="G741" s="104"/>
      <c r="H741" s="104"/>
      <c r="I741" s="104"/>
      <c r="J741" s="104"/>
      <c r="K741" s="104"/>
      <c r="L741" s="104"/>
      <c r="M741" s="104"/>
      <c r="P741" s="104"/>
      <c r="Q741" s="104"/>
      <c r="U741" s="104"/>
      <c r="AQ741" s="104"/>
      <c r="AR741" s="104"/>
      <c r="AS741" s="104"/>
      <c r="AT741" s="104"/>
      <c r="AU741" s="104"/>
      <c r="AV741" s="104"/>
      <c r="AW741" s="104"/>
      <c r="AX741" s="104"/>
      <c r="AY741" s="104"/>
      <c r="BH741" s="104"/>
      <c r="BJ741" s="104"/>
      <c r="BK741" s="104"/>
      <c r="BL741" s="104"/>
      <c r="BM741" s="104"/>
      <c r="BN741" s="104"/>
      <c r="BO741" s="104"/>
      <c r="BP741" s="104"/>
      <c r="BQ741" s="104"/>
      <c r="BR741" s="104"/>
      <c r="BS741" s="104"/>
      <c r="BT741" s="104"/>
      <c r="BV741" s="104"/>
      <c r="BW741" s="104"/>
      <c r="BX741" s="104"/>
      <c r="BY741" s="104"/>
      <c r="BZ741" s="104"/>
      <c r="CA741" s="104"/>
      <c r="CB741" s="104"/>
      <c r="CC741" s="104"/>
      <c r="CD741" s="104"/>
      <c r="CE741" s="104"/>
      <c r="CF741" s="104"/>
      <c r="CG741" s="104"/>
      <c r="CJ741" s="104"/>
      <c r="CL741" s="104"/>
      <c r="CM741" s="104"/>
      <c r="CN741" s="104"/>
      <c r="CO741" s="104"/>
      <c r="CP741" s="104"/>
      <c r="CQ741" s="104"/>
      <c r="CR741" s="104"/>
      <c r="CS741" s="104"/>
      <c r="CT741" s="104"/>
      <c r="CU741" s="104"/>
    </row>
    <row r="742" spans="1:99" ht="13" x14ac:dyDescent="0.3">
      <c r="A742" s="104"/>
      <c r="B742" s="104"/>
      <c r="C742" s="104"/>
      <c r="D742" s="104"/>
      <c r="E742" s="104"/>
      <c r="F742" s="104"/>
      <c r="G742" s="104"/>
      <c r="H742" s="104"/>
      <c r="I742" s="104"/>
      <c r="J742" s="104"/>
      <c r="K742" s="104"/>
      <c r="L742" s="104"/>
      <c r="M742" s="104"/>
      <c r="P742" s="104"/>
      <c r="Q742" s="104"/>
      <c r="U742" s="104"/>
      <c r="AQ742" s="104"/>
      <c r="AR742" s="104"/>
      <c r="AS742" s="104"/>
      <c r="AT742" s="104"/>
      <c r="AU742" s="104"/>
      <c r="AV742" s="104"/>
      <c r="AW742" s="104"/>
      <c r="AX742" s="104"/>
      <c r="AY742" s="104"/>
      <c r="BH742" s="104"/>
      <c r="BJ742" s="104"/>
      <c r="BK742" s="104"/>
      <c r="BL742" s="104"/>
      <c r="BM742" s="104"/>
      <c r="BN742" s="104"/>
      <c r="BO742" s="104"/>
      <c r="BP742" s="104"/>
      <c r="BQ742" s="104"/>
      <c r="BR742" s="104"/>
      <c r="BS742" s="104"/>
      <c r="BT742" s="104"/>
      <c r="BV742" s="104"/>
      <c r="BW742" s="104"/>
      <c r="BX742" s="104"/>
      <c r="BY742" s="104"/>
      <c r="BZ742" s="104"/>
      <c r="CA742" s="104"/>
      <c r="CB742" s="104"/>
      <c r="CC742" s="104"/>
      <c r="CD742" s="104"/>
      <c r="CE742" s="104"/>
      <c r="CF742" s="104"/>
      <c r="CG742" s="104"/>
      <c r="CJ742" s="104"/>
      <c r="CL742" s="104"/>
      <c r="CM742" s="104"/>
      <c r="CN742" s="104"/>
      <c r="CO742" s="104"/>
      <c r="CP742" s="104"/>
      <c r="CQ742" s="104"/>
      <c r="CR742" s="104"/>
      <c r="CS742" s="104"/>
      <c r="CT742" s="104"/>
      <c r="CU742" s="104"/>
    </row>
    <row r="743" spans="1:99" ht="13" x14ac:dyDescent="0.3">
      <c r="A743" s="104"/>
      <c r="B743" s="104"/>
      <c r="C743" s="104"/>
      <c r="D743" s="104"/>
      <c r="E743" s="104"/>
      <c r="F743" s="104"/>
      <c r="G743" s="104"/>
      <c r="H743" s="104"/>
      <c r="I743" s="104"/>
      <c r="J743" s="104"/>
      <c r="K743" s="104"/>
      <c r="L743" s="104"/>
      <c r="M743" s="104"/>
      <c r="P743" s="104"/>
      <c r="Q743" s="104"/>
      <c r="U743" s="104"/>
      <c r="AQ743" s="104"/>
      <c r="AR743" s="104"/>
      <c r="AS743" s="104"/>
      <c r="AT743" s="104"/>
      <c r="AU743" s="104"/>
      <c r="AV743" s="104"/>
      <c r="AW743" s="104"/>
      <c r="AX743" s="104"/>
      <c r="AY743" s="104"/>
      <c r="BH743" s="104"/>
      <c r="BJ743" s="104"/>
      <c r="BK743" s="104"/>
      <c r="BL743" s="104"/>
      <c r="BM743" s="104"/>
      <c r="BN743" s="104"/>
      <c r="BO743" s="104"/>
      <c r="BP743" s="104"/>
      <c r="BQ743" s="104"/>
      <c r="BR743" s="104"/>
      <c r="BS743" s="104"/>
      <c r="BT743" s="104"/>
      <c r="BV743" s="104"/>
      <c r="BW743" s="104"/>
      <c r="BX743" s="104"/>
      <c r="BY743" s="104"/>
      <c r="BZ743" s="104"/>
      <c r="CA743" s="104"/>
      <c r="CB743" s="104"/>
      <c r="CC743" s="104"/>
      <c r="CD743" s="104"/>
      <c r="CE743" s="104"/>
      <c r="CF743" s="104"/>
      <c r="CG743" s="104"/>
      <c r="CJ743" s="104"/>
      <c r="CL743" s="104"/>
      <c r="CM743" s="104"/>
      <c r="CN743" s="104"/>
      <c r="CO743" s="104"/>
      <c r="CP743" s="104"/>
      <c r="CQ743" s="104"/>
      <c r="CR743" s="104"/>
      <c r="CS743" s="104"/>
      <c r="CT743" s="104"/>
      <c r="CU743" s="104"/>
    </row>
    <row r="744" spans="1:99" ht="13" x14ac:dyDescent="0.3">
      <c r="A744" s="104"/>
      <c r="B744" s="104"/>
      <c r="C744" s="104"/>
      <c r="D744" s="104"/>
      <c r="E744" s="104"/>
      <c r="F744" s="104"/>
      <c r="G744" s="104"/>
      <c r="H744" s="104"/>
      <c r="I744" s="104"/>
      <c r="J744" s="104"/>
      <c r="K744" s="104"/>
      <c r="L744" s="104"/>
      <c r="M744" s="104"/>
      <c r="P744" s="104"/>
      <c r="Q744" s="104"/>
      <c r="U744" s="104"/>
      <c r="AQ744" s="104"/>
      <c r="AR744" s="104"/>
      <c r="AS744" s="104"/>
      <c r="AT744" s="104"/>
      <c r="AU744" s="104"/>
      <c r="AV744" s="104"/>
      <c r="AW744" s="104"/>
      <c r="AX744" s="104"/>
      <c r="AY744" s="104"/>
      <c r="BH744" s="104"/>
      <c r="BJ744" s="104"/>
      <c r="BK744" s="104"/>
      <c r="BL744" s="104"/>
      <c r="BM744" s="104"/>
      <c r="BN744" s="104"/>
      <c r="BO744" s="104"/>
      <c r="BP744" s="104"/>
      <c r="BQ744" s="104"/>
      <c r="BR744" s="104"/>
      <c r="BS744" s="104"/>
      <c r="BT744" s="104"/>
      <c r="BV744" s="104"/>
      <c r="BW744" s="104"/>
      <c r="BX744" s="104"/>
      <c r="BY744" s="104"/>
      <c r="BZ744" s="104"/>
      <c r="CA744" s="104"/>
      <c r="CB744" s="104"/>
      <c r="CC744" s="104"/>
      <c r="CD744" s="104"/>
      <c r="CE744" s="104"/>
      <c r="CF744" s="104"/>
      <c r="CG744" s="104"/>
      <c r="CJ744" s="104"/>
      <c r="CL744" s="104"/>
      <c r="CM744" s="104"/>
      <c r="CN744" s="104"/>
      <c r="CO744" s="104"/>
      <c r="CP744" s="104"/>
      <c r="CQ744" s="104"/>
      <c r="CR744" s="104"/>
      <c r="CS744" s="104"/>
      <c r="CT744" s="104"/>
      <c r="CU744" s="104"/>
    </row>
    <row r="745" spans="1:99" ht="13" x14ac:dyDescent="0.3">
      <c r="A745" s="104"/>
      <c r="B745" s="104"/>
      <c r="C745" s="104"/>
      <c r="D745" s="104"/>
      <c r="E745" s="104"/>
      <c r="F745" s="104"/>
      <c r="G745" s="104"/>
      <c r="H745" s="104"/>
      <c r="I745" s="104"/>
      <c r="J745" s="104"/>
      <c r="K745" s="104"/>
      <c r="L745" s="104"/>
      <c r="M745" s="104"/>
      <c r="P745" s="104"/>
      <c r="Q745" s="104"/>
      <c r="U745" s="104"/>
      <c r="AQ745" s="104"/>
      <c r="AR745" s="104"/>
      <c r="AS745" s="104"/>
      <c r="AT745" s="104"/>
      <c r="AU745" s="104"/>
      <c r="AV745" s="104"/>
      <c r="AW745" s="104"/>
      <c r="AX745" s="104"/>
      <c r="AY745" s="104"/>
      <c r="BH745" s="104"/>
      <c r="BJ745" s="104"/>
      <c r="BK745" s="104"/>
      <c r="BL745" s="104"/>
      <c r="BM745" s="104"/>
      <c r="BN745" s="104"/>
      <c r="BO745" s="104"/>
      <c r="BP745" s="104"/>
      <c r="BQ745" s="104"/>
      <c r="BR745" s="104"/>
      <c r="BS745" s="104"/>
      <c r="BT745" s="104"/>
      <c r="BV745" s="104"/>
      <c r="BW745" s="104"/>
      <c r="BX745" s="104"/>
      <c r="BY745" s="104"/>
      <c r="BZ745" s="104"/>
      <c r="CA745" s="104"/>
      <c r="CB745" s="104"/>
      <c r="CC745" s="104"/>
      <c r="CD745" s="104"/>
      <c r="CE745" s="104"/>
      <c r="CF745" s="104"/>
      <c r="CG745" s="104"/>
      <c r="CJ745" s="104"/>
      <c r="CL745" s="104"/>
      <c r="CM745" s="104"/>
      <c r="CN745" s="104"/>
      <c r="CO745" s="104"/>
      <c r="CP745" s="104"/>
      <c r="CQ745" s="104"/>
      <c r="CR745" s="104"/>
      <c r="CS745" s="104"/>
      <c r="CT745" s="104"/>
      <c r="CU745" s="104"/>
    </row>
    <row r="746" spans="1:99" ht="13" x14ac:dyDescent="0.3">
      <c r="A746" s="104"/>
      <c r="B746" s="104"/>
      <c r="C746" s="104"/>
      <c r="D746" s="104"/>
      <c r="E746" s="104"/>
      <c r="F746" s="104"/>
      <c r="G746" s="104"/>
      <c r="H746" s="104"/>
      <c r="I746" s="104"/>
      <c r="J746" s="104"/>
      <c r="K746" s="104"/>
      <c r="L746" s="104"/>
      <c r="M746" s="104"/>
      <c r="P746" s="104"/>
      <c r="Q746" s="104"/>
      <c r="U746" s="104"/>
      <c r="AQ746" s="104"/>
      <c r="AR746" s="104"/>
      <c r="AS746" s="104"/>
      <c r="AT746" s="104"/>
      <c r="AU746" s="104"/>
      <c r="AV746" s="104"/>
      <c r="AW746" s="104"/>
      <c r="AX746" s="104"/>
      <c r="AY746" s="104"/>
      <c r="BH746" s="104"/>
      <c r="BJ746" s="104"/>
      <c r="BK746" s="104"/>
      <c r="BL746" s="104"/>
      <c r="BM746" s="104"/>
      <c r="BN746" s="104"/>
      <c r="BO746" s="104"/>
      <c r="BP746" s="104"/>
      <c r="BQ746" s="104"/>
      <c r="BR746" s="104"/>
      <c r="BS746" s="104"/>
      <c r="BT746" s="104"/>
      <c r="BV746" s="104"/>
      <c r="BW746" s="104"/>
      <c r="BX746" s="104"/>
      <c r="BY746" s="104"/>
      <c r="BZ746" s="104"/>
      <c r="CA746" s="104"/>
      <c r="CB746" s="104"/>
      <c r="CC746" s="104"/>
      <c r="CD746" s="104"/>
      <c r="CE746" s="104"/>
      <c r="CF746" s="104"/>
      <c r="CG746" s="104"/>
      <c r="CJ746" s="104"/>
      <c r="CL746" s="104"/>
      <c r="CM746" s="104"/>
      <c r="CN746" s="104"/>
      <c r="CO746" s="104"/>
      <c r="CP746" s="104"/>
      <c r="CQ746" s="104"/>
      <c r="CR746" s="104"/>
      <c r="CS746" s="104"/>
      <c r="CT746" s="104"/>
      <c r="CU746" s="104"/>
    </row>
    <row r="747" spans="1:99" ht="13" x14ac:dyDescent="0.3">
      <c r="A747" s="104"/>
      <c r="B747" s="104"/>
      <c r="C747" s="104"/>
      <c r="D747" s="104"/>
      <c r="E747" s="104"/>
      <c r="F747" s="104"/>
      <c r="G747" s="104"/>
      <c r="H747" s="104"/>
      <c r="I747" s="104"/>
      <c r="J747" s="104"/>
      <c r="K747" s="104"/>
      <c r="L747" s="104"/>
      <c r="M747" s="104"/>
      <c r="P747" s="104"/>
      <c r="Q747" s="104"/>
      <c r="U747" s="104"/>
      <c r="AQ747" s="104"/>
      <c r="AR747" s="104"/>
      <c r="AS747" s="104"/>
      <c r="AT747" s="104"/>
      <c r="AU747" s="104"/>
      <c r="AV747" s="104"/>
      <c r="AW747" s="104"/>
      <c r="AX747" s="104"/>
      <c r="AY747" s="104"/>
      <c r="BH747" s="104"/>
      <c r="BJ747" s="104"/>
      <c r="BK747" s="104"/>
      <c r="BL747" s="104"/>
      <c r="BM747" s="104"/>
      <c r="BN747" s="104"/>
      <c r="BO747" s="104"/>
      <c r="BP747" s="104"/>
      <c r="BQ747" s="104"/>
      <c r="BR747" s="104"/>
      <c r="BS747" s="104"/>
      <c r="BT747" s="104"/>
      <c r="BV747" s="104"/>
      <c r="BW747" s="104"/>
      <c r="BX747" s="104"/>
      <c r="BY747" s="104"/>
      <c r="BZ747" s="104"/>
      <c r="CA747" s="104"/>
      <c r="CB747" s="104"/>
      <c r="CC747" s="104"/>
      <c r="CD747" s="104"/>
      <c r="CE747" s="104"/>
      <c r="CF747" s="104"/>
      <c r="CG747" s="104"/>
      <c r="CJ747" s="104"/>
      <c r="CL747" s="104"/>
      <c r="CM747" s="104"/>
      <c r="CN747" s="104"/>
      <c r="CO747" s="104"/>
      <c r="CP747" s="104"/>
      <c r="CQ747" s="104"/>
      <c r="CR747" s="104"/>
      <c r="CS747" s="104"/>
      <c r="CT747" s="104"/>
      <c r="CU747" s="104"/>
    </row>
    <row r="748" spans="1:99" ht="13" x14ac:dyDescent="0.3">
      <c r="A748" s="104"/>
      <c r="B748" s="104"/>
      <c r="C748" s="104"/>
      <c r="D748" s="104"/>
      <c r="E748" s="104"/>
      <c r="F748" s="104"/>
      <c r="G748" s="104"/>
      <c r="H748" s="104"/>
      <c r="I748" s="104"/>
      <c r="J748" s="104"/>
      <c r="K748" s="104"/>
      <c r="L748" s="104"/>
      <c r="M748" s="104"/>
      <c r="P748" s="104"/>
      <c r="Q748" s="104"/>
      <c r="U748" s="104"/>
      <c r="AQ748" s="104"/>
      <c r="AR748" s="104"/>
      <c r="AS748" s="104"/>
      <c r="AT748" s="104"/>
      <c r="AU748" s="104"/>
      <c r="AV748" s="104"/>
      <c r="AW748" s="104"/>
      <c r="AX748" s="104"/>
      <c r="AY748" s="104"/>
      <c r="BH748" s="104"/>
      <c r="BJ748" s="104"/>
      <c r="BK748" s="104"/>
      <c r="BL748" s="104"/>
      <c r="BM748" s="104"/>
      <c r="BN748" s="104"/>
      <c r="BO748" s="104"/>
      <c r="BP748" s="104"/>
      <c r="BQ748" s="104"/>
      <c r="BR748" s="104"/>
      <c r="BS748" s="104"/>
      <c r="BT748" s="104"/>
      <c r="BV748" s="104"/>
      <c r="BW748" s="104"/>
      <c r="BX748" s="104"/>
      <c r="BY748" s="104"/>
      <c r="BZ748" s="104"/>
      <c r="CA748" s="104"/>
      <c r="CB748" s="104"/>
      <c r="CC748" s="104"/>
      <c r="CD748" s="104"/>
      <c r="CE748" s="104"/>
      <c r="CF748" s="104"/>
      <c r="CG748" s="104"/>
      <c r="CJ748" s="104"/>
      <c r="CL748" s="104"/>
      <c r="CM748" s="104"/>
      <c r="CN748" s="104"/>
      <c r="CO748" s="104"/>
      <c r="CP748" s="104"/>
      <c r="CQ748" s="104"/>
      <c r="CR748" s="104"/>
      <c r="CS748" s="104"/>
      <c r="CT748" s="104"/>
      <c r="CU748" s="104"/>
    </row>
    <row r="749" spans="1:99" ht="13" x14ac:dyDescent="0.3">
      <c r="A749" s="104"/>
      <c r="B749" s="104"/>
      <c r="C749" s="104"/>
      <c r="D749" s="104"/>
      <c r="E749" s="104"/>
      <c r="F749" s="104"/>
      <c r="G749" s="104"/>
      <c r="H749" s="104"/>
      <c r="I749" s="104"/>
      <c r="J749" s="104"/>
      <c r="K749" s="104"/>
      <c r="L749" s="104"/>
      <c r="M749" s="104"/>
      <c r="P749" s="104"/>
      <c r="Q749" s="104"/>
      <c r="U749" s="104"/>
      <c r="AQ749" s="104"/>
      <c r="AR749" s="104"/>
      <c r="AS749" s="104"/>
      <c r="AT749" s="104"/>
      <c r="AU749" s="104"/>
      <c r="AV749" s="104"/>
      <c r="AW749" s="104"/>
      <c r="AX749" s="104"/>
      <c r="AY749" s="104"/>
      <c r="BH749" s="104"/>
      <c r="BJ749" s="104"/>
      <c r="BK749" s="104"/>
      <c r="BL749" s="104"/>
      <c r="BM749" s="104"/>
      <c r="BN749" s="104"/>
      <c r="BO749" s="104"/>
      <c r="BP749" s="104"/>
      <c r="BQ749" s="104"/>
      <c r="BR749" s="104"/>
      <c r="BS749" s="104"/>
      <c r="BT749" s="104"/>
      <c r="BV749" s="104"/>
      <c r="BW749" s="104"/>
      <c r="BX749" s="104"/>
      <c r="BY749" s="104"/>
      <c r="BZ749" s="104"/>
      <c r="CA749" s="104"/>
      <c r="CB749" s="104"/>
      <c r="CC749" s="104"/>
      <c r="CD749" s="104"/>
      <c r="CE749" s="104"/>
      <c r="CF749" s="104"/>
      <c r="CG749" s="104"/>
      <c r="CJ749" s="104"/>
      <c r="CL749" s="104"/>
      <c r="CM749" s="104"/>
      <c r="CN749" s="104"/>
      <c r="CO749" s="104"/>
      <c r="CP749" s="104"/>
      <c r="CQ749" s="104"/>
      <c r="CR749" s="104"/>
      <c r="CS749" s="104"/>
      <c r="CT749" s="104"/>
      <c r="CU749" s="104"/>
    </row>
    <row r="750" spans="1:99" ht="13" x14ac:dyDescent="0.3">
      <c r="A750" s="104"/>
      <c r="B750" s="104"/>
      <c r="C750" s="104"/>
      <c r="D750" s="104"/>
      <c r="E750" s="104"/>
      <c r="F750" s="104"/>
      <c r="G750" s="104"/>
      <c r="H750" s="104"/>
      <c r="I750" s="104"/>
      <c r="J750" s="104"/>
      <c r="K750" s="104"/>
      <c r="L750" s="104"/>
      <c r="M750" s="104"/>
      <c r="P750" s="104"/>
      <c r="Q750" s="104"/>
      <c r="U750" s="104"/>
      <c r="AQ750" s="104"/>
      <c r="AR750" s="104"/>
      <c r="AS750" s="104"/>
      <c r="AT750" s="104"/>
      <c r="AU750" s="104"/>
      <c r="AV750" s="104"/>
      <c r="AW750" s="104"/>
      <c r="AX750" s="104"/>
      <c r="AY750" s="104"/>
      <c r="BH750" s="104"/>
      <c r="BJ750" s="104"/>
      <c r="BK750" s="104"/>
      <c r="BL750" s="104"/>
      <c r="BM750" s="104"/>
      <c r="BN750" s="104"/>
      <c r="BO750" s="104"/>
      <c r="BP750" s="104"/>
      <c r="BQ750" s="104"/>
      <c r="BR750" s="104"/>
      <c r="BS750" s="104"/>
      <c r="BT750" s="104"/>
      <c r="BV750" s="104"/>
      <c r="BW750" s="104"/>
      <c r="BX750" s="104"/>
      <c r="BY750" s="104"/>
      <c r="BZ750" s="104"/>
      <c r="CA750" s="104"/>
      <c r="CB750" s="104"/>
      <c r="CC750" s="104"/>
      <c r="CD750" s="104"/>
      <c r="CE750" s="104"/>
      <c r="CF750" s="104"/>
      <c r="CG750" s="104"/>
      <c r="CJ750" s="104"/>
      <c r="CL750" s="104"/>
      <c r="CM750" s="104"/>
      <c r="CN750" s="104"/>
      <c r="CO750" s="104"/>
      <c r="CP750" s="104"/>
      <c r="CQ750" s="104"/>
      <c r="CR750" s="104"/>
      <c r="CS750" s="104"/>
      <c r="CT750" s="104"/>
      <c r="CU750" s="104"/>
    </row>
    <row r="751" spans="1:99" ht="13" x14ac:dyDescent="0.3">
      <c r="A751" s="104"/>
      <c r="B751" s="104"/>
      <c r="C751" s="104"/>
      <c r="D751" s="104"/>
      <c r="E751" s="104"/>
      <c r="F751" s="104"/>
      <c r="G751" s="104"/>
      <c r="H751" s="104"/>
      <c r="I751" s="104"/>
      <c r="J751" s="104"/>
      <c r="K751" s="104"/>
      <c r="L751" s="104"/>
      <c r="M751" s="104"/>
      <c r="P751" s="104"/>
      <c r="Q751" s="104"/>
      <c r="U751" s="104"/>
      <c r="AQ751" s="104"/>
      <c r="AR751" s="104"/>
      <c r="AS751" s="104"/>
      <c r="AT751" s="104"/>
      <c r="AU751" s="104"/>
      <c r="AV751" s="104"/>
      <c r="AW751" s="104"/>
      <c r="AX751" s="104"/>
      <c r="AY751" s="104"/>
      <c r="BH751" s="104"/>
      <c r="BJ751" s="104"/>
      <c r="BK751" s="104"/>
      <c r="BL751" s="104"/>
      <c r="BM751" s="104"/>
      <c r="BN751" s="104"/>
      <c r="BO751" s="104"/>
      <c r="BP751" s="104"/>
      <c r="BQ751" s="104"/>
      <c r="BR751" s="104"/>
      <c r="BS751" s="104"/>
      <c r="BT751" s="104"/>
      <c r="BV751" s="104"/>
      <c r="BW751" s="104"/>
      <c r="BX751" s="104"/>
      <c r="BY751" s="104"/>
      <c r="BZ751" s="104"/>
      <c r="CA751" s="104"/>
      <c r="CB751" s="104"/>
      <c r="CC751" s="104"/>
      <c r="CD751" s="104"/>
      <c r="CE751" s="104"/>
      <c r="CF751" s="104"/>
      <c r="CG751" s="104"/>
      <c r="CJ751" s="104"/>
      <c r="CL751" s="104"/>
      <c r="CM751" s="104"/>
      <c r="CN751" s="104"/>
      <c r="CO751" s="104"/>
      <c r="CP751" s="104"/>
      <c r="CQ751" s="104"/>
      <c r="CR751" s="104"/>
      <c r="CS751" s="104"/>
      <c r="CT751" s="104"/>
      <c r="CU751" s="104"/>
    </row>
    <row r="752" spans="1:99" ht="13" x14ac:dyDescent="0.3">
      <c r="A752" s="104"/>
      <c r="B752" s="104"/>
      <c r="C752" s="104"/>
      <c r="D752" s="104"/>
      <c r="E752" s="104"/>
      <c r="F752" s="104"/>
      <c r="G752" s="104"/>
      <c r="H752" s="104"/>
      <c r="I752" s="104"/>
      <c r="J752" s="104"/>
      <c r="K752" s="104"/>
      <c r="L752" s="104"/>
      <c r="M752" s="104"/>
      <c r="P752" s="104"/>
      <c r="Q752" s="104"/>
      <c r="U752" s="104"/>
      <c r="AQ752" s="104"/>
      <c r="AR752" s="104"/>
      <c r="AS752" s="104"/>
      <c r="AT752" s="104"/>
      <c r="AU752" s="104"/>
      <c r="AV752" s="104"/>
      <c r="AW752" s="104"/>
      <c r="AX752" s="104"/>
      <c r="AY752" s="104"/>
      <c r="BH752" s="104"/>
      <c r="BJ752" s="104"/>
      <c r="BK752" s="104"/>
      <c r="BL752" s="104"/>
      <c r="BM752" s="104"/>
      <c r="BN752" s="104"/>
      <c r="BO752" s="104"/>
      <c r="BP752" s="104"/>
      <c r="BQ752" s="104"/>
      <c r="BR752" s="104"/>
      <c r="BS752" s="104"/>
      <c r="BT752" s="104"/>
      <c r="BV752" s="104"/>
      <c r="BW752" s="104"/>
      <c r="BX752" s="104"/>
      <c r="BY752" s="104"/>
      <c r="BZ752" s="104"/>
      <c r="CA752" s="104"/>
      <c r="CB752" s="104"/>
      <c r="CC752" s="104"/>
      <c r="CD752" s="104"/>
      <c r="CE752" s="104"/>
      <c r="CF752" s="104"/>
      <c r="CG752" s="104"/>
      <c r="CJ752" s="104"/>
      <c r="CL752" s="104"/>
      <c r="CM752" s="104"/>
      <c r="CN752" s="104"/>
      <c r="CO752" s="104"/>
      <c r="CP752" s="104"/>
      <c r="CQ752" s="104"/>
      <c r="CR752" s="104"/>
      <c r="CS752" s="104"/>
      <c r="CT752" s="104"/>
      <c r="CU752" s="104"/>
    </row>
    <row r="753" spans="1:99" ht="13" x14ac:dyDescent="0.3">
      <c r="A753" s="104"/>
      <c r="B753" s="104"/>
      <c r="C753" s="104"/>
      <c r="D753" s="104"/>
      <c r="E753" s="104"/>
      <c r="F753" s="104"/>
      <c r="G753" s="104"/>
      <c r="H753" s="104"/>
      <c r="I753" s="104"/>
      <c r="J753" s="104"/>
      <c r="K753" s="104"/>
      <c r="L753" s="104"/>
      <c r="M753" s="104"/>
      <c r="P753" s="104"/>
      <c r="Q753" s="104"/>
      <c r="U753" s="104"/>
      <c r="AQ753" s="104"/>
      <c r="AR753" s="104"/>
      <c r="AS753" s="104"/>
      <c r="AT753" s="104"/>
      <c r="AU753" s="104"/>
      <c r="AV753" s="104"/>
      <c r="AW753" s="104"/>
      <c r="AX753" s="104"/>
      <c r="AY753" s="104"/>
      <c r="BH753" s="104"/>
      <c r="BJ753" s="104"/>
      <c r="BK753" s="104"/>
      <c r="BL753" s="104"/>
      <c r="BM753" s="104"/>
      <c r="BN753" s="104"/>
      <c r="BO753" s="104"/>
      <c r="BP753" s="104"/>
      <c r="BQ753" s="104"/>
      <c r="BR753" s="104"/>
      <c r="BS753" s="104"/>
      <c r="BT753" s="104"/>
      <c r="BV753" s="104"/>
      <c r="BW753" s="104"/>
      <c r="BX753" s="104"/>
      <c r="BY753" s="104"/>
      <c r="BZ753" s="104"/>
      <c r="CA753" s="104"/>
      <c r="CB753" s="104"/>
      <c r="CC753" s="104"/>
      <c r="CD753" s="104"/>
      <c r="CE753" s="104"/>
      <c r="CF753" s="104"/>
      <c r="CG753" s="104"/>
      <c r="CJ753" s="104"/>
      <c r="CL753" s="104"/>
      <c r="CM753" s="104"/>
      <c r="CN753" s="104"/>
      <c r="CO753" s="104"/>
      <c r="CP753" s="104"/>
      <c r="CQ753" s="104"/>
      <c r="CR753" s="104"/>
      <c r="CS753" s="104"/>
      <c r="CT753" s="104"/>
      <c r="CU753" s="104"/>
    </row>
    <row r="754" spans="1:99" ht="13" x14ac:dyDescent="0.3">
      <c r="A754" s="104"/>
      <c r="B754" s="104"/>
      <c r="C754" s="104"/>
      <c r="D754" s="104"/>
      <c r="E754" s="104"/>
      <c r="F754" s="104"/>
      <c r="G754" s="104"/>
      <c r="H754" s="104"/>
      <c r="I754" s="104"/>
      <c r="J754" s="104"/>
      <c r="K754" s="104"/>
      <c r="L754" s="104"/>
      <c r="M754" s="104"/>
      <c r="P754" s="104"/>
      <c r="Q754" s="104"/>
      <c r="U754" s="104"/>
      <c r="AQ754" s="104"/>
      <c r="AR754" s="104"/>
      <c r="AS754" s="104"/>
      <c r="AT754" s="104"/>
      <c r="AU754" s="104"/>
      <c r="AV754" s="104"/>
      <c r="AW754" s="104"/>
      <c r="AX754" s="104"/>
      <c r="AY754" s="104"/>
      <c r="BH754" s="104"/>
      <c r="BJ754" s="104"/>
      <c r="BK754" s="104"/>
      <c r="BL754" s="104"/>
      <c r="BM754" s="104"/>
      <c r="BN754" s="104"/>
      <c r="BO754" s="104"/>
      <c r="BP754" s="104"/>
      <c r="BQ754" s="104"/>
      <c r="BR754" s="104"/>
      <c r="BS754" s="104"/>
      <c r="BT754" s="104"/>
      <c r="BV754" s="104"/>
      <c r="BW754" s="104"/>
      <c r="BX754" s="104"/>
      <c r="BY754" s="104"/>
      <c r="BZ754" s="104"/>
      <c r="CA754" s="104"/>
      <c r="CB754" s="104"/>
      <c r="CC754" s="104"/>
      <c r="CD754" s="104"/>
      <c r="CE754" s="104"/>
      <c r="CF754" s="104"/>
      <c r="CG754" s="104"/>
      <c r="CJ754" s="104"/>
      <c r="CL754" s="104"/>
      <c r="CM754" s="104"/>
      <c r="CN754" s="104"/>
      <c r="CO754" s="104"/>
      <c r="CP754" s="104"/>
      <c r="CQ754" s="104"/>
      <c r="CR754" s="104"/>
      <c r="CS754" s="104"/>
      <c r="CT754" s="104"/>
      <c r="CU754" s="104"/>
    </row>
    <row r="755" spans="1:99" ht="13" x14ac:dyDescent="0.3">
      <c r="A755" s="104"/>
      <c r="B755" s="104"/>
      <c r="C755" s="104"/>
      <c r="D755" s="104"/>
      <c r="E755" s="104"/>
      <c r="F755" s="104"/>
      <c r="G755" s="104"/>
      <c r="H755" s="104"/>
      <c r="I755" s="104"/>
      <c r="J755" s="104"/>
      <c r="K755" s="104"/>
      <c r="L755" s="104"/>
      <c r="M755" s="104"/>
      <c r="P755" s="104"/>
      <c r="Q755" s="104"/>
      <c r="U755" s="104"/>
      <c r="AQ755" s="104"/>
      <c r="AR755" s="104"/>
      <c r="AS755" s="104"/>
      <c r="AT755" s="104"/>
      <c r="AU755" s="104"/>
      <c r="AV755" s="104"/>
      <c r="AW755" s="104"/>
      <c r="AX755" s="104"/>
      <c r="AY755" s="104"/>
      <c r="BH755" s="104"/>
      <c r="BJ755" s="104"/>
      <c r="BK755" s="104"/>
      <c r="BL755" s="104"/>
      <c r="BM755" s="104"/>
      <c r="BN755" s="104"/>
      <c r="BO755" s="104"/>
      <c r="BP755" s="104"/>
      <c r="BQ755" s="104"/>
      <c r="BR755" s="104"/>
      <c r="BS755" s="104"/>
      <c r="BT755" s="104"/>
      <c r="BV755" s="104"/>
      <c r="BW755" s="104"/>
      <c r="BX755" s="104"/>
      <c r="BY755" s="104"/>
      <c r="BZ755" s="104"/>
      <c r="CA755" s="104"/>
      <c r="CB755" s="104"/>
      <c r="CC755" s="104"/>
      <c r="CD755" s="104"/>
      <c r="CE755" s="104"/>
      <c r="CF755" s="104"/>
      <c r="CG755" s="104"/>
      <c r="CJ755" s="104"/>
      <c r="CL755" s="104"/>
      <c r="CM755" s="104"/>
      <c r="CN755" s="104"/>
      <c r="CO755" s="104"/>
      <c r="CP755" s="104"/>
      <c r="CQ755" s="104"/>
      <c r="CR755" s="104"/>
      <c r="CS755" s="104"/>
      <c r="CT755" s="104"/>
      <c r="CU755" s="104"/>
    </row>
    <row r="756" spans="1:99" ht="13" x14ac:dyDescent="0.3">
      <c r="A756" s="104"/>
      <c r="B756" s="104"/>
      <c r="C756" s="104"/>
      <c r="D756" s="104"/>
      <c r="E756" s="104"/>
      <c r="F756" s="104"/>
      <c r="G756" s="104"/>
      <c r="H756" s="104"/>
      <c r="I756" s="104"/>
      <c r="J756" s="104"/>
      <c r="K756" s="104"/>
      <c r="L756" s="104"/>
      <c r="M756" s="104"/>
      <c r="P756" s="104"/>
      <c r="Q756" s="104"/>
      <c r="U756" s="104"/>
      <c r="AQ756" s="104"/>
      <c r="AR756" s="104"/>
      <c r="AS756" s="104"/>
      <c r="AT756" s="104"/>
      <c r="AU756" s="104"/>
      <c r="AV756" s="104"/>
      <c r="AW756" s="104"/>
      <c r="AX756" s="104"/>
      <c r="AY756" s="104"/>
      <c r="BH756" s="104"/>
      <c r="BJ756" s="104"/>
      <c r="BK756" s="104"/>
      <c r="BL756" s="104"/>
      <c r="BM756" s="104"/>
      <c r="BN756" s="104"/>
      <c r="BO756" s="104"/>
      <c r="BP756" s="104"/>
      <c r="BQ756" s="104"/>
      <c r="BR756" s="104"/>
      <c r="BS756" s="104"/>
      <c r="BT756" s="104"/>
      <c r="BV756" s="104"/>
      <c r="BW756" s="104"/>
      <c r="BX756" s="104"/>
      <c r="BY756" s="104"/>
      <c r="BZ756" s="104"/>
      <c r="CA756" s="104"/>
      <c r="CB756" s="104"/>
      <c r="CC756" s="104"/>
      <c r="CD756" s="104"/>
      <c r="CE756" s="104"/>
      <c r="CF756" s="104"/>
      <c r="CG756" s="104"/>
      <c r="CJ756" s="104"/>
      <c r="CL756" s="104"/>
      <c r="CM756" s="104"/>
      <c r="CN756" s="104"/>
      <c r="CO756" s="104"/>
      <c r="CP756" s="104"/>
      <c r="CQ756" s="104"/>
      <c r="CR756" s="104"/>
      <c r="CS756" s="104"/>
      <c r="CT756" s="104"/>
      <c r="CU756" s="104"/>
    </row>
    <row r="757" spans="1:99" ht="13" x14ac:dyDescent="0.3">
      <c r="A757" s="104"/>
      <c r="B757" s="104"/>
      <c r="C757" s="104"/>
      <c r="D757" s="104"/>
      <c r="E757" s="104"/>
      <c r="F757" s="104"/>
      <c r="G757" s="104"/>
      <c r="H757" s="104"/>
      <c r="I757" s="104"/>
      <c r="J757" s="104"/>
      <c r="K757" s="104"/>
      <c r="L757" s="104"/>
      <c r="M757" s="104"/>
      <c r="P757" s="104"/>
      <c r="Q757" s="104"/>
      <c r="U757" s="104"/>
      <c r="AQ757" s="104"/>
      <c r="AR757" s="104"/>
      <c r="AS757" s="104"/>
      <c r="AT757" s="104"/>
      <c r="AU757" s="104"/>
      <c r="AV757" s="104"/>
      <c r="AW757" s="104"/>
      <c r="AX757" s="104"/>
      <c r="AY757" s="104"/>
      <c r="BH757" s="104"/>
      <c r="BJ757" s="104"/>
      <c r="BK757" s="104"/>
      <c r="BL757" s="104"/>
      <c r="BM757" s="104"/>
      <c r="BN757" s="104"/>
      <c r="BO757" s="104"/>
      <c r="BP757" s="104"/>
      <c r="BQ757" s="104"/>
      <c r="BR757" s="104"/>
      <c r="BS757" s="104"/>
      <c r="BT757" s="104"/>
      <c r="BV757" s="104"/>
      <c r="BW757" s="104"/>
      <c r="BX757" s="104"/>
      <c r="BY757" s="104"/>
      <c r="BZ757" s="104"/>
      <c r="CA757" s="104"/>
      <c r="CB757" s="104"/>
      <c r="CC757" s="104"/>
      <c r="CD757" s="104"/>
      <c r="CE757" s="104"/>
      <c r="CF757" s="104"/>
      <c r="CG757" s="104"/>
      <c r="CJ757" s="104"/>
      <c r="CL757" s="104"/>
      <c r="CM757" s="104"/>
      <c r="CN757" s="104"/>
      <c r="CO757" s="104"/>
      <c r="CP757" s="104"/>
      <c r="CQ757" s="104"/>
      <c r="CR757" s="104"/>
      <c r="CS757" s="104"/>
      <c r="CT757" s="104"/>
      <c r="CU757" s="104"/>
    </row>
    <row r="758" spans="1:99" ht="13" x14ac:dyDescent="0.3">
      <c r="A758" s="104"/>
      <c r="B758" s="104"/>
      <c r="C758" s="104"/>
      <c r="D758" s="104"/>
      <c r="E758" s="104"/>
      <c r="F758" s="104"/>
      <c r="G758" s="104"/>
      <c r="H758" s="104"/>
      <c r="I758" s="104"/>
      <c r="J758" s="104"/>
      <c r="K758" s="104"/>
      <c r="L758" s="104"/>
      <c r="M758" s="104"/>
      <c r="P758" s="104"/>
      <c r="Q758" s="104"/>
      <c r="U758" s="104"/>
      <c r="AQ758" s="104"/>
      <c r="AR758" s="104"/>
      <c r="AS758" s="104"/>
      <c r="AT758" s="104"/>
      <c r="AU758" s="104"/>
      <c r="AV758" s="104"/>
      <c r="AW758" s="104"/>
      <c r="AX758" s="104"/>
      <c r="AY758" s="104"/>
      <c r="BH758" s="104"/>
      <c r="BJ758" s="104"/>
      <c r="BK758" s="104"/>
      <c r="BL758" s="104"/>
      <c r="BM758" s="104"/>
      <c r="BN758" s="104"/>
      <c r="BO758" s="104"/>
      <c r="BP758" s="104"/>
      <c r="BQ758" s="104"/>
      <c r="BR758" s="104"/>
      <c r="BS758" s="104"/>
      <c r="BT758" s="104"/>
      <c r="BV758" s="104"/>
      <c r="BW758" s="104"/>
      <c r="BX758" s="104"/>
      <c r="BY758" s="104"/>
      <c r="BZ758" s="104"/>
      <c r="CA758" s="104"/>
      <c r="CB758" s="104"/>
      <c r="CC758" s="104"/>
      <c r="CD758" s="104"/>
      <c r="CE758" s="104"/>
      <c r="CF758" s="104"/>
      <c r="CG758" s="104"/>
      <c r="CJ758" s="104"/>
      <c r="CL758" s="104"/>
      <c r="CM758" s="104"/>
      <c r="CN758" s="104"/>
      <c r="CO758" s="104"/>
      <c r="CP758" s="104"/>
      <c r="CQ758" s="104"/>
      <c r="CR758" s="104"/>
      <c r="CS758" s="104"/>
      <c r="CT758" s="104"/>
      <c r="CU758" s="104"/>
    </row>
    <row r="759" spans="1:99" ht="13" x14ac:dyDescent="0.3">
      <c r="A759" s="104"/>
      <c r="B759" s="104"/>
      <c r="C759" s="104"/>
      <c r="D759" s="104"/>
      <c r="E759" s="104"/>
      <c r="F759" s="104"/>
      <c r="G759" s="104"/>
      <c r="H759" s="104"/>
      <c r="I759" s="104"/>
      <c r="J759" s="104"/>
      <c r="K759" s="104"/>
      <c r="L759" s="104"/>
      <c r="M759" s="104"/>
      <c r="P759" s="104"/>
      <c r="Q759" s="104"/>
      <c r="U759" s="104"/>
      <c r="AQ759" s="104"/>
      <c r="AR759" s="104"/>
      <c r="AS759" s="104"/>
      <c r="AT759" s="104"/>
      <c r="AU759" s="104"/>
      <c r="AV759" s="104"/>
      <c r="AW759" s="104"/>
      <c r="AX759" s="104"/>
      <c r="AY759" s="104"/>
      <c r="BH759" s="104"/>
      <c r="BJ759" s="104"/>
      <c r="BK759" s="104"/>
      <c r="BL759" s="104"/>
      <c r="BM759" s="104"/>
      <c r="BN759" s="104"/>
      <c r="BO759" s="104"/>
      <c r="BP759" s="104"/>
      <c r="BQ759" s="104"/>
      <c r="BR759" s="104"/>
      <c r="BS759" s="104"/>
      <c r="BT759" s="104"/>
      <c r="BV759" s="104"/>
      <c r="BW759" s="104"/>
      <c r="BX759" s="104"/>
      <c r="BY759" s="104"/>
      <c r="BZ759" s="104"/>
      <c r="CA759" s="104"/>
      <c r="CB759" s="104"/>
      <c r="CC759" s="104"/>
      <c r="CD759" s="104"/>
      <c r="CE759" s="104"/>
      <c r="CF759" s="104"/>
      <c r="CG759" s="104"/>
      <c r="CJ759" s="104"/>
      <c r="CL759" s="104"/>
      <c r="CM759" s="104"/>
      <c r="CN759" s="104"/>
      <c r="CO759" s="104"/>
      <c r="CP759" s="104"/>
      <c r="CQ759" s="104"/>
      <c r="CR759" s="104"/>
      <c r="CS759" s="104"/>
      <c r="CT759" s="104"/>
      <c r="CU759" s="104"/>
    </row>
    <row r="760" spans="1:99" ht="13" x14ac:dyDescent="0.3">
      <c r="A760" s="104"/>
      <c r="B760" s="104"/>
      <c r="C760" s="104"/>
      <c r="D760" s="104"/>
      <c r="E760" s="104"/>
      <c r="F760" s="104"/>
      <c r="G760" s="104"/>
      <c r="H760" s="104"/>
      <c r="I760" s="104"/>
      <c r="J760" s="104"/>
      <c r="K760" s="104"/>
      <c r="L760" s="104"/>
      <c r="M760" s="104"/>
      <c r="P760" s="104"/>
      <c r="Q760" s="104"/>
      <c r="U760" s="104"/>
      <c r="AQ760" s="104"/>
      <c r="AR760" s="104"/>
      <c r="AS760" s="104"/>
      <c r="AT760" s="104"/>
      <c r="AU760" s="104"/>
      <c r="AV760" s="104"/>
      <c r="AW760" s="104"/>
      <c r="AX760" s="104"/>
      <c r="AY760" s="104"/>
      <c r="BH760" s="104"/>
      <c r="BJ760" s="104"/>
      <c r="BK760" s="104"/>
      <c r="BL760" s="104"/>
      <c r="BM760" s="104"/>
      <c r="BN760" s="104"/>
      <c r="BO760" s="104"/>
      <c r="BP760" s="104"/>
      <c r="BQ760" s="104"/>
      <c r="BR760" s="104"/>
      <c r="BS760" s="104"/>
      <c r="BT760" s="104"/>
      <c r="BV760" s="104"/>
      <c r="BW760" s="104"/>
      <c r="BX760" s="104"/>
      <c r="BY760" s="104"/>
      <c r="BZ760" s="104"/>
      <c r="CA760" s="104"/>
      <c r="CB760" s="104"/>
      <c r="CC760" s="104"/>
      <c r="CD760" s="104"/>
      <c r="CE760" s="104"/>
      <c r="CF760" s="104"/>
      <c r="CG760" s="104"/>
      <c r="CJ760" s="104"/>
      <c r="CL760" s="104"/>
      <c r="CM760" s="104"/>
      <c r="CN760" s="104"/>
      <c r="CO760" s="104"/>
      <c r="CP760" s="104"/>
      <c r="CQ760" s="104"/>
      <c r="CR760" s="104"/>
      <c r="CS760" s="104"/>
      <c r="CT760" s="104"/>
      <c r="CU760" s="104"/>
    </row>
    <row r="761" spans="1:99" ht="13" x14ac:dyDescent="0.3">
      <c r="A761" s="104"/>
      <c r="B761" s="104"/>
      <c r="C761" s="104"/>
      <c r="D761" s="104"/>
      <c r="E761" s="104"/>
      <c r="F761" s="104"/>
      <c r="G761" s="104"/>
      <c r="H761" s="104"/>
      <c r="I761" s="104"/>
      <c r="J761" s="104"/>
      <c r="K761" s="104"/>
      <c r="L761" s="104"/>
      <c r="M761" s="104"/>
      <c r="P761" s="104"/>
      <c r="Q761" s="104"/>
      <c r="U761" s="104"/>
      <c r="AQ761" s="104"/>
      <c r="AR761" s="104"/>
      <c r="AS761" s="104"/>
      <c r="AT761" s="104"/>
      <c r="AU761" s="104"/>
      <c r="AV761" s="104"/>
      <c r="AW761" s="104"/>
      <c r="AX761" s="104"/>
      <c r="AY761" s="104"/>
      <c r="BH761" s="104"/>
      <c r="BJ761" s="104"/>
      <c r="BK761" s="104"/>
      <c r="BL761" s="104"/>
      <c r="BM761" s="104"/>
      <c r="BN761" s="104"/>
      <c r="BO761" s="104"/>
      <c r="BP761" s="104"/>
      <c r="BQ761" s="104"/>
      <c r="BR761" s="104"/>
      <c r="BS761" s="104"/>
      <c r="BT761" s="104"/>
      <c r="BV761" s="104"/>
      <c r="BW761" s="104"/>
      <c r="BX761" s="104"/>
      <c r="BY761" s="104"/>
      <c r="BZ761" s="104"/>
      <c r="CA761" s="104"/>
      <c r="CB761" s="104"/>
      <c r="CC761" s="104"/>
      <c r="CD761" s="104"/>
      <c r="CE761" s="104"/>
      <c r="CF761" s="104"/>
      <c r="CG761" s="104"/>
      <c r="CJ761" s="104"/>
      <c r="CL761" s="104"/>
      <c r="CM761" s="104"/>
      <c r="CN761" s="104"/>
      <c r="CO761" s="104"/>
      <c r="CP761" s="104"/>
      <c r="CQ761" s="104"/>
      <c r="CR761" s="104"/>
      <c r="CS761" s="104"/>
      <c r="CT761" s="104"/>
      <c r="CU761" s="104"/>
    </row>
    <row r="762" spans="1:99" ht="13" x14ac:dyDescent="0.3">
      <c r="A762" s="104"/>
      <c r="B762" s="104"/>
      <c r="C762" s="104"/>
      <c r="D762" s="104"/>
      <c r="E762" s="104"/>
      <c r="F762" s="104"/>
      <c r="G762" s="104"/>
      <c r="H762" s="104"/>
      <c r="I762" s="104"/>
      <c r="J762" s="104"/>
      <c r="K762" s="104"/>
      <c r="L762" s="104"/>
      <c r="M762" s="104"/>
      <c r="P762" s="104"/>
      <c r="Q762" s="104"/>
      <c r="U762" s="104"/>
      <c r="AQ762" s="104"/>
      <c r="AR762" s="104"/>
      <c r="AS762" s="104"/>
      <c r="AT762" s="104"/>
      <c r="AU762" s="104"/>
      <c r="AV762" s="104"/>
      <c r="AW762" s="104"/>
      <c r="AX762" s="104"/>
      <c r="AY762" s="104"/>
      <c r="BH762" s="104"/>
      <c r="BJ762" s="104"/>
      <c r="BK762" s="104"/>
      <c r="BL762" s="104"/>
      <c r="BM762" s="104"/>
      <c r="BN762" s="104"/>
      <c r="BO762" s="104"/>
      <c r="BP762" s="104"/>
      <c r="BQ762" s="104"/>
      <c r="BR762" s="104"/>
      <c r="BS762" s="104"/>
      <c r="BT762" s="104"/>
      <c r="BV762" s="104"/>
      <c r="BW762" s="104"/>
      <c r="BX762" s="104"/>
      <c r="BY762" s="104"/>
      <c r="BZ762" s="104"/>
      <c r="CA762" s="104"/>
      <c r="CB762" s="104"/>
      <c r="CC762" s="104"/>
      <c r="CD762" s="104"/>
      <c r="CE762" s="104"/>
      <c r="CF762" s="104"/>
      <c r="CG762" s="104"/>
      <c r="CJ762" s="104"/>
      <c r="CL762" s="104"/>
      <c r="CM762" s="104"/>
      <c r="CN762" s="104"/>
      <c r="CO762" s="104"/>
      <c r="CP762" s="104"/>
      <c r="CQ762" s="104"/>
      <c r="CR762" s="104"/>
      <c r="CS762" s="104"/>
      <c r="CT762" s="104"/>
      <c r="CU762" s="104"/>
    </row>
    <row r="763" spans="1:99" ht="13" x14ac:dyDescent="0.3">
      <c r="A763" s="104"/>
      <c r="B763" s="104"/>
      <c r="C763" s="104"/>
      <c r="D763" s="104"/>
      <c r="E763" s="104"/>
      <c r="F763" s="104"/>
      <c r="G763" s="104"/>
      <c r="H763" s="104"/>
      <c r="I763" s="104"/>
      <c r="J763" s="104"/>
      <c r="K763" s="104"/>
      <c r="L763" s="104"/>
      <c r="M763" s="104"/>
      <c r="P763" s="104"/>
      <c r="Q763" s="104"/>
      <c r="U763" s="104"/>
      <c r="AQ763" s="104"/>
      <c r="AR763" s="104"/>
      <c r="AS763" s="104"/>
      <c r="AT763" s="104"/>
      <c r="AU763" s="104"/>
      <c r="AV763" s="104"/>
      <c r="AW763" s="104"/>
      <c r="AX763" s="104"/>
      <c r="AY763" s="104"/>
      <c r="BH763" s="104"/>
      <c r="BJ763" s="104"/>
      <c r="BK763" s="104"/>
      <c r="BL763" s="104"/>
      <c r="BM763" s="104"/>
      <c r="BN763" s="104"/>
      <c r="BO763" s="104"/>
      <c r="BP763" s="104"/>
      <c r="BQ763" s="104"/>
      <c r="BR763" s="104"/>
      <c r="BS763" s="104"/>
      <c r="BT763" s="104"/>
      <c r="BV763" s="104"/>
      <c r="BW763" s="104"/>
      <c r="BX763" s="104"/>
      <c r="BY763" s="104"/>
      <c r="BZ763" s="104"/>
      <c r="CA763" s="104"/>
      <c r="CB763" s="104"/>
      <c r="CC763" s="104"/>
      <c r="CD763" s="104"/>
      <c r="CE763" s="104"/>
      <c r="CF763" s="104"/>
      <c r="CG763" s="104"/>
      <c r="CJ763" s="104"/>
      <c r="CL763" s="104"/>
      <c r="CM763" s="104"/>
      <c r="CN763" s="104"/>
      <c r="CO763" s="104"/>
      <c r="CP763" s="104"/>
      <c r="CQ763" s="104"/>
      <c r="CR763" s="104"/>
      <c r="CS763" s="104"/>
      <c r="CT763" s="104"/>
      <c r="CU763" s="104"/>
    </row>
    <row r="764" spans="1:99" ht="13" x14ac:dyDescent="0.3">
      <c r="A764" s="104"/>
      <c r="B764" s="104"/>
      <c r="C764" s="104"/>
      <c r="D764" s="104"/>
      <c r="E764" s="104"/>
      <c r="F764" s="104"/>
      <c r="G764" s="104"/>
      <c r="H764" s="104"/>
      <c r="I764" s="104"/>
      <c r="J764" s="104"/>
      <c r="K764" s="104"/>
      <c r="L764" s="104"/>
      <c r="M764" s="104"/>
      <c r="P764" s="104"/>
      <c r="Q764" s="104"/>
      <c r="U764" s="104"/>
      <c r="AQ764" s="104"/>
      <c r="AR764" s="104"/>
      <c r="AS764" s="104"/>
      <c r="AT764" s="104"/>
      <c r="AU764" s="104"/>
      <c r="AV764" s="104"/>
      <c r="AW764" s="104"/>
      <c r="AX764" s="104"/>
      <c r="AY764" s="104"/>
      <c r="BH764" s="104"/>
      <c r="BJ764" s="104"/>
      <c r="BK764" s="104"/>
      <c r="BL764" s="104"/>
      <c r="BM764" s="104"/>
      <c r="BN764" s="104"/>
      <c r="BO764" s="104"/>
      <c r="BP764" s="104"/>
      <c r="BQ764" s="104"/>
      <c r="BR764" s="104"/>
      <c r="BS764" s="104"/>
      <c r="BT764" s="104"/>
      <c r="BV764" s="104"/>
      <c r="BW764" s="104"/>
      <c r="BX764" s="104"/>
      <c r="BY764" s="104"/>
      <c r="BZ764" s="104"/>
      <c r="CA764" s="104"/>
      <c r="CB764" s="104"/>
      <c r="CC764" s="104"/>
      <c r="CD764" s="104"/>
      <c r="CE764" s="104"/>
      <c r="CF764" s="104"/>
      <c r="CG764" s="104"/>
      <c r="CJ764" s="104"/>
      <c r="CL764" s="104"/>
      <c r="CM764" s="104"/>
      <c r="CN764" s="104"/>
      <c r="CO764" s="104"/>
      <c r="CP764" s="104"/>
      <c r="CQ764" s="104"/>
      <c r="CR764" s="104"/>
      <c r="CS764" s="104"/>
      <c r="CT764" s="104"/>
      <c r="CU764" s="104"/>
    </row>
    <row r="765" spans="1:99" ht="13" x14ac:dyDescent="0.3">
      <c r="A765" s="104"/>
      <c r="B765" s="104"/>
      <c r="C765" s="104"/>
      <c r="D765" s="104"/>
      <c r="E765" s="104"/>
      <c r="F765" s="104"/>
      <c r="G765" s="104"/>
      <c r="H765" s="104"/>
      <c r="I765" s="104"/>
      <c r="J765" s="104"/>
      <c r="K765" s="104"/>
      <c r="L765" s="104"/>
      <c r="M765" s="104"/>
      <c r="P765" s="104"/>
      <c r="Q765" s="104"/>
      <c r="U765" s="104"/>
      <c r="AQ765" s="104"/>
      <c r="AR765" s="104"/>
      <c r="AS765" s="104"/>
      <c r="AT765" s="104"/>
      <c r="AU765" s="104"/>
      <c r="AV765" s="104"/>
      <c r="AW765" s="104"/>
      <c r="AX765" s="104"/>
      <c r="AY765" s="104"/>
      <c r="BH765" s="104"/>
      <c r="BJ765" s="104"/>
      <c r="BK765" s="104"/>
      <c r="BL765" s="104"/>
      <c r="BM765" s="104"/>
      <c r="BN765" s="104"/>
      <c r="BO765" s="104"/>
      <c r="BP765" s="104"/>
      <c r="BQ765" s="104"/>
      <c r="BR765" s="104"/>
      <c r="BS765" s="104"/>
      <c r="BT765" s="104"/>
      <c r="BV765" s="104"/>
      <c r="BW765" s="104"/>
      <c r="BX765" s="104"/>
      <c r="BY765" s="104"/>
      <c r="BZ765" s="104"/>
      <c r="CA765" s="104"/>
      <c r="CB765" s="104"/>
      <c r="CC765" s="104"/>
      <c r="CD765" s="104"/>
      <c r="CE765" s="104"/>
      <c r="CF765" s="104"/>
      <c r="CG765" s="104"/>
      <c r="CJ765" s="104"/>
      <c r="CL765" s="104"/>
      <c r="CM765" s="104"/>
      <c r="CN765" s="104"/>
      <c r="CO765" s="104"/>
      <c r="CP765" s="104"/>
      <c r="CQ765" s="104"/>
      <c r="CR765" s="104"/>
      <c r="CS765" s="104"/>
      <c r="CT765" s="104"/>
      <c r="CU765" s="104"/>
    </row>
    <row r="766" spans="1:99" ht="13" x14ac:dyDescent="0.3">
      <c r="A766" s="104"/>
      <c r="B766" s="104"/>
      <c r="C766" s="104"/>
      <c r="D766" s="104"/>
      <c r="E766" s="104"/>
      <c r="F766" s="104"/>
      <c r="G766" s="104"/>
      <c r="H766" s="104"/>
      <c r="I766" s="104"/>
      <c r="J766" s="104"/>
      <c r="K766" s="104"/>
      <c r="L766" s="104"/>
      <c r="M766" s="104"/>
      <c r="P766" s="104"/>
      <c r="Q766" s="104"/>
      <c r="U766" s="104"/>
      <c r="AQ766" s="104"/>
      <c r="AR766" s="104"/>
      <c r="AS766" s="104"/>
      <c r="AT766" s="104"/>
      <c r="AU766" s="104"/>
      <c r="AV766" s="104"/>
      <c r="AW766" s="104"/>
      <c r="AX766" s="104"/>
      <c r="AY766" s="104"/>
      <c r="BH766" s="104"/>
      <c r="BJ766" s="104"/>
      <c r="BK766" s="104"/>
      <c r="BL766" s="104"/>
      <c r="BM766" s="104"/>
      <c r="BN766" s="104"/>
      <c r="BO766" s="104"/>
      <c r="BP766" s="104"/>
      <c r="BQ766" s="104"/>
      <c r="BR766" s="104"/>
      <c r="BS766" s="104"/>
      <c r="BT766" s="104"/>
      <c r="BV766" s="104"/>
      <c r="BW766" s="104"/>
      <c r="BX766" s="104"/>
      <c r="BY766" s="104"/>
      <c r="BZ766" s="104"/>
      <c r="CA766" s="104"/>
      <c r="CB766" s="104"/>
      <c r="CC766" s="104"/>
      <c r="CD766" s="104"/>
      <c r="CE766" s="104"/>
      <c r="CF766" s="104"/>
      <c r="CG766" s="104"/>
      <c r="CJ766" s="104"/>
      <c r="CL766" s="104"/>
      <c r="CM766" s="104"/>
      <c r="CN766" s="104"/>
      <c r="CO766" s="104"/>
      <c r="CP766" s="104"/>
      <c r="CQ766" s="104"/>
      <c r="CR766" s="104"/>
      <c r="CS766" s="104"/>
      <c r="CT766" s="104"/>
      <c r="CU766" s="104"/>
    </row>
    <row r="767" spans="1:99" ht="13" x14ac:dyDescent="0.3">
      <c r="A767" s="104"/>
      <c r="B767" s="104"/>
      <c r="C767" s="104"/>
      <c r="D767" s="104"/>
      <c r="E767" s="104"/>
      <c r="F767" s="104"/>
      <c r="G767" s="104"/>
      <c r="H767" s="104"/>
      <c r="I767" s="104"/>
      <c r="J767" s="104"/>
      <c r="K767" s="104"/>
      <c r="L767" s="104"/>
      <c r="M767" s="104"/>
      <c r="P767" s="104"/>
      <c r="Q767" s="104"/>
      <c r="U767" s="104"/>
      <c r="AQ767" s="104"/>
      <c r="AR767" s="104"/>
      <c r="AS767" s="104"/>
      <c r="AT767" s="104"/>
      <c r="AU767" s="104"/>
      <c r="AV767" s="104"/>
      <c r="AW767" s="104"/>
      <c r="AX767" s="104"/>
      <c r="AY767" s="104"/>
      <c r="BH767" s="104"/>
      <c r="BJ767" s="104"/>
      <c r="BK767" s="104"/>
      <c r="BL767" s="104"/>
      <c r="BM767" s="104"/>
      <c r="BN767" s="104"/>
      <c r="BO767" s="104"/>
      <c r="BP767" s="104"/>
      <c r="BQ767" s="104"/>
      <c r="BR767" s="104"/>
      <c r="BS767" s="104"/>
      <c r="BT767" s="104"/>
      <c r="BV767" s="104"/>
      <c r="BW767" s="104"/>
      <c r="BX767" s="104"/>
      <c r="BY767" s="104"/>
      <c r="BZ767" s="104"/>
      <c r="CA767" s="104"/>
      <c r="CB767" s="104"/>
      <c r="CC767" s="104"/>
      <c r="CD767" s="104"/>
      <c r="CE767" s="104"/>
      <c r="CF767" s="104"/>
      <c r="CG767" s="104"/>
      <c r="CJ767" s="104"/>
      <c r="CL767" s="104"/>
      <c r="CM767" s="104"/>
      <c r="CN767" s="104"/>
      <c r="CO767" s="104"/>
      <c r="CP767" s="104"/>
      <c r="CQ767" s="104"/>
      <c r="CR767" s="104"/>
      <c r="CS767" s="104"/>
      <c r="CT767" s="104"/>
      <c r="CU767" s="104"/>
    </row>
    <row r="768" spans="1:99" ht="13" x14ac:dyDescent="0.3">
      <c r="A768" s="104"/>
      <c r="B768" s="104"/>
      <c r="C768" s="104"/>
      <c r="D768" s="104"/>
      <c r="E768" s="104"/>
      <c r="F768" s="104"/>
      <c r="G768" s="104"/>
      <c r="H768" s="104"/>
      <c r="I768" s="104"/>
      <c r="J768" s="104"/>
      <c r="K768" s="104"/>
      <c r="L768" s="104"/>
      <c r="M768" s="104"/>
      <c r="P768" s="104"/>
      <c r="Q768" s="104"/>
      <c r="U768" s="104"/>
      <c r="AQ768" s="104"/>
      <c r="AR768" s="104"/>
      <c r="AS768" s="104"/>
      <c r="AT768" s="104"/>
      <c r="AU768" s="104"/>
      <c r="AV768" s="104"/>
      <c r="AW768" s="104"/>
      <c r="AX768" s="104"/>
      <c r="AY768" s="104"/>
      <c r="BH768" s="104"/>
      <c r="BJ768" s="104"/>
      <c r="BK768" s="104"/>
      <c r="BL768" s="104"/>
      <c r="BM768" s="104"/>
      <c r="BN768" s="104"/>
      <c r="BO768" s="104"/>
      <c r="BP768" s="104"/>
      <c r="BQ768" s="104"/>
      <c r="BR768" s="104"/>
      <c r="BS768" s="104"/>
      <c r="BT768" s="104"/>
      <c r="BV768" s="104"/>
      <c r="BW768" s="104"/>
      <c r="BX768" s="104"/>
      <c r="BY768" s="104"/>
      <c r="BZ768" s="104"/>
      <c r="CA768" s="104"/>
      <c r="CB768" s="104"/>
      <c r="CC768" s="104"/>
      <c r="CD768" s="104"/>
      <c r="CE768" s="104"/>
      <c r="CF768" s="104"/>
      <c r="CG768" s="104"/>
      <c r="CJ768" s="104"/>
      <c r="CL768" s="104"/>
      <c r="CM768" s="104"/>
      <c r="CN768" s="104"/>
      <c r="CO768" s="104"/>
      <c r="CP768" s="104"/>
      <c r="CQ768" s="104"/>
      <c r="CR768" s="104"/>
      <c r="CS768" s="104"/>
      <c r="CT768" s="104"/>
      <c r="CU768" s="104"/>
    </row>
    <row r="769" spans="1:99" ht="13" x14ac:dyDescent="0.3">
      <c r="A769" s="104"/>
      <c r="B769" s="104"/>
      <c r="C769" s="104"/>
      <c r="D769" s="104"/>
      <c r="E769" s="104"/>
      <c r="F769" s="104"/>
      <c r="G769" s="104"/>
      <c r="H769" s="104"/>
      <c r="I769" s="104"/>
      <c r="J769" s="104"/>
      <c r="K769" s="104"/>
      <c r="L769" s="104"/>
      <c r="M769" s="104"/>
      <c r="P769" s="104"/>
      <c r="Q769" s="104"/>
      <c r="U769" s="104"/>
      <c r="AQ769" s="104"/>
      <c r="AR769" s="104"/>
      <c r="AS769" s="104"/>
      <c r="AT769" s="104"/>
      <c r="AU769" s="104"/>
      <c r="AV769" s="104"/>
      <c r="AW769" s="104"/>
      <c r="AX769" s="104"/>
      <c r="AY769" s="104"/>
      <c r="BH769" s="104"/>
      <c r="BJ769" s="104"/>
      <c r="BK769" s="104"/>
      <c r="BL769" s="104"/>
      <c r="BM769" s="104"/>
      <c r="BN769" s="104"/>
      <c r="BO769" s="104"/>
      <c r="BP769" s="104"/>
      <c r="BQ769" s="104"/>
      <c r="BR769" s="104"/>
      <c r="BS769" s="104"/>
      <c r="BT769" s="104"/>
      <c r="BV769" s="104"/>
      <c r="BW769" s="104"/>
      <c r="BX769" s="104"/>
      <c r="BY769" s="104"/>
      <c r="BZ769" s="104"/>
      <c r="CA769" s="104"/>
      <c r="CB769" s="104"/>
      <c r="CC769" s="104"/>
      <c r="CD769" s="104"/>
      <c r="CE769" s="104"/>
      <c r="CF769" s="104"/>
      <c r="CG769" s="104"/>
      <c r="CJ769" s="104"/>
      <c r="CL769" s="104"/>
      <c r="CM769" s="104"/>
      <c r="CN769" s="104"/>
      <c r="CO769" s="104"/>
      <c r="CP769" s="104"/>
      <c r="CQ769" s="104"/>
      <c r="CR769" s="104"/>
      <c r="CS769" s="104"/>
      <c r="CT769" s="104"/>
      <c r="CU769" s="104"/>
    </row>
    <row r="770" spans="1:99" ht="13" x14ac:dyDescent="0.3">
      <c r="A770" s="104"/>
      <c r="B770" s="104"/>
      <c r="C770" s="104"/>
      <c r="D770" s="104"/>
      <c r="E770" s="104"/>
      <c r="F770" s="104"/>
      <c r="G770" s="104"/>
      <c r="H770" s="104"/>
      <c r="I770" s="104"/>
      <c r="J770" s="104"/>
      <c r="K770" s="104"/>
      <c r="L770" s="104"/>
      <c r="M770" s="104"/>
      <c r="P770" s="104"/>
      <c r="Q770" s="104"/>
      <c r="U770" s="104"/>
      <c r="AQ770" s="104"/>
      <c r="AR770" s="104"/>
      <c r="AS770" s="104"/>
      <c r="AT770" s="104"/>
      <c r="AU770" s="104"/>
      <c r="AV770" s="104"/>
      <c r="AW770" s="104"/>
      <c r="AX770" s="104"/>
      <c r="AY770" s="104"/>
      <c r="BH770" s="104"/>
      <c r="BJ770" s="104"/>
      <c r="BK770" s="104"/>
      <c r="BL770" s="104"/>
      <c r="BM770" s="104"/>
      <c r="BN770" s="104"/>
      <c r="BO770" s="104"/>
      <c r="BP770" s="104"/>
      <c r="BQ770" s="104"/>
      <c r="BR770" s="104"/>
      <c r="BS770" s="104"/>
      <c r="BT770" s="104"/>
      <c r="BV770" s="104"/>
      <c r="BW770" s="104"/>
      <c r="BX770" s="104"/>
      <c r="BY770" s="104"/>
      <c r="BZ770" s="104"/>
      <c r="CA770" s="104"/>
      <c r="CB770" s="104"/>
      <c r="CC770" s="104"/>
      <c r="CD770" s="104"/>
      <c r="CE770" s="104"/>
      <c r="CF770" s="104"/>
      <c r="CG770" s="104"/>
      <c r="CJ770" s="104"/>
      <c r="CL770" s="104"/>
      <c r="CM770" s="104"/>
      <c r="CN770" s="104"/>
      <c r="CO770" s="104"/>
      <c r="CP770" s="104"/>
      <c r="CQ770" s="104"/>
      <c r="CR770" s="104"/>
      <c r="CS770" s="104"/>
      <c r="CT770" s="104"/>
      <c r="CU770" s="104"/>
    </row>
    <row r="771" spans="1:99" ht="13" x14ac:dyDescent="0.3">
      <c r="A771" s="104"/>
      <c r="B771" s="104"/>
      <c r="C771" s="104"/>
      <c r="D771" s="104"/>
      <c r="E771" s="104"/>
      <c r="F771" s="104"/>
      <c r="G771" s="104"/>
      <c r="H771" s="104"/>
      <c r="I771" s="104"/>
      <c r="J771" s="104"/>
      <c r="K771" s="104"/>
      <c r="L771" s="104"/>
      <c r="M771" s="104"/>
      <c r="P771" s="104"/>
      <c r="Q771" s="104"/>
      <c r="U771" s="104"/>
      <c r="AQ771" s="104"/>
      <c r="AR771" s="104"/>
      <c r="AS771" s="104"/>
      <c r="AT771" s="104"/>
      <c r="AU771" s="104"/>
      <c r="AV771" s="104"/>
      <c r="AW771" s="104"/>
      <c r="AX771" s="104"/>
      <c r="AY771" s="104"/>
      <c r="BH771" s="104"/>
      <c r="BJ771" s="104"/>
      <c r="BK771" s="104"/>
      <c r="BL771" s="104"/>
      <c r="BM771" s="104"/>
      <c r="BN771" s="104"/>
      <c r="BO771" s="104"/>
      <c r="BP771" s="104"/>
      <c r="BQ771" s="104"/>
      <c r="BR771" s="104"/>
      <c r="BS771" s="104"/>
      <c r="BT771" s="104"/>
      <c r="BV771" s="104"/>
      <c r="BW771" s="104"/>
      <c r="BX771" s="104"/>
      <c r="BY771" s="104"/>
      <c r="BZ771" s="104"/>
      <c r="CA771" s="104"/>
      <c r="CB771" s="104"/>
      <c r="CC771" s="104"/>
      <c r="CD771" s="104"/>
      <c r="CE771" s="104"/>
      <c r="CF771" s="104"/>
      <c r="CG771" s="104"/>
      <c r="CJ771" s="104"/>
      <c r="CL771" s="104"/>
      <c r="CM771" s="104"/>
      <c r="CN771" s="104"/>
      <c r="CO771" s="104"/>
      <c r="CP771" s="104"/>
      <c r="CQ771" s="104"/>
      <c r="CR771" s="104"/>
      <c r="CS771" s="104"/>
      <c r="CT771" s="104"/>
      <c r="CU771" s="104"/>
    </row>
    <row r="772" spans="1:99" ht="13" x14ac:dyDescent="0.3">
      <c r="A772" s="104"/>
      <c r="B772" s="104"/>
      <c r="C772" s="104"/>
      <c r="D772" s="104"/>
      <c r="E772" s="104"/>
      <c r="F772" s="104"/>
      <c r="G772" s="104"/>
      <c r="H772" s="104"/>
      <c r="I772" s="104"/>
      <c r="J772" s="104"/>
      <c r="K772" s="104"/>
      <c r="L772" s="104"/>
      <c r="M772" s="104"/>
      <c r="P772" s="104"/>
      <c r="Q772" s="104"/>
      <c r="U772" s="104"/>
      <c r="AQ772" s="104"/>
      <c r="AR772" s="104"/>
      <c r="AS772" s="104"/>
      <c r="AT772" s="104"/>
      <c r="AU772" s="104"/>
      <c r="AV772" s="104"/>
      <c r="AW772" s="104"/>
      <c r="AX772" s="104"/>
      <c r="AY772" s="104"/>
      <c r="BH772" s="104"/>
      <c r="BJ772" s="104"/>
      <c r="BK772" s="104"/>
      <c r="BL772" s="104"/>
      <c r="BM772" s="104"/>
      <c r="BN772" s="104"/>
      <c r="BO772" s="104"/>
      <c r="BP772" s="104"/>
      <c r="BQ772" s="104"/>
      <c r="BR772" s="104"/>
      <c r="BS772" s="104"/>
      <c r="BT772" s="104"/>
      <c r="BV772" s="104"/>
      <c r="BW772" s="104"/>
      <c r="BX772" s="104"/>
      <c r="BY772" s="104"/>
      <c r="BZ772" s="104"/>
      <c r="CA772" s="104"/>
      <c r="CB772" s="104"/>
      <c r="CC772" s="104"/>
      <c r="CD772" s="104"/>
      <c r="CE772" s="104"/>
      <c r="CF772" s="104"/>
      <c r="CG772" s="104"/>
      <c r="CJ772" s="104"/>
      <c r="CL772" s="104"/>
      <c r="CM772" s="104"/>
      <c r="CN772" s="104"/>
      <c r="CO772" s="104"/>
      <c r="CP772" s="104"/>
      <c r="CQ772" s="104"/>
      <c r="CR772" s="104"/>
      <c r="CS772" s="104"/>
      <c r="CT772" s="104"/>
      <c r="CU772" s="104"/>
    </row>
    <row r="773" spans="1:99" ht="13" x14ac:dyDescent="0.3">
      <c r="A773" s="104"/>
      <c r="B773" s="104"/>
      <c r="C773" s="104"/>
      <c r="D773" s="104"/>
      <c r="E773" s="104"/>
      <c r="F773" s="104"/>
      <c r="G773" s="104"/>
      <c r="H773" s="104"/>
      <c r="I773" s="104"/>
      <c r="J773" s="104"/>
      <c r="K773" s="104"/>
      <c r="L773" s="104"/>
      <c r="M773" s="104"/>
      <c r="P773" s="104"/>
      <c r="Q773" s="104"/>
      <c r="U773" s="104"/>
      <c r="AQ773" s="104"/>
      <c r="AR773" s="104"/>
      <c r="AS773" s="104"/>
      <c r="AT773" s="104"/>
      <c r="AU773" s="104"/>
      <c r="AV773" s="104"/>
      <c r="AW773" s="104"/>
      <c r="AX773" s="104"/>
      <c r="AY773" s="104"/>
      <c r="BH773" s="104"/>
      <c r="BJ773" s="104"/>
      <c r="BK773" s="104"/>
      <c r="BL773" s="104"/>
      <c r="BM773" s="104"/>
      <c r="BN773" s="104"/>
      <c r="BO773" s="104"/>
      <c r="BP773" s="104"/>
      <c r="BQ773" s="104"/>
      <c r="BR773" s="104"/>
      <c r="BS773" s="104"/>
      <c r="BT773" s="104"/>
      <c r="BV773" s="104"/>
      <c r="BW773" s="104"/>
      <c r="BX773" s="104"/>
      <c r="BY773" s="104"/>
      <c r="BZ773" s="104"/>
      <c r="CA773" s="104"/>
      <c r="CB773" s="104"/>
      <c r="CC773" s="104"/>
      <c r="CD773" s="104"/>
      <c r="CE773" s="104"/>
      <c r="CF773" s="104"/>
      <c r="CG773" s="104"/>
      <c r="CJ773" s="104"/>
      <c r="CL773" s="104"/>
      <c r="CM773" s="104"/>
      <c r="CN773" s="104"/>
      <c r="CO773" s="104"/>
      <c r="CP773" s="104"/>
      <c r="CQ773" s="104"/>
      <c r="CR773" s="104"/>
      <c r="CS773" s="104"/>
      <c r="CT773" s="104"/>
      <c r="CU773" s="104"/>
    </row>
    <row r="774" spans="1:99" ht="13" x14ac:dyDescent="0.3">
      <c r="A774" s="104"/>
      <c r="B774" s="104"/>
      <c r="C774" s="104"/>
      <c r="D774" s="104"/>
      <c r="E774" s="104"/>
      <c r="F774" s="104"/>
      <c r="G774" s="104"/>
      <c r="H774" s="104"/>
      <c r="I774" s="104"/>
      <c r="J774" s="104"/>
      <c r="K774" s="104"/>
      <c r="L774" s="104"/>
      <c r="M774" s="104"/>
      <c r="P774" s="104"/>
      <c r="Q774" s="104"/>
      <c r="U774" s="104"/>
      <c r="AQ774" s="104"/>
      <c r="AR774" s="104"/>
      <c r="AS774" s="104"/>
      <c r="AT774" s="104"/>
      <c r="AU774" s="104"/>
      <c r="AV774" s="104"/>
      <c r="AW774" s="104"/>
      <c r="AX774" s="104"/>
      <c r="AY774" s="104"/>
      <c r="BH774" s="104"/>
      <c r="BJ774" s="104"/>
      <c r="BK774" s="104"/>
      <c r="BL774" s="104"/>
      <c r="BM774" s="104"/>
      <c r="BN774" s="104"/>
      <c r="BO774" s="104"/>
      <c r="BP774" s="104"/>
      <c r="BQ774" s="104"/>
      <c r="BR774" s="104"/>
      <c r="BS774" s="104"/>
      <c r="BT774" s="104"/>
      <c r="BV774" s="104"/>
      <c r="BW774" s="104"/>
      <c r="BX774" s="104"/>
      <c r="BY774" s="104"/>
      <c r="BZ774" s="104"/>
      <c r="CA774" s="104"/>
      <c r="CB774" s="104"/>
      <c r="CC774" s="104"/>
      <c r="CD774" s="104"/>
      <c r="CE774" s="104"/>
      <c r="CF774" s="104"/>
      <c r="CG774" s="104"/>
      <c r="CJ774" s="104"/>
      <c r="CL774" s="104"/>
      <c r="CM774" s="104"/>
      <c r="CN774" s="104"/>
      <c r="CO774" s="104"/>
      <c r="CP774" s="104"/>
      <c r="CQ774" s="104"/>
      <c r="CR774" s="104"/>
      <c r="CS774" s="104"/>
      <c r="CT774" s="104"/>
      <c r="CU774" s="104"/>
    </row>
    <row r="775" spans="1:99" ht="13" x14ac:dyDescent="0.3">
      <c r="A775" s="104"/>
      <c r="B775" s="104"/>
      <c r="C775" s="104"/>
      <c r="D775" s="104"/>
      <c r="E775" s="104"/>
      <c r="F775" s="104"/>
      <c r="G775" s="104"/>
      <c r="H775" s="104"/>
      <c r="I775" s="104"/>
      <c r="J775" s="104"/>
      <c r="K775" s="104"/>
      <c r="L775" s="104"/>
      <c r="M775" s="104"/>
      <c r="P775" s="104"/>
      <c r="Q775" s="104"/>
      <c r="U775" s="104"/>
      <c r="AQ775" s="104"/>
      <c r="AR775" s="104"/>
      <c r="AS775" s="104"/>
      <c r="AT775" s="104"/>
      <c r="AU775" s="104"/>
      <c r="AV775" s="104"/>
      <c r="AW775" s="104"/>
      <c r="AX775" s="104"/>
      <c r="AY775" s="104"/>
      <c r="BH775" s="104"/>
      <c r="BJ775" s="104"/>
      <c r="BK775" s="104"/>
      <c r="BL775" s="104"/>
      <c r="BM775" s="104"/>
      <c r="BN775" s="104"/>
      <c r="BO775" s="104"/>
      <c r="BP775" s="104"/>
      <c r="BQ775" s="104"/>
      <c r="BR775" s="104"/>
      <c r="BS775" s="104"/>
      <c r="BT775" s="104"/>
      <c r="BV775" s="104"/>
      <c r="BW775" s="104"/>
      <c r="BX775" s="104"/>
      <c r="BY775" s="104"/>
      <c r="BZ775" s="104"/>
      <c r="CA775" s="104"/>
      <c r="CB775" s="104"/>
      <c r="CC775" s="104"/>
      <c r="CD775" s="104"/>
      <c r="CE775" s="104"/>
      <c r="CF775" s="104"/>
      <c r="CG775" s="104"/>
      <c r="CJ775" s="104"/>
      <c r="CL775" s="104"/>
      <c r="CM775" s="104"/>
      <c r="CN775" s="104"/>
      <c r="CO775" s="104"/>
      <c r="CP775" s="104"/>
      <c r="CQ775" s="104"/>
      <c r="CR775" s="104"/>
      <c r="CS775" s="104"/>
      <c r="CT775" s="104"/>
      <c r="CU775" s="104"/>
    </row>
    <row r="776" spans="1:99" ht="13" x14ac:dyDescent="0.3">
      <c r="A776" s="104"/>
      <c r="B776" s="104"/>
      <c r="C776" s="104"/>
      <c r="D776" s="104"/>
      <c r="E776" s="104"/>
      <c r="F776" s="104"/>
      <c r="G776" s="104"/>
      <c r="H776" s="104"/>
      <c r="I776" s="104"/>
      <c r="J776" s="104"/>
      <c r="K776" s="104"/>
      <c r="L776" s="104"/>
      <c r="M776" s="104"/>
      <c r="P776" s="104"/>
      <c r="Q776" s="104"/>
      <c r="U776" s="104"/>
      <c r="AQ776" s="104"/>
      <c r="AR776" s="104"/>
      <c r="AS776" s="104"/>
      <c r="AT776" s="104"/>
      <c r="AU776" s="104"/>
      <c r="AV776" s="104"/>
      <c r="AW776" s="104"/>
      <c r="AX776" s="104"/>
      <c r="AY776" s="104"/>
      <c r="BH776" s="104"/>
      <c r="BJ776" s="104"/>
      <c r="BK776" s="104"/>
      <c r="BL776" s="104"/>
      <c r="BM776" s="104"/>
      <c r="BN776" s="104"/>
      <c r="BO776" s="104"/>
      <c r="BP776" s="104"/>
      <c r="BQ776" s="104"/>
      <c r="BR776" s="104"/>
      <c r="BS776" s="104"/>
      <c r="BT776" s="104"/>
      <c r="BV776" s="104"/>
      <c r="BW776" s="104"/>
      <c r="BX776" s="104"/>
      <c r="BY776" s="104"/>
      <c r="BZ776" s="104"/>
      <c r="CA776" s="104"/>
      <c r="CB776" s="104"/>
      <c r="CC776" s="104"/>
      <c r="CD776" s="104"/>
      <c r="CE776" s="104"/>
      <c r="CF776" s="104"/>
      <c r="CG776" s="104"/>
      <c r="CJ776" s="104"/>
      <c r="CL776" s="104"/>
      <c r="CM776" s="104"/>
      <c r="CN776" s="104"/>
      <c r="CO776" s="104"/>
      <c r="CP776" s="104"/>
      <c r="CQ776" s="104"/>
      <c r="CR776" s="104"/>
      <c r="CS776" s="104"/>
      <c r="CT776" s="104"/>
      <c r="CU776" s="104"/>
    </row>
    <row r="777" spans="1:99" ht="13" x14ac:dyDescent="0.3">
      <c r="A777" s="104"/>
      <c r="B777" s="104"/>
      <c r="C777" s="104"/>
      <c r="D777" s="104"/>
      <c r="E777" s="104"/>
      <c r="F777" s="104"/>
      <c r="G777" s="104"/>
      <c r="H777" s="104"/>
      <c r="I777" s="104"/>
      <c r="J777" s="104"/>
      <c r="K777" s="104"/>
      <c r="L777" s="104"/>
      <c r="M777" s="104"/>
      <c r="P777" s="104"/>
      <c r="Q777" s="104"/>
      <c r="U777" s="104"/>
      <c r="AQ777" s="104"/>
      <c r="AR777" s="104"/>
      <c r="AS777" s="104"/>
      <c r="AT777" s="104"/>
      <c r="AU777" s="104"/>
      <c r="AV777" s="104"/>
      <c r="AW777" s="104"/>
      <c r="AX777" s="104"/>
      <c r="AY777" s="104"/>
      <c r="BH777" s="104"/>
      <c r="BJ777" s="104"/>
      <c r="BK777" s="104"/>
      <c r="BL777" s="104"/>
      <c r="BM777" s="104"/>
      <c r="BN777" s="104"/>
      <c r="BO777" s="104"/>
      <c r="BP777" s="104"/>
      <c r="BQ777" s="104"/>
      <c r="BR777" s="104"/>
      <c r="BS777" s="104"/>
      <c r="BT777" s="104"/>
      <c r="BV777" s="104"/>
      <c r="BW777" s="104"/>
      <c r="BX777" s="104"/>
      <c r="BY777" s="104"/>
      <c r="BZ777" s="104"/>
      <c r="CA777" s="104"/>
      <c r="CB777" s="104"/>
      <c r="CC777" s="104"/>
      <c r="CD777" s="104"/>
      <c r="CE777" s="104"/>
      <c r="CF777" s="104"/>
      <c r="CG777" s="104"/>
      <c r="CJ777" s="104"/>
      <c r="CL777" s="104"/>
      <c r="CM777" s="104"/>
      <c r="CN777" s="104"/>
      <c r="CO777" s="104"/>
      <c r="CP777" s="104"/>
      <c r="CQ777" s="104"/>
      <c r="CR777" s="104"/>
      <c r="CS777" s="104"/>
      <c r="CT777" s="104"/>
      <c r="CU777" s="104"/>
    </row>
    <row r="778" spans="1:99" ht="13" x14ac:dyDescent="0.3">
      <c r="A778" s="104"/>
      <c r="B778" s="104"/>
      <c r="C778" s="104"/>
      <c r="D778" s="104"/>
      <c r="E778" s="104"/>
      <c r="F778" s="104"/>
      <c r="G778" s="104"/>
      <c r="H778" s="104"/>
      <c r="I778" s="104"/>
      <c r="J778" s="104"/>
      <c r="K778" s="104"/>
      <c r="L778" s="104"/>
      <c r="M778" s="104"/>
      <c r="P778" s="104"/>
      <c r="Q778" s="104"/>
      <c r="U778" s="104"/>
      <c r="AQ778" s="104"/>
      <c r="AR778" s="104"/>
      <c r="AS778" s="104"/>
      <c r="AT778" s="104"/>
      <c r="AU778" s="104"/>
      <c r="AV778" s="104"/>
      <c r="AW778" s="104"/>
      <c r="AX778" s="104"/>
      <c r="AY778" s="104"/>
      <c r="BH778" s="104"/>
      <c r="BJ778" s="104"/>
      <c r="BK778" s="104"/>
      <c r="BL778" s="104"/>
      <c r="BM778" s="104"/>
      <c r="BN778" s="104"/>
      <c r="BO778" s="104"/>
      <c r="BP778" s="104"/>
      <c r="BQ778" s="104"/>
      <c r="BR778" s="104"/>
      <c r="BS778" s="104"/>
      <c r="BT778" s="104"/>
      <c r="BV778" s="104"/>
      <c r="BW778" s="104"/>
      <c r="BX778" s="104"/>
      <c r="BY778" s="104"/>
      <c r="BZ778" s="104"/>
      <c r="CA778" s="104"/>
      <c r="CB778" s="104"/>
      <c r="CC778" s="104"/>
      <c r="CD778" s="104"/>
      <c r="CE778" s="104"/>
      <c r="CF778" s="104"/>
      <c r="CG778" s="104"/>
      <c r="CJ778" s="104"/>
      <c r="CL778" s="104"/>
      <c r="CM778" s="104"/>
      <c r="CN778" s="104"/>
      <c r="CO778" s="104"/>
      <c r="CP778" s="104"/>
      <c r="CQ778" s="104"/>
      <c r="CR778" s="104"/>
      <c r="CS778" s="104"/>
      <c r="CT778" s="104"/>
      <c r="CU778" s="104"/>
    </row>
    <row r="779" spans="1:99" ht="13" x14ac:dyDescent="0.3">
      <c r="A779" s="104"/>
      <c r="B779" s="104"/>
      <c r="C779" s="104"/>
      <c r="D779" s="104"/>
      <c r="E779" s="104"/>
      <c r="F779" s="104"/>
      <c r="G779" s="104"/>
      <c r="H779" s="104"/>
      <c r="I779" s="104"/>
      <c r="J779" s="104"/>
      <c r="K779" s="104"/>
      <c r="L779" s="104"/>
      <c r="M779" s="104"/>
      <c r="P779" s="104"/>
      <c r="Q779" s="104"/>
      <c r="U779" s="104"/>
      <c r="AQ779" s="104"/>
      <c r="AR779" s="104"/>
      <c r="AS779" s="104"/>
      <c r="AT779" s="104"/>
      <c r="AU779" s="104"/>
      <c r="AV779" s="104"/>
      <c r="AW779" s="104"/>
      <c r="AX779" s="104"/>
      <c r="AY779" s="104"/>
      <c r="BH779" s="104"/>
      <c r="BJ779" s="104"/>
      <c r="BK779" s="104"/>
      <c r="BL779" s="104"/>
      <c r="BM779" s="104"/>
      <c r="BN779" s="104"/>
      <c r="BO779" s="104"/>
      <c r="BP779" s="104"/>
      <c r="BQ779" s="104"/>
      <c r="BR779" s="104"/>
      <c r="BS779" s="104"/>
      <c r="BT779" s="104"/>
      <c r="BV779" s="104"/>
      <c r="BW779" s="104"/>
      <c r="BX779" s="104"/>
      <c r="BY779" s="104"/>
      <c r="BZ779" s="104"/>
      <c r="CA779" s="104"/>
      <c r="CB779" s="104"/>
      <c r="CC779" s="104"/>
      <c r="CD779" s="104"/>
      <c r="CE779" s="104"/>
      <c r="CF779" s="104"/>
      <c r="CG779" s="104"/>
      <c r="CJ779" s="104"/>
      <c r="CL779" s="104"/>
      <c r="CM779" s="104"/>
      <c r="CN779" s="104"/>
      <c r="CO779" s="104"/>
      <c r="CP779" s="104"/>
      <c r="CQ779" s="104"/>
      <c r="CR779" s="104"/>
      <c r="CS779" s="104"/>
      <c r="CT779" s="104"/>
      <c r="CU779" s="104"/>
    </row>
    <row r="780" spans="1:99" ht="13" x14ac:dyDescent="0.3">
      <c r="A780" s="104"/>
      <c r="B780" s="104"/>
      <c r="C780" s="104"/>
      <c r="D780" s="104"/>
      <c r="E780" s="104"/>
      <c r="F780" s="104"/>
      <c r="G780" s="104"/>
      <c r="H780" s="104"/>
      <c r="I780" s="104"/>
      <c r="J780" s="104"/>
      <c r="K780" s="104"/>
      <c r="L780" s="104"/>
      <c r="M780" s="104"/>
      <c r="P780" s="104"/>
      <c r="Q780" s="104"/>
      <c r="U780" s="104"/>
      <c r="AQ780" s="104"/>
      <c r="AR780" s="104"/>
      <c r="AS780" s="104"/>
      <c r="AT780" s="104"/>
      <c r="AU780" s="104"/>
      <c r="AV780" s="104"/>
      <c r="AW780" s="104"/>
      <c r="AX780" s="104"/>
      <c r="AY780" s="104"/>
      <c r="BH780" s="104"/>
      <c r="BJ780" s="104"/>
      <c r="BK780" s="104"/>
      <c r="BL780" s="104"/>
      <c r="BM780" s="104"/>
      <c r="BN780" s="104"/>
      <c r="BO780" s="104"/>
      <c r="BP780" s="104"/>
      <c r="BQ780" s="104"/>
      <c r="BR780" s="104"/>
      <c r="BS780" s="104"/>
      <c r="BT780" s="104"/>
      <c r="BV780" s="104"/>
      <c r="BW780" s="104"/>
      <c r="BX780" s="104"/>
      <c r="BY780" s="104"/>
      <c r="BZ780" s="104"/>
      <c r="CA780" s="104"/>
      <c r="CB780" s="104"/>
      <c r="CC780" s="104"/>
      <c r="CD780" s="104"/>
      <c r="CE780" s="104"/>
      <c r="CF780" s="104"/>
      <c r="CG780" s="104"/>
      <c r="CJ780" s="104"/>
      <c r="CL780" s="104"/>
      <c r="CM780" s="104"/>
      <c r="CN780" s="104"/>
      <c r="CO780" s="104"/>
      <c r="CP780" s="104"/>
      <c r="CQ780" s="104"/>
      <c r="CR780" s="104"/>
      <c r="CS780" s="104"/>
      <c r="CT780" s="104"/>
      <c r="CU780" s="104"/>
    </row>
    <row r="781" spans="1:99" ht="13" x14ac:dyDescent="0.3">
      <c r="A781" s="104"/>
      <c r="B781" s="104"/>
      <c r="C781" s="104"/>
      <c r="D781" s="104"/>
      <c r="E781" s="104"/>
      <c r="F781" s="104"/>
      <c r="G781" s="104"/>
      <c r="H781" s="104"/>
      <c r="I781" s="104"/>
      <c r="J781" s="104"/>
      <c r="K781" s="104"/>
      <c r="L781" s="104"/>
      <c r="M781" s="104"/>
      <c r="P781" s="104"/>
      <c r="Q781" s="104"/>
      <c r="U781" s="104"/>
      <c r="AQ781" s="104"/>
      <c r="AR781" s="104"/>
      <c r="AS781" s="104"/>
      <c r="AT781" s="104"/>
      <c r="AU781" s="104"/>
      <c r="AV781" s="104"/>
      <c r="AW781" s="104"/>
      <c r="AX781" s="104"/>
      <c r="AY781" s="104"/>
      <c r="BH781" s="104"/>
      <c r="BJ781" s="104"/>
      <c r="BK781" s="104"/>
      <c r="BL781" s="104"/>
      <c r="BM781" s="104"/>
      <c r="BN781" s="104"/>
      <c r="BO781" s="104"/>
      <c r="BP781" s="104"/>
      <c r="BQ781" s="104"/>
      <c r="BR781" s="104"/>
      <c r="BS781" s="104"/>
      <c r="BT781" s="104"/>
      <c r="BV781" s="104"/>
      <c r="BW781" s="104"/>
      <c r="BX781" s="104"/>
      <c r="BY781" s="104"/>
      <c r="BZ781" s="104"/>
      <c r="CA781" s="104"/>
      <c r="CB781" s="104"/>
      <c r="CC781" s="104"/>
      <c r="CD781" s="104"/>
      <c r="CE781" s="104"/>
      <c r="CF781" s="104"/>
      <c r="CG781" s="104"/>
      <c r="CJ781" s="104"/>
      <c r="CL781" s="104"/>
      <c r="CM781" s="104"/>
      <c r="CN781" s="104"/>
      <c r="CO781" s="104"/>
      <c r="CP781" s="104"/>
      <c r="CQ781" s="104"/>
      <c r="CR781" s="104"/>
      <c r="CS781" s="104"/>
      <c r="CT781" s="104"/>
      <c r="CU781" s="104"/>
    </row>
    <row r="782" spans="1:99" ht="13" x14ac:dyDescent="0.3">
      <c r="A782" s="104"/>
      <c r="B782" s="104"/>
      <c r="C782" s="104"/>
      <c r="D782" s="104"/>
      <c r="E782" s="104"/>
      <c r="F782" s="104"/>
      <c r="G782" s="104"/>
      <c r="H782" s="104"/>
      <c r="I782" s="104"/>
      <c r="J782" s="104"/>
      <c r="K782" s="104"/>
      <c r="L782" s="104"/>
      <c r="M782" s="104"/>
      <c r="P782" s="104"/>
      <c r="Q782" s="104"/>
      <c r="U782" s="104"/>
      <c r="AQ782" s="104"/>
      <c r="AR782" s="104"/>
      <c r="AS782" s="104"/>
      <c r="AT782" s="104"/>
      <c r="AU782" s="104"/>
      <c r="AV782" s="104"/>
      <c r="AW782" s="104"/>
      <c r="AX782" s="104"/>
      <c r="AY782" s="104"/>
      <c r="BH782" s="104"/>
      <c r="BJ782" s="104"/>
      <c r="BK782" s="104"/>
      <c r="BL782" s="104"/>
      <c r="BM782" s="104"/>
      <c r="BN782" s="104"/>
      <c r="BO782" s="104"/>
      <c r="BP782" s="104"/>
      <c r="BQ782" s="104"/>
      <c r="BR782" s="104"/>
      <c r="BS782" s="104"/>
      <c r="BT782" s="104"/>
      <c r="BV782" s="104"/>
      <c r="BW782" s="104"/>
      <c r="BX782" s="104"/>
      <c r="BY782" s="104"/>
      <c r="BZ782" s="104"/>
      <c r="CA782" s="104"/>
      <c r="CB782" s="104"/>
      <c r="CC782" s="104"/>
      <c r="CD782" s="104"/>
      <c r="CE782" s="104"/>
      <c r="CF782" s="104"/>
      <c r="CG782" s="104"/>
      <c r="CJ782" s="104"/>
      <c r="CL782" s="104"/>
      <c r="CM782" s="104"/>
      <c r="CN782" s="104"/>
      <c r="CO782" s="104"/>
      <c r="CP782" s="104"/>
      <c r="CQ782" s="104"/>
      <c r="CR782" s="104"/>
      <c r="CS782" s="104"/>
      <c r="CT782" s="104"/>
      <c r="CU782" s="104"/>
    </row>
    <row r="783" spans="1:99" ht="13" x14ac:dyDescent="0.3">
      <c r="A783" s="104"/>
      <c r="B783" s="104"/>
      <c r="C783" s="104"/>
      <c r="D783" s="104"/>
      <c r="E783" s="104"/>
      <c r="F783" s="104"/>
      <c r="G783" s="104"/>
      <c r="H783" s="104"/>
      <c r="I783" s="104"/>
      <c r="J783" s="104"/>
      <c r="K783" s="104"/>
      <c r="L783" s="104"/>
      <c r="M783" s="104"/>
      <c r="P783" s="104"/>
      <c r="Q783" s="104"/>
      <c r="U783" s="104"/>
      <c r="AQ783" s="104"/>
      <c r="AR783" s="104"/>
      <c r="AS783" s="104"/>
      <c r="AT783" s="104"/>
      <c r="AU783" s="104"/>
      <c r="AV783" s="104"/>
      <c r="AW783" s="104"/>
      <c r="AX783" s="104"/>
      <c r="AY783" s="104"/>
      <c r="BH783" s="104"/>
      <c r="BJ783" s="104"/>
      <c r="BK783" s="104"/>
      <c r="BL783" s="104"/>
      <c r="BM783" s="104"/>
      <c r="BN783" s="104"/>
      <c r="BO783" s="104"/>
      <c r="BP783" s="104"/>
      <c r="BQ783" s="104"/>
      <c r="BR783" s="104"/>
      <c r="BS783" s="104"/>
      <c r="BT783" s="104"/>
      <c r="BV783" s="104"/>
      <c r="BW783" s="104"/>
      <c r="BX783" s="104"/>
      <c r="BY783" s="104"/>
      <c r="BZ783" s="104"/>
      <c r="CA783" s="104"/>
      <c r="CB783" s="104"/>
      <c r="CC783" s="104"/>
      <c r="CD783" s="104"/>
      <c r="CE783" s="104"/>
      <c r="CF783" s="104"/>
      <c r="CG783" s="104"/>
      <c r="CJ783" s="104"/>
      <c r="CL783" s="104"/>
      <c r="CM783" s="104"/>
      <c r="CN783" s="104"/>
      <c r="CO783" s="104"/>
      <c r="CP783" s="104"/>
      <c r="CQ783" s="104"/>
      <c r="CR783" s="104"/>
      <c r="CS783" s="104"/>
      <c r="CT783" s="104"/>
      <c r="CU783" s="104"/>
    </row>
    <row r="784" spans="1:99" ht="13" x14ac:dyDescent="0.3">
      <c r="A784" s="104"/>
      <c r="B784" s="104"/>
      <c r="C784" s="104"/>
      <c r="D784" s="104"/>
      <c r="E784" s="104"/>
      <c r="F784" s="104"/>
      <c r="G784" s="104"/>
      <c r="H784" s="104"/>
      <c r="I784" s="104"/>
      <c r="J784" s="104"/>
      <c r="K784" s="104"/>
      <c r="L784" s="104"/>
      <c r="M784" s="104"/>
      <c r="P784" s="104"/>
      <c r="Q784" s="104"/>
      <c r="U784" s="104"/>
      <c r="AQ784" s="104"/>
      <c r="AR784" s="104"/>
      <c r="AS784" s="104"/>
      <c r="AT784" s="104"/>
      <c r="AU784" s="104"/>
      <c r="AV784" s="104"/>
      <c r="AW784" s="104"/>
      <c r="AX784" s="104"/>
      <c r="AY784" s="104"/>
      <c r="BH784" s="104"/>
      <c r="BJ784" s="104"/>
      <c r="BK784" s="104"/>
      <c r="BL784" s="104"/>
      <c r="BM784" s="104"/>
      <c r="BN784" s="104"/>
      <c r="BO784" s="104"/>
      <c r="BP784" s="104"/>
      <c r="BQ784" s="104"/>
      <c r="BR784" s="104"/>
      <c r="BS784" s="104"/>
      <c r="BT784" s="104"/>
      <c r="BV784" s="104"/>
      <c r="BW784" s="104"/>
      <c r="BX784" s="104"/>
      <c r="BY784" s="104"/>
      <c r="BZ784" s="104"/>
      <c r="CA784" s="104"/>
      <c r="CB784" s="104"/>
      <c r="CC784" s="104"/>
      <c r="CD784" s="104"/>
      <c r="CE784" s="104"/>
      <c r="CF784" s="104"/>
      <c r="CG784" s="104"/>
      <c r="CJ784" s="104"/>
      <c r="CL784" s="104"/>
      <c r="CM784" s="104"/>
      <c r="CN784" s="104"/>
      <c r="CO784" s="104"/>
      <c r="CP784" s="104"/>
      <c r="CQ784" s="104"/>
      <c r="CR784" s="104"/>
      <c r="CS784" s="104"/>
      <c r="CT784" s="104"/>
      <c r="CU784" s="104"/>
    </row>
    <row r="785" spans="1:99" ht="13" x14ac:dyDescent="0.3">
      <c r="A785" s="104"/>
      <c r="B785" s="104"/>
      <c r="C785" s="104"/>
      <c r="D785" s="104"/>
      <c r="E785" s="104"/>
      <c r="F785" s="104"/>
      <c r="G785" s="104"/>
      <c r="H785" s="104"/>
      <c r="I785" s="104"/>
      <c r="J785" s="104"/>
      <c r="K785" s="104"/>
      <c r="L785" s="104"/>
      <c r="M785" s="104"/>
      <c r="P785" s="104"/>
      <c r="Q785" s="104"/>
      <c r="U785" s="104"/>
      <c r="AQ785" s="104"/>
      <c r="AR785" s="104"/>
      <c r="AS785" s="104"/>
      <c r="AT785" s="104"/>
      <c r="AU785" s="104"/>
      <c r="AV785" s="104"/>
      <c r="AW785" s="104"/>
      <c r="AX785" s="104"/>
      <c r="AY785" s="104"/>
      <c r="BH785" s="104"/>
      <c r="BJ785" s="104"/>
      <c r="BK785" s="104"/>
      <c r="BL785" s="104"/>
      <c r="BM785" s="104"/>
      <c r="BN785" s="104"/>
      <c r="BO785" s="104"/>
      <c r="BP785" s="104"/>
      <c r="BQ785" s="104"/>
      <c r="BR785" s="104"/>
      <c r="BS785" s="104"/>
      <c r="BT785" s="104"/>
      <c r="BV785" s="104"/>
      <c r="BW785" s="104"/>
      <c r="BX785" s="104"/>
      <c r="BY785" s="104"/>
      <c r="BZ785" s="104"/>
      <c r="CA785" s="104"/>
      <c r="CB785" s="104"/>
      <c r="CC785" s="104"/>
      <c r="CD785" s="104"/>
      <c r="CE785" s="104"/>
      <c r="CF785" s="104"/>
      <c r="CG785" s="104"/>
      <c r="CJ785" s="104"/>
      <c r="CL785" s="104"/>
      <c r="CM785" s="104"/>
      <c r="CN785" s="104"/>
      <c r="CO785" s="104"/>
      <c r="CP785" s="104"/>
      <c r="CQ785" s="104"/>
      <c r="CR785" s="104"/>
      <c r="CS785" s="104"/>
      <c r="CT785" s="104"/>
      <c r="CU785" s="104"/>
    </row>
    <row r="786" spans="1:99" ht="13" x14ac:dyDescent="0.3">
      <c r="A786" s="104"/>
      <c r="B786" s="104"/>
      <c r="C786" s="104"/>
      <c r="D786" s="104"/>
      <c r="E786" s="104"/>
      <c r="F786" s="104"/>
      <c r="G786" s="104"/>
      <c r="H786" s="104"/>
      <c r="I786" s="104"/>
      <c r="J786" s="104"/>
      <c r="K786" s="104"/>
      <c r="L786" s="104"/>
      <c r="M786" s="104"/>
      <c r="P786" s="104"/>
      <c r="Q786" s="104"/>
      <c r="U786" s="104"/>
      <c r="AQ786" s="104"/>
      <c r="AR786" s="104"/>
      <c r="AS786" s="104"/>
      <c r="AT786" s="104"/>
      <c r="AU786" s="104"/>
      <c r="AV786" s="104"/>
      <c r="AW786" s="104"/>
      <c r="AX786" s="104"/>
      <c r="AY786" s="104"/>
      <c r="BH786" s="104"/>
      <c r="BJ786" s="104"/>
      <c r="BK786" s="104"/>
      <c r="BL786" s="104"/>
      <c r="BM786" s="104"/>
      <c r="BN786" s="104"/>
      <c r="BO786" s="104"/>
      <c r="BP786" s="104"/>
      <c r="BQ786" s="104"/>
      <c r="BR786" s="104"/>
      <c r="BS786" s="104"/>
      <c r="BT786" s="104"/>
      <c r="BV786" s="104"/>
      <c r="BW786" s="104"/>
      <c r="BX786" s="104"/>
      <c r="BY786" s="104"/>
      <c r="BZ786" s="104"/>
      <c r="CA786" s="104"/>
      <c r="CB786" s="104"/>
      <c r="CC786" s="104"/>
      <c r="CD786" s="104"/>
      <c r="CE786" s="104"/>
      <c r="CF786" s="104"/>
      <c r="CG786" s="104"/>
      <c r="CJ786" s="104"/>
      <c r="CL786" s="104"/>
      <c r="CM786" s="104"/>
      <c r="CN786" s="104"/>
      <c r="CO786" s="104"/>
      <c r="CP786" s="104"/>
      <c r="CQ786" s="104"/>
      <c r="CR786" s="104"/>
      <c r="CS786" s="104"/>
      <c r="CT786" s="104"/>
      <c r="CU786" s="104"/>
    </row>
    <row r="787" spans="1:99" ht="13" x14ac:dyDescent="0.3">
      <c r="A787" s="104"/>
      <c r="B787" s="104"/>
      <c r="C787" s="104"/>
      <c r="D787" s="104"/>
      <c r="E787" s="104"/>
      <c r="F787" s="104"/>
      <c r="G787" s="104"/>
      <c r="H787" s="104"/>
      <c r="I787" s="104"/>
      <c r="J787" s="104"/>
      <c r="K787" s="104"/>
      <c r="L787" s="104"/>
      <c r="M787" s="104"/>
      <c r="P787" s="104"/>
      <c r="Q787" s="104"/>
      <c r="U787" s="104"/>
      <c r="AQ787" s="104"/>
      <c r="AR787" s="104"/>
      <c r="AS787" s="104"/>
      <c r="AT787" s="104"/>
      <c r="AU787" s="104"/>
      <c r="AV787" s="104"/>
      <c r="AW787" s="104"/>
      <c r="AX787" s="104"/>
      <c r="AY787" s="104"/>
      <c r="BH787" s="104"/>
      <c r="BJ787" s="104"/>
      <c r="BK787" s="104"/>
      <c r="BL787" s="104"/>
      <c r="BM787" s="104"/>
      <c r="BN787" s="104"/>
      <c r="BO787" s="104"/>
      <c r="BP787" s="104"/>
      <c r="BQ787" s="104"/>
      <c r="BR787" s="104"/>
      <c r="BS787" s="104"/>
      <c r="BT787" s="104"/>
      <c r="BV787" s="104"/>
      <c r="BW787" s="104"/>
      <c r="BX787" s="104"/>
      <c r="BY787" s="104"/>
      <c r="BZ787" s="104"/>
      <c r="CA787" s="104"/>
      <c r="CB787" s="104"/>
      <c r="CC787" s="104"/>
      <c r="CD787" s="104"/>
      <c r="CE787" s="104"/>
      <c r="CF787" s="104"/>
      <c r="CG787" s="104"/>
      <c r="CJ787" s="104"/>
      <c r="CL787" s="104"/>
      <c r="CM787" s="104"/>
      <c r="CN787" s="104"/>
      <c r="CO787" s="104"/>
      <c r="CP787" s="104"/>
      <c r="CQ787" s="104"/>
      <c r="CR787" s="104"/>
      <c r="CS787" s="104"/>
      <c r="CT787" s="104"/>
      <c r="CU787" s="104"/>
    </row>
    <row r="788" spans="1:99" ht="13" x14ac:dyDescent="0.3">
      <c r="A788" s="104"/>
      <c r="B788" s="104"/>
      <c r="C788" s="104"/>
      <c r="D788" s="104"/>
      <c r="E788" s="104"/>
      <c r="F788" s="104"/>
      <c r="G788" s="104"/>
      <c r="H788" s="104"/>
      <c r="I788" s="104"/>
      <c r="J788" s="104"/>
      <c r="K788" s="104"/>
      <c r="L788" s="104"/>
      <c r="M788" s="104"/>
      <c r="P788" s="104"/>
      <c r="Q788" s="104"/>
      <c r="U788" s="104"/>
      <c r="AQ788" s="104"/>
      <c r="AR788" s="104"/>
      <c r="AS788" s="104"/>
      <c r="AT788" s="104"/>
      <c r="AU788" s="104"/>
      <c r="AV788" s="104"/>
      <c r="AW788" s="104"/>
      <c r="AX788" s="104"/>
      <c r="AY788" s="104"/>
      <c r="BH788" s="104"/>
      <c r="BJ788" s="104"/>
      <c r="BK788" s="104"/>
      <c r="BL788" s="104"/>
      <c r="BM788" s="104"/>
      <c r="BN788" s="104"/>
      <c r="BO788" s="104"/>
      <c r="BP788" s="104"/>
      <c r="BQ788" s="104"/>
      <c r="BR788" s="104"/>
      <c r="BS788" s="104"/>
      <c r="BT788" s="104"/>
      <c r="BV788" s="104"/>
      <c r="BW788" s="104"/>
      <c r="BX788" s="104"/>
      <c r="BY788" s="104"/>
      <c r="BZ788" s="104"/>
      <c r="CA788" s="104"/>
      <c r="CB788" s="104"/>
      <c r="CC788" s="104"/>
      <c r="CD788" s="104"/>
      <c r="CE788" s="104"/>
      <c r="CF788" s="104"/>
      <c r="CG788" s="104"/>
      <c r="CJ788" s="104"/>
      <c r="CL788" s="104"/>
      <c r="CM788" s="104"/>
      <c r="CN788" s="104"/>
      <c r="CO788" s="104"/>
      <c r="CP788" s="104"/>
      <c r="CQ788" s="104"/>
      <c r="CR788" s="104"/>
      <c r="CS788" s="104"/>
      <c r="CT788" s="104"/>
      <c r="CU788" s="104"/>
    </row>
    <row r="789" spans="1:99" ht="13" x14ac:dyDescent="0.3">
      <c r="A789" s="104"/>
      <c r="B789" s="104"/>
      <c r="C789" s="104"/>
      <c r="D789" s="104"/>
      <c r="E789" s="104"/>
      <c r="F789" s="104"/>
      <c r="G789" s="104"/>
      <c r="H789" s="104"/>
      <c r="I789" s="104"/>
      <c r="J789" s="104"/>
      <c r="K789" s="104"/>
      <c r="L789" s="104"/>
      <c r="M789" s="104"/>
      <c r="P789" s="104"/>
      <c r="Q789" s="104"/>
      <c r="U789" s="104"/>
      <c r="AQ789" s="104"/>
      <c r="AR789" s="104"/>
      <c r="AS789" s="104"/>
      <c r="AT789" s="104"/>
      <c r="AU789" s="104"/>
      <c r="AV789" s="104"/>
      <c r="AW789" s="104"/>
      <c r="AX789" s="104"/>
      <c r="AY789" s="104"/>
      <c r="BH789" s="104"/>
      <c r="BJ789" s="104"/>
      <c r="BK789" s="104"/>
      <c r="BL789" s="104"/>
      <c r="BM789" s="104"/>
      <c r="BN789" s="104"/>
      <c r="BO789" s="104"/>
      <c r="BP789" s="104"/>
      <c r="BQ789" s="104"/>
      <c r="BR789" s="104"/>
      <c r="BS789" s="104"/>
      <c r="BT789" s="104"/>
      <c r="BV789" s="104"/>
      <c r="BW789" s="104"/>
      <c r="BX789" s="104"/>
      <c r="BY789" s="104"/>
      <c r="BZ789" s="104"/>
      <c r="CA789" s="104"/>
      <c r="CB789" s="104"/>
      <c r="CC789" s="104"/>
      <c r="CD789" s="104"/>
      <c r="CE789" s="104"/>
      <c r="CF789" s="104"/>
      <c r="CG789" s="104"/>
      <c r="CJ789" s="104"/>
      <c r="CL789" s="104"/>
      <c r="CM789" s="104"/>
      <c r="CN789" s="104"/>
      <c r="CO789" s="104"/>
      <c r="CP789" s="104"/>
      <c r="CQ789" s="104"/>
      <c r="CR789" s="104"/>
      <c r="CS789" s="104"/>
      <c r="CT789" s="104"/>
      <c r="CU789" s="104"/>
    </row>
    <row r="790" spans="1:99" ht="13" x14ac:dyDescent="0.3">
      <c r="A790" s="104"/>
      <c r="B790" s="104"/>
      <c r="C790" s="104"/>
      <c r="D790" s="104"/>
      <c r="E790" s="104"/>
      <c r="F790" s="104"/>
      <c r="G790" s="104"/>
      <c r="H790" s="104"/>
      <c r="I790" s="104"/>
      <c r="J790" s="104"/>
      <c r="K790" s="104"/>
      <c r="L790" s="104"/>
      <c r="M790" s="104"/>
      <c r="P790" s="104"/>
      <c r="Q790" s="104"/>
      <c r="U790" s="104"/>
      <c r="AQ790" s="104"/>
      <c r="AR790" s="104"/>
      <c r="AS790" s="104"/>
      <c r="AT790" s="104"/>
      <c r="AU790" s="104"/>
      <c r="AV790" s="104"/>
      <c r="AW790" s="104"/>
      <c r="AX790" s="104"/>
      <c r="AY790" s="104"/>
      <c r="BH790" s="104"/>
      <c r="BJ790" s="104"/>
      <c r="BK790" s="104"/>
      <c r="BL790" s="104"/>
      <c r="BM790" s="104"/>
      <c r="BN790" s="104"/>
      <c r="BO790" s="104"/>
      <c r="BP790" s="104"/>
      <c r="BQ790" s="104"/>
      <c r="BR790" s="104"/>
      <c r="BS790" s="104"/>
      <c r="BT790" s="104"/>
      <c r="BV790" s="104"/>
      <c r="BW790" s="104"/>
      <c r="BX790" s="104"/>
      <c r="BY790" s="104"/>
      <c r="BZ790" s="104"/>
      <c r="CA790" s="104"/>
      <c r="CB790" s="104"/>
      <c r="CC790" s="104"/>
      <c r="CD790" s="104"/>
      <c r="CE790" s="104"/>
      <c r="CF790" s="104"/>
      <c r="CG790" s="104"/>
      <c r="CJ790" s="104"/>
      <c r="CL790" s="104"/>
      <c r="CM790" s="104"/>
      <c r="CN790" s="104"/>
      <c r="CO790" s="104"/>
      <c r="CP790" s="104"/>
      <c r="CQ790" s="104"/>
      <c r="CR790" s="104"/>
      <c r="CS790" s="104"/>
      <c r="CT790" s="104"/>
      <c r="CU790" s="104"/>
    </row>
    <row r="791" spans="1:99" ht="13" x14ac:dyDescent="0.3">
      <c r="A791" s="104"/>
      <c r="B791" s="104"/>
      <c r="C791" s="104"/>
      <c r="D791" s="104"/>
      <c r="E791" s="104"/>
      <c r="F791" s="104"/>
      <c r="G791" s="104"/>
      <c r="H791" s="104"/>
      <c r="I791" s="104"/>
      <c r="J791" s="104"/>
      <c r="K791" s="104"/>
      <c r="L791" s="104"/>
      <c r="M791" s="104"/>
      <c r="P791" s="104"/>
      <c r="Q791" s="104"/>
      <c r="U791" s="104"/>
      <c r="AQ791" s="104"/>
      <c r="AR791" s="104"/>
      <c r="AS791" s="104"/>
      <c r="AT791" s="104"/>
      <c r="AU791" s="104"/>
      <c r="AV791" s="104"/>
      <c r="AW791" s="104"/>
      <c r="AX791" s="104"/>
      <c r="AY791" s="104"/>
      <c r="BH791" s="104"/>
      <c r="BJ791" s="104"/>
      <c r="BK791" s="104"/>
      <c r="BL791" s="104"/>
      <c r="BM791" s="104"/>
      <c r="BN791" s="104"/>
      <c r="BO791" s="104"/>
      <c r="BP791" s="104"/>
      <c r="BQ791" s="104"/>
      <c r="BR791" s="104"/>
      <c r="BS791" s="104"/>
      <c r="BT791" s="104"/>
      <c r="BV791" s="104"/>
      <c r="BW791" s="104"/>
      <c r="BX791" s="104"/>
      <c r="BY791" s="104"/>
      <c r="BZ791" s="104"/>
      <c r="CA791" s="104"/>
      <c r="CB791" s="104"/>
      <c r="CC791" s="104"/>
      <c r="CD791" s="104"/>
      <c r="CE791" s="104"/>
      <c r="CF791" s="104"/>
      <c r="CG791" s="104"/>
      <c r="CJ791" s="104"/>
      <c r="CL791" s="104"/>
      <c r="CM791" s="104"/>
      <c r="CN791" s="104"/>
      <c r="CO791" s="104"/>
      <c r="CP791" s="104"/>
      <c r="CQ791" s="104"/>
      <c r="CR791" s="104"/>
      <c r="CS791" s="104"/>
      <c r="CT791" s="104"/>
      <c r="CU791" s="104"/>
    </row>
    <row r="792" spans="1:99" ht="13" x14ac:dyDescent="0.3">
      <c r="A792" s="104"/>
      <c r="B792" s="104"/>
      <c r="C792" s="104"/>
      <c r="D792" s="104"/>
      <c r="E792" s="104"/>
      <c r="F792" s="104"/>
      <c r="G792" s="104"/>
      <c r="H792" s="104"/>
      <c r="I792" s="104"/>
      <c r="J792" s="104"/>
      <c r="K792" s="104"/>
      <c r="L792" s="104"/>
      <c r="M792" s="104"/>
      <c r="P792" s="104"/>
      <c r="Q792" s="104"/>
      <c r="U792" s="104"/>
      <c r="AQ792" s="104"/>
      <c r="AR792" s="104"/>
      <c r="AS792" s="104"/>
      <c r="AT792" s="104"/>
      <c r="AU792" s="104"/>
      <c r="AV792" s="104"/>
      <c r="AW792" s="104"/>
      <c r="AX792" s="104"/>
      <c r="AY792" s="104"/>
      <c r="BH792" s="104"/>
      <c r="BJ792" s="104"/>
      <c r="BK792" s="104"/>
      <c r="BL792" s="104"/>
      <c r="BM792" s="104"/>
      <c r="BN792" s="104"/>
      <c r="BO792" s="104"/>
      <c r="BP792" s="104"/>
      <c r="BQ792" s="104"/>
      <c r="BR792" s="104"/>
      <c r="BS792" s="104"/>
      <c r="BT792" s="104"/>
      <c r="BV792" s="104"/>
      <c r="BW792" s="104"/>
      <c r="BX792" s="104"/>
      <c r="BY792" s="104"/>
      <c r="BZ792" s="104"/>
      <c r="CA792" s="104"/>
      <c r="CB792" s="104"/>
      <c r="CC792" s="104"/>
      <c r="CD792" s="104"/>
      <c r="CE792" s="104"/>
      <c r="CF792" s="104"/>
      <c r="CG792" s="104"/>
      <c r="CJ792" s="104"/>
      <c r="CL792" s="104"/>
      <c r="CM792" s="104"/>
      <c r="CN792" s="104"/>
      <c r="CO792" s="104"/>
      <c r="CP792" s="104"/>
      <c r="CQ792" s="104"/>
      <c r="CR792" s="104"/>
      <c r="CS792" s="104"/>
      <c r="CT792" s="104"/>
      <c r="CU792" s="104"/>
    </row>
    <row r="793" spans="1:99" ht="13" x14ac:dyDescent="0.3">
      <c r="A793" s="104"/>
      <c r="B793" s="104"/>
      <c r="C793" s="104"/>
      <c r="D793" s="104"/>
      <c r="E793" s="104"/>
      <c r="F793" s="104"/>
      <c r="G793" s="104"/>
      <c r="H793" s="104"/>
      <c r="I793" s="104"/>
      <c r="J793" s="104"/>
      <c r="K793" s="104"/>
      <c r="L793" s="104"/>
      <c r="M793" s="104"/>
      <c r="P793" s="104"/>
      <c r="Q793" s="104"/>
      <c r="U793" s="104"/>
      <c r="AQ793" s="104"/>
      <c r="AR793" s="104"/>
      <c r="AS793" s="104"/>
      <c r="AT793" s="104"/>
      <c r="AU793" s="104"/>
      <c r="AV793" s="104"/>
      <c r="AW793" s="104"/>
      <c r="AX793" s="104"/>
      <c r="AY793" s="104"/>
      <c r="BH793" s="104"/>
      <c r="BJ793" s="104"/>
      <c r="BK793" s="104"/>
      <c r="BL793" s="104"/>
      <c r="BM793" s="104"/>
      <c r="BN793" s="104"/>
      <c r="BO793" s="104"/>
      <c r="BP793" s="104"/>
      <c r="BQ793" s="104"/>
      <c r="BR793" s="104"/>
      <c r="BS793" s="104"/>
      <c r="BT793" s="104"/>
      <c r="BV793" s="104"/>
      <c r="BW793" s="104"/>
      <c r="BX793" s="104"/>
      <c r="BY793" s="104"/>
      <c r="BZ793" s="104"/>
      <c r="CA793" s="104"/>
      <c r="CB793" s="104"/>
      <c r="CC793" s="104"/>
      <c r="CD793" s="104"/>
      <c r="CE793" s="104"/>
      <c r="CF793" s="104"/>
      <c r="CG793" s="104"/>
      <c r="CJ793" s="104"/>
      <c r="CL793" s="104"/>
      <c r="CM793" s="104"/>
      <c r="CN793" s="104"/>
      <c r="CO793" s="104"/>
      <c r="CP793" s="104"/>
      <c r="CQ793" s="104"/>
      <c r="CR793" s="104"/>
      <c r="CS793" s="104"/>
      <c r="CT793" s="104"/>
      <c r="CU793" s="104"/>
    </row>
    <row r="794" spans="1:99" ht="13" x14ac:dyDescent="0.3">
      <c r="A794" s="104"/>
      <c r="B794" s="104"/>
      <c r="C794" s="104"/>
      <c r="D794" s="104"/>
      <c r="E794" s="104"/>
      <c r="F794" s="104"/>
      <c r="G794" s="104"/>
      <c r="H794" s="104"/>
      <c r="I794" s="104"/>
      <c r="J794" s="104"/>
      <c r="K794" s="104"/>
      <c r="L794" s="104"/>
      <c r="M794" s="104"/>
      <c r="P794" s="104"/>
      <c r="Q794" s="104"/>
      <c r="U794" s="104"/>
      <c r="AQ794" s="104"/>
      <c r="AR794" s="104"/>
      <c r="AS794" s="104"/>
      <c r="AT794" s="104"/>
      <c r="AU794" s="104"/>
      <c r="AV794" s="104"/>
      <c r="AW794" s="104"/>
      <c r="AX794" s="104"/>
      <c r="AY794" s="104"/>
      <c r="BH794" s="104"/>
      <c r="BJ794" s="104"/>
      <c r="BK794" s="104"/>
      <c r="BL794" s="104"/>
      <c r="BM794" s="104"/>
      <c r="BN794" s="104"/>
      <c r="BO794" s="104"/>
      <c r="BP794" s="104"/>
      <c r="BQ794" s="104"/>
      <c r="BR794" s="104"/>
      <c r="BS794" s="104"/>
      <c r="BT794" s="104"/>
      <c r="BV794" s="104"/>
      <c r="BW794" s="104"/>
      <c r="BX794" s="104"/>
      <c r="BY794" s="104"/>
      <c r="BZ794" s="104"/>
      <c r="CA794" s="104"/>
      <c r="CB794" s="104"/>
      <c r="CC794" s="104"/>
      <c r="CD794" s="104"/>
      <c r="CE794" s="104"/>
      <c r="CF794" s="104"/>
      <c r="CG794" s="104"/>
      <c r="CJ794" s="104"/>
      <c r="CL794" s="104"/>
      <c r="CM794" s="104"/>
      <c r="CN794" s="104"/>
      <c r="CO794" s="104"/>
      <c r="CP794" s="104"/>
      <c r="CQ794" s="104"/>
      <c r="CR794" s="104"/>
      <c r="CS794" s="104"/>
      <c r="CT794" s="104"/>
      <c r="CU794" s="104"/>
    </row>
    <row r="795" spans="1:99" ht="13" x14ac:dyDescent="0.3">
      <c r="A795" s="104"/>
      <c r="B795" s="104"/>
      <c r="C795" s="104"/>
      <c r="D795" s="104"/>
      <c r="E795" s="104"/>
      <c r="F795" s="104"/>
      <c r="G795" s="104"/>
      <c r="H795" s="104"/>
      <c r="I795" s="104"/>
      <c r="J795" s="104"/>
      <c r="K795" s="104"/>
      <c r="L795" s="104"/>
      <c r="M795" s="104"/>
      <c r="P795" s="104"/>
      <c r="Q795" s="104"/>
      <c r="U795" s="104"/>
      <c r="AQ795" s="104"/>
      <c r="AR795" s="104"/>
      <c r="AS795" s="104"/>
      <c r="AT795" s="104"/>
      <c r="AU795" s="104"/>
      <c r="AV795" s="104"/>
      <c r="AW795" s="104"/>
      <c r="AX795" s="104"/>
      <c r="AY795" s="104"/>
      <c r="BH795" s="104"/>
      <c r="BJ795" s="104"/>
      <c r="BK795" s="104"/>
      <c r="BL795" s="104"/>
      <c r="BM795" s="104"/>
      <c r="BN795" s="104"/>
      <c r="BO795" s="104"/>
      <c r="BP795" s="104"/>
      <c r="BQ795" s="104"/>
      <c r="BR795" s="104"/>
      <c r="BS795" s="104"/>
      <c r="BT795" s="104"/>
      <c r="BV795" s="104"/>
      <c r="BW795" s="104"/>
      <c r="BX795" s="104"/>
      <c r="BY795" s="104"/>
      <c r="BZ795" s="104"/>
      <c r="CA795" s="104"/>
      <c r="CB795" s="104"/>
      <c r="CC795" s="104"/>
      <c r="CD795" s="104"/>
      <c r="CE795" s="104"/>
      <c r="CF795" s="104"/>
      <c r="CG795" s="104"/>
      <c r="CJ795" s="104"/>
      <c r="CL795" s="104"/>
      <c r="CM795" s="104"/>
      <c r="CN795" s="104"/>
      <c r="CO795" s="104"/>
      <c r="CP795" s="104"/>
      <c r="CQ795" s="104"/>
      <c r="CR795" s="104"/>
      <c r="CS795" s="104"/>
      <c r="CT795" s="104"/>
      <c r="CU795" s="104"/>
    </row>
    <row r="796" spans="1:99" ht="13" x14ac:dyDescent="0.3">
      <c r="A796" s="104"/>
      <c r="B796" s="104"/>
      <c r="C796" s="104"/>
      <c r="D796" s="104"/>
      <c r="E796" s="104"/>
      <c r="F796" s="104"/>
      <c r="G796" s="104"/>
      <c r="H796" s="104"/>
      <c r="I796" s="104"/>
      <c r="J796" s="104"/>
      <c r="K796" s="104"/>
      <c r="L796" s="104"/>
      <c r="M796" s="104"/>
      <c r="P796" s="104"/>
      <c r="Q796" s="104"/>
      <c r="U796" s="104"/>
      <c r="AQ796" s="104"/>
      <c r="AR796" s="104"/>
      <c r="AS796" s="104"/>
      <c r="AT796" s="104"/>
      <c r="AU796" s="104"/>
      <c r="AV796" s="104"/>
      <c r="AW796" s="104"/>
      <c r="AX796" s="104"/>
      <c r="AY796" s="104"/>
      <c r="BH796" s="104"/>
      <c r="BJ796" s="104"/>
      <c r="BK796" s="104"/>
      <c r="BL796" s="104"/>
      <c r="BM796" s="104"/>
      <c r="BN796" s="104"/>
      <c r="BO796" s="104"/>
      <c r="BP796" s="104"/>
      <c r="BQ796" s="104"/>
      <c r="BR796" s="104"/>
      <c r="BS796" s="104"/>
      <c r="BT796" s="104"/>
      <c r="BV796" s="104"/>
      <c r="BW796" s="104"/>
      <c r="BX796" s="104"/>
      <c r="BY796" s="104"/>
      <c r="BZ796" s="104"/>
      <c r="CA796" s="104"/>
      <c r="CB796" s="104"/>
      <c r="CC796" s="104"/>
      <c r="CD796" s="104"/>
      <c r="CE796" s="104"/>
      <c r="CF796" s="104"/>
      <c r="CG796" s="104"/>
      <c r="CJ796" s="104"/>
      <c r="CL796" s="104"/>
      <c r="CM796" s="104"/>
      <c r="CN796" s="104"/>
      <c r="CO796" s="104"/>
      <c r="CP796" s="104"/>
      <c r="CQ796" s="104"/>
      <c r="CR796" s="104"/>
      <c r="CS796" s="104"/>
      <c r="CT796" s="104"/>
      <c r="CU796" s="104"/>
    </row>
    <row r="797" spans="1:99" ht="13" x14ac:dyDescent="0.3">
      <c r="A797" s="104"/>
      <c r="B797" s="104"/>
      <c r="C797" s="104"/>
      <c r="D797" s="104"/>
      <c r="E797" s="104"/>
      <c r="F797" s="104"/>
      <c r="G797" s="104"/>
      <c r="H797" s="104"/>
      <c r="I797" s="104"/>
      <c r="J797" s="104"/>
      <c r="K797" s="104"/>
      <c r="L797" s="104"/>
      <c r="M797" s="104"/>
      <c r="P797" s="104"/>
      <c r="Q797" s="104"/>
      <c r="U797" s="104"/>
      <c r="AQ797" s="104"/>
      <c r="AR797" s="104"/>
      <c r="AS797" s="104"/>
      <c r="AT797" s="104"/>
      <c r="AU797" s="104"/>
      <c r="AV797" s="104"/>
      <c r="AW797" s="104"/>
      <c r="AX797" s="104"/>
      <c r="AY797" s="104"/>
      <c r="BH797" s="104"/>
      <c r="BJ797" s="104"/>
      <c r="BK797" s="104"/>
      <c r="BL797" s="104"/>
      <c r="BM797" s="104"/>
      <c r="BN797" s="104"/>
      <c r="BO797" s="104"/>
      <c r="BP797" s="104"/>
      <c r="BQ797" s="104"/>
      <c r="BR797" s="104"/>
      <c r="BS797" s="104"/>
      <c r="BT797" s="104"/>
      <c r="BV797" s="104"/>
      <c r="BW797" s="104"/>
      <c r="BX797" s="104"/>
      <c r="BY797" s="104"/>
      <c r="BZ797" s="104"/>
      <c r="CA797" s="104"/>
      <c r="CB797" s="104"/>
      <c r="CC797" s="104"/>
      <c r="CD797" s="104"/>
      <c r="CE797" s="104"/>
      <c r="CF797" s="104"/>
      <c r="CG797" s="104"/>
      <c r="CJ797" s="104"/>
      <c r="CL797" s="104"/>
      <c r="CM797" s="104"/>
      <c r="CN797" s="104"/>
      <c r="CO797" s="104"/>
      <c r="CP797" s="104"/>
      <c r="CQ797" s="104"/>
      <c r="CR797" s="104"/>
      <c r="CS797" s="104"/>
      <c r="CT797" s="104"/>
      <c r="CU797" s="104"/>
    </row>
    <row r="798" spans="1:99" ht="13" x14ac:dyDescent="0.3">
      <c r="A798" s="104"/>
      <c r="B798" s="104"/>
      <c r="C798" s="104"/>
      <c r="D798" s="104"/>
      <c r="E798" s="104"/>
      <c r="F798" s="104"/>
      <c r="G798" s="104"/>
      <c r="H798" s="104"/>
      <c r="I798" s="104"/>
      <c r="J798" s="104"/>
      <c r="K798" s="104"/>
      <c r="L798" s="104"/>
      <c r="M798" s="104"/>
      <c r="P798" s="104"/>
      <c r="Q798" s="104"/>
      <c r="U798" s="104"/>
      <c r="AQ798" s="104"/>
      <c r="AR798" s="104"/>
      <c r="AS798" s="104"/>
      <c r="AT798" s="104"/>
      <c r="AU798" s="104"/>
      <c r="AV798" s="104"/>
      <c r="AW798" s="104"/>
      <c r="AX798" s="104"/>
      <c r="AY798" s="104"/>
      <c r="BH798" s="104"/>
      <c r="BJ798" s="104"/>
      <c r="BK798" s="104"/>
      <c r="BL798" s="104"/>
      <c r="BM798" s="104"/>
      <c r="BN798" s="104"/>
      <c r="BO798" s="104"/>
      <c r="BP798" s="104"/>
      <c r="BQ798" s="104"/>
      <c r="BR798" s="104"/>
      <c r="BS798" s="104"/>
      <c r="BT798" s="104"/>
      <c r="BV798" s="104"/>
      <c r="BW798" s="104"/>
      <c r="BX798" s="104"/>
      <c r="BY798" s="104"/>
      <c r="BZ798" s="104"/>
      <c r="CA798" s="104"/>
      <c r="CB798" s="104"/>
      <c r="CC798" s="104"/>
      <c r="CD798" s="104"/>
      <c r="CE798" s="104"/>
      <c r="CF798" s="104"/>
      <c r="CG798" s="104"/>
      <c r="CJ798" s="104"/>
      <c r="CL798" s="104"/>
      <c r="CM798" s="104"/>
      <c r="CN798" s="104"/>
      <c r="CO798" s="104"/>
      <c r="CP798" s="104"/>
      <c r="CQ798" s="104"/>
      <c r="CR798" s="104"/>
      <c r="CS798" s="104"/>
      <c r="CT798" s="104"/>
      <c r="CU798" s="104"/>
    </row>
    <row r="799" spans="1:99" ht="13" x14ac:dyDescent="0.3">
      <c r="A799" s="104"/>
      <c r="B799" s="104"/>
      <c r="C799" s="104"/>
      <c r="D799" s="104"/>
      <c r="E799" s="104"/>
      <c r="F799" s="104"/>
      <c r="G799" s="104"/>
      <c r="H799" s="104"/>
      <c r="I799" s="104"/>
      <c r="J799" s="104"/>
      <c r="K799" s="104"/>
      <c r="L799" s="104"/>
      <c r="M799" s="104"/>
      <c r="P799" s="104"/>
      <c r="Q799" s="104"/>
      <c r="U799" s="104"/>
      <c r="AQ799" s="104"/>
      <c r="AR799" s="104"/>
      <c r="AS799" s="104"/>
      <c r="AT799" s="104"/>
      <c r="AU799" s="104"/>
      <c r="AV799" s="104"/>
      <c r="AW799" s="104"/>
      <c r="AX799" s="104"/>
      <c r="AY799" s="104"/>
      <c r="BH799" s="104"/>
      <c r="BJ799" s="104"/>
      <c r="BK799" s="104"/>
      <c r="BL799" s="104"/>
      <c r="BM799" s="104"/>
      <c r="BN799" s="104"/>
      <c r="BO799" s="104"/>
      <c r="BP799" s="104"/>
      <c r="BQ799" s="104"/>
      <c r="BR799" s="104"/>
      <c r="BS799" s="104"/>
      <c r="BT799" s="104"/>
      <c r="BV799" s="104"/>
      <c r="BW799" s="104"/>
      <c r="BX799" s="104"/>
      <c r="BY799" s="104"/>
      <c r="BZ799" s="104"/>
      <c r="CA799" s="104"/>
      <c r="CB799" s="104"/>
      <c r="CC799" s="104"/>
      <c r="CD799" s="104"/>
      <c r="CE799" s="104"/>
      <c r="CF799" s="104"/>
      <c r="CG799" s="104"/>
      <c r="CJ799" s="104"/>
      <c r="CL799" s="104"/>
      <c r="CM799" s="104"/>
      <c r="CN799" s="104"/>
      <c r="CO799" s="104"/>
      <c r="CP799" s="104"/>
      <c r="CQ799" s="104"/>
      <c r="CR799" s="104"/>
      <c r="CS799" s="104"/>
      <c r="CT799" s="104"/>
      <c r="CU799" s="104"/>
    </row>
    <row r="800" spans="1:99" ht="13" x14ac:dyDescent="0.3">
      <c r="A800" s="104"/>
      <c r="B800" s="104"/>
      <c r="C800" s="104"/>
      <c r="D800" s="104"/>
      <c r="E800" s="104"/>
      <c r="F800" s="104"/>
      <c r="G800" s="104"/>
      <c r="H800" s="104"/>
      <c r="I800" s="104"/>
      <c r="J800" s="104"/>
      <c r="K800" s="104"/>
      <c r="L800" s="104"/>
      <c r="M800" s="104"/>
      <c r="P800" s="104"/>
      <c r="Q800" s="104"/>
      <c r="U800" s="104"/>
      <c r="AQ800" s="104"/>
      <c r="AR800" s="104"/>
      <c r="AS800" s="104"/>
      <c r="AT800" s="104"/>
      <c r="AU800" s="104"/>
      <c r="AV800" s="104"/>
      <c r="AW800" s="104"/>
      <c r="AX800" s="104"/>
      <c r="AY800" s="104"/>
      <c r="BH800" s="104"/>
      <c r="BJ800" s="104"/>
      <c r="BK800" s="104"/>
      <c r="BL800" s="104"/>
      <c r="BM800" s="104"/>
      <c r="BN800" s="104"/>
      <c r="BO800" s="104"/>
      <c r="BP800" s="104"/>
      <c r="BQ800" s="104"/>
      <c r="BR800" s="104"/>
      <c r="BS800" s="104"/>
      <c r="BT800" s="104"/>
      <c r="BV800" s="104"/>
      <c r="BW800" s="104"/>
      <c r="BX800" s="104"/>
      <c r="BY800" s="104"/>
      <c r="BZ800" s="104"/>
      <c r="CA800" s="104"/>
      <c r="CB800" s="104"/>
      <c r="CC800" s="104"/>
      <c r="CD800" s="104"/>
      <c r="CE800" s="104"/>
      <c r="CF800" s="104"/>
      <c r="CG800" s="104"/>
      <c r="CJ800" s="104"/>
      <c r="CL800" s="104"/>
      <c r="CM800" s="104"/>
      <c r="CN800" s="104"/>
      <c r="CO800" s="104"/>
      <c r="CP800" s="104"/>
      <c r="CQ800" s="104"/>
      <c r="CR800" s="104"/>
      <c r="CS800" s="104"/>
      <c r="CT800" s="104"/>
      <c r="CU800" s="104"/>
    </row>
    <row r="801" spans="1:99" ht="13" x14ac:dyDescent="0.3">
      <c r="A801" s="104"/>
      <c r="B801" s="104"/>
      <c r="C801" s="104"/>
      <c r="D801" s="104"/>
      <c r="E801" s="104"/>
      <c r="F801" s="104"/>
      <c r="G801" s="104"/>
      <c r="H801" s="104"/>
      <c r="I801" s="104"/>
      <c r="J801" s="104"/>
      <c r="K801" s="104"/>
      <c r="L801" s="104"/>
      <c r="M801" s="104"/>
      <c r="P801" s="104"/>
      <c r="Q801" s="104"/>
      <c r="U801" s="104"/>
      <c r="AQ801" s="104"/>
      <c r="AR801" s="104"/>
      <c r="AS801" s="104"/>
      <c r="AT801" s="104"/>
      <c r="AU801" s="104"/>
      <c r="AV801" s="104"/>
      <c r="AW801" s="104"/>
      <c r="AX801" s="104"/>
      <c r="AY801" s="104"/>
      <c r="BH801" s="104"/>
      <c r="BJ801" s="104"/>
      <c r="BK801" s="104"/>
      <c r="BL801" s="104"/>
      <c r="BM801" s="104"/>
      <c r="BN801" s="104"/>
      <c r="BO801" s="104"/>
      <c r="BP801" s="104"/>
      <c r="BQ801" s="104"/>
      <c r="BR801" s="104"/>
      <c r="BS801" s="104"/>
      <c r="BT801" s="104"/>
      <c r="BV801" s="104"/>
      <c r="BW801" s="104"/>
      <c r="BX801" s="104"/>
      <c r="BY801" s="104"/>
      <c r="BZ801" s="104"/>
      <c r="CA801" s="104"/>
      <c r="CB801" s="104"/>
      <c r="CC801" s="104"/>
      <c r="CD801" s="104"/>
      <c r="CE801" s="104"/>
      <c r="CF801" s="104"/>
      <c r="CG801" s="104"/>
      <c r="CJ801" s="104"/>
      <c r="CL801" s="104"/>
      <c r="CM801" s="104"/>
      <c r="CN801" s="104"/>
      <c r="CO801" s="104"/>
      <c r="CP801" s="104"/>
      <c r="CQ801" s="104"/>
      <c r="CR801" s="104"/>
      <c r="CS801" s="104"/>
      <c r="CT801" s="104"/>
      <c r="CU801" s="104"/>
    </row>
    <row r="802" spans="1:99" ht="13" x14ac:dyDescent="0.3">
      <c r="A802" s="104"/>
      <c r="B802" s="104"/>
      <c r="C802" s="104"/>
      <c r="D802" s="104"/>
      <c r="E802" s="104"/>
      <c r="F802" s="104"/>
      <c r="G802" s="104"/>
      <c r="H802" s="104"/>
      <c r="I802" s="104"/>
      <c r="J802" s="104"/>
      <c r="K802" s="104"/>
      <c r="L802" s="104"/>
      <c r="M802" s="104"/>
      <c r="P802" s="104"/>
      <c r="Q802" s="104"/>
      <c r="U802" s="104"/>
      <c r="AQ802" s="104"/>
      <c r="AR802" s="104"/>
      <c r="AS802" s="104"/>
      <c r="AT802" s="104"/>
      <c r="AU802" s="104"/>
      <c r="AV802" s="104"/>
      <c r="AW802" s="104"/>
      <c r="AX802" s="104"/>
      <c r="AY802" s="104"/>
      <c r="BH802" s="104"/>
      <c r="BJ802" s="104"/>
      <c r="BK802" s="104"/>
      <c r="BL802" s="104"/>
      <c r="BM802" s="104"/>
      <c r="BN802" s="104"/>
      <c r="BO802" s="104"/>
      <c r="BP802" s="104"/>
      <c r="BQ802" s="104"/>
      <c r="BR802" s="104"/>
      <c r="BS802" s="104"/>
      <c r="BT802" s="104"/>
      <c r="BV802" s="104"/>
      <c r="BW802" s="104"/>
      <c r="BX802" s="104"/>
      <c r="BY802" s="104"/>
      <c r="BZ802" s="104"/>
      <c r="CA802" s="104"/>
      <c r="CB802" s="104"/>
      <c r="CC802" s="104"/>
      <c r="CD802" s="104"/>
      <c r="CE802" s="104"/>
      <c r="CF802" s="104"/>
      <c r="CG802" s="104"/>
      <c r="CJ802" s="104"/>
      <c r="CL802" s="104"/>
      <c r="CM802" s="104"/>
      <c r="CN802" s="104"/>
      <c r="CO802" s="104"/>
      <c r="CP802" s="104"/>
      <c r="CQ802" s="104"/>
      <c r="CR802" s="104"/>
      <c r="CS802" s="104"/>
      <c r="CT802" s="104"/>
      <c r="CU802" s="104"/>
    </row>
    <row r="803" spans="1:99" ht="13" x14ac:dyDescent="0.3">
      <c r="A803" s="104"/>
      <c r="B803" s="104"/>
      <c r="C803" s="104"/>
      <c r="D803" s="104"/>
      <c r="E803" s="104"/>
      <c r="F803" s="104"/>
      <c r="G803" s="104"/>
      <c r="H803" s="104"/>
      <c r="I803" s="104"/>
      <c r="J803" s="104"/>
      <c r="K803" s="104"/>
      <c r="L803" s="104"/>
      <c r="M803" s="104"/>
      <c r="P803" s="104"/>
      <c r="Q803" s="104"/>
      <c r="U803" s="104"/>
      <c r="AQ803" s="104"/>
      <c r="AR803" s="104"/>
      <c r="AS803" s="104"/>
      <c r="AT803" s="104"/>
      <c r="AU803" s="104"/>
      <c r="AV803" s="104"/>
      <c r="AW803" s="104"/>
      <c r="AX803" s="104"/>
      <c r="AY803" s="104"/>
      <c r="BH803" s="104"/>
      <c r="BJ803" s="104"/>
      <c r="BK803" s="104"/>
      <c r="BL803" s="104"/>
      <c r="BM803" s="104"/>
      <c r="BN803" s="104"/>
      <c r="BO803" s="104"/>
      <c r="BP803" s="104"/>
      <c r="BQ803" s="104"/>
      <c r="BR803" s="104"/>
      <c r="BS803" s="104"/>
      <c r="BT803" s="104"/>
      <c r="BV803" s="104"/>
      <c r="BW803" s="104"/>
      <c r="BX803" s="104"/>
      <c r="BY803" s="104"/>
      <c r="BZ803" s="104"/>
      <c r="CA803" s="104"/>
      <c r="CB803" s="104"/>
      <c r="CC803" s="104"/>
      <c r="CD803" s="104"/>
      <c r="CE803" s="104"/>
      <c r="CF803" s="104"/>
      <c r="CG803" s="104"/>
      <c r="CJ803" s="104"/>
      <c r="CL803" s="104"/>
      <c r="CM803" s="104"/>
      <c r="CN803" s="104"/>
      <c r="CO803" s="104"/>
      <c r="CP803" s="104"/>
      <c r="CQ803" s="104"/>
      <c r="CR803" s="104"/>
      <c r="CS803" s="104"/>
      <c r="CT803" s="104"/>
      <c r="CU803" s="104"/>
    </row>
    <row r="804" spans="1:99" ht="13" x14ac:dyDescent="0.3">
      <c r="A804" s="104"/>
      <c r="B804" s="104"/>
      <c r="C804" s="104"/>
      <c r="D804" s="104"/>
      <c r="E804" s="104"/>
      <c r="F804" s="104"/>
      <c r="G804" s="104"/>
      <c r="H804" s="104"/>
      <c r="I804" s="104"/>
      <c r="J804" s="104"/>
      <c r="K804" s="104"/>
      <c r="L804" s="104"/>
      <c r="M804" s="104"/>
      <c r="P804" s="104"/>
      <c r="Q804" s="104"/>
      <c r="U804" s="104"/>
      <c r="AQ804" s="104"/>
      <c r="AR804" s="104"/>
      <c r="AS804" s="104"/>
      <c r="AT804" s="104"/>
      <c r="AU804" s="104"/>
      <c r="AV804" s="104"/>
      <c r="AW804" s="104"/>
      <c r="AX804" s="104"/>
      <c r="AY804" s="104"/>
      <c r="BH804" s="104"/>
      <c r="BJ804" s="104"/>
      <c r="BK804" s="104"/>
      <c r="BL804" s="104"/>
      <c r="BM804" s="104"/>
      <c r="BN804" s="104"/>
      <c r="BO804" s="104"/>
      <c r="BP804" s="104"/>
      <c r="BQ804" s="104"/>
      <c r="BR804" s="104"/>
      <c r="BS804" s="104"/>
      <c r="BT804" s="104"/>
      <c r="BV804" s="104"/>
      <c r="BW804" s="104"/>
      <c r="BX804" s="104"/>
      <c r="BY804" s="104"/>
      <c r="BZ804" s="104"/>
      <c r="CA804" s="104"/>
      <c r="CB804" s="104"/>
      <c r="CC804" s="104"/>
      <c r="CD804" s="104"/>
      <c r="CE804" s="104"/>
      <c r="CF804" s="104"/>
      <c r="CG804" s="104"/>
      <c r="CJ804" s="104"/>
      <c r="CL804" s="104"/>
      <c r="CM804" s="104"/>
      <c r="CN804" s="104"/>
      <c r="CO804" s="104"/>
      <c r="CP804" s="104"/>
      <c r="CQ804" s="104"/>
      <c r="CR804" s="104"/>
      <c r="CS804" s="104"/>
      <c r="CT804" s="104"/>
      <c r="CU804" s="104"/>
    </row>
    <row r="805" spans="1:99" ht="13" x14ac:dyDescent="0.3">
      <c r="A805" s="104"/>
      <c r="B805" s="104"/>
      <c r="C805" s="104"/>
      <c r="D805" s="104"/>
      <c r="E805" s="104"/>
      <c r="F805" s="104"/>
      <c r="G805" s="104"/>
      <c r="H805" s="104"/>
      <c r="I805" s="104"/>
      <c r="J805" s="104"/>
      <c r="K805" s="104"/>
      <c r="L805" s="104"/>
      <c r="M805" s="104"/>
      <c r="P805" s="104"/>
      <c r="Q805" s="104"/>
      <c r="U805" s="104"/>
      <c r="AQ805" s="104"/>
      <c r="AR805" s="104"/>
      <c r="AS805" s="104"/>
      <c r="AT805" s="104"/>
      <c r="AU805" s="104"/>
      <c r="AV805" s="104"/>
      <c r="AW805" s="104"/>
      <c r="AX805" s="104"/>
      <c r="AY805" s="104"/>
      <c r="BH805" s="104"/>
      <c r="BJ805" s="104"/>
      <c r="BK805" s="104"/>
      <c r="BL805" s="104"/>
      <c r="BM805" s="104"/>
      <c r="BN805" s="104"/>
      <c r="BO805" s="104"/>
      <c r="BP805" s="104"/>
      <c r="BQ805" s="104"/>
      <c r="BR805" s="104"/>
      <c r="BS805" s="104"/>
      <c r="BT805" s="104"/>
      <c r="BV805" s="104"/>
      <c r="BW805" s="104"/>
      <c r="BX805" s="104"/>
      <c r="BY805" s="104"/>
      <c r="BZ805" s="104"/>
      <c r="CA805" s="104"/>
      <c r="CB805" s="104"/>
      <c r="CC805" s="104"/>
      <c r="CD805" s="104"/>
      <c r="CE805" s="104"/>
      <c r="CF805" s="104"/>
      <c r="CG805" s="104"/>
      <c r="CJ805" s="104"/>
      <c r="CL805" s="104"/>
      <c r="CM805" s="104"/>
      <c r="CN805" s="104"/>
      <c r="CO805" s="104"/>
      <c r="CP805" s="104"/>
      <c r="CQ805" s="104"/>
      <c r="CR805" s="104"/>
      <c r="CS805" s="104"/>
      <c r="CT805" s="104"/>
      <c r="CU805" s="104"/>
    </row>
    <row r="806" spans="1:99" ht="13" x14ac:dyDescent="0.3">
      <c r="A806" s="104"/>
      <c r="B806" s="104"/>
      <c r="C806" s="104"/>
      <c r="D806" s="104"/>
      <c r="E806" s="104"/>
      <c r="F806" s="104"/>
      <c r="G806" s="104"/>
      <c r="H806" s="104"/>
      <c r="I806" s="104"/>
      <c r="J806" s="104"/>
      <c r="K806" s="104"/>
      <c r="L806" s="104"/>
      <c r="M806" s="104"/>
      <c r="P806" s="104"/>
      <c r="Q806" s="104"/>
      <c r="U806" s="104"/>
      <c r="AQ806" s="104"/>
      <c r="AR806" s="104"/>
      <c r="AS806" s="104"/>
      <c r="AT806" s="104"/>
      <c r="AU806" s="104"/>
      <c r="AV806" s="104"/>
      <c r="AW806" s="104"/>
      <c r="AX806" s="104"/>
      <c r="AY806" s="104"/>
      <c r="BH806" s="104"/>
      <c r="BJ806" s="104"/>
      <c r="BK806" s="104"/>
      <c r="BL806" s="104"/>
      <c r="BM806" s="104"/>
      <c r="BN806" s="104"/>
      <c r="BO806" s="104"/>
      <c r="BP806" s="104"/>
      <c r="BQ806" s="104"/>
      <c r="BR806" s="104"/>
      <c r="BS806" s="104"/>
      <c r="BT806" s="104"/>
      <c r="BV806" s="104"/>
      <c r="BW806" s="104"/>
      <c r="BX806" s="104"/>
      <c r="BY806" s="104"/>
      <c r="BZ806" s="104"/>
      <c r="CA806" s="104"/>
      <c r="CB806" s="104"/>
      <c r="CC806" s="104"/>
      <c r="CD806" s="104"/>
      <c r="CE806" s="104"/>
      <c r="CF806" s="104"/>
      <c r="CG806" s="104"/>
      <c r="CJ806" s="104"/>
      <c r="CL806" s="104"/>
      <c r="CM806" s="104"/>
      <c r="CN806" s="104"/>
      <c r="CO806" s="104"/>
      <c r="CP806" s="104"/>
      <c r="CQ806" s="104"/>
      <c r="CR806" s="104"/>
      <c r="CS806" s="104"/>
      <c r="CT806" s="104"/>
      <c r="CU806" s="104"/>
    </row>
    <row r="807" spans="1:99" ht="13" x14ac:dyDescent="0.3">
      <c r="A807" s="104"/>
      <c r="B807" s="104"/>
      <c r="C807" s="104"/>
      <c r="D807" s="104"/>
      <c r="E807" s="104"/>
      <c r="F807" s="104"/>
      <c r="G807" s="104"/>
      <c r="H807" s="104"/>
      <c r="I807" s="104"/>
      <c r="J807" s="104"/>
      <c r="K807" s="104"/>
      <c r="L807" s="104"/>
      <c r="M807" s="104"/>
      <c r="P807" s="104"/>
      <c r="Q807" s="104"/>
      <c r="U807" s="104"/>
      <c r="AQ807" s="104"/>
      <c r="AR807" s="104"/>
      <c r="AS807" s="104"/>
      <c r="AT807" s="104"/>
      <c r="AU807" s="104"/>
      <c r="AV807" s="104"/>
      <c r="AW807" s="104"/>
      <c r="AX807" s="104"/>
      <c r="AY807" s="104"/>
      <c r="BH807" s="104"/>
      <c r="BJ807" s="104"/>
      <c r="BK807" s="104"/>
      <c r="BL807" s="104"/>
      <c r="BM807" s="104"/>
      <c r="BN807" s="104"/>
      <c r="BO807" s="104"/>
      <c r="BP807" s="104"/>
      <c r="BQ807" s="104"/>
      <c r="BR807" s="104"/>
      <c r="BS807" s="104"/>
      <c r="BT807" s="104"/>
      <c r="BV807" s="104"/>
      <c r="BW807" s="104"/>
      <c r="BX807" s="104"/>
      <c r="BY807" s="104"/>
      <c r="BZ807" s="104"/>
      <c r="CA807" s="104"/>
      <c r="CB807" s="104"/>
      <c r="CC807" s="104"/>
      <c r="CD807" s="104"/>
      <c r="CE807" s="104"/>
      <c r="CF807" s="104"/>
      <c r="CG807" s="104"/>
      <c r="CJ807" s="104"/>
      <c r="CL807" s="104"/>
      <c r="CM807" s="104"/>
      <c r="CN807" s="104"/>
      <c r="CO807" s="104"/>
      <c r="CP807" s="104"/>
      <c r="CQ807" s="104"/>
      <c r="CR807" s="104"/>
      <c r="CS807" s="104"/>
      <c r="CT807" s="104"/>
      <c r="CU807" s="104"/>
    </row>
    <row r="808" spans="1:99" ht="13" x14ac:dyDescent="0.3">
      <c r="A808" s="104"/>
      <c r="B808" s="104"/>
      <c r="C808" s="104"/>
      <c r="D808" s="104"/>
      <c r="E808" s="104"/>
      <c r="F808" s="104"/>
      <c r="G808" s="104"/>
      <c r="H808" s="104"/>
      <c r="I808" s="104"/>
      <c r="J808" s="104"/>
      <c r="K808" s="104"/>
      <c r="L808" s="104"/>
      <c r="M808" s="104"/>
      <c r="P808" s="104"/>
      <c r="Q808" s="104"/>
      <c r="U808" s="104"/>
      <c r="AQ808" s="104"/>
      <c r="AR808" s="104"/>
      <c r="AS808" s="104"/>
      <c r="AT808" s="104"/>
      <c r="AU808" s="104"/>
      <c r="AV808" s="104"/>
      <c r="AW808" s="104"/>
      <c r="AX808" s="104"/>
      <c r="AY808" s="104"/>
      <c r="BH808" s="104"/>
      <c r="BJ808" s="104"/>
      <c r="BK808" s="104"/>
      <c r="BL808" s="104"/>
      <c r="BM808" s="104"/>
      <c r="BN808" s="104"/>
      <c r="BO808" s="104"/>
      <c r="BP808" s="104"/>
      <c r="BQ808" s="104"/>
      <c r="BR808" s="104"/>
      <c r="BS808" s="104"/>
      <c r="BT808" s="104"/>
      <c r="BV808" s="104"/>
      <c r="BW808" s="104"/>
      <c r="BX808" s="104"/>
      <c r="BY808" s="104"/>
      <c r="BZ808" s="104"/>
      <c r="CA808" s="104"/>
      <c r="CB808" s="104"/>
      <c r="CC808" s="104"/>
      <c r="CD808" s="104"/>
      <c r="CE808" s="104"/>
      <c r="CF808" s="104"/>
      <c r="CG808" s="104"/>
      <c r="CJ808" s="104"/>
      <c r="CL808" s="104"/>
      <c r="CM808" s="104"/>
      <c r="CN808" s="104"/>
      <c r="CO808" s="104"/>
      <c r="CP808" s="104"/>
      <c r="CQ808" s="104"/>
      <c r="CR808" s="104"/>
      <c r="CS808" s="104"/>
      <c r="CT808" s="104"/>
      <c r="CU808" s="104"/>
    </row>
    <row r="809" spans="1:99" ht="13" x14ac:dyDescent="0.3">
      <c r="A809" s="104"/>
      <c r="B809" s="104"/>
      <c r="C809" s="104"/>
      <c r="D809" s="104"/>
      <c r="E809" s="104"/>
      <c r="F809" s="104"/>
      <c r="G809" s="104"/>
      <c r="H809" s="104"/>
      <c r="I809" s="104"/>
      <c r="J809" s="104"/>
      <c r="K809" s="104"/>
      <c r="L809" s="104"/>
      <c r="M809" s="104"/>
      <c r="P809" s="104"/>
      <c r="Q809" s="104"/>
      <c r="U809" s="104"/>
      <c r="AQ809" s="104"/>
      <c r="AR809" s="104"/>
      <c r="AS809" s="104"/>
      <c r="AT809" s="104"/>
      <c r="AU809" s="104"/>
      <c r="AV809" s="104"/>
      <c r="AW809" s="104"/>
      <c r="AX809" s="104"/>
      <c r="AY809" s="104"/>
      <c r="BH809" s="104"/>
      <c r="BJ809" s="104"/>
      <c r="BK809" s="104"/>
      <c r="BL809" s="104"/>
      <c r="BM809" s="104"/>
      <c r="BN809" s="104"/>
      <c r="BO809" s="104"/>
      <c r="BP809" s="104"/>
      <c r="BQ809" s="104"/>
      <c r="BR809" s="104"/>
      <c r="BS809" s="104"/>
      <c r="BT809" s="104"/>
      <c r="BV809" s="104"/>
      <c r="BW809" s="104"/>
      <c r="BX809" s="104"/>
      <c r="BY809" s="104"/>
      <c r="BZ809" s="104"/>
      <c r="CA809" s="104"/>
      <c r="CB809" s="104"/>
      <c r="CC809" s="104"/>
      <c r="CD809" s="104"/>
      <c r="CE809" s="104"/>
      <c r="CF809" s="104"/>
      <c r="CG809" s="104"/>
      <c r="CJ809" s="104"/>
      <c r="CL809" s="104"/>
      <c r="CM809" s="104"/>
      <c r="CN809" s="104"/>
      <c r="CO809" s="104"/>
      <c r="CP809" s="104"/>
      <c r="CQ809" s="104"/>
      <c r="CR809" s="104"/>
      <c r="CS809" s="104"/>
      <c r="CT809" s="104"/>
      <c r="CU809" s="104"/>
    </row>
    <row r="810" spans="1:99" ht="13" x14ac:dyDescent="0.3">
      <c r="A810" s="104"/>
      <c r="B810" s="104"/>
      <c r="C810" s="104"/>
      <c r="D810" s="104"/>
      <c r="E810" s="104"/>
      <c r="F810" s="104"/>
      <c r="G810" s="104"/>
      <c r="H810" s="104"/>
      <c r="I810" s="104"/>
      <c r="J810" s="104"/>
      <c r="K810" s="104"/>
      <c r="L810" s="104"/>
      <c r="M810" s="104"/>
      <c r="P810" s="104"/>
      <c r="Q810" s="104"/>
      <c r="U810" s="104"/>
      <c r="AQ810" s="104"/>
      <c r="AR810" s="104"/>
      <c r="AS810" s="104"/>
      <c r="AT810" s="104"/>
      <c r="AU810" s="104"/>
      <c r="AV810" s="104"/>
      <c r="AW810" s="104"/>
      <c r="AX810" s="104"/>
      <c r="AY810" s="104"/>
      <c r="BH810" s="104"/>
      <c r="BJ810" s="104"/>
      <c r="BK810" s="104"/>
      <c r="BL810" s="104"/>
      <c r="BM810" s="104"/>
      <c r="BN810" s="104"/>
      <c r="BO810" s="104"/>
      <c r="BP810" s="104"/>
      <c r="BQ810" s="104"/>
      <c r="BR810" s="104"/>
      <c r="BS810" s="104"/>
      <c r="BT810" s="104"/>
      <c r="BV810" s="104"/>
      <c r="BW810" s="104"/>
      <c r="BX810" s="104"/>
      <c r="BY810" s="104"/>
      <c r="BZ810" s="104"/>
      <c r="CA810" s="104"/>
      <c r="CB810" s="104"/>
      <c r="CC810" s="104"/>
      <c r="CD810" s="104"/>
      <c r="CE810" s="104"/>
      <c r="CF810" s="104"/>
      <c r="CG810" s="104"/>
      <c r="CJ810" s="104"/>
      <c r="CL810" s="104"/>
      <c r="CM810" s="104"/>
      <c r="CN810" s="104"/>
      <c r="CO810" s="104"/>
      <c r="CP810" s="104"/>
      <c r="CQ810" s="104"/>
      <c r="CR810" s="104"/>
      <c r="CS810" s="104"/>
      <c r="CT810" s="104"/>
      <c r="CU810" s="104"/>
    </row>
    <row r="811" spans="1:99" ht="13" x14ac:dyDescent="0.3">
      <c r="A811" s="104"/>
      <c r="B811" s="104"/>
      <c r="C811" s="104"/>
      <c r="D811" s="104"/>
      <c r="E811" s="104"/>
      <c r="F811" s="104"/>
      <c r="G811" s="104"/>
      <c r="H811" s="104"/>
      <c r="I811" s="104"/>
      <c r="J811" s="104"/>
      <c r="K811" s="104"/>
      <c r="L811" s="104"/>
      <c r="M811" s="104"/>
      <c r="P811" s="104"/>
      <c r="Q811" s="104"/>
      <c r="U811" s="104"/>
      <c r="AQ811" s="104"/>
      <c r="AR811" s="104"/>
      <c r="AS811" s="104"/>
      <c r="AT811" s="104"/>
      <c r="AU811" s="104"/>
      <c r="AV811" s="104"/>
      <c r="AW811" s="104"/>
      <c r="AX811" s="104"/>
      <c r="AY811" s="104"/>
      <c r="BH811" s="104"/>
      <c r="BJ811" s="104"/>
      <c r="BK811" s="104"/>
      <c r="BL811" s="104"/>
      <c r="BM811" s="104"/>
      <c r="BN811" s="104"/>
      <c r="BO811" s="104"/>
      <c r="BP811" s="104"/>
      <c r="BQ811" s="104"/>
      <c r="BR811" s="104"/>
      <c r="BS811" s="104"/>
      <c r="BT811" s="104"/>
      <c r="BV811" s="104"/>
      <c r="BW811" s="104"/>
      <c r="BX811" s="104"/>
      <c r="BY811" s="104"/>
      <c r="BZ811" s="104"/>
      <c r="CA811" s="104"/>
      <c r="CB811" s="104"/>
      <c r="CC811" s="104"/>
      <c r="CD811" s="104"/>
      <c r="CE811" s="104"/>
      <c r="CF811" s="104"/>
      <c r="CG811" s="104"/>
      <c r="CJ811" s="104"/>
      <c r="CL811" s="104"/>
      <c r="CM811" s="104"/>
      <c r="CN811" s="104"/>
      <c r="CO811" s="104"/>
      <c r="CP811" s="104"/>
      <c r="CQ811" s="104"/>
      <c r="CR811" s="104"/>
      <c r="CS811" s="104"/>
      <c r="CT811" s="104"/>
      <c r="CU811" s="104"/>
    </row>
    <row r="812" spans="1:99" ht="13" x14ac:dyDescent="0.3">
      <c r="A812" s="104"/>
      <c r="B812" s="104"/>
      <c r="C812" s="104"/>
      <c r="D812" s="104"/>
      <c r="E812" s="104"/>
      <c r="F812" s="104"/>
      <c r="G812" s="104"/>
      <c r="H812" s="104"/>
      <c r="I812" s="104"/>
      <c r="J812" s="104"/>
      <c r="K812" s="104"/>
      <c r="L812" s="104"/>
      <c r="M812" s="104"/>
      <c r="P812" s="104"/>
      <c r="Q812" s="104"/>
      <c r="U812" s="104"/>
      <c r="AQ812" s="104"/>
      <c r="AR812" s="104"/>
      <c r="AS812" s="104"/>
      <c r="AT812" s="104"/>
      <c r="AU812" s="104"/>
      <c r="AV812" s="104"/>
      <c r="AW812" s="104"/>
      <c r="AX812" s="104"/>
      <c r="AY812" s="104"/>
      <c r="BH812" s="104"/>
      <c r="BJ812" s="104"/>
      <c r="BK812" s="104"/>
      <c r="BL812" s="104"/>
      <c r="BM812" s="104"/>
      <c r="BN812" s="104"/>
      <c r="BO812" s="104"/>
      <c r="BP812" s="104"/>
      <c r="BQ812" s="104"/>
      <c r="BR812" s="104"/>
      <c r="BS812" s="104"/>
      <c r="BT812" s="104"/>
      <c r="BV812" s="104"/>
      <c r="BW812" s="104"/>
      <c r="BX812" s="104"/>
      <c r="BY812" s="104"/>
      <c r="BZ812" s="104"/>
      <c r="CA812" s="104"/>
      <c r="CB812" s="104"/>
      <c r="CC812" s="104"/>
      <c r="CD812" s="104"/>
      <c r="CE812" s="104"/>
      <c r="CF812" s="104"/>
      <c r="CG812" s="104"/>
      <c r="CJ812" s="104"/>
      <c r="CL812" s="104"/>
      <c r="CM812" s="104"/>
      <c r="CN812" s="104"/>
      <c r="CO812" s="104"/>
      <c r="CP812" s="104"/>
      <c r="CQ812" s="104"/>
      <c r="CR812" s="104"/>
      <c r="CS812" s="104"/>
      <c r="CT812" s="104"/>
      <c r="CU812" s="104"/>
    </row>
    <row r="813" spans="1:99" ht="13" x14ac:dyDescent="0.3">
      <c r="A813" s="104"/>
      <c r="B813" s="104"/>
      <c r="C813" s="104"/>
      <c r="D813" s="104"/>
      <c r="E813" s="104"/>
      <c r="F813" s="104"/>
      <c r="G813" s="104"/>
      <c r="H813" s="104"/>
      <c r="I813" s="104"/>
      <c r="J813" s="104"/>
      <c r="K813" s="104"/>
      <c r="L813" s="104"/>
      <c r="M813" s="104"/>
      <c r="P813" s="104"/>
      <c r="Q813" s="104"/>
      <c r="U813" s="104"/>
      <c r="AQ813" s="104"/>
      <c r="AR813" s="104"/>
      <c r="AS813" s="104"/>
      <c r="AT813" s="104"/>
      <c r="AU813" s="104"/>
      <c r="AV813" s="104"/>
      <c r="AW813" s="104"/>
      <c r="AX813" s="104"/>
      <c r="AY813" s="104"/>
      <c r="BH813" s="104"/>
      <c r="BJ813" s="104"/>
      <c r="BK813" s="104"/>
      <c r="BL813" s="104"/>
      <c r="BM813" s="104"/>
      <c r="BN813" s="104"/>
      <c r="BO813" s="104"/>
      <c r="BP813" s="104"/>
      <c r="BQ813" s="104"/>
      <c r="BR813" s="104"/>
      <c r="BS813" s="104"/>
      <c r="BT813" s="104"/>
      <c r="BV813" s="104"/>
      <c r="BW813" s="104"/>
      <c r="BX813" s="104"/>
      <c r="BY813" s="104"/>
      <c r="BZ813" s="104"/>
      <c r="CA813" s="104"/>
      <c r="CB813" s="104"/>
      <c r="CC813" s="104"/>
      <c r="CD813" s="104"/>
      <c r="CE813" s="104"/>
      <c r="CF813" s="104"/>
      <c r="CG813" s="104"/>
      <c r="CJ813" s="104"/>
      <c r="CL813" s="104"/>
      <c r="CM813" s="104"/>
      <c r="CN813" s="104"/>
      <c r="CO813" s="104"/>
      <c r="CP813" s="104"/>
      <c r="CQ813" s="104"/>
      <c r="CR813" s="104"/>
      <c r="CS813" s="104"/>
      <c r="CT813" s="104"/>
      <c r="CU813" s="104"/>
    </row>
    <row r="814" spans="1:99" ht="13" x14ac:dyDescent="0.3">
      <c r="A814" s="104"/>
      <c r="B814" s="104"/>
      <c r="C814" s="104"/>
      <c r="D814" s="104"/>
      <c r="E814" s="104"/>
      <c r="F814" s="104"/>
      <c r="G814" s="104"/>
      <c r="H814" s="104"/>
      <c r="I814" s="104"/>
      <c r="J814" s="104"/>
      <c r="K814" s="104"/>
      <c r="L814" s="104"/>
      <c r="M814" s="104"/>
      <c r="P814" s="104"/>
      <c r="Q814" s="104"/>
      <c r="U814" s="104"/>
      <c r="AQ814" s="104"/>
      <c r="AR814" s="104"/>
      <c r="AS814" s="104"/>
      <c r="AT814" s="104"/>
      <c r="AU814" s="104"/>
      <c r="AV814" s="104"/>
      <c r="AW814" s="104"/>
      <c r="AX814" s="104"/>
      <c r="AY814" s="104"/>
      <c r="BH814" s="104"/>
      <c r="BJ814" s="104"/>
      <c r="BK814" s="104"/>
      <c r="BL814" s="104"/>
      <c r="BM814" s="104"/>
      <c r="BN814" s="104"/>
      <c r="BO814" s="104"/>
      <c r="BP814" s="104"/>
      <c r="BQ814" s="104"/>
      <c r="BR814" s="104"/>
      <c r="BS814" s="104"/>
      <c r="BT814" s="104"/>
      <c r="BV814" s="104"/>
      <c r="BW814" s="104"/>
      <c r="BX814" s="104"/>
      <c r="BY814" s="104"/>
      <c r="BZ814" s="104"/>
      <c r="CA814" s="104"/>
      <c r="CB814" s="104"/>
      <c r="CC814" s="104"/>
      <c r="CD814" s="104"/>
      <c r="CE814" s="104"/>
      <c r="CF814" s="104"/>
      <c r="CG814" s="104"/>
      <c r="CJ814" s="104"/>
      <c r="CL814" s="104"/>
      <c r="CM814" s="104"/>
      <c r="CN814" s="104"/>
      <c r="CO814" s="104"/>
      <c r="CP814" s="104"/>
      <c r="CQ814" s="104"/>
      <c r="CR814" s="104"/>
      <c r="CS814" s="104"/>
      <c r="CT814" s="104"/>
      <c r="CU814" s="104"/>
    </row>
    <row r="815" spans="1:99" ht="13" x14ac:dyDescent="0.3">
      <c r="A815" s="104"/>
      <c r="B815" s="104"/>
      <c r="C815" s="104"/>
      <c r="D815" s="104"/>
      <c r="E815" s="104"/>
      <c r="F815" s="104"/>
      <c r="G815" s="104"/>
      <c r="H815" s="104"/>
      <c r="I815" s="104"/>
      <c r="J815" s="104"/>
      <c r="K815" s="104"/>
      <c r="L815" s="104"/>
      <c r="M815" s="104"/>
      <c r="P815" s="104"/>
      <c r="Q815" s="104"/>
      <c r="U815" s="104"/>
      <c r="AQ815" s="104"/>
      <c r="AR815" s="104"/>
      <c r="AS815" s="104"/>
      <c r="AT815" s="104"/>
      <c r="AU815" s="104"/>
      <c r="AV815" s="104"/>
      <c r="AW815" s="104"/>
      <c r="AX815" s="104"/>
      <c r="AY815" s="104"/>
      <c r="BH815" s="104"/>
      <c r="BJ815" s="104"/>
      <c r="BK815" s="104"/>
      <c r="BL815" s="104"/>
      <c r="BM815" s="104"/>
      <c r="BN815" s="104"/>
      <c r="BO815" s="104"/>
      <c r="BP815" s="104"/>
      <c r="BQ815" s="104"/>
      <c r="BR815" s="104"/>
      <c r="BS815" s="104"/>
      <c r="BT815" s="104"/>
      <c r="BV815" s="104"/>
      <c r="BW815" s="104"/>
      <c r="BX815" s="104"/>
      <c r="BY815" s="104"/>
      <c r="BZ815" s="104"/>
      <c r="CA815" s="104"/>
      <c r="CB815" s="104"/>
      <c r="CC815" s="104"/>
      <c r="CD815" s="104"/>
      <c r="CE815" s="104"/>
      <c r="CF815" s="104"/>
      <c r="CG815" s="104"/>
      <c r="CJ815" s="104"/>
      <c r="CL815" s="104"/>
      <c r="CM815" s="104"/>
      <c r="CN815" s="104"/>
      <c r="CO815" s="104"/>
      <c r="CP815" s="104"/>
      <c r="CQ815" s="104"/>
      <c r="CR815" s="104"/>
      <c r="CS815" s="104"/>
      <c r="CT815" s="104"/>
      <c r="CU815" s="104"/>
    </row>
    <row r="816" spans="1:99" ht="13" x14ac:dyDescent="0.3">
      <c r="A816" s="104"/>
      <c r="B816" s="104"/>
      <c r="C816" s="104"/>
      <c r="D816" s="104"/>
      <c r="E816" s="104"/>
      <c r="F816" s="104"/>
      <c r="G816" s="104"/>
      <c r="H816" s="104"/>
      <c r="I816" s="104"/>
      <c r="J816" s="104"/>
      <c r="K816" s="104"/>
      <c r="L816" s="104"/>
      <c r="M816" s="104"/>
      <c r="P816" s="104"/>
      <c r="Q816" s="104"/>
      <c r="U816" s="104"/>
      <c r="AQ816" s="104"/>
      <c r="AR816" s="104"/>
      <c r="AS816" s="104"/>
      <c r="AT816" s="104"/>
      <c r="AU816" s="104"/>
      <c r="AV816" s="104"/>
      <c r="AW816" s="104"/>
      <c r="AX816" s="104"/>
      <c r="AY816" s="104"/>
      <c r="BH816" s="104"/>
      <c r="BJ816" s="104"/>
      <c r="BK816" s="104"/>
      <c r="BL816" s="104"/>
      <c r="BM816" s="104"/>
      <c r="BN816" s="104"/>
      <c r="BO816" s="104"/>
      <c r="BP816" s="104"/>
      <c r="BQ816" s="104"/>
      <c r="BR816" s="104"/>
      <c r="BS816" s="104"/>
      <c r="BT816" s="104"/>
      <c r="BV816" s="104"/>
      <c r="BW816" s="104"/>
      <c r="BX816" s="104"/>
      <c r="BY816" s="104"/>
      <c r="BZ816" s="104"/>
      <c r="CA816" s="104"/>
      <c r="CB816" s="104"/>
      <c r="CC816" s="104"/>
      <c r="CD816" s="104"/>
      <c r="CE816" s="104"/>
      <c r="CF816" s="104"/>
      <c r="CG816" s="104"/>
      <c r="CJ816" s="104"/>
      <c r="CL816" s="104"/>
      <c r="CM816" s="104"/>
      <c r="CN816" s="104"/>
      <c r="CO816" s="104"/>
      <c r="CP816" s="104"/>
      <c r="CQ816" s="104"/>
      <c r="CR816" s="104"/>
      <c r="CS816" s="104"/>
      <c r="CT816" s="104"/>
      <c r="CU816" s="104"/>
    </row>
    <row r="817" spans="1:99" ht="13" x14ac:dyDescent="0.3">
      <c r="A817" s="104"/>
      <c r="B817" s="104"/>
      <c r="C817" s="104"/>
      <c r="D817" s="104"/>
      <c r="E817" s="104"/>
      <c r="F817" s="104"/>
      <c r="G817" s="104"/>
      <c r="H817" s="104"/>
      <c r="I817" s="104"/>
      <c r="J817" s="104"/>
      <c r="K817" s="104"/>
      <c r="L817" s="104"/>
      <c r="M817" s="104"/>
      <c r="P817" s="104"/>
      <c r="Q817" s="104"/>
      <c r="U817" s="104"/>
      <c r="AQ817" s="104"/>
      <c r="AR817" s="104"/>
      <c r="AS817" s="104"/>
      <c r="AT817" s="104"/>
      <c r="AU817" s="104"/>
      <c r="AV817" s="104"/>
      <c r="AW817" s="104"/>
      <c r="AX817" s="104"/>
      <c r="AY817" s="104"/>
      <c r="BH817" s="104"/>
      <c r="BJ817" s="104"/>
      <c r="BK817" s="104"/>
      <c r="BL817" s="104"/>
      <c r="BM817" s="104"/>
      <c r="BN817" s="104"/>
      <c r="BO817" s="104"/>
      <c r="BP817" s="104"/>
      <c r="BQ817" s="104"/>
      <c r="BR817" s="104"/>
      <c r="BS817" s="104"/>
      <c r="BT817" s="104"/>
      <c r="BV817" s="104"/>
      <c r="BW817" s="104"/>
      <c r="BX817" s="104"/>
      <c r="BY817" s="104"/>
      <c r="BZ817" s="104"/>
      <c r="CA817" s="104"/>
      <c r="CB817" s="104"/>
      <c r="CC817" s="104"/>
      <c r="CD817" s="104"/>
      <c r="CE817" s="104"/>
      <c r="CF817" s="104"/>
      <c r="CG817" s="104"/>
      <c r="CJ817" s="104"/>
      <c r="CL817" s="104"/>
      <c r="CM817" s="104"/>
      <c r="CN817" s="104"/>
      <c r="CO817" s="104"/>
      <c r="CP817" s="104"/>
      <c r="CQ817" s="104"/>
      <c r="CR817" s="104"/>
      <c r="CS817" s="104"/>
      <c r="CT817" s="104"/>
      <c r="CU817" s="104"/>
    </row>
    <row r="818" spans="1:99" ht="13" x14ac:dyDescent="0.3">
      <c r="A818" s="104"/>
      <c r="B818" s="104"/>
      <c r="C818" s="104"/>
      <c r="D818" s="104"/>
      <c r="E818" s="104"/>
      <c r="F818" s="104"/>
      <c r="G818" s="104"/>
      <c r="H818" s="104"/>
      <c r="I818" s="104"/>
      <c r="J818" s="104"/>
      <c r="K818" s="104"/>
      <c r="L818" s="104"/>
      <c r="M818" s="104"/>
      <c r="P818" s="104"/>
      <c r="Q818" s="104"/>
      <c r="U818" s="104"/>
      <c r="AQ818" s="104"/>
      <c r="AR818" s="104"/>
      <c r="AS818" s="104"/>
      <c r="AT818" s="104"/>
      <c r="AU818" s="104"/>
      <c r="AV818" s="104"/>
      <c r="AW818" s="104"/>
      <c r="AX818" s="104"/>
      <c r="AY818" s="104"/>
      <c r="BH818" s="104"/>
      <c r="BJ818" s="104"/>
      <c r="BK818" s="104"/>
      <c r="BL818" s="104"/>
      <c r="BM818" s="104"/>
      <c r="BN818" s="104"/>
      <c r="BO818" s="104"/>
      <c r="BP818" s="104"/>
      <c r="BQ818" s="104"/>
      <c r="BR818" s="104"/>
      <c r="BS818" s="104"/>
      <c r="BT818" s="104"/>
      <c r="BV818" s="104"/>
      <c r="BW818" s="104"/>
      <c r="BX818" s="104"/>
      <c r="BY818" s="104"/>
      <c r="BZ818" s="104"/>
      <c r="CA818" s="104"/>
      <c r="CB818" s="104"/>
      <c r="CC818" s="104"/>
      <c r="CD818" s="104"/>
      <c r="CE818" s="104"/>
      <c r="CF818" s="104"/>
      <c r="CG818" s="104"/>
      <c r="CJ818" s="104"/>
      <c r="CL818" s="104"/>
      <c r="CM818" s="104"/>
      <c r="CN818" s="104"/>
      <c r="CO818" s="104"/>
      <c r="CP818" s="104"/>
      <c r="CQ818" s="104"/>
      <c r="CR818" s="104"/>
      <c r="CS818" s="104"/>
      <c r="CT818" s="104"/>
      <c r="CU818" s="104"/>
    </row>
    <row r="819" spans="1:99" ht="13" x14ac:dyDescent="0.3">
      <c r="A819" s="104"/>
      <c r="B819" s="104"/>
      <c r="C819" s="104"/>
      <c r="D819" s="104"/>
      <c r="E819" s="104"/>
      <c r="F819" s="104"/>
      <c r="G819" s="104"/>
      <c r="H819" s="104"/>
      <c r="I819" s="104"/>
      <c r="J819" s="104"/>
      <c r="K819" s="104"/>
      <c r="L819" s="104"/>
      <c r="M819" s="104"/>
      <c r="P819" s="104"/>
      <c r="Q819" s="104"/>
      <c r="U819" s="104"/>
      <c r="AQ819" s="104"/>
      <c r="AR819" s="104"/>
      <c r="AS819" s="104"/>
      <c r="AT819" s="104"/>
      <c r="AU819" s="104"/>
      <c r="AV819" s="104"/>
      <c r="AW819" s="104"/>
      <c r="AX819" s="104"/>
      <c r="AY819" s="104"/>
      <c r="BH819" s="104"/>
      <c r="BJ819" s="104"/>
      <c r="BK819" s="104"/>
      <c r="BL819" s="104"/>
      <c r="BM819" s="104"/>
      <c r="BN819" s="104"/>
      <c r="BO819" s="104"/>
      <c r="BP819" s="104"/>
      <c r="BQ819" s="104"/>
      <c r="BR819" s="104"/>
      <c r="BS819" s="104"/>
      <c r="BT819" s="104"/>
      <c r="BV819" s="104"/>
      <c r="BW819" s="104"/>
      <c r="BX819" s="104"/>
      <c r="BY819" s="104"/>
      <c r="BZ819" s="104"/>
      <c r="CA819" s="104"/>
      <c r="CB819" s="104"/>
      <c r="CC819" s="104"/>
      <c r="CD819" s="104"/>
      <c r="CE819" s="104"/>
      <c r="CF819" s="104"/>
      <c r="CG819" s="104"/>
      <c r="CJ819" s="104"/>
      <c r="CL819" s="104"/>
      <c r="CM819" s="104"/>
      <c r="CN819" s="104"/>
      <c r="CO819" s="104"/>
      <c r="CP819" s="104"/>
      <c r="CQ819" s="104"/>
      <c r="CR819" s="104"/>
      <c r="CS819" s="104"/>
      <c r="CT819" s="104"/>
      <c r="CU819" s="104"/>
    </row>
    <row r="820" spans="1:99" ht="13" x14ac:dyDescent="0.3">
      <c r="A820" s="104"/>
      <c r="B820" s="104"/>
      <c r="C820" s="104"/>
      <c r="D820" s="104"/>
      <c r="E820" s="104"/>
      <c r="F820" s="104"/>
      <c r="G820" s="104"/>
      <c r="H820" s="104"/>
      <c r="I820" s="104"/>
      <c r="J820" s="104"/>
      <c r="K820" s="104"/>
      <c r="L820" s="104"/>
      <c r="M820" s="104"/>
      <c r="P820" s="104"/>
      <c r="Q820" s="104"/>
      <c r="U820" s="104"/>
      <c r="AQ820" s="104"/>
      <c r="AR820" s="104"/>
      <c r="AS820" s="104"/>
      <c r="AT820" s="104"/>
      <c r="AU820" s="104"/>
      <c r="AV820" s="104"/>
      <c r="AW820" s="104"/>
      <c r="AX820" s="104"/>
      <c r="AY820" s="104"/>
      <c r="BH820" s="104"/>
      <c r="BJ820" s="104"/>
      <c r="BK820" s="104"/>
      <c r="BL820" s="104"/>
      <c r="BM820" s="104"/>
      <c r="BN820" s="104"/>
      <c r="BO820" s="104"/>
      <c r="BP820" s="104"/>
      <c r="BQ820" s="104"/>
      <c r="BR820" s="104"/>
      <c r="BS820" s="104"/>
      <c r="BT820" s="104"/>
      <c r="BV820" s="104"/>
      <c r="BW820" s="104"/>
      <c r="BX820" s="104"/>
      <c r="BY820" s="104"/>
      <c r="BZ820" s="104"/>
      <c r="CA820" s="104"/>
      <c r="CB820" s="104"/>
      <c r="CC820" s="104"/>
      <c r="CD820" s="104"/>
      <c r="CE820" s="104"/>
      <c r="CF820" s="104"/>
      <c r="CG820" s="104"/>
      <c r="CJ820" s="104"/>
      <c r="CL820" s="104"/>
      <c r="CM820" s="104"/>
      <c r="CN820" s="104"/>
      <c r="CO820" s="104"/>
      <c r="CP820" s="104"/>
      <c r="CQ820" s="104"/>
      <c r="CR820" s="104"/>
      <c r="CS820" s="104"/>
      <c r="CT820" s="104"/>
      <c r="CU820" s="104"/>
    </row>
    <row r="821" spans="1:99" ht="13" x14ac:dyDescent="0.3">
      <c r="A821" s="104"/>
      <c r="B821" s="104"/>
      <c r="C821" s="104"/>
      <c r="D821" s="104"/>
      <c r="E821" s="104"/>
      <c r="F821" s="104"/>
      <c r="G821" s="104"/>
      <c r="H821" s="104"/>
      <c r="I821" s="104"/>
      <c r="J821" s="104"/>
      <c r="K821" s="104"/>
      <c r="L821" s="104"/>
      <c r="M821" s="104"/>
      <c r="P821" s="104"/>
      <c r="Q821" s="104"/>
      <c r="U821" s="104"/>
      <c r="AQ821" s="104"/>
      <c r="AR821" s="104"/>
      <c r="AS821" s="104"/>
      <c r="AT821" s="104"/>
      <c r="AU821" s="104"/>
      <c r="AV821" s="104"/>
      <c r="AW821" s="104"/>
      <c r="AX821" s="104"/>
      <c r="AY821" s="104"/>
      <c r="BH821" s="104"/>
      <c r="BJ821" s="104"/>
      <c r="BK821" s="104"/>
      <c r="BL821" s="104"/>
      <c r="BM821" s="104"/>
      <c r="BN821" s="104"/>
      <c r="BO821" s="104"/>
      <c r="BP821" s="104"/>
      <c r="BQ821" s="104"/>
      <c r="BR821" s="104"/>
      <c r="BS821" s="104"/>
      <c r="BT821" s="104"/>
      <c r="BV821" s="104"/>
      <c r="BW821" s="104"/>
      <c r="BX821" s="104"/>
      <c r="BY821" s="104"/>
      <c r="BZ821" s="104"/>
      <c r="CA821" s="104"/>
      <c r="CB821" s="104"/>
      <c r="CC821" s="104"/>
      <c r="CD821" s="104"/>
      <c r="CE821" s="104"/>
      <c r="CF821" s="104"/>
      <c r="CG821" s="104"/>
      <c r="CJ821" s="104"/>
      <c r="CL821" s="104"/>
      <c r="CM821" s="104"/>
      <c r="CN821" s="104"/>
      <c r="CO821" s="104"/>
      <c r="CP821" s="104"/>
      <c r="CQ821" s="104"/>
      <c r="CR821" s="104"/>
      <c r="CS821" s="104"/>
      <c r="CT821" s="104"/>
      <c r="CU821" s="104"/>
    </row>
    <row r="822" spans="1:99" ht="13" x14ac:dyDescent="0.3">
      <c r="A822" s="104"/>
      <c r="B822" s="104"/>
      <c r="C822" s="104"/>
      <c r="D822" s="104"/>
      <c r="E822" s="104"/>
      <c r="F822" s="104"/>
      <c r="G822" s="104"/>
      <c r="H822" s="104"/>
      <c r="I822" s="104"/>
      <c r="J822" s="104"/>
      <c r="K822" s="104"/>
      <c r="L822" s="104"/>
      <c r="M822" s="104"/>
      <c r="P822" s="104"/>
      <c r="Q822" s="104"/>
      <c r="U822" s="104"/>
      <c r="AQ822" s="104"/>
      <c r="AR822" s="104"/>
      <c r="AS822" s="104"/>
      <c r="AT822" s="104"/>
      <c r="AU822" s="104"/>
      <c r="AV822" s="104"/>
      <c r="AW822" s="104"/>
      <c r="AX822" s="104"/>
      <c r="AY822" s="104"/>
      <c r="BH822" s="104"/>
      <c r="BJ822" s="104"/>
      <c r="BK822" s="104"/>
      <c r="BL822" s="104"/>
      <c r="BM822" s="104"/>
      <c r="BN822" s="104"/>
      <c r="BO822" s="104"/>
      <c r="BP822" s="104"/>
      <c r="BQ822" s="104"/>
      <c r="BR822" s="104"/>
      <c r="BS822" s="104"/>
      <c r="BT822" s="104"/>
      <c r="BV822" s="104"/>
      <c r="BW822" s="104"/>
      <c r="BX822" s="104"/>
      <c r="BY822" s="104"/>
      <c r="BZ822" s="104"/>
      <c r="CA822" s="104"/>
      <c r="CB822" s="104"/>
      <c r="CC822" s="104"/>
      <c r="CD822" s="104"/>
      <c r="CE822" s="104"/>
      <c r="CF822" s="104"/>
      <c r="CG822" s="104"/>
      <c r="CJ822" s="104"/>
      <c r="CL822" s="104"/>
      <c r="CM822" s="104"/>
      <c r="CN822" s="104"/>
      <c r="CO822" s="104"/>
      <c r="CP822" s="104"/>
      <c r="CQ822" s="104"/>
      <c r="CR822" s="104"/>
      <c r="CS822" s="104"/>
      <c r="CT822" s="104"/>
      <c r="CU822" s="104"/>
    </row>
    <row r="823" spans="1:99" ht="13" x14ac:dyDescent="0.3">
      <c r="A823" s="104"/>
      <c r="B823" s="104"/>
      <c r="C823" s="104"/>
      <c r="D823" s="104"/>
      <c r="E823" s="104"/>
      <c r="F823" s="104"/>
      <c r="G823" s="104"/>
      <c r="H823" s="104"/>
      <c r="I823" s="104"/>
      <c r="J823" s="104"/>
      <c r="K823" s="104"/>
      <c r="L823" s="104"/>
      <c r="M823" s="104"/>
      <c r="P823" s="104"/>
      <c r="Q823" s="104"/>
      <c r="U823" s="104"/>
      <c r="AQ823" s="104"/>
      <c r="AR823" s="104"/>
      <c r="AS823" s="104"/>
      <c r="AT823" s="104"/>
      <c r="AU823" s="104"/>
      <c r="AV823" s="104"/>
      <c r="AW823" s="104"/>
      <c r="AX823" s="104"/>
      <c r="AY823" s="104"/>
      <c r="BH823" s="104"/>
      <c r="BJ823" s="104"/>
      <c r="BK823" s="104"/>
      <c r="BL823" s="104"/>
      <c r="BM823" s="104"/>
      <c r="BN823" s="104"/>
      <c r="BO823" s="104"/>
      <c r="BP823" s="104"/>
      <c r="BQ823" s="104"/>
      <c r="BR823" s="104"/>
      <c r="BS823" s="104"/>
      <c r="BT823" s="104"/>
      <c r="BV823" s="104"/>
      <c r="BW823" s="104"/>
      <c r="BX823" s="104"/>
      <c r="BY823" s="104"/>
      <c r="BZ823" s="104"/>
      <c r="CA823" s="104"/>
      <c r="CB823" s="104"/>
      <c r="CC823" s="104"/>
      <c r="CD823" s="104"/>
      <c r="CE823" s="104"/>
      <c r="CF823" s="104"/>
      <c r="CG823" s="104"/>
      <c r="CJ823" s="104"/>
      <c r="CL823" s="104"/>
      <c r="CM823" s="104"/>
      <c r="CN823" s="104"/>
      <c r="CO823" s="104"/>
      <c r="CP823" s="104"/>
      <c r="CQ823" s="104"/>
      <c r="CR823" s="104"/>
      <c r="CS823" s="104"/>
      <c r="CT823" s="104"/>
      <c r="CU823" s="104"/>
    </row>
    <row r="824" spans="1:99" ht="13" x14ac:dyDescent="0.3">
      <c r="A824" s="104"/>
      <c r="B824" s="104"/>
      <c r="C824" s="104"/>
      <c r="D824" s="104"/>
      <c r="E824" s="104"/>
      <c r="F824" s="104"/>
      <c r="G824" s="104"/>
      <c r="H824" s="104"/>
      <c r="I824" s="104"/>
      <c r="J824" s="104"/>
      <c r="K824" s="104"/>
      <c r="L824" s="104"/>
      <c r="M824" s="104"/>
      <c r="P824" s="104"/>
      <c r="Q824" s="104"/>
      <c r="U824" s="104"/>
      <c r="AQ824" s="104"/>
      <c r="AR824" s="104"/>
      <c r="AS824" s="104"/>
      <c r="AT824" s="104"/>
      <c r="AU824" s="104"/>
      <c r="AV824" s="104"/>
      <c r="AW824" s="104"/>
      <c r="AX824" s="104"/>
      <c r="AY824" s="104"/>
      <c r="BH824" s="104"/>
      <c r="BJ824" s="104"/>
      <c r="BK824" s="104"/>
      <c r="BL824" s="104"/>
      <c r="BM824" s="104"/>
      <c r="BN824" s="104"/>
      <c r="BO824" s="104"/>
      <c r="BP824" s="104"/>
      <c r="BQ824" s="104"/>
      <c r="BR824" s="104"/>
      <c r="BS824" s="104"/>
      <c r="BT824" s="104"/>
      <c r="BV824" s="104"/>
      <c r="BW824" s="104"/>
      <c r="BX824" s="104"/>
      <c r="BY824" s="104"/>
      <c r="BZ824" s="104"/>
      <c r="CA824" s="104"/>
      <c r="CB824" s="104"/>
      <c r="CC824" s="104"/>
      <c r="CD824" s="104"/>
      <c r="CE824" s="104"/>
      <c r="CF824" s="104"/>
      <c r="CG824" s="104"/>
      <c r="CJ824" s="104"/>
      <c r="CL824" s="104"/>
      <c r="CM824" s="104"/>
      <c r="CN824" s="104"/>
      <c r="CO824" s="104"/>
      <c r="CP824" s="104"/>
      <c r="CQ824" s="104"/>
      <c r="CR824" s="104"/>
      <c r="CS824" s="104"/>
      <c r="CT824" s="104"/>
      <c r="CU824" s="104"/>
    </row>
    <row r="825" spans="1:99" ht="13" x14ac:dyDescent="0.3">
      <c r="A825" s="104"/>
      <c r="B825" s="104"/>
      <c r="C825" s="104"/>
      <c r="D825" s="104"/>
      <c r="E825" s="104"/>
      <c r="F825" s="104"/>
      <c r="G825" s="104"/>
      <c r="H825" s="104"/>
      <c r="I825" s="104"/>
      <c r="J825" s="104"/>
      <c r="K825" s="104"/>
      <c r="L825" s="104"/>
      <c r="M825" s="104"/>
      <c r="P825" s="104"/>
      <c r="Q825" s="104"/>
      <c r="U825" s="104"/>
      <c r="AQ825" s="104"/>
      <c r="AR825" s="104"/>
      <c r="AS825" s="104"/>
      <c r="AT825" s="104"/>
      <c r="AU825" s="104"/>
      <c r="AV825" s="104"/>
      <c r="AW825" s="104"/>
      <c r="AX825" s="104"/>
      <c r="AY825" s="104"/>
      <c r="BH825" s="104"/>
      <c r="BJ825" s="104"/>
      <c r="BK825" s="104"/>
      <c r="BL825" s="104"/>
      <c r="BM825" s="104"/>
      <c r="BN825" s="104"/>
      <c r="BO825" s="104"/>
      <c r="BP825" s="104"/>
      <c r="BQ825" s="104"/>
      <c r="BR825" s="104"/>
      <c r="BS825" s="104"/>
      <c r="BT825" s="104"/>
      <c r="BV825" s="104"/>
      <c r="BW825" s="104"/>
      <c r="BX825" s="104"/>
      <c r="BY825" s="104"/>
      <c r="BZ825" s="104"/>
      <c r="CA825" s="104"/>
      <c r="CB825" s="104"/>
      <c r="CC825" s="104"/>
      <c r="CD825" s="104"/>
      <c r="CE825" s="104"/>
      <c r="CF825" s="104"/>
      <c r="CG825" s="104"/>
      <c r="CJ825" s="104"/>
      <c r="CL825" s="104"/>
      <c r="CM825" s="104"/>
      <c r="CN825" s="104"/>
      <c r="CO825" s="104"/>
      <c r="CP825" s="104"/>
      <c r="CQ825" s="104"/>
      <c r="CR825" s="104"/>
      <c r="CS825" s="104"/>
      <c r="CT825" s="104"/>
      <c r="CU825" s="104"/>
    </row>
    <row r="826" spans="1:99" ht="13" x14ac:dyDescent="0.3">
      <c r="A826" s="104"/>
      <c r="B826" s="104"/>
      <c r="C826" s="104"/>
      <c r="D826" s="104"/>
      <c r="E826" s="104"/>
      <c r="F826" s="104"/>
      <c r="G826" s="104"/>
      <c r="H826" s="104"/>
      <c r="I826" s="104"/>
      <c r="J826" s="104"/>
      <c r="K826" s="104"/>
      <c r="L826" s="104"/>
      <c r="M826" s="104"/>
      <c r="P826" s="104"/>
      <c r="Q826" s="104"/>
      <c r="U826" s="104"/>
      <c r="AQ826" s="104"/>
      <c r="AR826" s="104"/>
      <c r="AS826" s="104"/>
      <c r="AT826" s="104"/>
      <c r="AU826" s="104"/>
      <c r="AV826" s="104"/>
      <c r="AW826" s="104"/>
      <c r="AX826" s="104"/>
      <c r="AY826" s="104"/>
      <c r="BH826" s="104"/>
      <c r="BJ826" s="104"/>
      <c r="BK826" s="104"/>
      <c r="BL826" s="104"/>
      <c r="BM826" s="104"/>
      <c r="BN826" s="104"/>
      <c r="BO826" s="104"/>
      <c r="BP826" s="104"/>
      <c r="BQ826" s="104"/>
      <c r="BR826" s="104"/>
      <c r="BS826" s="104"/>
      <c r="BT826" s="104"/>
      <c r="BV826" s="104"/>
      <c r="BW826" s="104"/>
      <c r="BX826" s="104"/>
      <c r="BY826" s="104"/>
      <c r="BZ826" s="104"/>
      <c r="CA826" s="104"/>
      <c r="CB826" s="104"/>
      <c r="CC826" s="104"/>
      <c r="CD826" s="104"/>
      <c r="CE826" s="104"/>
      <c r="CF826" s="104"/>
      <c r="CG826" s="104"/>
      <c r="CJ826" s="104"/>
      <c r="CL826" s="104"/>
      <c r="CM826" s="104"/>
      <c r="CN826" s="104"/>
      <c r="CO826" s="104"/>
      <c r="CP826" s="104"/>
      <c r="CQ826" s="104"/>
      <c r="CR826" s="104"/>
      <c r="CS826" s="104"/>
      <c r="CT826" s="104"/>
      <c r="CU826" s="104"/>
    </row>
    <row r="827" spans="1:99" ht="13" x14ac:dyDescent="0.3">
      <c r="A827" s="104"/>
      <c r="B827" s="104"/>
      <c r="C827" s="104"/>
      <c r="D827" s="104"/>
      <c r="E827" s="104"/>
      <c r="F827" s="104"/>
      <c r="G827" s="104"/>
      <c r="H827" s="104"/>
      <c r="I827" s="104"/>
      <c r="J827" s="104"/>
      <c r="K827" s="104"/>
      <c r="L827" s="104"/>
      <c r="M827" s="104"/>
      <c r="P827" s="104"/>
      <c r="Q827" s="104"/>
      <c r="U827" s="104"/>
      <c r="AQ827" s="104"/>
      <c r="AR827" s="104"/>
      <c r="AS827" s="104"/>
      <c r="AT827" s="104"/>
      <c r="AU827" s="104"/>
      <c r="AV827" s="104"/>
      <c r="AW827" s="104"/>
      <c r="AX827" s="104"/>
      <c r="AY827" s="104"/>
      <c r="BH827" s="104"/>
      <c r="BJ827" s="104"/>
      <c r="BK827" s="104"/>
      <c r="BL827" s="104"/>
      <c r="BM827" s="104"/>
      <c r="BN827" s="104"/>
      <c r="BO827" s="104"/>
      <c r="BP827" s="104"/>
      <c r="BQ827" s="104"/>
      <c r="BR827" s="104"/>
      <c r="BS827" s="104"/>
      <c r="BT827" s="104"/>
      <c r="BV827" s="104"/>
      <c r="BW827" s="104"/>
      <c r="BX827" s="104"/>
      <c r="BY827" s="104"/>
      <c r="BZ827" s="104"/>
      <c r="CA827" s="104"/>
      <c r="CB827" s="104"/>
      <c r="CC827" s="104"/>
      <c r="CD827" s="104"/>
      <c r="CE827" s="104"/>
      <c r="CF827" s="104"/>
      <c r="CG827" s="104"/>
      <c r="CJ827" s="104"/>
      <c r="CL827" s="104"/>
      <c r="CM827" s="104"/>
      <c r="CN827" s="104"/>
      <c r="CO827" s="104"/>
      <c r="CP827" s="104"/>
      <c r="CQ827" s="104"/>
      <c r="CR827" s="104"/>
      <c r="CS827" s="104"/>
      <c r="CT827" s="104"/>
      <c r="CU827" s="104"/>
    </row>
    <row r="828" spans="1:99" ht="13" x14ac:dyDescent="0.3">
      <c r="A828" s="104"/>
      <c r="B828" s="104"/>
      <c r="C828" s="104"/>
      <c r="D828" s="104"/>
      <c r="E828" s="104"/>
      <c r="F828" s="104"/>
      <c r="G828" s="104"/>
      <c r="H828" s="104"/>
      <c r="I828" s="104"/>
      <c r="J828" s="104"/>
      <c r="K828" s="104"/>
      <c r="L828" s="104"/>
      <c r="M828" s="104"/>
      <c r="P828" s="104"/>
      <c r="Q828" s="104"/>
      <c r="U828" s="104"/>
      <c r="AQ828" s="104"/>
      <c r="AR828" s="104"/>
      <c r="AS828" s="104"/>
      <c r="AT828" s="104"/>
      <c r="AU828" s="104"/>
      <c r="AV828" s="104"/>
      <c r="AW828" s="104"/>
      <c r="AX828" s="104"/>
      <c r="AY828" s="104"/>
      <c r="BH828" s="104"/>
      <c r="BJ828" s="104"/>
      <c r="BK828" s="104"/>
      <c r="BL828" s="104"/>
      <c r="BM828" s="104"/>
      <c r="BN828" s="104"/>
      <c r="BO828" s="104"/>
      <c r="BP828" s="104"/>
      <c r="BQ828" s="104"/>
      <c r="BR828" s="104"/>
      <c r="BS828" s="104"/>
      <c r="BT828" s="104"/>
      <c r="BV828" s="104"/>
      <c r="BW828" s="104"/>
      <c r="BX828" s="104"/>
      <c r="BY828" s="104"/>
      <c r="BZ828" s="104"/>
      <c r="CA828" s="104"/>
      <c r="CB828" s="104"/>
      <c r="CC828" s="104"/>
      <c r="CD828" s="104"/>
      <c r="CE828" s="104"/>
      <c r="CF828" s="104"/>
      <c r="CG828" s="104"/>
      <c r="CJ828" s="104"/>
      <c r="CL828" s="104"/>
      <c r="CM828" s="104"/>
      <c r="CN828" s="104"/>
      <c r="CO828" s="104"/>
      <c r="CP828" s="104"/>
      <c r="CQ828" s="104"/>
      <c r="CR828" s="104"/>
      <c r="CS828" s="104"/>
      <c r="CT828" s="104"/>
      <c r="CU828" s="104"/>
    </row>
    <row r="829" spans="1:99" ht="13" x14ac:dyDescent="0.3">
      <c r="A829" s="104"/>
      <c r="B829" s="104"/>
      <c r="C829" s="104"/>
      <c r="D829" s="104"/>
      <c r="E829" s="104"/>
      <c r="F829" s="104"/>
      <c r="G829" s="104"/>
      <c r="H829" s="104"/>
      <c r="I829" s="104"/>
      <c r="J829" s="104"/>
      <c r="K829" s="104"/>
      <c r="L829" s="104"/>
      <c r="M829" s="104"/>
      <c r="P829" s="104"/>
      <c r="Q829" s="104"/>
      <c r="U829" s="104"/>
      <c r="AQ829" s="104"/>
      <c r="AR829" s="104"/>
      <c r="AS829" s="104"/>
      <c r="AT829" s="104"/>
      <c r="AU829" s="104"/>
      <c r="AV829" s="104"/>
      <c r="AW829" s="104"/>
      <c r="AX829" s="104"/>
      <c r="AY829" s="104"/>
      <c r="BH829" s="104"/>
      <c r="BJ829" s="104"/>
      <c r="BK829" s="104"/>
      <c r="BL829" s="104"/>
      <c r="BM829" s="104"/>
      <c r="BN829" s="104"/>
      <c r="BO829" s="104"/>
      <c r="BP829" s="104"/>
      <c r="BQ829" s="104"/>
      <c r="BR829" s="104"/>
      <c r="BS829" s="104"/>
      <c r="BT829" s="104"/>
      <c r="BV829" s="104"/>
      <c r="BW829" s="104"/>
      <c r="BX829" s="104"/>
      <c r="BY829" s="104"/>
      <c r="BZ829" s="104"/>
      <c r="CA829" s="104"/>
      <c r="CB829" s="104"/>
      <c r="CC829" s="104"/>
      <c r="CD829" s="104"/>
      <c r="CE829" s="104"/>
      <c r="CF829" s="104"/>
      <c r="CG829" s="104"/>
      <c r="CJ829" s="104"/>
      <c r="CL829" s="104"/>
      <c r="CM829" s="104"/>
      <c r="CN829" s="104"/>
      <c r="CO829" s="104"/>
      <c r="CP829" s="104"/>
      <c r="CQ829" s="104"/>
      <c r="CR829" s="104"/>
      <c r="CS829" s="104"/>
      <c r="CT829" s="104"/>
      <c r="CU829" s="104"/>
    </row>
    <row r="830" spans="1:99" ht="13" x14ac:dyDescent="0.3">
      <c r="A830" s="104"/>
      <c r="B830" s="104"/>
      <c r="C830" s="104"/>
      <c r="D830" s="104"/>
      <c r="E830" s="104"/>
      <c r="F830" s="104"/>
      <c r="G830" s="104"/>
      <c r="H830" s="104"/>
      <c r="I830" s="104"/>
      <c r="J830" s="104"/>
      <c r="K830" s="104"/>
      <c r="L830" s="104"/>
      <c r="M830" s="104"/>
      <c r="P830" s="104"/>
      <c r="Q830" s="104"/>
      <c r="U830" s="104"/>
      <c r="AQ830" s="104"/>
      <c r="AR830" s="104"/>
      <c r="AS830" s="104"/>
      <c r="AT830" s="104"/>
      <c r="AU830" s="104"/>
      <c r="AV830" s="104"/>
      <c r="AW830" s="104"/>
      <c r="AX830" s="104"/>
      <c r="AY830" s="104"/>
      <c r="BH830" s="104"/>
      <c r="BJ830" s="104"/>
      <c r="BK830" s="104"/>
      <c r="BL830" s="104"/>
      <c r="BM830" s="104"/>
      <c r="BN830" s="104"/>
      <c r="BO830" s="104"/>
      <c r="BP830" s="104"/>
      <c r="BQ830" s="104"/>
      <c r="BR830" s="104"/>
      <c r="BS830" s="104"/>
      <c r="BT830" s="104"/>
      <c r="BV830" s="104"/>
      <c r="BW830" s="104"/>
      <c r="BX830" s="104"/>
      <c r="BY830" s="104"/>
      <c r="BZ830" s="104"/>
      <c r="CA830" s="104"/>
      <c r="CB830" s="104"/>
      <c r="CC830" s="104"/>
      <c r="CD830" s="104"/>
      <c r="CE830" s="104"/>
      <c r="CF830" s="104"/>
      <c r="CG830" s="104"/>
      <c r="CJ830" s="104"/>
      <c r="CL830" s="104"/>
      <c r="CM830" s="104"/>
      <c r="CN830" s="104"/>
      <c r="CO830" s="104"/>
      <c r="CP830" s="104"/>
      <c r="CQ830" s="104"/>
      <c r="CR830" s="104"/>
      <c r="CS830" s="104"/>
      <c r="CT830" s="104"/>
      <c r="CU830" s="104"/>
    </row>
    <row r="831" spans="1:99" ht="13" x14ac:dyDescent="0.3">
      <c r="A831" s="104"/>
      <c r="B831" s="104"/>
      <c r="C831" s="104"/>
      <c r="D831" s="104"/>
      <c r="E831" s="104"/>
      <c r="F831" s="104"/>
      <c r="G831" s="104"/>
      <c r="H831" s="104"/>
      <c r="I831" s="104"/>
      <c r="J831" s="104"/>
      <c r="K831" s="104"/>
      <c r="L831" s="104"/>
      <c r="M831" s="104"/>
      <c r="P831" s="104"/>
      <c r="Q831" s="104"/>
      <c r="U831" s="104"/>
      <c r="AQ831" s="104"/>
      <c r="AR831" s="104"/>
      <c r="AS831" s="104"/>
      <c r="AT831" s="104"/>
      <c r="AU831" s="104"/>
      <c r="AV831" s="104"/>
      <c r="AW831" s="104"/>
      <c r="AX831" s="104"/>
      <c r="AY831" s="104"/>
      <c r="BH831" s="104"/>
      <c r="BJ831" s="104"/>
      <c r="BK831" s="104"/>
      <c r="BL831" s="104"/>
      <c r="BM831" s="104"/>
      <c r="BN831" s="104"/>
      <c r="BO831" s="104"/>
      <c r="BP831" s="104"/>
      <c r="BQ831" s="104"/>
      <c r="BR831" s="104"/>
      <c r="BS831" s="104"/>
      <c r="BT831" s="104"/>
      <c r="BV831" s="104"/>
      <c r="BW831" s="104"/>
      <c r="BX831" s="104"/>
      <c r="BY831" s="104"/>
      <c r="BZ831" s="104"/>
      <c r="CA831" s="104"/>
      <c r="CB831" s="104"/>
      <c r="CC831" s="104"/>
      <c r="CD831" s="104"/>
      <c r="CE831" s="104"/>
      <c r="CF831" s="104"/>
      <c r="CG831" s="104"/>
      <c r="CJ831" s="104"/>
      <c r="CL831" s="104"/>
      <c r="CM831" s="104"/>
      <c r="CN831" s="104"/>
      <c r="CO831" s="104"/>
      <c r="CP831" s="104"/>
      <c r="CQ831" s="104"/>
      <c r="CR831" s="104"/>
      <c r="CS831" s="104"/>
      <c r="CT831" s="104"/>
      <c r="CU831" s="104"/>
    </row>
    <row r="832" spans="1:99" ht="13" x14ac:dyDescent="0.3">
      <c r="A832" s="104"/>
      <c r="B832" s="104"/>
      <c r="C832" s="104"/>
      <c r="D832" s="104"/>
      <c r="E832" s="104"/>
      <c r="F832" s="104"/>
      <c r="G832" s="104"/>
      <c r="H832" s="104"/>
      <c r="I832" s="104"/>
      <c r="J832" s="104"/>
      <c r="K832" s="104"/>
      <c r="L832" s="104"/>
      <c r="M832" s="104"/>
      <c r="P832" s="104"/>
      <c r="Q832" s="104"/>
      <c r="U832" s="104"/>
      <c r="AQ832" s="104"/>
      <c r="AR832" s="104"/>
      <c r="AS832" s="104"/>
      <c r="AT832" s="104"/>
      <c r="AU832" s="104"/>
      <c r="AV832" s="104"/>
      <c r="AW832" s="104"/>
      <c r="AX832" s="104"/>
      <c r="AY832" s="104"/>
      <c r="BH832" s="104"/>
      <c r="BJ832" s="104"/>
      <c r="BK832" s="104"/>
      <c r="BL832" s="104"/>
      <c r="BM832" s="104"/>
      <c r="BN832" s="104"/>
      <c r="BO832" s="104"/>
      <c r="BP832" s="104"/>
      <c r="BQ832" s="104"/>
      <c r="BR832" s="104"/>
      <c r="BS832" s="104"/>
      <c r="BT832" s="104"/>
      <c r="BV832" s="104"/>
      <c r="BW832" s="104"/>
      <c r="BX832" s="104"/>
      <c r="BY832" s="104"/>
      <c r="BZ832" s="104"/>
      <c r="CA832" s="104"/>
      <c r="CB832" s="104"/>
      <c r="CC832" s="104"/>
      <c r="CD832" s="104"/>
      <c r="CE832" s="104"/>
      <c r="CF832" s="104"/>
      <c r="CG832" s="104"/>
      <c r="CJ832" s="104"/>
      <c r="CL832" s="104"/>
      <c r="CM832" s="104"/>
      <c r="CN832" s="104"/>
      <c r="CO832" s="104"/>
      <c r="CP832" s="104"/>
      <c r="CQ832" s="104"/>
      <c r="CR832" s="104"/>
      <c r="CS832" s="104"/>
      <c r="CT832" s="104"/>
      <c r="CU832" s="104"/>
    </row>
    <row r="833" spans="1:99" ht="13" x14ac:dyDescent="0.3">
      <c r="A833" s="104"/>
      <c r="B833" s="104"/>
      <c r="C833" s="104"/>
      <c r="D833" s="104"/>
      <c r="E833" s="104"/>
      <c r="F833" s="104"/>
      <c r="G833" s="104"/>
      <c r="H833" s="104"/>
      <c r="I833" s="104"/>
      <c r="J833" s="104"/>
      <c r="K833" s="104"/>
      <c r="L833" s="104"/>
      <c r="M833" s="104"/>
      <c r="P833" s="104"/>
      <c r="Q833" s="104"/>
      <c r="U833" s="104"/>
      <c r="AQ833" s="104"/>
      <c r="AR833" s="104"/>
      <c r="AS833" s="104"/>
      <c r="AT833" s="104"/>
      <c r="AU833" s="104"/>
      <c r="AV833" s="104"/>
      <c r="AW833" s="104"/>
      <c r="AX833" s="104"/>
      <c r="AY833" s="104"/>
      <c r="BH833" s="104"/>
      <c r="BJ833" s="104"/>
      <c r="BK833" s="104"/>
      <c r="BL833" s="104"/>
      <c r="BM833" s="104"/>
      <c r="BN833" s="104"/>
      <c r="BO833" s="104"/>
      <c r="BP833" s="104"/>
      <c r="BQ833" s="104"/>
      <c r="BR833" s="104"/>
      <c r="BS833" s="104"/>
      <c r="BT833" s="104"/>
      <c r="BV833" s="104"/>
      <c r="BW833" s="104"/>
      <c r="BX833" s="104"/>
      <c r="BY833" s="104"/>
      <c r="BZ833" s="104"/>
      <c r="CA833" s="104"/>
      <c r="CB833" s="104"/>
      <c r="CC833" s="104"/>
      <c r="CD833" s="104"/>
      <c r="CE833" s="104"/>
      <c r="CF833" s="104"/>
      <c r="CG833" s="104"/>
      <c r="CJ833" s="104"/>
      <c r="CL833" s="104"/>
      <c r="CM833" s="104"/>
      <c r="CN833" s="104"/>
      <c r="CO833" s="104"/>
      <c r="CP833" s="104"/>
      <c r="CQ833" s="104"/>
      <c r="CR833" s="104"/>
      <c r="CS833" s="104"/>
      <c r="CT833" s="104"/>
      <c r="CU833" s="104"/>
    </row>
    <row r="834" spans="1:99" ht="13" x14ac:dyDescent="0.3">
      <c r="A834" s="104"/>
      <c r="B834" s="104"/>
      <c r="C834" s="104"/>
      <c r="D834" s="104"/>
      <c r="E834" s="104"/>
      <c r="F834" s="104"/>
      <c r="G834" s="104"/>
      <c r="H834" s="104"/>
      <c r="I834" s="104"/>
      <c r="J834" s="104"/>
      <c r="K834" s="104"/>
      <c r="L834" s="104"/>
      <c r="M834" s="104"/>
      <c r="P834" s="104"/>
      <c r="Q834" s="104"/>
      <c r="U834" s="104"/>
      <c r="AQ834" s="104"/>
      <c r="AR834" s="104"/>
      <c r="AS834" s="104"/>
      <c r="AT834" s="104"/>
      <c r="AU834" s="104"/>
      <c r="AV834" s="104"/>
      <c r="AW834" s="104"/>
      <c r="AX834" s="104"/>
      <c r="AY834" s="104"/>
      <c r="BH834" s="104"/>
      <c r="BJ834" s="104"/>
      <c r="BK834" s="104"/>
      <c r="BL834" s="104"/>
      <c r="BM834" s="104"/>
      <c r="BN834" s="104"/>
      <c r="BO834" s="104"/>
      <c r="BP834" s="104"/>
      <c r="BQ834" s="104"/>
      <c r="BR834" s="104"/>
      <c r="BS834" s="104"/>
      <c r="BT834" s="104"/>
      <c r="BV834" s="104"/>
      <c r="BW834" s="104"/>
      <c r="BX834" s="104"/>
      <c r="BY834" s="104"/>
      <c r="BZ834" s="104"/>
      <c r="CA834" s="104"/>
      <c r="CB834" s="104"/>
      <c r="CC834" s="104"/>
      <c r="CD834" s="104"/>
      <c r="CE834" s="104"/>
      <c r="CF834" s="104"/>
      <c r="CG834" s="104"/>
      <c r="CJ834" s="104"/>
      <c r="CL834" s="104"/>
      <c r="CM834" s="104"/>
      <c r="CN834" s="104"/>
      <c r="CO834" s="104"/>
      <c r="CP834" s="104"/>
      <c r="CQ834" s="104"/>
      <c r="CR834" s="104"/>
      <c r="CS834" s="104"/>
      <c r="CT834" s="104"/>
      <c r="CU834" s="104"/>
    </row>
    <row r="835" spans="1:99" ht="13" x14ac:dyDescent="0.3">
      <c r="A835" s="104"/>
      <c r="B835" s="104"/>
      <c r="C835" s="104"/>
      <c r="D835" s="104"/>
      <c r="E835" s="104"/>
      <c r="F835" s="104"/>
      <c r="G835" s="104"/>
      <c r="H835" s="104"/>
      <c r="I835" s="104"/>
      <c r="J835" s="104"/>
      <c r="K835" s="104"/>
      <c r="L835" s="104"/>
      <c r="M835" s="104"/>
      <c r="P835" s="104"/>
      <c r="Q835" s="104"/>
      <c r="U835" s="104"/>
      <c r="AQ835" s="104"/>
      <c r="AR835" s="104"/>
      <c r="AS835" s="104"/>
      <c r="AT835" s="104"/>
      <c r="AU835" s="104"/>
      <c r="AV835" s="104"/>
      <c r="AW835" s="104"/>
      <c r="AX835" s="104"/>
      <c r="AY835" s="104"/>
      <c r="BH835" s="104"/>
      <c r="BJ835" s="104"/>
      <c r="BK835" s="104"/>
      <c r="BL835" s="104"/>
      <c r="BM835" s="104"/>
      <c r="BN835" s="104"/>
      <c r="BO835" s="104"/>
      <c r="BP835" s="104"/>
      <c r="BQ835" s="104"/>
      <c r="BR835" s="104"/>
      <c r="BS835" s="104"/>
      <c r="BT835" s="104"/>
      <c r="BV835" s="104"/>
      <c r="BW835" s="104"/>
      <c r="BX835" s="104"/>
      <c r="BY835" s="104"/>
      <c r="BZ835" s="104"/>
      <c r="CA835" s="104"/>
      <c r="CB835" s="104"/>
      <c r="CC835" s="104"/>
      <c r="CD835" s="104"/>
      <c r="CE835" s="104"/>
      <c r="CF835" s="104"/>
      <c r="CG835" s="104"/>
      <c r="CJ835" s="104"/>
      <c r="CL835" s="104"/>
      <c r="CM835" s="104"/>
      <c r="CN835" s="104"/>
      <c r="CO835" s="104"/>
      <c r="CP835" s="104"/>
      <c r="CQ835" s="104"/>
      <c r="CR835" s="104"/>
      <c r="CS835" s="104"/>
      <c r="CT835" s="104"/>
      <c r="CU835" s="104"/>
    </row>
    <row r="836" spans="1:99" ht="13" x14ac:dyDescent="0.3">
      <c r="A836" s="104"/>
      <c r="B836" s="104"/>
      <c r="C836" s="104"/>
      <c r="D836" s="104"/>
      <c r="E836" s="104"/>
      <c r="F836" s="104"/>
      <c r="G836" s="104"/>
      <c r="H836" s="104"/>
      <c r="I836" s="104"/>
      <c r="J836" s="104"/>
      <c r="K836" s="104"/>
      <c r="L836" s="104"/>
      <c r="M836" s="104"/>
      <c r="P836" s="104"/>
      <c r="Q836" s="104"/>
      <c r="U836" s="104"/>
      <c r="AQ836" s="104"/>
      <c r="AR836" s="104"/>
      <c r="AS836" s="104"/>
      <c r="AT836" s="104"/>
      <c r="AU836" s="104"/>
      <c r="AV836" s="104"/>
      <c r="AW836" s="104"/>
      <c r="AX836" s="104"/>
      <c r="AY836" s="104"/>
      <c r="BH836" s="104"/>
      <c r="BJ836" s="104"/>
      <c r="BK836" s="104"/>
      <c r="BL836" s="104"/>
      <c r="BM836" s="104"/>
      <c r="BN836" s="104"/>
      <c r="BO836" s="104"/>
      <c r="BP836" s="104"/>
      <c r="BQ836" s="104"/>
      <c r="BR836" s="104"/>
      <c r="BS836" s="104"/>
      <c r="BT836" s="104"/>
      <c r="BV836" s="104"/>
      <c r="BW836" s="104"/>
      <c r="BX836" s="104"/>
      <c r="BY836" s="104"/>
      <c r="BZ836" s="104"/>
      <c r="CA836" s="104"/>
      <c r="CB836" s="104"/>
      <c r="CC836" s="104"/>
      <c r="CD836" s="104"/>
      <c r="CE836" s="104"/>
      <c r="CF836" s="104"/>
      <c r="CG836" s="104"/>
      <c r="CJ836" s="104"/>
      <c r="CL836" s="104"/>
      <c r="CM836" s="104"/>
      <c r="CN836" s="104"/>
      <c r="CO836" s="104"/>
      <c r="CP836" s="104"/>
      <c r="CQ836" s="104"/>
      <c r="CR836" s="104"/>
      <c r="CS836" s="104"/>
      <c r="CT836" s="104"/>
      <c r="CU836" s="104"/>
    </row>
    <row r="837" spans="1:99" ht="13" x14ac:dyDescent="0.3">
      <c r="A837" s="104"/>
      <c r="B837" s="104"/>
      <c r="C837" s="104"/>
      <c r="D837" s="104"/>
      <c r="E837" s="104"/>
      <c r="F837" s="104"/>
      <c r="G837" s="104"/>
      <c r="H837" s="104"/>
      <c r="I837" s="104"/>
      <c r="J837" s="104"/>
      <c r="K837" s="104"/>
      <c r="L837" s="104"/>
      <c r="M837" s="104"/>
      <c r="P837" s="104"/>
      <c r="Q837" s="104"/>
      <c r="U837" s="104"/>
      <c r="AQ837" s="104"/>
      <c r="AR837" s="104"/>
      <c r="AS837" s="104"/>
      <c r="AT837" s="104"/>
      <c r="AU837" s="104"/>
      <c r="AV837" s="104"/>
      <c r="AW837" s="104"/>
      <c r="AX837" s="104"/>
      <c r="AY837" s="104"/>
      <c r="BH837" s="104"/>
      <c r="BJ837" s="104"/>
      <c r="BK837" s="104"/>
      <c r="BL837" s="104"/>
      <c r="BM837" s="104"/>
      <c r="BN837" s="104"/>
      <c r="BO837" s="104"/>
      <c r="BP837" s="104"/>
      <c r="BQ837" s="104"/>
      <c r="BR837" s="104"/>
      <c r="BS837" s="104"/>
      <c r="BT837" s="104"/>
      <c r="BV837" s="104"/>
      <c r="BW837" s="104"/>
      <c r="BX837" s="104"/>
      <c r="BY837" s="104"/>
      <c r="BZ837" s="104"/>
      <c r="CA837" s="104"/>
      <c r="CB837" s="104"/>
      <c r="CC837" s="104"/>
      <c r="CD837" s="104"/>
      <c r="CE837" s="104"/>
      <c r="CF837" s="104"/>
      <c r="CG837" s="104"/>
      <c r="CJ837" s="104"/>
      <c r="CL837" s="104"/>
      <c r="CM837" s="104"/>
      <c r="CN837" s="104"/>
      <c r="CO837" s="104"/>
      <c r="CP837" s="104"/>
      <c r="CQ837" s="104"/>
      <c r="CR837" s="104"/>
      <c r="CS837" s="104"/>
      <c r="CT837" s="104"/>
      <c r="CU837" s="104"/>
    </row>
    <row r="838" spans="1:99" ht="13" x14ac:dyDescent="0.3">
      <c r="A838" s="104"/>
      <c r="B838" s="104"/>
      <c r="C838" s="104"/>
      <c r="D838" s="104"/>
      <c r="E838" s="104"/>
      <c r="F838" s="104"/>
      <c r="G838" s="104"/>
      <c r="H838" s="104"/>
      <c r="I838" s="104"/>
      <c r="J838" s="104"/>
      <c r="K838" s="104"/>
      <c r="L838" s="104"/>
      <c r="M838" s="104"/>
      <c r="P838" s="104"/>
      <c r="Q838" s="104"/>
      <c r="U838" s="104"/>
      <c r="AQ838" s="104"/>
      <c r="AR838" s="104"/>
      <c r="AS838" s="104"/>
      <c r="AT838" s="104"/>
      <c r="AU838" s="104"/>
      <c r="AV838" s="104"/>
      <c r="AW838" s="104"/>
      <c r="AX838" s="104"/>
      <c r="AY838" s="104"/>
      <c r="BH838" s="104"/>
      <c r="BJ838" s="104"/>
      <c r="BK838" s="104"/>
      <c r="BL838" s="104"/>
      <c r="BM838" s="104"/>
      <c r="BN838" s="104"/>
      <c r="BO838" s="104"/>
      <c r="BP838" s="104"/>
      <c r="BQ838" s="104"/>
      <c r="BR838" s="104"/>
      <c r="BS838" s="104"/>
      <c r="BT838" s="104"/>
      <c r="BV838" s="104"/>
      <c r="BW838" s="104"/>
      <c r="BX838" s="104"/>
      <c r="BY838" s="104"/>
      <c r="BZ838" s="104"/>
      <c r="CA838" s="104"/>
      <c r="CB838" s="104"/>
      <c r="CC838" s="104"/>
      <c r="CD838" s="104"/>
      <c r="CE838" s="104"/>
      <c r="CF838" s="104"/>
      <c r="CG838" s="104"/>
      <c r="CJ838" s="104"/>
      <c r="CL838" s="104"/>
      <c r="CM838" s="104"/>
      <c r="CN838" s="104"/>
      <c r="CO838" s="104"/>
      <c r="CP838" s="104"/>
      <c r="CQ838" s="104"/>
      <c r="CR838" s="104"/>
      <c r="CS838" s="104"/>
      <c r="CT838" s="104"/>
      <c r="CU838" s="104"/>
    </row>
    <row r="839" spans="1:99" ht="13" x14ac:dyDescent="0.3">
      <c r="A839" s="104"/>
      <c r="B839" s="104"/>
      <c r="C839" s="104"/>
      <c r="D839" s="104"/>
      <c r="E839" s="104"/>
      <c r="F839" s="104"/>
      <c r="G839" s="104"/>
      <c r="H839" s="104"/>
      <c r="I839" s="104"/>
      <c r="J839" s="104"/>
      <c r="K839" s="104"/>
      <c r="L839" s="104"/>
      <c r="M839" s="104"/>
      <c r="P839" s="104"/>
      <c r="Q839" s="104"/>
      <c r="U839" s="104"/>
      <c r="AQ839" s="104"/>
      <c r="AR839" s="104"/>
      <c r="AS839" s="104"/>
      <c r="AT839" s="104"/>
      <c r="AU839" s="104"/>
      <c r="AV839" s="104"/>
      <c r="AW839" s="104"/>
      <c r="AX839" s="104"/>
      <c r="AY839" s="104"/>
      <c r="BH839" s="104"/>
      <c r="BJ839" s="104"/>
      <c r="BK839" s="104"/>
      <c r="BL839" s="104"/>
      <c r="BM839" s="104"/>
      <c r="BN839" s="104"/>
      <c r="BO839" s="104"/>
      <c r="BP839" s="104"/>
      <c r="BQ839" s="104"/>
      <c r="BR839" s="104"/>
      <c r="BS839" s="104"/>
      <c r="BT839" s="104"/>
      <c r="BV839" s="104"/>
      <c r="BW839" s="104"/>
      <c r="BX839" s="104"/>
      <c r="BY839" s="104"/>
      <c r="BZ839" s="104"/>
      <c r="CA839" s="104"/>
      <c r="CB839" s="104"/>
      <c r="CC839" s="104"/>
      <c r="CD839" s="104"/>
      <c r="CE839" s="104"/>
      <c r="CF839" s="104"/>
      <c r="CG839" s="104"/>
      <c r="CJ839" s="104"/>
      <c r="CL839" s="104"/>
      <c r="CM839" s="104"/>
      <c r="CN839" s="104"/>
      <c r="CO839" s="104"/>
      <c r="CP839" s="104"/>
      <c r="CQ839" s="104"/>
      <c r="CR839" s="104"/>
      <c r="CS839" s="104"/>
      <c r="CT839" s="104"/>
      <c r="CU839" s="104"/>
    </row>
    <row r="840" spans="1:99" ht="13" x14ac:dyDescent="0.3">
      <c r="A840" s="104"/>
      <c r="B840" s="104"/>
      <c r="C840" s="104"/>
      <c r="D840" s="104"/>
      <c r="E840" s="104"/>
      <c r="F840" s="104"/>
      <c r="G840" s="104"/>
      <c r="H840" s="104"/>
      <c r="I840" s="104"/>
      <c r="J840" s="104"/>
      <c r="K840" s="104"/>
      <c r="L840" s="104"/>
      <c r="M840" s="104"/>
      <c r="P840" s="104"/>
      <c r="Q840" s="104"/>
      <c r="U840" s="104"/>
      <c r="AQ840" s="104"/>
      <c r="AR840" s="104"/>
      <c r="AS840" s="104"/>
      <c r="AT840" s="104"/>
      <c r="AU840" s="104"/>
      <c r="AV840" s="104"/>
      <c r="AW840" s="104"/>
      <c r="AX840" s="104"/>
      <c r="AY840" s="104"/>
      <c r="BH840" s="104"/>
      <c r="BJ840" s="104"/>
      <c r="BK840" s="104"/>
      <c r="BL840" s="104"/>
      <c r="BM840" s="104"/>
      <c r="BN840" s="104"/>
      <c r="BO840" s="104"/>
      <c r="BP840" s="104"/>
      <c r="BQ840" s="104"/>
      <c r="BR840" s="104"/>
      <c r="BS840" s="104"/>
      <c r="BT840" s="104"/>
      <c r="BV840" s="104"/>
      <c r="BW840" s="104"/>
      <c r="BX840" s="104"/>
      <c r="BY840" s="104"/>
      <c r="BZ840" s="104"/>
      <c r="CA840" s="104"/>
      <c r="CB840" s="104"/>
      <c r="CC840" s="104"/>
      <c r="CD840" s="104"/>
      <c r="CE840" s="104"/>
      <c r="CF840" s="104"/>
      <c r="CG840" s="104"/>
      <c r="CJ840" s="104"/>
      <c r="CL840" s="104"/>
      <c r="CM840" s="104"/>
      <c r="CN840" s="104"/>
      <c r="CO840" s="104"/>
      <c r="CP840" s="104"/>
      <c r="CQ840" s="104"/>
      <c r="CR840" s="104"/>
      <c r="CS840" s="104"/>
      <c r="CT840" s="104"/>
      <c r="CU840" s="104"/>
    </row>
    <row r="841" spans="1:99" ht="13" x14ac:dyDescent="0.3">
      <c r="A841" s="104"/>
      <c r="B841" s="104"/>
      <c r="C841" s="104"/>
      <c r="D841" s="104"/>
      <c r="E841" s="104"/>
      <c r="F841" s="104"/>
      <c r="G841" s="104"/>
      <c r="H841" s="104"/>
      <c r="I841" s="104"/>
      <c r="J841" s="104"/>
      <c r="K841" s="104"/>
      <c r="L841" s="104"/>
      <c r="M841" s="104"/>
      <c r="P841" s="104"/>
      <c r="Q841" s="104"/>
      <c r="U841" s="104"/>
      <c r="AQ841" s="104"/>
      <c r="AR841" s="104"/>
      <c r="AS841" s="104"/>
      <c r="AT841" s="104"/>
      <c r="AU841" s="104"/>
      <c r="AV841" s="104"/>
      <c r="AW841" s="104"/>
      <c r="AX841" s="104"/>
      <c r="AY841" s="104"/>
      <c r="BH841" s="104"/>
      <c r="BJ841" s="104"/>
      <c r="BK841" s="104"/>
      <c r="BL841" s="104"/>
      <c r="BM841" s="104"/>
      <c r="BN841" s="104"/>
      <c r="BO841" s="104"/>
      <c r="BP841" s="104"/>
      <c r="BQ841" s="104"/>
      <c r="BR841" s="104"/>
      <c r="BS841" s="104"/>
      <c r="BT841" s="104"/>
      <c r="BV841" s="104"/>
      <c r="BW841" s="104"/>
      <c r="BX841" s="104"/>
      <c r="BY841" s="104"/>
      <c r="BZ841" s="104"/>
      <c r="CA841" s="104"/>
      <c r="CB841" s="104"/>
      <c r="CC841" s="104"/>
      <c r="CD841" s="104"/>
      <c r="CE841" s="104"/>
      <c r="CF841" s="104"/>
      <c r="CG841" s="104"/>
      <c r="CJ841" s="104"/>
      <c r="CL841" s="104"/>
      <c r="CM841" s="104"/>
      <c r="CN841" s="104"/>
      <c r="CO841" s="104"/>
      <c r="CP841" s="104"/>
      <c r="CQ841" s="104"/>
      <c r="CR841" s="104"/>
      <c r="CS841" s="104"/>
      <c r="CT841" s="104"/>
      <c r="CU841" s="104"/>
    </row>
    <row r="842" spans="1:99" ht="13" x14ac:dyDescent="0.3">
      <c r="A842" s="104"/>
      <c r="B842" s="104"/>
      <c r="C842" s="104"/>
      <c r="D842" s="104"/>
      <c r="E842" s="104"/>
      <c r="F842" s="104"/>
      <c r="G842" s="104"/>
      <c r="H842" s="104"/>
      <c r="I842" s="104"/>
      <c r="J842" s="104"/>
      <c r="K842" s="104"/>
      <c r="L842" s="104"/>
      <c r="M842" s="104"/>
      <c r="P842" s="104"/>
      <c r="Q842" s="104"/>
      <c r="U842" s="104"/>
      <c r="AQ842" s="104"/>
      <c r="AR842" s="104"/>
      <c r="AS842" s="104"/>
      <c r="AT842" s="104"/>
      <c r="AU842" s="104"/>
      <c r="AV842" s="104"/>
      <c r="AW842" s="104"/>
      <c r="AX842" s="104"/>
      <c r="AY842" s="104"/>
      <c r="BH842" s="104"/>
      <c r="BJ842" s="104"/>
      <c r="BK842" s="104"/>
      <c r="BL842" s="104"/>
      <c r="BM842" s="104"/>
      <c r="BN842" s="104"/>
      <c r="BO842" s="104"/>
      <c r="BP842" s="104"/>
      <c r="BQ842" s="104"/>
      <c r="BR842" s="104"/>
      <c r="BS842" s="104"/>
      <c r="BT842" s="104"/>
      <c r="BV842" s="104"/>
      <c r="BW842" s="104"/>
      <c r="BX842" s="104"/>
      <c r="BY842" s="104"/>
      <c r="BZ842" s="104"/>
      <c r="CA842" s="104"/>
      <c r="CB842" s="104"/>
      <c r="CC842" s="104"/>
      <c r="CD842" s="104"/>
      <c r="CE842" s="104"/>
      <c r="CF842" s="104"/>
      <c r="CG842" s="104"/>
      <c r="CJ842" s="104"/>
      <c r="CL842" s="104"/>
      <c r="CM842" s="104"/>
      <c r="CN842" s="104"/>
      <c r="CO842" s="104"/>
      <c r="CP842" s="104"/>
      <c r="CQ842" s="104"/>
      <c r="CR842" s="104"/>
      <c r="CS842" s="104"/>
      <c r="CT842" s="104"/>
      <c r="CU842" s="104"/>
    </row>
    <row r="843" spans="1:99" ht="13" x14ac:dyDescent="0.3">
      <c r="A843" s="104"/>
      <c r="B843" s="104"/>
      <c r="C843" s="104"/>
      <c r="D843" s="104"/>
      <c r="E843" s="104"/>
      <c r="F843" s="104"/>
      <c r="G843" s="104"/>
      <c r="H843" s="104"/>
      <c r="I843" s="104"/>
      <c r="J843" s="104"/>
      <c r="K843" s="104"/>
      <c r="L843" s="104"/>
      <c r="M843" s="104"/>
      <c r="P843" s="104"/>
      <c r="Q843" s="104"/>
      <c r="U843" s="104"/>
      <c r="AQ843" s="104"/>
      <c r="AR843" s="104"/>
      <c r="AS843" s="104"/>
      <c r="AT843" s="104"/>
      <c r="AU843" s="104"/>
      <c r="AV843" s="104"/>
      <c r="AW843" s="104"/>
      <c r="AX843" s="104"/>
      <c r="AY843" s="104"/>
      <c r="BH843" s="104"/>
      <c r="BJ843" s="104"/>
      <c r="BK843" s="104"/>
      <c r="BL843" s="104"/>
      <c r="BM843" s="104"/>
      <c r="BN843" s="104"/>
      <c r="BO843" s="104"/>
      <c r="BP843" s="104"/>
      <c r="BQ843" s="104"/>
      <c r="BR843" s="104"/>
      <c r="BS843" s="104"/>
      <c r="BT843" s="104"/>
      <c r="BV843" s="104"/>
      <c r="BW843" s="104"/>
      <c r="BX843" s="104"/>
      <c r="BY843" s="104"/>
      <c r="BZ843" s="104"/>
      <c r="CA843" s="104"/>
      <c r="CB843" s="104"/>
      <c r="CC843" s="104"/>
      <c r="CD843" s="104"/>
      <c r="CE843" s="104"/>
      <c r="CF843" s="104"/>
      <c r="CG843" s="104"/>
      <c r="CJ843" s="104"/>
      <c r="CL843" s="104"/>
      <c r="CM843" s="104"/>
      <c r="CN843" s="104"/>
      <c r="CO843" s="104"/>
      <c r="CP843" s="104"/>
      <c r="CQ843" s="104"/>
      <c r="CR843" s="104"/>
      <c r="CS843" s="104"/>
      <c r="CT843" s="104"/>
      <c r="CU843" s="104"/>
    </row>
    <row r="844" spans="1:99" ht="13" x14ac:dyDescent="0.3">
      <c r="A844" s="104"/>
      <c r="B844" s="104"/>
      <c r="C844" s="104"/>
      <c r="D844" s="104"/>
      <c r="E844" s="104"/>
      <c r="F844" s="104"/>
      <c r="G844" s="104"/>
      <c r="H844" s="104"/>
      <c r="I844" s="104"/>
      <c r="J844" s="104"/>
      <c r="K844" s="104"/>
      <c r="L844" s="104"/>
      <c r="M844" s="104"/>
      <c r="P844" s="104"/>
      <c r="Q844" s="104"/>
      <c r="U844" s="104"/>
      <c r="AQ844" s="104"/>
      <c r="AR844" s="104"/>
      <c r="AS844" s="104"/>
      <c r="AT844" s="104"/>
      <c r="AU844" s="104"/>
      <c r="AV844" s="104"/>
      <c r="AW844" s="104"/>
      <c r="AX844" s="104"/>
      <c r="AY844" s="104"/>
      <c r="BH844" s="104"/>
      <c r="BJ844" s="104"/>
      <c r="BK844" s="104"/>
      <c r="BL844" s="104"/>
      <c r="BM844" s="104"/>
      <c r="BN844" s="104"/>
      <c r="BO844" s="104"/>
      <c r="BP844" s="104"/>
      <c r="BQ844" s="104"/>
      <c r="BR844" s="104"/>
      <c r="BS844" s="104"/>
      <c r="BT844" s="104"/>
      <c r="BV844" s="104"/>
      <c r="BW844" s="104"/>
      <c r="BX844" s="104"/>
      <c r="BY844" s="104"/>
      <c r="BZ844" s="104"/>
      <c r="CA844" s="104"/>
      <c r="CB844" s="104"/>
      <c r="CC844" s="104"/>
      <c r="CD844" s="104"/>
      <c r="CE844" s="104"/>
      <c r="CF844" s="104"/>
      <c r="CG844" s="104"/>
      <c r="CJ844" s="104"/>
      <c r="CL844" s="104"/>
      <c r="CM844" s="104"/>
      <c r="CN844" s="104"/>
      <c r="CO844" s="104"/>
      <c r="CP844" s="104"/>
      <c r="CQ844" s="104"/>
      <c r="CR844" s="104"/>
      <c r="CS844" s="104"/>
      <c r="CT844" s="104"/>
      <c r="CU844" s="104"/>
    </row>
    <row r="845" spans="1:99" ht="13" x14ac:dyDescent="0.3">
      <c r="A845" s="104"/>
      <c r="B845" s="104"/>
      <c r="C845" s="104"/>
      <c r="D845" s="104"/>
      <c r="E845" s="104"/>
      <c r="F845" s="104"/>
      <c r="G845" s="104"/>
      <c r="H845" s="104"/>
      <c r="I845" s="104"/>
      <c r="J845" s="104"/>
      <c r="K845" s="104"/>
      <c r="L845" s="104"/>
      <c r="M845" s="104"/>
      <c r="P845" s="104"/>
      <c r="Q845" s="104"/>
      <c r="U845" s="104"/>
      <c r="AQ845" s="104"/>
      <c r="AR845" s="104"/>
      <c r="AS845" s="104"/>
      <c r="AT845" s="104"/>
      <c r="AU845" s="104"/>
      <c r="AV845" s="104"/>
      <c r="AW845" s="104"/>
      <c r="AX845" s="104"/>
      <c r="AY845" s="104"/>
      <c r="BH845" s="104"/>
      <c r="BJ845" s="104"/>
      <c r="BK845" s="104"/>
      <c r="BL845" s="104"/>
      <c r="BM845" s="104"/>
      <c r="BN845" s="104"/>
      <c r="BO845" s="104"/>
      <c r="BP845" s="104"/>
      <c r="BQ845" s="104"/>
      <c r="BR845" s="104"/>
      <c r="BS845" s="104"/>
      <c r="BT845" s="104"/>
      <c r="BV845" s="104"/>
      <c r="BW845" s="104"/>
      <c r="BX845" s="104"/>
      <c r="BY845" s="104"/>
      <c r="BZ845" s="104"/>
      <c r="CA845" s="104"/>
      <c r="CB845" s="104"/>
      <c r="CC845" s="104"/>
      <c r="CD845" s="104"/>
      <c r="CE845" s="104"/>
      <c r="CF845" s="104"/>
      <c r="CG845" s="104"/>
      <c r="CJ845" s="104"/>
      <c r="CL845" s="104"/>
      <c r="CM845" s="104"/>
      <c r="CN845" s="104"/>
      <c r="CO845" s="104"/>
      <c r="CP845" s="104"/>
      <c r="CQ845" s="104"/>
      <c r="CR845" s="104"/>
      <c r="CS845" s="104"/>
      <c r="CT845" s="104"/>
      <c r="CU845" s="104"/>
    </row>
    <row r="846" spans="1:99" ht="13" x14ac:dyDescent="0.3">
      <c r="A846" s="104"/>
      <c r="B846" s="104"/>
      <c r="C846" s="104"/>
      <c r="D846" s="104"/>
      <c r="E846" s="104"/>
      <c r="F846" s="104"/>
      <c r="G846" s="104"/>
      <c r="H846" s="104"/>
      <c r="I846" s="104"/>
      <c r="J846" s="104"/>
      <c r="K846" s="104"/>
      <c r="L846" s="104"/>
      <c r="M846" s="104"/>
      <c r="P846" s="104"/>
      <c r="Q846" s="104"/>
      <c r="U846" s="104"/>
      <c r="AQ846" s="104"/>
      <c r="AR846" s="104"/>
      <c r="AS846" s="104"/>
      <c r="AT846" s="104"/>
      <c r="AU846" s="104"/>
      <c r="AV846" s="104"/>
      <c r="AW846" s="104"/>
      <c r="AX846" s="104"/>
      <c r="AY846" s="104"/>
      <c r="BH846" s="104"/>
      <c r="BJ846" s="104"/>
      <c r="BK846" s="104"/>
      <c r="BL846" s="104"/>
      <c r="BM846" s="104"/>
      <c r="BN846" s="104"/>
      <c r="BO846" s="104"/>
      <c r="BP846" s="104"/>
      <c r="BQ846" s="104"/>
      <c r="BR846" s="104"/>
      <c r="BS846" s="104"/>
      <c r="BT846" s="104"/>
      <c r="BV846" s="104"/>
      <c r="BW846" s="104"/>
      <c r="BX846" s="104"/>
      <c r="BY846" s="104"/>
      <c r="BZ846" s="104"/>
      <c r="CA846" s="104"/>
      <c r="CB846" s="104"/>
      <c r="CC846" s="104"/>
      <c r="CD846" s="104"/>
      <c r="CE846" s="104"/>
      <c r="CF846" s="104"/>
      <c r="CG846" s="104"/>
      <c r="CJ846" s="104"/>
      <c r="CL846" s="104"/>
      <c r="CM846" s="104"/>
      <c r="CN846" s="104"/>
      <c r="CO846" s="104"/>
      <c r="CP846" s="104"/>
      <c r="CQ846" s="104"/>
      <c r="CR846" s="104"/>
      <c r="CS846" s="104"/>
      <c r="CT846" s="104"/>
      <c r="CU846" s="104"/>
    </row>
    <row r="847" spans="1:99" ht="13" x14ac:dyDescent="0.3">
      <c r="A847" s="104"/>
      <c r="B847" s="104"/>
      <c r="C847" s="104"/>
      <c r="D847" s="104"/>
      <c r="E847" s="104"/>
      <c r="F847" s="104"/>
      <c r="G847" s="104"/>
      <c r="H847" s="104"/>
      <c r="I847" s="104"/>
      <c r="J847" s="104"/>
      <c r="K847" s="104"/>
      <c r="L847" s="104"/>
      <c r="M847" s="104"/>
      <c r="P847" s="104"/>
      <c r="Q847" s="104"/>
      <c r="U847" s="104"/>
      <c r="AQ847" s="104"/>
      <c r="AR847" s="104"/>
      <c r="AS847" s="104"/>
      <c r="AT847" s="104"/>
      <c r="AU847" s="104"/>
      <c r="AV847" s="104"/>
      <c r="AW847" s="104"/>
      <c r="AX847" s="104"/>
      <c r="AY847" s="104"/>
      <c r="BH847" s="104"/>
      <c r="BJ847" s="104"/>
      <c r="BK847" s="104"/>
      <c r="BL847" s="104"/>
      <c r="BM847" s="104"/>
      <c r="BN847" s="104"/>
      <c r="BO847" s="104"/>
      <c r="BP847" s="104"/>
      <c r="BQ847" s="104"/>
      <c r="BR847" s="104"/>
      <c r="BS847" s="104"/>
      <c r="BT847" s="104"/>
      <c r="BV847" s="104"/>
      <c r="BW847" s="104"/>
      <c r="BX847" s="104"/>
      <c r="BY847" s="104"/>
      <c r="BZ847" s="104"/>
      <c r="CA847" s="104"/>
      <c r="CB847" s="104"/>
      <c r="CC847" s="104"/>
      <c r="CD847" s="104"/>
      <c r="CE847" s="104"/>
      <c r="CF847" s="104"/>
      <c r="CG847" s="104"/>
      <c r="CJ847" s="104"/>
      <c r="CL847" s="104"/>
      <c r="CM847" s="104"/>
      <c r="CN847" s="104"/>
      <c r="CO847" s="104"/>
      <c r="CP847" s="104"/>
      <c r="CQ847" s="104"/>
      <c r="CR847" s="104"/>
      <c r="CS847" s="104"/>
      <c r="CT847" s="104"/>
      <c r="CU847" s="104"/>
    </row>
    <row r="848" spans="1:99" ht="13" x14ac:dyDescent="0.3">
      <c r="A848" s="104"/>
      <c r="B848" s="104"/>
      <c r="C848" s="104"/>
      <c r="D848" s="104"/>
      <c r="E848" s="104"/>
      <c r="F848" s="104"/>
      <c r="G848" s="104"/>
      <c r="H848" s="104"/>
      <c r="I848" s="104"/>
      <c r="J848" s="104"/>
      <c r="K848" s="104"/>
      <c r="L848" s="104"/>
      <c r="M848" s="104"/>
      <c r="P848" s="104"/>
      <c r="Q848" s="104"/>
      <c r="U848" s="104"/>
      <c r="AQ848" s="104"/>
      <c r="AR848" s="104"/>
      <c r="AS848" s="104"/>
      <c r="AT848" s="104"/>
      <c r="AU848" s="104"/>
      <c r="AV848" s="104"/>
      <c r="AW848" s="104"/>
      <c r="AX848" s="104"/>
      <c r="AY848" s="104"/>
      <c r="BH848" s="104"/>
      <c r="BJ848" s="104"/>
      <c r="BK848" s="104"/>
      <c r="BL848" s="104"/>
      <c r="BM848" s="104"/>
      <c r="BN848" s="104"/>
      <c r="BO848" s="104"/>
      <c r="BP848" s="104"/>
      <c r="BQ848" s="104"/>
      <c r="BR848" s="104"/>
      <c r="BS848" s="104"/>
      <c r="BT848" s="104"/>
      <c r="BV848" s="104"/>
      <c r="BW848" s="104"/>
      <c r="BX848" s="104"/>
      <c r="BY848" s="104"/>
      <c r="BZ848" s="104"/>
      <c r="CA848" s="104"/>
      <c r="CB848" s="104"/>
      <c r="CC848" s="104"/>
      <c r="CD848" s="104"/>
      <c r="CE848" s="104"/>
      <c r="CF848" s="104"/>
      <c r="CG848" s="104"/>
      <c r="CJ848" s="104"/>
      <c r="CL848" s="104"/>
      <c r="CM848" s="104"/>
      <c r="CN848" s="104"/>
      <c r="CO848" s="104"/>
      <c r="CP848" s="104"/>
      <c r="CQ848" s="104"/>
      <c r="CR848" s="104"/>
      <c r="CS848" s="104"/>
      <c r="CT848" s="104"/>
      <c r="CU848" s="104"/>
    </row>
    <row r="849" spans="1:99" ht="13" x14ac:dyDescent="0.3">
      <c r="A849" s="104"/>
      <c r="B849" s="104"/>
      <c r="C849" s="104"/>
      <c r="D849" s="104"/>
      <c r="E849" s="104"/>
      <c r="F849" s="104"/>
      <c r="G849" s="104"/>
      <c r="H849" s="104"/>
      <c r="I849" s="104"/>
      <c r="J849" s="104"/>
      <c r="K849" s="104"/>
      <c r="L849" s="104"/>
      <c r="M849" s="104"/>
      <c r="P849" s="104"/>
      <c r="Q849" s="104"/>
      <c r="U849" s="104"/>
      <c r="AQ849" s="104"/>
      <c r="AR849" s="104"/>
      <c r="AS849" s="104"/>
      <c r="AT849" s="104"/>
      <c r="AU849" s="104"/>
      <c r="AV849" s="104"/>
      <c r="AW849" s="104"/>
      <c r="AX849" s="104"/>
      <c r="AY849" s="104"/>
      <c r="BH849" s="104"/>
      <c r="BJ849" s="104"/>
      <c r="BK849" s="104"/>
      <c r="BL849" s="104"/>
      <c r="BM849" s="104"/>
      <c r="BN849" s="104"/>
      <c r="BO849" s="104"/>
      <c r="BP849" s="104"/>
      <c r="BQ849" s="104"/>
      <c r="BR849" s="104"/>
      <c r="BS849" s="104"/>
      <c r="BT849" s="104"/>
      <c r="BV849" s="104"/>
      <c r="BW849" s="104"/>
      <c r="BX849" s="104"/>
      <c r="BY849" s="104"/>
      <c r="BZ849" s="104"/>
      <c r="CA849" s="104"/>
      <c r="CB849" s="104"/>
      <c r="CC849" s="104"/>
      <c r="CD849" s="104"/>
      <c r="CE849" s="104"/>
      <c r="CF849" s="104"/>
      <c r="CG849" s="104"/>
      <c r="CJ849" s="104"/>
      <c r="CL849" s="104"/>
      <c r="CM849" s="104"/>
      <c r="CN849" s="104"/>
      <c r="CO849" s="104"/>
      <c r="CP849" s="104"/>
      <c r="CQ849" s="104"/>
      <c r="CR849" s="104"/>
      <c r="CS849" s="104"/>
      <c r="CT849" s="104"/>
      <c r="CU849" s="104"/>
    </row>
    <row r="850" spans="1:99" ht="13" x14ac:dyDescent="0.3">
      <c r="A850" s="104"/>
      <c r="B850" s="104"/>
      <c r="C850" s="104"/>
      <c r="D850" s="104"/>
      <c r="E850" s="104"/>
      <c r="F850" s="104"/>
      <c r="G850" s="104"/>
      <c r="H850" s="104"/>
      <c r="I850" s="104"/>
      <c r="J850" s="104"/>
      <c r="K850" s="104"/>
      <c r="L850" s="104"/>
      <c r="M850" s="104"/>
      <c r="P850" s="104"/>
      <c r="Q850" s="104"/>
      <c r="U850" s="104"/>
      <c r="AQ850" s="104"/>
      <c r="AR850" s="104"/>
      <c r="AS850" s="104"/>
      <c r="AT850" s="104"/>
      <c r="AU850" s="104"/>
      <c r="AV850" s="104"/>
      <c r="AW850" s="104"/>
      <c r="AX850" s="104"/>
      <c r="AY850" s="104"/>
      <c r="BH850" s="104"/>
      <c r="BJ850" s="104"/>
      <c r="BK850" s="104"/>
      <c r="BL850" s="104"/>
      <c r="BM850" s="104"/>
      <c r="BN850" s="104"/>
      <c r="BO850" s="104"/>
      <c r="BP850" s="104"/>
      <c r="BQ850" s="104"/>
      <c r="BR850" s="104"/>
      <c r="BS850" s="104"/>
      <c r="BT850" s="104"/>
      <c r="BV850" s="104"/>
      <c r="BW850" s="104"/>
      <c r="BX850" s="104"/>
      <c r="BY850" s="104"/>
      <c r="BZ850" s="104"/>
      <c r="CA850" s="104"/>
      <c r="CB850" s="104"/>
      <c r="CC850" s="104"/>
      <c r="CD850" s="104"/>
      <c r="CE850" s="104"/>
      <c r="CF850" s="104"/>
      <c r="CG850" s="104"/>
      <c r="CJ850" s="104"/>
      <c r="CL850" s="104"/>
      <c r="CM850" s="104"/>
      <c r="CN850" s="104"/>
      <c r="CO850" s="104"/>
      <c r="CP850" s="104"/>
      <c r="CQ850" s="104"/>
      <c r="CR850" s="104"/>
      <c r="CS850" s="104"/>
      <c r="CT850" s="104"/>
      <c r="CU850" s="104"/>
    </row>
    <row r="851" spans="1:99" ht="13" x14ac:dyDescent="0.3">
      <c r="A851" s="104"/>
      <c r="B851" s="104"/>
      <c r="C851" s="104"/>
      <c r="D851" s="104"/>
      <c r="E851" s="104"/>
      <c r="F851" s="104"/>
      <c r="G851" s="104"/>
      <c r="H851" s="104"/>
      <c r="I851" s="104"/>
      <c r="J851" s="104"/>
      <c r="K851" s="104"/>
      <c r="L851" s="104"/>
      <c r="M851" s="104"/>
      <c r="P851" s="104"/>
      <c r="Q851" s="104"/>
      <c r="U851" s="104"/>
      <c r="AQ851" s="104"/>
      <c r="AR851" s="104"/>
      <c r="AS851" s="104"/>
      <c r="AT851" s="104"/>
      <c r="AU851" s="104"/>
      <c r="AV851" s="104"/>
      <c r="AW851" s="104"/>
      <c r="AX851" s="104"/>
      <c r="AY851" s="104"/>
      <c r="BH851" s="104"/>
      <c r="BJ851" s="104"/>
      <c r="BK851" s="104"/>
      <c r="BL851" s="104"/>
      <c r="BM851" s="104"/>
      <c r="BN851" s="104"/>
      <c r="BO851" s="104"/>
      <c r="BP851" s="104"/>
      <c r="BQ851" s="104"/>
      <c r="BR851" s="104"/>
      <c r="BS851" s="104"/>
      <c r="BT851" s="104"/>
      <c r="BV851" s="104"/>
      <c r="BW851" s="104"/>
      <c r="BX851" s="104"/>
      <c r="BY851" s="104"/>
      <c r="BZ851" s="104"/>
      <c r="CA851" s="104"/>
      <c r="CB851" s="104"/>
      <c r="CC851" s="104"/>
      <c r="CD851" s="104"/>
      <c r="CE851" s="104"/>
      <c r="CF851" s="104"/>
      <c r="CG851" s="104"/>
      <c r="CJ851" s="104"/>
      <c r="CL851" s="104"/>
      <c r="CM851" s="104"/>
      <c r="CN851" s="104"/>
      <c r="CO851" s="104"/>
      <c r="CP851" s="104"/>
      <c r="CQ851" s="104"/>
      <c r="CR851" s="104"/>
      <c r="CS851" s="104"/>
      <c r="CT851" s="104"/>
      <c r="CU851" s="104"/>
    </row>
    <row r="852" spans="1:99" ht="13" x14ac:dyDescent="0.3">
      <c r="A852" s="104"/>
      <c r="B852" s="104"/>
      <c r="C852" s="104"/>
      <c r="D852" s="104"/>
      <c r="E852" s="104"/>
      <c r="F852" s="104"/>
      <c r="G852" s="104"/>
      <c r="H852" s="104"/>
      <c r="I852" s="104"/>
      <c r="J852" s="104"/>
      <c r="K852" s="104"/>
      <c r="L852" s="104"/>
      <c r="M852" s="104"/>
      <c r="P852" s="104"/>
      <c r="Q852" s="104"/>
      <c r="U852" s="104"/>
      <c r="AQ852" s="104"/>
      <c r="AR852" s="104"/>
      <c r="AS852" s="104"/>
      <c r="AT852" s="104"/>
      <c r="AU852" s="104"/>
      <c r="AV852" s="104"/>
      <c r="AW852" s="104"/>
      <c r="AX852" s="104"/>
      <c r="AY852" s="104"/>
      <c r="BH852" s="104"/>
      <c r="BJ852" s="104"/>
      <c r="BK852" s="104"/>
      <c r="BL852" s="104"/>
      <c r="BM852" s="104"/>
      <c r="BN852" s="104"/>
      <c r="BO852" s="104"/>
      <c r="BP852" s="104"/>
      <c r="BQ852" s="104"/>
      <c r="BR852" s="104"/>
      <c r="BS852" s="104"/>
      <c r="BT852" s="104"/>
      <c r="BV852" s="104"/>
      <c r="BW852" s="104"/>
      <c r="BX852" s="104"/>
      <c r="BY852" s="104"/>
      <c r="BZ852" s="104"/>
      <c r="CA852" s="104"/>
      <c r="CB852" s="104"/>
      <c r="CC852" s="104"/>
      <c r="CD852" s="104"/>
      <c r="CE852" s="104"/>
      <c r="CF852" s="104"/>
      <c r="CG852" s="104"/>
      <c r="CJ852" s="104"/>
      <c r="CL852" s="104"/>
      <c r="CM852" s="104"/>
      <c r="CN852" s="104"/>
      <c r="CO852" s="104"/>
      <c r="CP852" s="104"/>
      <c r="CQ852" s="104"/>
      <c r="CR852" s="104"/>
      <c r="CS852" s="104"/>
      <c r="CT852" s="104"/>
      <c r="CU852" s="104"/>
    </row>
    <row r="853" spans="1:99" ht="13" x14ac:dyDescent="0.3">
      <c r="A853" s="104"/>
      <c r="B853" s="104"/>
      <c r="C853" s="104"/>
      <c r="D853" s="104"/>
      <c r="E853" s="104"/>
      <c r="F853" s="104"/>
      <c r="G853" s="104"/>
      <c r="H853" s="104"/>
      <c r="I853" s="104"/>
      <c r="J853" s="104"/>
      <c r="K853" s="104"/>
      <c r="L853" s="104"/>
      <c r="M853" s="104"/>
      <c r="P853" s="104"/>
      <c r="Q853" s="104"/>
      <c r="U853" s="104"/>
      <c r="AQ853" s="104"/>
      <c r="AR853" s="104"/>
      <c r="AS853" s="104"/>
      <c r="AT853" s="104"/>
      <c r="AU853" s="104"/>
      <c r="AV853" s="104"/>
      <c r="AW853" s="104"/>
      <c r="AX853" s="104"/>
      <c r="AY853" s="104"/>
      <c r="BH853" s="104"/>
      <c r="BJ853" s="104"/>
      <c r="BK853" s="104"/>
      <c r="BL853" s="104"/>
      <c r="BM853" s="104"/>
      <c r="BN853" s="104"/>
      <c r="BO853" s="104"/>
      <c r="BP853" s="104"/>
      <c r="BQ853" s="104"/>
      <c r="BR853" s="104"/>
      <c r="BS853" s="104"/>
      <c r="BT853" s="104"/>
      <c r="BV853" s="104"/>
      <c r="BW853" s="104"/>
      <c r="BX853" s="104"/>
      <c r="BY853" s="104"/>
      <c r="BZ853" s="104"/>
      <c r="CA853" s="104"/>
      <c r="CB853" s="104"/>
      <c r="CC853" s="104"/>
      <c r="CD853" s="104"/>
      <c r="CE853" s="104"/>
      <c r="CF853" s="104"/>
      <c r="CG853" s="104"/>
      <c r="CJ853" s="104"/>
      <c r="CL853" s="104"/>
      <c r="CM853" s="104"/>
      <c r="CN853" s="104"/>
      <c r="CO853" s="104"/>
      <c r="CP853" s="104"/>
      <c r="CQ853" s="104"/>
      <c r="CR853" s="104"/>
      <c r="CS853" s="104"/>
      <c r="CT853" s="104"/>
      <c r="CU853" s="104"/>
    </row>
    <row r="854" spans="1:99" ht="13" x14ac:dyDescent="0.3">
      <c r="A854" s="104"/>
      <c r="B854" s="104"/>
      <c r="C854" s="104"/>
      <c r="D854" s="104"/>
      <c r="E854" s="104"/>
      <c r="F854" s="104"/>
      <c r="G854" s="104"/>
      <c r="H854" s="104"/>
      <c r="I854" s="104"/>
      <c r="J854" s="104"/>
      <c r="K854" s="104"/>
      <c r="L854" s="104"/>
      <c r="M854" s="104"/>
      <c r="P854" s="104"/>
      <c r="Q854" s="104"/>
      <c r="U854" s="104"/>
      <c r="AQ854" s="104"/>
      <c r="AR854" s="104"/>
      <c r="AS854" s="104"/>
      <c r="AT854" s="104"/>
      <c r="AU854" s="104"/>
      <c r="AV854" s="104"/>
      <c r="AW854" s="104"/>
      <c r="AX854" s="104"/>
      <c r="AY854" s="104"/>
      <c r="BH854" s="104"/>
      <c r="BJ854" s="104"/>
      <c r="BK854" s="104"/>
      <c r="BL854" s="104"/>
      <c r="BM854" s="104"/>
      <c r="BN854" s="104"/>
      <c r="BO854" s="104"/>
      <c r="BP854" s="104"/>
      <c r="BQ854" s="104"/>
      <c r="BR854" s="104"/>
      <c r="BS854" s="104"/>
      <c r="BT854" s="104"/>
      <c r="BV854" s="104"/>
      <c r="BW854" s="104"/>
      <c r="BX854" s="104"/>
      <c r="BY854" s="104"/>
      <c r="BZ854" s="104"/>
      <c r="CA854" s="104"/>
      <c r="CB854" s="104"/>
      <c r="CC854" s="104"/>
      <c r="CD854" s="104"/>
      <c r="CE854" s="104"/>
      <c r="CF854" s="104"/>
      <c r="CG854" s="104"/>
      <c r="CJ854" s="104"/>
      <c r="CL854" s="104"/>
      <c r="CM854" s="104"/>
      <c r="CN854" s="104"/>
      <c r="CO854" s="104"/>
      <c r="CP854" s="104"/>
      <c r="CQ854" s="104"/>
      <c r="CR854" s="104"/>
      <c r="CS854" s="104"/>
      <c r="CT854" s="104"/>
      <c r="CU854" s="104"/>
    </row>
    <row r="855" spans="1:99" ht="13" x14ac:dyDescent="0.3">
      <c r="A855" s="104"/>
      <c r="B855" s="104"/>
      <c r="C855" s="104"/>
      <c r="D855" s="104"/>
      <c r="E855" s="104"/>
      <c r="F855" s="104"/>
      <c r="G855" s="104"/>
      <c r="H855" s="104"/>
      <c r="I855" s="104"/>
      <c r="J855" s="104"/>
      <c r="K855" s="104"/>
      <c r="L855" s="104"/>
      <c r="M855" s="104"/>
      <c r="P855" s="104"/>
      <c r="Q855" s="104"/>
      <c r="U855" s="104"/>
      <c r="AQ855" s="104"/>
      <c r="AR855" s="104"/>
      <c r="AS855" s="104"/>
      <c r="AT855" s="104"/>
      <c r="AU855" s="104"/>
      <c r="AV855" s="104"/>
      <c r="AW855" s="104"/>
      <c r="AX855" s="104"/>
      <c r="AY855" s="104"/>
      <c r="BH855" s="104"/>
      <c r="BJ855" s="104"/>
      <c r="BK855" s="104"/>
      <c r="BL855" s="104"/>
      <c r="BM855" s="104"/>
      <c r="BN855" s="104"/>
      <c r="BO855" s="104"/>
      <c r="BP855" s="104"/>
      <c r="BQ855" s="104"/>
      <c r="BR855" s="104"/>
      <c r="BS855" s="104"/>
      <c r="BT855" s="104"/>
      <c r="BV855" s="104"/>
      <c r="BW855" s="104"/>
      <c r="BX855" s="104"/>
      <c r="BY855" s="104"/>
      <c r="BZ855" s="104"/>
      <c r="CA855" s="104"/>
      <c r="CB855" s="104"/>
      <c r="CC855" s="104"/>
      <c r="CD855" s="104"/>
      <c r="CE855" s="104"/>
      <c r="CF855" s="104"/>
      <c r="CG855" s="104"/>
      <c r="CJ855" s="104"/>
      <c r="CL855" s="104"/>
      <c r="CM855" s="104"/>
      <c r="CN855" s="104"/>
      <c r="CO855" s="104"/>
      <c r="CP855" s="104"/>
      <c r="CQ855" s="104"/>
      <c r="CR855" s="104"/>
      <c r="CS855" s="104"/>
      <c r="CT855" s="104"/>
      <c r="CU855" s="104"/>
    </row>
    <row r="856" spans="1:99" ht="13" x14ac:dyDescent="0.3">
      <c r="A856" s="104"/>
      <c r="B856" s="104"/>
      <c r="C856" s="104"/>
      <c r="D856" s="104"/>
      <c r="E856" s="104"/>
      <c r="F856" s="104"/>
      <c r="G856" s="104"/>
      <c r="H856" s="104"/>
      <c r="I856" s="104"/>
      <c r="J856" s="104"/>
      <c r="K856" s="104"/>
      <c r="L856" s="104"/>
      <c r="M856" s="104"/>
      <c r="P856" s="104"/>
      <c r="Q856" s="104"/>
      <c r="U856" s="104"/>
      <c r="AQ856" s="104"/>
      <c r="AR856" s="104"/>
      <c r="AS856" s="104"/>
      <c r="AT856" s="104"/>
      <c r="AU856" s="104"/>
      <c r="AV856" s="104"/>
      <c r="AW856" s="104"/>
      <c r="AX856" s="104"/>
      <c r="AY856" s="104"/>
      <c r="BH856" s="104"/>
      <c r="BJ856" s="104"/>
      <c r="BK856" s="104"/>
      <c r="BL856" s="104"/>
      <c r="BM856" s="104"/>
      <c r="BN856" s="104"/>
      <c r="BO856" s="104"/>
      <c r="BP856" s="104"/>
      <c r="BQ856" s="104"/>
      <c r="BR856" s="104"/>
      <c r="BS856" s="104"/>
      <c r="BT856" s="104"/>
      <c r="BV856" s="104"/>
      <c r="BW856" s="104"/>
      <c r="BX856" s="104"/>
      <c r="BY856" s="104"/>
      <c r="BZ856" s="104"/>
      <c r="CA856" s="104"/>
      <c r="CB856" s="104"/>
      <c r="CC856" s="104"/>
      <c r="CD856" s="104"/>
      <c r="CE856" s="104"/>
      <c r="CF856" s="104"/>
      <c r="CG856" s="104"/>
      <c r="CJ856" s="104"/>
      <c r="CL856" s="104"/>
      <c r="CM856" s="104"/>
      <c r="CN856" s="104"/>
      <c r="CO856" s="104"/>
      <c r="CP856" s="104"/>
      <c r="CQ856" s="104"/>
      <c r="CR856" s="104"/>
      <c r="CS856" s="104"/>
      <c r="CT856" s="104"/>
      <c r="CU856" s="104"/>
    </row>
    <row r="857" spans="1:99" ht="13" x14ac:dyDescent="0.3">
      <c r="A857" s="104"/>
      <c r="B857" s="104"/>
      <c r="C857" s="104"/>
      <c r="D857" s="104"/>
      <c r="E857" s="104"/>
      <c r="F857" s="104"/>
      <c r="G857" s="104"/>
      <c r="H857" s="104"/>
      <c r="I857" s="104"/>
      <c r="J857" s="104"/>
      <c r="K857" s="104"/>
      <c r="L857" s="104"/>
      <c r="M857" s="104"/>
      <c r="P857" s="104"/>
      <c r="Q857" s="104"/>
      <c r="U857" s="104"/>
      <c r="AQ857" s="104"/>
      <c r="AR857" s="104"/>
      <c r="AS857" s="104"/>
      <c r="AT857" s="104"/>
      <c r="AU857" s="104"/>
      <c r="AV857" s="104"/>
      <c r="AW857" s="104"/>
      <c r="AX857" s="104"/>
      <c r="AY857" s="104"/>
      <c r="BH857" s="104"/>
      <c r="BJ857" s="104"/>
      <c r="BK857" s="104"/>
      <c r="BL857" s="104"/>
      <c r="BM857" s="104"/>
      <c r="BN857" s="104"/>
      <c r="BO857" s="104"/>
      <c r="BP857" s="104"/>
      <c r="BQ857" s="104"/>
      <c r="BR857" s="104"/>
      <c r="BS857" s="104"/>
      <c r="BT857" s="104"/>
      <c r="BV857" s="104"/>
      <c r="BW857" s="104"/>
      <c r="BX857" s="104"/>
      <c r="BY857" s="104"/>
      <c r="BZ857" s="104"/>
      <c r="CA857" s="104"/>
      <c r="CB857" s="104"/>
      <c r="CC857" s="104"/>
      <c r="CD857" s="104"/>
      <c r="CE857" s="104"/>
      <c r="CF857" s="104"/>
      <c r="CG857" s="104"/>
      <c r="CJ857" s="104"/>
      <c r="CL857" s="104"/>
      <c r="CM857" s="104"/>
      <c r="CN857" s="104"/>
      <c r="CO857" s="104"/>
      <c r="CP857" s="104"/>
      <c r="CQ857" s="104"/>
      <c r="CR857" s="104"/>
      <c r="CS857" s="104"/>
      <c r="CT857" s="104"/>
      <c r="CU857" s="104"/>
    </row>
    <row r="858" spans="1:99" ht="13" x14ac:dyDescent="0.3">
      <c r="A858" s="104"/>
      <c r="B858" s="104"/>
      <c r="C858" s="104"/>
      <c r="D858" s="104"/>
      <c r="E858" s="104"/>
      <c r="F858" s="104"/>
      <c r="G858" s="104"/>
      <c r="H858" s="104"/>
      <c r="I858" s="104"/>
      <c r="J858" s="104"/>
      <c r="K858" s="104"/>
      <c r="L858" s="104"/>
      <c r="M858" s="104"/>
      <c r="P858" s="104"/>
      <c r="Q858" s="104"/>
      <c r="U858" s="104"/>
      <c r="AQ858" s="104"/>
      <c r="AR858" s="104"/>
      <c r="AS858" s="104"/>
      <c r="AT858" s="104"/>
      <c r="AU858" s="104"/>
      <c r="AV858" s="104"/>
      <c r="AW858" s="104"/>
      <c r="AX858" s="104"/>
      <c r="AY858" s="104"/>
      <c r="BH858" s="104"/>
      <c r="BJ858" s="104"/>
      <c r="BK858" s="104"/>
      <c r="BL858" s="104"/>
      <c r="BM858" s="104"/>
      <c r="BN858" s="104"/>
      <c r="BO858" s="104"/>
      <c r="BP858" s="104"/>
      <c r="BQ858" s="104"/>
      <c r="BR858" s="104"/>
      <c r="BS858" s="104"/>
      <c r="BT858" s="104"/>
      <c r="BV858" s="104"/>
      <c r="BW858" s="104"/>
      <c r="BX858" s="104"/>
      <c r="BY858" s="104"/>
      <c r="BZ858" s="104"/>
      <c r="CA858" s="104"/>
      <c r="CB858" s="104"/>
      <c r="CC858" s="104"/>
      <c r="CD858" s="104"/>
      <c r="CE858" s="104"/>
      <c r="CF858" s="104"/>
      <c r="CG858" s="104"/>
      <c r="CJ858" s="104"/>
      <c r="CL858" s="104"/>
      <c r="CM858" s="104"/>
      <c r="CN858" s="104"/>
      <c r="CO858" s="104"/>
      <c r="CP858" s="104"/>
      <c r="CQ858" s="104"/>
      <c r="CR858" s="104"/>
      <c r="CS858" s="104"/>
      <c r="CT858" s="104"/>
      <c r="CU858" s="104"/>
    </row>
    <row r="859" spans="1:99" ht="13" x14ac:dyDescent="0.3">
      <c r="A859" s="104"/>
      <c r="B859" s="104"/>
      <c r="C859" s="104"/>
      <c r="D859" s="104"/>
      <c r="E859" s="104"/>
      <c r="F859" s="104"/>
      <c r="G859" s="104"/>
      <c r="H859" s="104"/>
      <c r="I859" s="104"/>
      <c r="J859" s="104"/>
      <c r="K859" s="104"/>
      <c r="L859" s="104"/>
      <c r="M859" s="104"/>
      <c r="P859" s="104"/>
      <c r="Q859" s="104"/>
      <c r="U859" s="104"/>
      <c r="AQ859" s="104"/>
      <c r="AR859" s="104"/>
      <c r="AS859" s="104"/>
      <c r="AT859" s="104"/>
      <c r="AU859" s="104"/>
      <c r="AV859" s="104"/>
      <c r="AW859" s="104"/>
      <c r="AX859" s="104"/>
      <c r="AY859" s="104"/>
      <c r="BH859" s="104"/>
      <c r="BJ859" s="104"/>
      <c r="BK859" s="104"/>
      <c r="BL859" s="104"/>
      <c r="BM859" s="104"/>
      <c r="BN859" s="104"/>
      <c r="BO859" s="104"/>
      <c r="BP859" s="104"/>
      <c r="BQ859" s="104"/>
      <c r="BR859" s="104"/>
      <c r="BS859" s="104"/>
      <c r="BT859" s="104"/>
      <c r="BV859" s="104"/>
      <c r="BW859" s="104"/>
      <c r="BX859" s="104"/>
      <c r="BY859" s="104"/>
      <c r="BZ859" s="104"/>
      <c r="CA859" s="104"/>
      <c r="CB859" s="104"/>
      <c r="CC859" s="104"/>
      <c r="CD859" s="104"/>
      <c r="CE859" s="104"/>
      <c r="CF859" s="104"/>
      <c r="CG859" s="104"/>
      <c r="CJ859" s="104"/>
      <c r="CL859" s="104"/>
      <c r="CM859" s="104"/>
      <c r="CN859" s="104"/>
      <c r="CO859" s="104"/>
      <c r="CP859" s="104"/>
      <c r="CQ859" s="104"/>
      <c r="CR859" s="104"/>
      <c r="CS859" s="104"/>
      <c r="CT859" s="104"/>
      <c r="CU859" s="104"/>
    </row>
    <row r="860" spans="1:99" ht="13" x14ac:dyDescent="0.3">
      <c r="A860" s="104"/>
      <c r="B860" s="104"/>
      <c r="C860" s="104"/>
      <c r="D860" s="104"/>
      <c r="E860" s="104"/>
      <c r="F860" s="104"/>
      <c r="G860" s="104"/>
      <c r="H860" s="104"/>
      <c r="I860" s="104"/>
      <c r="J860" s="104"/>
      <c r="K860" s="104"/>
      <c r="L860" s="104"/>
      <c r="M860" s="104"/>
      <c r="P860" s="104"/>
      <c r="Q860" s="104"/>
      <c r="U860" s="104"/>
      <c r="AQ860" s="104"/>
      <c r="AR860" s="104"/>
      <c r="AS860" s="104"/>
      <c r="AT860" s="104"/>
      <c r="AU860" s="104"/>
      <c r="AV860" s="104"/>
      <c r="AW860" s="104"/>
      <c r="AX860" s="104"/>
      <c r="AY860" s="104"/>
      <c r="BH860" s="104"/>
      <c r="BJ860" s="104"/>
      <c r="BK860" s="104"/>
      <c r="BL860" s="104"/>
      <c r="BM860" s="104"/>
      <c r="BN860" s="104"/>
      <c r="BO860" s="104"/>
      <c r="BP860" s="104"/>
      <c r="BQ860" s="104"/>
      <c r="BR860" s="104"/>
      <c r="BS860" s="104"/>
      <c r="BT860" s="104"/>
      <c r="BV860" s="104"/>
      <c r="BW860" s="104"/>
      <c r="BX860" s="104"/>
      <c r="BY860" s="104"/>
      <c r="BZ860" s="104"/>
      <c r="CA860" s="104"/>
      <c r="CB860" s="104"/>
      <c r="CC860" s="104"/>
      <c r="CD860" s="104"/>
      <c r="CE860" s="104"/>
      <c r="CF860" s="104"/>
      <c r="CG860" s="104"/>
      <c r="CJ860" s="104"/>
      <c r="CL860" s="104"/>
      <c r="CM860" s="104"/>
      <c r="CN860" s="104"/>
      <c r="CO860" s="104"/>
      <c r="CP860" s="104"/>
      <c r="CQ860" s="104"/>
      <c r="CR860" s="104"/>
      <c r="CS860" s="104"/>
      <c r="CT860" s="104"/>
      <c r="CU860" s="104"/>
    </row>
    <row r="861" spans="1:99" ht="13" x14ac:dyDescent="0.3">
      <c r="A861" s="104"/>
      <c r="B861" s="104"/>
      <c r="C861" s="104"/>
      <c r="D861" s="104"/>
      <c r="E861" s="104"/>
      <c r="F861" s="104"/>
      <c r="G861" s="104"/>
      <c r="H861" s="104"/>
      <c r="I861" s="104"/>
      <c r="J861" s="104"/>
      <c r="K861" s="104"/>
      <c r="L861" s="104"/>
      <c r="M861" s="104"/>
      <c r="P861" s="104"/>
      <c r="Q861" s="104"/>
      <c r="U861" s="104"/>
      <c r="AQ861" s="104"/>
      <c r="AR861" s="104"/>
      <c r="AS861" s="104"/>
      <c r="AT861" s="104"/>
      <c r="AU861" s="104"/>
      <c r="AV861" s="104"/>
      <c r="AW861" s="104"/>
      <c r="AX861" s="104"/>
      <c r="AY861" s="104"/>
      <c r="BH861" s="104"/>
      <c r="BJ861" s="104"/>
      <c r="BK861" s="104"/>
      <c r="BL861" s="104"/>
      <c r="BM861" s="104"/>
      <c r="BN861" s="104"/>
      <c r="BO861" s="104"/>
      <c r="BP861" s="104"/>
      <c r="BQ861" s="104"/>
      <c r="BR861" s="104"/>
      <c r="BS861" s="104"/>
      <c r="BT861" s="104"/>
      <c r="BV861" s="104"/>
      <c r="BW861" s="104"/>
      <c r="BX861" s="104"/>
      <c r="BY861" s="104"/>
      <c r="BZ861" s="104"/>
      <c r="CA861" s="104"/>
      <c r="CB861" s="104"/>
      <c r="CC861" s="104"/>
      <c r="CD861" s="104"/>
      <c r="CE861" s="104"/>
      <c r="CF861" s="104"/>
      <c r="CG861" s="104"/>
      <c r="CJ861" s="104"/>
      <c r="CL861" s="104"/>
      <c r="CM861" s="104"/>
      <c r="CN861" s="104"/>
      <c r="CO861" s="104"/>
      <c r="CP861" s="104"/>
      <c r="CQ861" s="104"/>
      <c r="CR861" s="104"/>
      <c r="CS861" s="104"/>
      <c r="CT861" s="104"/>
      <c r="CU861" s="104"/>
    </row>
    <row r="862" spans="1:99" ht="13" x14ac:dyDescent="0.3">
      <c r="A862" s="104"/>
      <c r="B862" s="104"/>
      <c r="C862" s="104"/>
      <c r="D862" s="104"/>
      <c r="E862" s="104"/>
      <c r="F862" s="104"/>
      <c r="G862" s="104"/>
      <c r="H862" s="104"/>
      <c r="I862" s="104"/>
      <c r="J862" s="104"/>
      <c r="K862" s="104"/>
      <c r="L862" s="104"/>
      <c r="M862" s="104"/>
      <c r="P862" s="104"/>
      <c r="Q862" s="104"/>
      <c r="U862" s="104"/>
      <c r="AQ862" s="104"/>
      <c r="AR862" s="104"/>
      <c r="AS862" s="104"/>
      <c r="AT862" s="104"/>
      <c r="AU862" s="104"/>
      <c r="AV862" s="104"/>
      <c r="AW862" s="104"/>
      <c r="AX862" s="104"/>
      <c r="AY862" s="104"/>
      <c r="BH862" s="104"/>
      <c r="BJ862" s="104"/>
      <c r="BK862" s="104"/>
      <c r="BL862" s="104"/>
      <c r="BM862" s="104"/>
      <c r="BN862" s="104"/>
      <c r="BO862" s="104"/>
      <c r="BP862" s="104"/>
      <c r="BQ862" s="104"/>
      <c r="BR862" s="104"/>
      <c r="BS862" s="104"/>
      <c r="BT862" s="104"/>
      <c r="BV862" s="104"/>
      <c r="BW862" s="104"/>
      <c r="BX862" s="104"/>
      <c r="BY862" s="104"/>
      <c r="BZ862" s="104"/>
      <c r="CA862" s="104"/>
      <c r="CB862" s="104"/>
      <c r="CC862" s="104"/>
      <c r="CD862" s="104"/>
      <c r="CE862" s="104"/>
      <c r="CF862" s="104"/>
      <c r="CG862" s="104"/>
      <c r="CJ862" s="104"/>
      <c r="CL862" s="104"/>
      <c r="CM862" s="104"/>
      <c r="CN862" s="104"/>
      <c r="CO862" s="104"/>
      <c r="CP862" s="104"/>
      <c r="CQ862" s="104"/>
      <c r="CR862" s="104"/>
      <c r="CS862" s="104"/>
      <c r="CT862" s="104"/>
      <c r="CU862" s="104"/>
    </row>
    <row r="863" spans="1:99" ht="13" x14ac:dyDescent="0.3">
      <c r="A863" s="104"/>
      <c r="B863" s="104"/>
      <c r="C863" s="104"/>
      <c r="D863" s="104"/>
      <c r="E863" s="104"/>
      <c r="F863" s="104"/>
      <c r="G863" s="104"/>
      <c r="H863" s="104"/>
      <c r="I863" s="104"/>
      <c r="J863" s="104"/>
      <c r="K863" s="104"/>
      <c r="L863" s="104"/>
      <c r="M863" s="104"/>
      <c r="P863" s="104"/>
      <c r="Q863" s="104"/>
      <c r="U863" s="104"/>
      <c r="AQ863" s="104"/>
      <c r="AR863" s="104"/>
      <c r="AS863" s="104"/>
      <c r="AT863" s="104"/>
      <c r="AU863" s="104"/>
      <c r="AV863" s="104"/>
      <c r="AW863" s="104"/>
      <c r="AX863" s="104"/>
      <c r="AY863" s="104"/>
      <c r="BH863" s="104"/>
      <c r="BJ863" s="104"/>
      <c r="BK863" s="104"/>
      <c r="BL863" s="104"/>
      <c r="BM863" s="104"/>
      <c r="BN863" s="104"/>
      <c r="BO863" s="104"/>
      <c r="BP863" s="104"/>
      <c r="BQ863" s="104"/>
      <c r="BR863" s="104"/>
      <c r="BS863" s="104"/>
      <c r="BT863" s="104"/>
      <c r="BV863" s="104"/>
      <c r="BW863" s="104"/>
      <c r="BX863" s="104"/>
      <c r="BY863" s="104"/>
      <c r="BZ863" s="104"/>
      <c r="CA863" s="104"/>
      <c r="CB863" s="104"/>
      <c r="CC863" s="104"/>
      <c r="CD863" s="104"/>
      <c r="CE863" s="104"/>
      <c r="CF863" s="104"/>
      <c r="CG863" s="104"/>
      <c r="CJ863" s="104"/>
      <c r="CL863" s="104"/>
      <c r="CM863" s="104"/>
      <c r="CN863" s="104"/>
      <c r="CO863" s="104"/>
      <c r="CP863" s="104"/>
      <c r="CQ863" s="104"/>
      <c r="CR863" s="104"/>
      <c r="CS863" s="104"/>
      <c r="CT863" s="104"/>
      <c r="CU863" s="104"/>
    </row>
    <row r="864" spans="1:99" ht="13" x14ac:dyDescent="0.3">
      <c r="A864" s="104"/>
      <c r="B864" s="104"/>
      <c r="C864" s="104"/>
      <c r="D864" s="104"/>
      <c r="E864" s="104"/>
      <c r="F864" s="104"/>
      <c r="G864" s="104"/>
      <c r="H864" s="104"/>
      <c r="I864" s="104"/>
      <c r="J864" s="104"/>
      <c r="K864" s="104"/>
      <c r="L864" s="104"/>
      <c r="M864" s="104"/>
      <c r="P864" s="104"/>
      <c r="Q864" s="104"/>
      <c r="U864" s="104"/>
      <c r="AQ864" s="104"/>
      <c r="AR864" s="104"/>
      <c r="AS864" s="104"/>
      <c r="AT864" s="104"/>
      <c r="AU864" s="104"/>
      <c r="AV864" s="104"/>
      <c r="AW864" s="104"/>
      <c r="AX864" s="104"/>
      <c r="AY864" s="104"/>
      <c r="BH864" s="104"/>
      <c r="BJ864" s="104"/>
      <c r="BK864" s="104"/>
      <c r="BL864" s="104"/>
      <c r="BM864" s="104"/>
      <c r="BN864" s="104"/>
      <c r="BO864" s="104"/>
      <c r="BP864" s="104"/>
      <c r="BQ864" s="104"/>
      <c r="BR864" s="104"/>
      <c r="BS864" s="104"/>
      <c r="BT864" s="104"/>
      <c r="BV864" s="104"/>
      <c r="BW864" s="104"/>
      <c r="BX864" s="104"/>
      <c r="BY864" s="104"/>
      <c r="BZ864" s="104"/>
      <c r="CA864" s="104"/>
      <c r="CB864" s="104"/>
      <c r="CC864" s="104"/>
      <c r="CD864" s="104"/>
      <c r="CE864" s="104"/>
      <c r="CF864" s="104"/>
      <c r="CG864" s="104"/>
      <c r="CJ864" s="104"/>
      <c r="CL864" s="104"/>
      <c r="CM864" s="104"/>
      <c r="CN864" s="104"/>
      <c r="CO864" s="104"/>
      <c r="CP864" s="104"/>
      <c r="CQ864" s="104"/>
      <c r="CR864" s="104"/>
      <c r="CS864" s="104"/>
      <c r="CT864" s="104"/>
      <c r="CU864" s="104"/>
    </row>
    <row r="865" spans="1:99" ht="13" x14ac:dyDescent="0.3">
      <c r="A865" s="104"/>
      <c r="B865" s="104"/>
      <c r="C865" s="104"/>
      <c r="D865" s="104"/>
      <c r="E865" s="104"/>
      <c r="F865" s="104"/>
      <c r="G865" s="104"/>
      <c r="H865" s="104"/>
      <c r="I865" s="104"/>
      <c r="J865" s="104"/>
      <c r="K865" s="104"/>
      <c r="L865" s="104"/>
      <c r="M865" s="104"/>
      <c r="P865" s="104"/>
      <c r="Q865" s="104"/>
      <c r="U865" s="104"/>
      <c r="AQ865" s="104"/>
      <c r="AR865" s="104"/>
      <c r="AS865" s="104"/>
      <c r="AT865" s="104"/>
      <c r="AU865" s="104"/>
      <c r="AV865" s="104"/>
      <c r="AW865" s="104"/>
      <c r="AX865" s="104"/>
      <c r="AY865" s="104"/>
      <c r="BH865" s="104"/>
      <c r="BJ865" s="104"/>
      <c r="BK865" s="104"/>
      <c r="BL865" s="104"/>
      <c r="BM865" s="104"/>
      <c r="BN865" s="104"/>
      <c r="BO865" s="104"/>
      <c r="BP865" s="104"/>
      <c r="BQ865" s="104"/>
      <c r="BR865" s="104"/>
      <c r="BS865" s="104"/>
      <c r="BT865" s="104"/>
      <c r="BV865" s="104"/>
      <c r="BW865" s="104"/>
      <c r="BX865" s="104"/>
      <c r="BY865" s="104"/>
      <c r="BZ865" s="104"/>
      <c r="CA865" s="104"/>
      <c r="CB865" s="104"/>
      <c r="CC865" s="104"/>
      <c r="CD865" s="104"/>
      <c r="CE865" s="104"/>
      <c r="CF865" s="104"/>
      <c r="CG865" s="104"/>
      <c r="CJ865" s="104"/>
      <c r="CL865" s="104"/>
      <c r="CM865" s="104"/>
      <c r="CN865" s="104"/>
      <c r="CO865" s="104"/>
      <c r="CP865" s="104"/>
      <c r="CQ865" s="104"/>
      <c r="CR865" s="104"/>
      <c r="CS865" s="104"/>
      <c r="CT865" s="104"/>
      <c r="CU865" s="104"/>
    </row>
    <row r="866" spans="1:99" ht="13" x14ac:dyDescent="0.3">
      <c r="A866" s="104"/>
      <c r="B866" s="104"/>
      <c r="C866" s="104"/>
      <c r="D866" s="104"/>
      <c r="E866" s="104"/>
      <c r="F866" s="104"/>
      <c r="G866" s="104"/>
      <c r="H866" s="104"/>
      <c r="I866" s="104"/>
      <c r="J866" s="104"/>
      <c r="K866" s="104"/>
      <c r="L866" s="104"/>
      <c r="M866" s="104"/>
      <c r="P866" s="104"/>
      <c r="Q866" s="104"/>
      <c r="U866" s="104"/>
      <c r="AQ866" s="104"/>
      <c r="AR866" s="104"/>
      <c r="AS866" s="104"/>
      <c r="AT866" s="104"/>
      <c r="AU866" s="104"/>
      <c r="AV866" s="104"/>
      <c r="AW866" s="104"/>
      <c r="AX866" s="104"/>
      <c r="AY866" s="104"/>
      <c r="BH866" s="104"/>
      <c r="BJ866" s="104"/>
      <c r="BK866" s="104"/>
      <c r="BL866" s="104"/>
      <c r="BM866" s="104"/>
      <c r="BN866" s="104"/>
      <c r="BO866" s="104"/>
      <c r="BP866" s="104"/>
      <c r="BQ866" s="104"/>
      <c r="BR866" s="104"/>
      <c r="BS866" s="104"/>
      <c r="BT866" s="104"/>
      <c r="BV866" s="104"/>
      <c r="BW866" s="104"/>
      <c r="BX866" s="104"/>
      <c r="BY866" s="104"/>
      <c r="BZ866" s="104"/>
      <c r="CA866" s="104"/>
      <c r="CB866" s="104"/>
      <c r="CC866" s="104"/>
      <c r="CD866" s="104"/>
      <c r="CE866" s="104"/>
      <c r="CF866" s="104"/>
      <c r="CG866" s="104"/>
      <c r="CJ866" s="104"/>
      <c r="CL866" s="104"/>
      <c r="CM866" s="104"/>
      <c r="CN866" s="104"/>
      <c r="CO866" s="104"/>
      <c r="CP866" s="104"/>
      <c r="CQ866" s="104"/>
      <c r="CR866" s="104"/>
      <c r="CS866" s="104"/>
      <c r="CT866" s="104"/>
      <c r="CU866" s="104"/>
    </row>
    <row r="867" spans="1:99" ht="13" x14ac:dyDescent="0.3">
      <c r="A867" s="104"/>
      <c r="B867" s="104"/>
      <c r="C867" s="104"/>
      <c r="D867" s="104"/>
      <c r="E867" s="104"/>
      <c r="F867" s="104"/>
      <c r="G867" s="104"/>
      <c r="H867" s="104"/>
      <c r="I867" s="104"/>
      <c r="J867" s="104"/>
      <c r="K867" s="104"/>
      <c r="L867" s="104"/>
      <c r="M867" s="104"/>
      <c r="P867" s="104"/>
      <c r="Q867" s="104"/>
      <c r="U867" s="104"/>
      <c r="AQ867" s="104"/>
      <c r="AR867" s="104"/>
      <c r="AS867" s="104"/>
      <c r="AT867" s="104"/>
      <c r="AU867" s="104"/>
      <c r="AV867" s="104"/>
      <c r="AW867" s="104"/>
      <c r="AX867" s="104"/>
      <c r="AY867" s="104"/>
      <c r="BH867" s="104"/>
      <c r="BJ867" s="104"/>
      <c r="BK867" s="104"/>
      <c r="BL867" s="104"/>
      <c r="BM867" s="104"/>
      <c r="BN867" s="104"/>
      <c r="BO867" s="104"/>
      <c r="BP867" s="104"/>
      <c r="BQ867" s="104"/>
      <c r="BR867" s="104"/>
      <c r="BS867" s="104"/>
      <c r="BT867" s="104"/>
      <c r="BV867" s="104"/>
      <c r="BW867" s="104"/>
      <c r="BX867" s="104"/>
      <c r="BY867" s="104"/>
      <c r="BZ867" s="104"/>
      <c r="CA867" s="104"/>
      <c r="CB867" s="104"/>
      <c r="CC867" s="104"/>
      <c r="CD867" s="104"/>
      <c r="CE867" s="104"/>
      <c r="CF867" s="104"/>
      <c r="CG867" s="104"/>
      <c r="CJ867" s="104"/>
      <c r="CL867" s="104"/>
      <c r="CM867" s="104"/>
      <c r="CN867" s="104"/>
      <c r="CO867" s="104"/>
      <c r="CP867" s="104"/>
      <c r="CQ867" s="104"/>
      <c r="CR867" s="104"/>
      <c r="CS867" s="104"/>
      <c r="CT867" s="104"/>
      <c r="CU867" s="104"/>
    </row>
    <row r="868" spans="1:99" ht="13" x14ac:dyDescent="0.3">
      <c r="A868" s="104"/>
      <c r="B868" s="104"/>
      <c r="C868" s="104"/>
      <c r="D868" s="104"/>
      <c r="E868" s="104"/>
      <c r="F868" s="104"/>
      <c r="G868" s="104"/>
      <c r="H868" s="104"/>
      <c r="I868" s="104"/>
      <c r="J868" s="104"/>
      <c r="K868" s="104"/>
      <c r="L868" s="104"/>
      <c r="M868" s="104"/>
      <c r="P868" s="104"/>
      <c r="Q868" s="104"/>
      <c r="U868" s="104"/>
      <c r="AQ868" s="104"/>
      <c r="AR868" s="104"/>
      <c r="AS868" s="104"/>
      <c r="AT868" s="104"/>
      <c r="AU868" s="104"/>
      <c r="AV868" s="104"/>
      <c r="AW868" s="104"/>
      <c r="AX868" s="104"/>
      <c r="AY868" s="104"/>
      <c r="BH868" s="104"/>
      <c r="BJ868" s="104"/>
      <c r="BK868" s="104"/>
      <c r="BL868" s="104"/>
      <c r="BM868" s="104"/>
      <c r="BN868" s="104"/>
      <c r="BO868" s="104"/>
      <c r="BP868" s="104"/>
      <c r="BQ868" s="104"/>
      <c r="BR868" s="104"/>
      <c r="BS868" s="104"/>
      <c r="BT868" s="104"/>
      <c r="BV868" s="104"/>
      <c r="BW868" s="104"/>
      <c r="BX868" s="104"/>
      <c r="BY868" s="104"/>
      <c r="BZ868" s="104"/>
      <c r="CA868" s="104"/>
      <c r="CB868" s="104"/>
      <c r="CC868" s="104"/>
      <c r="CD868" s="104"/>
      <c r="CE868" s="104"/>
      <c r="CF868" s="104"/>
      <c r="CG868" s="104"/>
      <c r="CJ868" s="104"/>
      <c r="CL868" s="104"/>
      <c r="CM868" s="104"/>
      <c r="CN868" s="104"/>
      <c r="CO868" s="104"/>
      <c r="CP868" s="104"/>
      <c r="CQ868" s="104"/>
      <c r="CR868" s="104"/>
      <c r="CS868" s="104"/>
      <c r="CT868" s="104"/>
      <c r="CU868" s="104"/>
    </row>
    <row r="869" spans="1:99" ht="13" x14ac:dyDescent="0.3">
      <c r="A869" s="104"/>
      <c r="B869" s="104"/>
      <c r="C869" s="104"/>
      <c r="D869" s="104"/>
      <c r="E869" s="104"/>
      <c r="F869" s="104"/>
      <c r="G869" s="104"/>
      <c r="H869" s="104"/>
      <c r="I869" s="104"/>
      <c r="J869" s="104"/>
      <c r="K869" s="104"/>
      <c r="L869" s="104"/>
      <c r="M869" s="104"/>
      <c r="P869" s="104"/>
      <c r="Q869" s="104"/>
      <c r="U869" s="104"/>
      <c r="AQ869" s="104"/>
      <c r="AR869" s="104"/>
      <c r="AS869" s="104"/>
      <c r="AT869" s="104"/>
      <c r="AU869" s="104"/>
      <c r="AV869" s="104"/>
      <c r="AW869" s="104"/>
      <c r="AX869" s="104"/>
      <c r="AY869" s="104"/>
      <c r="BH869" s="104"/>
      <c r="BJ869" s="104"/>
      <c r="BK869" s="104"/>
      <c r="BL869" s="104"/>
      <c r="BM869" s="104"/>
      <c r="BN869" s="104"/>
      <c r="BO869" s="104"/>
      <c r="BP869" s="104"/>
      <c r="BQ869" s="104"/>
      <c r="BR869" s="104"/>
      <c r="BS869" s="104"/>
      <c r="BT869" s="104"/>
      <c r="BV869" s="104"/>
      <c r="BW869" s="104"/>
      <c r="BX869" s="104"/>
      <c r="BY869" s="104"/>
      <c r="BZ869" s="104"/>
      <c r="CA869" s="104"/>
      <c r="CB869" s="104"/>
      <c r="CC869" s="104"/>
      <c r="CD869" s="104"/>
      <c r="CE869" s="104"/>
      <c r="CF869" s="104"/>
      <c r="CG869" s="104"/>
      <c r="CJ869" s="104"/>
      <c r="CL869" s="104"/>
      <c r="CM869" s="104"/>
      <c r="CN869" s="104"/>
      <c r="CO869" s="104"/>
      <c r="CP869" s="104"/>
      <c r="CQ869" s="104"/>
      <c r="CR869" s="104"/>
      <c r="CS869" s="104"/>
      <c r="CT869" s="104"/>
      <c r="CU869" s="104"/>
    </row>
    <row r="870" spans="1:99" ht="13" x14ac:dyDescent="0.3">
      <c r="A870" s="104"/>
      <c r="B870" s="104"/>
      <c r="C870" s="104"/>
      <c r="D870" s="104"/>
      <c r="E870" s="104"/>
      <c r="F870" s="104"/>
      <c r="G870" s="104"/>
      <c r="H870" s="104"/>
      <c r="I870" s="104"/>
      <c r="J870" s="104"/>
      <c r="K870" s="104"/>
      <c r="L870" s="104"/>
      <c r="M870" s="104"/>
      <c r="P870" s="104"/>
      <c r="Q870" s="104"/>
      <c r="U870" s="104"/>
      <c r="AQ870" s="104"/>
      <c r="AR870" s="104"/>
      <c r="AS870" s="104"/>
      <c r="AT870" s="104"/>
      <c r="AU870" s="104"/>
      <c r="AV870" s="104"/>
      <c r="AW870" s="104"/>
      <c r="AX870" s="104"/>
      <c r="AY870" s="104"/>
      <c r="BH870" s="104"/>
      <c r="BJ870" s="104"/>
      <c r="BK870" s="104"/>
      <c r="BL870" s="104"/>
      <c r="BM870" s="104"/>
      <c r="BN870" s="104"/>
      <c r="BO870" s="104"/>
      <c r="BP870" s="104"/>
      <c r="BQ870" s="104"/>
      <c r="BR870" s="104"/>
      <c r="BS870" s="104"/>
      <c r="BT870" s="104"/>
      <c r="BV870" s="104"/>
      <c r="BW870" s="104"/>
      <c r="BX870" s="104"/>
      <c r="BY870" s="104"/>
      <c r="BZ870" s="104"/>
      <c r="CA870" s="104"/>
      <c r="CB870" s="104"/>
      <c r="CC870" s="104"/>
      <c r="CD870" s="104"/>
      <c r="CE870" s="104"/>
      <c r="CF870" s="104"/>
      <c r="CG870" s="104"/>
      <c r="CJ870" s="104"/>
      <c r="CL870" s="104"/>
      <c r="CM870" s="104"/>
      <c r="CN870" s="104"/>
      <c r="CO870" s="104"/>
      <c r="CP870" s="104"/>
      <c r="CQ870" s="104"/>
      <c r="CR870" s="104"/>
      <c r="CS870" s="104"/>
      <c r="CT870" s="104"/>
      <c r="CU870" s="104"/>
    </row>
    <row r="871" spans="1:99" ht="13" x14ac:dyDescent="0.3">
      <c r="A871" s="104"/>
      <c r="B871" s="104"/>
      <c r="C871" s="104"/>
      <c r="D871" s="104"/>
      <c r="E871" s="104"/>
      <c r="F871" s="104"/>
      <c r="G871" s="104"/>
      <c r="H871" s="104"/>
      <c r="I871" s="104"/>
      <c r="J871" s="104"/>
      <c r="K871" s="104"/>
      <c r="L871" s="104"/>
      <c r="M871" s="104"/>
      <c r="P871" s="104"/>
      <c r="Q871" s="104"/>
      <c r="U871" s="104"/>
      <c r="AQ871" s="104"/>
      <c r="AR871" s="104"/>
      <c r="AS871" s="104"/>
      <c r="AT871" s="104"/>
      <c r="AU871" s="104"/>
      <c r="AV871" s="104"/>
      <c r="AW871" s="104"/>
      <c r="AX871" s="104"/>
      <c r="AY871" s="104"/>
      <c r="BH871" s="104"/>
      <c r="BJ871" s="104"/>
      <c r="BK871" s="104"/>
      <c r="BL871" s="104"/>
      <c r="BM871" s="104"/>
      <c r="BN871" s="104"/>
      <c r="BO871" s="104"/>
      <c r="BP871" s="104"/>
      <c r="BQ871" s="104"/>
      <c r="BR871" s="104"/>
      <c r="BS871" s="104"/>
      <c r="BT871" s="104"/>
      <c r="BV871" s="104"/>
      <c r="BW871" s="104"/>
      <c r="BX871" s="104"/>
      <c r="BY871" s="104"/>
      <c r="BZ871" s="104"/>
      <c r="CA871" s="104"/>
      <c r="CB871" s="104"/>
      <c r="CC871" s="104"/>
      <c r="CD871" s="104"/>
      <c r="CE871" s="104"/>
      <c r="CF871" s="104"/>
      <c r="CG871" s="104"/>
      <c r="CJ871" s="104"/>
      <c r="CL871" s="104"/>
      <c r="CM871" s="104"/>
      <c r="CN871" s="104"/>
      <c r="CO871" s="104"/>
      <c r="CP871" s="104"/>
      <c r="CQ871" s="104"/>
      <c r="CR871" s="104"/>
      <c r="CS871" s="104"/>
      <c r="CT871" s="104"/>
      <c r="CU871" s="104"/>
    </row>
    <row r="872" spans="1:99" ht="13" x14ac:dyDescent="0.3">
      <c r="A872" s="104"/>
      <c r="B872" s="104"/>
      <c r="C872" s="104"/>
      <c r="D872" s="104"/>
      <c r="E872" s="104"/>
      <c r="F872" s="104"/>
      <c r="G872" s="104"/>
      <c r="H872" s="104"/>
      <c r="I872" s="104"/>
      <c r="J872" s="104"/>
      <c r="K872" s="104"/>
      <c r="L872" s="104"/>
      <c r="M872" s="104"/>
      <c r="P872" s="104"/>
      <c r="Q872" s="104"/>
      <c r="U872" s="104"/>
      <c r="AQ872" s="104"/>
      <c r="AR872" s="104"/>
      <c r="AS872" s="104"/>
      <c r="AT872" s="104"/>
      <c r="AU872" s="104"/>
      <c r="AV872" s="104"/>
      <c r="AW872" s="104"/>
      <c r="AX872" s="104"/>
      <c r="AY872" s="104"/>
      <c r="BH872" s="104"/>
      <c r="BJ872" s="104"/>
      <c r="BK872" s="104"/>
      <c r="BL872" s="104"/>
      <c r="BM872" s="104"/>
      <c r="BN872" s="104"/>
      <c r="BO872" s="104"/>
      <c r="BP872" s="104"/>
      <c r="BQ872" s="104"/>
      <c r="BR872" s="104"/>
      <c r="BS872" s="104"/>
      <c r="BT872" s="104"/>
      <c r="BV872" s="104"/>
      <c r="BW872" s="104"/>
      <c r="BX872" s="104"/>
      <c r="BY872" s="104"/>
      <c r="BZ872" s="104"/>
      <c r="CA872" s="104"/>
      <c r="CB872" s="104"/>
      <c r="CC872" s="104"/>
      <c r="CD872" s="104"/>
      <c r="CE872" s="104"/>
      <c r="CF872" s="104"/>
      <c r="CG872" s="104"/>
      <c r="CJ872" s="104"/>
      <c r="CL872" s="104"/>
      <c r="CM872" s="104"/>
      <c r="CN872" s="104"/>
      <c r="CO872" s="104"/>
      <c r="CP872" s="104"/>
      <c r="CQ872" s="104"/>
      <c r="CR872" s="104"/>
      <c r="CS872" s="104"/>
      <c r="CT872" s="104"/>
      <c r="CU872" s="104"/>
    </row>
    <row r="873" spans="1:99" ht="13" x14ac:dyDescent="0.3">
      <c r="A873" s="104"/>
      <c r="B873" s="104"/>
      <c r="C873" s="104"/>
      <c r="D873" s="104"/>
      <c r="E873" s="104"/>
      <c r="F873" s="104"/>
      <c r="G873" s="104"/>
      <c r="H873" s="104"/>
      <c r="I873" s="104"/>
      <c r="J873" s="104"/>
      <c r="K873" s="104"/>
      <c r="L873" s="104"/>
      <c r="M873" s="104"/>
      <c r="P873" s="104"/>
      <c r="Q873" s="104"/>
      <c r="U873" s="104"/>
      <c r="AQ873" s="104"/>
      <c r="AR873" s="104"/>
      <c r="AS873" s="104"/>
      <c r="AT873" s="104"/>
      <c r="AU873" s="104"/>
      <c r="AV873" s="104"/>
      <c r="AW873" s="104"/>
      <c r="AX873" s="104"/>
      <c r="AY873" s="104"/>
      <c r="BH873" s="104"/>
      <c r="BJ873" s="104"/>
      <c r="BK873" s="104"/>
      <c r="BL873" s="104"/>
      <c r="BM873" s="104"/>
      <c r="BN873" s="104"/>
      <c r="BO873" s="104"/>
      <c r="BP873" s="104"/>
      <c r="BQ873" s="104"/>
      <c r="BR873" s="104"/>
      <c r="BS873" s="104"/>
      <c r="BT873" s="104"/>
      <c r="BV873" s="104"/>
      <c r="BW873" s="104"/>
      <c r="BX873" s="104"/>
      <c r="BY873" s="104"/>
      <c r="BZ873" s="104"/>
      <c r="CA873" s="104"/>
      <c r="CB873" s="104"/>
      <c r="CC873" s="104"/>
      <c r="CD873" s="104"/>
      <c r="CE873" s="104"/>
      <c r="CF873" s="104"/>
      <c r="CG873" s="104"/>
      <c r="CJ873" s="104"/>
      <c r="CL873" s="104"/>
      <c r="CM873" s="104"/>
      <c r="CN873" s="104"/>
      <c r="CO873" s="104"/>
      <c r="CP873" s="104"/>
      <c r="CQ873" s="104"/>
      <c r="CR873" s="104"/>
      <c r="CS873" s="104"/>
      <c r="CT873" s="104"/>
      <c r="CU873" s="104"/>
    </row>
    <row r="874" spans="1:99" ht="13" x14ac:dyDescent="0.3">
      <c r="A874" s="104"/>
      <c r="B874" s="104"/>
      <c r="C874" s="104"/>
      <c r="D874" s="104"/>
      <c r="E874" s="104"/>
      <c r="F874" s="104"/>
      <c r="G874" s="104"/>
      <c r="H874" s="104"/>
      <c r="I874" s="104"/>
      <c r="J874" s="104"/>
      <c r="K874" s="104"/>
      <c r="L874" s="104"/>
      <c r="M874" s="104"/>
      <c r="P874" s="104"/>
      <c r="Q874" s="104"/>
      <c r="U874" s="104"/>
      <c r="AQ874" s="104"/>
      <c r="AR874" s="104"/>
      <c r="AS874" s="104"/>
      <c r="AT874" s="104"/>
      <c r="AU874" s="104"/>
      <c r="AV874" s="104"/>
      <c r="AW874" s="104"/>
      <c r="AX874" s="104"/>
      <c r="AY874" s="104"/>
      <c r="BH874" s="104"/>
      <c r="BJ874" s="104"/>
      <c r="BK874" s="104"/>
      <c r="BL874" s="104"/>
      <c r="BM874" s="104"/>
      <c r="BN874" s="104"/>
      <c r="BO874" s="104"/>
      <c r="BP874" s="104"/>
      <c r="BQ874" s="104"/>
      <c r="BR874" s="104"/>
      <c r="BS874" s="104"/>
      <c r="BT874" s="104"/>
      <c r="BV874" s="104"/>
      <c r="BW874" s="104"/>
      <c r="BX874" s="104"/>
      <c r="BY874" s="104"/>
      <c r="BZ874" s="104"/>
      <c r="CA874" s="104"/>
      <c r="CB874" s="104"/>
      <c r="CC874" s="104"/>
      <c r="CD874" s="104"/>
      <c r="CE874" s="104"/>
      <c r="CF874" s="104"/>
      <c r="CG874" s="104"/>
      <c r="CJ874" s="104"/>
      <c r="CL874" s="104"/>
      <c r="CM874" s="104"/>
      <c r="CN874" s="104"/>
      <c r="CO874" s="104"/>
      <c r="CP874" s="104"/>
      <c r="CQ874" s="104"/>
      <c r="CR874" s="104"/>
      <c r="CS874" s="104"/>
      <c r="CT874" s="104"/>
      <c r="CU874" s="104"/>
    </row>
    <row r="875" spans="1:99" ht="13" x14ac:dyDescent="0.3">
      <c r="A875" s="104"/>
      <c r="B875" s="104"/>
      <c r="C875" s="104"/>
      <c r="D875" s="104"/>
      <c r="E875" s="104"/>
      <c r="F875" s="104"/>
      <c r="G875" s="104"/>
      <c r="H875" s="104"/>
      <c r="I875" s="104"/>
      <c r="J875" s="104"/>
      <c r="K875" s="104"/>
      <c r="L875" s="104"/>
      <c r="M875" s="104"/>
      <c r="P875" s="104"/>
      <c r="Q875" s="104"/>
      <c r="U875" s="104"/>
      <c r="AQ875" s="104"/>
      <c r="AR875" s="104"/>
      <c r="AS875" s="104"/>
      <c r="AT875" s="104"/>
      <c r="AU875" s="104"/>
      <c r="AV875" s="104"/>
      <c r="AW875" s="104"/>
      <c r="AX875" s="104"/>
      <c r="AY875" s="104"/>
      <c r="BH875" s="104"/>
      <c r="BJ875" s="104"/>
      <c r="BK875" s="104"/>
      <c r="BL875" s="104"/>
      <c r="BM875" s="104"/>
      <c r="BN875" s="104"/>
      <c r="BO875" s="104"/>
      <c r="BP875" s="104"/>
      <c r="BQ875" s="104"/>
      <c r="BR875" s="104"/>
      <c r="BS875" s="104"/>
      <c r="BT875" s="104"/>
      <c r="BV875" s="104"/>
      <c r="BW875" s="104"/>
      <c r="BX875" s="104"/>
      <c r="BY875" s="104"/>
      <c r="BZ875" s="104"/>
      <c r="CA875" s="104"/>
      <c r="CB875" s="104"/>
      <c r="CC875" s="104"/>
      <c r="CD875" s="104"/>
      <c r="CE875" s="104"/>
      <c r="CF875" s="104"/>
      <c r="CG875" s="104"/>
      <c r="CJ875" s="104"/>
      <c r="CL875" s="104"/>
      <c r="CM875" s="104"/>
      <c r="CN875" s="104"/>
      <c r="CO875" s="104"/>
      <c r="CP875" s="104"/>
      <c r="CQ875" s="104"/>
      <c r="CR875" s="104"/>
      <c r="CS875" s="104"/>
      <c r="CT875" s="104"/>
      <c r="CU875" s="104"/>
    </row>
    <row r="876" spans="1:99" ht="13" x14ac:dyDescent="0.3">
      <c r="A876" s="104"/>
      <c r="B876" s="104"/>
      <c r="C876" s="104"/>
      <c r="D876" s="104"/>
      <c r="E876" s="104"/>
      <c r="F876" s="104"/>
      <c r="G876" s="104"/>
      <c r="H876" s="104"/>
      <c r="I876" s="104"/>
      <c r="J876" s="104"/>
      <c r="K876" s="104"/>
      <c r="L876" s="104"/>
      <c r="M876" s="104"/>
      <c r="P876" s="104"/>
      <c r="Q876" s="104"/>
      <c r="U876" s="104"/>
      <c r="AQ876" s="104"/>
      <c r="AR876" s="104"/>
      <c r="AS876" s="104"/>
      <c r="AT876" s="104"/>
      <c r="AU876" s="104"/>
      <c r="AV876" s="104"/>
      <c r="AW876" s="104"/>
      <c r="AX876" s="104"/>
      <c r="AY876" s="104"/>
      <c r="BH876" s="104"/>
      <c r="BJ876" s="104"/>
      <c r="BK876" s="104"/>
      <c r="BL876" s="104"/>
      <c r="BM876" s="104"/>
      <c r="BN876" s="104"/>
      <c r="BO876" s="104"/>
      <c r="BP876" s="104"/>
      <c r="BQ876" s="104"/>
      <c r="BR876" s="104"/>
      <c r="BS876" s="104"/>
      <c r="BT876" s="104"/>
      <c r="BV876" s="104"/>
      <c r="BW876" s="104"/>
      <c r="BX876" s="104"/>
      <c r="BY876" s="104"/>
      <c r="BZ876" s="104"/>
      <c r="CA876" s="104"/>
      <c r="CB876" s="104"/>
      <c r="CC876" s="104"/>
      <c r="CD876" s="104"/>
      <c r="CE876" s="104"/>
      <c r="CF876" s="104"/>
      <c r="CG876" s="104"/>
      <c r="CJ876" s="104"/>
      <c r="CL876" s="104"/>
      <c r="CM876" s="104"/>
      <c r="CN876" s="104"/>
      <c r="CO876" s="104"/>
      <c r="CP876" s="104"/>
      <c r="CQ876" s="104"/>
      <c r="CR876" s="104"/>
      <c r="CS876" s="104"/>
      <c r="CT876" s="104"/>
      <c r="CU876" s="104"/>
    </row>
    <row r="877" spans="1:99" ht="13" x14ac:dyDescent="0.3">
      <c r="A877" s="104"/>
      <c r="B877" s="104"/>
      <c r="C877" s="104"/>
      <c r="D877" s="104"/>
      <c r="E877" s="104"/>
      <c r="F877" s="104"/>
      <c r="G877" s="104"/>
      <c r="H877" s="104"/>
      <c r="I877" s="104"/>
      <c r="J877" s="104"/>
      <c r="K877" s="104"/>
      <c r="L877" s="104"/>
      <c r="M877" s="104"/>
      <c r="P877" s="104"/>
      <c r="Q877" s="104"/>
      <c r="U877" s="104"/>
      <c r="AQ877" s="104"/>
      <c r="AR877" s="104"/>
      <c r="AS877" s="104"/>
      <c r="AT877" s="104"/>
      <c r="AU877" s="104"/>
      <c r="AV877" s="104"/>
      <c r="AW877" s="104"/>
      <c r="AX877" s="104"/>
      <c r="AY877" s="104"/>
      <c r="BH877" s="104"/>
      <c r="BJ877" s="104"/>
      <c r="BK877" s="104"/>
      <c r="BL877" s="104"/>
      <c r="BM877" s="104"/>
      <c r="BN877" s="104"/>
      <c r="BO877" s="104"/>
      <c r="BP877" s="104"/>
      <c r="BQ877" s="104"/>
      <c r="BR877" s="104"/>
      <c r="BS877" s="104"/>
      <c r="BT877" s="104"/>
      <c r="BV877" s="104"/>
      <c r="BW877" s="104"/>
      <c r="BX877" s="104"/>
      <c r="BY877" s="104"/>
      <c r="BZ877" s="104"/>
      <c r="CA877" s="104"/>
      <c r="CB877" s="104"/>
      <c r="CC877" s="104"/>
      <c r="CD877" s="104"/>
      <c r="CE877" s="104"/>
      <c r="CF877" s="104"/>
      <c r="CG877" s="104"/>
      <c r="CJ877" s="104"/>
      <c r="CL877" s="104"/>
      <c r="CM877" s="104"/>
      <c r="CN877" s="104"/>
      <c r="CO877" s="104"/>
      <c r="CP877" s="104"/>
      <c r="CQ877" s="104"/>
      <c r="CR877" s="104"/>
      <c r="CS877" s="104"/>
      <c r="CT877" s="104"/>
      <c r="CU877" s="104"/>
    </row>
    <row r="878" spans="1:99" ht="13" x14ac:dyDescent="0.3">
      <c r="A878" s="104"/>
      <c r="B878" s="104"/>
      <c r="C878" s="104"/>
      <c r="D878" s="104"/>
      <c r="E878" s="104"/>
      <c r="F878" s="104"/>
      <c r="G878" s="104"/>
      <c r="H878" s="104"/>
      <c r="I878" s="104"/>
      <c r="J878" s="104"/>
      <c r="K878" s="104"/>
      <c r="L878" s="104"/>
      <c r="M878" s="104"/>
      <c r="P878" s="104"/>
      <c r="Q878" s="104"/>
      <c r="U878" s="104"/>
      <c r="AQ878" s="104"/>
      <c r="AR878" s="104"/>
      <c r="AS878" s="104"/>
      <c r="AT878" s="104"/>
      <c r="AU878" s="104"/>
      <c r="AV878" s="104"/>
      <c r="AW878" s="104"/>
      <c r="AX878" s="104"/>
      <c r="AY878" s="104"/>
      <c r="BH878" s="104"/>
      <c r="BJ878" s="104"/>
      <c r="BK878" s="104"/>
      <c r="BL878" s="104"/>
      <c r="BM878" s="104"/>
      <c r="BN878" s="104"/>
      <c r="BO878" s="104"/>
      <c r="BP878" s="104"/>
      <c r="BQ878" s="104"/>
      <c r="BR878" s="104"/>
      <c r="BS878" s="104"/>
      <c r="BT878" s="104"/>
      <c r="BV878" s="104"/>
      <c r="BW878" s="104"/>
      <c r="BX878" s="104"/>
      <c r="BY878" s="104"/>
      <c r="BZ878" s="104"/>
      <c r="CA878" s="104"/>
      <c r="CB878" s="104"/>
      <c r="CC878" s="104"/>
      <c r="CD878" s="104"/>
      <c r="CE878" s="104"/>
      <c r="CF878" s="104"/>
      <c r="CG878" s="104"/>
      <c r="CJ878" s="104"/>
      <c r="CL878" s="104"/>
      <c r="CM878" s="104"/>
      <c r="CN878" s="104"/>
      <c r="CO878" s="104"/>
      <c r="CP878" s="104"/>
      <c r="CQ878" s="104"/>
      <c r="CR878" s="104"/>
      <c r="CS878" s="104"/>
      <c r="CT878" s="104"/>
      <c r="CU878" s="104"/>
    </row>
    <row r="879" spans="1:99" ht="13" x14ac:dyDescent="0.3">
      <c r="A879" s="104"/>
      <c r="B879" s="104"/>
      <c r="C879" s="104"/>
      <c r="D879" s="104"/>
      <c r="E879" s="104"/>
      <c r="F879" s="104"/>
      <c r="G879" s="104"/>
      <c r="H879" s="104"/>
      <c r="I879" s="104"/>
      <c r="J879" s="104"/>
      <c r="K879" s="104"/>
      <c r="L879" s="104"/>
      <c r="M879" s="104"/>
      <c r="P879" s="104"/>
      <c r="Q879" s="104"/>
      <c r="U879" s="104"/>
      <c r="AQ879" s="104"/>
      <c r="AR879" s="104"/>
      <c r="AS879" s="104"/>
      <c r="AT879" s="104"/>
      <c r="AU879" s="104"/>
      <c r="AV879" s="104"/>
      <c r="AW879" s="104"/>
      <c r="AX879" s="104"/>
      <c r="AY879" s="104"/>
      <c r="BH879" s="104"/>
      <c r="BJ879" s="104"/>
      <c r="BK879" s="104"/>
      <c r="BL879" s="104"/>
      <c r="BM879" s="104"/>
      <c r="BN879" s="104"/>
      <c r="BO879" s="104"/>
      <c r="BP879" s="104"/>
      <c r="BQ879" s="104"/>
      <c r="BR879" s="104"/>
      <c r="BS879" s="104"/>
      <c r="BT879" s="104"/>
      <c r="BV879" s="104"/>
      <c r="BW879" s="104"/>
      <c r="BX879" s="104"/>
      <c r="BY879" s="104"/>
      <c r="BZ879" s="104"/>
      <c r="CA879" s="104"/>
      <c r="CB879" s="104"/>
      <c r="CC879" s="104"/>
      <c r="CD879" s="104"/>
      <c r="CE879" s="104"/>
      <c r="CF879" s="104"/>
      <c r="CG879" s="104"/>
      <c r="CJ879" s="104"/>
      <c r="CL879" s="104"/>
      <c r="CM879" s="104"/>
      <c r="CN879" s="104"/>
      <c r="CO879" s="104"/>
      <c r="CP879" s="104"/>
      <c r="CQ879" s="104"/>
      <c r="CR879" s="104"/>
      <c r="CS879" s="104"/>
      <c r="CT879" s="104"/>
      <c r="CU879" s="104"/>
    </row>
    <row r="880" spans="1:99" ht="13" x14ac:dyDescent="0.3">
      <c r="A880" s="104"/>
      <c r="B880" s="104"/>
      <c r="C880" s="104"/>
      <c r="D880" s="104"/>
      <c r="E880" s="104"/>
      <c r="F880" s="104"/>
      <c r="G880" s="104"/>
      <c r="H880" s="104"/>
      <c r="I880" s="104"/>
      <c r="J880" s="104"/>
      <c r="K880" s="104"/>
      <c r="L880" s="104"/>
      <c r="M880" s="104"/>
      <c r="P880" s="104"/>
      <c r="Q880" s="104"/>
      <c r="U880" s="104"/>
      <c r="AQ880" s="104"/>
      <c r="AR880" s="104"/>
      <c r="AS880" s="104"/>
      <c r="AT880" s="104"/>
      <c r="AU880" s="104"/>
      <c r="AV880" s="104"/>
      <c r="AW880" s="104"/>
      <c r="AX880" s="104"/>
      <c r="AY880" s="104"/>
      <c r="BH880" s="104"/>
      <c r="BJ880" s="104"/>
      <c r="BK880" s="104"/>
      <c r="BL880" s="104"/>
      <c r="BM880" s="104"/>
      <c r="BN880" s="104"/>
      <c r="BO880" s="104"/>
      <c r="BP880" s="104"/>
      <c r="BQ880" s="104"/>
      <c r="BR880" s="104"/>
      <c r="BS880" s="104"/>
      <c r="BT880" s="104"/>
      <c r="BV880" s="104"/>
      <c r="BW880" s="104"/>
      <c r="BX880" s="104"/>
      <c r="BY880" s="104"/>
      <c r="BZ880" s="104"/>
      <c r="CA880" s="104"/>
      <c r="CB880" s="104"/>
      <c r="CC880" s="104"/>
      <c r="CD880" s="104"/>
      <c r="CE880" s="104"/>
      <c r="CF880" s="104"/>
      <c r="CG880" s="104"/>
      <c r="CJ880" s="104"/>
      <c r="CL880" s="104"/>
      <c r="CM880" s="104"/>
      <c r="CN880" s="104"/>
      <c r="CO880" s="104"/>
      <c r="CP880" s="104"/>
      <c r="CQ880" s="104"/>
      <c r="CR880" s="104"/>
      <c r="CS880" s="104"/>
      <c r="CT880" s="104"/>
      <c r="CU880" s="104"/>
    </row>
    <row r="881" spans="1:99" ht="13" x14ac:dyDescent="0.3">
      <c r="A881" s="104"/>
      <c r="B881" s="104"/>
      <c r="C881" s="104"/>
      <c r="D881" s="104"/>
      <c r="E881" s="104"/>
      <c r="F881" s="104"/>
      <c r="G881" s="104"/>
      <c r="H881" s="104"/>
      <c r="I881" s="104"/>
      <c r="J881" s="104"/>
      <c r="K881" s="104"/>
      <c r="L881" s="104"/>
      <c r="M881" s="104"/>
      <c r="P881" s="104"/>
      <c r="Q881" s="104"/>
      <c r="U881" s="104"/>
      <c r="AQ881" s="104"/>
      <c r="AR881" s="104"/>
      <c r="AS881" s="104"/>
      <c r="AT881" s="104"/>
      <c r="AU881" s="104"/>
      <c r="AV881" s="104"/>
      <c r="AW881" s="104"/>
      <c r="AX881" s="104"/>
      <c r="AY881" s="104"/>
      <c r="BH881" s="104"/>
      <c r="BJ881" s="104"/>
      <c r="BK881" s="104"/>
      <c r="BL881" s="104"/>
      <c r="BM881" s="104"/>
      <c r="BN881" s="104"/>
      <c r="BO881" s="104"/>
      <c r="BP881" s="104"/>
      <c r="BQ881" s="104"/>
      <c r="BR881" s="104"/>
      <c r="BS881" s="104"/>
      <c r="BT881" s="104"/>
      <c r="BV881" s="104"/>
      <c r="BW881" s="104"/>
      <c r="BX881" s="104"/>
      <c r="BY881" s="104"/>
      <c r="BZ881" s="104"/>
      <c r="CA881" s="104"/>
      <c r="CB881" s="104"/>
      <c r="CC881" s="104"/>
      <c r="CD881" s="104"/>
      <c r="CE881" s="104"/>
      <c r="CF881" s="104"/>
      <c r="CG881" s="104"/>
      <c r="CJ881" s="104"/>
      <c r="CL881" s="104"/>
      <c r="CM881" s="104"/>
      <c r="CN881" s="104"/>
      <c r="CO881" s="104"/>
      <c r="CP881" s="104"/>
      <c r="CQ881" s="104"/>
      <c r="CR881" s="104"/>
      <c r="CS881" s="104"/>
      <c r="CT881" s="104"/>
      <c r="CU881" s="104"/>
    </row>
    <row r="882" spans="1:99" ht="13" x14ac:dyDescent="0.3">
      <c r="A882" s="104"/>
      <c r="B882" s="104"/>
      <c r="C882" s="104"/>
      <c r="D882" s="104"/>
      <c r="E882" s="104"/>
      <c r="F882" s="104"/>
      <c r="G882" s="104"/>
      <c r="H882" s="104"/>
      <c r="I882" s="104"/>
      <c r="J882" s="104"/>
      <c r="K882" s="104"/>
      <c r="L882" s="104"/>
      <c r="M882" s="104"/>
      <c r="P882" s="104"/>
      <c r="Q882" s="104"/>
      <c r="U882" s="104"/>
      <c r="AQ882" s="104"/>
      <c r="AR882" s="104"/>
      <c r="AS882" s="104"/>
      <c r="AT882" s="104"/>
      <c r="AU882" s="104"/>
      <c r="AV882" s="104"/>
      <c r="AW882" s="104"/>
      <c r="AX882" s="104"/>
      <c r="AY882" s="104"/>
      <c r="BH882" s="104"/>
      <c r="BJ882" s="104"/>
      <c r="BK882" s="104"/>
      <c r="BL882" s="104"/>
      <c r="BM882" s="104"/>
      <c r="BN882" s="104"/>
      <c r="BO882" s="104"/>
      <c r="BP882" s="104"/>
      <c r="BQ882" s="104"/>
      <c r="BR882" s="104"/>
      <c r="BS882" s="104"/>
      <c r="BT882" s="104"/>
      <c r="BV882" s="104"/>
      <c r="BW882" s="104"/>
      <c r="BX882" s="104"/>
      <c r="BY882" s="104"/>
      <c r="BZ882" s="104"/>
      <c r="CA882" s="104"/>
      <c r="CB882" s="104"/>
      <c r="CC882" s="104"/>
      <c r="CD882" s="104"/>
      <c r="CE882" s="104"/>
      <c r="CF882" s="104"/>
      <c r="CG882" s="104"/>
      <c r="CJ882" s="104"/>
      <c r="CL882" s="104"/>
      <c r="CM882" s="104"/>
      <c r="CN882" s="104"/>
      <c r="CO882" s="104"/>
      <c r="CP882" s="104"/>
      <c r="CQ882" s="104"/>
      <c r="CR882" s="104"/>
      <c r="CS882" s="104"/>
      <c r="CT882" s="104"/>
      <c r="CU882" s="104"/>
    </row>
    <row r="883" spans="1:99" ht="13" x14ac:dyDescent="0.3">
      <c r="A883" s="104"/>
      <c r="B883" s="104"/>
      <c r="C883" s="104"/>
      <c r="D883" s="104"/>
      <c r="E883" s="104"/>
      <c r="F883" s="104"/>
      <c r="G883" s="104"/>
      <c r="H883" s="104"/>
      <c r="I883" s="104"/>
      <c r="J883" s="104"/>
      <c r="K883" s="104"/>
      <c r="L883" s="104"/>
      <c r="M883" s="104"/>
      <c r="P883" s="104"/>
      <c r="Q883" s="104"/>
      <c r="U883" s="104"/>
      <c r="AQ883" s="104"/>
      <c r="AR883" s="104"/>
      <c r="AS883" s="104"/>
      <c r="AT883" s="104"/>
      <c r="AU883" s="104"/>
      <c r="AV883" s="104"/>
      <c r="AW883" s="104"/>
      <c r="AX883" s="104"/>
      <c r="AY883" s="104"/>
      <c r="BH883" s="104"/>
      <c r="BJ883" s="104"/>
      <c r="BK883" s="104"/>
      <c r="BL883" s="104"/>
      <c r="BM883" s="104"/>
      <c r="BN883" s="104"/>
      <c r="BO883" s="104"/>
      <c r="BP883" s="104"/>
      <c r="BQ883" s="104"/>
      <c r="BR883" s="104"/>
      <c r="BS883" s="104"/>
      <c r="BT883" s="104"/>
      <c r="BV883" s="104"/>
      <c r="BW883" s="104"/>
      <c r="BX883" s="104"/>
      <c r="BY883" s="104"/>
      <c r="BZ883" s="104"/>
      <c r="CA883" s="104"/>
      <c r="CB883" s="104"/>
      <c r="CC883" s="104"/>
      <c r="CD883" s="104"/>
      <c r="CE883" s="104"/>
      <c r="CF883" s="104"/>
      <c r="CG883" s="104"/>
      <c r="CJ883" s="104"/>
      <c r="CL883" s="104"/>
      <c r="CM883" s="104"/>
      <c r="CN883" s="104"/>
      <c r="CO883" s="104"/>
      <c r="CP883" s="104"/>
      <c r="CQ883" s="104"/>
      <c r="CR883" s="104"/>
      <c r="CS883" s="104"/>
      <c r="CT883" s="104"/>
      <c r="CU883" s="104"/>
    </row>
    <row r="884" spans="1:99" ht="13" x14ac:dyDescent="0.3">
      <c r="A884" s="104"/>
      <c r="B884" s="104"/>
      <c r="C884" s="104"/>
      <c r="D884" s="104"/>
      <c r="E884" s="104"/>
      <c r="F884" s="104"/>
      <c r="G884" s="104"/>
      <c r="H884" s="104"/>
      <c r="I884" s="104"/>
      <c r="J884" s="104"/>
      <c r="K884" s="104"/>
      <c r="L884" s="104"/>
      <c r="M884" s="104"/>
      <c r="P884" s="104"/>
      <c r="Q884" s="104"/>
      <c r="U884" s="104"/>
      <c r="AQ884" s="104"/>
      <c r="AR884" s="104"/>
      <c r="AS884" s="104"/>
      <c r="AT884" s="104"/>
      <c r="AU884" s="104"/>
      <c r="AV884" s="104"/>
      <c r="AW884" s="104"/>
      <c r="AX884" s="104"/>
      <c r="AY884" s="104"/>
      <c r="BH884" s="104"/>
      <c r="BJ884" s="104"/>
      <c r="BK884" s="104"/>
      <c r="BL884" s="104"/>
      <c r="BM884" s="104"/>
      <c r="BN884" s="104"/>
      <c r="BO884" s="104"/>
      <c r="BP884" s="104"/>
      <c r="BQ884" s="104"/>
      <c r="BR884" s="104"/>
      <c r="BS884" s="104"/>
      <c r="BT884" s="104"/>
      <c r="BV884" s="104"/>
      <c r="BW884" s="104"/>
      <c r="BX884" s="104"/>
      <c r="BY884" s="104"/>
      <c r="BZ884" s="104"/>
      <c r="CA884" s="104"/>
      <c r="CB884" s="104"/>
      <c r="CC884" s="104"/>
      <c r="CD884" s="104"/>
      <c r="CE884" s="104"/>
      <c r="CF884" s="104"/>
      <c r="CG884" s="104"/>
      <c r="CJ884" s="104"/>
      <c r="CL884" s="104"/>
      <c r="CM884" s="104"/>
      <c r="CN884" s="104"/>
      <c r="CO884" s="104"/>
      <c r="CP884" s="104"/>
      <c r="CQ884" s="104"/>
      <c r="CR884" s="104"/>
      <c r="CS884" s="104"/>
      <c r="CT884" s="104"/>
      <c r="CU884" s="104"/>
    </row>
    <row r="885" spans="1:99" ht="13" x14ac:dyDescent="0.3">
      <c r="A885" s="104"/>
      <c r="B885" s="104"/>
      <c r="C885" s="104"/>
      <c r="D885" s="104"/>
      <c r="E885" s="104"/>
      <c r="F885" s="104"/>
      <c r="G885" s="104"/>
      <c r="H885" s="104"/>
      <c r="I885" s="104"/>
      <c r="J885" s="104"/>
      <c r="K885" s="104"/>
      <c r="L885" s="104"/>
      <c r="M885" s="104"/>
      <c r="P885" s="104"/>
      <c r="Q885" s="104"/>
      <c r="U885" s="104"/>
      <c r="AQ885" s="104"/>
      <c r="AR885" s="104"/>
      <c r="AS885" s="104"/>
      <c r="AT885" s="104"/>
      <c r="AU885" s="104"/>
      <c r="AV885" s="104"/>
      <c r="AW885" s="104"/>
      <c r="AX885" s="104"/>
      <c r="AY885" s="104"/>
      <c r="BH885" s="104"/>
      <c r="BJ885" s="104"/>
      <c r="BK885" s="104"/>
      <c r="BL885" s="104"/>
      <c r="BM885" s="104"/>
      <c r="BN885" s="104"/>
      <c r="BO885" s="104"/>
      <c r="BP885" s="104"/>
      <c r="BQ885" s="104"/>
      <c r="BR885" s="104"/>
      <c r="BS885" s="104"/>
      <c r="BT885" s="104"/>
      <c r="BV885" s="104"/>
      <c r="BW885" s="104"/>
      <c r="BX885" s="104"/>
      <c r="BY885" s="104"/>
      <c r="BZ885" s="104"/>
      <c r="CA885" s="104"/>
      <c r="CB885" s="104"/>
      <c r="CC885" s="104"/>
      <c r="CD885" s="104"/>
      <c r="CE885" s="104"/>
      <c r="CF885" s="104"/>
      <c r="CG885" s="104"/>
      <c r="CJ885" s="104"/>
      <c r="CL885" s="104"/>
      <c r="CM885" s="104"/>
      <c r="CN885" s="104"/>
      <c r="CO885" s="104"/>
      <c r="CP885" s="104"/>
      <c r="CQ885" s="104"/>
      <c r="CR885" s="104"/>
      <c r="CS885" s="104"/>
      <c r="CT885" s="104"/>
      <c r="CU885" s="104"/>
    </row>
    <row r="886" spans="1:99" ht="13" x14ac:dyDescent="0.3">
      <c r="A886" s="104"/>
      <c r="B886" s="104"/>
      <c r="C886" s="104"/>
      <c r="D886" s="104"/>
      <c r="E886" s="104"/>
      <c r="F886" s="104"/>
      <c r="G886" s="104"/>
      <c r="H886" s="104"/>
      <c r="I886" s="104"/>
      <c r="J886" s="104"/>
      <c r="K886" s="104"/>
      <c r="L886" s="104"/>
      <c r="M886" s="104"/>
      <c r="P886" s="104"/>
      <c r="Q886" s="104"/>
      <c r="U886" s="104"/>
      <c r="AQ886" s="104"/>
      <c r="AR886" s="104"/>
      <c r="AS886" s="104"/>
      <c r="AT886" s="104"/>
      <c r="AU886" s="104"/>
      <c r="AV886" s="104"/>
      <c r="AW886" s="104"/>
      <c r="AX886" s="104"/>
      <c r="AY886" s="104"/>
      <c r="BH886" s="104"/>
      <c r="BJ886" s="104"/>
      <c r="BK886" s="104"/>
      <c r="BL886" s="104"/>
      <c r="BM886" s="104"/>
      <c r="BN886" s="104"/>
      <c r="BO886" s="104"/>
      <c r="BP886" s="104"/>
      <c r="BQ886" s="104"/>
      <c r="BR886" s="104"/>
      <c r="BS886" s="104"/>
      <c r="BT886" s="104"/>
      <c r="BV886" s="104"/>
      <c r="BW886" s="104"/>
      <c r="BX886" s="104"/>
      <c r="BY886" s="104"/>
      <c r="BZ886" s="104"/>
      <c r="CA886" s="104"/>
      <c r="CB886" s="104"/>
      <c r="CC886" s="104"/>
      <c r="CD886" s="104"/>
      <c r="CE886" s="104"/>
      <c r="CF886" s="104"/>
      <c r="CG886" s="104"/>
      <c r="CJ886" s="104"/>
      <c r="CL886" s="104"/>
      <c r="CM886" s="104"/>
      <c r="CN886" s="104"/>
      <c r="CO886" s="104"/>
      <c r="CP886" s="104"/>
      <c r="CQ886" s="104"/>
      <c r="CR886" s="104"/>
      <c r="CS886" s="104"/>
      <c r="CT886" s="104"/>
      <c r="CU886" s="104"/>
    </row>
    <row r="887" spans="1:99" ht="13" x14ac:dyDescent="0.3">
      <c r="A887" s="104"/>
      <c r="B887" s="104"/>
      <c r="C887" s="104"/>
      <c r="D887" s="104"/>
      <c r="E887" s="104"/>
      <c r="F887" s="104"/>
      <c r="G887" s="104"/>
      <c r="H887" s="104"/>
      <c r="I887" s="104"/>
      <c r="J887" s="104"/>
      <c r="K887" s="104"/>
      <c r="L887" s="104"/>
      <c r="M887" s="104"/>
      <c r="P887" s="104"/>
      <c r="Q887" s="104"/>
      <c r="U887" s="104"/>
      <c r="AQ887" s="104"/>
      <c r="AR887" s="104"/>
      <c r="AS887" s="104"/>
      <c r="AT887" s="104"/>
      <c r="AU887" s="104"/>
      <c r="AV887" s="104"/>
      <c r="AW887" s="104"/>
      <c r="AX887" s="104"/>
      <c r="AY887" s="104"/>
      <c r="BH887" s="104"/>
      <c r="BJ887" s="104"/>
      <c r="BK887" s="104"/>
      <c r="BL887" s="104"/>
      <c r="BM887" s="104"/>
      <c r="BN887" s="104"/>
      <c r="BO887" s="104"/>
      <c r="BP887" s="104"/>
      <c r="BQ887" s="104"/>
      <c r="BR887" s="104"/>
      <c r="BS887" s="104"/>
      <c r="BT887" s="104"/>
      <c r="BV887" s="104"/>
      <c r="BW887" s="104"/>
      <c r="BX887" s="104"/>
      <c r="BY887" s="104"/>
      <c r="BZ887" s="104"/>
      <c r="CA887" s="104"/>
      <c r="CB887" s="104"/>
      <c r="CC887" s="104"/>
      <c r="CD887" s="104"/>
      <c r="CE887" s="104"/>
      <c r="CF887" s="104"/>
      <c r="CG887" s="104"/>
      <c r="CJ887" s="104"/>
      <c r="CL887" s="104"/>
      <c r="CM887" s="104"/>
      <c r="CN887" s="104"/>
      <c r="CO887" s="104"/>
      <c r="CP887" s="104"/>
      <c r="CQ887" s="104"/>
      <c r="CR887" s="104"/>
      <c r="CS887" s="104"/>
      <c r="CT887" s="104"/>
      <c r="CU887" s="104"/>
    </row>
    <row r="888" spans="1:99" ht="13" x14ac:dyDescent="0.3">
      <c r="A888" s="104"/>
      <c r="B888" s="104"/>
      <c r="C888" s="104"/>
      <c r="D888" s="104"/>
      <c r="E888" s="104"/>
      <c r="F888" s="104"/>
      <c r="G888" s="104"/>
      <c r="H888" s="104"/>
      <c r="I888" s="104"/>
      <c r="J888" s="104"/>
      <c r="K888" s="104"/>
      <c r="L888" s="104"/>
      <c r="M888" s="104"/>
      <c r="P888" s="104"/>
      <c r="Q888" s="104"/>
      <c r="U888" s="104"/>
      <c r="AQ888" s="104"/>
      <c r="AR888" s="104"/>
      <c r="AS888" s="104"/>
      <c r="AT888" s="104"/>
      <c r="AU888" s="104"/>
      <c r="AV888" s="104"/>
      <c r="AW888" s="104"/>
      <c r="AX888" s="104"/>
      <c r="AY888" s="104"/>
      <c r="BH888" s="104"/>
      <c r="BJ888" s="104"/>
      <c r="BK888" s="104"/>
      <c r="BL888" s="104"/>
      <c r="BM888" s="104"/>
      <c r="BN888" s="104"/>
      <c r="BO888" s="104"/>
      <c r="BP888" s="104"/>
      <c r="BQ888" s="104"/>
      <c r="BR888" s="104"/>
      <c r="BS888" s="104"/>
      <c r="BT888" s="104"/>
      <c r="BV888" s="104"/>
      <c r="BW888" s="104"/>
      <c r="BX888" s="104"/>
      <c r="BY888" s="104"/>
      <c r="BZ888" s="104"/>
      <c r="CA888" s="104"/>
      <c r="CB888" s="104"/>
      <c r="CC888" s="104"/>
      <c r="CD888" s="104"/>
      <c r="CE888" s="104"/>
      <c r="CF888" s="104"/>
      <c r="CG888" s="104"/>
      <c r="CJ888" s="104"/>
      <c r="CL888" s="104"/>
      <c r="CM888" s="104"/>
      <c r="CN888" s="104"/>
      <c r="CO888" s="104"/>
      <c r="CP888" s="104"/>
      <c r="CQ888" s="104"/>
      <c r="CR888" s="104"/>
      <c r="CS888" s="104"/>
      <c r="CT888" s="104"/>
      <c r="CU888" s="104"/>
    </row>
    <row r="889" spans="1:99" ht="13" x14ac:dyDescent="0.3">
      <c r="A889" s="104"/>
      <c r="B889" s="104"/>
      <c r="C889" s="104"/>
      <c r="D889" s="104"/>
      <c r="E889" s="104"/>
      <c r="F889" s="104"/>
      <c r="G889" s="104"/>
      <c r="H889" s="104"/>
      <c r="I889" s="104"/>
      <c r="J889" s="104"/>
      <c r="K889" s="104"/>
      <c r="L889" s="104"/>
      <c r="M889" s="104"/>
      <c r="P889" s="104"/>
      <c r="Q889" s="104"/>
      <c r="U889" s="104"/>
      <c r="AQ889" s="104"/>
      <c r="AR889" s="104"/>
      <c r="AS889" s="104"/>
      <c r="AT889" s="104"/>
      <c r="AU889" s="104"/>
      <c r="AV889" s="104"/>
      <c r="AW889" s="104"/>
      <c r="AX889" s="104"/>
      <c r="AY889" s="104"/>
      <c r="BH889" s="104"/>
      <c r="BJ889" s="104"/>
      <c r="BK889" s="104"/>
      <c r="BL889" s="104"/>
      <c r="BM889" s="104"/>
      <c r="BN889" s="104"/>
      <c r="BO889" s="104"/>
      <c r="BP889" s="104"/>
      <c r="BQ889" s="104"/>
      <c r="BR889" s="104"/>
      <c r="BS889" s="104"/>
      <c r="BT889" s="104"/>
      <c r="BV889" s="104"/>
      <c r="BW889" s="104"/>
      <c r="BX889" s="104"/>
      <c r="BY889" s="104"/>
      <c r="BZ889" s="104"/>
      <c r="CA889" s="104"/>
      <c r="CB889" s="104"/>
      <c r="CC889" s="104"/>
      <c r="CD889" s="104"/>
      <c r="CE889" s="104"/>
      <c r="CF889" s="104"/>
      <c r="CG889" s="104"/>
      <c r="CJ889" s="104"/>
      <c r="CL889" s="104"/>
      <c r="CM889" s="104"/>
      <c r="CN889" s="104"/>
      <c r="CO889" s="104"/>
      <c r="CP889" s="104"/>
      <c r="CQ889" s="104"/>
      <c r="CR889" s="104"/>
      <c r="CS889" s="104"/>
      <c r="CT889" s="104"/>
      <c r="CU889" s="104"/>
    </row>
    <row r="890" spans="1:99" ht="13" x14ac:dyDescent="0.3">
      <c r="A890" s="104"/>
      <c r="B890" s="104"/>
      <c r="C890" s="104"/>
      <c r="D890" s="104"/>
      <c r="E890" s="104"/>
      <c r="F890" s="104"/>
      <c r="G890" s="104"/>
      <c r="H890" s="104"/>
      <c r="I890" s="104"/>
      <c r="J890" s="104"/>
      <c r="K890" s="104"/>
      <c r="L890" s="104"/>
      <c r="M890" s="104"/>
      <c r="P890" s="104"/>
      <c r="Q890" s="104"/>
      <c r="U890" s="104"/>
      <c r="AQ890" s="104"/>
      <c r="AR890" s="104"/>
      <c r="AS890" s="104"/>
      <c r="AT890" s="104"/>
      <c r="AU890" s="104"/>
      <c r="AV890" s="104"/>
      <c r="AW890" s="104"/>
      <c r="AX890" s="104"/>
      <c r="AY890" s="104"/>
      <c r="BH890" s="104"/>
      <c r="BJ890" s="104"/>
      <c r="BK890" s="104"/>
      <c r="BL890" s="104"/>
      <c r="BM890" s="104"/>
      <c r="BN890" s="104"/>
      <c r="BO890" s="104"/>
      <c r="BP890" s="104"/>
      <c r="BQ890" s="104"/>
      <c r="BR890" s="104"/>
      <c r="BS890" s="104"/>
      <c r="BT890" s="104"/>
      <c r="BV890" s="104"/>
      <c r="BW890" s="104"/>
      <c r="BX890" s="104"/>
      <c r="BY890" s="104"/>
      <c r="BZ890" s="104"/>
      <c r="CA890" s="104"/>
      <c r="CB890" s="104"/>
      <c r="CC890" s="104"/>
      <c r="CD890" s="104"/>
      <c r="CE890" s="104"/>
      <c r="CF890" s="104"/>
      <c r="CG890" s="104"/>
      <c r="CJ890" s="104"/>
      <c r="CL890" s="104"/>
      <c r="CM890" s="104"/>
      <c r="CN890" s="104"/>
      <c r="CO890" s="104"/>
      <c r="CP890" s="104"/>
      <c r="CQ890" s="104"/>
      <c r="CR890" s="104"/>
      <c r="CS890" s="104"/>
      <c r="CT890" s="104"/>
      <c r="CU890" s="104"/>
    </row>
    <row r="891" spans="1:99" ht="13" x14ac:dyDescent="0.3">
      <c r="A891" s="104"/>
      <c r="B891" s="104"/>
      <c r="C891" s="104"/>
      <c r="D891" s="104"/>
      <c r="E891" s="104"/>
      <c r="F891" s="104"/>
      <c r="G891" s="104"/>
      <c r="H891" s="104"/>
      <c r="I891" s="104"/>
      <c r="J891" s="104"/>
      <c r="K891" s="104"/>
      <c r="L891" s="104"/>
      <c r="M891" s="104"/>
      <c r="P891" s="104"/>
      <c r="Q891" s="104"/>
      <c r="U891" s="104"/>
      <c r="AQ891" s="104"/>
      <c r="AR891" s="104"/>
      <c r="AS891" s="104"/>
      <c r="AT891" s="104"/>
      <c r="AU891" s="104"/>
      <c r="AV891" s="104"/>
      <c r="AW891" s="104"/>
      <c r="AX891" s="104"/>
      <c r="AY891" s="104"/>
      <c r="BH891" s="104"/>
      <c r="BJ891" s="104"/>
      <c r="BK891" s="104"/>
      <c r="BL891" s="104"/>
      <c r="BM891" s="104"/>
      <c r="BN891" s="104"/>
      <c r="BO891" s="104"/>
      <c r="BP891" s="104"/>
      <c r="BQ891" s="104"/>
      <c r="BR891" s="104"/>
      <c r="BS891" s="104"/>
      <c r="BT891" s="104"/>
      <c r="BV891" s="104"/>
      <c r="BW891" s="104"/>
      <c r="BX891" s="104"/>
      <c r="BY891" s="104"/>
      <c r="BZ891" s="104"/>
      <c r="CA891" s="104"/>
      <c r="CB891" s="104"/>
      <c r="CC891" s="104"/>
      <c r="CD891" s="104"/>
      <c r="CE891" s="104"/>
      <c r="CF891" s="104"/>
      <c r="CG891" s="104"/>
      <c r="CJ891" s="104"/>
      <c r="CL891" s="104"/>
      <c r="CM891" s="104"/>
      <c r="CN891" s="104"/>
      <c r="CO891" s="104"/>
      <c r="CP891" s="104"/>
      <c r="CQ891" s="104"/>
      <c r="CR891" s="104"/>
      <c r="CS891" s="104"/>
      <c r="CT891" s="104"/>
      <c r="CU891" s="104"/>
    </row>
    <row r="892" spans="1:99" ht="13" x14ac:dyDescent="0.3">
      <c r="A892" s="104"/>
      <c r="B892" s="104"/>
      <c r="C892" s="104"/>
      <c r="D892" s="104"/>
      <c r="E892" s="104"/>
      <c r="F892" s="104"/>
      <c r="G892" s="104"/>
      <c r="H892" s="104"/>
      <c r="I892" s="104"/>
      <c r="J892" s="104"/>
      <c r="K892" s="104"/>
      <c r="L892" s="104"/>
      <c r="M892" s="104"/>
      <c r="P892" s="104"/>
      <c r="Q892" s="104"/>
      <c r="U892" s="104"/>
      <c r="AQ892" s="104"/>
      <c r="AR892" s="104"/>
      <c r="AS892" s="104"/>
      <c r="AT892" s="104"/>
      <c r="AU892" s="104"/>
      <c r="AV892" s="104"/>
      <c r="AW892" s="104"/>
      <c r="AX892" s="104"/>
      <c r="AY892" s="104"/>
      <c r="BH892" s="104"/>
      <c r="BJ892" s="104"/>
      <c r="BK892" s="104"/>
      <c r="BL892" s="104"/>
      <c r="BM892" s="104"/>
      <c r="BN892" s="104"/>
      <c r="BO892" s="104"/>
      <c r="BP892" s="104"/>
      <c r="BQ892" s="104"/>
      <c r="BR892" s="104"/>
      <c r="BS892" s="104"/>
      <c r="BT892" s="104"/>
      <c r="BV892" s="104"/>
      <c r="BW892" s="104"/>
      <c r="BX892" s="104"/>
      <c r="BY892" s="104"/>
      <c r="BZ892" s="104"/>
      <c r="CA892" s="104"/>
      <c r="CB892" s="104"/>
      <c r="CC892" s="104"/>
      <c r="CD892" s="104"/>
      <c r="CE892" s="104"/>
      <c r="CF892" s="104"/>
      <c r="CG892" s="104"/>
      <c r="CJ892" s="104"/>
      <c r="CL892" s="104"/>
      <c r="CM892" s="104"/>
      <c r="CN892" s="104"/>
      <c r="CO892" s="104"/>
      <c r="CP892" s="104"/>
      <c r="CQ892" s="104"/>
      <c r="CR892" s="104"/>
      <c r="CS892" s="104"/>
      <c r="CT892" s="104"/>
      <c r="CU892" s="104"/>
    </row>
    <row r="893" spans="1:99" ht="13" x14ac:dyDescent="0.3">
      <c r="A893" s="104"/>
      <c r="B893" s="104"/>
      <c r="C893" s="104"/>
      <c r="D893" s="104"/>
      <c r="E893" s="104"/>
      <c r="F893" s="104"/>
      <c r="G893" s="104"/>
      <c r="H893" s="104"/>
      <c r="I893" s="104"/>
      <c r="J893" s="104"/>
      <c r="K893" s="104"/>
      <c r="L893" s="104"/>
      <c r="M893" s="104"/>
      <c r="P893" s="104"/>
      <c r="Q893" s="104"/>
      <c r="U893" s="104"/>
      <c r="AQ893" s="104"/>
      <c r="AR893" s="104"/>
      <c r="AS893" s="104"/>
      <c r="AT893" s="104"/>
      <c r="AU893" s="104"/>
      <c r="AV893" s="104"/>
      <c r="AW893" s="104"/>
      <c r="AX893" s="104"/>
      <c r="AY893" s="104"/>
      <c r="BH893" s="104"/>
      <c r="BJ893" s="104"/>
      <c r="BK893" s="104"/>
      <c r="BL893" s="104"/>
      <c r="BM893" s="104"/>
      <c r="BN893" s="104"/>
      <c r="BO893" s="104"/>
      <c r="BP893" s="104"/>
      <c r="BQ893" s="104"/>
      <c r="BR893" s="104"/>
      <c r="BS893" s="104"/>
      <c r="BT893" s="104"/>
      <c r="BV893" s="104"/>
      <c r="BW893" s="104"/>
      <c r="BX893" s="104"/>
      <c r="BY893" s="104"/>
      <c r="BZ893" s="104"/>
      <c r="CA893" s="104"/>
      <c r="CB893" s="104"/>
      <c r="CC893" s="104"/>
      <c r="CD893" s="104"/>
      <c r="CE893" s="104"/>
      <c r="CF893" s="104"/>
      <c r="CG893" s="104"/>
      <c r="CJ893" s="104"/>
      <c r="CL893" s="104"/>
      <c r="CM893" s="104"/>
      <c r="CN893" s="104"/>
      <c r="CO893" s="104"/>
      <c r="CP893" s="104"/>
      <c r="CQ893" s="104"/>
      <c r="CR893" s="104"/>
      <c r="CS893" s="104"/>
      <c r="CT893" s="104"/>
      <c r="CU893" s="104"/>
    </row>
    <row r="894" spans="1:99" ht="13" x14ac:dyDescent="0.3">
      <c r="A894" s="104"/>
      <c r="B894" s="104"/>
      <c r="C894" s="104"/>
      <c r="D894" s="104"/>
      <c r="E894" s="104"/>
      <c r="F894" s="104"/>
      <c r="G894" s="104"/>
      <c r="H894" s="104"/>
      <c r="I894" s="104"/>
      <c r="J894" s="104"/>
      <c r="K894" s="104"/>
      <c r="L894" s="104"/>
      <c r="M894" s="104"/>
      <c r="P894" s="104"/>
      <c r="Q894" s="104"/>
      <c r="U894" s="104"/>
      <c r="AQ894" s="104"/>
      <c r="AR894" s="104"/>
      <c r="AS894" s="104"/>
      <c r="AT894" s="104"/>
      <c r="AU894" s="104"/>
      <c r="AV894" s="104"/>
      <c r="AW894" s="104"/>
      <c r="AX894" s="104"/>
      <c r="AY894" s="104"/>
      <c r="BH894" s="104"/>
      <c r="BJ894" s="104"/>
      <c r="BK894" s="104"/>
      <c r="BL894" s="104"/>
      <c r="BM894" s="104"/>
      <c r="BN894" s="104"/>
      <c r="BO894" s="104"/>
      <c r="BP894" s="104"/>
      <c r="BQ894" s="104"/>
      <c r="BR894" s="104"/>
      <c r="BS894" s="104"/>
      <c r="BT894" s="104"/>
      <c r="BV894" s="104"/>
      <c r="BW894" s="104"/>
      <c r="BX894" s="104"/>
      <c r="BY894" s="104"/>
      <c r="BZ894" s="104"/>
      <c r="CA894" s="104"/>
      <c r="CB894" s="104"/>
      <c r="CC894" s="104"/>
      <c r="CD894" s="104"/>
      <c r="CE894" s="104"/>
      <c r="CF894" s="104"/>
      <c r="CG894" s="104"/>
      <c r="CJ894" s="104"/>
      <c r="CL894" s="104"/>
      <c r="CM894" s="104"/>
      <c r="CN894" s="104"/>
      <c r="CO894" s="104"/>
      <c r="CP894" s="104"/>
      <c r="CQ894" s="104"/>
      <c r="CR894" s="104"/>
      <c r="CS894" s="104"/>
      <c r="CT894" s="104"/>
      <c r="CU894" s="104"/>
    </row>
    <row r="895" spans="1:99" ht="13" x14ac:dyDescent="0.3">
      <c r="A895" s="104"/>
      <c r="B895" s="104"/>
      <c r="C895" s="104"/>
      <c r="D895" s="104"/>
      <c r="E895" s="104"/>
      <c r="F895" s="104"/>
      <c r="G895" s="104"/>
      <c r="H895" s="104"/>
      <c r="I895" s="104"/>
      <c r="J895" s="104"/>
      <c r="K895" s="104"/>
      <c r="L895" s="104"/>
      <c r="M895" s="104"/>
      <c r="P895" s="104"/>
      <c r="Q895" s="104"/>
      <c r="U895" s="104"/>
      <c r="AQ895" s="104"/>
      <c r="AR895" s="104"/>
      <c r="AS895" s="104"/>
      <c r="AT895" s="104"/>
      <c r="AU895" s="104"/>
      <c r="AV895" s="104"/>
      <c r="AW895" s="104"/>
      <c r="AX895" s="104"/>
      <c r="AY895" s="104"/>
      <c r="BH895" s="104"/>
      <c r="BJ895" s="104"/>
      <c r="BK895" s="104"/>
      <c r="BL895" s="104"/>
      <c r="BM895" s="104"/>
      <c r="BN895" s="104"/>
      <c r="BO895" s="104"/>
      <c r="BP895" s="104"/>
      <c r="BQ895" s="104"/>
      <c r="BR895" s="104"/>
      <c r="BS895" s="104"/>
      <c r="BT895" s="104"/>
      <c r="BV895" s="104"/>
      <c r="BW895" s="104"/>
      <c r="BX895" s="104"/>
      <c r="BY895" s="104"/>
      <c r="BZ895" s="104"/>
      <c r="CA895" s="104"/>
      <c r="CB895" s="104"/>
      <c r="CC895" s="104"/>
      <c r="CD895" s="104"/>
      <c r="CE895" s="104"/>
      <c r="CF895" s="104"/>
      <c r="CG895" s="104"/>
      <c r="CJ895" s="104"/>
      <c r="CL895" s="104"/>
      <c r="CM895" s="104"/>
      <c r="CN895" s="104"/>
      <c r="CO895" s="104"/>
      <c r="CP895" s="104"/>
      <c r="CQ895" s="104"/>
      <c r="CR895" s="104"/>
      <c r="CS895" s="104"/>
      <c r="CT895" s="104"/>
      <c r="CU895" s="104"/>
    </row>
    <row r="896" spans="1:99" ht="13" x14ac:dyDescent="0.3">
      <c r="A896" s="104"/>
      <c r="B896" s="104"/>
      <c r="C896" s="104"/>
      <c r="D896" s="104"/>
      <c r="E896" s="104"/>
      <c r="F896" s="104"/>
      <c r="G896" s="104"/>
      <c r="H896" s="104"/>
      <c r="I896" s="104"/>
      <c r="J896" s="104"/>
      <c r="K896" s="104"/>
      <c r="L896" s="104"/>
      <c r="M896" s="104"/>
      <c r="P896" s="104"/>
      <c r="Q896" s="104"/>
      <c r="U896" s="104"/>
      <c r="AQ896" s="104"/>
      <c r="AR896" s="104"/>
      <c r="AS896" s="104"/>
      <c r="AT896" s="104"/>
      <c r="AU896" s="104"/>
      <c r="AV896" s="104"/>
      <c r="AW896" s="104"/>
      <c r="AX896" s="104"/>
      <c r="AY896" s="104"/>
      <c r="BH896" s="104"/>
      <c r="BJ896" s="104"/>
      <c r="BK896" s="104"/>
      <c r="BL896" s="104"/>
      <c r="BM896" s="104"/>
      <c r="BN896" s="104"/>
      <c r="BO896" s="104"/>
      <c r="BP896" s="104"/>
      <c r="BQ896" s="104"/>
      <c r="BR896" s="104"/>
      <c r="BS896" s="104"/>
      <c r="BT896" s="104"/>
      <c r="BV896" s="104"/>
      <c r="BW896" s="104"/>
      <c r="BX896" s="104"/>
      <c r="BY896" s="104"/>
      <c r="BZ896" s="104"/>
      <c r="CA896" s="104"/>
      <c r="CB896" s="104"/>
      <c r="CC896" s="104"/>
      <c r="CD896" s="104"/>
      <c r="CE896" s="104"/>
      <c r="CF896" s="104"/>
      <c r="CG896" s="104"/>
      <c r="CJ896" s="104"/>
      <c r="CL896" s="104"/>
      <c r="CM896" s="104"/>
      <c r="CN896" s="104"/>
      <c r="CO896" s="104"/>
      <c r="CP896" s="104"/>
      <c r="CQ896" s="104"/>
      <c r="CR896" s="104"/>
      <c r="CS896" s="104"/>
      <c r="CT896" s="104"/>
      <c r="CU896" s="104"/>
    </row>
    <row r="897" spans="1:99" ht="13" x14ac:dyDescent="0.3">
      <c r="A897" s="104"/>
      <c r="B897" s="104"/>
      <c r="C897" s="104"/>
      <c r="D897" s="104"/>
      <c r="E897" s="104"/>
      <c r="F897" s="104"/>
      <c r="G897" s="104"/>
      <c r="H897" s="104"/>
      <c r="I897" s="104"/>
      <c r="J897" s="104"/>
      <c r="K897" s="104"/>
      <c r="L897" s="104"/>
      <c r="M897" s="104"/>
      <c r="P897" s="104"/>
      <c r="Q897" s="104"/>
      <c r="U897" s="104"/>
      <c r="AQ897" s="104"/>
      <c r="AR897" s="104"/>
      <c r="AS897" s="104"/>
      <c r="AT897" s="104"/>
      <c r="AU897" s="104"/>
      <c r="AV897" s="104"/>
      <c r="AW897" s="104"/>
      <c r="AX897" s="104"/>
      <c r="AY897" s="104"/>
      <c r="BH897" s="104"/>
      <c r="BJ897" s="104"/>
      <c r="BK897" s="104"/>
      <c r="BL897" s="104"/>
      <c r="BM897" s="104"/>
      <c r="BN897" s="104"/>
      <c r="BO897" s="104"/>
      <c r="BP897" s="104"/>
      <c r="BQ897" s="104"/>
      <c r="BR897" s="104"/>
      <c r="BS897" s="104"/>
      <c r="BT897" s="104"/>
      <c r="BV897" s="104"/>
      <c r="BW897" s="104"/>
      <c r="BX897" s="104"/>
      <c r="BY897" s="104"/>
      <c r="BZ897" s="104"/>
      <c r="CA897" s="104"/>
      <c r="CB897" s="104"/>
      <c r="CC897" s="104"/>
      <c r="CD897" s="104"/>
      <c r="CE897" s="104"/>
      <c r="CF897" s="104"/>
      <c r="CG897" s="104"/>
      <c r="CJ897" s="104"/>
      <c r="CL897" s="104"/>
      <c r="CM897" s="104"/>
      <c r="CN897" s="104"/>
      <c r="CO897" s="104"/>
      <c r="CP897" s="104"/>
      <c r="CQ897" s="104"/>
      <c r="CR897" s="104"/>
      <c r="CS897" s="104"/>
      <c r="CT897" s="104"/>
      <c r="CU897" s="104"/>
    </row>
    <row r="898" spans="1:99" ht="13" x14ac:dyDescent="0.3">
      <c r="A898" s="104"/>
      <c r="B898" s="104"/>
      <c r="C898" s="104"/>
      <c r="D898" s="104"/>
      <c r="E898" s="104"/>
      <c r="F898" s="104"/>
      <c r="G898" s="104"/>
      <c r="H898" s="104"/>
      <c r="I898" s="104"/>
      <c r="J898" s="104"/>
      <c r="K898" s="104"/>
      <c r="L898" s="104"/>
      <c r="M898" s="104"/>
      <c r="P898" s="104"/>
      <c r="Q898" s="104"/>
      <c r="U898" s="104"/>
      <c r="AQ898" s="104"/>
      <c r="AR898" s="104"/>
      <c r="AS898" s="104"/>
      <c r="AT898" s="104"/>
      <c r="AU898" s="104"/>
      <c r="AV898" s="104"/>
      <c r="AW898" s="104"/>
      <c r="AX898" s="104"/>
      <c r="AY898" s="104"/>
      <c r="BH898" s="104"/>
      <c r="BJ898" s="104"/>
      <c r="BK898" s="104"/>
      <c r="BL898" s="104"/>
      <c r="BM898" s="104"/>
      <c r="BN898" s="104"/>
      <c r="BO898" s="104"/>
      <c r="BP898" s="104"/>
      <c r="BQ898" s="104"/>
      <c r="BR898" s="104"/>
      <c r="BS898" s="104"/>
      <c r="BT898" s="104"/>
      <c r="BV898" s="104"/>
      <c r="BW898" s="104"/>
      <c r="BX898" s="104"/>
      <c r="BY898" s="104"/>
      <c r="BZ898" s="104"/>
      <c r="CA898" s="104"/>
      <c r="CB898" s="104"/>
      <c r="CC898" s="104"/>
      <c r="CD898" s="104"/>
      <c r="CE898" s="104"/>
      <c r="CF898" s="104"/>
      <c r="CG898" s="104"/>
      <c r="CJ898" s="104"/>
      <c r="CL898" s="104"/>
      <c r="CM898" s="104"/>
      <c r="CN898" s="104"/>
      <c r="CO898" s="104"/>
      <c r="CP898" s="104"/>
      <c r="CQ898" s="104"/>
      <c r="CR898" s="104"/>
      <c r="CS898" s="104"/>
      <c r="CT898" s="104"/>
      <c r="CU898" s="104"/>
    </row>
    <row r="899" spans="1:99" ht="13" x14ac:dyDescent="0.3">
      <c r="A899" s="104"/>
      <c r="B899" s="104"/>
      <c r="C899" s="104"/>
      <c r="D899" s="104"/>
      <c r="E899" s="104"/>
      <c r="F899" s="104"/>
      <c r="G899" s="104"/>
      <c r="H899" s="104"/>
      <c r="I899" s="104"/>
      <c r="J899" s="104"/>
      <c r="K899" s="104"/>
      <c r="L899" s="104"/>
      <c r="M899" s="104"/>
      <c r="P899" s="104"/>
      <c r="Q899" s="104"/>
      <c r="U899" s="104"/>
      <c r="AQ899" s="104"/>
      <c r="AR899" s="104"/>
      <c r="AS899" s="104"/>
      <c r="AT899" s="104"/>
      <c r="AU899" s="104"/>
      <c r="AV899" s="104"/>
      <c r="AW899" s="104"/>
      <c r="AX899" s="104"/>
      <c r="AY899" s="104"/>
      <c r="BH899" s="104"/>
      <c r="BJ899" s="104"/>
      <c r="BK899" s="104"/>
      <c r="BL899" s="104"/>
      <c r="BM899" s="104"/>
      <c r="BN899" s="104"/>
      <c r="BO899" s="104"/>
      <c r="BP899" s="104"/>
      <c r="BQ899" s="104"/>
      <c r="BR899" s="104"/>
      <c r="BS899" s="104"/>
      <c r="BT899" s="104"/>
      <c r="BV899" s="104"/>
      <c r="BW899" s="104"/>
      <c r="BX899" s="104"/>
      <c r="BY899" s="104"/>
      <c r="BZ899" s="104"/>
      <c r="CA899" s="104"/>
      <c r="CB899" s="104"/>
      <c r="CC899" s="104"/>
      <c r="CD899" s="104"/>
      <c r="CE899" s="104"/>
      <c r="CF899" s="104"/>
      <c r="CG899" s="104"/>
      <c r="CJ899" s="104"/>
      <c r="CL899" s="104"/>
      <c r="CM899" s="104"/>
      <c r="CN899" s="104"/>
      <c r="CO899" s="104"/>
      <c r="CP899" s="104"/>
      <c r="CQ899" s="104"/>
      <c r="CR899" s="104"/>
      <c r="CS899" s="104"/>
      <c r="CT899" s="104"/>
      <c r="CU899" s="104"/>
    </row>
    <row r="900" spans="1:99" ht="13" x14ac:dyDescent="0.3">
      <c r="A900" s="104"/>
      <c r="B900" s="104"/>
      <c r="C900" s="104"/>
      <c r="D900" s="104"/>
      <c r="E900" s="104"/>
      <c r="F900" s="104"/>
      <c r="G900" s="104"/>
      <c r="H900" s="104"/>
      <c r="I900" s="104"/>
      <c r="J900" s="104"/>
      <c r="K900" s="104"/>
      <c r="L900" s="104"/>
      <c r="M900" s="104"/>
      <c r="P900" s="104"/>
      <c r="Q900" s="104"/>
      <c r="U900" s="104"/>
      <c r="AQ900" s="104"/>
      <c r="AR900" s="104"/>
      <c r="AS900" s="104"/>
      <c r="AT900" s="104"/>
      <c r="AU900" s="104"/>
      <c r="AV900" s="104"/>
      <c r="AW900" s="104"/>
      <c r="AX900" s="104"/>
      <c r="AY900" s="104"/>
      <c r="BH900" s="104"/>
      <c r="BJ900" s="104"/>
      <c r="BK900" s="104"/>
      <c r="BL900" s="104"/>
      <c r="BM900" s="104"/>
      <c r="BN900" s="104"/>
      <c r="BO900" s="104"/>
      <c r="BP900" s="104"/>
      <c r="BQ900" s="104"/>
      <c r="BR900" s="104"/>
      <c r="BS900" s="104"/>
      <c r="BT900" s="104"/>
      <c r="BV900" s="104"/>
      <c r="BW900" s="104"/>
      <c r="BX900" s="104"/>
      <c r="BY900" s="104"/>
      <c r="BZ900" s="104"/>
      <c r="CA900" s="104"/>
      <c r="CB900" s="104"/>
      <c r="CC900" s="104"/>
      <c r="CD900" s="104"/>
      <c r="CE900" s="104"/>
      <c r="CF900" s="104"/>
      <c r="CG900" s="104"/>
      <c r="CJ900" s="104"/>
      <c r="CL900" s="104"/>
      <c r="CM900" s="104"/>
      <c r="CN900" s="104"/>
      <c r="CO900" s="104"/>
      <c r="CP900" s="104"/>
      <c r="CQ900" s="104"/>
      <c r="CR900" s="104"/>
      <c r="CS900" s="104"/>
      <c r="CT900" s="104"/>
      <c r="CU900" s="104"/>
    </row>
    <row r="901" spans="1:99" ht="13" x14ac:dyDescent="0.3">
      <c r="A901" s="104"/>
      <c r="B901" s="104"/>
      <c r="C901" s="104"/>
      <c r="D901" s="104"/>
      <c r="E901" s="104"/>
      <c r="F901" s="104"/>
      <c r="G901" s="104"/>
      <c r="H901" s="104"/>
      <c r="I901" s="104"/>
      <c r="J901" s="104"/>
      <c r="K901" s="104"/>
      <c r="L901" s="104"/>
      <c r="M901" s="104"/>
      <c r="P901" s="104"/>
      <c r="Q901" s="104"/>
      <c r="U901" s="104"/>
      <c r="AQ901" s="104"/>
      <c r="AR901" s="104"/>
      <c r="AS901" s="104"/>
      <c r="AT901" s="104"/>
      <c r="AU901" s="104"/>
      <c r="AV901" s="104"/>
      <c r="AW901" s="104"/>
      <c r="AX901" s="104"/>
      <c r="AY901" s="104"/>
      <c r="BH901" s="104"/>
      <c r="BJ901" s="104"/>
      <c r="BK901" s="104"/>
      <c r="BL901" s="104"/>
      <c r="BM901" s="104"/>
      <c r="BN901" s="104"/>
      <c r="BO901" s="104"/>
      <c r="BP901" s="104"/>
      <c r="BQ901" s="104"/>
      <c r="BR901" s="104"/>
      <c r="BS901" s="104"/>
      <c r="BT901" s="104"/>
      <c r="BV901" s="104"/>
      <c r="BW901" s="104"/>
      <c r="BX901" s="104"/>
      <c r="BY901" s="104"/>
      <c r="BZ901" s="104"/>
      <c r="CA901" s="104"/>
      <c r="CB901" s="104"/>
      <c r="CC901" s="104"/>
      <c r="CD901" s="104"/>
      <c r="CE901" s="104"/>
      <c r="CF901" s="104"/>
      <c r="CG901" s="104"/>
      <c r="CJ901" s="104"/>
      <c r="CL901" s="104"/>
      <c r="CM901" s="104"/>
      <c r="CN901" s="104"/>
      <c r="CO901" s="104"/>
      <c r="CP901" s="104"/>
      <c r="CQ901" s="104"/>
      <c r="CR901" s="104"/>
      <c r="CS901" s="104"/>
      <c r="CT901" s="104"/>
      <c r="CU901" s="104"/>
    </row>
    <row r="902" spans="1:99" ht="13" x14ac:dyDescent="0.3">
      <c r="A902" s="104"/>
      <c r="B902" s="104"/>
      <c r="C902" s="104"/>
      <c r="D902" s="104"/>
      <c r="E902" s="104"/>
      <c r="F902" s="104"/>
      <c r="G902" s="104"/>
      <c r="H902" s="104"/>
      <c r="I902" s="104"/>
      <c r="J902" s="104"/>
      <c r="K902" s="104"/>
      <c r="L902" s="104"/>
      <c r="M902" s="104"/>
      <c r="P902" s="104"/>
      <c r="Q902" s="104"/>
      <c r="U902" s="104"/>
      <c r="AQ902" s="104"/>
      <c r="AR902" s="104"/>
      <c r="AS902" s="104"/>
      <c r="AT902" s="104"/>
      <c r="AU902" s="104"/>
      <c r="AV902" s="104"/>
      <c r="AW902" s="104"/>
      <c r="AX902" s="104"/>
      <c r="AY902" s="104"/>
      <c r="BH902" s="104"/>
      <c r="BJ902" s="104"/>
      <c r="BK902" s="104"/>
      <c r="BL902" s="104"/>
      <c r="BM902" s="104"/>
      <c r="BN902" s="104"/>
      <c r="BO902" s="104"/>
      <c r="BP902" s="104"/>
      <c r="BQ902" s="104"/>
      <c r="BR902" s="104"/>
      <c r="BS902" s="104"/>
      <c r="BT902" s="104"/>
      <c r="BV902" s="104"/>
      <c r="BW902" s="104"/>
      <c r="BX902" s="104"/>
      <c r="BY902" s="104"/>
      <c r="BZ902" s="104"/>
      <c r="CA902" s="104"/>
      <c r="CB902" s="104"/>
      <c r="CC902" s="104"/>
      <c r="CD902" s="104"/>
      <c r="CE902" s="104"/>
      <c r="CF902" s="104"/>
      <c r="CG902" s="104"/>
      <c r="CJ902" s="104"/>
      <c r="CL902" s="104"/>
      <c r="CM902" s="104"/>
      <c r="CN902" s="104"/>
      <c r="CO902" s="104"/>
      <c r="CP902" s="104"/>
      <c r="CQ902" s="104"/>
      <c r="CR902" s="104"/>
      <c r="CS902" s="104"/>
      <c r="CT902" s="104"/>
      <c r="CU902" s="104"/>
    </row>
    <row r="903" spans="1:99" ht="13" x14ac:dyDescent="0.3">
      <c r="A903" s="104"/>
      <c r="B903" s="104"/>
      <c r="C903" s="104"/>
      <c r="D903" s="104"/>
      <c r="E903" s="104"/>
      <c r="F903" s="104"/>
      <c r="G903" s="104"/>
      <c r="H903" s="104"/>
      <c r="I903" s="104"/>
      <c r="J903" s="104"/>
      <c r="K903" s="104"/>
      <c r="L903" s="104"/>
      <c r="M903" s="104"/>
      <c r="P903" s="104"/>
      <c r="Q903" s="104"/>
      <c r="U903" s="104"/>
      <c r="AQ903" s="104"/>
      <c r="AR903" s="104"/>
      <c r="AS903" s="104"/>
      <c r="AT903" s="104"/>
      <c r="AU903" s="104"/>
      <c r="AV903" s="104"/>
      <c r="AW903" s="104"/>
      <c r="AX903" s="104"/>
      <c r="AY903" s="104"/>
      <c r="BH903" s="104"/>
      <c r="BJ903" s="104"/>
      <c r="BK903" s="104"/>
      <c r="BL903" s="104"/>
      <c r="BM903" s="104"/>
      <c r="BN903" s="104"/>
      <c r="BO903" s="104"/>
      <c r="BP903" s="104"/>
      <c r="BQ903" s="104"/>
      <c r="BR903" s="104"/>
      <c r="BS903" s="104"/>
      <c r="BT903" s="104"/>
      <c r="BV903" s="104"/>
      <c r="BW903" s="104"/>
      <c r="BX903" s="104"/>
      <c r="BY903" s="104"/>
      <c r="BZ903" s="104"/>
      <c r="CA903" s="104"/>
      <c r="CB903" s="104"/>
      <c r="CC903" s="104"/>
      <c r="CD903" s="104"/>
      <c r="CE903" s="104"/>
      <c r="CF903" s="104"/>
      <c r="CG903" s="104"/>
      <c r="CJ903" s="104"/>
      <c r="CL903" s="104"/>
      <c r="CM903" s="104"/>
      <c r="CN903" s="104"/>
      <c r="CO903" s="104"/>
      <c r="CP903" s="104"/>
      <c r="CQ903" s="104"/>
      <c r="CR903" s="104"/>
      <c r="CS903" s="104"/>
      <c r="CT903" s="104"/>
      <c r="CU903" s="104"/>
    </row>
    <row r="904" spans="1:99" ht="13" x14ac:dyDescent="0.3">
      <c r="A904" s="104"/>
      <c r="B904" s="104"/>
      <c r="C904" s="104"/>
      <c r="D904" s="104"/>
      <c r="E904" s="104"/>
      <c r="F904" s="104"/>
      <c r="G904" s="104"/>
      <c r="H904" s="104"/>
      <c r="I904" s="104"/>
      <c r="J904" s="104"/>
      <c r="K904" s="104"/>
      <c r="L904" s="104"/>
      <c r="M904" s="104"/>
      <c r="P904" s="104"/>
      <c r="Q904" s="104"/>
      <c r="U904" s="104"/>
      <c r="AQ904" s="104"/>
      <c r="AR904" s="104"/>
      <c r="AS904" s="104"/>
      <c r="AT904" s="104"/>
      <c r="AU904" s="104"/>
      <c r="AV904" s="104"/>
      <c r="AW904" s="104"/>
      <c r="AX904" s="104"/>
      <c r="AY904" s="104"/>
      <c r="BH904" s="104"/>
      <c r="BJ904" s="104"/>
      <c r="BK904" s="104"/>
      <c r="BL904" s="104"/>
      <c r="BM904" s="104"/>
      <c r="BN904" s="104"/>
      <c r="BO904" s="104"/>
      <c r="BP904" s="104"/>
      <c r="BQ904" s="104"/>
      <c r="BR904" s="104"/>
      <c r="BS904" s="104"/>
      <c r="BT904" s="104"/>
      <c r="BV904" s="104"/>
      <c r="BW904" s="104"/>
      <c r="BX904" s="104"/>
      <c r="BY904" s="104"/>
      <c r="BZ904" s="104"/>
      <c r="CA904" s="104"/>
      <c r="CB904" s="104"/>
      <c r="CC904" s="104"/>
      <c r="CD904" s="104"/>
      <c r="CE904" s="104"/>
      <c r="CF904" s="104"/>
      <c r="CG904" s="104"/>
      <c r="CJ904" s="104"/>
      <c r="CL904" s="104"/>
      <c r="CM904" s="104"/>
      <c r="CN904" s="104"/>
      <c r="CO904" s="104"/>
      <c r="CP904" s="104"/>
      <c r="CQ904" s="104"/>
      <c r="CR904" s="104"/>
      <c r="CS904" s="104"/>
      <c r="CT904" s="104"/>
      <c r="CU904" s="104"/>
    </row>
    <row r="905" spans="1:99" ht="13" x14ac:dyDescent="0.3">
      <c r="A905" s="104"/>
      <c r="B905" s="104"/>
      <c r="C905" s="104"/>
      <c r="D905" s="104"/>
      <c r="E905" s="104"/>
      <c r="F905" s="104"/>
      <c r="G905" s="104"/>
      <c r="H905" s="104"/>
      <c r="I905" s="104"/>
      <c r="J905" s="104"/>
      <c r="K905" s="104"/>
      <c r="L905" s="104"/>
      <c r="M905" s="104"/>
      <c r="P905" s="104"/>
      <c r="Q905" s="104"/>
      <c r="U905" s="104"/>
      <c r="AQ905" s="104"/>
      <c r="AR905" s="104"/>
      <c r="AS905" s="104"/>
      <c r="AT905" s="104"/>
      <c r="AU905" s="104"/>
      <c r="AV905" s="104"/>
      <c r="AW905" s="104"/>
      <c r="AX905" s="104"/>
      <c r="AY905" s="104"/>
      <c r="BH905" s="104"/>
      <c r="BJ905" s="104"/>
      <c r="BK905" s="104"/>
      <c r="BL905" s="104"/>
      <c r="BM905" s="104"/>
      <c r="BN905" s="104"/>
      <c r="BO905" s="104"/>
      <c r="BP905" s="104"/>
      <c r="BQ905" s="104"/>
      <c r="BR905" s="104"/>
      <c r="BS905" s="104"/>
      <c r="BT905" s="104"/>
      <c r="BV905" s="104"/>
      <c r="BW905" s="104"/>
      <c r="BX905" s="104"/>
      <c r="BY905" s="104"/>
      <c r="BZ905" s="104"/>
      <c r="CA905" s="104"/>
      <c r="CB905" s="104"/>
      <c r="CC905" s="104"/>
      <c r="CD905" s="104"/>
      <c r="CE905" s="104"/>
      <c r="CF905" s="104"/>
      <c r="CG905" s="104"/>
      <c r="CJ905" s="104"/>
      <c r="CL905" s="104"/>
      <c r="CM905" s="104"/>
      <c r="CN905" s="104"/>
      <c r="CO905" s="104"/>
      <c r="CP905" s="104"/>
      <c r="CQ905" s="104"/>
      <c r="CR905" s="104"/>
      <c r="CS905" s="104"/>
      <c r="CT905" s="104"/>
      <c r="CU905" s="104"/>
    </row>
    <row r="906" spans="1:99" ht="13" x14ac:dyDescent="0.3">
      <c r="A906" s="104"/>
      <c r="B906" s="104"/>
      <c r="C906" s="104"/>
      <c r="D906" s="104"/>
      <c r="E906" s="104"/>
      <c r="F906" s="104"/>
      <c r="G906" s="104"/>
      <c r="H906" s="104"/>
      <c r="I906" s="104"/>
      <c r="J906" s="104"/>
      <c r="K906" s="104"/>
      <c r="L906" s="104"/>
      <c r="M906" s="104"/>
      <c r="P906" s="104"/>
      <c r="Q906" s="104"/>
      <c r="U906" s="104"/>
      <c r="AQ906" s="104"/>
      <c r="AR906" s="104"/>
      <c r="AS906" s="104"/>
      <c r="AT906" s="104"/>
      <c r="AU906" s="104"/>
      <c r="AV906" s="104"/>
      <c r="AW906" s="104"/>
      <c r="AX906" s="104"/>
      <c r="AY906" s="104"/>
      <c r="BH906" s="104"/>
      <c r="BJ906" s="104"/>
      <c r="BK906" s="104"/>
      <c r="BL906" s="104"/>
      <c r="BM906" s="104"/>
      <c r="BN906" s="104"/>
      <c r="BO906" s="104"/>
      <c r="BP906" s="104"/>
      <c r="BQ906" s="104"/>
      <c r="BR906" s="104"/>
      <c r="BS906" s="104"/>
      <c r="BT906" s="104"/>
      <c r="BV906" s="104"/>
      <c r="BW906" s="104"/>
      <c r="BX906" s="104"/>
      <c r="BY906" s="104"/>
      <c r="BZ906" s="104"/>
      <c r="CA906" s="104"/>
      <c r="CB906" s="104"/>
      <c r="CC906" s="104"/>
      <c r="CD906" s="104"/>
      <c r="CE906" s="104"/>
      <c r="CF906" s="104"/>
      <c r="CG906" s="104"/>
      <c r="CJ906" s="104"/>
      <c r="CL906" s="104"/>
      <c r="CM906" s="104"/>
      <c r="CN906" s="104"/>
      <c r="CO906" s="104"/>
      <c r="CP906" s="104"/>
      <c r="CQ906" s="104"/>
      <c r="CR906" s="104"/>
      <c r="CS906" s="104"/>
      <c r="CT906" s="104"/>
      <c r="CU906" s="104"/>
    </row>
    <row r="907" spans="1:99" ht="13" x14ac:dyDescent="0.3">
      <c r="A907" s="104"/>
      <c r="B907" s="104"/>
      <c r="C907" s="104"/>
      <c r="D907" s="104"/>
      <c r="E907" s="104"/>
      <c r="F907" s="104"/>
      <c r="G907" s="104"/>
      <c r="H907" s="104"/>
      <c r="I907" s="104"/>
      <c r="J907" s="104"/>
      <c r="K907" s="104"/>
      <c r="L907" s="104"/>
      <c r="M907" s="104"/>
      <c r="P907" s="104"/>
      <c r="Q907" s="104"/>
      <c r="U907" s="104"/>
      <c r="AQ907" s="104"/>
      <c r="AR907" s="104"/>
      <c r="AS907" s="104"/>
      <c r="AT907" s="104"/>
      <c r="AU907" s="104"/>
      <c r="AV907" s="104"/>
      <c r="AW907" s="104"/>
      <c r="AX907" s="104"/>
      <c r="AY907" s="104"/>
      <c r="BH907" s="104"/>
      <c r="BJ907" s="104"/>
      <c r="BK907" s="104"/>
      <c r="BL907" s="104"/>
      <c r="BM907" s="104"/>
      <c r="BN907" s="104"/>
      <c r="BO907" s="104"/>
      <c r="BP907" s="104"/>
      <c r="BQ907" s="104"/>
      <c r="BR907" s="104"/>
      <c r="BS907" s="104"/>
      <c r="BT907" s="104"/>
      <c r="BV907" s="104"/>
      <c r="BW907" s="104"/>
      <c r="BX907" s="104"/>
      <c r="BY907" s="104"/>
      <c r="BZ907" s="104"/>
      <c r="CA907" s="104"/>
      <c r="CB907" s="104"/>
      <c r="CC907" s="104"/>
      <c r="CD907" s="104"/>
      <c r="CE907" s="104"/>
      <c r="CF907" s="104"/>
      <c r="CG907" s="104"/>
      <c r="CJ907" s="104"/>
      <c r="CL907" s="104"/>
      <c r="CM907" s="104"/>
      <c r="CN907" s="104"/>
      <c r="CO907" s="104"/>
      <c r="CP907" s="104"/>
      <c r="CQ907" s="104"/>
      <c r="CR907" s="104"/>
      <c r="CS907" s="104"/>
      <c r="CT907" s="104"/>
      <c r="CU907" s="104"/>
    </row>
    <row r="908" spans="1:99" ht="13" x14ac:dyDescent="0.3">
      <c r="A908" s="104"/>
      <c r="B908" s="104"/>
      <c r="C908" s="104"/>
      <c r="D908" s="104"/>
      <c r="E908" s="104"/>
      <c r="F908" s="104"/>
      <c r="G908" s="104"/>
      <c r="H908" s="104"/>
      <c r="I908" s="104"/>
      <c r="J908" s="104"/>
      <c r="K908" s="104"/>
      <c r="L908" s="104"/>
      <c r="M908" s="104"/>
      <c r="P908" s="104"/>
      <c r="Q908" s="104"/>
      <c r="U908" s="104"/>
      <c r="AQ908" s="104"/>
      <c r="AR908" s="104"/>
      <c r="AS908" s="104"/>
      <c r="AT908" s="104"/>
      <c r="AU908" s="104"/>
      <c r="AV908" s="104"/>
      <c r="AW908" s="104"/>
      <c r="AX908" s="104"/>
      <c r="AY908" s="104"/>
      <c r="BH908" s="104"/>
      <c r="BJ908" s="104"/>
      <c r="BK908" s="104"/>
      <c r="BL908" s="104"/>
      <c r="BM908" s="104"/>
      <c r="BN908" s="104"/>
      <c r="BO908" s="104"/>
      <c r="BP908" s="104"/>
      <c r="BQ908" s="104"/>
      <c r="BR908" s="104"/>
      <c r="BS908" s="104"/>
      <c r="BT908" s="104"/>
      <c r="BV908" s="104"/>
      <c r="BW908" s="104"/>
      <c r="BX908" s="104"/>
      <c r="BY908" s="104"/>
      <c r="BZ908" s="104"/>
      <c r="CA908" s="104"/>
      <c r="CB908" s="104"/>
      <c r="CC908" s="104"/>
      <c r="CD908" s="104"/>
      <c r="CE908" s="104"/>
      <c r="CF908" s="104"/>
      <c r="CG908" s="104"/>
      <c r="CJ908" s="104"/>
      <c r="CL908" s="104"/>
      <c r="CM908" s="104"/>
      <c r="CN908" s="104"/>
      <c r="CO908" s="104"/>
      <c r="CP908" s="104"/>
      <c r="CQ908" s="104"/>
      <c r="CR908" s="104"/>
      <c r="CS908" s="104"/>
      <c r="CT908" s="104"/>
      <c r="CU908" s="104"/>
    </row>
    <row r="909" spans="1:99" ht="13" x14ac:dyDescent="0.3">
      <c r="A909" s="104"/>
      <c r="B909" s="104"/>
      <c r="C909" s="104"/>
      <c r="D909" s="104"/>
      <c r="E909" s="104"/>
      <c r="F909" s="104"/>
      <c r="G909" s="104"/>
      <c r="H909" s="104"/>
      <c r="I909" s="104"/>
      <c r="J909" s="104"/>
      <c r="K909" s="104"/>
      <c r="L909" s="104"/>
      <c r="M909" s="104"/>
      <c r="P909" s="104"/>
      <c r="Q909" s="104"/>
      <c r="U909" s="104"/>
      <c r="AQ909" s="104"/>
      <c r="AR909" s="104"/>
      <c r="AS909" s="104"/>
      <c r="AT909" s="104"/>
      <c r="AU909" s="104"/>
      <c r="AV909" s="104"/>
      <c r="AW909" s="104"/>
      <c r="AX909" s="104"/>
      <c r="AY909" s="104"/>
      <c r="BH909" s="104"/>
      <c r="BJ909" s="104"/>
      <c r="BK909" s="104"/>
      <c r="BL909" s="104"/>
      <c r="BM909" s="104"/>
      <c r="BN909" s="104"/>
      <c r="BO909" s="104"/>
      <c r="BP909" s="104"/>
      <c r="BQ909" s="104"/>
      <c r="BR909" s="104"/>
      <c r="BS909" s="104"/>
      <c r="BT909" s="104"/>
      <c r="BV909" s="104"/>
      <c r="BW909" s="104"/>
      <c r="BX909" s="104"/>
      <c r="BY909" s="104"/>
      <c r="BZ909" s="104"/>
      <c r="CA909" s="104"/>
      <c r="CB909" s="104"/>
      <c r="CC909" s="104"/>
      <c r="CD909" s="104"/>
      <c r="CE909" s="104"/>
      <c r="CF909" s="104"/>
      <c r="CG909" s="104"/>
      <c r="CJ909" s="104"/>
      <c r="CL909" s="104"/>
      <c r="CM909" s="104"/>
      <c r="CN909" s="104"/>
      <c r="CO909" s="104"/>
      <c r="CP909" s="104"/>
      <c r="CQ909" s="104"/>
      <c r="CR909" s="104"/>
      <c r="CS909" s="104"/>
      <c r="CT909" s="104"/>
      <c r="CU909" s="104"/>
    </row>
    <row r="910" spans="1:99" ht="13" x14ac:dyDescent="0.3">
      <c r="A910" s="104"/>
      <c r="B910" s="104"/>
      <c r="C910" s="104"/>
      <c r="D910" s="104"/>
      <c r="E910" s="104"/>
      <c r="F910" s="104"/>
      <c r="G910" s="104"/>
      <c r="H910" s="104"/>
      <c r="I910" s="104"/>
      <c r="J910" s="104"/>
      <c r="K910" s="104"/>
      <c r="L910" s="104"/>
      <c r="M910" s="104"/>
      <c r="P910" s="104"/>
      <c r="Q910" s="104"/>
      <c r="U910" s="104"/>
      <c r="AQ910" s="104"/>
      <c r="AR910" s="104"/>
      <c r="AS910" s="104"/>
      <c r="AT910" s="104"/>
      <c r="AU910" s="104"/>
      <c r="AV910" s="104"/>
      <c r="AW910" s="104"/>
      <c r="AX910" s="104"/>
      <c r="AY910" s="104"/>
      <c r="BH910" s="104"/>
      <c r="BJ910" s="104"/>
      <c r="BK910" s="104"/>
      <c r="BL910" s="104"/>
      <c r="BM910" s="104"/>
      <c r="BN910" s="104"/>
      <c r="BO910" s="104"/>
      <c r="BP910" s="104"/>
      <c r="BQ910" s="104"/>
      <c r="BR910" s="104"/>
      <c r="BS910" s="104"/>
      <c r="BT910" s="104"/>
      <c r="BV910" s="104"/>
      <c r="BW910" s="104"/>
      <c r="BX910" s="104"/>
      <c r="BY910" s="104"/>
      <c r="BZ910" s="104"/>
      <c r="CA910" s="104"/>
      <c r="CB910" s="104"/>
      <c r="CC910" s="104"/>
      <c r="CD910" s="104"/>
      <c r="CE910" s="104"/>
      <c r="CF910" s="104"/>
      <c r="CG910" s="104"/>
      <c r="CJ910" s="104"/>
      <c r="CL910" s="104"/>
      <c r="CM910" s="104"/>
      <c r="CN910" s="104"/>
      <c r="CO910" s="104"/>
      <c r="CP910" s="104"/>
      <c r="CQ910" s="104"/>
      <c r="CR910" s="104"/>
      <c r="CS910" s="104"/>
      <c r="CT910" s="104"/>
      <c r="CU910" s="104"/>
    </row>
    <row r="911" spans="1:99" ht="13" x14ac:dyDescent="0.3">
      <c r="A911" s="104"/>
      <c r="B911" s="104"/>
      <c r="C911" s="104"/>
      <c r="D911" s="104"/>
      <c r="E911" s="104"/>
      <c r="F911" s="104"/>
      <c r="G911" s="104"/>
      <c r="H911" s="104"/>
      <c r="I911" s="104"/>
      <c r="J911" s="104"/>
      <c r="K911" s="104"/>
      <c r="L911" s="104"/>
      <c r="M911" s="104"/>
      <c r="P911" s="104"/>
      <c r="Q911" s="104"/>
      <c r="U911" s="104"/>
      <c r="AQ911" s="104"/>
      <c r="AR911" s="104"/>
      <c r="AS911" s="104"/>
      <c r="AT911" s="104"/>
      <c r="AU911" s="104"/>
      <c r="AV911" s="104"/>
      <c r="AW911" s="104"/>
      <c r="AX911" s="104"/>
      <c r="AY911" s="104"/>
      <c r="BH911" s="104"/>
      <c r="BJ911" s="104"/>
      <c r="BK911" s="104"/>
      <c r="BL911" s="104"/>
      <c r="BM911" s="104"/>
      <c r="BN911" s="104"/>
      <c r="BO911" s="104"/>
      <c r="BP911" s="104"/>
      <c r="BQ911" s="104"/>
      <c r="BR911" s="104"/>
      <c r="BS911" s="104"/>
      <c r="BT911" s="104"/>
      <c r="BV911" s="104"/>
      <c r="BW911" s="104"/>
      <c r="BX911" s="104"/>
      <c r="BY911" s="104"/>
      <c r="BZ911" s="104"/>
      <c r="CA911" s="104"/>
      <c r="CB911" s="104"/>
      <c r="CC911" s="104"/>
      <c r="CD911" s="104"/>
      <c r="CE911" s="104"/>
      <c r="CF911" s="104"/>
      <c r="CG911" s="104"/>
      <c r="CJ911" s="104"/>
      <c r="CL911" s="104"/>
      <c r="CM911" s="104"/>
      <c r="CN911" s="104"/>
      <c r="CO911" s="104"/>
      <c r="CP911" s="104"/>
      <c r="CQ911" s="104"/>
      <c r="CR911" s="104"/>
      <c r="CS911" s="104"/>
      <c r="CT911" s="104"/>
      <c r="CU911" s="104"/>
    </row>
    <row r="912" spans="1:99" ht="13" x14ac:dyDescent="0.3">
      <c r="A912" s="104"/>
      <c r="B912" s="104"/>
      <c r="C912" s="104"/>
      <c r="D912" s="104"/>
      <c r="E912" s="104"/>
      <c r="F912" s="104"/>
      <c r="G912" s="104"/>
      <c r="H912" s="104"/>
      <c r="I912" s="104"/>
      <c r="J912" s="104"/>
      <c r="K912" s="104"/>
      <c r="L912" s="104"/>
      <c r="M912" s="104"/>
      <c r="P912" s="104"/>
      <c r="Q912" s="104"/>
      <c r="U912" s="104"/>
      <c r="AQ912" s="104"/>
      <c r="AR912" s="104"/>
      <c r="AS912" s="104"/>
      <c r="AT912" s="104"/>
      <c r="AU912" s="104"/>
      <c r="AV912" s="104"/>
      <c r="AW912" s="104"/>
      <c r="AX912" s="104"/>
      <c r="AY912" s="104"/>
      <c r="BH912" s="104"/>
      <c r="BJ912" s="104"/>
      <c r="BK912" s="104"/>
      <c r="BL912" s="104"/>
      <c r="BM912" s="104"/>
      <c r="BN912" s="104"/>
      <c r="BO912" s="104"/>
      <c r="BP912" s="104"/>
      <c r="BQ912" s="104"/>
      <c r="BR912" s="104"/>
      <c r="BS912" s="104"/>
      <c r="BT912" s="104"/>
      <c r="BV912" s="104"/>
      <c r="BW912" s="104"/>
      <c r="BX912" s="104"/>
      <c r="BY912" s="104"/>
      <c r="BZ912" s="104"/>
      <c r="CA912" s="104"/>
      <c r="CB912" s="104"/>
      <c r="CC912" s="104"/>
      <c r="CD912" s="104"/>
      <c r="CE912" s="104"/>
      <c r="CF912" s="104"/>
      <c r="CG912" s="104"/>
      <c r="CJ912" s="104"/>
      <c r="CL912" s="104"/>
      <c r="CM912" s="104"/>
      <c r="CN912" s="104"/>
      <c r="CO912" s="104"/>
      <c r="CP912" s="104"/>
      <c r="CQ912" s="104"/>
      <c r="CR912" s="104"/>
      <c r="CS912" s="104"/>
      <c r="CT912" s="104"/>
      <c r="CU912" s="104"/>
    </row>
    <row r="913" spans="1:99" ht="13" x14ac:dyDescent="0.3">
      <c r="A913" s="104"/>
      <c r="B913" s="104"/>
      <c r="C913" s="104"/>
      <c r="D913" s="104"/>
      <c r="E913" s="104"/>
      <c r="F913" s="104"/>
      <c r="G913" s="104"/>
      <c r="H913" s="104"/>
      <c r="I913" s="104"/>
      <c r="J913" s="104"/>
      <c r="K913" s="104"/>
      <c r="L913" s="104"/>
      <c r="M913" s="104"/>
      <c r="P913" s="104"/>
      <c r="Q913" s="104"/>
      <c r="U913" s="104"/>
      <c r="AQ913" s="104"/>
      <c r="AR913" s="104"/>
      <c r="AS913" s="104"/>
      <c r="AT913" s="104"/>
      <c r="AU913" s="104"/>
      <c r="AV913" s="104"/>
      <c r="AW913" s="104"/>
      <c r="AX913" s="104"/>
      <c r="AY913" s="104"/>
      <c r="BH913" s="104"/>
      <c r="BJ913" s="104"/>
      <c r="BK913" s="104"/>
      <c r="BL913" s="104"/>
      <c r="BM913" s="104"/>
      <c r="BN913" s="104"/>
      <c r="BO913" s="104"/>
      <c r="BP913" s="104"/>
      <c r="BQ913" s="104"/>
      <c r="BR913" s="104"/>
      <c r="BS913" s="104"/>
      <c r="BT913" s="104"/>
      <c r="BV913" s="104"/>
      <c r="BW913" s="104"/>
      <c r="BX913" s="104"/>
      <c r="BY913" s="104"/>
      <c r="BZ913" s="104"/>
      <c r="CA913" s="104"/>
      <c r="CB913" s="104"/>
      <c r="CC913" s="104"/>
      <c r="CD913" s="104"/>
      <c r="CE913" s="104"/>
      <c r="CF913" s="104"/>
      <c r="CG913" s="104"/>
      <c r="CJ913" s="104"/>
      <c r="CL913" s="104"/>
      <c r="CM913" s="104"/>
      <c r="CN913" s="104"/>
      <c r="CO913" s="104"/>
      <c r="CP913" s="104"/>
      <c r="CQ913" s="104"/>
      <c r="CR913" s="104"/>
      <c r="CS913" s="104"/>
      <c r="CT913" s="104"/>
      <c r="CU913" s="104"/>
    </row>
    <row r="914" spans="1:99" ht="13" x14ac:dyDescent="0.3">
      <c r="A914" s="104"/>
      <c r="B914" s="104"/>
      <c r="C914" s="104"/>
      <c r="D914" s="104"/>
      <c r="E914" s="104"/>
      <c r="F914" s="104"/>
      <c r="G914" s="104"/>
      <c r="H914" s="104"/>
      <c r="I914" s="104"/>
      <c r="J914" s="104"/>
      <c r="K914" s="104"/>
      <c r="L914" s="104"/>
      <c r="M914" s="104"/>
      <c r="P914" s="104"/>
      <c r="Q914" s="104"/>
      <c r="U914" s="104"/>
      <c r="AQ914" s="104"/>
      <c r="AR914" s="104"/>
      <c r="AS914" s="104"/>
      <c r="AT914" s="104"/>
      <c r="AU914" s="104"/>
      <c r="AV914" s="104"/>
      <c r="AW914" s="104"/>
      <c r="AX914" s="104"/>
      <c r="AY914" s="104"/>
      <c r="BH914" s="104"/>
      <c r="BJ914" s="104"/>
      <c r="BK914" s="104"/>
      <c r="BL914" s="104"/>
      <c r="BM914" s="104"/>
      <c r="BN914" s="104"/>
      <c r="BO914" s="104"/>
      <c r="BP914" s="104"/>
      <c r="BQ914" s="104"/>
      <c r="BR914" s="104"/>
      <c r="BS914" s="104"/>
      <c r="BT914" s="104"/>
      <c r="BV914" s="104"/>
      <c r="BW914" s="104"/>
      <c r="BX914" s="104"/>
      <c r="BY914" s="104"/>
      <c r="BZ914" s="104"/>
      <c r="CA914" s="104"/>
      <c r="CB914" s="104"/>
      <c r="CC914" s="104"/>
      <c r="CD914" s="104"/>
      <c r="CE914" s="104"/>
      <c r="CF914" s="104"/>
      <c r="CG914" s="104"/>
      <c r="CJ914" s="104"/>
      <c r="CL914" s="104"/>
      <c r="CM914" s="104"/>
      <c r="CN914" s="104"/>
      <c r="CO914" s="104"/>
      <c r="CP914" s="104"/>
      <c r="CQ914" s="104"/>
      <c r="CR914" s="104"/>
      <c r="CS914" s="104"/>
      <c r="CT914" s="104"/>
      <c r="CU914" s="104"/>
    </row>
    <row r="915" spans="1:99" ht="13" x14ac:dyDescent="0.3">
      <c r="A915" s="104"/>
      <c r="B915" s="104"/>
      <c r="C915" s="104"/>
      <c r="D915" s="104"/>
      <c r="E915" s="104"/>
      <c r="F915" s="104"/>
      <c r="G915" s="104"/>
      <c r="H915" s="104"/>
      <c r="I915" s="104"/>
      <c r="J915" s="104"/>
      <c r="K915" s="104"/>
      <c r="L915" s="104"/>
      <c r="M915" s="104"/>
      <c r="P915" s="104"/>
      <c r="Q915" s="104"/>
      <c r="U915" s="104"/>
      <c r="AQ915" s="104"/>
      <c r="AR915" s="104"/>
      <c r="AS915" s="104"/>
      <c r="AT915" s="104"/>
      <c r="AU915" s="104"/>
      <c r="AV915" s="104"/>
      <c r="AW915" s="104"/>
      <c r="AX915" s="104"/>
      <c r="AY915" s="104"/>
      <c r="BH915" s="104"/>
      <c r="BJ915" s="104"/>
      <c r="BK915" s="104"/>
      <c r="BL915" s="104"/>
      <c r="BM915" s="104"/>
      <c r="BN915" s="104"/>
      <c r="BO915" s="104"/>
      <c r="BP915" s="104"/>
      <c r="BQ915" s="104"/>
      <c r="BR915" s="104"/>
      <c r="BS915" s="104"/>
      <c r="BT915" s="104"/>
      <c r="BV915" s="104"/>
      <c r="BW915" s="104"/>
      <c r="BX915" s="104"/>
      <c r="BY915" s="104"/>
      <c r="BZ915" s="104"/>
      <c r="CA915" s="104"/>
      <c r="CB915" s="104"/>
      <c r="CC915" s="104"/>
      <c r="CD915" s="104"/>
      <c r="CE915" s="104"/>
      <c r="CF915" s="104"/>
      <c r="CG915" s="104"/>
      <c r="CJ915" s="104"/>
      <c r="CL915" s="104"/>
      <c r="CM915" s="104"/>
      <c r="CN915" s="104"/>
      <c r="CO915" s="104"/>
      <c r="CP915" s="104"/>
      <c r="CQ915" s="104"/>
      <c r="CR915" s="104"/>
      <c r="CS915" s="104"/>
      <c r="CT915" s="104"/>
      <c r="CU915" s="104"/>
    </row>
    <row r="916" spans="1:99" ht="13" x14ac:dyDescent="0.3">
      <c r="A916" s="104"/>
      <c r="B916" s="104"/>
      <c r="C916" s="104"/>
      <c r="D916" s="104"/>
      <c r="E916" s="104"/>
      <c r="F916" s="104"/>
      <c r="G916" s="104"/>
      <c r="H916" s="104"/>
      <c r="I916" s="104"/>
      <c r="J916" s="104"/>
      <c r="K916" s="104"/>
      <c r="L916" s="104"/>
      <c r="M916" s="104"/>
      <c r="P916" s="104"/>
      <c r="Q916" s="104"/>
      <c r="U916" s="104"/>
      <c r="AQ916" s="104"/>
      <c r="AR916" s="104"/>
      <c r="AS916" s="104"/>
      <c r="AT916" s="104"/>
      <c r="AU916" s="104"/>
      <c r="AV916" s="104"/>
      <c r="AW916" s="104"/>
      <c r="AX916" s="104"/>
      <c r="AY916" s="104"/>
      <c r="BH916" s="104"/>
      <c r="BJ916" s="104"/>
      <c r="BK916" s="104"/>
      <c r="BL916" s="104"/>
      <c r="BM916" s="104"/>
      <c r="BN916" s="104"/>
      <c r="BO916" s="104"/>
      <c r="BP916" s="104"/>
      <c r="BQ916" s="104"/>
      <c r="BR916" s="104"/>
      <c r="BS916" s="104"/>
      <c r="BT916" s="104"/>
      <c r="BV916" s="104"/>
      <c r="BW916" s="104"/>
      <c r="BX916" s="104"/>
      <c r="BY916" s="104"/>
      <c r="BZ916" s="104"/>
      <c r="CA916" s="104"/>
      <c r="CB916" s="104"/>
      <c r="CC916" s="104"/>
      <c r="CD916" s="104"/>
      <c r="CE916" s="104"/>
      <c r="CF916" s="104"/>
      <c r="CG916" s="104"/>
      <c r="CJ916" s="104"/>
      <c r="CL916" s="104"/>
      <c r="CM916" s="104"/>
      <c r="CN916" s="104"/>
      <c r="CO916" s="104"/>
      <c r="CP916" s="104"/>
      <c r="CQ916" s="104"/>
      <c r="CR916" s="104"/>
      <c r="CS916" s="104"/>
      <c r="CT916" s="104"/>
      <c r="CU916" s="104"/>
    </row>
    <row r="917" spans="1:99" ht="13" x14ac:dyDescent="0.3">
      <c r="A917" s="104"/>
      <c r="B917" s="104"/>
      <c r="C917" s="104"/>
      <c r="D917" s="104"/>
      <c r="E917" s="104"/>
      <c r="F917" s="104"/>
      <c r="G917" s="104"/>
      <c r="H917" s="104"/>
      <c r="I917" s="104"/>
      <c r="J917" s="104"/>
      <c r="K917" s="104"/>
      <c r="L917" s="104"/>
      <c r="M917" s="104"/>
      <c r="P917" s="104"/>
      <c r="Q917" s="104"/>
      <c r="U917" s="104"/>
      <c r="AQ917" s="104"/>
      <c r="AR917" s="104"/>
      <c r="AS917" s="104"/>
      <c r="AT917" s="104"/>
      <c r="AU917" s="104"/>
      <c r="AV917" s="104"/>
      <c r="AW917" s="104"/>
      <c r="AX917" s="104"/>
      <c r="AY917" s="104"/>
      <c r="BH917" s="104"/>
      <c r="BJ917" s="104"/>
      <c r="BK917" s="104"/>
      <c r="BL917" s="104"/>
      <c r="BM917" s="104"/>
      <c r="BN917" s="104"/>
      <c r="BO917" s="104"/>
      <c r="BP917" s="104"/>
      <c r="BQ917" s="104"/>
      <c r="BR917" s="104"/>
      <c r="BS917" s="104"/>
      <c r="BT917" s="104"/>
      <c r="BV917" s="104"/>
      <c r="BW917" s="104"/>
      <c r="BX917" s="104"/>
      <c r="BY917" s="104"/>
      <c r="BZ917" s="104"/>
      <c r="CA917" s="104"/>
      <c r="CB917" s="104"/>
      <c r="CC917" s="104"/>
      <c r="CD917" s="104"/>
      <c r="CE917" s="104"/>
      <c r="CF917" s="104"/>
      <c r="CG917" s="104"/>
      <c r="CJ917" s="104"/>
      <c r="CL917" s="104"/>
      <c r="CM917" s="104"/>
      <c r="CN917" s="104"/>
      <c r="CO917" s="104"/>
      <c r="CP917" s="104"/>
      <c r="CQ917" s="104"/>
      <c r="CR917" s="104"/>
      <c r="CS917" s="104"/>
      <c r="CT917" s="104"/>
      <c r="CU917" s="104"/>
    </row>
    <row r="918" spans="1:99" ht="13" x14ac:dyDescent="0.3">
      <c r="A918" s="104"/>
      <c r="B918" s="104"/>
      <c r="C918" s="104"/>
      <c r="D918" s="104"/>
      <c r="E918" s="104"/>
      <c r="F918" s="104"/>
      <c r="G918" s="104"/>
      <c r="H918" s="104"/>
      <c r="I918" s="104"/>
      <c r="J918" s="104"/>
      <c r="K918" s="104"/>
      <c r="L918" s="104"/>
      <c r="M918" s="104"/>
      <c r="P918" s="104"/>
      <c r="Q918" s="104"/>
      <c r="U918" s="104"/>
      <c r="AQ918" s="104"/>
      <c r="AR918" s="104"/>
      <c r="AS918" s="104"/>
      <c r="AT918" s="104"/>
      <c r="AU918" s="104"/>
      <c r="AV918" s="104"/>
      <c r="AW918" s="104"/>
      <c r="AX918" s="104"/>
      <c r="AY918" s="104"/>
      <c r="BH918" s="104"/>
      <c r="BJ918" s="104"/>
      <c r="BK918" s="104"/>
      <c r="BL918" s="104"/>
      <c r="BM918" s="104"/>
      <c r="BN918" s="104"/>
      <c r="BO918" s="104"/>
      <c r="BP918" s="104"/>
      <c r="BQ918" s="104"/>
      <c r="BR918" s="104"/>
      <c r="BS918" s="104"/>
      <c r="BT918" s="104"/>
      <c r="BV918" s="104"/>
      <c r="BW918" s="104"/>
      <c r="BX918" s="104"/>
      <c r="BY918" s="104"/>
      <c r="BZ918" s="104"/>
      <c r="CA918" s="104"/>
      <c r="CB918" s="104"/>
      <c r="CC918" s="104"/>
      <c r="CD918" s="104"/>
      <c r="CE918" s="104"/>
      <c r="CF918" s="104"/>
      <c r="CG918" s="104"/>
      <c r="CJ918" s="104"/>
      <c r="CL918" s="104"/>
      <c r="CM918" s="104"/>
      <c r="CN918" s="104"/>
      <c r="CO918" s="104"/>
      <c r="CP918" s="104"/>
      <c r="CQ918" s="104"/>
      <c r="CR918" s="104"/>
      <c r="CS918" s="104"/>
      <c r="CT918" s="104"/>
      <c r="CU918" s="104"/>
    </row>
    <row r="919" spans="1:99" ht="13" x14ac:dyDescent="0.3">
      <c r="A919" s="104"/>
      <c r="B919" s="104"/>
      <c r="C919" s="104"/>
      <c r="D919" s="104"/>
      <c r="E919" s="104"/>
      <c r="F919" s="104"/>
      <c r="G919" s="104"/>
      <c r="H919" s="104"/>
      <c r="I919" s="104"/>
      <c r="J919" s="104"/>
      <c r="K919" s="104"/>
      <c r="L919" s="104"/>
      <c r="M919" s="104"/>
      <c r="P919" s="104"/>
      <c r="Q919" s="104"/>
      <c r="U919" s="104"/>
      <c r="AQ919" s="104"/>
      <c r="AR919" s="104"/>
      <c r="AS919" s="104"/>
      <c r="AT919" s="104"/>
      <c r="AU919" s="104"/>
      <c r="AV919" s="104"/>
      <c r="AW919" s="104"/>
      <c r="AX919" s="104"/>
      <c r="AY919" s="104"/>
      <c r="BH919" s="104"/>
      <c r="BJ919" s="104"/>
      <c r="BK919" s="104"/>
      <c r="BL919" s="104"/>
      <c r="BM919" s="104"/>
      <c r="BN919" s="104"/>
      <c r="BO919" s="104"/>
      <c r="BP919" s="104"/>
      <c r="BQ919" s="104"/>
      <c r="BR919" s="104"/>
      <c r="BS919" s="104"/>
      <c r="BT919" s="104"/>
      <c r="BV919" s="104"/>
      <c r="BW919" s="104"/>
      <c r="BX919" s="104"/>
      <c r="BY919" s="104"/>
      <c r="BZ919" s="104"/>
      <c r="CA919" s="104"/>
      <c r="CB919" s="104"/>
      <c r="CC919" s="104"/>
      <c r="CD919" s="104"/>
      <c r="CE919" s="104"/>
      <c r="CF919" s="104"/>
      <c r="CG919" s="104"/>
      <c r="CJ919" s="104"/>
      <c r="CL919" s="104"/>
      <c r="CM919" s="104"/>
      <c r="CN919" s="104"/>
      <c r="CO919" s="104"/>
      <c r="CP919" s="104"/>
      <c r="CQ919" s="104"/>
      <c r="CR919" s="104"/>
      <c r="CS919" s="104"/>
      <c r="CT919" s="104"/>
      <c r="CU919" s="104"/>
    </row>
    <row r="920" spans="1:99" ht="13" x14ac:dyDescent="0.3">
      <c r="A920" s="104"/>
      <c r="B920" s="104"/>
      <c r="C920" s="104"/>
      <c r="D920" s="104"/>
      <c r="E920" s="104"/>
      <c r="F920" s="104"/>
      <c r="G920" s="104"/>
      <c r="H920" s="104"/>
      <c r="I920" s="104"/>
      <c r="J920" s="104"/>
      <c r="K920" s="104"/>
      <c r="L920" s="104"/>
      <c r="M920" s="104"/>
      <c r="P920" s="104"/>
      <c r="Q920" s="104"/>
      <c r="U920" s="104"/>
      <c r="AQ920" s="104"/>
      <c r="AR920" s="104"/>
      <c r="AS920" s="104"/>
      <c r="AT920" s="104"/>
      <c r="AU920" s="104"/>
      <c r="AV920" s="104"/>
      <c r="AW920" s="104"/>
      <c r="AX920" s="104"/>
      <c r="AY920" s="104"/>
      <c r="BH920" s="104"/>
      <c r="BJ920" s="104"/>
      <c r="BK920" s="104"/>
      <c r="BL920" s="104"/>
      <c r="BM920" s="104"/>
      <c r="BN920" s="104"/>
      <c r="BO920" s="104"/>
      <c r="BP920" s="104"/>
      <c r="BQ920" s="104"/>
      <c r="BR920" s="104"/>
      <c r="BS920" s="104"/>
      <c r="BT920" s="104"/>
      <c r="BV920" s="104"/>
      <c r="BW920" s="104"/>
      <c r="BX920" s="104"/>
      <c r="BY920" s="104"/>
      <c r="BZ920" s="104"/>
      <c r="CA920" s="104"/>
      <c r="CB920" s="104"/>
      <c r="CC920" s="104"/>
      <c r="CD920" s="104"/>
      <c r="CE920" s="104"/>
      <c r="CF920" s="104"/>
      <c r="CG920" s="104"/>
      <c r="CJ920" s="104"/>
      <c r="CL920" s="104"/>
      <c r="CM920" s="104"/>
      <c r="CN920" s="104"/>
      <c r="CO920" s="104"/>
      <c r="CP920" s="104"/>
      <c r="CQ920" s="104"/>
      <c r="CR920" s="104"/>
      <c r="CS920" s="104"/>
      <c r="CT920" s="104"/>
      <c r="CU920" s="104"/>
    </row>
    <row r="921" spans="1:99" ht="13" x14ac:dyDescent="0.3">
      <c r="A921" s="104"/>
      <c r="B921" s="104"/>
      <c r="C921" s="104"/>
      <c r="D921" s="104"/>
      <c r="E921" s="104"/>
      <c r="F921" s="104"/>
      <c r="G921" s="104"/>
      <c r="H921" s="104"/>
      <c r="I921" s="104"/>
      <c r="J921" s="104"/>
      <c r="K921" s="104"/>
      <c r="L921" s="104"/>
      <c r="M921" s="104"/>
      <c r="P921" s="104"/>
      <c r="Q921" s="104"/>
      <c r="U921" s="104"/>
      <c r="AQ921" s="104"/>
      <c r="AR921" s="104"/>
      <c r="AS921" s="104"/>
      <c r="AT921" s="104"/>
      <c r="AU921" s="104"/>
      <c r="AV921" s="104"/>
      <c r="AW921" s="104"/>
      <c r="AX921" s="104"/>
      <c r="AY921" s="104"/>
      <c r="BH921" s="104"/>
      <c r="BJ921" s="104"/>
      <c r="BK921" s="104"/>
      <c r="BL921" s="104"/>
      <c r="BM921" s="104"/>
      <c r="BN921" s="104"/>
      <c r="BO921" s="104"/>
      <c r="BP921" s="104"/>
      <c r="BQ921" s="104"/>
      <c r="BR921" s="104"/>
      <c r="BS921" s="104"/>
      <c r="BT921" s="104"/>
      <c r="BV921" s="104"/>
      <c r="BW921" s="104"/>
      <c r="BX921" s="104"/>
      <c r="BY921" s="104"/>
      <c r="BZ921" s="104"/>
      <c r="CA921" s="104"/>
      <c r="CB921" s="104"/>
      <c r="CC921" s="104"/>
      <c r="CD921" s="104"/>
      <c r="CE921" s="104"/>
      <c r="CF921" s="104"/>
      <c r="CG921" s="104"/>
      <c r="CJ921" s="104"/>
      <c r="CL921" s="104"/>
      <c r="CM921" s="104"/>
      <c r="CN921" s="104"/>
      <c r="CO921" s="104"/>
      <c r="CP921" s="104"/>
      <c r="CQ921" s="104"/>
      <c r="CR921" s="104"/>
      <c r="CS921" s="104"/>
      <c r="CT921" s="104"/>
      <c r="CU921" s="104"/>
    </row>
    <row r="922" spans="1:99" ht="13" x14ac:dyDescent="0.3">
      <c r="A922" s="104"/>
      <c r="B922" s="104"/>
      <c r="C922" s="104"/>
      <c r="D922" s="104"/>
      <c r="E922" s="104"/>
      <c r="F922" s="104"/>
      <c r="G922" s="104"/>
      <c r="H922" s="104"/>
      <c r="I922" s="104"/>
      <c r="J922" s="104"/>
      <c r="K922" s="104"/>
      <c r="L922" s="104"/>
      <c r="M922" s="104"/>
      <c r="P922" s="104"/>
      <c r="Q922" s="104"/>
      <c r="U922" s="104"/>
      <c r="AQ922" s="104"/>
      <c r="AR922" s="104"/>
      <c r="AS922" s="104"/>
      <c r="AT922" s="104"/>
      <c r="AU922" s="104"/>
      <c r="AV922" s="104"/>
      <c r="AW922" s="104"/>
      <c r="AX922" s="104"/>
      <c r="AY922" s="104"/>
      <c r="BH922" s="104"/>
      <c r="BJ922" s="104"/>
      <c r="BK922" s="104"/>
      <c r="BL922" s="104"/>
      <c r="BM922" s="104"/>
      <c r="BN922" s="104"/>
      <c r="BO922" s="104"/>
      <c r="BP922" s="104"/>
      <c r="BQ922" s="104"/>
      <c r="BR922" s="104"/>
      <c r="BS922" s="104"/>
      <c r="BT922" s="104"/>
      <c r="BV922" s="104"/>
      <c r="BW922" s="104"/>
      <c r="BX922" s="104"/>
      <c r="BY922" s="104"/>
      <c r="BZ922" s="104"/>
      <c r="CA922" s="104"/>
      <c r="CB922" s="104"/>
      <c r="CC922" s="104"/>
      <c r="CD922" s="104"/>
      <c r="CE922" s="104"/>
      <c r="CF922" s="104"/>
      <c r="CG922" s="104"/>
      <c r="CJ922" s="104"/>
      <c r="CL922" s="104"/>
      <c r="CM922" s="104"/>
      <c r="CN922" s="104"/>
      <c r="CO922" s="104"/>
      <c r="CP922" s="104"/>
      <c r="CQ922" s="104"/>
      <c r="CR922" s="104"/>
      <c r="CS922" s="104"/>
      <c r="CT922" s="104"/>
      <c r="CU922" s="104"/>
    </row>
    <row r="923" spans="1:99" ht="13" x14ac:dyDescent="0.3">
      <c r="A923" s="104"/>
      <c r="B923" s="104"/>
      <c r="C923" s="104"/>
      <c r="D923" s="104"/>
      <c r="E923" s="104"/>
      <c r="F923" s="104"/>
      <c r="G923" s="104"/>
      <c r="H923" s="104"/>
      <c r="I923" s="104"/>
      <c r="J923" s="104"/>
      <c r="K923" s="104"/>
      <c r="L923" s="104"/>
      <c r="M923" s="104"/>
      <c r="P923" s="104"/>
      <c r="Q923" s="104"/>
      <c r="U923" s="104"/>
      <c r="AQ923" s="104"/>
      <c r="AR923" s="104"/>
      <c r="AS923" s="104"/>
      <c r="AT923" s="104"/>
      <c r="AU923" s="104"/>
      <c r="AV923" s="104"/>
      <c r="AW923" s="104"/>
      <c r="AX923" s="104"/>
      <c r="AY923" s="104"/>
      <c r="BH923" s="104"/>
      <c r="BJ923" s="104"/>
      <c r="BK923" s="104"/>
      <c r="BL923" s="104"/>
      <c r="BM923" s="104"/>
      <c r="BN923" s="104"/>
      <c r="BO923" s="104"/>
      <c r="BP923" s="104"/>
      <c r="BQ923" s="104"/>
      <c r="BR923" s="104"/>
      <c r="BS923" s="104"/>
      <c r="BT923" s="104"/>
      <c r="BV923" s="104"/>
      <c r="BW923" s="104"/>
      <c r="BX923" s="104"/>
      <c r="BY923" s="104"/>
      <c r="BZ923" s="104"/>
      <c r="CA923" s="104"/>
      <c r="CB923" s="104"/>
      <c r="CC923" s="104"/>
      <c r="CD923" s="104"/>
      <c r="CE923" s="104"/>
      <c r="CF923" s="104"/>
      <c r="CG923" s="104"/>
      <c r="CJ923" s="104"/>
      <c r="CL923" s="104"/>
      <c r="CM923" s="104"/>
      <c r="CN923" s="104"/>
      <c r="CO923" s="104"/>
      <c r="CP923" s="104"/>
      <c r="CQ923" s="104"/>
      <c r="CR923" s="104"/>
      <c r="CS923" s="104"/>
      <c r="CT923" s="104"/>
      <c r="CU923" s="104"/>
    </row>
    <row r="924" spans="1:99" ht="13" x14ac:dyDescent="0.3">
      <c r="A924" s="104"/>
      <c r="B924" s="104"/>
      <c r="C924" s="104"/>
      <c r="D924" s="104"/>
      <c r="E924" s="104"/>
      <c r="F924" s="104"/>
      <c r="G924" s="104"/>
      <c r="H924" s="104"/>
      <c r="I924" s="104"/>
      <c r="J924" s="104"/>
      <c r="K924" s="104"/>
      <c r="L924" s="104"/>
      <c r="M924" s="104"/>
      <c r="P924" s="104"/>
      <c r="Q924" s="104"/>
      <c r="U924" s="104"/>
      <c r="AQ924" s="104"/>
      <c r="AR924" s="104"/>
      <c r="AS924" s="104"/>
      <c r="AT924" s="104"/>
      <c r="AU924" s="104"/>
      <c r="AV924" s="104"/>
      <c r="AW924" s="104"/>
      <c r="AX924" s="104"/>
      <c r="AY924" s="104"/>
      <c r="BH924" s="104"/>
      <c r="BJ924" s="104"/>
      <c r="BK924" s="104"/>
      <c r="BL924" s="104"/>
      <c r="BM924" s="104"/>
      <c r="BN924" s="104"/>
      <c r="BO924" s="104"/>
      <c r="BP924" s="104"/>
      <c r="BQ924" s="104"/>
      <c r="BR924" s="104"/>
      <c r="BS924" s="104"/>
      <c r="BT924" s="104"/>
      <c r="BV924" s="104"/>
      <c r="BW924" s="104"/>
      <c r="BX924" s="104"/>
      <c r="BY924" s="104"/>
      <c r="BZ924" s="104"/>
      <c r="CA924" s="104"/>
      <c r="CB924" s="104"/>
      <c r="CC924" s="104"/>
      <c r="CD924" s="104"/>
      <c r="CE924" s="104"/>
      <c r="CF924" s="104"/>
      <c r="CG924" s="104"/>
      <c r="CJ924" s="104"/>
      <c r="CL924" s="104"/>
      <c r="CM924" s="104"/>
      <c r="CN924" s="104"/>
      <c r="CO924" s="104"/>
      <c r="CP924" s="104"/>
      <c r="CQ924" s="104"/>
      <c r="CR924" s="104"/>
      <c r="CS924" s="104"/>
      <c r="CT924" s="104"/>
      <c r="CU924" s="104"/>
    </row>
    <row r="925" spans="1:99" ht="13" x14ac:dyDescent="0.3">
      <c r="A925" s="104"/>
      <c r="B925" s="104"/>
      <c r="C925" s="104"/>
      <c r="D925" s="104"/>
      <c r="E925" s="104"/>
      <c r="F925" s="104"/>
      <c r="G925" s="104"/>
      <c r="H925" s="104"/>
      <c r="I925" s="104"/>
      <c r="J925" s="104"/>
      <c r="K925" s="104"/>
      <c r="L925" s="104"/>
      <c r="M925" s="104"/>
      <c r="P925" s="104"/>
      <c r="Q925" s="104"/>
      <c r="U925" s="104"/>
      <c r="AQ925" s="104"/>
      <c r="AR925" s="104"/>
      <c r="AS925" s="104"/>
      <c r="AT925" s="104"/>
      <c r="AU925" s="104"/>
      <c r="AV925" s="104"/>
      <c r="AW925" s="104"/>
      <c r="AX925" s="104"/>
      <c r="AY925" s="104"/>
      <c r="BH925" s="104"/>
      <c r="BJ925" s="104"/>
      <c r="BK925" s="104"/>
      <c r="BL925" s="104"/>
      <c r="BM925" s="104"/>
      <c r="BN925" s="104"/>
      <c r="BO925" s="104"/>
      <c r="BP925" s="104"/>
      <c r="BQ925" s="104"/>
      <c r="BR925" s="104"/>
      <c r="BS925" s="104"/>
      <c r="BT925" s="104"/>
      <c r="BV925" s="104"/>
      <c r="BW925" s="104"/>
      <c r="BX925" s="104"/>
      <c r="BY925" s="104"/>
      <c r="BZ925" s="104"/>
      <c r="CA925" s="104"/>
      <c r="CB925" s="104"/>
      <c r="CC925" s="104"/>
      <c r="CD925" s="104"/>
      <c r="CE925" s="104"/>
      <c r="CF925" s="104"/>
      <c r="CG925" s="104"/>
      <c r="CJ925" s="104"/>
      <c r="CL925" s="104"/>
      <c r="CM925" s="104"/>
      <c r="CN925" s="104"/>
      <c r="CO925" s="104"/>
      <c r="CP925" s="104"/>
      <c r="CQ925" s="104"/>
      <c r="CR925" s="104"/>
      <c r="CS925" s="104"/>
      <c r="CT925" s="104"/>
      <c r="CU925" s="104"/>
    </row>
    <row r="926" spans="1:99" ht="13" x14ac:dyDescent="0.3">
      <c r="A926" s="104"/>
      <c r="B926" s="104"/>
      <c r="C926" s="104"/>
      <c r="D926" s="104"/>
      <c r="E926" s="104"/>
      <c r="F926" s="104"/>
      <c r="G926" s="104"/>
      <c r="H926" s="104"/>
      <c r="I926" s="104"/>
      <c r="J926" s="104"/>
      <c r="K926" s="104"/>
      <c r="L926" s="104"/>
      <c r="M926" s="104"/>
      <c r="P926" s="104"/>
      <c r="Q926" s="104"/>
      <c r="U926" s="104"/>
      <c r="AQ926" s="104"/>
      <c r="AR926" s="104"/>
      <c r="AS926" s="104"/>
      <c r="AT926" s="104"/>
      <c r="AU926" s="104"/>
      <c r="AV926" s="104"/>
      <c r="AW926" s="104"/>
      <c r="AX926" s="104"/>
      <c r="AY926" s="104"/>
      <c r="BH926" s="104"/>
      <c r="BJ926" s="104"/>
      <c r="BK926" s="104"/>
      <c r="BL926" s="104"/>
      <c r="BM926" s="104"/>
      <c r="BN926" s="104"/>
      <c r="BO926" s="104"/>
      <c r="BP926" s="104"/>
      <c r="BQ926" s="104"/>
      <c r="BR926" s="104"/>
      <c r="BS926" s="104"/>
      <c r="BT926" s="104"/>
      <c r="BV926" s="104"/>
      <c r="BW926" s="104"/>
      <c r="BX926" s="104"/>
      <c r="BY926" s="104"/>
      <c r="BZ926" s="104"/>
      <c r="CA926" s="104"/>
      <c r="CB926" s="104"/>
      <c r="CC926" s="104"/>
      <c r="CD926" s="104"/>
      <c r="CE926" s="104"/>
      <c r="CF926" s="104"/>
      <c r="CG926" s="104"/>
      <c r="CJ926" s="104"/>
      <c r="CL926" s="104"/>
      <c r="CM926" s="104"/>
      <c r="CN926" s="104"/>
      <c r="CO926" s="104"/>
      <c r="CP926" s="104"/>
      <c r="CQ926" s="104"/>
      <c r="CR926" s="104"/>
      <c r="CS926" s="104"/>
      <c r="CT926" s="104"/>
      <c r="CU926" s="104"/>
    </row>
    <row r="927" spans="1:99" ht="13" x14ac:dyDescent="0.3">
      <c r="A927" s="104"/>
      <c r="B927" s="104"/>
      <c r="C927" s="104"/>
      <c r="D927" s="104"/>
      <c r="E927" s="104"/>
      <c r="F927" s="104"/>
      <c r="G927" s="104"/>
      <c r="H927" s="104"/>
      <c r="I927" s="104"/>
      <c r="J927" s="104"/>
      <c r="K927" s="104"/>
      <c r="L927" s="104"/>
      <c r="M927" s="104"/>
      <c r="P927" s="104"/>
      <c r="Q927" s="104"/>
      <c r="U927" s="104"/>
      <c r="AQ927" s="104"/>
      <c r="AR927" s="104"/>
      <c r="AS927" s="104"/>
      <c r="AT927" s="104"/>
      <c r="AU927" s="104"/>
      <c r="AV927" s="104"/>
      <c r="AW927" s="104"/>
      <c r="AX927" s="104"/>
      <c r="AY927" s="104"/>
      <c r="BH927" s="104"/>
      <c r="BJ927" s="104"/>
      <c r="BK927" s="104"/>
      <c r="BL927" s="104"/>
      <c r="BM927" s="104"/>
      <c r="BN927" s="104"/>
      <c r="BO927" s="104"/>
      <c r="BP927" s="104"/>
      <c r="BQ927" s="104"/>
      <c r="BR927" s="104"/>
      <c r="BS927" s="104"/>
      <c r="BT927" s="104"/>
      <c r="BV927" s="104"/>
      <c r="BW927" s="104"/>
      <c r="BX927" s="104"/>
      <c r="BY927" s="104"/>
      <c r="BZ927" s="104"/>
      <c r="CA927" s="104"/>
      <c r="CB927" s="104"/>
      <c r="CC927" s="104"/>
      <c r="CD927" s="104"/>
      <c r="CE927" s="104"/>
      <c r="CF927" s="104"/>
      <c r="CG927" s="104"/>
      <c r="CJ927" s="104"/>
      <c r="CL927" s="104"/>
      <c r="CM927" s="104"/>
      <c r="CN927" s="104"/>
      <c r="CO927" s="104"/>
      <c r="CP927" s="104"/>
      <c r="CQ927" s="104"/>
      <c r="CR927" s="104"/>
      <c r="CS927" s="104"/>
      <c r="CT927" s="104"/>
      <c r="CU927" s="104"/>
    </row>
    <row r="928" spans="1:99" ht="13" x14ac:dyDescent="0.3">
      <c r="A928" s="104"/>
      <c r="B928" s="104"/>
      <c r="C928" s="104"/>
      <c r="D928" s="104"/>
      <c r="E928" s="104"/>
      <c r="F928" s="104"/>
      <c r="G928" s="104"/>
      <c r="H928" s="104"/>
      <c r="I928" s="104"/>
      <c r="J928" s="104"/>
      <c r="K928" s="104"/>
      <c r="L928" s="104"/>
      <c r="M928" s="104"/>
      <c r="P928" s="104"/>
      <c r="Q928" s="104"/>
      <c r="U928" s="104"/>
      <c r="AQ928" s="104"/>
      <c r="AR928" s="104"/>
      <c r="AS928" s="104"/>
      <c r="AT928" s="104"/>
      <c r="AU928" s="104"/>
      <c r="AV928" s="104"/>
      <c r="AW928" s="104"/>
      <c r="AX928" s="104"/>
      <c r="AY928" s="104"/>
      <c r="BH928" s="104"/>
      <c r="BJ928" s="104"/>
      <c r="BK928" s="104"/>
      <c r="BL928" s="104"/>
      <c r="BM928" s="104"/>
      <c r="BN928" s="104"/>
      <c r="BO928" s="104"/>
      <c r="BP928" s="104"/>
      <c r="BQ928" s="104"/>
      <c r="BR928" s="104"/>
      <c r="BS928" s="104"/>
      <c r="BT928" s="104"/>
      <c r="BV928" s="104"/>
      <c r="BW928" s="104"/>
      <c r="BX928" s="104"/>
      <c r="BY928" s="104"/>
      <c r="BZ928" s="104"/>
      <c r="CA928" s="104"/>
      <c r="CB928" s="104"/>
      <c r="CC928" s="104"/>
      <c r="CD928" s="104"/>
      <c r="CE928" s="104"/>
      <c r="CF928" s="104"/>
      <c r="CG928" s="104"/>
      <c r="CJ928" s="104"/>
      <c r="CL928" s="104"/>
      <c r="CM928" s="104"/>
      <c r="CN928" s="104"/>
      <c r="CO928" s="104"/>
      <c r="CP928" s="104"/>
      <c r="CQ928" s="104"/>
      <c r="CR928" s="104"/>
      <c r="CS928" s="104"/>
      <c r="CT928" s="104"/>
      <c r="CU928" s="104"/>
    </row>
    <row r="929" spans="1:99" ht="13" x14ac:dyDescent="0.3">
      <c r="A929" s="104"/>
      <c r="B929" s="104"/>
      <c r="C929" s="104"/>
      <c r="D929" s="104"/>
      <c r="E929" s="104"/>
      <c r="F929" s="104"/>
      <c r="G929" s="104"/>
      <c r="H929" s="104"/>
      <c r="I929" s="104"/>
      <c r="J929" s="104"/>
      <c r="K929" s="104"/>
      <c r="L929" s="104"/>
      <c r="M929" s="104"/>
      <c r="P929" s="104"/>
      <c r="Q929" s="104"/>
      <c r="U929" s="104"/>
      <c r="AQ929" s="104"/>
      <c r="AR929" s="104"/>
      <c r="AS929" s="104"/>
      <c r="AT929" s="104"/>
      <c r="AU929" s="104"/>
      <c r="AV929" s="104"/>
      <c r="AW929" s="104"/>
      <c r="AX929" s="104"/>
      <c r="AY929" s="104"/>
      <c r="BH929" s="104"/>
      <c r="BJ929" s="104"/>
      <c r="BK929" s="104"/>
      <c r="BL929" s="104"/>
      <c r="BM929" s="104"/>
      <c r="BN929" s="104"/>
      <c r="BO929" s="104"/>
      <c r="BP929" s="104"/>
      <c r="BQ929" s="104"/>
      <c r="BR929" s="104"/>
      <c r="BS929" s="104"/>
      <c r="BT929" s="104"/>
      <c r="BV929" s="104"/>
      <c r="BW929" s="104"/>
      <c r="BX929" s="104"/>
      <c r="BY929" s="104"/>
      <c r="BZ929" s="104"/>
      <c r="CA929" s="104"/>
      <c r="CB929" s="104"/>
      <c r="CC929" s="104"/>
      <c r="CD929" s="104"/>
      <c r="CE929" s="104"/>
      <c r="CF929" s="104"/>
      <c r="CG929" s="104"/>
      <c r="CJ929" s="104"/>
      <c r="CL929" s="104"/>
      <c r="CM929" s="104"/>
      <c r="CN929" s="104"/>
      <c r="CO929" s="104"/>
      <c r="CP929" s="104"/>
      <c r="CQ929" s="104"/>
      <c r="CR929" s="104"/>
      <c r="CS929" s="104"/>
      <c r="CT929" s="104"/>
      <c r="CU929" s="104"/>
    </row>
    <row r="930" spans="1:99" ht="13" x14ac:dyDescent="0.3">
      <c r="A930" s="104"/>
      <c r="B930" s="104"/>
      <c r="C930" s="104"/>
      <c r="D930" s="104"/>
      <c r="E930" s="104"/>
      <c r="F930" s="104"/>
      <c r="G930" s="104"/>
      <c r="H930" s="104"/>
      <c r="I930" s="104"/>
      <c r="J930" s="104"/>
      <c r="K930" s="104"/>
      <c r="L930" s="104"/>
      <c r="M930" s="104"/>
      <c r="P930" s="104"/>
      <c r="Q930" s="104"/>
      <c r="U930" s="104"/>
      <c r="AQ930" s="104"/>
      <c r="AR930" s="104"/>
      <c r="AS930" s="104"/>
      <c r="AT930" s="104"/>
      <c r="AU930" s="104"/>
      <c r="AV930" s="104"/>
      <c r="AW930" s="104"/>
      <c r="AX930" s="104"/>
      <c r="AY930" s="104"/>
      <c r="BH930" s="104"/>
      <c r="BJ930" s="104"/>
      <c r="BK930" s="104"/>
      <c r="BL930" s="104"/>
      <c r="BM930" s="104"/>
      <c r="BN930" s="104"/>
      <c r="BO930" s="104"/>
      <c r="BP930" s="104"/>
      <c r="BQ930" s="104"/>
      <c r="BR930" s="104"/>
      <c r="BS930" s="104"/>
      <c r="BT930" s="104"/>
      <c r="BV930" s="104"/>
      <c r="BW930" s="104"/>
      <c r="BX930" s="104"/>
      <c r="BY930" s="104"/>
      <c r="BZ930" s="104"/>
      <c r="CA930" s="104"/>
      <c r="CB930" s="104"/>
      <c r="CC930" s="104"/>
      <c r="CD930" s="104"/>
      <c r="CE930" s="104"/>
      <c r="CF930" s="104"/>
      <c r="CG930" s="104"/>
      <c r="CJ930" s="104"/>
      <c r="CL930" s="104"/>
      <c r="CM930" s="104"/>
      <c r="CN930" s="104"/>
      <c r="CO930" s="104"/>
      <c r="CP930" s="104"/>
      <c r="CQ930" s="104"/>
      <c r="CR930" s="104"/>
      <c r="CS930" s="104"/>
      <c r="CT930" s="104"/>
      <c r="CU930" s="104"/>
    </row>
    <row r="931" spans="1:99" ht="13" x14ac:dyDescent="0.3">
      <c r="A931" s="104"/>
      <c r="B931" s="104"/>
      <c r="C931" s="104"/>
      <c r="D931" s="104"/>
      <c r="E931" s="104"/>
      <c r="F931" s="104"/>
      <c r="G931" s="104"/>
      <c r="H931" s="104"/>
      <c r="I931" s="104"/>
      <c r="J931" s="104"/>
      <c r="K931" s="104"/>
      <c r="L931" s="104"/>
      <c r="M931" s="104"/>
      <c r="P931" s="104"/>
      <c r="Q931" s="104"/>
      <c r="U931" s="104"/>
      <c r="AQ931" s="104"/>
      <c r="AR931" s="104"/>
      <c r="AS931" s="104"/>
      <c r="AT931" s="104"/>
      <c r="AU931" s="104"/>
      <c r="AV931" s="104"/>
      <c r="AW931" s="104"/>
      <c r="AX931" s="104"/>
      <c r="AY931" s="104"/>
      <c r="BH931" s="104"/>
      <c r="BJ931" s="104"/>
      <c r="BK931" s="104"/>
      <c r="BL931" s="104"/>
      <c r="BM931" s="104"/>
      <c r="BN931" s="104"/>
      <c r="BO931" s="104"/>
      <c r="BP931" s="104"/>
      <c r="BQ931" s="104"/>
      <c r="BR931" s="104"/>
      <c r="BS931" s="104"/>
      <c r="BT931" s="104"/>
      <c r="BV931" s="104"/>
      <c r="BW931" s="104"/>
      <c r="BX931" s="104"/>
      <c r="BY931" s="104"/>
      <c r="BZ931" s="104"/>
      <c r="CA931" s="104"/>
      <c r="CB931" s="104"/>
      <c r="CC931" s="104"/>
      <c r="CD931" s="104"/>
      <c r="CE931" s="104"/>
      <c r="CF931" s="104"/>
      <c r="CG931" s="104"/>
      <c r="CJ931" s="104"/>
      <c r="CL931" s="104"/>
      <c r="CM931" s="104"/>
      <c r="CN931" s="104"/>
      <c r="CO931" s="104"/>
      <c r="CP931" s="104"/>
      <c r="CQ931" s="104"/>
      <c r="CR931" s="104"/>
      <c r="CS931" s="104"/>
      <c r="CT931" s="104"/>
      <c r="CU931" s="104"/>
    </row>
    <row r="932" spans="1:99" ht="13" x14ac:dyDescent="0.3">
      <c r="A932" s="104"/>
      <c r="B932" s="104"/>
      <c r="C932" s="104"/>
      <c r="D932" s="104"/>
      <c r="E932" s="104"/>
      <c r="F932" s="104"/>
      <c r="G932" s="104"/>
      <c r="H932" s="104"/>
      <c r="I932" s="104"/>
      <c r="J932" s="104"/>
      <c r="K932" s="104"/>
      <c r="L932" s="104"/>
      <c r="M932" s="104"/>
      <c r="P932" s="104"/>
      <c r="Q932" s="104"/>
      <c r="U932" s="104"/>
      <c r="AQ932" s="104"/>
      <c r="AR932" s="104"/>
      <c r="AS932" s="104"/>
      <c r="AT932" s="104"/>
      <c r="AU932" s="104"/>
      <c r="AV932" s="104"/>
      <c r="AW932" s="104"/>
      <c r="AX932" s="104"/>
      <c r="AY932" s="104"/>
      <c r="BH932" s="104"/>
      <c r="BJ932" s="104"/>
      <c r="BK932" s="104"/>
      <c r="BL932" s="104"/>
      <c r="BM932" s="104"/>
      <c r="BN932" s="104"/>
      <c r="BO932" s="104"/>
      <c r="BP932" s="104"/>
      <c r="BQ932" s="104"/>
      <c r="BR932" s="104"/>
      <c r="BS932" s="104"/>
      <c r="BT932" s="104"/>
      <c r="BV932" s="104"/>
      <c r="BW932" s="104"/>
      <c r="BX932" s="104"/>
      <c r="BY932" s="104"/>
      <c r="BZ932" s="104"/>
      <c r="CA932" s="104"/>
      <c r="CB932" s="104"/>
      <c r="CC932" s="104"/>
      <c r="CD932" s="104"/>
      <c r="CE932" s="104"/>
      <c r="CF932" s="104"/>
      <c r="CG932" s="104"/>
      <c r="CJ932" s="104"/>
      <c r="CL932" s="104"/>
      <c r="CM932" s="104"/>
      <c r="CN932" s="104"/>
      <c r="CO932" s="104"/>
      <c r="CP932" s="104"/>
      <c r="CQ932" s="104"/>
      <c r="CR932" s="104"/>
      <c r="CS932" s="104"/>
      <c r="CT932" s="104"/>
      <c r="CU932" s="104"/>
    </row>
    <row r="933" spans="1:99" ht="13" x14ac:dyDescent="0.3">
      <c r="A933" s="104"/>
      <c r="B933" s="104"/>
      <c r="C933" s="104"/>
      <c r="D933" s="104"/>
      <c r="E933" s="104"/>
      <c r="F933" s="104"/>
      <c r="G933" s="104"/>
      <c r="H933" s="104"/>
      <c r="I933" s="104"/>
      <c r="J933" s="104"/>
      <c r="K933" s="104"/>
      <c r="L933" s="104"/>
      <c r="M933" s="104"/>
      <c r="P933" s="104"/>
      <c r="Q933" s="104"/>
      <c r="U933" s="104"/>
      <c r="AQ933" s="104"/>
      <c r="AR933" s="104"/>
      <c r="AS933" s="104"/>
      <c r="AT933" s="104"/>
      <c r="AU933" s="104"/>
      <c r="AV933" s="104"/>
      <c r="AW933" s="104"/>
      <c r="AX933" s="104"/>
      <c r="AY933" s="104"/>
      <c r="BH933" s="104"/>
      <c r="BJ933" s="104"/>
      <c r="BK933" s="104"/>
      <c r="BL933" s="104"/>
      <c r="BM933" s="104"/>
      <c r="BN933" s="104"/>
      <c r="BO933" s="104"/>
      <c r="BP933" s="104"/>
      <c r="BQ933" s="104"/>
      <c r="BR933" s="104"/>
      <c r="BS933" s="104"/>
      <c r="BT933" s="104"/>
      <c r="BV933" s="104"/>
      <c r="BW933" s="104"/>
      <c r="BX933" s="104"/>
      <c r="BY933" s="104"/>
      <c r="BZ933" s="104"/>
      <c r="CA933" s="104"/>
      <c r="CB933" s="104"/>
      <c r="CC933" s="104"/>
      <c r="CD933" s="104"/>
      <c r="CE933" s="104"/>
      <c r="CF933" s="104"/>
      <c r="CG933" s="104"/>
      <c r="CJ933" s="104"/>
      <c r="CL933" s="104"/>
      <c r="CM933" s="104"/>
      <c r="CN933" s="104"/>
      <c r="CO933" s="104"/>
      <c r="CP933" s="104"/>
      <c r="CQ933" s="104"/>
      <c r="CR933" s="104"/>
      <c r="CS933" s="104"/>
      <c r="CT933" s="104"/>
      <c r="CU933" s="104"/>
    </row>
    <row r="934" spans="1:99" ht="13" x14ac:dyDescent="0.3">
      <c r="A934" s="104"/>
      <c r="B934" s="104"/>
      <c r="C934" s="104"/>
      <c r="D934" s="104"/>
      <c r="E934" s="104"/>
      <c r="F934" s="104"/>
      <c r="G934" s="104"/>
      <c r="H934" s="104"/>
      <c r="I934" s="104"/>
      <c r="J934" s="104"/>
      <c r="K934" s="104"/>
      <c r="L934" s="104"/>
      <c r="M934" s="104"/>
      <c r="P934" s="104"/>
      <c r="Q934" s="104"/>
      <c r="U934" s="104"/>
      <c r="AQ934" s="104"/>
      <c r="AR934" s="104"/>
      <c r="AS934" s="104"/>
      <c r="AT934" s="104"/>
      <c r="AU934" s="104"/>
      <c r="AV934" s="104"/>
      <c r="AW934" s="104"/>
      <c r="AX934" s="104"/>
      <c r="AY934" s="104"/>
      <c r="BH934" s="104"/>
      <c r="BJ934" s="104"/>
      <c r="BK934" s="104"/>
      <c r="BL934" s="104"/>
      <c r="BM934" s="104"/>
      <c r="BN934" s="104"/>
      <c r="BO934" s="104"/>
      <c r="BP934" s="104"/>
      <c r="BQ934" s="104"/>
      <c r="BR934" s="104"/>
      <c r="BS934" s="104"/>
      <c r="BT934" s="104"/>
      <c r="BV934" s="104"/>
      <c r="BW934" s="104"/>
      <c r="BX934" s="104"/>
      <c r="BY934" s="104"/>
      <c r="BZ934" s="104"/>
      <c r="CA934" s="104"/>
      <c r="CB934" s="104"/>
      <c r="CC934" s="104"/>
      <c r="CD934" s="104"/>
      <c r="CE934" s="104"/>
      <c r="CF934" s="104"/>
      <c r="CG934" s="104"/>
      <c r="CJ934" s="104"/>
      <c r="CL934" s="104"/>
      <c r="CM934" s="104"/>
      <c r="CN934" s="104"/>
      <c r="CO934" s="104"/>
      <c r="CP934" s="104"/>
      <c r="CQ934" s="104"/>
      <c r="CR934" s="104"/>
      <c r="CS934" s="104"/>
      <c r="CT934" s="104"/>
      <c r="CU934" s="104"/>
    </row>
    <row r="935" spans="1:99" ht="13" x14ac:dyDescent="0.3">
      <c r="A935" s="104"/>
      <c r="B935" s="104"/>
      <c r="C935" s="104"/>
      <c r="D935" s="104"/>
      <c r="E935" s="104"/>
      <c r="F935" s="104"/>
      <c r="G935" s="104"/>
      <c r="H935" s="104"/>
      <c r="I935" s="104"/>
      <c r="J935" s="104"/>
      <c r="K935" s="104"/>
      <c r="L935" s="104"/>
      <c r="M935" s="104"/>
      <c r="P935" s="104"/>
      <c r="Q935" s="104"/>
      <c r="U935" s="104"/>
      <c r="AQ935" s="104"/>
      <c r="AR935" s="104"/>
      <c r="AS935" s="104"/>
      <c r="AT935" s="104"/>
      <c r="AU935" s="104"/>
      <c r="AV935" s="104"/>
      <c r="AW935" s="104"/>
      <c r="AX935" s="104"/>
      <c r="AY935" s="104"/>
      <c r="BH935" s="104"/>
      <c r="BJ935" s="104"/>
      <c r="BK935" s="104"/>
      <c r="BL935" s="104"/>
      <c r="BM935" s="104"/>
      <c r="BN935" s="104"/>
      <c r="BO935" s="104"/>
      <c r="BP935" s="104"/>
      <c r="BQ935" s="104"/>
      <c r="BR935" s="104"/>
      <c r="BS935" s="104"/>
      <c r="BT935" s="104"/>
      <c r="BV935" s="104"/>
      <c r="BW935" s="104"/>
      <c r="BX935" s="104"/>
      <c r="BY935" s="104"/>
      <c r="BZ935" s="104"/>
      <c r="CA935" s="104"/>
      <c r="CB935" s="104"/>
      <c r="CC935" s="104"/>
      <c r="CD935" s="104"/>
      <c r="CE935" s="104"/>
      <c r="CF935" s="104"/>
      <c r="CG935" s="104"/>
      <c r="CJ935" s="104"/>
      <c r="CL935" s="104"/>
      <c r="CM935" s="104"/>
      <c r="CN935" s="104"/>
      <c r="CO935" s="104"/>
      <c r="CP935" s="104"/>
      <c r="CQ935" s="104"/>
      <c r="CR935" s="104"/>
      <c r="CS935" s="104"/>
      <c r="CT935" s="104"/>
      <c r="CU935" s="104"/>
    </row>
    <row r="936" spans="1:99" ht="13" x14ac:dyDescent="0.3">
      <c r="A936" s="104"/>
      <c r="B936" s="104"/>
      <c r="C936" s="104"/>
      <c r="D936" s="104"/>
      <c r="E936" s="104"/>
      <c r="F936" s="104"/>
      <c r="G936" s="104"/>
      <c r="H936" s="104"/>
      <c r="I936" s="104"/>
      <c r="J936" s="104"/>
      <c r="K936" s="104"/>
      <c r="L936" s="104"/>
      <c r="M936" s="104"/>
      <c r="P936" s="104"/>
      <c r="Q936" s="104"/>
      <c r="U936" s="104"/>
      <c r="AQ936" s="104"/>
      <c r="AR936" s="104"/>
      <c r="AS936" s="104"/>
      <c r="AT936" s="104"/>
      <c r="AU936" s="104"/>
      <c r="AV936" s="104"/>
      <c r="AW936" s="104"/>
      <c r="AX936" s="104"/>
      <c r="AY936" s="104"/>
      <c r="BH936" s="104"/>
      <c r="BJ936" s="104"/>
      <c r="BK936" s="104"/>
      <c r="BL936" s="104"/>
      <c r="BM936" s="104"/>
      <c r="BN936" s="104"/>
      <c r="BO936" s="104"/>
      <c r="BP936" s="104"/>
      <c r="BQ936" s="104"/>
      <c r="BR936" s="104"/>
      <c r="BS936" s="104"/>
      <c r="BT936" s="104"/>
      <c r="BV936" s="104"/>
      <c r="BW936" s="104"/>
      <c r="BX936" s="104"/>
      <c r="BY936" s="104"/>
      <c r="BZ936" s="104"/>
      <c r="CA936" s="104"/>
      <c r="CB936" s="104"/>
      <c r="CC936" s="104"/>
      <c r="CD936" s="104"/>
      <c r="CE936" s="104"/>
      <c r="CF936" s="104"/>
      <c r="CG936" s="104"/>
      <c r="CJ936" s="104"/>
      <c r="CL936" s="104"/>
      <c r="CM936" s="104"/>
      <c r="CN936" s="104"/>
      <c r="CO936" s="104"/>
      <c r="CP936" s="104"/>
      <c r="CQ936" s="104"/>
      <c r="CR936" s="104"/>
      <c r="CS936" s="104"/>
      <c r="CT936" s="104"/>
      <c r="CU936" s="104"/>
    </row>
    <row r="937" spans="1:99" ht="13" x14ac:dyDescent="0.3">
      <c r="A937" s="104"/>
      <c r="B937" s="104"/>
      <c r="C937" s="104"/>
      <c r="D937" s="104"/>
      <c r="E937" s="104"/>
      <c r="F937" s="104"/>
      <c r="G937" s="104"/>
      <c r="H937" s="104"/>
      <c r="I937" s="104"/>
      <c r="J937" s="104"/>
      <c r="K937" s="104"/>
      <c r="L937" s="104"/>
      <c r="M937" s="104"/>
      <c r="P937" s="104"/>
      <c r="Q937" s="104"/>
      <c r="U937" s="104"/>
      <c r="AQ937" s="104"/>
      <c r="AR937" s="104"/>
      <c r="AS937" s="104"/>
      <c r="AT937" s="104"/>
      <c r="AU937" s="104"/>
      <c r="AV937" s="104"/>
      <c r="AW937" s="104"/>
      <c r="AX937" s="104"/>
      <c r="AY937" s="104"/>
      <c r="BH937" s="104"/>
      <c r="BJ937" s="104"/>
      <c r="BK937" s="104"/>
      <c r="BL937" s="104"/>
      <c r="BM937" s="104"/>
      <c r="BN937" s="104"/>
      <c r="BO937" s="104"/>
      <c r="BP937" s="104"/>
      <c r="BQ937" s="104"/>
      <c r="BR937" s="104"/>
      <c r="BS937" s="104"/>
      <c r="BT937" s="104"/>
      <c r="BV937" s="104"/>
      <c r="BW937" s="104"/>
      <c r="BX937" s="104"/>
      <c r="BY937" s="104"/>
      <c r="BZ937" s="104"/>
      <c r="CA937" s="104"/>
      <c r="CB937" s="104"/>
      <c r="CC937" s="104"/>
      <c r="CD937" s="104"/>
      <c r="CE937" s="104"/>
      <c r="CF937" s="104"/>
      <c r="CG937" s="104"/>
      <c r="CJ937" s="104"/>
      <c r="CL937" s="104"/>
      <c r="CM937" s="104"/>
      <c r="CN937" s="104"/>
      <c r="CO937" s="104"/>
      <c r="CP937" s="104"/>
      <c r="CQ937" s="104"/>
      <c r="CR937" s="104"/>
      <c r="CS937" s="104"/>
      <c r="CT937" s="104"/>
      <c r="CU937" s="104"/>
    </row>
    <row r="938" spans="1:99" ht="13" x14ac:dyDescent="0.3">
      <c r="A938" s="104"/>
      <c r="B938" s="104"/>
      <c r="C938" s="104"/>
      <c r="D938" s="104"/>
      <c r="E938" s="104"/>
      <c r="F938" s="104"/>
      <c r="G938" s="104"/>
      <c r="H938" s="104"/>
      <c r="I938" s="104"/>
      <c r="J938" s="104"/>
      <c r="K938" s="104"/>
      <c r="L938" s="104"/>
      <c r="M938" s="104"/>
      <c r="P938" s="104"/>
      <c r="Q938" s="104"/>
      <c r="U938" s="104"/>
      <c r="AQ938" s="104"/>
      <c r="AR938" s="104"/>
      <c r="AS938" s="104"/>
      <c r="AT938" s="104"/>
      <c r="AU938" s="104"/>
      <c r="AV938" s="104"/>
      <c r="AW938" s="104"/>
      <c r="AX938" s="104"/>
      <c r="AY938" s="104"/>
      <c r="BH938" s="104"/>
      <c r="BJ938" s="104"/>
      <c r="BK938" s="104"/>
      <c r="BL938" s="104"/>
      <c r="BM938" s="104"/>
      <c r="BN938" s="104"/>
      <c r="BO938" s="104"/>
      <c r="BP938" s="104"/>
      <c r="BQ938" s="104"/>
      <c r="BR938" s="104"/>
      <c r="BS938" s="104"/>
      <c r="BT938" s="104"/>
      <c r="BV938" s="104"/>
      <c r="BW938" s="104"/>
      <c r="BX938" s="104"/>
      <c r="BY938" s="104"/>
      <c r="BZ938" s="104"/>
      <c r="CA938" s="104"/>
      <c r="CB938" s="104"/>
      <c r="CC938" s="104"/>
      <c r="CD938" s="104"/>
      <c r="CE938" s="104"/>
      <c r="CF938" s="104"/>
      <c r="CG938" s="104"/>
      <c r="CJ938" s="104"/>
      <c r="CL938" s="104"/>
      <c r="CM938" s="104"/>
      <c r="CN938" s="104"/>
      <c r="CO938" s="104"/>
      <c r="CP938" s="104"/>
      <c r="CQ938" s="104"/>
      <c r="CR938" s="104"/>
      <c r="CS938" s="104"/>
      <c r="CT938" s="104"/>
      <c r="CU938" s="104"/>
    </row>
    <row r="939" spans="1:99" ht="13" x14ac:dyDescent="0.3">
      <c r="A939" s="104"/>
      <c r="B939" s="104"/>
      <c r="C939" s="104"/>
      <c r="D939" s="104"/>
      <c r="E939" s="104"/>
      <c r="F939" s="104"/>
      <c r="G939" s="104"/>
      <c r="H939" s="104"/>
      <c r="I939" s="104"/>
      <c r="J939" s="104"/>
      <c r="K939" s="104"/>
      <c r="L939" s="104"/>
      <c r="M939" s="104"/>
      <c r="P939" s="104"/>
      <c r="Q939" s="104"/>
      <c r="U939" s="104"/>
      <c r="AQ939" s="104"/>
      <c r="AR939" s="104"/>
      <c r="AS939" s="104"/>
      <c r="AT939" s="104"/>
      <c r="AU939" s="104"/>
      <c r="AV939" s="104"/>
      <c r="AW939" s="104"/>
      <c r="AX939" s="104"/>
      <c r="AY939" s="104"/>
      <c r="BH939" s="104"/>
      <c r="BJ939" s="104"/>
      <c r="BK939" s="104"/>
      <c r="BL939" s="104"/>
      <c r="BM939" s="104"/>
      <c r="BN939" s="104"/>
      <c r="BO939" s="104"/>
      <c r="BP939" s="104"/>
      <c r="BQ939" s="104"/>
      <c r="BR939" s="104"/>
      <c r="BS939" s="104"/>
      <c r="BT939" s="104"/>
      <c r="BV939" s="104"/>
      <c r="BW939" s="104"/>
      <c r="BX939" s="104"/>
      <c r="BY939" s="104"/>
      <c r="BZ939" s="104"/>
      <c r="CA939" s="104"/>
      <c r="CB939" s="104"/>
      <c r="CC939" s="104"/>
      <c r="CD939" s="104"/>
      <c r="CE939" s="104"/>
      <c r="CF939" s="104"/>
      <c r="CG939" s="104"/>
      <c r="CJ939" s="104"/>
      <c r="CL939" s="104"/>
      <c r="CM939" s="104"/>
      <c r="CN939" s="104"/>
      <c r="CO939" s="104"/>
      <c r="CP939" s="104"/>
      <c r="CQ939" s="104"/>
      <c r="CR939" s="104"/>
      <c r="CS939" s="104"/>
      <c r="CT939" s="104"/>
      <c r="CU939" s="104"/>
    </row>
    <row r="940" spans="1:99" ht="13" x14ac:dyDescent="0.3">
      <c r="A940" s="104"/>
      <c r="B940" s="104"/>
      <c r="C940" s="104"/>
      <c r="D940" s="104"/>
      <c r="E940" s="104"/>
      <c r="F940" s="104"/>
      <c r="G940" s="104"/>
      <c r="H940" s="104"/>
      <c r="I940" s="104"/>
      <c r="J940" s="104"/>
      <c r="K940" s="104"/>
      <c r="L940" s="104"/>
      <c r="M940" s="104"/>
      <c r="P940" s="104"/>
      <c r="Q940" s="104"/>
      <c r="U940" s="104"/>
      <c r="AQ940" s="104"/>
      <c r="AR940" s="104"/>
      <c r="AS940" s="104"/>
      <c r="AT940" s="104"/>
      <c r="AU940" s="104"/>
      <c r="AV940" s="104"/>
      <c r="AW940" s="104"/>
      <c r="AX940" s="104"/>
      <c r="AY940" s="104"/>
      <c r="BH940" s="104"/>
      <c r="BJ940" s="104"/>
      <c r="BK940" s="104"/>
      <c r="BL940" s="104"/>
      <c r="BM940" s="104"/>
      <c r="BN940" s="104"/>
      <c r="BO940" s="104"/>
      <c r="BP940" s="104"/>
      <c r="BQ940" s="104"/>
      <c r="BR940" s="104"/>
      <c r="BS940" s="104"/>
      <c r="BT940" s="104"/>
      <c r="BV940" s="104"/>
      <c r="BW940" s="104"/>
      <c r="BX940" s="104"/>
      <c r="BY940" s="104"/>
      <c r="BZ940" s="104"/>
      <c r="CA940" s="104"/>
      <c r="CB940" s="104"/>
      <c r="CC940" s="104"/>
      <c r="CD940" s="104"/>
      <c r="CE940" s="104"/>
      <c r="CF940" s="104"/>
      <c r="CG940" s="104"/>
      <c r="CJ940" s="104"/>
      <c r="CL940" s="104"/>
      <c r="CM940" s="104"/>
      <c r="CN940" s="104"/>
      <c r="CO940" s="104"/>
      <c r="CP940" s="104"/>
      <c r="CQ940" s="104"/>
      <c r="CR940" s="104"/>
      <c r="CS940" s="104"/>
      <c r="CT940" s="104"/>
      <c r="CU940" s="104"/>
    </row>
    <row r="941" spans="1:99" ht="13" x14ac:dyDescent="0.3">
      <c r="A941" s="104"/>
      <c r="B941" s="104"/>
      <c r="C941" s="104"/>
      <c r="D941" s="104"/>
      <c r="E941" s="104"/>
      <c r="F941" s="104"/>
      <c r="G941" s="104"/>
      <c r="H941" s="104"/>
      <c r="I941" s="104"/>
      <c r="J941" s="104"/>
      <c r="K941" s="104"/>
      <c r="L941" s="104"/>
      <c r="M941" s="104"/>
      <c r="P941" s="104"/>
      <c r="Q941" s="104"/>
      <c r="U941" s="104"/>
      <c r="AQ941" s="104"/>
      <c r="AR941" s="104"/>
      <c r="AS941" s="104"/>
      <c r="AT941" s="104"/>
      <c r="AU941" s="104"/>
      <c r="AV941" s="104"/>
      <c r="AW941" s="104"/>
      <c r="AX941" s="104"/>
      <c r="AY941" s="104"/>
      <c r="BH941" s="104"/>
      <c r="BJ941" s="104"/>
      <c r="BK941" s="104"/>
      <c r="BL941" s="104"/>
      <c r="BM941" s="104"/>
      <c r="BN941" s="104"/>
      <c r="BO941" s="104"/>
      <c r="BP941" s="104"/>
      <c r="BQ941" s="104"/>
      <c r="BR941" s="104"/>
      <c r="BS941" s="104"/>
      <c r="BT941" s="104"/>
      <c r="BV941" s="104"/>
      <c r="BW941" s="104"/>
      <c r="BX941" s="104"/>
      <c r="BY941" s="104"/>
      <c r="BZ941" s="104"/>
      <c r="CA941" s="104"/>
      <c r="CB941" s="104"/>
      <c r="CC941" s="104"/>
      <c r="CD941" s="104"/>
      <c r="CE941" s="104"/>
      <c r="CF941" s="104"/>
      <c r="CG941" s="104"/>
      <c r="CJ941" s="104"/>
      <c r="CL941" s="104"/>
      <c r="CM941" s="104"/>
      <c r="CN941" s="104"/>
      <c r="CO941" s="104"/>
      <c r="CP941" s="104"/>
      <c r="CQ941" s="104"/>
      <c r="CR941" s="104"/>
      <c r="CS941" s="104"/>
      <c r="CT941" s="104"/>
      <c r="CU941" s="104"/>
    </row>
    <row r="942" spans="1:99" ht="13" x14ac:dyDescent="0.3">
      <c r="A942" s="104"/>
      <c r="B942" s="104"/>
      <c r="C942" s="104"/>
      <c r="D942" s="104"/>
      <c r="E942" s="104"/>
      <c r="F942" s="104"/>
      <c r="G942" s="104"/>
      <c r="H942" s="104"/>
      <c r="I942" s="104"/>
      <c r="J942" s="104"/>
      <c r="K942" s="104"/>
      <c r="L942" s="104"/>
      <c r="M942" s="104"/>
      <c r="P942" s="104"/>
      <c r="Q942" s="104"/>
      <c r="U942" s="104"/>
      <c r="AQ942" s="104"/>
      <c r="AR942" s="104"/>
      <c r="AS942" s="104"/>
      <c r="AT942" s="104"/>
      <c r="AU942" s="104"/>
      <c r="AV942" s="104"/>
      <c r="AW942" s="104"/>
      <c r="AX942" s="104"/>
      <c r="AY942" s="104"/>
      <c r="BH942" s="104"/>
      <c r="BJ942" s="104"/>
      <c r="BK942" s="104"/>
      <c r="BL942" s="104"/>
      <c r="BM942" s="104"/>
      <c r="BN942" s="104"/>
      <c r="BO942" s="104"/>
      <c r="BP942" s="104"/>
      <c r="BQ942" s="104"/>
      <c r="BR942" s="104"/>
      <c r="BS942" s="104"/>
      <c r="BT942" s="104"/>
      <c r="BV942" s="104"/>
      <c r="BW942" s="104"/>
      <c r="BX942" s="104"/>
      <c r="BY942" s="104"/>
      <c r="BZ942" s="104"/>
      <c r="CA942" s="104"/>
      <c r="CB942" s="104"/>
      <c r="CC942" s="104"/>
      <c r="CD942" s="104"/>
      <c r="CE942" s="104"/>
      <c r="CF942" s="104"/>
      <c r="CG942" s="104"/>
      <c r="CJ942" s="104"/>
      <c r="CL942" s="104"/>
      <c r="CM942" s="104"/>
      <c r="CN942" s="104"/>
      <c r="CO942" s="104"/>
      <c r="CP942" s="104"/>
      <c r="CQ942" s="104"/>
      <c r="CR942" s="104"/>
      <c r="CS942" s="104"/>
      <c r="CT942" s="104"/>
      <c r="CU942" s="104"/>
    </row>
    <row r="943" spans="1:99" ht="13" x14ac:dyDescent="0.3">
      <c r="A943" s="104"/>
      <c r="B943" s="104"/>
      <c r="C943" s="104"/>
      <c r="D943" s="104"/>
      <c r="E943" s="104"/>
      <c r="F943" s="104"/>
      <c r="G943" s="104"/>
      <c r="H943" s="104"/>
      <c r="I943" s="104"/>
      <c r="J943" s="104"/>
      <c r="K943" s="104"/>
      <c r="L943" s="104"/>
      <c r="M943" s="104"/>
      <c r="P943" s="104"/>
      <c r="Q943" s="104"/>
      <c r="U943" s="104"/>
      <c r="AQ943" s="104"/>
      <c r="AR943" s="104"/>
      <c r="AS943" s="104"/>
      <c r="AT943" s="104"/>
      <c r="AU943" s="104"/>
      <c r="AV943" s="104"/>
      <c r="AW943" s="104"/>
      <c r="AX943" s="104"/>
      <c r="AY943" s="104"/>
      <c r="BH943" s="104"/>
      <c r="BJ943" s="104"/>
      <c r="BK943" s="104"/>
      <c r="BL943" s="104"/>
      <c r="BM943" s="104"/>
      <c r="BN943" s="104"/>
      <c r="BO943" s="104"/>
      <c r="BP943" s="104"/>
      <c r="BQ943" s="104"/>
      <c r="BR943" s="104"/>
      <c r="BS943" s="104"/>
      <c r="BT943" s="104"/>
      <c r="BV943" s="104"/>
      <c r="BW943" s="104"/>
      <c r="BX943" s="104"/>
      <c r="BY943" s="104"/>
      <c r="BZ943" s="104"/>
      <c r="CA943" s="104"/>
      <c r="CB943" s="104"/>
      <c r="CC943" s="104"/>
      <c r="CD943" s="104"/>
      <c r="CE943" s="104"/>
      <c r="CF943" s="104"/>
      <c r="CG943" s="104"/>
      <c r="CJ943" s="104"/>
      <c r="CL943" s="104"/>
      <c r="CM943" s="104"/>
      <c r="CN943" s="104"/>
      <c r="CO943" s="104"/>
      <c r="CP943" s="104"/>
      <c r="CQ943" s="104"/>
      <c r="CR943" s="104"/>
      <c r="CS943" s="104"/>
      <c r="CT943" s="104"/>
      <c r="CU943" s="104"/>
    </row>
    <row r="944" spans="1:99" ht="13" x14ac:dyDescent="0.3">
      <c r="A944" s="104"/>
      <c r="B944" s="104"/>
      <c r="C944" s="104"/>
      <c r="D944" s="104"/>
      <c r="E944" s="104"/>
      <c r="F944" s="104"/>
      <c r="G944" s="104"/>
      <c r="H944" s="104"/>
      <c r="I944" s="104"/>
      <c r="J944" s="104"/>
      <c r="K944" s="104"/>
      <c r="L944" s="104"/>
      <c r="M944" s="104"/>
      <c r="P944" s="104"/>
      <c r="Q944" s="104"/>
      <c r="U944" s="104"/>
      <c r="AQ944" s="104"/>
      <c r="AR944" s="104"/>
      <c r="AS944" s="104"/>
      <c r="AT944" s="104"/>
      <c r="AU944" s="104"/>
      <c r="AV944" s="104"/>
      <c r="AW944" s="104"/>
      <c r="AX944" s="104"/>
      <c r="AY944" s="104"/>
      <c r="BH944" s="104"/>
      <c r="BJ944" s="104"/>
      <c r="BK944" s="104"/>
      <c r="BL944" s="104"/>
      <c r="BM944" s="104"/>
      <c r="BN944" s="104"/>
      <c r="BO944" s="104"/>
      <c r="BP944" s="104"/>
      <c r="BQ944" s="104"/>
      <c r="BR944" s="104"/>
      <c r="BS944" s="104"/>
      <c r="BT944" s="104"/>
      <c r="BV944" s="104"/>
      <c r="BW944" s="104"/>
      <c r="BX944" s="104"/>
      <c r="BY944" s="104"/>
      <c r="BZ944" s="104"/>
      <c r="CA944" s="104"/>
      <c r="CB944" s="104"/>
      <c r="CC944" s="104"/>
      <c r="CD944" s="104"/>
      <c r="CE944" s="104"/>
      <c r="CF944" s="104"/>
      <c r="CG944" s="104"/>
      <c r="CJ944" s="104"/>
      <c r="CL944" s="104"/>
      <c r="CM944" s="104"/>
      <c r="CN944" s="104"/>
      <c r="CO944" s="104"/>
      <c r="CP944" s="104"/>
      <c r="CQ944" s="104"/>
      <c r="CR944" s="104"/>
      <c r="CS944" s="104"/>
      <c r="CT944" s="104"/>
      <c r="CU944" s="104"/>
    </row>
    <row r="945" spans="1:99" ht="13" x14ac:dyDescent="0.3">
      <c r="A945" s="104"/>
      <c r="B945" s="104"/>
      <c r="C945" s="104"/>
      <c r="D945" s="104"/>
      <c r="E945" s="104"/>
      <c r="F945" s="104"/>
      <c r="G945" s="104"/>
      <c r="H945" s="104"/>
      <c r="I945" s="104"/>
      <c r="J945" s="104"/>
      <c r="K945" s="104"/>
      <c r="L945" s="104"/>
      <c r="M945" s="104"/>
      <c r="P945" s="104"/>
      <c r="Q945" s="104"/>
      <c r="U945" s="104"/>
      <c r="AQ945" s="104"/>
      <c r="AR945" s="104"/>
      <c r="AS945" s="104"/>
      <c r="AT945" s="104"/>
      <c r="AU945" s="104"/>
      <c r="AV945" s="104"/>
      <c r="AW945" s="104"/>
      <c r="AX945" s="104"/>
      <c r="AY945" s="104"/>
      <c r="BH945" s="104"/>
      <c r="BJ945" s="104"/>
      <c r="BK945" s="104"/>
      <c r="BL945" s="104"/>
      <c r="BM945" s="104"/>
      <c r="BN945" s="104"/>
      <c r="BO945" s="104"/>
      <c r="BP945" s="104"/>
      <c r="BQ945" s="104"/>
      <c r="BR945" s="104"/>
      <c r="BS945" s="104"/>
      <c r="BT945" s="104"/>
      <c r="BV945" s="104"/>
      <c r="BW945" s="104"/>
      <c r="BX945" s="104"/>
      <c r="BY945" s="104"/>
      <c r="BZ945" s="104"/>
      <c r="CA945" s="104"/>
      <c r="CB945" s="104"/>
      <c r="CC945" s="104"/>
      <c r="CD945" s="104"/>
      <c r="CE945" s="104"/>
      <c r="CF945" s="104"/>
      <c r="CG945" s="104"/>
      <c r="CJ945" s="104"/>
      <c r="CL945" s="104"/>
      <c r="CM945" s="104"/>
      <c r="CN945" s="104"/>
      <c r="CO945" s="104"/>
      <c r="CP945" s="104"/>
      <c r="CQ945" s="104"/>
      <c r="CR945" s="104"/>
      <c r="CS945" s="104"/>
      <c r="CT945" s="104"/>
      <c r="CU945" s="104"/>
    </row>
    <row r="946" spans="1:99" ht="13" x14ac:dyDescent="0.3">
      <c r="A946" s="104"/>
      <c r="B946" s="104"/>
      <c r="C946" s="104"/>
      <c r="D946" s="104"/>
      <c r="E946" s="104"/>
      <c r="F946" s="104"/>
      <c r="G946" s="104"/>
      <c r="H946" s="104"/>
      <c r="I946" s="104"/>
      <c r="J946" s="104"/>
      <c r="K946" s="104"/>
      <c r="L946" s="104"/>
      <c r="M946" s="104"/>
      <c r="P946" s="104"/>
      <c r="Q946" s="104"/>
      <c r="U946" s="104"/>
      <c r="AQ946" s="104"/>
      <c r="AR946" s="104"/>
      <c r="AS946" s="104"/>
      <c r="AT946" s="104"/>
      <c r="AU946" s="104"/>
      <c r="AV946" s="104"/>
      <c r="AW946" s="104"/>
      <c r="AX946" s="104"/>
      <c r="AY946" s="104"/>
      <c r="BH946" s="104"/>
      <c r="BJ946" s="104"/>
      <c r="BK946" s="104"/>
      <c r="BL946" s="104"/>
      <c r="BM946" s="104"/>
      <c r="BN946" s="104"/>
      <c r="BO946" s="104"/>
      <c r="BP946" s="104"/>
      <c r="BQ946" s="104"/>
      <c r="BR946" s="104"/>
      <c r="BS946" s="104"/>
      <c r="BT946" s="104"/>
      <c r="BV946" s="104"/>
      <c r="BW946" s="104"/>
      <c r="BX946" s="104"/>
      <c r="BY946" s="104"/>
      <c r="BZ946" s="104"/>
      <c r="CA946" s="104"/>
      <c r="CB946" s="104"/>
      <c r="CC946" s="104"/>
      <c r="CD946" s="104"/>
      <c r="CE946" s="104"/>
      <c r="CF946" s="104"/>
      <c r="CG946" s="104"/>
      <c r="CJ946" s="104"/>
      <c r="CL946" s="104"/>
      <c r="CM946" s="104"/>
      <c r="CN946" s="104"/>
      <c r="CO946" s="104"/>
      <c r="CP946" s="104"/>
      <c r="CQ946" s="104"/>
      <c r="CR946" s="104"/>
      <c r="CS946" s="104"/>
      <c r="CT946" s="104"/>
      <c r="CU946" s="104"/>
    </row>
    <row r="947" spans="1:99" ht="13" x14ac:dyDescent="0.3">
      <c r="A947" s="104"/>
      <c r="B947" s="104"/>
      <c r="C947" s="104"/>
      <c r="D947" s="104"/>
      <c r="E947" s="104"/>
      <c r="F947" s="104"/>
      <c r="G947" s="104"/>
      <c r="H947" s="104"/>
      <c r="I947" s="104"/>
      <c r="J947" s="104"/>
      <c r="K947" s="104"/>
      <c r="L947" s="104"/>
      <c r="M947" s="104"/>
      <c r="P947" s="104"/>
      <c r="Q947" s="104"/>
      <c r="U947" s="104"/>
      <c r="AQ947" s="104"/>
      <c r="AR947" s="104"/>
      <c r="AS947" s="104"/>
      <c r="AT947" s="104"/>
      <c r="AU947" s="104"/>
      <c r="AV947" s="104"/>
      <c r="AW947" s="104"/>
      <c r="AX947" s="104"/>
      <c r="AY947" s="104"/>
      <c r="BH947" s="104"/>
      <c r="BJ947" s="104"/>
      <c r="BK947" s="104"/>
      <c r="BL947" s="104"/>
      <c r="BM947" s="104"/>
      <c r="BN947" s="104"/>
      <c r="BO947" s="104"/>
      <c r="BP947" s="104"/>
      <c r="BQ947" s="104"/>
      <c r="BR947" s="104"/>
      <c r="BS947" s="104"/>
      <c r="BT947" s="104"/>
      <c r="BV947" s="104"/>
      <c r="BW947" s="104"/>
      <c r="BX947" s="104"/>
      <c r="BY947" s="104"/>
      <c r="BZ947" s="104"/>
      <c r="CA947" s="104"/>
      <c r="CB947" s="104"/>
      <c r="CC947" s="104"/>
      <c r="CD947" s="104"/>
      <c r="CE947" s="104"/>
      <c r="CF947" s="104"/>
      <c r="CG947" s="104"/>
      <c r="CJ947" s="104"/>
      <c r="CL947" s="104"/>
      <c r="CM947" s="104"/>
      <c r="CN947" s="104"/>
      <c r="CO947" s="104"/>
      <c r="CP947" s="104"/>
      <c r="CQ947" s="104"/>
      <c r="CR947" s="104"/>
      <c r="CS947" s="104"/>
      <c r="CT947" s="104"/>
      <c r="CU947" s="104"/>
    </row>
    <row r="948" spans="1:99" ht="13" x14ac:dyDescent="0.3">
      <c r="A948" s="104"/>
      <c r="B948" s="104"/>
      <c r="C948" s="104"/>
      <c r="D948" s="104"/>
      <c r="E948" s="104"/>
      <c r="F948" s="104"/>
      <c r="G948" s="104"/>
      <c r="H948" s="104"/>
      <c r="I948" s="104"/>
      <c r="J948" s="104"/>
      <c r="K948" s="104"/>
      <c r="L948" s="104"/>
      <c r="M948" s="104"/>
      <c r="P948" s="104"/>
      <c r="Q948" s="104"/>
      <c r="U948" s="104"/>
      <c r="AQ948" s="104"/>
      <c r="AR948" s="104"/>
      <c r="AS948" s="104"/>
      <c r="AT948" s="104"/>
      <c r="AU948" s="104"/>
      <c r="AV948" s="104"/>
      <c r="AW948" s="104"/>
      <c r="AX948" s="104"/>
      <c r="AY948" s="104"/>
      <c r="BH948" s="104"/>
      <c r="BJ948" s="104"/>
      <c r="BK948" s="104"/>
      <c r="BL948" s="104"/>
      <c r="BM948" s="104"/>
      <c r="BN948" s="104"/>
      <c r="BO948" s="104"/>
      <c r="BP948" s="104"/>
      <c r="BQ948" s="104"/>
      <c r="BR948" s="104"/>
      <c r="BS948" s="104"/>
      <c r="BT948" s="104"/>
      <c r="BV948" s="104"/>
      <c r="BW948" s="104"/>
      <c r="BX948" s="104"/>
      <c r="BY948" s="104"/>
      <c r="BZ948" s="104"/>
      <c r="CA948" s="104"/>
      <c r="CB948" s="104"/>
      <c r="CC948" s="104"/>
      <c r="CD948" s="104"/>
      <c r="CE948" s="104"/>
      <c r="CF948" s="104"/>
      <c r="CG948" s="104"/>
      <c r="CJ948" s="104"/>
      <c r="CL948" s="104"/>
      <c r="CM948" s="104"/>
      <c r="CN948" s="104"/>
      <c r="CO948" s="104"/>
      <c r="CP948" s="104"/>
      <c r="CQ948" s="104"/>
      <c r="CR948" s="104"/>
      <c r="CS948" s="104"/>
      <c r="CT948" s="104"/>
      <c r="CU948" s="104"/>
    </row>
    <row r="949" spans="1:99" ht="13" x14ac:dyDescent="0.3">
      <c r="A949" s="104"/>
      <c r="B949" s="104"/>
      <c r="C949" s="104"/>
      <c r="D949" s="104"/>
      <c r="E949" s="104"/>
      <c r="F949" s="104"/>
      <c r="G949" s="104"/>
      <c r="H949" s="104"/>
      <c r="I949" s="104"/>
      <c r="J949" s="104"/>
      <c r="K949" s="104"/>
      <c r="L949" s="104"/>
      <c r="M949" s="104"/>
      <c r="P949" s="104"/>
      <c r="Q949" s="104"/>
      <c r="U949" s="104"/>
      <c r="AQ949" s="104"/>
      <c r="AR949" s="104"/>
      <c r="AS949" s="104"/>
      <c r="AT949" s="104"/>
      <c r="AU949" s="104"/>
      <c r="AV949" s="104"/>
      <c r="AW949" s="104"/>
      <c r="AX949" s="104"/>
      <c r="AY949" s="104"/>
      <c r="BH949" s="104"/>
      <c r="BJ949" s="104"/>
      <c r="BK949" s="104"/>
      <c r="BL949" s="104"/>
      <c r="BM949" s="104"/>
      <c r="BN949" s="104"/>
      <c r="BO949" s="104"/>
      <c r="BP949" s="104"/>
      <c r="BQ949" s="104"/>
      <c r="BR949" s="104"/>
      <c r="BS949" s="104"/>
      <c r="BT949" s="104"/>
      <c r="BV949" s="104"/>
      <c r="BW949" s="104"/>
      <c r="BX949" s="104"/>
      <c r="BY949" s="104"/>
      <c r="BZ949" s="104"/>
      <c r="CA949" s="104"/>
      <c r="CB949" s="104"/>
      <c r="CC949" s="104"/>
      <c r="CD949" s="104"/>
      <c r="CE949" s="104"/>
      <c r="CF949" s="104"/>
      <c r="CG949" s="104"/>
      <c r="CJ949" s="104"/>
      <c r="CL949" s="104"/>
      <c r="CM949" s="104"/>
      <c r="CN949" s="104"/>
      <c r="CO949" s="104"/>
      <c r="CP949" s="104"/>
      <c r="CQ949" s="104"/>
      <c r="CR949" s="104"/>
      <c r="CS949" s="104"/>
      <c r="CT949" s="104"/>
      <c r="CU949" s="104"/>
    </row>
    <row r="950" spans="1:99" ht="13" x14ac:dyDescent="0.3">
      <c r="A950" s="104"/>
      <c r="B950" s="104"/>
      <c r="C950" s="104"/>
      <c r="D950" s="104"/>
      <c r="E950" s="104"/>
      <c r="F950" s="104"/>
      <c r="G950" s="104"/>
      <c r="H950" s="104"/>
      <c r="I950" s="104"/>
      <c r="J950" s="104"/>
      <c r="K950" s="104"/>
      <c r="L950" s="104"/>
      <c r="M950" s="104"/>
      <c r="P950" s="104"/>
      <c r="Q950" s="104"/>
      <c r="U950" s="104"/>
      <c r="AQ950" s="104"/>
      <c r="AR950" s="104"/>
      <c r="AS950" s="104"/>
      <c r="AT950" s="104"/>
      <c r="AU950" s="104"/>
      <c r="AV950" s="104"/>
      <c r="AW950" s="104"/>
      <c r="AX950" s="104"/>
      <c r="AY950" s="104"/>
      <c r="BH950" s="104"/>
      <c r="BJ950" s="104"/>
      <c r="BK950" s="104"/>
      <c r="BL950" s="104"/>
      <c r="BM950" s="104"/>
      <c r="BN950" s="104"/>
      <c r="BO950" s="104"/>
      <c r="BP950" s="104"/>
      <c r="BQ950" s="104"/>
      <c r="BR950" s="104"/>
      <c r="BS950" s="104"/>
      <c r="BT950" s="104"/>
      <c r="BV950" s="104"/>
      <c r="BW950" s="104"/>
      <c r="BX950" s="104"/>
      <c r="BY950" s="104"/>
      <c r="BZ950" s="104"/>
      <c r="CA950" s="104"/>
      <c r="CB950" s="104"/>
      <c r="CC950" s="104"/>
      <c r="CD950" s="104"/>
      <c r="CE950" s="104"/>
      <c r="CF950" s="104"/>
      <c r="CG950" s="104"/>
      <c r="CJ950" s="104"/>
      <c r="CL950" s="104"/>
      <c r="CM950" s="104"/>
      <c r="CN950" s="104"/>
      <c r="CO950" s="104"/>
      <c r="CP950" s="104"/>
      <c r="CQ950" s="104"/>
      <c r="CR950" s="104"/>
      <c r="CS950" s="104"/>
      <c r="CT950" s="104"/>
      <c r="CU950" s="104"/>
    </row>
    <row r="951" spans="1:99" ht="13" x14ac:dyDescent="0.3">
      <c r="A951" s="104"/>
      <c r="B951" s="104"/>
      <c r="C951" s="104"/>
      <c r="D951" s="104"/>
      <c r="E951" s="104"/>
      <c r="F951" s="104"/>
      <c r="G951" s="104"/>
      <c r="H951" s="104"/>
      <c r="I951" s="104"/>
      <c r="J951" s="104"/>
      <c r="K951" s="104"/>
      <c r="L951" s="104"/>
      <c r="M951" s="104"/>
      <c r="P951" s="104"/>
      <c r="Q951" s="104"/>
      <c r="U951" s="104"/>
      <c r="AQ951" s="104"/>
      <c r="AR951" s="104"/>
      <c r="AS951" s="104"/>
      <c r="AT951" s="104"/>
      <c r="AU951" s="104"/>
      <c r="AV951" s="104"/>
      <c r="AW951" s="104"/>
      <c r="AX951" s="104"/>
      <c r="AY951" s="104"/>
      <c r="BH951" s="104"/>
      <c r="BJ951" s="104"/>
      <c r="BK951" s="104"/>
      <c r="BL951" s="104"/>
      <c r="BM951" s="104"/>
      <c r="BN951" s="104"/>
      <c r="BO951" s="104"/>
      <c r="BP951" s="104"/>
      <c r="BQ951" s="104"/>
      <c r="BR951" s="104"/>
      <c r="BS951" s="104"/>
      <c r="BT951" s="104"/>
      <c r="BV951" s="104"/>
      <c r="BW951" s="104"/>
      <c r="BX951" s="104"/>
      <c r="BY951" s="104"/>
      <c r="BZ951" s="104"/>
      <c r="CA951" s="104"/>
      <c r="CB951" s="104"/>
      <c r="CC951" s="104"/>
      <c r="CD951" s="104"/>
      <c r="CE951" s="104"/>
      <c r="CF951" s="104"/>
      <c r="CG951" s="104"/>
      <c r="CJ951" s="104"/>
      <c r="CL951" s="104"/>
      <c r="CM951" s="104"/>
      <c r="CN951" s="104"/>
      <c r="CO951" s="104"/>
      <c r="CP951" s="104"/>
      <c r="CQ951" s="104"/>
      <c r="CR951" s="104"/>
      <c r="CS951" s="104"/>
      <c r="CT951" s="104"/>
      <c r="CU951" s="104"/>
    </row>
    <row r="952" spans="1:99" ht="13" x14ac:dyDescent="0.3">
      <c r="A952" s="104"/>
      <c r="B952" s="104"/>
      <c r="C952" s="104"/>
      <c r="D952" s="104"/>
      <c r="E952" s="104"/>
      <c r="F952" s="104"/>
      <c r="G952" s="104"/>
      <c r="H952" s="104"/>
      <c r="I952" s="104"/>
      <c r="J952" s="104"/>
      <c r="K952" s="104"/>
      <c r="L952" s="104"/>
      <c r="M952" s="104"/>
      <c r="P952" s="104"/>
      <c r="Q952" s="104"/>
      <c r="U952" s="104"/>
      <c r="AQ952" s="104"/>
      <c r="AR952" s="104"/>
      <c r="AS952" s="104"/>
      <c r="AT952" s="104"/>
      <c r="AU952" s="104"/>
      <c r="AV952" s="104"/>
      <c r="AW952" s="104"/>
      <c r="AX952" s="104"/>
      <c r="AY952" s="104"/>
      <c r="BH952" s="104"/>
      <c r="BJ952" s="104"/>
      <c r="BK952" s="104"/>
      <c r="BL952" s="104"/>
      <c r="BM952" s="104"/>
      <c r="BN952" s="104"/>
      <c r="BO952" s="104"/>
      <c r="BP952" s="104"/>
      <c r="BQ952" s="104"/>
      <c r="BR952" s="104"/>
      <c r="BS952" s="104"/>
      <c r="BT952" s="104"/>
      <c r="BV952" s="104"/>
      <c r="BW952" s="104"/>
      <c r="BX952" s="104"/>
      <c r="BY952" s="104"/>
      <c r="BZ952" s="104"/>
      <c r="CA952" s="104"/>
      <c r="CB952" s="104"/>
      <c r="CC952" s="104"/>
      <c r="CD952" s="104"/>
      <c r="CE952" s="104"/>
      <c r="CF952" s="104"/>
      <c r="CG952" s="104"/>
      <c r="CJ952" s="104"/>
      <c r="CL952" s="104"/>
      <c r="CM952" s="104"/>
      <c r="CN952" s="104"/>
      <c r="CO952" s="104"/>
      <c r="CP952" s="104"/>
      <c r="CQ952" s="104"/>
      <c r="CR952" s="104"/>
      <c r="CS952" s="104"/>
      <c r="CT952" s="104"/>
      <c r="CU952" s="104"/>
    </row>
    <row r="953" spans="1:99" ht="13" x14ac:dyDescent="0.3">
      <c r="A953" s="104"/>
      <c r="B953" s="104"/>
      <c r="C953" s="104"/>
      <c r="D953" s="104"/>
      <c r="E953" s="104"/>
      <c r="F953" s="104"/>
      <c r="G953" s="104"/>
      <c r="H953" s="104"/>
      <c r="I953" s="104"/>
      <c r="J953" s="104"/>
      <c r="K953" s="104"/>
      <c r="L953" s="104"/>
      <c r="M953" s="104"/>
      <c r="P953" s="104"/>
      <c r="Q953" s="104"/>
      <c r="U953" s="104"/>
      <c r="AQ953" s="104"/>
      <c r="AR953" s="104"/>
      <c r="AS953" s="104"/>
      <c r="AT953" s="104"/>
      <c r="AU953" s="104"/>
      <c r="AV953" s="104"/>
      <c r="AW953" s="104"/>
      <c r="AX953" s="104"/>
      <c r="AY953" s="104"/>
      <c r="BH953" s="104"/>
      <c r="BJ953" s="104"/>
      <c r="BK953" s="104"/>
      <c r="BL953" s="104"/>
      <c r="BM953" s="104"/>
      <c r="BN953" s="104"/>
      <c r="BO953" s="104"/>
      <c r="BP953" s="104"/>
      <c r="BQ953" s="104"/>
      <c r="BR953" s="104"/>
      <c r="BS953" s="104"/>
      <c r="BT953" s="104"/>
      <c r="BV953" s="104"/>
      <c r="BW953" s="104"/>
      <c r="BX953" s="104"/>
      <c r="BY953" s="104"/>
      <c r="BZ953" s="104"/>
      <c r="CA953" s="104"/>
      <c r="CB953" s="104"/>
      <c r="CC953" s="104"/>
      <c r="CD953" s="104"/>
      <c r="CE953" s="104"/>
      <c r="CF953" s="104"/>
      <c r="CG953" s="104"/>
      <c r="CJ953" s="104"/>
      <c r="CL953" s="104"/>
      <c r="CM953" s="104"/>
      <c r="CN953" s="104"/>
      <c r="CO953" s="104"/>
      <c r="CP953" s="104"/>
      <c r="CQ953" s="104"/>
      <c r="CR953" s="104"/>
      <c r="CS953" s="104"/>
      <c r="CT953" s="104"/>
      <c r="CU953" s="104"/>
    </row>
    <row r="954" spans="1:99" ht="13" x14ac:dyDescent="0.3">
      <c r="A954" s="104"/>
      <c r="B954" s="104"/>
      <c r="C954" s="104"/>
      <c r="D954" s="104"/>
      <c r="E954" s="104"/>
      <c r="F954" s="104"/>
      <c r="G954" s="104"/>
      <c r="H954" s="104"/>
      <c r="I954" s="104"/>
      <c r="J954" s="104"/>
      <c r="K954" s="104"/>
      <c r="L954" s="104"/>
      <c r="M954" s="104"/>
      <c r="P954" s="104"/>
      <c r="Q954" s="104"/>
      <c r="U954" s="104"/>
      <c r="AQ954" s="104"/>
      <c r="AR954" s="104"/>
      <c r="AS954" s="104"/>
      <c r="AT954" s="104"/>
      <c r="AU954" s="104"/>
      <c r="AV954" s="104"/>
      <c r="AW954" s="104"/>
      <c r="AX954" s="104"/>
      <c r="AY954" s="104"/>
      <c r="BH954" s="104"/>
      <c r="BJ954" s="104"/>
      <c r="BK954" s="104"/>
      <c r="BL954" s="104"/>
      <c r="BM954" s="104"/>
      <c r="BN954" s="104"/>
      <c r="BO954" s="104"/>
      <c r="BP954" s="104"/>
      <c r="BQ954" s="104"/>
      <c r="BR954" s="104"/>
      <c r="BS954" s="104"/>
      <c r="BT954" s="104"/>
      <c r="BV954" s="104"/>
      <c r="BW954" s="104"/>
      <c r="BX954" s="104"/>
      <c r="BY954" s="104"/>
      <c r="BZ954" s="104"/>
      <c r="CA954" s="104"/>
      <c r="CB954" s="104"/>
      <c r="CC954" s="104"/>
      <c r="CD954" s="104"/>
      <c r="CE954" s="104"/>
      <c r="CF954" s="104"/>
      <c r="CG954" s="104"/>
      <c r="CJ954" s="104"/>
      <c r="CL954" s="104"/>
      <c r="CM954" s="104"/>
      <c r="CN954" s="104"/>
      <c r="CO954" s="104"/>
      <c r="CP954" s="104"/>
      <c r="CQ954" s="104"/>
      <c r="CR954" s="104"/>
      <c r="CS954" s="104"/>
      <c r="CT954" s="104"/>
      <c r="CU954" s="104"/>
    </row>
    <row r="955" spans="1:99" ht="13" x14ac:dyDescent="0.3">
      <c r="A955" s="104"/>
      <c r="B955" s="104"/>
      <c r="C955" s="104"/>
      <c r="D955" s="104"/>
      <c r="E955" s="104"/>
      <c r="F955" s="104"/>
      <c r="G955" s="104"/>
      <c r="H955" s="104"/>
      <c r="I955" s="104"/>
      <c r="J955" s="104"/>
      <c r="K955" s="104"/>
      <c r="L955" s="104"/>
      <c r="M955" s="104"/>
      <c r="P955" s="104"/>
      <c r="Q955" s="104"/>
      <c r="U955" s="104"/>
      <c r="AQ955" s="104"/>
      <c r="AR955" s="104"/>
      <c r="AS955" s="104"/>
      <c r="AT955" s="104"/>
      <c r="AU955" s="104"/>
      <c r="AV955" s="104"/>
      <c r="AW955" s="104"/>
      <c r="AX955" s="104"/>
      <c r="AY955" s="104"/>
      <c r="BH955" s="104"/>
      <c r="BJ955" s="104"/>
      <c r="BK955" s="104"/>
      <c r="BL955" s="104"/>
      <c r="BM955" s="104"/>
      <c r="BN955" s="104"/>
      <c r="BO955" s="104"/>
      <c r="BP955" s="104"/>
      <c r="BQ955" s="104"/>
      <c r="BR955" s="104"/>
      <c r="BS955" s="104"/>
      <c r="BT955" s="104"/>
      <c r="BV955" s="104"/>
      <c r="BW955" s="104"/>
      <c r="BX955" s="104"/>
      <c r="BY955" s="104"/>
      <c r="BZ955" s="104"/>
      <c r="CA955" s="104"/>
      <c r="CB955" s="104"/>
      <c r="CC955" s="104"/>
      <c r="CD955" s="104"/>
      <c r="CE955" s="104"/>
      <c r="CF955" s="104"/>
      <c r="CG955" s="104"/>
      <c r="CJ955" s="104"/>
      <c r="CL955" s="104"/>
      <c r="CM955" s="104"/>
      <c r="CN955" s="104"/>
      <c r="CO955" s="104"/>
      <c r="CP955" s="104"/>
      <c r="CQ955" s="104"/>
      <c r="CR955" s="104"/>
      <c r="CS955" s="104"/>
      <c r="CT955" s="104"/>
      <c r="CU955" s="104"/>
    </row>
    <row r="956" spans="1:99" ht="13" x14ac:dyDescent="0.3">
      <c r="A956" s="104"/>
      <c r="B956" s="104"/>
      <c r="C956" s="104"/>
      <c r="D956" s="104"/>
      <c r="E956" s="104"/>
      <c r="F956" s="104"/>
      <c r="G956" s="104"/>
      <c r="H956" s="104"/>
      <c r="I956" s="104"/>
      <c r="J956" s="104"/>
      <c r="K956" s="104"/>
      <c r="L956" s="104"/>
      <c r="M956" s="104"/>
      <c r="P956" s="104"/>
      <c r="Q956" s="104"/>
      <c r="U956" s="104"/>
      <c r="AQ956" s="104"/>
      <c r="AR956" s="104"/>
      <c r="AS956" s="104"/>
      <c r="AT956" s="104"/>
      <c r="AU956" s="104"/>
      <c r="AV956" s="104"/>
      <c r="AW956" s="104"/>
      <c r="AX956" s="104"/>
      <c r="AY956" s="104"/>
      <c r="BH956" s="104"/>
      <c r="BJ956" s="104"/>
      <c r="BK956" s="104"/>
      <c r="BL956" s="104"/>
      <c r="BM956" s="104"/>
      <c r="BN956" s="104"/>
      <c r="BO956" s="104"/>
      <c r="BP956" s="104"/>
      <c r="BQ956" s="104"/>
      <c r="BR956" s="104"/>
      <c r="BS956" s="104"/>
      <c r="BT956" s="104"/>
      <c r="BV956" s="104"/>
      <c r="BW956" s="104"/>
      <c r="BX956" s="104"/>
      <c r="BY956" s="104"/>
      <c r="BZ956" s="104"/>
      <c r="CA956" s="104"/>
      <c r="CB956" s="104"/>
      <c r="CC956" s="104"/>
      <c r="CD956" s="104"/>
      <c r="CE956" s="104"/>
      <c r="CF956" s="104"/>
      <c r="CG956" s="104"/>
      <c r="CJ956" s="104"/>
      <c r="CL956" s="104"/>
      <c r="CM956" s="104"/>
      <c r="CN956" s="104"/>
      <c r="CO956" s="104"/>
      <c r="CP956" s="104"/>
      <c r="CQ956" s="104"/>
      <c r="CR956" s="104"/>
      <c r="CS956" s="104"/>
      <c r="CT956" s="104"/>
      <c r="CU956" s="104"/>
    </row>
    <row r="957" spans="1:99" ht="13" x14ac:dyDescent="0.3">
      <c r="A957" s="104"/>
      <c r="B957" s="104"/>
      <c r="C957" s="104"/>
      <c r="D957" s="104"/>
      <c r="E957" s="104"/>
      <c r="F957" s="104"/>
      <c r="G957" s="104"/>
      <c r="H957" s="104"/>
      <c r="I957" s="104"/>
      <c r="J957" s="104"/>
      <c r="K957" s="104"/>
      <c r="L957" s="104"/>
      <c r="M957" s="104"/>
      <c r="P957" s="104"/>
      <c r="Q957" s="104"/>
      <c r="U957" s="104"/>
      <c r="AQ957" s="104"/>
      <c r="AR957" s="104"/>
      <c r="AS957" s="104"/>
      <c r="AT957" s="104"/>
      <c r="AU957" s="104"/>
      <c r="AV957" s="104"/>
      <c r="AW957" s="104"/>
      <c r="AX957" s="104"/>
      <c r="AY957" s="104"/>
      <c r="BH957" s="104"/>
      <c r="BJ957" s="104"/>
      <c r="BK957" s="104"/>
      <c r="BL957" s="104"/>
      <c r="BM957" s="104"/>
      <c r="BN957" s="104"/>
      <c r="BO957" s="104"/>
      <c r="BP957" s="104"/>
      <c r="BQ957" s="104"/>
      <c r="BR957" s="104"/>
      <c r="BS957" s="104"/>
      <c r="BT957" s="104"/>
      <c r="BV957" s="104"/>
      <c r="BW957" s="104"/>
      <c r="BX957" s="104"/>
      <c r="BY957" s="104"/>
      <c r="BZ957" s="104"/>
      <c r="CA957" s="104"/>
      <c r="CB957" s="104"/>
      <c r="CC957" s="104"/>
      <c r="CD957" s="104"/>
      <c r="CE957" s="104"/>
      <c r="CF957" s="104"/>
      <c r="CG957" s="104"/>
      <c r="CJ957" s="104"/>
      <c r="CL957" s="104"/>
      <c r="CM957" s="104"/>
      <c r="CN957" s="104"/>
      <c r="CO957" s="104"/>
      <c r="CP957" s="104"/>
      <c r="CQ957" s="104"/>
      <c r="CR957" s="104"/>
      <c r="CS957" s="104"/>
      <c r="CT957" s="104"/>
      <c r="CU957" s="104"/>
    </row>
    <row r="958" spans="1:99" ht="13" x14ac:dyDescent="0.3">
      <c r="A958" s="104"/>
      <c r="B958" s="104"/>
      <c r="C958" s="104"/>
      <c r="D958" s="104"/>
      <c r="E958" s="104"/>
      <c r="F958" s="104"/>
      <c r="G958" s="104"/>
      <c r="H958" s="104"/>
      <c r="I958" s="104"/>
      <c r="J958" s="104"/>
      <c r="K958" s="104"/>
      <c r="L958" s="104"/>
      <c r="M958" s="104"/>
      <c r="P958" s="104"/>
      <c r="Q958" s="104"/>
      <c r="U958" s="104"/>
      <c r="AQ958" s="104"/>
      <c r="AR958" s="104"/>
      <c r="AS958" s="104"/>
      <c r="AT958" s="104"/>
      <c r="AU958" s="104"/>
      <c r="AV958" s="104"/>
      <c r="AW958" s="104"/>
      <c r="AX958" s="104"/>
      <c r="AY958" s="104"/>
      <c r="BH958" s="104"/>
      <c r="BJ958" s="104"/>
      <c r="BK958" s="104"/>
      <c r="BL958" s="104"/>
      <c r="BM958" s="104"/>
      <c r="BN958" s="104"/>
      <c r="BO958" s="104"/>
      <c r="BP958" s="104"/>
      <c r="BQ958" s="104"/>
      <c r="BR958" s="104"/>
      <c r="BS958" s="104"/>
      <c r="BT958" s="104"/>
      <c r="BV958" s="104"/>
      <c r="BW958" s="104"/>
      <c r="BX958" s="104"/>
      <c r="BY958" s="104"/>
      <c r="BZ958" s="104"/>
      <c r="CA958" s="104"/>
      <c r="CB958" s="104"/>
      <c r="CC958" s="104"/>
      <c r="CD958" s="104"/>
      <c r="CE958" s="104"/>
      <c r="CF958" s="104"/>
      <c r="CG958" s="104"/>
      <c r="CJ958" s="104"/>
      <c r="CL958" s="104"/>
      <c r="CM958" s="104"/>
      <c r="CN958" s="104"/>
      <c r="CO958" s="104"/>
      <c r="CP958" s="104"/>
      <c r="CQ958" s="104"/>
      <c r="CR958" s="104"/>
      <c r="CS958" s="104"/>
      <c r="CT958" s="104"/>
      <c r="CU958" s="104"/>
    </row>
    <row r="959" spans="1:99" ht="13" x14ac:dyDescent="0.3">
      <c r="A959" s="104"/>
      <c r="B959" s="104"/>
      <c r="C959" s="104"/>
      <c r="D959" s="104"/>
      <c r="E959" s="104"/>
      <c r="F959" s="104"/>
      <c r="G959" s="104"/>
      <c r="H959" s="104"/>
      <c r="I959" s="104"/>
      <c r="J959" s="104"/>
      <c r="K959" s="104"/>
      <c r="L959" s="104"/>
      <c r="M959" s="104"/>
      <c r="P959" s="104"/>
      <c r="Q959" s="104"/>
      <c r="U959" s="104"/>
      <c r="AQ959" s="104"/>
      <c r="AR959" s="104"/>
      <c r="AS959" s="104"/>
      <c r="AT959" s="104"/>
      <c r="AU959" s="104"/>
      <c r="AV959" s="104"/>
      <c r="AW959" s="104"/>
      <c r="AX959" s="104"/>
      <c r="AY959" s="104"/>
      <c r="BH959" s="104"/>
      <c r="BJ959" s="104"/>
      <c r="BK959" s="104"/>
      <c r="BL959" s="104"/>
      <c r="BM959" s="104"/>
      <c r="BN959" s="104"/>
      <c r="BO959" s="104"/>
      <c r="BP959" s="104"/>
      <c r="BQ959" s="104"/>
      <c r="BR959" s="104"/>
      <c r="BS959" s="104"/>
      <c r="BT959" s="104"/>
      <c r="BV959" s="104"/>
      <c r="BW959" s="104"/>
      <c r="BX959" s="104"/>
      <c r="BY959" s="104"/>
      <c r="BZ959" s="104"/>
      <c r="CA959" s="104"/>
      <c r="CB959" s="104"/>
      <c r="CC959" s="104"/>
      <c r="CD959" s="104"/>
      <c r="CE959" s="104"/>
      <c r="CF959" s="104"/>
      <c r="CG959" s="104"/>
      <c r="CJ959" s="104"/>
      <c r="CL959" s="104"/>
      <c r="CM959" s="104"/>
      <c r="CN959" s="104"/>
      <c r="CO959" s="104"/>
      <c r="CP959" s="104"/>
      <c r="CQ959" s="104"/>
      <c r="CR959" s="104"/>
      <c r="CS959" s="104"/>
      <c r="CT959" s="104"/>
      <c r="CU959" s="104"/>
    </row>
    <row r="960" spans="1:99" ht="13" x14ac:dyDescent="0.3">
      <c r="A960" s="104"/>
      <c r="B960" s="104"/>
      <c r="C960" s="104"/>
      <c r="D960" s="104"/>
      <c r="E960" s="104"/>
      <c r="F960" s="104"/>
      <c r="G960" s="104"/>
      <c r="H960" s="104"/>
      <c r="I960" s="104"/>
      <c r="J960" s="104"/>
      <c r="K960" s="104"/>
      <c r="L960" s="104"/>
      <c r="M960" s="104"/>
      <c r="P960" s="104"/>
      <c r="Q960" s="104"/>
      <c r="U960" s="104"/>
      <c r="AQ960" s="104"/>
      <c r="AR960" s="104"/>
      <c r="AS960" s="104"/>
      <c r="AT960" s="104"/>
      <c r="AU960" s="104"/>
      <c r="AV960" s="104"/>
      <c r="AW960" s="104"/>
      <c r="AX960" s="104"/>
      <c r="AY960" s="104"/>
      <c r="BH960" s="104"/>
      <c r="BJ960" s="104"/>
      <c r="BK960" s="104"/>
      <c r="BL960" s="104"/>
      <c r="BM960" s="104"/>
      <c r="BN960" s="104"/>
      <c r="BO960" s="104"/>
      <c r="BP960" s="104"/>
      <c r="BQ960" s="104"/>
      <c r="BR960" s="104"/>
      <c r="BS960" s="104"/>
      <c r="BT960" s="104"/>
      <c r="BV960" s="104"/>
      <c r="BW960" s="104"/>
      <c r="BX960" s="104"/>
      <c r="BY960" s="104"/>
      <c r="BZ960" s="104"/>
      <c r="CA960" s="104"/>
      <c r="CB960" s="104"/>
      <c r="CC960" s="104"/>
      <c r="CD960" s="104"/>
      <c r="CE960" s="104"/>
      <c r="CF960" s="104"/>
      <c r="CG960" s="104"/>
      <c r="CJ960" s="104"/>
      <c r="CL960" s="104"/>
      <c r="CM960" s="104"/>
      <c r="CN960" s="104"/>
      <c r="CO960" s="104"/>
      <c r="CP960" s="104"/>
      <c r="CQ960" s="104"/>
      <c r="CR960" s="104"/>
      <c r="CS960" s="104"/>
      <c r="CT960" s="104"/>
      <c r="CU960" s="104"/>
    </row>
    <row r="961" spans="1:99" ht="13" x14ac:dyDescent="0.3">
      <c r="A961" s="104"/>
      <c r="B961" s="104"/>
      <c r="C961" s="104"/>
      <c r="D961" s="104"/>
      <c r="E961" s="104"/>
      <c r="F961" s="104"/>
      <c r="G961" s="104"/>
      <c r="H961" s="104"/>
      <c r="I961" s="104"/>
      <c r="J961" s="104"/>
      <c r="K961" s="104"/>
      <c r="L961" s="104"/>
      <c r="M961" s="104"/>
      <c r="P961" s="104"/>
      <c r="Q961" s="104"/>
      <c r="U961" s="104"/>
      <c r="AQ961" s="104"/>
      <c r="AR961" s="104"/>
      <c r="AS961" s="104"/>
      <c r="AT961" s="104"/>
      <c r="AU961" s="104"/>
      <c r="AV961" s="104"/>
      <c r="AW961" s="104"/>
      <c r="AX961" s="104"/>
      <c r="AY961" s="104"/>
      <c r="BH961" s="104"/>
      <c r="BJ961" s="104"/>
      <c r="BK961" s="104"/>
      <c r="BL961" s="104"/>
      <c r="BM961" s="104"/>
      <c r="BN961" s="104"/>
      <c r="BO961" s="104"/>
      <c r="BP961" s="104"/>
      <c r="BQ961" s="104"/>
      <c r="BR961" s="104"/>
      <c r="BS961" s="104"/>
      <c r="BT961" s="104"/>
      <c r="BV961" s="104"/>
      <c r="BW961" s="104"/>
      <c r="BX961" s="104"/>
      <c r="BY961" s="104"/>
      <c r="BZ961" s="104"/>
      <c r="CA961" s="104"/>
      <c r="CB961" s="104"/>
      <c r="CC961" s="104"/>
      <c r="CD961" s="104"/>
      <c r="CE961" s="104"/>
      <c r="CF961" s="104"/>
      <c r="CG961" s="104"/>
      <c r="CJ961" s="104"/>
      <c r="CL961" s="104"/>
      <c r="CM961" s="104"/>
      <c r="CN961" s="104"/>
      <c r="CO961" s="104"/>
      <c r="CP961" s="104"/>
      <c r="CQ961" s="104"/>
      <c r="CR961" s="104"/>
      <c r="CS961" s="104"/>
      <c r="CT961" s="104"/>
      <c r="CU961" s="104"/>
    </row>
    <row r="962" spans="1:99" ht="13" x14ac:dyDescent="0.3">
      <c r="A962" s="104"/>
      <c r="B962" s="104"/>
      <c r="C962" s="104"/>
      <c r="D962" s="104"/>
      <c r="E962" s="104"/>
      <c r="F962" s="104"/>
      <c r="G962" s="104"/>
      <c r="H962" s="104"/>
      <c r="I962" s="104"/>
      <c r="J962" s="104"/>
      <c r="K962" s="104"/>
      <c r="L962" s="104"/>
      <c r="M962" s="104"/>
      <c r="P962" s="104"/>
      <c r="Q962" s="104"/>
      <c r="U962" s="104"/>
      <c r="AQ962" s="104"/>
      <c r="AR962" s="104"/>
      <c r="AS962" s="104"/>
      <c r="AT962" s="104"/>
      <c r="AU962" s="104"/>
      <c r="AV962" s="104"/>
      <c r="AW962" s="104"/>
      <c r="AX962" s="104"/>
      <c r="AY962" s="104"/>
      <c r="BH962" s="104"/>
      <c r="BJ962" s="104"/>
      <c r="BK962" s="104"/>
      <c r="BL962" s="104"/>
      <c r="BM962" s="104"/>
      <c r="BN962" s="104"/>
      <c r="BO962" s="104"/>
      <c r="BP962" s="104"/>
      <c r="BQ962" s="104"/>
      <c r="BR962" s="104"/>
      <c r="BS962" s="104"/>
      <c r="BT962" s="104"/>
      <c r="BV962" s="104"/>
      <c r="BW962" s="104"/>
      <c r="BX962" s="104"/>
      <c r="BY962" s="104"/>
      <c r="BZ962" s="104"/>
      <c r="CA962" s="104"/>
      <c r="CB962" s="104"/>
      <c r="CC962" s="104"/>
      <c r="CD962" s="104"/>
      <c r="CE962" s="104"/>
      <c r="CF962" s="104"/>
      <c r="CG962" s="104"/>
      <c r="CJ962" s="104"/>
      <c r="CL962" s="104"/>
      <c r="CM962" s="104"/>
      <c r="CN962" s="104"/>
      <c r="CO962" s="104"/>
      <c r="CP962" s="104"/>
      <c r="CQ962" s="104"/>
      <c r="CR962" s="104"/>
      <c r="CS962" s="104"/>
      <c r="CT962" s="104"/>
      <c r="CU962" s="104"/>
    </row>
    <row r="963" spans="1:99" ht="13" x14ac:dyDescent="0.3">
      <c r="A963" s="104"/>
      <c r="B963" s="104"/>
      <c r="C963" s="104"/>
      <c r="D963" s="104"/>
      <c r="E963" s="104"/>
      <c r="F963" s="104"/>
      <c r="G963" s="104"/>
      <c r="H963" s="104"/>
      <c r="I963" s="104"/>
      <c r="J963" s="104"/>
      <c r="K963" s="104"/>
      <c r="L963" s="104"/>
      <c r="M963" s="104"/>
      <c r="P963" s="104"/>
      <c r="Q963" s="104"/>
      <c r="U963" s="104"/>
      <c r="AQ963" s="104"/>
      <c r="AR963" s="104"/>
      <c r="AS963" s="104"/>
      <c r="AT963" s="104"/>
      <c r="AU963" s="104"/>
      <c r="AV963" s="104"/>
      <c r="AW963" s="104"/>
      <c r="AX963" s="104"/>
      <c r="AY963" s="104"/>
      <c r="BH963" s="104"/>
      <c r="BJ963" s="104"/>
      <c r="BK963" s="104"/>
      <c r="BL963" s="104"/>
      <c r="BM963" s="104"/>
      <c r="BN963" s="104"/>
      <c r="BO963" s="104"/>
      <c r="BP963" s="104"/>
      <c r="BQ963" s="104"/>
      <c r="BR963" s="104"/>
      <c r="BS963" s="104"/>
      <c r="BT963" s="104"/>
      <c r="BV963" s="104"/>
      <c r="BW963" s="104"/>
      <c r="BX963" s="104"/>
      <c r="BY963" s="104"/>
      <c r="BZ963" s="104"/>
      <c r="CA963" s="104"/>
      <c r="CB963" s="104"/>
      <c r="CC963" s="104"/>
      <c r="CD963" s="104"/>
      <c r="CE963" s="104"/>
      <c r="CF963" s="104"/>
      <c r="CG963" s="104"/>
      <c r="CJ963" s="104"/>
      <c r="CL963" s="104"/>
      <c r="CM963" s="104"/>
      <c r="CN963" s="104"/>
      <c r="CO963" s="104"/>
      <c r="CP963" s="104"/>
      <c r="CQ963" s="104"/>
      <c r="CR963" s="104"/>
      <c r="CS963" s="104"/>
      <c r="CT963" s="104"/>
      <c r="CU963" s="104"/>
    </row>
    <row r="964" spans="1:99" ht="13" x14ac:dyDescent="0.3">
      <c r="A964" s="104"/>
      <c r="B964" s="104"/>
      <c r="C964" s="104"/>
      <c r="D964" s="104"/>
      <c r="E964" s="104"/>
      <c r="F964" s="104"/>
      <c r="G964" s="104"/>
      <c r="H964" s="104"/>
      <c r="I964" s="104"/>
      <c r="J964" s="104"/>
      <c r="K964" s="104"/>
      <c r="L964" s="104"/>
      <c r="M964" s="104"/>
      <c r="P964" s="104"/>
      <c r="Q964" s="104"/>
      <c r="U964" s="104"/>
      <c r="AQ964" s="104"/>
      <c r="AR964" s="104"/>
      <c r="AS964" s="104"/>
      <c r="AT964" s="104"/>
      <c r="AU964" s="104"/>
      <c r="AV964" s="104"/>
      <c r="AW964" s="104"/>
      <c r="AX964" s="104"/>
      <c r="AY964" s="104"/>
      <c r="BH964" s="104"/>
      <c r="BJ964" s="104"/>
      <c r="BK964" s="104"/>
      <c r="BL964" s="104"/>
      <c r="BM964" s="104"/>
      <c r="BN964" s="104"/>
      <c r="BO964" s="104"/>
      <c r="BP964" s="104"/>
      <c r="BQ964" s="104"/>
      <c r="BR964" s="104"/>
      <c r="BS964" s="104"/>
      <c r="BT964" s="104"/>
      <c r="BV964" s="104"/>
      <c r="BW964" s="104"/>
      <c r="BX964" s="104"/>
      <c r="BY964" s="104"/>
      <c r="BZ964" s="104"/>
      <c r="CA964" s="104"/>
      <c r="CB964" s="104"/>
      <c r="CC964" s="104"/>
      <c r="CD964" s="104"/>
      <c r="CE964" s="104"/>
      <c r="CF964" s="104"/>
      <c r="CG964" s="104"/>
      <c r="CJ964" s="104"/>
      <c r="CL964" s="104"/>
      <c r="CM964" s="104"/>
      <c r="CN964" s="104"/>
      <c r="CO964" s="104"/>
      <c r="CP964" s="104"/>
      <c r="CQ964" s="104"/>
      <c r="CR964" s="104"/>
      <c r="CS964" s="104"/>
      <c r="CT964" s="104"/>
      <c r="CU964" s="104"/>
    </row>
    <row r="965" spans="1:99" ht="13" x14ac:dyDescent="0.3">
      <c r="A965" s="104"/>
      <c r="B965" s="104"/>
      <c r="C965" s="104"/>
      <c r="D965" s="104"/>
      <c r="E965" s="104"/>
      <c r="F965" s="104"/>
      <c r="G965" s="104"/>
      <c r="H965" s="104"/>
      <c r="I965" s="104"/>
      <c r="J965" s="104"/>
      <c r="K965" s="104"/>
      <c r="L965" s="104"/>
      <c r="M965" s="104"/>
      <c r="P965" s="104"/>
      <c r="Q965" s="104"/>
      <c r="U965" s="104"/>
      <c r="AQ965" s="104"/>
      <c r="AR965" s="104"/>
      <c r="AS965" s="104"/>
      <c r="AT965" s="104"/>
      <c r="AU965" s="104"/>
      <c r="AV965" s="104"/>
      <c r="AW965" s="104"/>
      <c r="AX965" s="104"/>
      <c r="AY965" s="104"/>
      <c r="BH965" s="104"/>
      <c r="BJ965" s="104"/>
      <c r="BK965" s="104"/>
      <c r="BL965" s="104"/>
      <c r="BM965" s="104"/>
      <c r="BN965" s="104"/>
      <c r="BO965" s="104"/>
      <c r="BP965" s="104"/>
      <c r="BQ965" s="104"/>
      <c r="BR965" s="104"/>
      <c r="BS965" s="104"/>
      <c r="BT965" s="104"/>
      <c r="BV965" s="104"/>
      <c r="BW965" s="104"/>
      <c r="BX965" s="104"/>
      <c r="BY965" s="104"/>
      <c r="BZ965" s="104"/>
      <c r="CA965" s="104"/>
      <c r="CB965" s="104"/>
      <c r="CC965" s="104"/>
      <c r="CD965" s="104"/>
      <c r="CE965" s="104"/>
      <c r="CF965" s="104"/>
      <c r="CG965" s="104"/>
      <c r="CJ965" s="104"/>
      <c r="CL965" s="104"/>
      <c r="CM965" s="104"/>
      <c r="CN965" s="104"/>
      <c r="CO965" s="104"/>
      <c r="CP965" s="104"/>
      <c r="CQ965" s="104"/>
      <c r="CR965" s="104"/>
      <c r="CS965" s="104"/>
      <c r="CT965" s="104"/>
      <c r="CU965" s="104"/>
    </row>
    <row r="966" spans="1:99" ht="13" x14ac:dyDescent="0.3">
      <c r="A966" s="104"/>
      <c r="B966" s="104"/>
      <c r="C966" s="104"/>
      <c r="D966" s="104"/>
      <c r="E966" s="104"/>
      <c r="F966" s="104"/>
      <c r="G966" s="104"/>
      <c r="H966" s="104"/>
      <c r="I966" s="104"/>
      <c r="J966" s="104"/>
      <c r="K966" s="104"/>
      <c r="L966" s="104"/>
      <c r="M966" s="104"/>
      <c r="P966" s="104"/>
      <c r="Q966" s="104"/>
      <c r="U966" s="104"/>
      <c r="AQ966" s="104"/>
      <c r="AR966" s="104"/>
      <c r="AS966" s="104"/>
      <c r="AT966" s="104"/>
      <c r="AU966" s="104"/>
      <c r="AV966" s="104"/>
      <c r="AW966" s="104"/>
      <c r="AX966" s="104"/>
      <c r="AY966" s="104"/>
      <c r="BH966" s="104"/>
      <c r="BJ966" s="104"/>
      <c r="BK966" s="104"/>
      <c r="BL966" s="104"/>
      <c r="BM966" s="104"/>
      <c r="BN966" s="104"/>
      <c r="BO966" s="104"/>
      <c r="BP966" s="104"/>
      <c r="BQ966" s="104"/>
      <c r="BR966" s="104"/>
      <c r="BS966" s="104"/>
      <c r="BT966" s="104"/>
      <c r="BV966" s="104"/>
      <c r="BW966" s="104"/>
      <c r="BX966" s="104"/>
      <c r="BY966" s="104"/>
      <c r="BZ966" s="104"/>
      <c r="CA966" s="104"/>
      <c r="CB966" s="104"/>
      <c r="CC966" s="104"/>
      <c r="CD966" s="104"/>
      <c r="CE966" s="104"/>
      <c r="CF966" s="104"/>
      <c r="CG966" s="104"/>
      <c r="CJ966" s="104"/>
      <c r="CL966" s="104"/>
      <c r="CM966" s="104"/>
      <c r="CN966" s="104"/>
      <c r="CO966" s="104"/>
      <c r="CP966" s="104"/>
      <c r="CQ966" s="104"/>
      <c r="CR966" s="104"/>
      <c r="CS966" s="104"/>
      <c r="CT966" s="104"/>
      <c r="CU966" s="104"/>
    </row>
    <row r="967" spans="1:99" ht="13" x14ac:dyDescent="0.3">
      <c r="A967" s="104"/>
      <c r="B967" s="104"/>
      <c r="C967" s="104"/>
      <c r="D967" s="104"/>
      <c r="E967" s="104"/>
      <c r="F967" s="104"/>
      <c r="G967" s="104"/>
      <c r="H967" s="104"/>
      <c r="I967" s="104"/>
      <c r="J967" s="104"/>
      <c r="K967" s="104"/>
      <c r="L967" s="104"/>
      <c r="M967" s="104"/>
      <c r="P967" s="104"/>
      <c r="Q967" s="104"/>
      <c r="U967" s="104"/>
      <c r="AQ967" s="104"/>
      <c r="AR967" s="104"/>
      <c r="AS967" s="104"/>
      <c r="AT967" s="104"/>
      <c r="AU967" s="104"/>
      <c r="AV967" s="104"/>
      <c r="AW967" s="104"/>
      <c r="AX967" s="104"/>
      <c r="AY967" s="104"/>
      <c r="BH967" s="104"/>
      <c r="BJ967" s="104"/>
      <c r="BK967" s="104"/>
      <c r="BL967" s="104"/>
      <c r="BM967" s="104"/>
      <c r="BN967" s="104"/>
      <c r="BO967" s="104"/>
      <c r="BP967" s="104"/>
      <c r="BQ967" s="104"/>
      <c r="BR967" s="104"/>
      <c r="BS967" s="104"/>
      <c r="BT967" s="104"/>
      <c r="BV967" s="104"/>
      <c r="BW967" s="104"/>
      <c r="BX967" s="104"/>
      <c r="BY967" s="104"/>
      <c r="BZ967" s="104"/>
      <c r="CA967" s="104"/>
      <c r="CB967" s="104"/>
      <c r="CC967" s="104"/>
      <c r="CD967" s="104"/>
      <c r="CE967" s="104"/>
      <c r="CF967" s="104"/>
      <c r="CG967" s="104"/>
      <c r="CJ967" s="104"/>
      <c r="CL967" s="104"/>
      <c r="CM967" s="104"/>
      <c r="CN967" s="104"/>
      <c r="CO967" s="104"/>
      <c r="CP967" s="104"/>
      <c r="CQ967" s="104"/>
      <c r="CR967" s="104"/>
      <c r="CS967" s="104"/>
      <c r="CT967" s="104"/>
      <c r="CU967" s="104"/>
    </row>
    <row r="968" spans="1:99" ht="13" x14ac:dyDescent="0.3">
      <c r="A968" s="104"/>
      <c r="B968" s="104"/>
      <c r="C968" s="104"/>
      <c r="D968" s="104"/>
      <c r="E968" s="104"/>
      <c r="F968" s="104"/>
      <c r="G968" s="104"/>
      <c r="H968" s="104"/>
      <c r="I968" s="104"/>
      <c r="J968" s="104"/>
      <c r="K968" s="104"/>
      <c r="L968" s="104"/>
      <c r="M968" s="104"/>
      <c r="P968" s="104"/>
      <c r="Q968" s="104"/>
      <c r="U968" s="104"/>
      <c r="AQ968" s="104"/>
      <c r="AR968" s="104"/>
      <c r="AS968" s="104"/>
      <c r="AT968" s="104"/>
      <c r="AU968" s="104"/>
      <c r="AV968" s="104"/>
      <c r="AW968" s="104"/>
      <c r="AX968" s="104"/>
      <c r="AY968" s="104"/>
      <c r="BH968" s="104"/>
      <c r="BJ968" s="104"/>
      <c r="BK968" s="104"/>
      <c r="BL968" s="104"/>
      <c r="BM968" s="104"/>
      <c r="BN968" s="104"/>
      <c r="BO968" s="104"/>
      <c r="BP968" s="104"/>
      <c r="BQ968" s="104"/>
      <c r="BR968" s="104"/>
      <c r="BS968" s="104"/>
      <c r="BT968" s="104"/>
      <c r="BV968" s="104"/>
      <c r="BW968" s="104"/>
      <c r="BX968" s="104"/>
      <c r="BY968" s="104"/>
      <c r="BZ968" s="104"/>
      <c r="CA968" s="104"/>
      <c r="CB968" s="104"/>
      <c r="CC968" s="104"/>
      <c r="CD968" s="104"/>
      <c r="CE968" s="104"/>
      <c r="CF968" s="104"/>
      <c r="CG968" s="104"/>
      <c r="CJ968" s="104"/>
      <c r="CL968" s="104"/>
      <c r="CM968" s="104"/>
      <c r="CN968" s="104"/>
      <c r="CO968" s="104"/>
      <c r="CP968" s="104"/>
      <c r="CQ968" s="104"/>
      <c r="CR968" s="104"/>
      <c r="CS968" s="104"/>
      <c r="CT968" s="104"/>
      <c r="CU968" s="104"/>
    </row>
    <row r="969" spans="1:99" ht="13" x14ac:dyDescent="0.3">
      <c r="A969" s="104"/>
      <c r="B969" s="104"/>
      <c r="C969" s="104"/>
      <c r="D969" s="104"/>
      <c r="E969" s="104"/>
      <c r="F969" s="104"/>
      <c r="G969" s="104"/>
      <c r="H969" s="104"/>
      <c r="I969" s="104"/>
      <c r="J969" s="104"/>
      <c r="K969" s="104"/>
      <c r="L969" s="104"/>
      <c r="M969" s="104"/>
      <c r="P969" s="104"/>
      <c r="Q969" s="104"/>
      <c r="U969" s="104"/>
      <c r="AQ969" s="104"/>
      <c r="AR969" s="104"/>
      <c r="AS969" s="104"/>
      <c r="AT969" s="104"/>
      <c r="AU969" s="104"/>
      <c r="AV969" s="104"/>
      <c r="AW969" s="104"/>
      <c r="AX969" s="104"/>
      <c r="AY969" s="104"/>
      <c r="BH969" s="104"/>
      <c r="BJ969" s="104"/>
      <c r="BK969" s="104"/>
      <c r="BL969" s="104"/>
      <c r="BM969" s="104"/>
      <c r="BN969" s="104"/>
      <c r="BO969" s="104"/>
      <c r="BP969" s="104"/>
      <c r="BQ969" s="104"/>
      <c r="BR969" s="104"/>
      <c r="BS969" s="104"/>
      <c r="BT969" s="104"/>
      <c r="BV969" s="104"/>
      <c r="BW969" s="104"/>
      <c r="BX969" s="104"/>
      <c r="BY969" s="104"/>
      <c r="BZ969" s="104"/>
      <c r="CA969" s="104"/>
      <c r="CB969" s="104"/>
      <c r="CC969" s="104"/>
      <c r="CD969" s="104"/>
      <c r="CE969" s="104"/>
      <c r="CF969" s="104"/>
      <c r="CG969" s="104"/>
      <c r="CJ969" s="104"/>
      <c r="CL969" s="104"/>
      <c r="CM969" s="104"/>
      <c r="CN969" s="104"/>
      <c r="CO969" s="104"/>
      <c r="CP969" s="104"/>
      <c r="CQ969" s="104"/>
      <c r="CR969" s="104"/>
      <c r="CS969" s="104"/>
      <c r="CT969" s="104"/>
      <c r="CU969" s="104"/>
    </row>
    <row r="970" spans="1:99" ht="13" x14ac:dyDescent="0.3">
      <c r="A970" s="104"/>
      <c r="B970" s="104"/>
      <c r="C970" s="104"/>
      <c r="D970" s="104"/>
      <c r="E970" s="104"/>
      <c r="F970" s="104"/>
      <c r="G970" s="104"/>
      <c r="H970" s="104"/>
      <c r="I970" s="104"/>
      <c r="J970" s="104"/>
      <c r="K970" s="104"/>
      <c r="L970" s="104"/>
      <c r="M970" s="104"/>
      <c r="P970" s="104"/>
      <c r="Q970" s="104"/>
      <c r="U970" s="104"/>
      <c r="AQ970" s="104"/>
      <c r="AR970" s="104"/>
      <c r="AS970" s="104"/>
      <c r="AT970" s="104"/>
      <c r="AU970" s="104"/>
      <c r="AV970" s="104"/>
      <c r="AW970" s="104"/>
      <c r="AX970" s="104"/>
      <c r="AY970" s="104"/>
      <c r="BH970" s="104"/>
      <c r="BJ970" s="104"/>
      <c r="BK970" s="104"/>
      <c r="BL970" s="104"/>
      <c r="BM970" s="104"/>
      <c r="BN970" s="104"/>
      <c r="BO970" s="104"/>
      <c r="BP970" s="104"/>
      <c r="BQ970" s="104"/>
      <c r="BR970" s="104"/>
      <c r="BS970" s="104"/>
      <c r="BT970" s="104"/>
      <c r="BV970" s="104"/>
      <c r="BW970" s="104"/>
      <c r="BX970" s="104"/>
      <c r="BY970" s="104"/>
      <c r="BZ970" s="104"/>
      <c r="CA970" s="104"/>
      <c r="CB970" s="104"/>
      <c r="CC970" s="104"/>
      <c r="CD970" s="104"/>
      <c r="CE970" s="104"/>
      <c r="CF970" s="104"/>
      <c r="CG970" s="104"/>
      <c r="CJ970" s="104"/>
      <c r="CL970" s="104"/>
      <c r="CM970" s="104"/>
      <c r="CN970" s="104"/>
      <c r="CO970" s="104"/>
      <c r="CP970" s="104"/>
      <c r="CQ970" s="104"/>
      <c r="CR970" s="104"/>
      <c r="CS970" s="104"/>
      <c r="CT970" s="104"/>
      <c r="CU970" s="104"/>
    </row>
    <row r="971" spans="1:99" ht="13" x14ac:dyDescent="0.3">
      <c r="A971" s="104"/>
      <c r="B971" s="104"/>
      <c r="C971" s="104"/>
      <c r="D971" s="104"/>
      <c r="E971" s="104"/>
      <c r="F971" s="104"/>
      <c r="G971" s="104"/>
      <c r="H971" s="104"/>
      <c r="I971" s="104"/>
      <c r="J971" s="104"/>
      <c r="K971" s="104"/>
      <c r="L971" s="104"/>
      <c r="M971" s="104"/>
      <c r="P971" s="104"/>
      <c r="Q971" s="104"/>
      <c r="U971" s="104"/>
      <c r="AQ971" s="104"/>
      <c r="AR971" s="104"/>
      <c r="AS971" s="104"/>
      <c r="AT971" s="104"/>
      <c r="AU971" s="104"/>
      <c r="AV971" s="104"/>
      <c r="AW971" s="104"/>
      <c r="AX971" s="104"/>
      <c r="AY971" s="104"/>
      <c r="BH971" s="104"/>
      <c r="BJ971" s="104"/>
      <c r="BK971" s="104"/>
      <c r="BL971" s="104"/>
      <c r="BM971" s="104"/>
      <c r="BN971" s="104"/>
      <c r="BO971" s="104"/>
      <c r="BP971" s="104"/>
      <c r="BQ971" s="104"/>
      <c r="BR971" s="104"/>
      <c r="BS971" s="104"/>
      <c r="BT971" s="104"/>
      <c r="BV971" s="104"/>
      <c r="BW971" s="104"/>
      <c r="BX971" s="104"/>
      <c r="BY971" s="104"/>
      <c r="BZ971" s="104"/>
      <c r="CA971" s="104"/>
      <c r="CB971" s="104"/>
      <c r="CC971" s="104"/>
      <c r="CD971" s="104"/>
      <c r="CE971" s="104"/>
      <c r="CF971" s="104"/>
      <c r="CG971" s="104"/>
      <c r="CJ971" s="104"/>
      <c r="CL971" s="104"/>
      <c r="CM971" s="104"/>
      <c r="CN971" s="104"/>
      <c r="CO971" s="104"/>
      <c r="CP971" s="104"/>
      <c r="CQ971" s="104"/>
      <c r="CR971" s="104"/>
      <c r="CS971" s="104"/>
      <c r="CT971" s="104"/>
      <c r="CU971" s="104"/>
    </row>
    <row r="972" spans="1:99" ht="13" x14ac:dyDescent="0.3">
      <c r="A972" s="104"/>
      <c r="B972" s="104"/>
      <c r="C972" s="104"/>
      <c r="D972" s="104"/>
      <c r="E972" s="104"/>
      <c r="F972" s="104"/>
      <c r="G972" s="104"/>
      <c r="H972" s="104"/>
      <c r="I972" s="104"/>
      <c r="J972" s="104"/>
      <c r="K972" s="104"/>
      <c r="L972" s="104"/>
      <c r="M972" s="104"/>
      <c r="P972" s="104"/>
      <c r="Q972" s="104"/>
      <c r="U972" s="104"/>
      <c r="AQ972" s="104"/>
      <c r="AR972" s="104"/>
      <c r="AS972" s="104"/>
      <c r="AT972" s="104"/>
      <c r="AU972" s="104"/>
      <c r="AV972" s="104"/>
      <c r="AW972" s="104"/>
      <c r="AX972" s="104"/>
      <c r="AY972" s="104"/>
      <c r="BH972" s="104"/>
      <c r="BJ972" s="104"/>
      <c r="BK972" s="104"/>
      <c r="BL972" s="104"/>
      <c r="BM972" s="104"/>
      <c r="BN972" s="104"/>
      <c r="BO972" s="104"/>
      <c r="BP972" s="104"/>
      <c r="BQ972" s="104"/>
      <c r="BR972" s="104"/>
      <c r="BS972" s="104"/>
      <c r="BT972" s="104"/>
      <c r="BV972" s="104"/>
      <c r="BW972" s="104"/>
      <c r="BX972" s="104"/>
      <c r="BY972" s="104"/>
      <c r="BZ972" s="104"/>
      <c r="CA972" s="104"/>
      <c r="CB972" s="104"/>
      <c r="CC972" s="104"/>
      <c r="CD972" s="104"/>
      <c r="CE972" s="104"/>
      <c r="CF972" s="104"/>
      <c r="CG972" s="104"/>
      <c r="CJ972" s="104"/>
      <c r="CL972" s="104"/>
      <c r="CM972" s="104"/>
      <c r="CN972" s="104"/>
      <c r="CO972" s="104"/>
      <c r="CP972" s="104"/>
      <c r="CQ972" s="104"/>
      <c r="CR972" s="104"/>
      <c r="CS972" s="104"/>
      <c r="CT972" s="104"/>
      <c r="CU972" s="104"/>
    </row>
    <row r="973" spans="1:99" ht="13" x14ac:dyDescent="0.3">
      <c r="A973" s="104"/>
      <c r="B973" s="104"/>
      <c r="C973" s="104"/>
      <c r="D973" s="104"/>
      <c r="E973" s="104"/>
      <c r="F973" s="104"/>
      <c r="G973" s="104"/>
      <c r="H973" s="104"/>
      <c r="I973" s="104"/>
      <c r="J973" s="104"/>
      <c r="K973" s="104"/>
      <c r="L973" s="104"/>
      <c r="M973" s="104"/>
      <c r="P973" s="104"/>
      <c r="Q973" s="104"/>
      <c r="U973" s="104"/>
      <c r="AQ973" s="104"/>
      <c r="AR973" s="104"/>
      <c r="AS973" s="104"/>
      <c r="AT973" s="104"/>
      <c r="AU973" s="104"/>
      <c r="AV973" s="104"/>
      <c r="AW973" s="104"/>
      <c r="AX973" s="104"/>
      <c r="AY973" s="104"/>
      <c r="BH973" s="104"/>
      <c r="BJ973" s="104"/>
      <c r="BK973" s="104"/>
      <c r="BL973" s="104"/>
      <c r="BM973" s="104"/>
      <c r="BN973" s="104"/>
      <c r="BO973" s="104"/>
      <c r="BP973" s="104"/>
      <c r="BQ973" s="104"/>
      <c r="BR973" s="104"/>
      <c r="BS973" s="104"/>
      <c r="BT973" s="104"/>
      <c r="BV973" s="104"/>
      <c r="BW973" s="104"/>
      <c r="BX973" s="104"/>
      <c r="BY973" s="104"/>
      <c r="BZ973" s="104"/>
      <c r="CA973" s="104"/>
      <c r="CB973" s="104"/>
      <c r="CC973" s="104"/>
      <c r="CD973" s="104"/>
      <c r="CE973" s="104"/>
      <c r="CF973" s="104"/>
      <c r="CG973" s="104"/>
      <c r="CJ973" s="104"/>
      <c r="CL973" s="104"/>
      <c r="CM973" s="104"/>
      <c r="CN973" s="104"/>
      <c r="CO973" s="104"/>
      <c r="CP973" s="104"/>
      <c r="CQ973" s="104"/>
      <c r="CR973" s="104"/>
      <c r="CS973" s="104"/>
      <c r="CT973" s="104"/>
      <c r="CU973" s="104"/>
    </row>
    <row r="974" spans="1:99" ht="13" x14ac:dyDescent="0.3">
      <c r="A974" s="104"/>
      <c r="B974" s="104"/>
      <c r="C974" s="104"/>
      <c r="D974" s="104"/>
      <c r="E974" s="104"/>
      <c r="F974" s="104"/>
      <c r="G974" s="104"/>
      <c r="H974" s="104"/>
      <c r="I974" s="104"/>
      <c r="J974" s="104"/>
      <c r="K974" s="104"/>
      <c r="L974" s="104"/>
      <c r="M974" s="104"/>
      <c r="P974" s="104"/>
      <c r="Q974" s="104"/>
      <c r="U974" s="104"/>
      <c r="AQ974" s="104"/>
      <c r="AR974" s="104"/>
      <c r="AS974" s="104"/>
      <c r="AT974" s="104"/>
      <c r="AU974" s="104"/>
      <c r="AV974" s="104"/>
      <c r="AW974" s="104"/>
      <c r="AX974" s="104"/>
      <c r="AY974" s="104"/>
      <c r="BH974" s="104"/>
      <c r="BJ974" s="104"/>
      <c r="BK974" s="104"/>
      <c r="BL974" s="104"/>
      <c r="BM974" s="104"/>
      <c r="BN974" s="104"/>
      <c r="BO974" s="104"/>
      <c r="BP974" s="104"/>
      <c r="BQ974" s="104"/>
      <c r="BR974" s="104"/>
      <c r="BS974" s="104"/>
      <c r="BT974" s="104"/>
      <c r="BV974" s="104"/>
      <c r="BW974" s="104"/>
      <c r="BX974" s="104"/>
      <c r="BY974" s="104"/>
      <c r="BZ974" s="104"/>
      <c r="CA974" s="104"/>
      <c r="CB974" s="104"/>
      <c r="CC974" s="104"/>
      <c r="CD974" s="104"/>
      <c r="CE974" s="104"/>
      <c r="CF974" s="104"/>
      <c r="CG974" s="104"/>
      <c r="CJ974" s="104"/>
      <c r="CL974" s="104"/>
      <c r="CM974" s="104"/>
      <c r="CN974" s="104"/>
      <c r="CO974" s="104"/>
      <c r="CP974" s="104"/>
      <c r="CQ974" s="104"/>
      <c r="CR974" s="104"/>
      <c r="CS974" s="104"/>
      <c r="CT974" s="104"/>
      <c r="CU974" s="104"/>
    </row>
    <row r="975" spans="1:99" ht="13" x14ac:dyDescent="0.3">
      <c r="A975" s="104"/>
      <c r="B975" s="104"/>
      <c r="C975" s="104"/>
      <c r="D975" s="104"/>
      <c r="E975" s="104"/>
      <c r="F975" s="104"/>
      <c r="G975" s="104"/>
      <c r="H975" s="104"/>
      <c r="I975" s="104"/>
      <c r="J975" s="104"/>
      <c r="K975" s="104"/>
      <c r="L975" s="104"/>
      <c r="M975" s="104"/>
      <c r="P975" s="104"/>
      <c r="Q975" s="104"/>
      <c r="U975" s="104"/>
      <c r="AQ975" s="104"/>
      <c r="AR975" s="104"/>
      <c r="AS975" s="104"/>
      <c r="AT975" s="104"/>
      <c r="AU975" s="104"/>
      <c r="AV975" s="104"/>
      <c r="AW975" s="104"/>
      <c r="AX975" s="104"/>
      <c r="AY975" s="104"/>
      <c r="BH975" s="104"/>
      <c r="BJ975" s="104"/>
      <c r="BK975" s="104"/>
      <c r="BL975" s="104"/>
      <c r="BM975" s="104"/>
      <c r="BN975" s="104"/>
      <c r="BO975" s="104"/>
      <c r="BP975" s="104"/>
      <c r="BQ975" s="104"/>
      <c r="BR975" s="104"/>
      <c r="BS975" s="104"/>
      <c r="BT975" s="104"/>
      <c r="BV975" s="104"/>
      <c r="BW975" s="104"/>
      <c r="BX975" s="104"/>
      <c r="BY975" s="104"/>
      <c r="BZ975" s="104"/>
      <c r="CA975" s="104"/>
      <c r="CB975" s="104"/>
      <c r="CC975" s="104"/>
      <c r="CD975" s="104"/>
      <c r="CE975" s="104"/>
      <c r="CF975" s="104"/>
      <c r="CG975" s="104"/>
      <c r="CJ975" s="104"/>
      <c r="CL975" s="104"/>
      <c r="CM975" s="104"/>
      <c r="CN975" s="104"/>
      <c r="CO975" s="104"/>
      <c r="CP975" s="104"/>
      <c r="CQ975" s="104"/>
      <c r="CR975" s="104"/>
      <c r="CS975" s="104"/>
      <c r="CT975" s="104"/>
      <c r="CU975" s="104"/>
    </row>
    <row r="976" spans="1:99" ht="13" x14ac:dyDescent="0.3">
      <c r="A976" s="104"/>
      <c r="B976" s="104"/>
      <c r="C976" s="104"/>
      <c r="D976" s="104"/>
      <c r="E976" s="104"/>
      <c r="F976" s="104"/>
      <c r="G976" s="104"/>
      <c r="H976" s="104"/>
      <c r="I976" s="104"/>
      <c r="J976" s="104"/>
      <c r="K976" s="104"/>
      <c r="L976" s="104"/>
      <c r="M976" s="104"/>
      <c r="P976" s="104"/>
      <c r="Q976" s="104"/>
      <c r="U976" s="104"/>
      <c r="AQ976" s="104"/>
      <c r="AR976" s="104"/>
      <c r="AS976" s="104"/>
      <c r="AT976" s="104"/>
      <c r="AU976" s="104"/>
      <c r="AV976" s="104"/>
      <c r="AW976" s="104"/>
      <c r="AX976" s="104"/>
      <c r="AY976" s="104"/>
      <c r="BH976" s="104"/>
      <c r="BJ976" s="104"/>
      <c r="BK976" s="104"/>
      <c r="BL976" s="104"/>
      <c r="BM976" s="104"/>
      <c r="BN976" s="104"/>
      <c r="BO976" s="104"/>
      <c r="BP976" s="104"/>
      <c r="BQ976" s="104"/>
      <c r="BR976" s="104"/>
      <c r="BS976" s="104"/>
      <c r="BT976" s="104"/>
      <c r="BV976" s="104"/>
      <c r="BW976" s="104"/>
      <c r="BX976" s="104"/>
      <c r="BY976" s="104"/>
      <c r="BZ976" s="104"/>
      <c r="CA976" s="104"/>
      <c r="CB976" s="104"/>
      <c r="CC976" s="104"/>
      <c r="CD976" s="104"/>
      <c r="CE976" s="104"/>
      <c r="CF976" s="104"/>
      <c r="CG976" s="104"/>
      <c r="CJ976" s="104"/>
      <c r="CL976" s="104"/>
      <c r="CM976" s="104"/>
      <c r="CN976" s="104"/>
      <c r="CO976" s="104"/>
      <c r="CP976" s="104"/>
      <c r="CQ976" s="104"/>
      <c r="CR976" s="104"/>
      <c r="CS976" s="104"/>
      <c r="CT976" s="104"/>
      <c r="CU976" s="104"/>
    </row>
    <row r="977" spans="1:99" ht="13" x14ac:dyDescent="0.3">
      <c r="A977" s="104"/>
      <c r="B977" s="104"/>
      <c r="C977" s="104"/>
      <c r="D977" s="104"/>
      <c r="E977" s="104"/>
      <c r="F977" s="104"/>
      <c r="G977" s="104"/>
      <c r="H977" s="104"/>
      <c r="I977" s="104"/>
      <c r="J977" s="104"/>
      <c r="K977" s="104"/>
      <c r="L977" s="104"/>
      <c r="M977" s="104"/>
      <c r="P977" s="104"/>
      <c r="Q977" s="104"/>
      <c r="U977" s="104"/>
      <c r="AQ977" s="104"/>
      <c r="AR977" s="104"/>
      <c r="AS977" s="104"/>
      <c r="AT977" s="104"/>
      <c r="AU977" s="104"/>
      <c r="AV977" s="104"/>
      <c r="AW977" s="104"/>
      <c r="AX977" s="104"/>
      <c r="AY977" s="104"/>
      <c r="BH977" s="104"/>
      <c r="BJ977" s="104"/>
      <c r="BK977" s="104"/>
      <c r="BL977" s="104"/>
      <c r="BM977" s="104"/>
      <c r="BN977" s="104"/>
      <c r="BO977" s="104"/>
      <c r="BP977" s="104"/>
      <c r="BQ977" s="104"/>
      <c r="BR977" s="104"/>
      <c r="BS977" s="104"/>
      <c r="BT977" s="104"/>
      <c r="BV977" s="104"/>
      <c r="BW977" s="104"/>
      <c r="BX977" s="104"/>
      <c r="BY977" s="104"/>
      <c r="BZ977" s="104"/>
      <c r="CA977" s="104"/>
      <c r="CB977" s="104"/>
      <c r="CC977" s="104"/>
      <c r="CD977" s="104"/>
      <c r="CE977" s="104"/>
      <c r="CF977" s="104"/>
      <c r="CG977" s="104"/>
      <c r="CJ977" s="104"/>
      <c r="CL977" s="104"/>
      <c r="CM977" s="104"/>
      <c r="CN977" s="104"/>
      <c r="CO977" s="104"/>
      <c r="CP977" s="104"/>
      <c r="CQ977" s="104"/>
      <c r="CR977" s="104"/>
      <c r="CS977" s="104"/>
      <c r="CT977" s="104"/>
      <c r="CU977" s="104"/>
    </row>
    <row r="978" spans="1:99" ht="13" x14ac:dyDescent="0.3">
      <c r="A978" s="104"/>
      <c r="B978" s="104"/>
      <c r="C978" s="104"/>
      <c r="D978" s="104"/>
      <c r="E978" s="104"/>
      <c r="F978" s="104"/>
      <c r="G978" s="104"/>
      <c r="H978" s="104"/>
      <c r="I978" s="104"/>
      <c r="J978" s="104"/>
      <c r="K978" s="104"/>
      <c r="L978" s="104"/>
      <c r="M978" s="104"/>
      <c r="P978" s="104"/>
      <c r="Q978" s="104"/>
      <c r="U978" s="104"/>
      <c r="AQ978" s="104"/>
      <c r="AR978" s="104"/>
      <c r="AS978" s="104"/>
      <c r="AT978" s="104"/>
      <c r="AU978" s="104"/>
      <c r="AV978" s="104"/>
      <c r="AW978" s="104"/>
      <c r="AX978" s="104"/>
      <c r="AY978" s="104"/>
      <c r="BH978" s="104"/>
      <c r="BJ978" s="104"/>
      <c r="BK978" s="104"/>
      <c r="BL978" s="104"/>
      <c r="BM978" s="104"/>
      <c r="BN978" s="104"/>
      <c r="BO978" s="104"/>
      <c r="BP978" s="104"/>
      <c r="BQ978" s="104"/>
      <c r="BR978" s="104"/>
      <c r="BS978" s="104"/>
      <c r="BT978" s="104"/>
      <c r="BV978" s="104"/>
      <c r="BW978" s="104"/>
      <c r="BX978" s="104"/>
      <c r="BY978" s="104"/>
      <c r="BZ978" s="104"/>
      <c r="CA978" s="104"/>
      <c r="CB978" s="104"/>
      <c r="CC978" s="104"/>
      <c r="CD978" s="104"/>
      <c r="CE978" s="104"/>
      <c r="CF978" s="104"/>
      <c r="CG978" s="104"/>
      <c r="CJ978" s="104"/>
      <c r="CL978" s="104"/>
      <c r="CM978" s="104"/>
      <c r="CN978" s="104"/>
      <c r="CO978" s="104"/>
      <c r="CP978" s="104"/>
      <c r="CQ978" s="104"/>
      <c r="CR978" s="104"/>
      <c r="CS978" s="104"/>
      <c r="CT978" s="104"/>
      <c r="CU978" s="104"/>
    </row>
    <row r="979" spans="1:99" ht="13" x14ac:dyDescent="0.3">
      <c r="A979" s="104"/>
      <c r="B979" s="104"/>
      <c r="C979" s="104"/>
      <c r="D979" s="104"/>
      <c r="E979" s="104"/>
      <c r="F979" s="104"/>
      <c r="G979" s="104"/>
      <c r="H979" s="104"/>
      <c r="I979" s="104"/>
      <c r="J979" s="104"/>
      <c r="K979" s="104"/>
      <c r="L979" s="104"/>
      <c r="M979" s="104"/>
      <c r="P979" s="104"/>
      <c r="Q979" s="104"/>
      <c r="U979" s="104"/>
      <c r="AQ979" s="104"/>
      <c r="AR979" s="104"/>
      <c r="AS979" s="104"/>
      <c r="AT979" s="104"/>
      <c r="AU979" s="104"/>
      <c r="AV979" s="104"/>
      <c r="AW979" s="104"/>
      <c r="AX979" s="104"/>
      <c r="AY979" s="104"/>
      <c r="BH979" s="104"/>
      <c r="BJ979" s="104"/>
      <c r="BK979" s="104"/>
      <c r="BL979" s="104"/>
      <c r="BM979" s="104"/>
      <c r="BN979" s="104"/>
      <c r="BO979" s="104"/>
      <c r="BP979" s="104"/>
      <c r="BQ979" s="104"/>
      <c r="BR979" s="104"/>
      <c r="BS979" s="104"/>
      <c r="BT979" s="104"/>
      <c r="BV979" s="104"/>
      <c r="BW979" s="104"/>
      <c r="BX979" s="104"/>
      <c r="BY979" s="104"/>
      <c r="BZ979" s="104"/>
      <c r="CA979" s="104"/>
      <c r="CB979" s="104"/>
      <c r="CC979" s="104"/>
      <c r="CD979" s="104"/>
      <c r="CE979" s="104"/>
      <c r="CF979" s="104"/>
      <c r="CG979" s="104"/>
      <c r="CJ979" s="104"/>
      <c r="CL979" s="104"/>
      <c r="CM979" s="104"/>
      <c r="CN979" s="104"/>
      <c r="CO979" s="104"/>
      <c r="CP979" s="104"/>
      <c r="CQ979" s="104"/>
      <c r="CR979" s="104"/>
      <c r="CS979" s="104"/>
      <c r="CT979" s="104"/>
      <c r="CU979" s="104"/>
    </row>
    <row r="980" spans="1:99" ht="13" x14ac:dyDescent="0.3">
      <c r="A980" s="104"/>
      <c r="B980" s="104"/>
      <c r="C980" s="104"/>
      <c r="D980" s="104"/>
      <c r="E980" s="104"/>
      <c r="F980" s="104"/>
      <c r="G980" s="104"/>
      <c r="H980" s="104"/>
      <c r="I980" s="104"/>
      <c r="J980" s="104"/>
      <c r="K980" s="104"/>
      <c r="L980" s="104"/>
      <c r="M980" s="104"/>
      <c r="P980" s="104"/>
      <c r="Q980" s="104"/>
      <c r="U980" s="104"/>
      <c r="AQ980" s="104"/>
      <c r="AR980" s="104"/>
      <c r="AS980" s="104"/>
      <c r="AT980" s="104"/>
      <c r="AU980" s="104"/>
      <c r="AV980" s="104"/>
      <c r="AW980" s="104"/>
      <c r="AX980" s="104"/>
      <c r="AY980" s="104"/>
      <c r="BH980" s="104"/>
      <c r="BJ980" s="104"/>
      <c r="BK980" s="104"/>
      <c r="BL980" s="104"/>
      <c r="BM980" s="104"/>
      <c r="BN980" s="104"/>
      <c r="BO980" s="104"/>
      <c r="BP980" s="104"/>
      <c r="BQ980" s="104"/>
      <c r="BR980" s="104"/>
      <c r="BS980" s="104"/>
      <c r="BT980" s="104"/>
      <c r="BV980" s="104"/>
      <c r="BW980" s="104"/>
      <c r="BX980" s="104"/>
      <c r="BY980" s="104"/>
      <c r="BZ980" s="104"/>
      <c r="CA980" s="104"/>
      <c r="CB980" s="104"/>
      <c r="CC980" s="104"/>
      <c r="CD980" s="104"/>
      <c r="CE980" s="104"/>
      <c r="CF980" s="104"/>
      <c r="CG980" s="104"/>
      <c r="CJ980" s="104"/>
      <c r="CL980" s="104"/>
      <c r="CM980" s="104"/>
      <c r="CN980" s="104"/>
      <c r="CO980" s="104"/>
      <c r="CP980" s="104"/>
      <c r="CQ980" s="104"/>
      <c r="CR980" s="104"/>
      <c r="CS980" s="104"/>
      <c r="CT980" s="104"/>
      <c r="CU980" s="104"/>
    </row>
    <row r="981" spans="1:99" ht="13" x14ac:dyDescent="0.3">
      <c r="A981" s="104"/>
      <c r="B981" s="104"/>
      <c r="C981" s="104"/>
      <c r="D981" s="104"/>
      <c r="E981" s="104"/>
      <c r="F981" s="104"/>
      <c r="G981" s="104"/>
      <c r="H981" s="104"/>
      <c r="I981" s="104"/>
      <c r="J981" s="104"/>
      <c r="K981" s="104"/>
      <c r="L981" s="104"/>
      <c r="M981" s="104"/>
      <c r="P981" s="104"/>
      <c r="Q981" s="104"/>
      <c r="U981" s="104"/>
      <c r="AQ981" s="104"/>
      <c r="AR981" s="104"/>
      <c r="AS981" s="104"/>
      <c r="AT981" s="104"/>
      <c r="AU981" s="104"/>
      <c r="AV981" s="104"/>
      <c r="AW981" s="104"/>
      <c r="AX981" s="104"/>
      <c r="AY981" s="104"/>
      <c r="BH981" s="104"/>
      <c r="BJ981" s="104"/>
      <c r="BK981" s="104"/>
      <c r="BL981" s="104"/>
      <c r="BM981" s="104"/>
      <c r="BN981" s="104"/>
      <c r="BO981" s="104"/>
      <c r="BP981" s="104"/>
      <c r="BQ981" s="104"/>
      <c r="BR981" s="104"/>
      <c r="BS981" s="104"/>
      <c r="BT981" s="104"/>
      <c r="BV981" s="104"/>
      <c r="BW981" s="104"/>
      <c r="BX981" s="104"/>
      <c r="BY981" s="104"/>
      <c r="BZ981" s="104"/>
      <c r="CA981" s="104"/>
      <c r="CB981" s="104"/>
      <c r="CC981" s="104"/>
      <c r="CD981" s="104"/>
      <c r="CE981" s="104"/>
      <c r="CF981" s="104"/>
      <c r="CG981" s="104"/>
      <c r="CJ981" s="104"/>
      <c r="CL981" s="104"/>
      <c r="CM981" s="104"/>
      <c r="CN981" s="104"/>
      <c r="CO981" s="104"/>
      <c r="CP981" s="104"/>
      <c r="CQ981" s="104"/>
      <c r="CR981" s="104"/>
      <c r="CS981" s="104"/>
      <c r="CT981" s="104"/>
      <c r="CU981" s="104"/>
    </row>
    <row r="982" spans="1:99" ht="13" x14ac:dyDescent="0.3">
      <c r="A982" s="104"/>
      <c r="B982" s="104"/>
      <c r="C982" s="104"/>
      <c r="D982" s="104"/>
      <c r="E982" s="104"/>
      <c r="F982" s="104"/>
      <c r="G982" s="104"/>
      <c r="H982" s="104"/>
      <c r="I982" s="104"/>
      <c r="J982" s="104"/>
      <c r="K982" s="104"/>
      <c r="L982" s="104"/>
      <c r="M982" s="104"/>
      <c r="P982" s="104"/>
      <c r="Q982" s="104"/>
      <c r="U982" s="104"/>
      <c r="AQ982" s="104"/>
      <c r="AR982" s="104"/>
      <c r="AS982" s="104"/>
      <c r="AT982" s="104"/>
      <c r="AU982" s="104"/>
      <c r="AV982" s="104"/>
      <c r="AW982" s="104"/>
      <c r="AX982" s="104"/>
      <c r="AY982" s="104"/>
      <c r="BH982" s="104"/>
      <c r="BJ982" s="104"/>
      <c r="BK982" s="104"/>
      <c r="BL982" s="104"/>
      <c r="BM982" s="104"/>
      <c r="BN982" s="104"/>
      <c r="BO982" s="104"/>
      <c r="BP982" s="104"/>
      <c r="BQ982" s="104"/>
      <c r="BR982" s="104"/>
      <c r="BS982" s="104"/>
      <c r="BT982" s="104"/>
      <c r="BV982" s="104"/>
      <c r="BW982" s="104"/>
      <c r="BX982" s="104"/>
      <c r="BY982" s="104"/>
      <c r="BZ982" s="104"/>
      <c r="CA982" s="104"/>
      <c r="CB982" s="104"/>
      <c r="CC982" s="104"/>
      <c r="CD982" s="104"/>
      <c r="CE982" s="104"/>
      <c r="CF982" s="104"/>
      <c r="CG982" s="104"/>
      <c r="CJ982" s="104"/>
      <c r="CL982" s="104"/>
      <c r="CM982" s="104"/>
      <c r="CN982" s="104"/>
      <c r="CO982" s="104"/>
      <c r="CP982" s="104"/>
      <c r="CQ982" s="104"/>
      <c r="CR982" s="104"/>
      <c r="CS982" s="104"/>
      <c r="CT982" s="104"/>
      <c r="CU982" s="104"/>
    </row>
    <row r="983" spans="1:99" ht="13" x14ac:dyDescent="0.3">
      <c r="A983" s="104"/>
      <c r="B983" s="104"/>
      <c r="C983" s="104"/>
      <c r="D983" s="104"/>
      <c r="E983" s="104"/>
      <c r="F983" s="104"/>
      <c r="G983" s="104"/>
      <c r="H983" s="104"/>
      <c r="I983" s="104"/>
      <c r="J983" s="104"/>
      <c r="K983" s="104"/>
      <c r="L983" s="104"/>
      <c r="M983" s="104"/>
      <c r="P983" s="104"/>
      <c r="Q983" s="104"/>
      <c r="U983" s="104"/>
      <c r="AQ983" s="104"/>
      <c r="AR983" s="104"/>
      <c r="AS983" s="104"/>
      <c r="AT983" s="104"/>
      <c r="AU983" s="104"/>
      <c r="AV983" s="104"/>
      <c r="AW983" s="104"/>
      <c r="AX983" s="104"/>
      <c r="AY983" s="104"/>
      <c r="BH983" s="104"/>
      <c r="BJ983" s="104"/>
      <c r="BK983" s="104"/>
      <c r="BL983" s="104"/>
      <c r="BM983" s="104"/>
      <c r="BN983" s="104"/>
      <c r="BO983" s="104"/>
      <c r="BP983" s="104"/>
      <c r="BQ983" s="104"/>
      <c r="BR983" s="104"/>
      <c r="BS983" s="104"/>
      <c r="BT983" s="104"/>
      <c r="BV983" s="104"/>
      <c r="BW983" s="104"/>
      <c r="BX983" s="104"/>
      <c r="BY983" s="104"/>
      <c r="BZ983" s="104"/>
      <c r="CA983" s="104"/>
      <c r="CB983" s="104"/>
      <c r="CC983" s="104"/>
      <c r="CD983" s="104"/>
      <c r="CE983" s="104"/>
      <c r="CF983" s="104"/>
      <c r="CG983" s="104"/>
      <c r="CJ983" s="104"/>
      <c r="CL983" s="104"/>
      <c r="CM983" s="104"/>
      <c r="CN983" s="104"/>
      <c r="CO983" s="104"/>
      <c r="CP983" s="104"/>
      <c r="CQ983" s="104"/>
      <c r="CR983" s="104"/>
      <c r="CS983" s="104"/>
      <c r="CT983" s="104"/>
      <c r="CU983" s="104"/>
    </row>
    <row r="984" spans="1:99" ht="13" x14ac:dyDescent="0.3">
      <c r="A984" s="104"/>
      <c r="B984" s="104"/>
      <c r="C984" s="104"/>
      <c r="D984" s="104"/>
      <c r="E984" s="104"/>
      <c r="F984" s="104"/>
      <c r="G984" s="104"/>
      <c r="H984" s="104"/>
      <c r="I984" s="104"/>
      <c r="J984" s="104"/>
      <c r="K984" s="104"/>
      <c r="L984" s="104"/>
      <c r="M984" s="104"/>
      <c r="P984" s="104"/>
      <c r="Q984" s="104"/>
      <c r="U984" s="104"/>
      <c r="AQ984" s="104"/>
      <c r="AR984" s="104"/>
      <c r="AS984" s="104"/>
      <c r="AT984" s="104"/>
      <c r="AU984" s="104"/>
      <c r="AV984" s="104"/>
      <c r="AW984" s="104"/>
      <c r="AX984" s="104"/>
      <c r="AY984" s="104"/>
      <c r="BH984" s="104"/>
      <c r="BJ984" s="104"/>
      <c r="BK984" s="104"/>
      <c r="BL984" s="104"/>
      <c r="BM984" s="104"/>
      <c r="BN984" s="104"/>
      <c r="BO984" s="104"/>
      <c r="BP984" s="104"/>
      <c r="BQ984" s="104"/>
      <c r="BR984" s="104"/>
      <c r="BS984" s="104"/>
      <c r="BT984" s="104"/>
      <c r="BV984" s="104"/>
      <c r="BW984" s="104"/>
      <c r="BX984" s="104"/>
      <c r="BY984" s="104"/>
      <c r="BZ984" s="104"/>
      <c r="CA984" s="104"/>
      <c r="CB984" s="104"/>
      <c r="CC984" s="104"/>
      <c r="CD984" s="104"/>
      <c r="CE984" s="104"/>
      <c r="CF984" s="104"/>
      <c r="CG984" s="104"/>
      <c r="CJ984" s="104"/>
      <c r="CL984" s="104"/>
      <c r="CM984" s="104"/>
      <c r="CN984" s="104"/>
      <c r="CO984" s="104"/>
      <c r="CP984" s="104"/>
      <c r="CQ984" s="104"/>
      <c r="CR984" s="104"/>
      <c r="CS984" s="104"/>
      <c r="CT984" s="104"/>
      <c r="CU984" s="104"/>
    </row>
    <row r="985" spans="1:99" ht="13" x14ac:dyDescent="0.3">
      <c r="A985" s="104"/>
      <c r="B985" s="104"/>
      <c r="C985" s="104"/>
      <c r="D985" s="104"/>
      <c r="E985" s="104"/>
      <c r="F985" s="104"/>
      <c r="G985" s="104"/>
      <c r="H985" s="104"/>
      <c r="I985" s="104"/>
      <c r="J985" s="104"/>
      <c r="K985" s="104"/>
      <c r="L985" s="104"/>
      <c r="M985" s="104"/>
      <c r="P985" s="104"/>
      <c r="Q985" s="104"/>
      <c r="U985" s="104"/>
      <c r="AQ985" s="104"/>
      <c r="AR985" s="104"/>
      <c r="AS985" s="104"/>
      <c r="AT985" s="104"/>
      <c r="AU985" s="104"/>
      <c r="AV985" s="104"/>
      <c r="AW985" s="104"/>
      <c r="AX985" s="104"/>
      <c r="AY985" s="104"/>
      <c r="BH985" s="104"/>
      <c r="BJ985" s="104"/>
      <c r="BK985" s="104"/>
      <c r="BL985" s="104"/>
      <c r="BM985" s="104"/>
      <c r="BN985" s="104"/>
      <c r="BO985" s="104"/>
      <c r="BP985" s="104"/>
      <c r="BQ985" s="104"/>
      <c r="BR985" s="104"/>
      <c r="BS985" s="104"/>
      <c r="BT985" s="104"/>
      <c r="BV985" s="104"/>
      <c r="BW985" s="104"/>
      <c r="BX985" s="104"/>
      <c r="BY985" s="104"/>
      <c r="BZ985" s="104"/>
      <c r="CA985" s="104"/>
      <c r="CB985" s="104"/>
      <c r="CC985" s="104"/>
      <c r="CD985" s="104"/>
      <c r="CE985" s="104"/>
      <c r="CF985" s="104"/>
      <c r="CG985" s="104"/>
      <c r="CJ985" s="104"/>
      <c r="CL985" s="104"/>
      <c r="CM985" s="104"/>
      <c r="CN985" s="104"/>
      <c r="CO985" s="104"/>
      <c r="CP985" s="104"/>
      <c r="CQ985" s="104"/>
      <c r="CR985" s="104"/>
      <c r="CS985" s="104"/>
      <c r="CT985" s="104"/>
      <c r="CU985" s="104"/>
    </row>
    <row r="986" spans="1:99" ht="13" x14ac:dyDescent="0.3">
      <c r="A986" s="104"/>
      <c r="B986" s="104"/>
      <c r="C986" s="104"/>
      <c r="D986" s="104"/>
      <c r="E986" s="104"/>
      <c r="F986" s="104"/>
      <c r="G986" s="104"/>
      <c r="H986" s="104"/>
      <c r="I986" s="104"/>
      <c r="J986" s="104"/>
      <c r="K986" s="104"/>
      <c r="L986" s="104"/>
      <c r="M986" s="104"/>
      <c r="P986" s="104"/>
      <c r="Q986" s="104"/>
      <c r="U986" s="104"/>
      <c r="AQ986" s="104"/>
      <c r="AR986" s="104"/>
      <c r="AS986" s="104"/>
      <c r="AT986" s="104"/>
      <c r="AU986" s="104"/>
      <c r="AV986" s="104"/>
      <c r="AW986" s="104"/>
      <c r="AX986" s="104"/>
      <c r="AY986" s="104"/>
      <c r="BH986" s="104"/>
      <c r="BJ986" s="104"/>
      <c r="BK986" s="104"/>
      <c r="BL986" s="104"/>
      <c r="BM986" s="104"/>
      <c r="BN986" s="104"/>
      <c r="BO986" s="104"/>
      <c r="BP986" s="104"/>
      <c r="BQ986" s="104"/>
      <c r="BR986" s="104"/>
      <c r="BS986" s="104"/>
      <c r="BT986" s="104"/>
      <c r="BV986" s="104"/>
      <c r="BW986" s="104"/>
      <c r="BX986" s="104"/>
      <c r="BY986" s="104"/>
      <c r="BZ986" s="104"/>
      <c r="CA986" s="104"/>
      <c r="CB986" s="104"/>
      <c r="CC986" s="104"/>
      <c r="CD986" s="104"/>
      <c r="CE986" s="104"/>
      <c r="CF986" s="104"/>
      <c r="CG986" s="104"/>
      <c r="CJ986" s="104"/>
      <c r="CL986" s="104"/>
      <c r="CM986" s="104"/>
      <c r="CN986" s="104"/>
      <c r="CO986" s="104"/>
      <c r="CP986" s="104"/>
      <c r="CQ986" s="104"/>
      <c r="CR986" s="104"/>
      <c r="CS986" s="104"/>
      <c r="CT986" s="104"/>
      <c r="CU986" s="104"/>
    </row>
    <row r="987" spans="1:99" ht="13" x14ac:dyDescent="0.3">
      <c r="A987" s="104"/>
      <c r="B987" s="104"/>
      <c r="C987" s="104"/>
      <c r="D987" s="104"/>
      <c r="E987" s="104"/>
      <c r="F987" s="104"/>
      <c r="G987" s="104"/>
      <c r="H987" s="104"/>
      <c r="I987" s="104"/>
      <c r="J987" s="104"/>
      <c r="K987" s="104"/>
      <c r="L987" s="104"/>
      <c r="M987" s="104"/>
      <c r="P987" s="104"/>
      <c r="Q987" s="104"/>
      <c r="U987" s="104"/>
      <c r="AQ987" s="104"/>
      <c r="AR987" s="104"/>
      <c r="AS987" s="104"/>
      <c r="AT987" s="104"/>
      <c r="AU987" s="104"/>
      <c r="AV987" s="104"/>
      <c r="AW987" s="104"/>
      <c r="AX987" s="104"/>
      <c r="AY987" s="104"/>
      <c r="BH987" s="104"/>
      <c r="BJ987" s="104"/>
      <c r="BK987" s="104"/>
      <c r="BL987" s="104"/>
      <c r="BM987" s="104"/>
      <c r="BN987" s="104"/>
      <c r="BO987" s="104"/>
      <c r="BP987" s="104"/>
      <c r="BQ987" s="104"/>
      <c r="BR987" s="104"/>
      <c r="BS987" s="104"/>
      <c r="BT987" s="104"/>
      <c r="BV987" s="104"/>
      <c r="BW987" s="104"/>
      <c r="BX987" s="104"/>
      <c r="BY987" s="104"/>
      <c r="BZ987" s="104"/>
      <c r="CA987" s="104"/>
      <c r="CB987" s="104"/>
      <c r="CC987" s="104"/>
      <c r="CD987" s="104"/>
      <c r="CE987" s="104"/>
      <c r="CF987" s="104"/>
      <c r="CG987" s="104"/>
      <c r="CJ987" s="104"/>
      <c r="CL987" s="104"/>
      <c r="CM987" s="104"/>
      <c r="CN987" s="104"/>
      <c r="CO987" s="104"/>
      <c r="CP987" s="104"/>
      <c r="CQ987" s="104"/>
      <c r="CR987" s="104"/>
      <c r="CS987" s="104"/>
      <c r="CT987" s="104"/>
      <c r="CU987" s="104"/>
    </row>
    <row r="988" spans="1:99" ht="13" x14ac:dyDescent="0.3">
      <c r="A988" s="104"/>
      <c r="B988" s="104"/>
      <c r="C988" s="104"/>
      <c r="D988" s="104"/>
      <c r="E988" s="104"/>
      <c r="F988" s="104"/>
      <c r="G988" s="104"/>
      <c r="H988" s="104"/>
      <c r="I988" s="104"/>
      <c r="J988" s="104"/>
      <c r="K988" s="104"/>
      <c r="L988" s="104"/>
      <c r="M988" s="104"/>
      <c r="P988" s="104"/>
      <c r="Q988" s="104"/>
      <c r="U988" s="104"/>
      <c r="AQ988" s="104"/>
      <c r="AR988" s="104"/>
      <c r="AS988" s="104"/>
      <c r="AT988" s="104"/>
      <c r="AU988" s="104"/>
      <c r="AV988" s="104"/>
      <c r="AW988" s="104"/>
      <c r="AX988" s="104"/>
      <c r="AY988" s="104"/>
      <c r="BH988" s="104"/>
      <c r="BJ988" s="104"/>
      <c r="BK988" s="104"/>
      <c r="BL988" s="104"/>
      <c r="BM988" s="104"/>
      <c r="BN988" s="104"/>
      <c r="BO988" s="104"/>
      <c r="BP988" s="104"/>
      <c r="BQ988" s="104"/>
      <c r="BR988" s="104"/>
      <c r="BS988" s="104"/>
      <c r="BT988" s="104"/>
      <c r="BV988" s="104"/>
      <c r="BW988" s="104"/>
      <c r="BX988" s="104"/>
      <c r="BY988" s="104"/>
      <c r="BZ988" s="104"/>
      <c r="CA988" s="104"/>
      <c r="CB988" s="104"/>
      <c r="CC988" s="104"/>
      <c r="CD988" s="104"/>
      <c r="CE988" s="104"/>
      <c r="CF988" s="104"/>
      <c r="CG988" s="104"/>
      <c r="CJ988" s="104"/>
      <c r="CL988" s="104"/>
      <c r="CM988" s="104"/>
      <c r="CN988" s="104"/>
      <c r="CO988" s="104"/>
      <c r="CP988" s="104"/>
      <c r="CQ988" s="104"/>
      <c r="CR988" s="104"/>
      <c r="CS988" s="104"/>
      <c r="CT988" s="104"/>
      <c r="CU988" s="104"/>
    </row>
    <row r="989" spans="1:99" ht="13" x14ac:dyDescent="0.3">
      <c r="A989" s="104"/>
      <c r="B989" s="104"/>
      <c r="C989" s="104"/>
      <c r="D989" s="104"/>
      <c r="E989" s="104"/>
      <c r="F989" s="104"/>
      <c r="G989" s="104"/>
      <c r="H989" s="104"/>
      <c r="I989" s="104"/>
      <c r="J989" s="104"/>
      <c r="K989" s="104"/>
      <c r="L989" s="104"/>
      <c r="M989" s="104"/>
      <c r="P989" s="104"/>
      <c r="Q989" s="104"/>
      <c r="U989" s="104"/>
      <c r="AQ989" s="104"/>
      <c r="AR989" s="104"/>
      <c r="AS989" s="104"/>
      <c r="AT989" s="104"/>
      <c r="AU989" s="104"/>
      <c r="AV989" s="104"/>
      <c r="AW989" s="104"/>
      <c r="AX989" s="104"/>
      <c r="AY989" s="104"/>
      <c r="BH989" s="104"/>
      <c r="BJ989" s="104"/>
      <c r="BK989" s="104"/>
      <c r="BL989" s="104"/>
      <c r="BM989" s="104"/>
      <c r="BN989" s="104"/>
      <c r="BO989" s="104"/>
      <c r="BP989" s="104"/>
      <c r="BQ989" s="104"/>
      <c r="BR989" s="104"/>
      <c r="BS989" s="104"/>
      <c r="BT989" s="104"/>
      <c r="BV989" s="104"/>
      <c r="BW989" s="104"/>
      <c r="BX989" s="104"/>
      <c r="BY989" s="104"/>
      <c r="BZ989" s="104"/>
      <c r="CA989" s="104"/>
      <c r="CB989" s="104"/>
      <c r="CC989" s="104"/>
      <c r="CD989" s="104"/>
      <c r="CE989" s="104"/>
      <c r="CF989" s="104"/>
      <c r="CG989" s="104"/>
      <c r="CJ989" s="104"/>
      <c r="CL989" s="104"/>
      <c r="CM989" s="104"/>
      <c r="CN989" s="104"/>
      <c r="CO989" s="104"/>
      <c r="CP989" s="104"/>
      <c r="CQ989" s="104"/>
      <c r="CR989" s="104"/>
      <c r="CS989" s="104"/>
      <c r="CT989" s="104"/>
      <c r="CU989" s="104"/>
    </row>
    <row r="990" spans="1:99" ht="13" x14ac:dyDescent="0.3">
      <c r="A990" s="104"/>
      <c r="B990" s="104"/>
      <c r="C990" s="104"/>
      <c r="D990" s="104"/>
      <c r="E990" s="104"/>
      <c r="F990" s="104"/>
      <c r="G990" s="104"/>
      <c r="H990" s="104"/>
      <c r="I990" s="104"/>
      <c r="J990" s="104"/>
      <c r="K990" s="104"/>
      <c r="L990" s="104"/>
      <c r="M990" s="104"/>
      <c r="P990" s="104"/>
      <c r="Q990" s="104"/>
      <c r="U990" s="104"/>
      <c r="AQ990" s="104"/>
      <c r="AR990" s="104"/>
      <c r="AS990" s="104"/>
      <c r="AT990" s="104"/>
      <c r="AU990" s="104"/>
      <c r="AV990" s="104"/>
      <c r="AW990" s="104"/>
      <c r="AX990" s="104"/>
      <c r="AY990" s="104"/>
      <c r="BH990" s="104"/>
      <c r="BJ990" s="104"/>
      <c r="BK990" s="104"/>
      <c r="BL990" s="104"/>
      <c r="BM990" s="104"/>
      <c r="BN990" s="104"/>
      <c r="BO990" s="104"/>
      <c r="BP990" s="104"/>
      <c r="BQ990" s="104"/>
      <c r="BR990" s="104"/>
      <c r="BS990" s="104"/>
      <c r="BT990" s="104"/>
      <c r="BV990" s="104"/>
      <c r="BW990" s="104"/>
      <c r="BX990" s="104"/>
      <c r="BY990" s="104"/>
      <c r="BZ990" s="104"/>
      <c r="CA990" s="104"/>
      <c r="CB990" s="104"/>
      <c r="CC990" s="104"/>
      <c r="CD990" s="104"/>
      <c r="CE990" s="104"/>
      <c r="CF990" s="104"/>
      <c r="CG990" s="104"/>
      <c r="CJ990" s="104"/>
      <c r="CL990" s="104"/>
      <c r="CM990" s="104"/>
      <c r="CN990" s="104"/>
      <c r="CO990" s="104"/>
      <c r="CP990" s="104"/>
      <c r="CQ990" s="104"/>
      <c r="CR990" s="104"/>
      <c r="CS990" s="104"/>
      <c r="CT990" s="104"/>
      <c r="CU990" s="104"/>
    </row>
    <row r="991" spans="1:99" ht="13" x14ac:dyDescent="0.3">
      <c r="A991" s="104"/>
      <c r="B991" s="104"/>
      <c r="C991" s="104"/>
      <c r="D991" s="104"/>
      <c r="E991" s="104"/>
      <c r="F991" s="104"/>
      <c r="G991" s="104"/>
      <c r="H991" s="104"/>
      <c r="I991" s="104"/>
      <c r="J991" s="104"/>
      <c r="K991" s="104"/>
      <c r="L991" s="104"/>
      <c r="M991" s="104"/>
      <c r="P991" s="104"/>
      <c r="Q991" s="104"/>
      <c r="U991" s="104"/>
      <c r="AQ991" s="104"/>
      <c r="AR991" s="104"/>
      <c r="AS991" s="104"/>
      <c r="AT991" s="104"/>
      <c r="AU991" s="104"/>
      <c r="AV991" s="104"/>
      <c r="AW991" s="104"/>
      <c r="AX991" s="104"/>
      <c r="AY991" s="104"/>
      <c r="BH991" s="104"/>
      <c r="BJ991" s="104"/>
      <c r="BK991" s="104"/>
      <c r="BL991" s="104"/>
      <c r="BM991" s="104"/>
      <c r="BN991" s="104"/>
      <c r="BO991" s="104"/>
      <c r="BP991" s="104"/>
      <c r="BQ991" s="104"/>
      <c r="BR991" s="104"/>
      <c r="BS991" s="104"/>
      <c r="BT991" s="104"/>
      <c r="BV991" s="104"/>
      <c r="BW991" s="104"/>
      <c r="BX991" s="104"/>
      <c r="BY991" s="104"/>
      <c r="BZ991" s="104"/>
      <c r="CA991" s="104"/>
      <c r="CB991" s="104"/>
      <c r="CC991" s="104"/>
      <c r="CD991" s="104"/>
      <c r="CE991" s="104"/>
      <c r="CF991" s="104"/>
      <c r="CG991" s="104"/>
      <c r="CJ991" s="104"/>
      <c r="CL991" s="104"/>
      <c r="CM991" s="104"/>
      <c r="CN991" s="104"/>
      <c r="CO991" s="104"/>
      <c r="CP991" s="104"/>
      <c r="CQ991" s="104"/>
      <c r="CR991" s="104"/>
      <c r="CS991" s="104"/>
      <c r="CT991" s="104"/>
      <c r="CU991" s="104"/>
    </row>
    <row r="992" spans="1:99" ht="13" x14ac:dyDescent="0.3">
      <c r="A992" s="104"/>
      <c r="B992" s="104"/>
      <c r="C992" s="104"/>
      <c r="D992" s="104"/>
      <c r="E992" s="104"/>
      <c r="F992" s="104"/>
      <c r="G992" s="104"/>
      <c r="H992" s="104"/>
      <c r="I992" s="104"/>
      <c r="J992" s="104"/>
      <c r="K992" s="104"/>
      <c r="L992" s="104"/>
      <c r="M992" s="104"/>
      <c r="P992" s="104"/>
      <c r="Q992" s="104"/>
      <c r="U992" s="104"/>
      <c r="AQ992" s="104"/>
      <c r="AR992" s="104"/>
      <c r="AS992" s="104"/>
      <c r="AT992" s="104"/>
      <c r="AU992" s="104"/>
      <c r="AV992" s="104"/>
      <c r="AW992" s="104"/>
      <c r="AX992" s="104"/>
      <c r="AY992" s="104"/>
      <c r="BH992" s="104"/>
      <c r="BJ992" s="104"/>
      <c r="BK992" s="104"/>
      <c r="BL992" s="104"/>
      <c r="BM992" s="104"/>
      <c r="BN992" s="104"/>
      <c r="BO992" s="104"/>
      <c r="BP992" s="104"/>
      <c r="BQ992" s="104"/>
      <c r="BR992" s="104"/>
      <c r="BS992" s="104"/>
      <c r="BT992" s="104"/>
      <c r="BV992" s="104"/>
      <c r="BW992" s="104"/>
      <c r="BX992" s="104"/>
      <c r="BY992" s="104"/>
      <c r="BZ992" s="104"/>
      <c r="CA992" s="104"/>
      <c r="CB992" s="104"/>
      <c r="CC992" s="104"/>
      <c r="CD992" s="104"/>
      <c r="CE992" s="104"/>
      <c r="CF992" s="104"/>
      <c r="CG992" s="104"/>
      <c r="CJ992" s="104"/>
      <c r="CL992" s="104"/>
      <c r="CM992" s="104"/>
      <c r="CN992" s="104"/>
      <c r="CO992" s="104"/>
      <c r="CP992" s="104"/>
      <c r="CQ992" s="104"/>
      <c r="CR992" s="104"/>
      <c r="CS992" s="104"/>
      <c r="CT992" s="104"/>
      <c r="CU992" s="104"/>
    </row>
    <row r="993" spans="1:99" ht="13" x14ac:dyDescent="0.3">
      <c r="A993" s="104"/>
      <c r="B993" s="104"/>
      <c r="C993" s="104"/>
      <c r="D993" s="104"/>
      <c r="E993" s="104"/>
      <c r="F993" s="104"/>
      <c r="G993" s="104"/>
      <c r="H993" s="104"/>
      <c r="I993" s="104"/>
      <c r="J993" s="104"/>
      <c r="K993" s="104"/>
      <c r="L993" s="104"/>
      <c r="M993" s="104"/>
      <c r="P993" s="104"/>
      <c r="Q993" s="104"/>
      <c r="U993" s="104"/>
      <c r="AQ993" s="104"/>
      <c r="AR993" s="104"/>
      <c r="AS993" s="104"/>
      <c r="AT993" s="104"/>
      <c r="AU993" s="104"/>
      <c r="AV993" s="104"/>
      <c r="AW993" s="104"/>
      <c r="AX993" s="104"/>
      <c r="AY993" s="104"/>
      <c r="BH993" s="104"/>
      <c r="BJ993" s="104"/>
      <c r="BK993" s="104"/>
      <c r="BL993" s="104"/>
      <c r="BM993" s="104"/>
      <c r="BN993" s="104"/>
      <c r="BO993" s="104"/>
      <c r="BP993" s="104"/>
      <c r="BQ993" s="104"/>
      <c r="BR993" s="104"/>
      <c r="BS993" s="104"/>
      <c r="BT993" s="104"/>
      <c r="BV993" s="104"/>
      <c r="BW993" s="104"/>
      <c r="BX993" s="104"/>
      <c r="BY993" s="104"/>
      <c r="BZ993" s="104"/>
      <c r="CA993" s="104"/>
      <c r="CB993" s="104"/>
      <c r="CC993" s="104"/>
      <c r="CD993" s="104"/>
      <c r="CE993" s="104"/>
      <c r="CF993" s="104"/>
      <c r="CG993" s="104"/>
      <c r="CJ993" s="104"/>
      <c r="CL993" s="104"/>
      <c r="CM993" s="104"/>
      <c r="CN993" s="104"/>
      <c r="CO993" s="104"/>
      <c r="CP993" s="104"/>
      <c r="CQ993" s="104"/>
      <c r="CR993" s="104"/>
      <c r="CS993" s="104"/>
      <c r="CT993" s="104"/>
      <c r="CU993" s="104"/>
    </row>
    <row r="994" spans="1:99" ht="13" x14ac:dyDescent="0.3">
      <c r="A994" s="104"/>
      <c r="B994" s="104"/>
      <c r="C994" s="104"/>
      <c r="D994" s="104"/>
      <c r="E994" s="104"/>
      <c r="F994" s="104"/>
      <c r="G994" s="104"/>
      <c r="H994" s="104"/>
      <c r="I994" s="104"/>
      <c r="J994" s="104"/>
      <c r="K994" s="104"/>
      <c r="L994" s="104"/>
      <c r="M994" s="104"/>
      <c r="P994" s="104"/>
      <c r="Q994" s="104"/>
      <c r="U994" s="104"/>
      <c r="AQ994" s="104"/>
      <c r="AR994" s="104"/>
      <c r="AS994" s="104"/>
      <c r="AT994" s="104"/>
      <c r="AU994" s="104"/>
      <c r="AV994" s="104"/>
      <c r="AW994" s="104"/>
      <c r="AX994" s="104"/>
      <c r="AY994" s="104"/>
      <c r="BH994" s="104"/>
      <c r="BJ994" s="104"/>
      <c r="BK994" s="104"/>
      <c r="BL994" s="104"/>
      <c r="BM994" s="104"/>
      <c r="BN994" s="104"/>
      <c r="BO994" s="104"/>
      <c r="BP994" s="104"/>
      <c r="BQ994" s="104"/>
      <c r="BR994" s="104"/>
      <c r="BS994" s="104"/>
      <c r="BT994" s="104"/>
      <c r="BV994" s="104"/>
      <c r="BW994" s="104"/>
      <c r="BX994" s="104"/>
      <c r="BY994" s="104"/>
      <c r="BZ994" s="104"/>
      <c r="CA994" s="104"/>
      <c r="CB994" s="104"/>
      <c r="CC994" s="104"/>
      <c r="CD994" s="104"/>
      <c r="CE994" s="104"/>
      <c r="CF994" s="104"/>
      <c r="CG994" s="104"/>
      <c r="CJ994" s="104"/>
      <c r="CL994" s="104"/>
      <c r="CM994" s="104"/>
      <c r="CN994" s="104"/>
      <c r="CO994" s="104"/>
      <c r="CP994" s="104"/>
      <c r="CQ994" s="104"/>
      <c r="CR994" s="104"/>
      <c r="CS994" s="104"/>
      <c r="CT994" s="104"/>
      <c r="CU994" s="104"/>
    </row>
    <row r="995" spans="1:99" ht="13" x14ac:dyDescent="0.3">
      <c r="A995" s="104"/>
      <c r="B995" s="104"/>
      <c r="C995" s="104"/>
      <c r="D995" s="104"/>
      <c r="E995" s="104"/>
      <c r="F995" s="104"/>
      <c r="G995" s="104"/>
      <c r="H995" s="104"/>
      <c r="I995" s="104"/>
      <c r="J995" s="104"/>
      <c r="K995" s="104"/>
      <c r="L995" s="104"/>
      <c r="M995" s="104"/>
      <c r="P995" s="104"/>
      <c r="Q995" s="104"/>
      <c r="U995" s="104"/>
      <c r="AQ995" s="104"/>
      <c r="AR995" s="104"/>
      <c r="AS995" s="104"/>
      <c r="AT995" s="104"/>
      <c r="AU995" s="104"/>
      <c r="AV995" s="104"/>
      <c r="AW995" s="104"/>
      <c r="AX995" s="104"/>
      <c r="AY995" s="104"/>
      <c r="BH995" s="104"/>
      <c r="BJ995" s="104"/>
      <c r="BK995" s="104"/>
      <c r="BL995" s="104"/>
      <c r="BM995" s="104"/>
      <c r="BN995" s="104"/>
      <c r="BO995" s="104"/>
      <c r="BP995" s="104"/>
      <c r="BQ995" s="104"/>
      <c r="BR995" s="104"/>
      <c r="BS995" s="104"/>
      <c r="BT995" s="104"/>
      <c r="BV995" s="104"/>
      <c r="BW995" s="104"/>
      <c r="BX995" s="104"/>
      <c r="BY995" s="104"/>
      <c r="BZ995" s="104"/>
      <c r="CA995" s="104"/>
      <c r="CB995" s="104"/>
      <c r="CC995" s="104"/>
      <c r="CD995" s="104"/>
      <c r="CE995" s="104"/>
      <c r="CF995" s="104"/>
      <c r="CG995" s="104"/>
      <c r="CJ995" s="104"/>
      <c r="CL995" s="104"/>
      <c r="CM995" s="104"/>
      <c r="CN995" s="104"/>
      <c r="CO995" s="104"/>
      <c r="CP995" s="104"/>
      <c r="CQ995" s="104"/>
      <c r="CR995" s="104"/>
      <c r="CS995" s="104"/>
      <c r="CT995" s="104"/>
      <c r="CU995" s="104"/>
    </row>
    <row r="996" spans="1:99" ht="13" x14ac:dyDescent="0.3">
      <c r="A996" s="104"/>
      <c r="B996" s="104"/>
      <c r="C996" s="104"/>
      <c r="D996" s="104"/>
      <c r="E996" s="104"/>
      <c r="F996" s="104"/>
      <c r="G996" s="104"/>
      <c r="H996" s="104"/>
      <c r="I996" s="104"/>
      <c r="J996" s="104"/>
      <c r="K996" s="104"/>
      <c r="L996" s="104"/>
      <c r="M996" s="104"/>
      <c r="P996" s="104"/>
      <c r="Q996" s="104"/>
      <c r="U996" s="104"/>
      <c r="AQ996" s="104"/>
      <c r="AR996" s="104"/>
      <c r="AS996" s="104"/>
      <c r="AT996" s="104"/>
      <c r="AU996" s="104"/>
      <c r="AV996" s="104"/>
      <c r="AW996" s="104"/>
      <c r="AX996" s="104"/>
      <c r="AY996" s="104"/>
      <c r="BH996" s="104"/>
      <c r="BJ996" s="104"/>
      <c r="BK996" s="104"/>
      <c r="BL996" s="104"/>
      <c r="BM996" s="104"/>
      <c r="BN996" s="104"/>
      <c r="BO996" s="104"/>
      <c r="BP996" s="104"/>
      <c r="BQ996" s="104"/>
      <c r="BR996" s="104"/>
      <c r="BS996" s="104"/>
      <c r="BT996" s="104"/>
      <c r="BV996" s="104"/>
      <c r="BW996" s="104"/>
      <c r="BX996" s="104"/>
      <c r="BY996" s="104"/>
      <c r="BZ996" s="104"/>
      <c r="CA996" s="104"/>
      <c r="CB996" s="104"/>
      <c r="CC996" s="104"/>
      <c r="CD996" s="104"/>
      <c r="CE996" s="104"/>
      <c r="CF996" s="104"/>
      <c r="CG996" s="104"/>
      <c r="CJ996" s="104"/>
      <c r="CL996" s="104"/>
      <c r="CM996" s="104"/>
      <c r="CN996" s="104"/>
      <c r="CO996" s="104"/>
      <c r="CP996" s="104"/>
      <c r="CQ996" s="104"/>
      <c r="CR996" s="104"/>
      <c r="CS996" s="104"/>
      <c r="CT996" s="104"/>
      <c r="CU996" s="104"/>
    </row>
    <row r="997" spans="1:99" ht="13" x14ac:dyDescent="0.3">
      <c r="A997" s="104"/>
      <c r="B997" s="104"/>
      <c r="C997" s="104"/>
      <c r="D997" s="104"/>
      <c r="E997" s="104"/>
      <c r="F997" s="104"/>
      <c r="G997" s="104"/>
      <c r="H997" s="104"/>
      <c r="I997" s="104"/>
      <c r="J997" s="104"/>
      <c r="K997" s="104"/>
      <c r="L997" s="104"/>
      <c r="M997" s="104"/>
      <c r="P997" s="104"/>
      <c r="Q997" s="104"/>
      <c r="U997" s="104"/>
      <c r="AQ997" s="104"/>
      <c r="AR997" s="104"/>
      <c r="AS997" s="104"/>
      <c r="AT997" s="104"/>
      <c r="AU997" s="104"/>
      <c r="AV997" s="104"/>
      <c r="AW997" s="104"/>
      <c r="AX997" s="104"/>
      <c r="AY997" s="104"/>
      <c r="BH997" s="104"/>
      <c r="BJ997" s="104"/>
      <c r="BK997" s="104"/>
      <c r="BL997" s="104"/>
      <c r="BM997" s="104"/>
      <c r="BN997" s="104"/>
      <c r="BO997" s="104"/>
      <c r="BP997" s="104"/>
      <c r="BQ997" s="104"/>
      <c r="BR997" s="104"/>
      <c r="BS997" s="104"/>
      <c r="BT997" s="104"/>
      <c r="BV997" s="104"/>
      <c r="BW997" s="104"/>
      <c r="BX997" s="104"/>
      <c r="BY997" s="104"/>
      <c r="BZ997" s="104"/>
      <c r="CA997" s="104"/>
      <c r="CB997" s="104"/>
      <c r="CC997" s="104"/>
      <c r="CD997" s="104"/>
      <c r="CE997" s="104"/>
      <c r="CF997" s="104"/>
      <c r="CG997" s="104"/>
      <c r="CJ997" s="104"/>
      <c r="CL997" s="104"/>
      <c r="CM997" s="104"/>
      <c r="CN997" s="104"/>
      <c r="CO997" s="104"/>
      <c r="CP997" s="104"/>
      <c r="CQ997" s="104"/>
      <c r="CR997" s="104"/>
      <c r="CS997" s="104"/>
      <c r="CT997" s="104"/>
      <c r="CU997" s="104"/>
    </row>
    <row r="998" spans="1:99" ht="13" x14ac:dyDescent="0.3">
      <c r="A998" s="104"/>
      <c r="B998" s="104"/>
      <c r="C998" s="104"/>
      <c r="D998" s="104"/>
      <c r="E998" s="104"/>
      <c r="F998" s="104"/>
      <c r="G998" s="104"/>
      <c r="H998" s="104"/>
      <c r="I998" s="104"/>
      <c r="J998" s="104"/>
      <c r="K998" s="104"/>
      <c r="L998" s="104"/>
      <c r="M998" s="104"/>
      <c r="P998" s="104"/>
      <c r="Q998" s="104"/>
      <c r="U998" s="104"/>
      <c r="AQ998" s="104"/>
      <c r="AR998" s="104"/>
      <c r="AS998" s="104"/>
      <c r="AT998" s="104"/>
      <c r="AU998" s="104"/>
      <c r="AV998" s="104"/>
      <c r="AW998" s="104"/>
      <c r="AX998" s="104"/>
      <c r="AY998" s="104"/>
      <c r="BH998" s="104"/>
      <c r="BJ998" s="104"/>
      <c r="BK998" s="104"/>
      <c r="BL998" s="104"/>
      <c r="BM998" s="104"/>
      <c r="BN998" s="104"/>
      <c r="BO998" s="104"/>
      <c r="BP998" s="104"/>
      <c r="BQ998" s="104"/>
      <c r="BR998" s="104"/>
      <c r="BS998" s="104"/>
      <c r="BT998" s="104"/>
      <c r="BV998" s="104"/>
      <c r="BW998" s="104"/>
      <c r="BX998" s="104"/>
      <c r="BY998" s="104"/>
      <c r="BZ998" s="104"/>
      <c r="CA998" s="104"/>
      <c r="CB998" s="104"/>
      <c r="CC998" s="104"/>
      <c r="CD998" s="104"/>
      <c r="CE998" s="104"/>
      <c r="CF998" s="104"/>
      <c r="CG998" s="104"/>
      <c r="CJ998" s="104"/>
      <c r="CL998" s="104"/>
      <c r="CM998" s="104"/>
      <c r="CN998" s="104"/>
      <c r="CO998" s="104"/>
      <c r="CP998" s="104"/>
      <c r="CQ998" s="104"/>
      <c r="CR998" s="104"/>
      <c r="CS998" s="104"/>
      <c r="CT998" s="104"/>
      <c r="CU998" s="104"/>
    </row>
    <row r="999" spans="1:99" ht="13" x14ac:dyDescent="0.3">
      <c r="A999" s="104"/>
      <c r="B999" s="104"/>
      <c r="C999" s="104"/>
      <c r="D999" s="104"/>
      <c r="E999" s="104"/>
      <c r="F999" s="104"/>
      <c r="G999" s="104"/>
      <c r="H999" s="104"/>
      <c r="I999" s="104"/>
      <c r="J999" s="104"/>
      <c r="K999" s="104"/>
      <c r="L999" s="104"/>
      <c r="M999" s="104"/>
      <c r="P999" s="104"/>
      <c r="Q999" s="104"/>
      <c r="U999" s="104"/>
      <c r="AQ999" s="104"/>
      <c r="AR999" s="104"/>
      <c r="AS999" s="104"/>
      <c r="AT999" s="104"/>
      <c r="AU999" s="104"/>
      <c r="AV999" s="104"/>
      <c r="AW999" s="104"/>
      <c r="AX999" s="104"/>
      <c r="AY999" s="104"/>
      <c r="BH999" s="104"/>
      <c r="BJ999" s="104"/>
      <c r="BK999" s="104"/>
      <c r="BL999" s="104"/>
      <c r="BM999" s="104"/>
      <c r="BN999" s="104"/>
      <c r="BO999" s="104"/>
      <c r="BP999" s="104"/>
      <c r="BQ999" s="104"/>
      <c r="BR999" s="104"/>
      <c r="BS999" s="104"/>
      <c r="BT999" s="104"/>
      <c r="BV999" s="104"/>
      <c r="BW999" s="104"/>
      <c r="BX999" s="104"/>
      <c r="BY999" s="104"/>
      <c r="BZ999" s="104"/>
      <c r="CA999" s="104"/>
      <c r="CB999" s="104"/>
      <c r="CC999" s="104"/>
      <c r="CD999" s="104"/>
      <c r="CE999" s="104"/>
      <c r="CF999" s="104"/>
      <c r="CG999" s="104"/>
      <c r="CJ999" s="104"/>
      <c r="CL999" s="104"/>
      <c r="CM999" s="104"/>
      <c r="CN999" s="104"/>
      <c r="CO999" s="104"/>
      <c r="CP999" s="104"/>
      <c r="CQ999" s="104"/>
      <c r="CR999" s="104"/>
      <c r="CS999" s="104"/>
      <c r="CT999" s="104"/>
      <c r="CU999" s="104"/>
    </row>
    <row r="1000" spans="1:99" ht="13" x14ac:dyDescent="0.3">
      <c r="A1000" s="104"/>
      <c r="B1000" s="104"/>
      <c r="C1000" s="104"/>
      <c r="D1000" s="104"/>
      <c r="E1000" s="104"/>
      <c r="F1000" s="104"/>
      <c r="G1000" s="104"/>
      <c r="H1000" s="104"/>
      <c r="I1000" s="104"/>
      <c r="J1000" s="104"/>
      <c r="K1000" s="104"/>
      <c r="L1000" s="104"/>
      <c r="M1000" s="104"/>
      <c r="P1000" s="104"/>
      <c r="Q1000" s="104"/>
      <c r="U1000" s="104"/>
      <c r="AQ1000" s="104"/>
      <c r="AR1000" s="104"/>
      <c r="AS1000" s="104"/>
      <c r="AT1000" s="104"/>
      <c r="AU1000" s="104"/>
      <c r="AV1000" s="104"/>
      <c r="AW1000" s="104"/>
      <c r="AX1000" s="104"/>
      <c r="AY1000" s="104"/>
      <c r="BH1000" s="104"/>
      <c r="BJ1000" s="104"/>
      <c r="BK1000" s="104"/>
      <c r="BL1000" s="104"/>
      <c r="BM1000" s="104"/>
      <c r="BN1000" s="104"/>
      <c r="BO1000" s="104"/>
      <c r="BP1000" s="104"/>
      <c r="BQ1000" s="104"/>
      <c r="BR1000" s="104"/>
      <c r="BS1000" s="104"/>
      <c r="BT1000" s="104"/>
      <c r="BV1000" s="104"/>
      <c r="BW1000" s="104"/>
      <c r="BX1000" s="104"/>
      <c r="BY1000" s="104"/>
      <c r="BZ1000" s="104"/>
      <c r="CA1000" s="104"/>
      <c r="CB1000" s="104"/>
      <c r="CC1000" s="104"/>
      <c r="CD1000" s="104"/>
      <c r="CE1000" s="104"/>
      <c r="CF1000" s="104"/>
      <c r="CG1000" s="104"/>
      <c r="CJ1000" s="104"/>
      <c r="CL1000" s="104"/>
      <c r="CM1000" s="104"/>
      <c r="CN1000" s="104"/>
      <c r="CO1000" s="104"/>
      <c r="CP1000" s="104"/>
      <c r="CQ1000" s="104"/>
      <c r="CR1000" s="104"/>
      <c r="CS1000" s="104"/>
      <c r="CT1000" s="104"/>
      <c r="CU1000" s="104"/>
    </row>
    <row r="1001" spans="1:99" ht="13" x14ac:dyDescent="0.3">
      <c r="A1001" s="104"/>
      <c r="B1001" s="104"/>
      <c r="C1001" s="104"/>
      <c r="D1001" s="104"/>
      <c r="E1001" s="104"/>
      <c r="F1001" s="104"/>
      <c r="G1001" s="104"/>
      <c r="H1001" s="104"/>
      <c r="I1001" s="104"/>
      <c r="J1001" s="104"/>
      <c r="K1001" s="104"/>
      <c r="L1001" s="104"/>
      <c r="M1001" s="104"/>
      <c r="P1001" s="104"/>
      <c r="Q1001" s="104"/>
      <c r="U1001" s="104"/>
      <c r="AQ1001" s="104"/>
      <c r="AR1001" s="104"/>
      <c r="AS1001" s="104"/>
      <c r="AT1001" s="104"/>
      <c r="AU1001" s="104"/>
      <c r="AV1001" s="104"/>
      <c r="AW1001" s="104"/>
      <c r="AX1001" s="104"/>
      <c r="AY1001" s="104"/>
      <c r="BH1001" s="104"/>
      <c r="BJ1001" s="104"/>
      <c r="BK1001" s="104"/>
      <c r="BL1001" s="104"/>
      <c r="BM1001" s="104"/>
      <c r="BN1001" s="104"/>
      <c r="BO1001" s="104"/>
      <c r="BP1001" s="104"/>
      <c r="BQ1001" s="104"/>
      <c r="BR1001" s="104"/>
      <c r="BS1001" s="104"/>
      <c r="BT1001" s="104"/>
      <c r="BV1001" s="104"/>
      <c r="BW1001" s="104"/>
      <c r="BX1001" s="104"/>
      <c r="BY1001" s="104"/>
      <c r="BZ1001" s="104"/>
      <c r="CA1001" s="104"/>
      <c r="CB1001" s="104"/>
      <c r="CC1001" s="104"/>
      <c r="CD1001" s="104"/>
      <c r="CE1001" s="104"/>
      <c r="CF1001" s="104"/>
      <c r="CG1001" s="104"/>
      <c r="CJ1001" s="104"/>
      <c r="CL1001" s="104"/>
      <c r="CM1001" s="104"/>
      <c r="CN1001" s="104"/>
      <c r="CO1001" s="104"/>
      <c r="CP1001" s="104"/>
      <c r="CQ1001" s="104"/>
      <c r="CR1001" s="104"/>
      <c r="CS1001" s="104"/>
      <c r="CT1001" s="104"/>
      <c r="CU1001" s="104"/>
    </row>
    <row r="1002" spans="1:99" ht="13" x14ac:dyDescent="0.3">
      <c r="A1002" s="104"/>
      <c r="B1002" s="104"/>
      <c r="C1002" s="104"/>
      <c r="D1002" s="104"/>
      <c r="E1002" s="104"/>
      <c r="F1002" s="104"/>
      <c r="G1002" s="104"/>
      <c r="H1002" s="104"/>
      <c r="I1002" s="104"/>
      <c r="J1002" s="104"/>
      <c r="K1002" s="104"/>
      <c r="L1002" s="104"/>
      <c r="M1002" s="104"/>
      <c r="P1002" s="104"/>
      <c r="Q1002" s="104"/>
      <c r="U1002" s="104"/>
      <c r="AQ1002" s="104"/>
      <c r="AR1002" s="104"/>
      <c r="AS1002" s="104"/>
      <c r="AT1002" s="104"/>
      <c r="AU1002" s="104"/>
      <c r="AV1002" s="104"/>
      <c r="AW1002" s="104"/>
      <c r="AX1002" s="104"/>
      <c r="AY1002" s="104"/>
      <c r="BH1002" s="104"/>
      <c r="BJ1002" s="104"/>
      <c r="BK1002" s="104"/>
      <c r="BL1002" s="104"/>
      <c r="BM1002" s="104"/>
      <c r="BN1002" s="104"/>
      <c r="BO1002" s="104"/>
      <c r="BP1002" s="104"/>
      <c r="BQ1002" s="104"/>
      <c r="BR1002" s="104"/>
      <c r="BS1002" s="104"/>
      <c r="BT1002" s="104"/>
      <c r="BV1002" s="104"/>
      <c r="BW1002" s="104"/>
      <c r="BX1002" s="104"/>
      <c r="BY1002" s="104"/>
      <c r="BZ1002" s="104"/>
      <c r="CA1002" s="104"/>
      <c r="CB1002" s="104"/>
      <c r="CC1002" s="104"/>
      <c r="CD1002" s="104"/>
      <c r="CE1002" s="104"/>
      <c r="CF1002" s="104"/>
      <c r="CG1002" s="104"/>
      <c r="CJ1002" s="104"/>
      <c r="CL1002" s="104"/>
      <c r="CM1002" s="104"/>
      <c r="CN1002" s="104"/>
      <c r="CO1002" s="104"/>
      <c r="CP1002" s="104"/>
      <c r="CQ1002" s="104"/>
      <c r="CR1002" s="104"/>
      <c r="CS1002" s="104"/>
      <c r="CT1002" s="104"/>
      <c r="CU1002" s="104"/>
    </row>
    <row r="1003" spans="1:99" ht="13" x14ac:dyDescent="0.3">
      <c r="A1003" s="104"/>
      <c r="B1003" s="104"/>
      <c r="C1003" s="104"/>
      <c r="D1003" s="104"/>
      <c r="E1003" s="104"/>
      <c r="F1003" s="104"/>
      <c r="G1003" s="104"/>
      <c r="H1003" s="104"/>
      <c r="I1003" s="104"/>
      <c r="J1003" s="104"/>
      <c r="K1003" s="104"/>
      <c r="L1003" s="104"/>
      <c r="M1003" s="104"/>
      <c r="P1003" s="104"/>
      <c r="Q1003" s="104"/>
      <c r="U1003" s="104"/>
      <c r="AQ1003" s="104"/>
      <c r="AR1003" s="104"/>
      <c r="AS1003" s="104"/>
      <c r="AT1003" s="104"/>
      <c r="AU1003" s="104"/>
      <c r="AV1003" s="104"/>
      <c r="AW1003" s="104"/>
      <c r="AX1003" s="104"/>
      <c r="AY1003" s="104"/>
      <c r="BH1003" s="104"/>
      <c r="BJ1003" s="104"/>
      <c r="BK1003" s="104"/>
      <c r="BL1003" s="104"/>
      <c r="BM1003" s="104"/>
      <c r="BN1003" s="104"/>
      <c r="BO1003" s="104"/>
      <c r="BP1003" s="104"/>
      <c r="BQ1003" s="104"/>
      <c r="BR1003" s="104"/>
      <c r="BS1003" s="104"/>
      <c r="BT1003" s="104"/>
      <c r="BV1003" s="104"/>
      <c r="BW1003" s="104"/>
      <c r="BX1003" s="104"/>
      <c r="BY1003" s="104"/>
      <c r="BZ1003" s="104"/>
      <c r="CA1003" s="104"/>
      <c r="CB1003" s="104"/>
      <c r="CC1003" s="104"/>
      <c r="CD1003" s="104"/>
      <c r="CE1003" s="104"/>
      <c r="CF1003" s="104"/>
      <c r="CG1003" s="104"/>
      <c r="CJ1003" s="104"/>
      <c r="CL1003" s="104"/>
      <c r="CM1003" s="104"/>
      <c r="CN1003" s="104"/>
      <c r="CO1003" s="104"/>
      <c r="CP1003" s="104"/>
      <c r="CQ1003" s="104"/>
      <c r="CR1003" s="104"/>
      <c r="CS1003" s="104"/>
      <c r="CT1003" s="104"/>
      <c r="CU1003" s="104"/>
    </row>
    <row r="1004" spans="1:99" ht="13" x14ac:dyDescent="0.3">
      <c r="A1004" s="104"/>
      <c r="B1004" s="104"/>
      <c r="C1004" s="104"/>
      <c r="D1004" s="104"/>
      <c r="E1004" s="104"/>
      <c r="F1004" s="104"/>
      <c r="G1004" s="104"/>
      <c r="H1004" s="104"/>
      <c r="I1004" s="104"/>
      <c r="J1004" s="104"/>
      <c r="K1004" s="104"/>
      <c r="L1004" s="104"/>
      <c r="M1004" s="104"/>
      <c r="P1004" s="104"/>
      <c r="Q1004" s="104"/>
      <c r="U1004" s="104"/>
      <c r="AQ1004" s="104"/>
      <c r="AR1004" s="104"/>
      <c r="AS1004" s="104"/>
      <c r="AT1004" s="104"/>
      <c r="AU1004" s="104"/>
      <c r="AV1004" s="104"/>
      <c r="AW1004" s="104"/>
      <c r="AX1004" s="104"/>
      <c r="AY1004" s="104"/>
      <c r="BH1004" s="104"/>
      <c r="BJ1004" s="104"/>
      <c r="BK1004" s="104"/>
      <c r="BL1004" s="104"/>
      <c r="BM1004" s="104"/>
      <c r="BN1004" s="104"/>
      <c r="BO1004" s="104"/>
      <c r="BP1004" s="104"/>
      <c r="BQ1004" s="104"/>
      <c r="BR1004" s="104"/>
      <c r="BS1004" s="104"/>
      <c r="BT1004" s="104"/>
      <c r="BV1004" s="104"/>
      <c r="BW1004" s="104"/>
      <c r="BX1004" s="104"/>
      <c r="BY1004" s="104"/>
      <c r="BZ1004" s="104"/>
      <c r="CA1004" s="104"/>
      <c r="CB1004" s="104"/>
      <c r="CC1004" s="104"/>
      <c r="CD1004" s="104"/>
      <c r="CE1004" s="104"/>
      <c r="CF1004" s="104"/>
      <c r="CG1004" s="104"/>
      <c r="CJ1004" s="104"/>
      <c r="CL1004" s="104"/>
      <c r="CM1004" s="104"/>
      <c r="CN1004" s="104"/>
      <c r="CO1004" s="104"/>
      <c r="CP1004" s="104"/>
      <c r="CQ1004" s="104"/>
      <c r="CR1004" s="104"/>
      <c r="CS1004" s="104"/>
      <c r="CT1004" s="104"/>
      <c r="CU1004" s="104"/>
    </row>
    <row r="1005" spans="1:99" ht="13" x14ac:dyDescent="0.3">
      <c r="A1005" s="104"/>
      <c r="B1005" s="104"/>
      <c r="C1005" s="104"/>
      <c r="D1005" s="104"/>
      <c r="E1005" s="104"/>
      <c r="F1005" s="104"/>
      <c r="G1005" s="104"/>
      <c r="H1005" s="104"/>
      <c r="I1005" s="104"/>
      <c r="J1005" s="104"/>
      <c r="K1005" s="104"/>
      <c r="L1005" s="104"/>
      <c r="M1005" s="104"/>
      <c r="P1005" s="104"/>
      <c r="Q1005" s="104"/>
      <c r="U1005" s="104"/>
      <c r="AQ1005" s="104"/>
      <c r="AR1005" s="104"/>
      <c r="AS1005" s="104"/>
      <c r="AT1005" s="104"/>
      <c r="AU1005" s="104"/>
      <c r="AV1005" s="104"/>
      <c r="AW1005" s="104"/>
      <c r="AX1005" s="104"/>
      <c r="AY1005" s="104"/>
      <c r="BH1005" s="104"/>
      <c r="BJ1005" s="104"/>
      <c r="BK1005" s="104"/>
      <c r="BL1005" s="104"/>
      <c r="BM1005" s="104"/>
      <c r="BN1005" s="104"/>
      <c r="BO1005" s="104"/>
      <c r="BP1005" s="104"/>
      <c r="BQ1005" s="104"/>
      <c r="BR1005" s="104"/>
      <c r="BS1005" s="104"/>
      <c r="BT1005" s="104"/>
      <c r="BV1005" s="104"/>
      <c r="BW1005" s="104"/>
      <c r="BX1005" s="104"/>
      <c r="BY1005" s="104"/>
      <c r="BZ1005" s="104"/>
      <c r="CA1005" s="104"/>
      <c r="CB1005" s="104"/>
      <c r="CC1005" s="104"/>
      <c r="CD1005" s="104"/>
      <c r="CE1005" s="104"/>
      <c r="CF1005" s="104"/>
      <c r="CG1005" s="104"/>
      <c r="CJ1005" s="104"/>
      <c r="CL1005" s="104"/>
      <c r="CM1005" s="104"/>
      <c r="CN1005" s="104"/>
      <c r="CO1005" s="104"/>
      <c r="CP1005" s="104"/>
      <c r="CQ1005" s="104"/>
      <c r="CR1005" s="104"/>
      <c r="CS1005" s="104"/>
      <c r="CT1005" s="104"/>
      <c r="CU1005" s="104"/>
    </row>
    <row r="1006" spans="1:99" ht="13" x14ac:dyDescent="0.3">
      <c r="A1006" s="104"/>
      <c r="B1006" s="104"/>
      <c r="C1006" s="104"/>
      <c r="D1006" s="104"/>
      <c r="E1006" s="104"/>
      <c r="F1006" s="104"/>
      <c r="G1006" s="104"/>
      <c r="H1006" s="104"/>
      <c r="I1006" s="104"/>
      <c r="J1006" s="104"/>
      <c r="K1006" s="104"/>
      <c r="L1006" s="104"/>
      <c r="M1006" s="104"/>
      <c r="P1006" s="104"/>
      <c r="Q1006" s="104"/>
      <c r="U1006" s="104"/>
      <c r="AQ1006" s="104"/>
      <c r="AR1006" s="104"/>
      <c r="AS1006" s="104"/>
      <c r="AT1006" s="104"/>
      <c r="AU1006" s="104"/>
      <c r="AV1006" s="104"/>
      <c r="AW1006" s="104"/>
      <c r="AX1006" s="104"/>
      <c r="AY1006" s="104"/>
      <c r="BH1006" s="104"/>
      <c r="BJ1006" s="104"/>
      <c r="BK1006" s="104"/>
      <c r="BL1006" s="104"/>
      <c r="BM1006" s="104"/>
      <c r="BN1006" s="104"/>
      <c r="BO1006" s="104"/>
      <c r="BP1006" s="104"/>
      <c r="BQ1006" s="104"/>
      <c r="BR1006" s="104"/>
      <c r="BS1006" s="104"/>
      <c r="BT1006" s="104"/>
      <c r="BV1006" s="104"/>
      <c r="BW1006" s="104"/>
      <c r="BX1006" s="104"/>
      <c r="BY1006" s="104"/>
      <c r="BZ1006" s="104"/>
      <c r="CA1006" s="104"/>
      <c r="CB1006" s="104"/>
      <c r="CC1006" s="104"/>
      <c r="CD1006" s="104"/>
      <c r="CE1006" s="104"/>
      <c r="CF1006" s="104"/>
      <c r="CG1006" s="104"/>
      <c r="CJ1006" s="104"/>
      <c r="CL1006" s="104"/>
      <c r="CM1006" s="104"/>
      <c r="CN1006" s="104"/>
      <c r="CO1006" s="104"/>
      <c r="CP1006" s="104"/>
      <c r="CQ1006" s="104"/>
      <c r="CR1006" s="104"/>
      <c r="CS1006" s="104"/>
      <c r="CT1006" s="104"/>
      <c r="CU1006" s="104"/>
    </row>
    <row r="1007" spans="1:99" ht="13" x14ac:dyDescent="0.3">
      <c r="A1007" s="104"/>
      <c r="B1007" s="104"/>
      <c r="C1007" s="104"/>
      <c r="D1007" s="104"/>
      <c r="E1007" s="104"/>
      <c r="F1007" s="104"/>
      <c r="G1007" s="104"/>
      <c r="H1007" s="104"/>
      <c r="I1007" s="104"/>
      <c r="J1007" s="104"/>
      <c r="K1007" s="104"/>
      <c r="L1007" s="104"/>
      <c r="M1007" s="104"/>
      <c r="P1007" s="104"/>
      <c r="Q1007" s="104"/>
      <c r="U1007" s="104"/>
      <c r="AQ1007" s="104"/>
      <c r="AR1007" s="104"/>
      <c r="AS1007" s="104"/>
      <c r="AT1007" s="104"/>
      <c r="AU1007" s="104"/>
      <c r="AV1007" s="104"/>
      <c r="AW1007" s="104"/>
      <c r="AX1007" s="104"/>
      <c r="AY1007" s="104"/>
      <c r="BH1007" s="104"/>
      <c r="BJ1007" s="104"/>
      <c r="BK1007" s="104"/>
      <c r="BL1007" s="104"/>
      <c r="BM1007" s="104"/>
      <c r="BN1007" s="104"/>
      <c r="BO1007" s="104"/>
      <c r="BP1007" s="104"/>
      <c r="BQ1007" s="104"/>
      <c r="BR1007" s="104"/>
      <c r="BS1007" s="104"/>
      <c r="BT1007" s="104"/>
      <c r="BV1007" s="104"/>
      <c r="BW1007" s="104"/>
      <c r="BX1007" s="104"/>
      <c r="BY1007" s="104"/>
      <c r="BZ1007" s="104"/>
      <c r="CA1007" s="104"/>
      <c r="CB1007" s="104"/>
      <c r="CC1007" s="104"/>
      <c r="CD1007" s="104"/>
      <c r="CE1007" s="104"/>
      <c r="CF1007" s="104"/>
      <c r="CG1007" s="104"/>
      <c r="CJ1007" s="104"/>
      <c r="CL1007" s="104"/>
      <c r="CM1007" s="104"/>
      <c r="CN1007" s="104"/>
      <c r="CO1007" s="104"/>
      <c r="CP1007" s="104"/>
      <c r="CQ1007" s="104"/>
      <c r="CR1007" s="104"/>
      <c r="CS1007" s="104"/>
      <c r="CT1007" s="104"/>
      <c r="CU1007" s="104"/>
    </row>
    <row r="1008" spans="1:99" ht="13" x14ac:dyDescent="0.3">
      <c r="A1008" s="104"/>
      <c r="B1008" s="104"/>
      <c r="C1008" s="104"/>
      <c r="D1008" s="104"/>
      <c r="E1008" s="104"/>
      <c r="F1008" s="104"/>
      <c r="G1008" s="104"/>
      <c r="H1008" s="104"/>
      <c r="I1008" s="104"/>
      <c r="J1008" s="104"/>
      <c r="K1008" s="104"/>
      <c r="L1008" s="104"/>
      <c r="M1008" s="104"/>
      <c r="P1008" s="104"/>
      <c r="Q1008" s="104"/>
      <c r="U1008" s="104"/>
      <c r="AQ1008" s="104"/>
      <c r="AR1008" s="104"/>
      <c r="AS1008" s="104"/>
      <c r="AT1008" s="104"/>
      <c r="AU1008" s="104"/>
      <c r="AV1008" s="104"/>
      <c r="AW1008" s="104"/>
      <c r="AX1008" s="104"/>
      <c r="AY1008" s="104"/>
      <c r="BH1008" s="104"/>
      <c r="BJ1008" s="104"/>
      <c r="BK1008" s="104"/>
      <c r="BL1008" s="104"/>
      <c r="BM1008" s="104"/>
      <c r="BN1008" s="104"/>
      <c r="BO1008" s="104"/>
      <c r="BP1008" s="104"/>
      <c r="BQ1008" s="104"/>
      <c r="BR1008" s="104"/>
      <c r="BS1008" s="104"/>
      <c r="BT1008" s="104"/>
      <c r="BV1008" s="104"/>
      <c r="BW1008" s="104"/>
      <c r="BX1008" s="104"/>
      <c r="BY1008" s="104"/>
      <c r="BZ1008" s="104"/>
      <c r="CA1008" s="104"/>
      <c r="CB1008" s="104"/>
      <c r="CC1008" s="104"/>
      <c r="CD1008" s="104"/>
      <c r="CE1008" s="104"/>
      <c r="CF1008" s="104"/>
      <c r="CG1008" s="104"/>
      <c r="CJ1008" s="104"/>
      <c r="CL1008" s="104"/>
      <c r="CM1008" s="104"/>
      <c r="CN1008" s="104"/>
      <c r="CO1008" s="104"/>
      <c r="CP1008" s="104"/>
      <c r="CQ1008" s="104"/>
      <c r="CR1008" s="104"/>
      <c r="CS1008" s="104"/>
      <c r="CT1008" s="104"/>
      <c r="CU1008" s="104"/>
    </row>
    <row r="1009" spans="1:99" ht="13" x14ac:dyDescent="0.3">
      <c r="A1009" s="104"/>
      <c r="B1009" s="104"/>
      <c r="C1009" s="104"/>
      <c r="D1009" s="104"/>
      <c r="E1009" s="104"/>
      <c r="F1009" s="104"/>
      <c r="G1009" s="104"/>
      <c r="H1009" s="104"/>
      <c r="I1009" s="104"/>
      <c r="J1009" s="104"/>
      <c r="K1009" s="104"/>
      <c r="L1009" s="104"/>
      <c r="M1009" s="104"/>
      <c r="P1009" s="104"/>
      <c r="Q1009" s="104"/>
      <c r="U1009" s="104"/>
      <c r="AQ1009" s="104"/>
      <c r="AR1009" s="104"/>
      <c r="AS1009" s="104"/>
      <c r="AT1009" s="104"/>
      <c r="AU1009" s="104"/>
      <c r="AV1009" s="104"/>
      <c r="AW1009" s="104"/>
      <c r="AX1009" s="104"/>
      <c r="AY1009" s="104"/>
      <c r="BH1009" s="104"/>
      <c r="BJ1009" s="104"/>
      <c r="BK1009" s="104"/>
      <c r="BL1009" s="104"/>
      <c r="BM1009" s="104"/>
      <c r="BN1009" s="104"/>
      <c r="BO1009" s="104"/>
      <c r="BP1009" s="104"/>
      <c r="BQ1009" s="104"/>
      <c r="BR1009" s="104"/>
      <c r="BS1009" s="104"/>
      <c r="BT1009" s="104"/>
      <c r="BV1009" s="104"/>
      <c r="BW1009" s="104"/>
      <c r="BX1009" s="104"/>
      <c r="BY1009" s="104"/>
      <c r="BZ1009" s="104"/>
      <c r="CA1009" s="104"/>
      <c r="CB1009" s="104"/>
      <c r="CC1009" s="104"/>
      <c r="CD1009" s="104"/>
      <c r="CE1009" s="104"/>
      <c r="CF1009" s="104"/>
      <c r="CG1009" s="104"/>
      <c r="CJ1009" s="104"/>
      <c r="CL1009" s="104"/>
      <c r="CM1009" s="104"/>
      <c r="CN1009" s="104"/>
      <c r="CO1009" s="104"/>
      <c r="CP1009" s="104"/>
      <c r="CQ1009" s="104"/>
      <c r="CR1009" s="104"/>
      <c r="CS1009" s="104"/>
      <c r="CT1009" s="104"/>
      <c r="CU1009" s="104"/>
    </row>
    <row r="1010" spans="1:99" ht="13" x14ac:dyDescent="0.3">
      <c r="A1010" s="104"/>
      <c r="B1010" s="104"/>
      <c r="C1010" s="104"/>
      <c r="D1010" s="104"/>
      <c r="E1010" s="104"/>
      <c r="F1010" s="104"/>
      <c r="G1010" s="104"/>
      <c r="H1010" s="104"/>
      <c r="I1010" s="104"/>
      <c r="J1010" s="104"/>
      <c r="K1010" s="104"/>
      <c r="L1010" s="104"/>
      <c r="M1010" s="104"/>
      <c r="P1010" s="104"/>
      <c r="Q1010" s="104"/>
      <c r="U1010" s="104"/>
      <c r="AQ1010" s="104"/>
      <c r="AR1010" s="104"/>
      <c r="AS1010" s="104"/>
      <c r="AT1010" s="104"/>
      <c r="AU1010" s="104"/>
      <c r="AV1010" s="104"/>
      <c r="AW1010" s="104"/>
      <c r="AX1010" s="104"/>
      <c r="AY1010" s="104"/>
      <c r="BH1010" s="104"/>
      <c r="BJ1010" s="104"/>
      <c r="BK1010" s="104"/>
      <c r="BL1010" s="104"/>
      <c r="BM1010" s="104"/>
      <c r="BN1010" s="104"/>
      <c r="BO1010" s="104"/>
      <c r="BP1010" s="104"/>
      <c r="BQ1010" s="104"/>
      <c r="BR1010" s="104"/>
      <c r="BS1010" s="104"/>
      <c r="BT1010" s="104"/>
      <c r="BV1010" s="104"/>
      <c r="BW1010" s="104"/>
      <c r="BX1010" s="104"/>
      <c r="BY1010" s="104"/>
      <c r="BZ1010" s="104"/>
      <c r="CA1010" s="104"/>
      <c r="CB1010" s="104"/>
      <c r="CC1010" s="104"/>
      <c r="CD1010" s="104"/>
      <c r="CE1010" s="104"/>
      <c r="CF1010" s="104"/>
      <c r="CG1010" s="104"/>
      <c r="CJ1010" s="104"/>
      <c r="CL1010" s="104"/>
      <c r="CM1010" s="104"/>
      <c r="CN1010" s="104"/>
      <c r="CO1010" s="104"/>
      <c r="CP1010" s="104"/>
      <c r="CQ1010" s="104"/>
      <c r="CR1010" s="104"/>
      <c r="CS1010" s="104"/>
      <c r="CT1010" s="104"/>
      <c r="CU1010" s="104"/>
    </row>
    <row r="1011" spans="1:99" ht="13" x14ac:dyDescent="0.3">
      <c r="A1011" s="104"/>
      <c r="B1011" s="104"/>
      <c r="C1011" s="104"/>
      <c r="D1011" s="104"/>
      <c r="E1011" s="104"/>
      <c r="F1011" s="104"/>
      <c r="G1011" s="104"/>
      <c r="H1011" s="104"/>
      <c r="I1011" s="104"/>
      <c r="J1011" s="104"/>
      <c r="K1011" s="104"/>
      <c r="L1011" s="104"/>
      <c r="M1011" s="104"/>
      <c r="P1011" s="104"/>
      <c r="Q1011" s="104"/>
      <c r="U1011" s="104"/>
      <c r="AQ1011" s="104"/>
      <c r="AR1011" s="104"/>
      <c r="AS1011" s="104"/>
      <c r="AT1011" s="104"/>
      <c r="AU1011" s="104"/>
      <c r="AV1011" s="104"/>
      <c r="AW1011" s="104"/>
      <c r="AX1011" s="104"/>
      <c r="AY1011" s="104"/>
      <c r="BH1011" s="104"/>
      <c r="BJ1011" s="104"/>
      <c r="BK1011" s="104"/>
      <c r="BL1011" s="104"/>
      <c r="BM1011" s="104"/>
      <c r="BN1011" s="104"/>
      <c r="BO1011" s="104"/>
      <c r="BP1011" s="104"/>
      <c r="BQ1011" s="104"/>
      <c r="BR1011" s="104"/>
      <c r="BS1011" s="104"/>
      <c r="BT1011" s="104"/>
      <c r="BV1011" s="104"/>
      <c r="BW1011" s="104"/>
      <c r="BX1011" s="104"/>
      <c r="BY1011" s="104"/>
      <c r="BZ1011" s="104"/>
      <c r="CA1011" s="104"/>
      <c r="CB1011" s="104"/>
      <c r="CC1011" s="104"/>
      <c r="CD1011" s="104"/>
      <c r="CE1011" s="104"/>
      <c r="CF1011" s="104"/>
      <c r="CG1011" s="104"/>
      <c r="CJ1011" s="104"/>
      <c r="CL1011" s="104"/>
      <c r="CM1011" s="104"/>
      <c r="CN1011" s="104"/>
      <c r="CO1011" s="104"/>
      <c r="CP1011" s="104"/>
      <c r="CQ1011" s="104"/>
      <c r="CR1011" s="104"/>
      <c r="CS1011" s="104"/>
      <c r="CT1011" s="104"/>
      <c r="CU1011" s="104"/>
    </row>
    <row r="1012" spans="1:99" ht="13" x14ac:dyDescent="0.3">
      <c r="A1012" s="104"/>
      <c r="B1012" s="104"/>
      <c r="C1012" s="104"/>
      <c r="D1012" s="104"/>
      <c r="E1012" s="104"/>
      <c r="F1012" s="104"/>
      <c r="G1012" s="104"/>
      <c r="H1012" s="104"/>
      <c r="I1012" s="104"/>
      <c r="J1012" s="104"/>
      <c r="K1012" s="104"/>
      <c r="L1012" s="104"/>
      <c r="M1012" s="104"/>
      <c r="P1012" s="104"/>
      <c r="Q1012" s="104"/>
      <c r="U1012" s="104"/>
      <c r="AQ1012" s="104"/>
      <c r="AR1012" s="104"/>
      <c r="AS1012" s="104"/>
      <c r="AT1012" s="104"/>
      <c r="AU1012" s="104"/>
      <c r="AV1012" s="104"/>
      <c r="AW1012" s="104"/>
      <c r="AX1012" s="104"/>
      <c r="AY1012" s="104"/>
      <c r="BH1012" s="104"/>
      <c r="BJ1012" s="104"/>
      <c r="BK1012" s="104"/>
      <c r="BL1012" s="104"/>
      <c r="BM1012" s="104"/>
      <c r="BN1012" s="104"/>
      <c r="BO1012" s="104"/>
      <c r="BP1012" s="104"/>
      <c r="BQ1012" s="104"/>
      <c r="BR1012" s="104"/>
      <c r="BS1012" s="104"/>
      <c r="BT1012" s="104"/>
      <c r="BV1012" s="104"/>
      <c r="BW1012" s="104"/>
      <c r="BX1012" s="104"/>
      <c r="BY1012" s="104"/>
      <c r="BZ1012" s="104"/>
      <c r="CA1012" s="104"/>
      <c r="CB1012" s="104"/>
      <c r="CC1012" s="104"/>
      <c r="CD1012" s="104"/>
      <c r="CE1012" s="104"/>
      <c r="CF1012" s="104"/>
      <c r="CG1012" s="104"/>
      <c r="CJ1012" s="104"/>
      <c r="CL1012" s="104"/>
      <c r="CM1012" s="104"/>
      <c r="CN1012" s="104"/>
      <c r="CO1012" s="104"/>
      <c r="CP1012" s="104"/>
      <c r="CQ1012" s="104"/>
      <c r="CR1012" s="104"/>
      <c r="CS1012" s="104"/>
      <c r="CT1012" s="104"/>
      <c r="CU1012" s="104"/>
    </row>
    <row r="1013" spans="1:99" ht="13" x14ac:dyDescent="0.3">
      <c r="A1013" s="104"/>
      <c r="B1013" s="104"/>
      <c r="C1013" s="104"/>
      <c r="D1013" s="104"/>
      <c r="E1013" s="104"/>
      <c r="F1013" s="104"/>
      <c r="G1013" s="104"/>
      <c r="H1013" s="104"/>
      <c r="I1013" s="104"/>
      <c r="J1013" s="104"/>
      <c r="K1013" s="104"/>
      <c r="L1013" s="104"/>
      <c r="M1013" s="104"/>
      <c r="P1013" s="104"/>
      <c r="Q1013" s="104"/>
      <c r="U1013" s="104"/>
      <c r="AQ1013" s="104"/>
      <c r="AR1013" s="104"/>
      <c r="AS1013" s="104"/>
      <c r="AT1013" s="104"/>
      <c r="AU1013" s="104"/>
      <c r="AV1013" s="104"/>
      <c r="AW1013" s="104"/>
      <c r="AX1013" s="104"/>
      <c r="AY1013" s="104"/>
      <c r="BH1013" s="104"/>
      <c r="BJ1013" s="104"/>
      <c r="BK1013" s="104"/>
      <c r="BL1013" s="104"/>
      <c r="BM1013" s="104"/>
      <c r="BN1013" s="104"/>
      <c r="BO1013" s="104"/>
      <c r="BP1013" s="104"/>
      <c r="BQ1013" s="104"/>
      <c r="BR1013" s="104"/>
      <c r="BS1013" s="104"/>
      <c r="BT1013" s="104"/>
      <c r="BV1013" s="104"/>
      <c r="BW1013" s="104"/>
      <c r="BX1013" s="104"/>
      <c r="BY1013" s="104"/>
      <c r="BZ1013" s="104"/>
      <c r="CA1013" s="104"/>
      <c r="CB1013" s="104"/>
      <c r="CC1013" s="104"/>
      <c r="CD1013" s="104"/>
      <c r="CE1013" s="104"/>
      <c r="CF1013" s="104"/>
      <c r="CG1013" s="104"/>
      <c r="CJ1013" s="104"/>
      <c r="CL1013" s="104"/>
      <c r="CM1013" s="104"/>
      <c r="CN1013" s="104"/>
      <c r="CO1013" s="104"/>
      <c r="CP1013" s="104"/>
      <c r="CQ1013" s="104"/>
      <c r="CR1013" s="104"/>
      <c r="CS1013" s="104"/>
      <c r="CT1013" s="104"/>
      <c r="CU1013" s="104"/>
    </row>
    <row r="1014" spans="1:99" ht="13" x14ac:dyDescent="0.3">
      <c r="A1014" s="104"/>
      <c r="B1014" s="104"/>
      <c r="C1014" s="104"/>
      <c r="D1014" s="104"/>
      <c r="E1014" s="104"/>
      <c r="F1014" s="104"/>
      <c r="G1014" s="104"/>
      <c r="H1014" s="104"/>
      <c r="I1014" s="104"/>
      <c r="J1014" s="104"/>
      <c r="K1014" s="104"/>
      <c r="L1014" s="104"/>
      <c r="M1014" s="104"/>
      <c r="P1014" s="104"/>
      <c r="Q1014" s="104"/>
      <c r="U1014" s="104"/>
      <c r="AQ1014" s="104"/>
      <c r="AR1014" s="104"/>
      <c r="AS1014" s="104"/>
      <c r="AT1014" s="104"/>
      <c r="AU1014" s="104"/>
      <c r="AV1014" s="104"/>
      <c r="AW1014" s="104"/>
      <c r="AX1014" s="104"/>
      <c r="AY1014" s="104"/>
      <c r="BH1014" s="104"/>
      <c r="BJ1014" s="104"/>
      <c r="BK1014" s="104"/>
      <c r="BL1014" s="104"/>
      <c r="BM1014" s="104"/>
      <c r="BN1014" s="104"/>
      <c r="BO1014" s="104"/>
      <c r="BP1014" s="104"/>
      <c r="BQ1014" s="104"/>
      <c r="BR1014" s="104"/>
      <c r="BS1014" s="104"/>
      <c r="BT1014" s="104"/>
      <c r="BV1014" s="104"/>
      <c r="BW1014" s="104"/>
      <c r="BX1014" s="104"/>
      <c r="BY1014" s="104"/>
      <c r="BZ1014" s="104"/>
      <c r="CA1014" s="104"/>
      <c r="CB1014" s="104"/>
      <c r="CC1014" s="104"/>
      <c r="CD1014" s="104"/>
      <c r="CE1014" s="104"/>
      <c r="CF1014" s="104"/>
      <c r="CG1014" s="104"/>
      <c r="CJ1014" s="104"/>
      <c r="CL1014" s="104"/>
      <c r="CM1014" s="104"/>
      <c r="CN1014" s="104"/>
      <c r="CO1014" s="104"/>
      <c r="CP1014" s="104"/>
      <c r="CQ1014" s="104"/>
      <c r="CR1014" s="104"/>
      <c r="CS1014" s="104"/>
      <c r="CT1014" s="104"/>
      <c r="CU1014" s="104"/>
    </row>
    <row r="1015" spans="1:99" ht="13" x14ac:dyDescent="0.3">
      <c r="A1015" s="104"/>
      <c r="B1015" s="104"/>
      <c r="C1015" s="104"/>
      <c r="D1015" s="104"/>
      <c r="E1015" s="104"/>
      <c r="F1015" s="104"/>
      <c r="G1015" s="104"/>
      <c r="H1015" s="104"/>
      <c r="I1015" s="104"/>
      <c r="J1015" s="104"/>
      <c r="K1015" s="104"/>
      <c r="L1015" s="104"/>
      <c r="M1015" s="104"/>
      <c r="P1015" s="104"/>
      <c r="Q1015" s="104"/>
      <c r="U1015" s="104"/>
      <c r="AQ1015" s="104"/>
      <c r="AR1015" s="104"/>
      <c r="AS1015" s="104"/>
      <c r="AT1015" s="104"/>
      <c r="AU1015" s="104"/>
      <c r="AV1015" s="104"/>
      <c r="AW1015" s="104"/>
      <c r="AX1015" s="104"/>
      <c r="AY1015" s="104"/>
      <c r="BH1015" s="104"/>
      <c r="BJ1015" s="104"/>
      <c r="BK1015" s="104"/>
      <c r="BL1015" s="104"/>
      <c r="BM1015" s="104"/>
      <c r="BN1015" s="104"/>
      <c r="BO1015" s="104"/>
      <c r="BP1015" s="104"/>
      <c r="BQ1015" s="104"/>
      <c r="BR1015" s="104"/>
      <c r="BS1015" s="104"/>
      <c r="BT1015" s="104"/>
      <c r="BV1015" s="104"/>
      <c r="BW1015" s="104"/>
      <c r="BX1015" s="104"/>
      <c r="BY1015" s="104"/>
      <c r="BZ1015" s="104"/>
      <c r="CA1015" s="104"/>
      <c r="CB1015" s="104"/>
      <c r="CC1015" s="104"/>
      <c r="CD1015" s="104"/>
      <c r="CE1015" s="104"/>
      <c r="CF1015" s="104"/>
      <c r="CG1015" s="104"/>
      <c r="CJ1015" s="104"/>
      <c r="CL1015" s="104"/>
      <c r="CM1015" s="104"/>
      <c r="CN1015" s="104"/>
      <c r="CO1015" s="104"/>
      <c r="CP1015" s="104"/>
      <c r="CQ1015" s="104"/>
      <c r="CR1015" s="104"/>
      <c r="CS1015" s="104"/>
      <c r="CT1015" s="104"/>
      <c r="CU1015" s="104"/>
    </row>
    <row r="1016" spans="1:99" ht="13" x14ac:dyDescent="0.3">
      <c r="A1016" s="104"/>
      <c r="B1016" s="104"/>
      <c r="C1016" s="104"/>
      <c r="D1016" s="104"/>
      <c r="E1016" s="104"/>
      <c r="F1016" s="104"/>
      <c r="G1016" s="104"/>
      <c r="H1016" s="104"/>
      <c r="I1016" s="104"/>
      <c r="J1016" s="104"/>
      <c r="K1016" s="104"/>
      <c r="L1016" s="104"/>
      <c r="M1016" s="104"/>
      <c r="P1016" s="104"/>
      <c r="Q1016" s="104"/>
      <c r="U1016" s="104"/>
      <c r="AQ1016" s="104"/>
      <c r="AR1016" s="104"/>
      <c r="AS1016" s="104"/>
      <c r="AT1016" s="104"/>
      <c r="AU1016" s="104"/>
      <c r="AV1016" s="104"/>
      <c r="AW1016" s="104"/>
      <c r="AX1016" s="104"/>
      <c r="AY1016" s="104"/>
      <c r="BH1016" s="104"/>
      <c r="BJ1016" s="104"/>
      <c r="BK1016" s="104"/>
      <c r="BL1016" s="104"/>
      <c r="BM1016" s="104"/>
      <c r="BN1016" s="104"/>
      <c r="BO1016" s="104"/>
      <c r="BP1016" s="104"/>
      <c r="BQ1016" s="104"/>
      <c r="BR1016" s="104"/>
      <c r="BS1016" s="104"/>
      <c r="BT1016" s="104"/>
      <c r="BV1016" s="104"/>
      <c r="BW1016" s="104"/>
      <c r="BX1016" s="104"/>
      <c r="BY1016" s="104"/>
      <c r="BZ1016" s="104"/>
      <c r="CA1016" s="104"/>
      <c r="CB1016" s="104"/>
      <c r="CC1016" s="104"/>
      <c r="CD1016" s="104"/>
      <c r="CE1016" s="104"/>
      <c r="CF1016" s="104"/>
      <c r="CG1016" s="104"/>
      <c r="CJ1016" s="104"/>
      <c r="CL1016" s="104"/>
      <c r="CM1016" s="104"/>
      <c r="CN1016" s="104"/>
      <c r="CO1016" s="104"/>
      <c r="CP1016" s="104"/>
      <c r="CQ1016" s="104"/>
      <c r="CR1016" s="104"/>
      <c r="CS1016" s="104"/>
      <c r="CT1016" s="104"/>
      <c r="CU1016" s="104"/>
    </row>
    <row r="1017" spans="1:99" ht="13" x14ac:dyDescent="0.3">
      <c r="A1017" s="104"/>
      <c r="B1017" s="104"/>
      <c r="C1017" s="104"/>
      <c r="D1017" s="104"/>
      <c r="E1017" s="104"/>
      <c r="F1017" s="104"/>
      <c r="G1017" s="104"/>
      <c r="H1017" s="104"/>
      <c r="I1017" s="104"/>
      <c r="J1017" s="104"/>
      <c r="K1017" s="104"/>
      <c r="L1017" s="104"/>
      <c r="M1017" s="104"/>
      <c r="P1017" s="104"/>
      <c r="Q1017" s="104"/>
      <c r="U1017" s="104"/>
      <c r="AQ1017" s="104"/>
      <c r="AR1017" s="104"/>
      <c r="AS1017" s="104"/>
      <c r="AT1017" s="104"/>
      <c r="AU1017" s="104"/>
      <c r="AV1017" s="104"/>
      <c r="AW1017" s="104"/>
      <c r="AX1017" s="104"/>
      <c r="AY1017" s="104"/>
      <c r="BH1017" s="104"/>
      <c r="BJ1017" s="104"/>
      <c r="BK1017" s="104"/>
      <c r="BL1017" s="104"/>
      <c r="BM1017" s="104"/>
      <c r="BN1017" s="104"/>
      <c r="BO1017" s="104"/>
      <c r="BP1017" s="104"/>
      <c r="BQ1017" s="104"/>
      <c r="BR1017" s="104"/>
      <c r="BS1017" s="104"/>
      <c r="BT1017" s="104"/>
      <c r="BV1017" s="104"/>
      <c r="BW1017" s="104"/>
      <c r="BX1017" s="104"/>
      <c r="BY1017" s="104"/>
      <c r="BZ1017" s="104"/>
      <c r="CA1017" s="104"/>
      <c r="CB1017" s="104"/>
      <c r="CC1017" s="104"/>
      <c r="CD1017" s="104"/>
      <c r="CE1017" s="104"/>
      <c r="CF1017" s="104"/>
      <c r="CG1017" s="104"/>
      <c r="CJ1017" s="104"/>
      <c r="CL1017" s="104"/>
      <c r="CM1017" s="104"/>
      <c r="CN1017" s="104"/>
      <c r="CO1017" s="104"/>
      <c r="CP1017" s="104"/>
      <c r="CQ1017" s="104"/>
      <c r="CR1017" s="104"/>
      <c r="CS1017" s="104"/>
      <c r="CT1017" s="104"/>
      <c r="CU1017" s="104"/>
    </row>
    <row r="1018" spans="1:99" ht="13" x14ac:dyDescent="0.3">
      <c r="A1018" s="104"/>
      <c r="B1018" s="104"/>
      <c r="C1018" s="104"/>
      <c r="D1018" s="104"/>
      <c r="E1018" s="104"/>
      <c r="F1018" s="104"/>
      <c r="G1018" s="104"/>
      <c r="H1018" s="104"/>
      <c r="I1018" s="104"/>
      <c r="J1018" s="104"/>
      <c r="K1018" s="104"/>
      <c r="L1018" s="104"/>
      <c r="M1018" s="104"/>
      <c r="P1018" s="104"/>
      <c r="Q1018" s="104"/>
      <c r="U1018" s="104"/>
      <c r="AQ1018" s="104"/>
      <c r="AR1018" s="104"/>
      <c r="AS1018" s="104"/>
      <c r="AT1018" s="104"/>
      <c r="AU1018" s="104"/>
      <c r="AV1018" s="104"/>
      <c r="AW1018" s="104"/>
      <c r="AX1018" s="104"/>
      <c r="AY1018" s="104"/>
      <c r="BH1018" s="104"/>
      <c r="BJ1018" s="104"/>
      <c r="BK1018" s="104"/>
      <c r="BL1018" s="104"/>
      <c r="BM1018" s="104"/>
      <c r="BN1018" s="104"/>
      <c r="BO1018" s="104"/>
      <c r="BP1018" s="104"/>
      <c r="BQ1018" s="104"/>
      <c r="BR1018" s="104"/>
      <c r="BS1018" s="104"/>
      <c r="BT1018" s="104"/>
      <c r="BV1018" s="104"/>
      <c r="BW1018" s="104"/>
      <c r="BX1018" s="104"/>
      <c r="BY1018" s="104"/>
      <c r="BZ1018" s="104"/>
      <c r="CA1018" s="104"/>
      <c r="CB1018" s="104"/>
      <c r="CC1018" s="104"/>
      <c r="CD1018" s="104"/>
      <c r="CE1018" s="104"/>
      <c r="CF1018" s="104"/>
      <c r="CG1018" s="104"/>
      <c r="CJ1018" s="104"/>
      <c r="CL1018" s="104"/>
      <c r="CM1018" s="104"/>
      <c r="CN1018" s="104"/>
      <c r="CO1018" s="104"/>
      <c r="CP1018" s="104"/>
      <c r="CQ1018" s="104"/>
      <c r="CR1018" s="104"/>
      <c r="CS1018" s="104"/>
      <c r="CT1018" s="104"/>
      <c r="CU1018" s="104"/>
    </row>
    <row r="1019" spans="1:99" ht="13" x14ac:dyDescent="0.3">
      <c r="A1019" s="104"/>
      <c r="B1019" s="104"/>
      <c r="C1019" s="104"/>
      <c r="D1019" s="104"/>
      <c r="E1019" s="104"/>
      <c r="F1019" s="104"/>
      <c r="G1019" s="104"/>
      <c r="H1019" s="104"/>
      <c r="I1019" s="104"/>
      <c r="J1019" s="104"/>
      <c r="K1019" s="104"/>
      <c r="L1019" s="104"/>
      <c r="M1019" s="104"/>
      <c r="P1019" s="104"/>
      <c r="Q1019" s="104"/>
      <c r="U1019" s="104"/>
      <c r="AQ1019" s="104"/>
      <c r="AR1019" s="104"/>
      <c r="AS1019" s="104"/>
      <c r="AT1019" s="104"/>
      <c r="AU1019" s="104"/>
      <c r="AV1019" s="104"/>
      <c r="AW1019" s="104"/>
      <c r="AX1019" s="104"/>
      <c r="AY1019" s="104"/>
      <c r="BH1019" s="104"/>
      <c r="BJ1019" s="104"/>
      <c r="BK1019" s="104"/>
      <c r="BL1019" s="104"/>
      <c r="BM1019" s="104"/>
      <c r="BN1019" s="104"/>
      <c r="BO1019" s="104"/>
      <c r="BP1019" s="104"/>
      <c r="BQ1019" s="104"/>
      <c r="BR1019" s="104"/>
      <c r="BS1019" s="104"/>
      <c r="BT1019" s="104"/>
      <c r="BV1019" s="104"/>
      <c r="BW1019" s="104"/>
      <c r="BX1019" s="104"/>
      <c r="BY1019" s="104"/>
      <c r="BZ1019" s="104"/>
      <c r="CA1019" s="104"/>
      <c r="CB1019" s="104"/>
      <c r="CC1019" s="104"/>
      <c r="CD1019" s="104"/>
      <c r="CE1019" s="104"/>
      <c r="CF1019" s="104"/>
      <c r="CG1019" s="104"/>
      <c r="CJ1019" s="104"/>
      <c r="CL1019" s="104"/>
      <c r="CM1019" s="104"/>
      <c r="CN1019" s="104"/>
      <c r="CO1019" s="104"/>
      <c r="CP1019" s="104"/>
      <c r="CQ1019" s="104"/>
      <c r="CR1019" s="104"/>
      <c r="CS1019" s="104"/>
      <c r="CT1019" s="104"/>
      <c r="CU1019" s="104"/>
    </row>
    <row r="1020" spans="1:99" ht="13" x14ac:dyDescent="0.3">
      <c r="A1020" s="104"/>
      <c r="B1020" s="104"/>
      <c r="C1020" s="104"/>
      <c r="D1020" s="104"/>
      <c r="E1020" s="104"/>
      <c r="F1020" s="104"/>
      <c r="G1020" s="104"/>
      <c r="H1020" s="104"/>
      <c r="I1020" s="104"/>
      <c r="J1020" s="104"/>
      <c r="K1020" s="104"/>
      <c r="L1020" s="104"/>
      <c r="M1020" s="104"/>
      <c r="P1020" s="104"/>
      <c r="Q1020" s="104"/>
      <c r="U1020" s="104"/>
      <c r="AQ1020" s="104"/>
      <c r="AR1020" s="104"/>
      <c r="AS1020" s="104"/>
      <c r="AT1020" s="104"/>
      <c r="AU1020" s="104"/>
      <c r="AV1020" s="104"/>
      <c r="AW1020" s="104"/>
      <c r="AX1020" s="104"/>
      <c r="AY1020" s="104"/>
      <c r="BH1020" s="104"/>
      <c r="BJ1020" s="104"/>
      <c r="BK1020" s="104"/>
      <c r="BL1020" s="104"/>
      <c r="BM1020" s="104"/>
      <c r="BN1020" s="104"/>
      <c r="BO1020" s="104"/>
      <c r="BP1020" s="104"/>
      <c r="BQ1020" s="104"/>
      <c r="BR1020" s="104"/>
      <c r="BS1020" s="104"/>
      <c r="BT1020" s="104"/>
      <c r="BV1020" s="104"/>
      <c r="BW1020" s="104"/>
      <c r="BX1020" s="104"/>
      <c r="BY1020" s="104"/>
      <c r="BZ1020" s="104"/>
      <c r="CA1020" s="104"/>
      <c r="CB1020" s="104"/>
      <c r="CC1020" s="104"/>
      <c r="CD1020" s="104"/>
      <c r="CE1020" s="104"/>
      <c r="CF1020" s="104"/>
      <c r="CG1020" s="104"/>
      <c r="CJ1020" s="104"/>
      <c r="CL1020" s="104"/>
      <c r="CM1020" s="104"/>
      <c r="CN1020" s="104"/>
      <c r="CO1020" s="104"/>
      <c r="CP1020" s="104"/>
      <c r="CQ1020" s="104"/>
      <c r="CR1020" s="104"/>
      <c r="CS1020" s="104"/>
      <c r="CT1020" s="104"/>
      <c r="CU1020" s="104"/>
    </row>
    <row r="1021" spans="1:99" ht="13" x14ac:dyDescent="0.3">
      <c r="A1021" s="104"/>
      <c r="B1021" s="104"/>
      <c r="C1021" s="104"/>
      <c r="D1021" s="104"/>
      <c r="E1021" s="104"/>
      <c r="F1021" s="104"/>
      <c r="G1021" s="104"/>
      <c r="H1021" s="104"/>
      <c r="I1021" s="104"/>
      <c r="J1021" s="104"/>
      <c r="K1021" s="104"/>
      <c r="L1021" s="104"/>
      <c r="M1021" s="104"/>
      <c r="P1021" s="104"/>
      <c r="Q1021" s="104"/>
      <c r="U1021" s="104"/>
      <c r="AQ1021" s="104"/>
      <c r="AR1021" s="104"/>
      <c r="AS1021" s="104"/>
      <c r="AT1021" s="104"/>
      <c r="AU1021" s="104"/>
      <c r="AV1021" s="104"/>
      <c r="AW1021" s="104"/>
      <c r="AX1021" s="104"/>
      <c r="AY1021" s="104"/>
      <c r="BH1021" s="104"/>
      <c r="BJ1021" s="104"/>
      <c r="BK1021" s="104"/>
      <c r="BL1021" s="104"/>
      <c r="BM1021" s="104"/>
      <c r="BN1021" s="104"/>
      <c r="BO1021" s="104"/>
      <c r="BP1021" s="104"/>
      <c r="BQ1021" s="104"/>
      <c r="BR1021" s="104"/>
      <c r="BS1021" s="104"/>
      <c r="BT1021" s="104"/>
      <c r="BV1021" s="104"/>
      <c r="BW1021" s="104"/>
      <c r="BX1021" s="104"/>
      <c r="BY1021" s="104"/>
      <c r="BZ1021" s="104"/>
      <c r="CA1021" s="104"/>
      <c r="CB1021" s="104"/>
      <c r="CC1021" s="104"/>
      <c r="CD1021" s="104"/>
      <c r="CE1021" s="104"/>
      <c r="CF1021" s="104"/>
      <c r="CG1021" s="104"/>
      <c r="CJ1021" s="104"/>
      <c r="CL1021" s="104"/>
      <c r="CM1021" s="104"/>
      <c r="CN1021" s="104"/>
      <c r="CO1021" s="104"/>
      <c r="CP1021" s="104"/>
      <c r="CQ1021" s="104"/>
      <c r="CR1021" s="104"/>
      <c r="CS1021" s="104"/>
      <c r="CT1021" s="104"/>
      <c r="CU1021" s="104"/>
    </row>
    <row r="1022" spans="1:99" ht="13" x14ac:dyDescent="0.3">
      <c r="A1022" s="104"/>
      <c r="B1022" s="104"/>
      <c r="C1022" s="104"/>
      <c r="D1022" s="104"/>
      <c r="E1022" s="104"/>
      <c r="F1022" s="104"/>
      <c r="G1022" s="104"/>
      <c r="H1022" s="104"/>
      <c r="I1022" s="104"/>
      <c r="J1022" s="104"/>
      <c r="K1022" s="104"/>
      <c r="L1022" s="104"/>
      <c r="M1022" s="104"/>
      <c r="P1022" s="104"/>
      <c r="Q1022" s="104"/>
      <c r="U1022" s="104"/>
      <c r="AQ1022" s="104"/>
      <c r="AR1022" s="104"/>
      <c r="AS1022" s="104"/>
      <c r="AT1022" s="104"/>
      <c r="AU1022" s="104"/>
      <c r="AV1022" s="104"/>
      <c r="AW1022" s="104"/>
      <c r="AX1022" s="104"/>
      <c r="AY1022" s="104"/>
      <c r="BH1022" s="104"/>
      <c r="BJ1022" s="104"/>
      <c r="BK1022" s="104"/>
      <c r="BL1022" s="104"/>
      <c r="BM1022" s="104"/>
      <c r="BN1022" s="104"/>
      <c r="BO1022" s="104"/>
      <c r="BP1022" s="104"/>
      <c r="BQ1022" s="104"/>
      <c r="BR1022" s="104"/>
      <c r="BS1022" s="104"/>
      <c r="BT1022" s="104"/>
      <c r="BV1022" s="104"/>
      <c r="BW1022" s="104"/>
      <c r="BX1022" s="104"/>
      <c r="BY1022" s="104"/>
      <c r="BZ1022" s="104"/>
      <c r="CA1022" s="104"/>
      <c r="CB1022" s="104"/>
      <c r="CC1022" s="104"/>
      <c r="CD1022" s="104"/>
      <c r="CE1022" s="104"/>
      <c r="CF1022" s="104"/>
      <c r="CG1022" s="104"/>
      <c r="CJ1022" s="104"/>
      <c r="CL1022" s="104"/>
      <c r="CM1022" s="104"/>
      <c r="CN1022" s="104"/>
      <c r="CO1022" s="104"/>
      <c r="CP1022" s="104"/>
      <c r="CQ1022" s="104"/>
      <c r="CR1022" s="104"/>
      <c r="CS1022" s="104"/>
      <c r="CT1022" s="104"/>
      <c r="CU1022" s="104"/>
    </row>
    <row r="1023" spans="1:99" ht="13" x14ac:dyDescent="0.3">
      <c r="A1023" s="104"/>
      <c r="B1023" s="104"/>
      <c r="C1023" s="104"/>
      <c r="D1023" s="104"/>
      <c r="E1023" s="104"/>
      <c r="F1023" s="104"/>
      <c r="G1023" s="104"/>
      <c r="H1023" s="104"/>
      <c r="I1023" s="104"/>
      <c r="J1023" s="104"/>
      <c r="K1023" s="104"/>
      <c r="L1023" s="104"/>
      <c r="M1023" s="104"/>
      <c r="P1023" s="104"/>
      <c r="Q1023" s="104"/>
      <c r="U1023" s="104"/>
      <c r="AQ1023" s="104"/>
      <c r="AR1023" s="104"/>
      <c r="AS1023" s="104"/>
      <c r="AT1023" s="104"/>
      <c r="AU1023" s="104"/>
      <c r="AV1023" s="104"/>
      <c r="AW1023" s="104"/>
      <c r="AX1023" s="104"/>
      <c r="AY1023" s="104"/>
      <c r="BH1023" s="104"/>
      <c r="BJ1023" s="104"/>
      <c r="BK1023" s="104"/>
      <c r="BL1023" s="104"/>
      <c r="BM1023" s="104"/>
      <c r="BN1023" s="104"/>
      <c r="BO1023" s="104"/>
      <c r="BP1023" s="104"/>
      <c r="BQ1023" s="104"/>
      <c r="BR1023" s="104"/>
      <c r="BS1023" s="104"/>
      <c r="BT1023" s="104"/>
      <c r="BV1023" s="104"/>
      <c r="BW1023" s="104"/>
      <c r="BX1023" s="104"/>
      <c r="BY1023" s="104"/>
      <c r="BZ1023" s="104"/>
      <c r="CA1023" s="104"/>
      <c r="CB1023" s="104"/>
      <c r="CC1023" s="104"/>
      <c r="CD1023" s="104"/>
      <c r="CE1023" s="104"/>
      <c r="CF1023" s="104"/>
      <c r="CG1023" s="104"/>
      <c r="CJ1023" s="104"/>
      <c r="CL1023" s="104"/>
      <c r="CM1023" s="104"/>
      <c r="CN1023" s="104"/>
      <c r="CO1023" s="104"/>
      <c r="CP1023" s="104"/>
      <c r="CQ1023" s="104"/>
      <c r="CR1023" s="104"/>
      <c r="CS1023" s="104"/>
      <c r="CT1023" s="104"/>
      <c r="CU1023" s="104"/>
    </row>
    <row r="1024" spans="1:99" ht="13" x14ac:dyDescent="0.3">
      <c r="A1024" s="104"/>
      <c r="B1024" s="104"/>
      <c r="C1024" s="104"/>
      <c r="D1024" s="104"/>
      <c r="E1024" s="104"/>
      <c r="F1024" s="104"/>
      <c r="G1024" s="104"/>
      <c r="H1024" s="104"/>
      <c r="I1024" s="104"/>
      <c r="J1024" s="104"/>
      <c r="K1024" s="104"/>
      <c r="L1024" s="104"/>
      <c r="M1024" s="104"/>
      <c r="P1024" s="104"/>
      <c r="Q1024" s="104"/>
      <c r="U1024" s="104"/>
      <c r="AQ1024" s="104"/>
      <c r="AR1024" s="104"/>
      <c r="AS1024" s="104"/>
      <c r="AT1024" s="104"/>
      <c r="AU1024" s="104"/>
      <c r="AV1024" s="104"/>
      <c r="AW1024" s="104"/>
      <c r="AX1024" s="104"/>
      <c r="AY1024" s="104"/>
      <c r="BH1024" s="104"/>
      <c r="BJ1024" s="104"/>
      <c r="BK1024" s="104"/>
      <c r="BL1024" s="104"/>
      <c r="BM1024" s="104"/>
      <c r="BN1024" s="104"/>
      <c r="BO1024" s="104"/>
      <c r="BP1024" s="104"/>
      <c r="BQ1024" s="104"/>
      <c r="BR1024" s="104"/>
      <c r="BS1024" s="104"/>
      <c r="BT1024" s="104"/>
      <c r="BV1024" s="104"/>
      <c r="BW1024" s="104"/>
      <c r="BX1024" s="104"/>
      <c r="BY1024" s="104"/>
      <c r="BZ1024" s="104"/>
      <c r="CA1024" s="104"/>
      <c r="CB1024" s="104"/>
      <c r="CC1024" s="104"/>
      <c r="CD1024" s="104"/>
      <c r="CE1024" s="104"/>
      <c r="CF1024" s="104"/>
      <c r="CG1024" s="104"/>
      <c r="CJ1024" s="104"/>
      <c r="CL1024" s="104"/>
      <c r="CM1024" s="104"/>
      <c r="CN1024" s="104"/>
      <c r="CO1024" s="104"/>
      <c r="CP1024" s="104"/>
      <c r="CQ1024" s="104"/>
      <c r="CR1024" s="104"/>
      <c r="CS1024" s="104"/>
      <c r="CT1024" s="104"/>
      <c r="CU1024" s="104"/>
    </row>
    <row r="1025" spans="1:99" ht="13" x14ac:dyDescent="0.3">
      <c r="A1025" s="104"/>
      <c r="B1025" s="104"/>
      <c r="C1025" s="104"/>
      <c r="D1025" s="104"/>
      <c r="E1025" s="104"/>
      <c r="F1025" s="104"/>
      <c r="G1025" s="104"/>
      <c r="H1025" s="104"/>
      <c r="I1025" s="104"/>
      <c r="J1025" s="104"/>
      <c r="K1025" s="104"/>
      <c r="L1025" s="104"/>
      <c r="M1025" s="104"/>
      <c r="P1025" s="104"/>
      <c r="Q1025" s="104"/>
      <c r="U1025" s="104"/>
      <c r="AQ1025" s="104"/>
      <c r="AR1025" s="104"/>
      <c r="AS1025" s="104"/>
      <c r="AT1025" s="104"/>
      <c r="AU1025" s="104"/>
      <c r="AV1025" s="104"/>
      <c r="AW1025" s="104"/>
      <c r="AX1025" s="104"/>
      <c r="AY1025" s="104"/>
      <c r="BH1025" s="104"/>
      <c r="BJ1025" s="104"/>
      <c r="BK1025" s="104"/>
      <c r="BL1025" s="104"/>
      <c r="BM1025" s="104"/>
      <c r="BN1025" s="104"/>
      <c r="BO1025" s="104"/>
      <c r="BP1025" s="104"/>
      <c r="BQ1025" s="104"/>
      <c r="BR1025" s="104"/>
      <c r="BS1025" s="104"/>
      <c r="BT1025" s="104"/>
      <c r="BV1025" s="104"/>
      <c r="BW1025" s="104"/>
      <c r="BX1025" s="104"/>
      <c r="BY1025" s="104"/>
      <c r="BZ1025" s="104"/>
      <c r="CA1025" s="104"/>
      <c r="CB1025" s="104"/>
      <c r="CC1025" s="104"/>
      <c r="CD1025" s="104"/>
      <c r="CE1025" s="104"/>
      <c r="CF1025" s="104"/>
      <c r="CG1025" s="104"/>
      <c r="CJ1025" s="104"/>
      <c r="CL1025" s="104"/>
      <c r="CM1025" s="104"/>
      <c r="CN1025" s="104"/>
      <c r="CO1025" s="104"/>
      <c r="CP1025" s="104"/>
      <c r="CQ1025" s="104"/>
      <c r="CR1025" s="104"/>
      <c r="CS1025" s="104"/>
      <c r="CT1025" s="104"/>
      <c r="CU1025" s="104"/>
    </row>
    <row r="1026" spans="1:99" ht="13" x14ac:dyDescent="0.3">
      <c r="A1026" s="104"/>
      <c r="B1026" s="104"/>
      <c r="C1026" s="104"/>
      <c r="D1026" s="104"/>
      <c r="E1026" s="104"/>
      <c r="F1026" s="104"/>
      <c r="G1026" s="104"/>
      <c r="H1026" s="104"/>
      <c r="I1026" s="104"/>
      <c r="J1026" s="104"/>
      <c r="K1026" s="104"/>
      <c r="L1026" s="104"/>
      <c r="M1026" s="104"/>
      <c r="P1026" s="104"/>
      <c r="Q1026" s="104"/>
      <c r="U1026" s="104"/>
      <c r="AQ1026" s="104"/>
      <c r="AR1026" s="104"/>
      <c r="AS1026" s="104"/>
      <c r="AT1026" s="104"/>
      <c r="AU1026" s="104"/>
      <c r="AV1026" s="104"/>
      <c r="AW1026" s="104"/>
      <c r="AX1026" s="104"/>
      <c r="AY1026" s="104"/>
      <c r="BH1026" s="104"/>
      <c r="BJ1026" s="104"/>
      <c r="BK1026" s="104"/>
      <c r="BL1026" s="104"/>
      <c r="BM1026" s="104"/>
      <c r="BN1026" s="104"/>
      <c r="BO1026" s="104"/>
      <c r="BP1026" s="104"/>
      <c r="BQ1026" s="104"/>
      <c r="BR1026" s="104"/>
      <c r="BS1026" s="104"/>
      <c r="BT1026" s="104"/>
      <c r="BV1026" s="104"/>
      <c r="BW1026" s="104"/>
      <c r="BX1026" s="104"/>
      <c r="BY1026" s="104"/>
      <c r="BZ1026" s="104"/>
      <c r="CA1026" s="104"/>
      <c r="CB1026" s="104"/>
      <c r="CC1026" s="104"/>
      <c r="CD1026" s="104"/>
      <c r="CE1026" s="104"/>
      <c r="CF1026" s="104"/>
      <c r="CG1026" s="104"/>
      <c r="CJ1026" s="104"/>
      <c r="CL1026" s="104"/>
      <c r="CM1026" s="104"/>
      <c r="CN1026" s="104"/>
      <c r="CO1026" s="104"/>
      <c r="CP1026" s="104"/>
      <c r="CQ1026" s="104"/>
      <c r="CR1026" s="104"/>
      <c r="CS1026" s="104"/>
      <c r="CT1026" s="104"/>
      <c r="CU1026" s="104"/>
    </row>
    <row r="1027" spans="1:99" ht="13" x14ac:dyDescent="0.3">
      <c r="A1027" s="104"/>
      <c r="B1027" s="104"/>
      <c r="C1027" s="104"/>
      <c r="D1027" s="104"/>
      <c r="E1027" s="104"/>
      <c r="F1027" s="104"/>
      <c r="G1027" s="104"/>
      <c r="H1027" s="104"/>
      <c r="I1027" s="104"/>
      <c r="J1027" s="104"/>
      <c r="K1027" s="104"/>
      <c r="L1027" s="104"/>
      <c r="M1027" s="104"/>
      <c r="P1027" s="104"/>
      <c r="Q1027" s="104"/>
      <c r="U1027" s="104"/>
      <c r="AQ1027" s="104"/>
      <c r="AR1027" s="104"/>
      <c r="AS1027" s="104"/>
      <c r="AT1027" s="104"/>
      <c r="AU1027" s="104"/>
      <c r="AV1027" s="104"/>
      <c r="AW1027" s="104"/>
      <c r="AX1027" s="104"/>
      <c r="AY1027" s="104"/>
      <c r="BH1027" s="104"/>
      <c r="BJ1027" s="104"/>
      <c r="BK1027" s="104"/>
      <c r="BL1027" s="104"/>
      <c r="BM1027" s="104"/>
      <c r="BN1027" s="104"/>
      <c r="BO1027" s="104"/>
      <c r="BP1027" s="104"/>
      <c r="BQ1027" s="104"/>
      <c r="BR1027" s="104"/>
      <c r="BS1027" s="104"/>
      <c r="BT1027" s="104"/>
      <c r="BV1027" s="104"/>
      <c r="BW1027" s="104"/>
      <c r="BX1027" s="104"/>
      <c r="BY1027" s="104"/>
      <c r="BZ1027" s="104"/>
      <c r="CA1027" s="104"/>
      <c r="CB1027" s="104"/>
      <c r="CC1027" s="104"/>
      <c r="CD1027" s="104"/>
      <c r="CE1027" s="104"/>
      <c r="CF1027" s="104"/>
      <c r="CG1027" s="104"/>
      <c r="CJ1027" s="104"/>
      <c r="CL1027" s="104"/>
      <c r="CM1027" s="104"/>
      <c r="CN1027" s="104"/>
      <c r="CO1027" s="104"/>
      <c r="CP1027" s="104"/>
      <c r="CQ1027" s="104"/>
      <c r="CR1027" s="104"/>
      <c r="CS1027" s="104"/>
      <c r="CT1027" s="104"/>
      <c r="CU1027" s="104"/>
    </row>
    <row r="1028" spans="1:99" ht="13" x14ac:dyDescent="0.3">
      <c r="A1028" s="104"/>
      <c r="B1028" s="104"/>
      <c r="C1028" s="104"/>
      <c r="D1028" s="104"/>
      <c r="E1028" s="104"/>
      <c r="F1028" s="104"/>
      <c r="G1028" s="104"/>
      <c r="H1028" s="104"/>
      <c r="I1028" s="104"/>
      <c r="J1028" s="104"/>
      <c r="K1028" s="104"/>
      <c r="L1028" s="104"/>
      <c r="M1028" s="104"/>
      <c r="P1028" s="104"/>
      <c r="Q1028" s="104"/>
      <c r="U1028" s="104"/>
      <c r="AQ1028" s="104"/>
      <c r="AR1028" s="104"/>
      <c r="AS1028" s="104"/>
      <c r="AT1028" s="104"/>
      <c r="AU1028" s="104"/>
      <c r="AV1028" s="104"/>
      <c r="AW1028" s="104"/>
      <c r="AX1028" s="104"/>
      <c r="AY1028" s="104"/>
      <c r="BH1028" s="104"/>
      <c r="BJ1028" s="104"/>
      <c r="BK1028" s="104"/>
      <c r="BL1028" s="104"/>
      <c r="BM1028" s="104"/>
      <c r="BN1028" s="104"/>
      <c r="BO1028" s="104"/>
      <c r="BP1028" s="104"/>
      <c r="BQ1028" s="104"/>
      <c r="BR1028" s="104"/>
      <c r="BS1028" s="104"/>
      <c r="BT1028" s="104"/>
      <c r="BV1028" s="104"/>
      <c r="BW1028" s="104"/>
      <c r="BX1028" s="104"/>
      <c r="BY1028" s="104"/>
      <c r="BZ1028" s="104"/>
      <c r="CA1028" s="104"/>
      <c r="CB1028" s="104"/>
      <c r="CC1028" s="104"/>
      <c r="CD1028" s="104"/>
      <c r="CE1028" s="104"/>
      <c r="CF1028" s="104"/>
      <c r="CG1028" s="104"/>
      <c r="CJ1028" s="104"/>
      <c r="CL1028" s="104"/>
      <c r="CM1028" s="104"/>
      <c r="CN1028" s="104"/>
      <c r="CO1028" s="104"/>
      <c r="CP1028" s="104"/>
      <c r="CQ1028" s="104"/>
      <c r="CR1028" s="104"/>
      <c r="CS1028" s="104"/>
      <c r="CT1028" s="104"/>
      <c r="CU1028" s="104"/>
    </row>
    <row r="1029" spans="1:99" ht="13" x14ac:dyDescent="0.3">
      <c r="A1029" s="104"/>
      <c r="B1029" s="104"/>
      <c r="C1029" s="104"/>
      <c r="D1029" s="104"/>
      <c r="E1029" s="104"/>
      <c r="F1029" s="104"/>
      <c r="G1029" s="104"/>
      <c r="H1029" s="104"/>
      <c r="I1029" s="104"/>
      <c r="J1029" s="104"/>
      <c r="K1029" s="104"/>
      <c r="L1029" s="104"/>
      <c r="M1029" s="104"/>
      <c r="P1029" s="104"/>
      <c r="Q1029" s="104"/>
      <c r="U1029" s="104"/>
      <c r="AQ1029" s="104"/>
      <c r="AR1029" s="104"/>
      <c r="AS1029" s="104"/>
      <c r="AT1029" s="104"/>
      <c r="AU1029" s="104"/>
      <c r="AV1029" s="104"/>
      <c r="AW1029" s="104"/>
      <c r="AX1029" s="104"/>
      <c r="AY1029" s="104"/>
      <c r="BH1029" s="104"/>
      <c r="BJ1029" s="104"/>
      <c r="BK1029" s="104"/>
      <c r="BL1029" s="104"/>
      <c r="BM1029" s="104"/>
      <c r="BN1029" s="104"/>
      <c r="BO1029" s="104"/>
      <c r="BP1029" s="104"/>
      <c r="BQ1029" s="104"/>
      <c r="BR1029" s="104"/>
      <c r="BS1029" s="104"/>
      <c r="BT1029" s="104"/>
      <c r="BV1029" s="104"/>
      <c r="BW1029" s="104"/>
      <c r="BX1029" s="104"/>
      <c r="BY1029" s="104"/>
      <c r="BZ1029" s="104"/>
      <c r="CA1029" s="104"/>
      <c r="CB1029" s="104"/>
      <c r="CC1029" s="104"/>
      <c r="CD1029" s="104"/>
      <c r="CE1029" s="104"/>
      <c r="CF1029" s="104"/>
      <c r="CG1029" s="104"/>
      <c r="CJ1029" s="104"/>
      <c r="CL1029" s="104"/>
      <c r="CM1029" s="104"/>
      <c r="CN1029" s="104"/>
      <c r="CO1029" s="104"/>
      <c r="CP1029" s="104"/>
      <c r="CQ1029" s="104"/>
      <c r="CR1029" s="104"/>
      <c r="CS1029" s="104"/>
      <c r="CT1029" s="104"/>
      <c r="CU1029" s="104"/>
    </row>
    <row r="1030" spans="1:99" ht="13" x14ac:dyDescent="0.3">
      <c r="A1030" s="104"/>
      <c r="B1030" s="104"/>
      <c r="C1030" s="104"/>
      <c r="D1030" s="104"/>
      <c r="E1030" s="104"/>
      <c r="F1030" s="104"/>
      <c r="G1030" s="104"/>
      <c r="H1030" s="104"/>
      <c r="I1030" s="104"/>
      <c r="J1030" s="104"/>
      <c r="K1030" s="104"/>
      <c r="L1030" s="104"/>
      <c r="M1030" s="104"/>
      <c r="P1030" s="104"/>
      <c r="Q1030" s="104"/>
      <c r="U1030" s="104"/>
      <c r="AQ1030" s="104"/>
      <c r="AR1030" s="104"/>
      <c r="AS1030" s="104"/>
      <c r="AT1030" s="104"/>
      <c r="AU1030" s="104"/>
      <c r="AV1030" s="104"/>
      <c r="AW1030" s="104"/>
      <c r="AX1030" s="104"/>
      <c r="AY1030" s="104"/>
      <c r="BH1030" s="104"/>
      <c r="BJ1030" s="104"/>
      <c r="BK1030" s="104"/>
      <c r="BL1030" s="104"/>
      <c r="BM1030" s="104"/>
      <c r="BN1030" s="104"/>
      <c r="BO1030" s="104"/>
      <c r="BP1030" s="104"/>
      <c r="BQ1030" s="104"/>
      <c r="BR1030" s="104"/>
      <c r="BS1030" s="104"/>
      <c r="BT1030" s="104"/>
      <c r="BV1030" s="104"/>
      <c r="BW1030" s="104"/>
      <c r="BX1030" s="104"/>
      <c r="BY1030" s="104"/>
      <c r="BZ1030" s="104"/>
      <c r="CA1030" s="104"/>
      <c r="CB1030" s="104"/>
      <c r="CC1030" s="104"/>
      <c r="CD1030" s="104"/>
      <c r="CE1030" s="104"/>
      <c r="CF1030" s="104"/>
      <c r="CG1030" s="104"/>
      <c r="CJ1030" s="104"/>
      <c r="CL1030" s="104"/>
      <c r="CM1030" s="104"/>
      <c r="CN1030" s="104"/>
      <c r="CO1030" s="104"/>
      <c r="CP1030" s="104"/>
      <c r="CQ1030" s="104"/>
      <c r="CR1030" s="104"/>
      <c r="CS1030" s="104"/>
      <c r="CT1030" s="104"/>
      <c r="CU1030" s="104"/>
    </row>
    <row r="1031" spans="1:99" ht="13" x14ac:dyDescent="0.3">
      <c r="A1031" s="104"/>
      <c r="B1031" s="104"/>
      <c r="C1031" s="104"/>
      <c r="D1031" s="104"/>
      <c r="E1031" s="104"/>
      <c r="F1031" s="104"/>
      <c r="G1031" s="104"/>
      <c r="H1031" s="104"/>
      <c r="I1031" s="104"/>
      <c r="J1031" s="104"/>
      <c r="K1031" s="104"/>
      <c r="L1031" s="104"/>
      <c r="M1031" s="104"/>
      <c r="P1031" s="104"/>
      <c r="Q1031" s="104"/>
      <c r="U1031" s="104"/>
      <c r="AQ1031" s="104"/>
      <c r="AR1031" s="104"/>
      <c r="AS1031" s="104"/>
      <c r="AT1031" s="104"/>
      <c r="AU1031" s="104"/>
      <c r="AV1031" s="104"/>
      <c r="AW1031" s="104"/>
      <c r="AX1031" s="104"/>
      <c r="AY1031" s="104"/>
      <c r="BH1031" s="104"/>
      <c r="BJ1031" s="104"/>
      <c r="BK1031" s="104"/>
      <c r="BL1031" s="104"/>
      <c r="BM1031" s="104"/>
      <c r="BN1031" s="104"/>
      <c r="BO1031" s="104"/>
      <c r="BP1031" s="104"/>
      <c r="BQ1031" s="104"/>
      <c r="BR1031" s="104"/>
      <c r="BS1031" s="104"/>
      <c r="BT1031" s="104"/>
      <c r="BV1031" s="104"/>
      <c r="BW1031" s="104"/>
      <c r="BX1031" s="104"/>
      <c r="BY1031" s="104"/>
      <c r="BZ1031" s="104"/>
      <c r="CA1031" s="104"/>
      <c r="CB1031" s="104"/>
      <c r="CC1031" s="104"/>
      <c r="CD1031" s="104"/>
      <c r="CE1031" s="104"/>
      <c r="CF1031" s="104"/>
      <c r="CG1031" s="104"/>
      <c r="CJ1031" s="104"/>
      <c r="CL1031" s="104"/>
      <c r="CM1031" s="104"/>
      <c r="CN1031" s="104"/>
      <c r="CO1031" s="104"/>
      <c r="CP1031" s="104"/>
      <c r="CQ1031" s="104"/>
      <c r="CR1031" s="104"/>
      <c r="CS1031" s="104"/>
      <c r="CT1031" s="104"/>
      <c r="CU1031" s="104"/>
    </row>
    <row r="1032" spans="1:99" ht="13" x14ac:dyDescent="0.3">
      <c r="A1032" s="104"/>
      <c r="B1032" s="104"/>
      <c r="C1032" s="104"/>
      <c r="D1032" s="104"/>
      <c r="E1032" s="104"/>
      <c r="F1032" s="104"/>
      <c r="G1032" s="104"/>
      <c r="H1032" s="104"/>
      <c r="I1032" s="104"/>
      <c r="J1032" s="104"/>
      <c r="K1032" s="104"/>
      <c r="L1032" s="104"/>
      <c r="M1032" s="104"/>
      <c r="P1032" s="104"/>
      <c r="Q1032" s="104"/>
      <c r="U1032" s="104"/>
      <c r="AQ1032" s="104"/>
      <c r="AR1032" s="104"/>
      <c r="AS1032" s="104"/>
      <c r="AT1032" s="104"/>
      <c r="AU1032" s="104"/>
      <c r="AV1032" s="104"/>
      <c r="AW1032" s="104"/>
      <c r="AX1032" s="104"/>
      <c r="AY1032" s="104"/>
      <c r="BH1032" s="104"/>
      <c r="BJ1032" s="104"/>
      <c r="BK1032" s="104"/>
      <c r="BL1032" s="104"/>
      <c r="BM1032" s="104"/>
      <c r="BN1032" s="104"/>
      <c r="BO1032" s="104"/>
      <c r="BP1032" s="104"/>
      <c r="BQ1032" s="104"/>
      <c r="BR1032" s="104"/>
      <c r="BS1032" s="104"/>
      <c r="BT1032" s="104"/>
      <c r="BV1032" s="104"/>
      <c r="BW1032" s="104"/>
      <c r="BX1032" s="104"/>
      <c r="BY1032" s="104"/>
      <c r="BZ1032" s="104"/>
      <c r="CA1032" s="104"/>
      <c r="CB1032" s="104"/>
      <c r="CC1032" s="104"/>
      <c r="CD1032" s="104"/>
      <c r="CE1032" s="104"/>
      <c r="CF1032" s="104"/>
      <c r="CG1032" s="104"/>
      <c r="CJ1032" s="104"/>
      <c r="CL1032" s="104"/>
      <c r="CM1032" s="104"/>
      <c r="CN1032" s="104"/>
      <c r="CO1032" s="104"/>
      <c r="CP1032" s="104"/>
      <c r="CQ1032" s="104"/>
      <c r="CR1032" s="104"/>
      <c r="CS1032" s="104"/>
      <c r="CT1032" s="104"/>
      <c r="CU1032" s="104"/>
    </row>
    <row r="1033" spans="1:99" ht="13" x14ac:dyDescent="0.3">
      <c r="A1033" s="104"/>
      <c r="B1033" s="104"/>
      <c r="C1033" s="104"/>
      <c r="D1033" s="104"/>
      <c r="E1033" s="104"/>
      <c r="F1033" s="104"/>
      <c r="G1033" s="104"/>
      <c r="H1033" s="104"/>
      <c r="I1033" s="104"/>
      <c r="J1033" s="104"/>
      <c r="K1033" s="104"/>
      <c r="L1033" s="104"/>
      <c r="M1033" s="104"/>
      <c r="P1033" s="104"/>
      <c r="Q1033" s="104"/>
      <c r="U1033" s="104"/>
      <c r="AQ1033" s="104"/>
      <c r="AR1033" s="104"/>
      <c r="AS1033" s="104"/>
      <c r="AT1033" s="104"/>
      <c r="AU1033" s="104"/>
      <c r="AV1033" s="104"/>
      <c r="AW1033" s="104"/>
      <c r="AX1033" s="104"/>
      <c r="AY1033" s="104"/>
      <c r="BH1033" s="104"/>
      <c r="BJ1033" s="104"/>
      <c r="BK1033" s="104"/>
      <c r="BL1033" s="104"/>
      <c r="BM1033" s="104"/>
      <c r="BN1033" s="104"/>
      <c r="BO1033" s="104"/>
      <c r="BP1033" s="104"/>
      <c r="BQ1033" s="104"/>
      <c r="BR1033" s="104"/>
      <c r="BS1033" s="104"/>
      <c r="BT1033" s="104"/>
      <c r="BV1033" s="104"/>
      <c r="BW1033" s="104"/>
      <c r="BX1033" s="104"/>
      <c r="BY1033" s="104"/>
      <c r="BZ1033" s="104"/>
      <c r="CA1033" s="104"/>
      <c r="CB1033" s="104"/>
      <c r="CC1033" s="104"/>
      <c r="CD1033" s="104"/>
      <c r="CE1033" s="104"/>
      <c r="CF1033" s="104"/>
      <c r="CG1033" s="104"/>
      <c r="CJ1033" s="104"/>
      <c r="CL1033" s="104"/>
      <c r="CM1033" s="104"/>
      <c r="CN1033" s="104"/>
      <c r="CO1033" s="104"/>
      <c r="CP1033" s="104"/>
      <c r="CQ1033" s="104"/>
      <c r="CR1033" s="104"/>
      <c r="CS1033" s="104"/>
      <c r="CT1033" s="104"/>
      <c r="CU1033" s="104"/>
    </row>
    <row r="1034" spans="1:99" ht="13" x14ac:dyDescent="0.3">
      <c r="A1034" s="104"/>
      <c r="B1034" s="104"/>
      <c r="C1034" s="104"/>
      <c r="D1034" s="104"/>
      <c r="E1034" s="104"/>
      <c r="F1034" s="104"/>
      <c r="G1034" s="104"/>
      <c r="H1034" s="104"/>
      <c r="I1034" s="104"/>
      <c r="J1034" s="104"/>
      <c r="K1034" s="104"/>
      <c r="L1034" s="104"/>
      <c r="M1034" s="104"/>
      <c r="P1034" s="104"/>
      <c r="Q1034" s="104"/>
      <c r="U1034" s="104"/>
      <c r="AQ1034" s="104"/>
      <c r="AR1034" s="104"/>
      <c r="AS1034" s="104"/>
      <c r="AT1034" s="104"/>
      <c r="AU1034" s="104"/>
      <c r="AV1034" s="104"/>
      <c r="AW1034" s="104"/>
      <c r="AX1034" s="104"/>
      <c r="AY1034" s="104"/>
      <c r="BH1034" s="104"/>
      <c r="BJ1034" s="104"/>
      <c r="BK1034" s="104"/>
      <c r="BL1034" s="104"/>
      <c r="BM1034" s="104"/>
      <c r="BN1034" s="104"/>
      <c r="BO1034" s="104"/>
      <c r="BP1034" s="104"/>
      <c r="BQ1034" s="104"/>
      <c r="BR1034" s="104"/>
      <c r="BS1034" s="104"/>
      <c r="BT1034" s="104"/>
      <c r="BV1034" s="104"/>
      <c r="BW1034" s="104"/>
      <c r="BX1034" s="104"/>
      <c r="BY1034" s="104"/>
      <c r="BZ1034" s="104"/>
      <c r="CA1034" s="104"/>
      <c r="CB1034" s="104"/>
      <c r="CC1034" s="104"/>
      <c r="CD1034" s="104"/>
      <c r="CE1034" s="104"/>
      <c r="CF1034" s="104"/>
      <c r="CG1034" s="104"/>
      <c r="CJ1034" s="104"/>
      <c r="CL1034" s="104"/>
      <c r="CM1034" s="104"/>
      <c r="CN1034" s="104"/>
      <c r="CO1034" s="104"/>
      <c r="CP1034" s="104"/>
      <c r="CQ1034" s="104"/>
      <c r="CR1034" s="104"/>
      <c r="CS1034" s="104"/>
      <c r="CT1034" s="104"/>
      <c r="CU1034" s="104"/>
    </row>
    <row r="1035" spans="1:99" ht="13" x14ac:dyDescent="0.3">
      <c r="A1035" s="104"/>
      <c r="B1035" s="104"/>
      <c r="C1035" s="104"/>
      <c r="D1035" s="104"/>
      <c r="E1035" s="104"/>
      <c r="F1035" s="104"/>
      <c r="G1035" s="104"/>
      <c r="H1035" s="104"/>
      <c r="I1035" s="104"/>
      <c r="J1035" s="104"/>
      <c r="K1035" s="104"/>
      <c r="L1035" s="104"/>
      <c r="M1035" s="104"/>
      <c r="P1035" s="104"/>
      <c r="Q1035" s="104"/>
      <c r="U1035" s="104"/>
      <c r="AQ1035" s="104"/>
      <c r="AR1035" s="104"/>
      <c r="AS1035" s="104"/>
      <c r="AT1035" s="104"/>
      <c r="AU1035" s="104"/>
      <c r="AV1035" s="104"/>
      <c r="AW1035" s="104"/>
      <c r="AX1035" s="104"/>
      <c r="AY1035" s="104"/>
      <c r="BH1035" s="104"/>
      <c r="BJ1035" s="104"/>
      <c r="BK1035" s="104"/>
      <c r="BL1035" s="104"/>
      <c r="BM1035" s="104"/>
      <c r="BN1035" s="104"/>
      <c r="BO1035" s="104"/>
      <c r="BP1035" s="104"/>
      <c r="BQ1035" s="104"/>
      <c r="BR1035" s="104"/>
      <c r="BS1035" s="104"/>
      <c r="BT1035" s="104"/>
      <c r="BV1035" s="104"/>
      <c r="BW1035" s="104"/>
      <c r="BX1035" s="104"/>
      <c r="BY1035" s="104"/>
      <c r="BZ1035" s="104"/>
      <c r="CA1035" s="104"/>
      <c r="CB1035" s="104"/>
      <c r="CC1035" s="104"/>
      <c r="CD1035" s="104"/>
      <c r="CE1035" s="104"/>
      <c r="CF1035" s="104"/>
      <c r="CG1035" s="104"/>
      <c r="CJ1035" s="104"/>
      <c r="CL1035" s="104"/>
      <c r="CM1035" s="104"/>
      <c r="CN1035" s="104"/>
      <c r="CO1035" s="104"/>
      <c r="CP1035" s="104"/>
      <c r="CQ1035" s="104"/>
      <c r="CR1035" s="104"/>
      <c r="CS1035" s="104"/>
      <c r="CT1035" s="104"/>
      <c r="CU1035" s="104"/>
    </row>
    <row r="1036" spans="1:99" ht="13" x14ac:dyDescent="0.3">
      <c r="A1036" s="104"/>
      <c r="B1036" s="104"/>
      <c r="C1036" s="104"/>
      <c r="D1036" s="104"/>
      <c r="E1036" s="104"/>
      <c r="F1036" s="104"/>
      <c r="G1036" s="104"/>
      <c r="H1036" s="104"/>
      <c r="I1036" s="104"/>
      <c r="J1036" s="104"/>
      <c r="K1036" s="104"/>
      <c r="L1036" s="104"/>
      <c r="M1036" s="104"/>
      <c r="P1036" s="104"/>
      <c r="Q1036" s="104"/>
      <c r="U1036" s="104"/>
      <c r="AQ1036" s="104"/>
      <c r="AR1036" s="104"/>
      <c r="AS1036" s="104"/>
      <c r="AT1036" s="104"/>
      <c r="AU1036" s="104"/>
      <c r="AV1036" s="104"/>
      <c r="AW1036" s="104"/>
      <c r="AX1036" s="104"/>
      <c r="AY1036" s="104"/>
      <c r="BH1036" s="104"/>
      <c r="BJ1036" s="104"/>
      <c r="BK1036" s="104"/>
      <c r="BL1036" s="104"/>
      <c r="BM1036" s="104"/>
      <c r="BN1036" s="104"/>
      <c r="BO1036" s="104"/>
      <c r="BP1036" s="104"/>
      <c r="BQ1036" s="104"/>
      <c r="BR1036" s="104"/>
      <c r="BS1036" s="104"/>
      <c r="BT1036" s="104"/>
      <c r="BV1036" s="104"/>
      <c r="BW1036" s="104"/>
      <c r="BX1036" s="104"/>
      <c r="BY1036" s="104"/>
      <c r="BZ1036" s="104"/>
      <c r="CA1036" s="104"/>
      <c r="CB1036" s="104"/>
      <c r="CC1036" s="104"/>
      <c r="CD1036" s="104"/>
      <c r="CE1036" s="104"/>
      <c r="CF1036" s="104"/>
      <c r="CG1036" s="104"/>
      <c r="CJ1036" s="104"/>
      <c r="CL1036" s="104"/>
      <c r="CM1036" s="104"/>
      <c r="CN1036" s="104"/>
      <c r="CO1036" s="104"/>
      <c r="CP1036" s="104"/>
      <c r="CQ1036" s="104"/>
      <c r="CR1036" s="104"/>
      <c r="CS1036" s="104"/>
      <c r="CT1036" s="104"/>
      <c r="CU1036" s="104"/>
    </row>
    <row r="1037" spans="1:99" ht="13" x14ac:dyDescent="0.3">
      <c r="A1037" s="104"/>
      <c r="B1037" s="104"/>
      <c r="C1037" s="104"/>
      <c r="D1037" s="104"/>
      <c r="E1037" s="104"/>
      <c r="F1037" s="104"/>
      <c r="G1037" s="104"/>
      <c r="H1037" s="104"/>
      <c r="I1037" s="104"/>
      <c r="J1037" s="104"/>
      <c r="K1037" s="104"/>
      <c r="L1037" s="104"/>
      <c r="M1037" s="104"/>
      <c r="P1037" s="104"/>
      <c r="Q1037" s="104"/>
      <c r="U1037" s="104"/>
      <c r="AQ1037" s="104"/>
      <c r="AR1037" s="104"/>
      <c r="AS1037" s="104"/>
      <c r="AT1037" s="104"/>
      <c r="AU1037" s="104"/>
      <c r="AV1037" s="104"/>
      <c r="AW1037" s="104"/>
      <c r="AX1037" s="104"/>
      <c r="AY1037" s="104"/>
      <c r="BH1037" s="104"/>
      <c r="BJ1037" s="104"/>
      <c r="BK1037" s="104"/>
      <c r="BL1037" s="104"/>
      <c r="BM1037" s="104"/>
      <c r="BN1037" s="104"/>
      <c r="BO1037" s="104"/>
      <c r="BP1037" s="104"/>
      <c r="BQ1037" s="104"/>
      <c r="BR1037" s="104"/>
      <c r="BS1037" s="104"/>
      <c r="BT1037" s="104"/>
      <c r="BV1037" s="104"/>
      <c r="BW1037" s="104"/>
      <c r="BX1037" s="104"/>
      <c r="BY1037" s="104"/>
      <c r="BZ1037" s="104"/>
      <c r="CA1037" s="104"/>
      <c r="CB1037" s="104"/>
      <c r="CC1037" s="104"/>
      <c r="CD1037" s="104"/>
      <c r="CE1037" s="104"/>
      <c r="CF1037" s="104"/>
      <c r="CG1037" s="104"/>
      <c r="CJ1037" s="104"/>
      <c r="CL1037" s="104"/>
      <c r="CM1037" s="104"/>
      <c r="CN1037" s="104"/>
      <c r="CO1037" s="104"/>
      <c r="CP1037" s="104"/>
      <c r="CQ1037" s="104"/>
      <c r="CR1037" s="104"/>
      <c r="CS1037" s="104"/>
      <c r="CT1037" s="104"/>
      <c r="CU1037" s="104"/>
    </row>
    <row r="1038" spans="1:99" ht="13" x14ac:dyDescent="0.3">
      <c r="A1038" s="104"/>
      <c r="B1038" s="104"/>
      <c r="C1038" s="104"/>
      <c r="D1038" s="104"/>
      <c r="E1038" s="104"/>
      <c r="F1038" s="104"/>
      <c r="G1038" s="104"/>
      <c r="H1038" s="104"/>
      <c r="I1038" s="104"/>
      <c r="J1038" s="104"/>
      <c r="K1038" s="104"/>
      <c r="L1038" s="104"/>
      <c r="M1038" s="104"/>
      <c r="P1038" s="104"/>
      <c r="Q1038" s="104"/>
      <c r="U1038" s="104"/>
      <c r="AQ1038" s="104"/>
      <c r="AR1038" s="104"/>
      <c r="AS1038" s="104"/>
      <c r="AT1038" s="104"/>
      <c r="AU1038" s="104"/>
      <c r="AV1038" s="104"/>
      <c r="AW1038" s="104"/>
      <c r="AX1038" s="104"/>
      <c r="AY1038" s="104"/>
      <c r="BH1038" s="104"/>
      <c r="BJ1038" s="104"/>
      <c r="BK1038" s="104"/>
      <c r="BL1038" s="104"/>
      <c r="BM1038" s="104"/>
      <c r="BN1038" s="104"/>
      <c r="BO1038" s="104"/>
      <c r="BP1038" s="104"/>
      <c r="BQ1038" s="104"/>
      <c r="BR1038" s="104"/>
      <c r="BS1038" s="104"/>
      <c r="BT1038" s="104"/>
      <c r="BV1038" s="104"/>
      <c r="BW1038" s="104"/>
      <c r="BX1038" s="104"/>
      <c r="BY1038" s="104"/>
      <c r="BZ1038" s="104"/>
      <c r="CA1038" s="104"/>
      <c r="CB1038" s="104"/>
      <c r="CC1038" s="104"/>
      <c r="CD1038" s="104"/>
      <c r="CE1038" s="104"/>
      <c r="CF1038" s="104"/>
      <c r="CG1038" s="104"/>
      <c r="CJ1038" s="104"/>
      <c r="CL1038" s="104"/>
      <c r="CM1038" s="104"/>
      <c r="CN1038" s="104"/>
      <c r="CO1038" s="104"/>
      <c r="CP1038" s="104"/>
      <c r="CQ1038" s="104"/>
      <c r="CR1038" s="104"/>
      <c r="CS1038" s="104"/>
      <c r="CT1038" s="104"/>
      <c r="CU1038" s="104"/>
    </row>
    <row r="1039" spans="1:99" ht="13" x14ac:dyDescent="0.3">
      <c r="A1039" s="104"/>
      <c r="B1039" s="104"/>
      <c r="C1039" s="104"/>
      <c r="D1039" s="104"/>
      <c r="E1039" s="104"/>
      <c r="F1039" s="104"/>
      <c r="G1039" s="104"/>
      <c r="H1039" s="104"/>
      <c r="I1039" s="104"/>
      <c r="J1039" s="104"/>
      <c r="K1039" s="104"/>
      <c r="L1039" s="104"/>
      <c r="M1039" s="104"/>
      <c r="P1039" s="104"/>
      <c r="Q1039" s="104"/>
      <c r="U1039" s="104"/>
      <c r="AQ1039" s="104"/>
      <c r="AR1039" s="104"/>
      <c r="AS1039" s="104"/>
      <c r="AT1039" s="104"/>
      <c r="AU1039" s="104"/>
      <c r="AV1039" s="104"/>
      <c r="AW1039" s="104"/>
      <c r="AX1039" s="104"/>
      <c r="AY1039" s="104"/>
      <c r="BH1039" s="104"/>
      <c r="BJ1039" s="104"/>
      <c r="BK1039" s="104"/>
      <c r="BL1039" s="104"/>
      <c r="BM1039" s="104"/>
      <c r="BN1039" s="104"/>
      <c r="BO1039" s="104"/>
      <c r="BP1039" s="104"/>
      <c r="BQ1039" s="104"/>
      <c r="BR1039" s="104"/>
      <c r="BS1039" s="104"/>
      <c r="BT1039" s="104"/>
      <c r="BV1039" s="104"/>
      <c r="BW1039" s="104"/>
      <c r="BX1039" s="104"/>
      <c r="BY1039" s="104"/>
      <c r="BZ1039" s="104"/>
      <c r="CA1039" s="104"/>
      <c r="CB1039" s="104"/>
      <c r="CC1039" s="104"/>
      <c r="CD1039" s="104"/>
      <c r="CE1039" s="104"/>
      <c r="CF1039" s="104"/>
      <c r="CG1039" s="104"/>
      <c r="CJ1039" s="104"/>
      <c r="CL1039" s="104"/>
      <c r="CM1039" s="104"/>
      <c r="CN1039" s="104"/>
      <c r="CO1039" s="104"/>
      <c r="CP1039" s="104"/>
      <c r="CQ1039" s="104"/>
      <c r="CR1039" s="104"/>
      <c r="CS1039" s="104"/>
      <c r="CT1039" s="104"/>
      <c r="CU1039" s="104"/>
    </row>
    <row r="1040" spans="1:99" ht="13" x14ac:dyDescent="0.3">
      <c r="A1040" s="104"/>
      <c r="B1040" s="104"/>
      <c r="C1040" s="104"/>
      <c r="D1040" s="104"/>
      <c r="E1040" s="104"/>
      <c r="F1040" s="104"/>
      <c r="G1040" s="104"/>
      <c r="H1040" s="104"/>
      <c r="I1040" s="104"/>
      <c r="J1040" s="104"/>
      <c r="K1040" s="104"/>
      <c r="L1040" s="104"/>
      <c r="M1040" s="104"/>
      <c r="P1040" s="104"/>
      <c r="Q1040" s="104"/>
      <c r="U1040" s="104"/>
      <c r="AQ1040" s="104"/>
      <c r="AR1040" s="104"/>
      <c r="AS1040" s="104"/>
      <c r="AT1040" s="104"/>
      <c r="AU1040" s="104"/>
      <c r="AV1040" s="104"/>
      <c r="AW1040" s="104"/>
      <c r="AX1040" s="104"/>
      <c r="AY1040" s="104"/>
      <c r="BH1040" s="104"/>
      <c r="BJ1040" s="104"/>
      <c r="BK1040" s="104"/>
      <c r="BL1040" s="104"/>
      <c r="BM1040" s="104"/>
      <c r="BN1040" s="104"/>
      <c r="BO1040" s="104"/>
      <c r="BP1040" s="104"/>
      <c r="BQ1040" s="104"/>
      <c r="BR1040" s="104"/>
      <c r="BS1040" s="104"/>
      <c r="BT1040" s="104"/>
      <c r="BV1040" s="104"/>
      <c r="BW1040" s="104"/>
      <c r="BX1040" s="104"/>
      <c r="BY1040" s="104"/>
      <c r="BZ1040" s="104"/>
      <c r="CA1040" s="104"/>
      <c r="CB1040" s="104"/>
      <c r="CC1040" s="104"/>
      <c r="CD1040" s="104"/>
      <c r="CE1040" s="104"/>
      <c r="CF1040" s="104"/>
      <c r="CG1040" s="104"/>
      <c r="CJ1040" s="104"/>
      <c r="CL1040" s="104"/>
      <c r="CM1040" s="104"/>
      <c r="CN1040" s="104"/>
      <c r="CO1040" s="104"/>
      <c r="CP1040" s="104"/>
      <c r="CQ1040" s="104"/>
      <c r="CR1040" s="104"/>
      <c r="CS1040" s="104"/>
      <c r="CT1040" s="104"/>
      <c r="CU1040" s="104"/>
    </row>
    <row r="1041" spans="1:99" ht="13" x14ac:dyDescent="0.3">
      <c r="A1041" s="104"/>
      <c r="B1041" s="104"/>
      <c r="C1041" s="104"/>
      <c r="D1041" s="104"/>
      <c r="E1041" s="104"/>
      <c r="F1041" s="104"/>
      <c r="G1041" s="104"/>
      <c r="H1041" s="104"/>
      <c r="I1041" s="104"/>
      <c r="J1041" s="104"/>
      <c r="K1041" s="104"/>
      <c r="L1041" s="104"/>
      <c r="M1041" s="104"/>
      <c r="P1041" s="104"/>
      <c r="Q1041" s="104"/>
      <c r="U1041" s="104"/>
      <c r="AQ1041" s="104"/>
      <c r="AR1041" s="104"/>
      <c r="AS1041" s="104"/>
      <c r="AT1041" s="104"/>
      <c r="AU1041" s="104"/>
      <c r="AV1041" s="104"/>
      <c r="AW1041" s="104"/>
      <c r="AX1041" s="104"/>
      <c r="AY1041" s="104"/>
      <c r="BH1041" s="104"/>
      <c r="BJ1041" s="104"/>
      <c r="BK1041" s="104"/>
      <c r="BL1041" s="104"/>
      <c r="BM1041" s="104"/>
      <c r="BN1041" s="104"/>
      <c r="BO1041" s="104"/>
      <c r="BP1041" s="104"/>
      <c r="BQ1041" s="104"/>
      <c r="BR1041" s="104"/>
      <c r="BS1041" s="104"/>
      <c r="BT1041" s="104"/>
      <c r="BV1041" s="104"/>
      <c r="BW1041" s="104"/>
      <c r="BX1041" s="104"/>
      <c r="BY1041" s="104"/>
      <c r="BZ1041" s="104"/>
      <c r="CA1041" s="104"/>
      <c r="CB1041" s="104"/>
      <c r="CC1041" s="104"/>
      <c r="CD1041" s="104"/>
      <c r="CE1041" s="104"/>
      <c r="CF1041" s="104"/>
      <c r="CG1041" s="104"/>
      <c r="CJ1041" s="104"/>
      <c r="CL1041" s="104"/>
      <c r="CM1041" s="104"/>
      <c r="CN1041" s="104"/>
      <c r="CO1041" s="104"/>
      <c r="CP1041" s="104"/>
      <c r="CQ1041" s="104"/>
      <c r="CR1041" s="104"/>
      <c r="CS1041" s="104"/>
      <c r="CT1041" s="104"/>
      <c r="CU1041" s="104"/>
    </row>
    <row r="1042" spans="1:99" ht="13" x14ac:dyDescent="0.3">
      <c r="A1042" s="104"/>
      <c r="B1042" s="104"/>
      <c r="C1042" s="104"/>
      <c r="D1042" s="104"/>
      <c r="E1042" s="104"/>
      <c r="F1042" s="104"/>
      <c r="G1042" s="104"/>
      <c r="H1042" s="104"/>
      <c r="I1042" s="104"/>
      <c r="J1042" s="104"/>
      <c r="K1042" s="104"/>
      <c r="L1042" s="104"/>
      <c r="M1042" s="104"/>
      <c r="P1042" s="104"/>
      <c r="Q1042" s="104"/>
      <c r="U1042" s="104"/>
      <c r="AQ1042" s="104"/>
      <c r="AR1042" s="104"/>
      <c r="AS1042" s="104"/>
      <c r="AT1042" s="104"/>
      <c r="AU1042" s="104"/>
      <c r="AV1042" s="104"/>
      <c r="AW1042" s="104"/>
      <c r="AX1042" s="104"/>
      <c r="AY1042" s="104"/>
      <c r="BH1042" s="104"/>
      <c r="BJ1042" s="104"/>
      <c r="BK1042" s="104"/>
      <c r="BL1042" s="104"/>
      <c r="BM1042" s="104"/>
      <c r="BN1042" s="104"/>
      <c r="BO1042" s="104"/>
      <c r="BP1042" s="104"/>
      <c r="BQ1042" s="104"/>
      <c r="BR1042" s="104"/>
      <c r="BS1042" s="104"/>
      <c r="BT1042" s="104"/>
      <c r="BV1042" s="104"/>
      <c r="BW1042" s="104"/>
      <c r="BX1042" s="104"/>
      <c r="BY1042" s="104"/>
      <c r="BZ1042" s="104"/>
      <c r="CA1042" s="104"/>
      <c r="CB1042" s="104"/>
      <c r="CC1042" s="104"/>
      <c r="CD1042" s="104"/>
      <c r="CE1042" s="104"/>
      <c r="CF1042" s="104"/>
      <c r="CG1042" s="104"/>
      <c r="CJ1042" s="104"/>
      <c r="CL1042" s="104"/>
      <c r="CM1042" s="104"/>
      <c r="CN1042" s="104"/>
      <c r="CO1042" s="104"/>
      <c r="CP1042" s="104"/>
      <c r="CQ1042" s="104"/>
      <c r="CR1042" s="104"/>
      <c r="CS1042" s="104"/>
      <c r="CT1042" s="104"/>
      <c r="CU1042" s="104"/>
    </row>
    <row r="1043" spans="1:99" ht="13" x14ac:dyDescent="0.3">
      <c r="A1043" s="104"/>
      <c r="B1043" s="104"/>
      <c r="C1043" s="104"/>
      <c r="D1043" s="104"/>
      <c r="E1043" s="104"/>
      <c r="F1043" s="104"/>
      <c r="G1043" s="104"/>
      <c r="H1043" s="104"/>
      <c r="I1043" s="104"/>
      <c r="J1043" s="104"/>
      <c r="K1043" s="104"/>
      <c r="L1043" s="104"/>
      <c r="M1043" s="104"/>
      <c r="P1043" s="104"/>
      <c r="Q1043" s="104"/>
      <c r="U1043" s="104"/>
      <c r="AQ1043" s="104"/>
      <c r="AR1043" s="104"/>
      <c r="AS1043" s="104"/>
      <c r="AT1043" s="104"/>
      <c r="AU1043" s="104"/>
      <c r="AV1043" s="104"/>
      <c r="AW1043" s="104"/>
      <c r="AX1043" s="104"/>
      <c r="AY1043" s="104"/>
      <c r="BH1043" s="104"/>
      <c r="BJ1043" s="104"/>
      <c r="BK1043" s="104"/>
      <c r="BL1043" s="104"/>
      <c r="BM1043" s="104"/>
      <c r="BN1043" s="104"/>
      <c r="BO1043" s="104"/>
      <c r="BP1043" s="104"/>
      <c r="BQ1043" s="104"/>
      <c r="BR1043" s="104"/>
      <c r="BS1043" s="104"/>
      <c r="BT1043" s="104"/>
      <c r="BV1043" s="104"/>
      <c r="BW1043" s="104"/>
      <c r="BX1043" s="104"/>
      <c r="BY1043" s="104"/>
      <c r="BZ1043" s="104"/>
      <c r="CA1043" s="104"/>
      <c r="CB1043" s="104"/>
      <c r="CC1043" s="104"/>
      <c r="CD1043" s="104"/>
      <c r="CE1043" s="104"/>
      <c r="CF1043" s="104"/>
      <c r="CG1043" s="104"/>
      <c r="CJ1043" s="104"/>
      <c r="CL1043" s="104"/>
      <c r="CM1043" s="104"/>
      <c r="CN1043" s="104"/>
      <c r="CO1043" s="104"/>
      <c r="CP1043" s="104"/>
      <c r="CQ1043" s="104"/>
      <c r="CR1043" s="104"/>
      <c r="CS1043" s="104"/>
      <c r="CT1043" s="104"/>
      <c r="CU1043" s="104"/>
    </row>
    <row r="1044" spans="1:99" ht="13" x14ac:dyDescent="0.3">
      <c r="A1044" s="104"/>
      <c r="B1044" s="104"/>
      <c r="C1044" s="104"/>
      <c r="D1044" s="104"/>
      <c r="E1044" s="104"/>
      <c r="F1044" s="104"/>
      <c r="G1044" s="104"/>
      <c r="H1044" s="104"/>
      <c r="I1044" s="104"/>
      <c r="J1044" s="104"/>
      <c r="K1044" s="104"/>
      <c r="L1044" s="104"/>
      <c r="M1044" s="104"/>
      <c r="P1044" s="104"/>
      <c r="Q1044" s="104"/>
      <c r="U1044" s="104"/>
      <c r="AQ1044" s="104"/>
      <c r="AR1044" s="104"/>
      <c r="AS1044" s="104"/>
      <c r="AT1044" s="104"/>
      <c r="AU1044" s="104"/>
      <c r="AV1044" s="104"/>
      <c r="AW1044" s="104"/>
      <c r="AX1044" s="104"/>
      <c r="AY1044" s="104"/>
      <c r="BH1044" s="104"/>
      <c r="BJ1044" s="104"/>
      <c r="BK1044" s="104"/>
      <c r="BL1044" s="104"/>
      <c r="BM1044" s="104"/>
      <c r="BN1044" s="104"/>
      <c r="BO1044" s="104"/>
      <c r="BP1044" s="104"/>
      <c r="BQ1044" s="104"/>
      <c r="BR1044" s="104"/>
      <c r="BS1044" s="104"/>
      <c r="BT1044" s="104"/>
      <c r="BV1044" s="104"/>
      <c r="BW1044" s="104"/>
      <c r="BX1044" s="104"/>
      <c r="BY1044" s="104"/>
      <c r="BZ1044" s="104"/>
      <c r="CA1044" s="104"/>
      <c r="CB1044" s="104"/>
      <c r="CC1044" s="104"/>
      <c r="CD1044" s="104"/>
      <c r="CE1044" s="104"/>
      <c r="CF1044" s="104"/>
      <c r="CG1044" s="104"/>
      <c r="CJ1044" s="104"/>
      <c r="CL1044" s="104"/>
      <c r="CM1044" s="104"/>
      <c r="CN1044" s="104"/>
      <c r="CO1044" s="104"/>
      <c r="CP1044" s="104"/>
      <c r="CQ1044" s="104"/>
      <c r="CR1044" s="104"/>
      <c r="CS1044" s="104"/>
      <c r="CT1044" s="104"/>
      <c r="CU1044" s="104"/>
    </row>
    <row r="1045" spans="1:99" ht="13" x14ac:dyDescent="0.3">
      <c r="A1045" s="104"/>
      <c r="B1045" s="104"/>
      <c r="C1045" s="104"/>
      <c r="D1045" s="104"/>
      <c r="E1045" s="104"/>
      <c r="F1045" s="104"/>
      <c r="G1045" s="104"/>
      <c r="H1045" s="104"/>
      <c r="I1045" s="104"/>
      <c r="J1045" s="104"/>
      <c r="K1045" s="104"/>
      <c r="L1045" s="104"/>
      <c r="M1045" s="104"/>
      <c r="P1045" s="104"/>
      <c r="Q1045" s="104"/>
      <c r="U1045" s="104"/>
      <c r="AQ1045" s="104"/>
      <c r="AR1045" s="104"/>
      <c r="AS1045" s="104"/>
      <c r="AT1045" s="104"/>
      <c r="AU1045" s="104"/>
      <c r="AV1045" s="104"/>
      <c r="AW1045" s="104"/>
      <c r="AX1045" s="104"/>
      <c r="AY1045" s="104"/>
      <c r="BH1045" s="104"/>
      <c r="BJ1045" s="104"/>
      <c r="BK1045" s="104"/>
      <c r="BL1045" s="104"/>
      <c r="BM1045" s="104"/>
      <c r="BN1045" s="104"/>
      <c r="BO1045" s="104"/>
      <c r="BP1045" s="104"/>
      <c r="BQ1045" s="104"/>
      <c r="BR1045" s="104"/>
      <c r="BS1045" s="104"/>
      <c r="BT1045" s="104"/>
      <c r="BV1045" s="104"/>
      <c r="BW1045" s="104"/>
      <c r="BX1045" s="104"/>
      <c r="BY1045" s="104"/>
      <c r="BZ1045" s="104"/>
      <c r="CA1045" s="104"/>
      <c r="CB1045" s="104"/>
      <c r="CC1045" s="104"/>
      <c r="CD1045" s="104"/>
      <c r="CE1045" s="104"/>
      <c r="CF1045" s="104"/>
      <c r="CG1045" s="104"/>
      <c r="CJ1045" s="104"/>
      <c r="CL1045" s="104"/>
      <c r="CM1045" s="104"/>
      <c r="CN1045" s="104"/>
      <c r="CO1045" s="104"/>
      <c r="CP1045" s="104"/>
      <c r="CQ1045" s="104"/>
      <c r="CR1045" s="104"/>
      <c r="CS1045" s="104"/>
      <c r="CT1045" s="104"/>
      <c r="CU1045" s="104"/>
    </row>
    <row r="1046" spans="1:99" ht="13" x14ac:dyDescent="0.3">
      <c r="A1046" s="104"/>
      <c r="B1046" s="104"/>
      <c r="C1046" s="104"/>
      <c r="D1046" s="104"/>
      <c r="E1046" s="104"/>
      <c r="F1046" s="104"/>
      <c r="G1046" s="104"/>
      <c r="H1046" s="104"/>
      <c r="I1046" s="104"/>
      <c r="J1046" s="104"/>
      <c r="K1046" s="104"/>
      <c r="L1046" s="104"/>
      <c r="M1046" s="104"/>
      <c r="P1046" s="104"/>
      <c r="Q1046" s="104"/>
      <c r="U1046" s="104"/>
      <c r="AQ1046" s="104"/>
      <c r="AR1046" s="104"/>
      <c r="AS1046" s="104"/>
      <c r="AT1046" s="104"/>
      <c r="AU1046" s="104"/>
      <c r="AV1046" s="104"/>
      <c r="AW1046" s="104"/>
      <c r="AX1046" s="104"/>
      <c r="AY1046" s="104"/>
      <c r="BH1046" s="104"/>
      <c r="BJ1046" s="104"/>
      <c r="BK1046" s="104"/>
      <c r="BL1046" s="104"/>
      <c r="BM1046" s="104"/>
      <c r="BN1046" s="104"/>
      <c r="BO1046" s="104"/>
      <c r="BP1046" s="104"/>
      <c r="BQ1046" s="104"/>
      <c r="BR1046" s="104"/>
      <c r="BS1046" s="104"/>
      <c r="BT1046" s="104"/>
      <c r="BV1046" s="104"/>
      <c r="BW1046" s="104"/>
      <c r="BX1046" s="104"/>
      <c r="BY1046" s="104"/>
      <c r="BZ1046" s="104"/>
      <c r="CA1046" s="104"/>
      <c r="CB1046" s="104"/>
      <c r="CC1046" s="104"/>
      <c r="CD1046" s="104"/>
      <c r="CE1046" s="104"/>
      <c r="CF1046" s="104"/>
      <c r="CG1046" s="104"/>
      <c r="CJ1046" s="104"/>
      <c r="CL1046" s="104"/>
      <c r="CM1046" s="104"/>
      <c r="CN1046" s="104"/>
      <c r="CO1046" s="104"/>
      <c r="CP1046" s="104"/>
      <c r="CQ1046" s="104"/>
      <c r="CR1046" s="104"/>
      <c r="CS1046" s="104"/>
      <c r="CT1046" s="104"/>
      <c r="CU1046" s="104"/>
    </row>
    <row r="1047" spans="1:99" ht="13" x14ac:dyDescent="0.3">
      <c r="A1047" s="104"/>
      <c r="B1047" s="104"/>
      <c r="C1047" s="104"/>
      <c r="D1047" s="104"/>
      <c r="E1047" s="104"/>
      <c r="F1047" s="104"/>
      <c r="G1047" s="104"/>
      <c r="H1047" s="104"/>
      <c r="I1047" s="104"/>
      <c r="J1047" s="104"/>
      <c r="K1047" s="104"/>
      <c r="L1047" s="104"/>
      <c r="M1047" s="104"/>
      <c r="P1047" s="104"/>
      <c r="Q1047" s="104"/>
      <c r="U1047" s="104"/>
      <c r="AQ1047" s="104"/>
      <c r="AR1047" s="104"/>
      <c r="AS1047" s="104"/>
      <c r="AT1047" s="104"/>
      <c r="AU1047" s="104"/>
      <c r="AV1047" s="104"/>
      <c r="AW1047" s="104"/>
      <c r="AX1047" s="104"/>
      <c r="AY1047" s="104"/>
      <c r="BH1047" s="104"/>
      <c r="BJ1047" s="104"/>
      <c r="BK1047" s="104"/>
      <c r="BL1047" s="104"/>
      <c r="BM1047" s="104"/>
      <c r="BN1047" s="104"/>
      <c r="BO1047" s="104"/>
      <c r="BP1047" s="104"/>
      <c r="BQ1047" s="104"/>
      <c r="BR1047" s="104"/>
      <c r="BS1047" s="104"/>
      <c r="BT1047" s="104"/>
      <c r="BV1047" s="104"/>
      <c r="BW1047" s="104"/>
      <c r="BX1047" s="104"/>
      <c r="BY1047" s="104"/>
      <c r="BZ1047" s="104"/>
      <c r="CA1047" s="104"/>
      <c r="CB1047" s="104"/>
      <c r="CC1047" s="104"/>
      <c r="CD1047" s="104"/>
      <c r="CE1047" s="104"/>
      <c r="CF1047" s="104"/>
      <c r="CG1047" s="104"/>
      <c r="CJ1047" s="104"/>
      <c r="CL1047" s="104"/>
      <c r="CM1047" s="104"/>
      <c r="CN1047" s="104"/>
      <c r="CO1047" s="104"/>
      <c r="CP1047" s="104"/>
      <c r="CQ1047" s="104"/>
      <c r="CR1047" s="104"/>
      <c r="CS1047" s="104"/>
      <c r="CT1047" s="104"/>
      <c r="CU1047" s="104"/>
    </row>
    <row r="1048" spans="1:99" ht="13" x14ac:dyDescent="0.3">
      <c r="A1048" s="104"/>
      <c r="B1048" s="104"/>
      <c r="C1048" s="104"/>
      <c r="D1048" s="104"/>
      <c r="E1048" s="104"/>
      <c r="F1048" s="104"/>
      <c r="G1048" s="104"/>
      <c r="H1048" s="104"/>
      <c r="I1048" s="104"/>
      <c r="J1048" s="104"/>
      <c r="K1048" s="104"/>
      <c r="L1048" s="104"/>
      <c r="M1048" s="104"/>
      <c r="P1048" s="104"/>
      <c r="Q1048" s="104"/>
      <c r="U1048" s="104"/>
      <c r="AQ1048" s="104"/>
      <c r="AR1048" s="104"/>
      <c r="AS1048" s="104"/>
      <c r="AT1048" s="104"/>
      <c r="AU1048" s="104"/>
      <c r="AV1048" s="104"/>
      <c r="AW1048" s="104"/>
      <c r="AX1048" s="104"/>
      <c r="AY1048" s="104"/>
      <c r="BH1048" s="104"/>
      <c r="BJ1048" s="104"/>
      <c r="BK1048" s="104"/>
      <c r="BL1048" s="104"/>
      <c r="BM1048" s="104"/>
      <c r="BN1048" s="104"/>
      <c r="BO1048" s="104"/>
      <c r="BP1048" s="104"/>
      <c r="BQ1048" s="104"/>
      <c r="BR1048" s="104"/>
      <c r="BS1048" s="104"/>
      <c r="BT1048" s="104"/>
      <c r="BV1048" s="104"/>
      <c r="BW1048" s="104"/>
      <c r="BX1048" s="104"/>
      <c r="BY1048" s="104"/>
      <c r="BZ1048" s="104"/>
      <c r="CA1048" s="104"/>
      <c r="CB1048" s="104"/>
      <c r="CC1048" s="104"/>
      <c r="CD1048" s="104"/>
      <c r="CE1048" s="104"/>
      <c r="CF1048" s="104"/>
      <c r="CG1048" s="104"/>
      <c r="CJ1048" s="104"/>
      <c r="CL1048" s="104"/>
      <c r="CM1048" s="104"/>
      <c r="CN1048" s="104"/>
      <c r="CO1048" s="104"/>
      <c r="CP1048" s="104"/>
      <c r="CQ1048" s="104"/>
      <c r="CR1048" s="104"/>
      <c r="CS1048" s="104"/>
      <c r="CT1048" s="104"/>
      <c r="CU1048" s="104"/>
    </row>
    <row r="1049" spans="1:99" ht="13" x14ac:dyDescent="0.3">
      <c r="A1049" s="104"/>
      <c r="B1049" s="104"/>
      <c r="C1049" s="104"/>
      <c r="D1049" s="104"/>
      <c r="E1049" s="104"/>
      <c r="F1049" s="104"/>
      <c r="G1049" s="104"/>
      <c r="H1049" s="104"/>
      <c r="I1049" s="104"/>
      <c r="J1049" s="104"/>
      <c r="K1049" s="104"/>
      <c r="L1049" s="104"/>
      <c r="M1049" s="104"/>
      <c r="P1049" s="104"/>
      <c r="Q1049" s="104"/>
      <c r="U1049" s="104"/>
      <c r="AQ1049" s="104"/>
      <c r="AR1049" s="104"/>
      <c r="AS1049" s="104"/>
      <c r="AT1049" s="104"/>
      <c r="AU1049" s="104"/>
      <c r="AV1049" s="104"/>
      <c r="AW1049" s="104"/>
      <c r="AX1049" s="104"/>
      <c r="AY1049" s="104"/>
      <c r="BH1049" s="104"/>
      <c r="BJ1049" s="104"/>
      <c r="BK1049" s="104"/>
      <c r="BL1049" s="104"/>
      <c r="BM1049" s="104"/>
      <c r="BN1049" s="104"/>
      <c r="BO1049" s="104"/>
      <c r="BP1049" s="104"/>
      <c r="BQ1049" s="104"/>
      <c r="BR1049" s="104"/>
      <c r="BS1049" s="104"/>
      <c r="BT1049" s="104"/>
      <c r="BV1049" s="104"/>
      <c r="BW1049" s="104"/>
      <c r="BX1049" s="104"/>
      <c r="BY1049" s="104"/>
      <c r="BZ1049" s="104"/>
      <c r="CA1049" s="104"/>
      <c r="CB1049" s="104"/>
      <c r="CC1049" s="104"/>
      <c r="CD1049" s="104"/>
      <c r="CE1049" s="104"/>
      <c r="CF1049" s="104"/>
      <c r="CG1049" s="104"/>
      <c r="CJ1049" s="104"/>
      <c r="CL1049" s="104"/>
      <c r="CM1049" s="104"/>
      <c r="CN1049" s="104"/>
      <c r="CO1049" s="104"/>
      <c r="CP1049" s="104"/>
      <c r="CQ1049" s="104"/>
      <c r="CR1049" s="104"/>
      <c r="CS1049" s="104"/>
      <c r="CT1049" s="104"/>
      <c r="CU1049" s="104"/>
    </row>
    <row r="1050" spans="1:99" ht="13" x14ac:dyDescent="0.3">
      <c r="A1050" s="104"/>
      <c r="B1050" s="104"/>
      <c r="C1050" s="104"/>
      <c r="D1050" s="104"/>
      <c r="E1050" s="104"/>
      <c r="F1050" s="104"/>
      <c r="G1050" s="104"/>
      <c r="H1050" s="104"/>
      <c r="I1050" s="104"/>
      <c r="J1050" s="104"/>
      <c r="K1050" s="104"/>
      <c r="L1050" s="104"/>
      <c r="M1050" s="104"/>
      <c r="P1050" s="104"/>
      <c r="Q1050" s="104"/>
      <c r="U1050" s="104"/>
      <c r="AQ1050" s="104"/>
      <c r="AR1050" s="104"/>
      <c r="AS1050" s="104"/>
      <c r="AT1050" s="104"/>
      <c r="AU1050" s="104"/>
      <c r="AV1050" s="104"/>
      <c r="AW1050" s="104"/>
      <c r="AX1050" s="104"/>
      <c r="AY1050" s="104"/>
      <c r="BH1050" s="104"/>
      <c r="BJ1050" s="104"/>
      <c r="BK1050" s="104"/>
      <c r="BL1050" s="104"/>
      <c r="BM1050" s="104"/>
      <c r="BN1050" s="104"/>
      <c r="BO1050" s="104"/>
      <c r="BP1050" s="104"/>
      <c r="BQ1050" s="104"/>
      <c r="BR1050" s="104"/>
      <c r="BS1050" s="104"/>
      <c r="BT1050" s="104"/>
      <c r="BV1050" s="104"/>
      <c r="BW1050" s="104"/>
      <c r="BX1050" s="104"/>
      <c r="BY1050" s="104"/>
      <c r="BZ1050" s="104"/>
      <c r="CA1050" s="104"/>
      <c r="CB1050" s="104"/>
      <c r="CC1050" s="104"/>
      <c r="CD1050" s="104"/>
      <c r="CE1050" s="104"/>
      <c r="CF1050" s="104"/>
      <c r="CG1050" s="104"/>
      <c r="CJ1050" s="104"/>
      <c r="CL1050" s="104"/>
      <c r="CM1050" s="104"/>
      <c r="CN1050" s="104"/>
      <c r="CO1050" s="104"/>
      <c r="CP1050" s="104"/>
      <c r="CQ1050" s="104"/>
      <c r="CR1050" s="104"/>
      <c r="CS1050" s="104"/>
      <c r="CT1050" s="104"/>
      <c r="CU1050" s="104"/>
    </row>
    <row r="1051" spans="1:99" ht="13" x14ac:dyDescent="0.3">
      <c r="A1051" s="104"/>
      <c r="B1051" s="104"/>
      <c r="C1051" s="104"/>
      <c r="D1051" s="104"/>
      <c r="E1051" s="104"/>
      <c r="F1051" s="104"/>
      <c r="G1051" s="104"/>
      <c r="H1051" s="104"/>
      <c r="I1051" s="104"/>
      <c r="J1051" s="104"/>
      <c r="K1051" s="104"/>
      <c r="L1051" s="104"/>
      <c r="M1051" s="104"/>
      <c r="P1051" s="104"/>
      <c r="Q1051" s="104"/>
      <c r="U1051" s="104"/>
      <c r="AQ1051" s="104"/>
      <c r="AR1051" s="104"/>
      <c r="AS1051" s="104"/>
      <c r="AT1051" s="104"/>
      <c r="AU1051" s="104"/>
      <c r="AV1051" s="104"/>
      <c r="AW1051" s="104"/>
      <c r="AX1051" s="104"/>
      <c r="AY1051" s="104"/>
      <c r="BH1051" s="104"/>
      <c r="BJ1051" s="104"/>
      <c r="BK1051" s="104"/>
      <c r="BL1051" s="104"/>
      <c r="BM1051" s="104"/>
      <c r="BN1051" s="104"/>
      <c r="BO1051" s="104"/>
      <c r="BP1051" s="104"/>
      <c r="BQ1051" s="104"/>
      <c r="BR1051" s="104"/>
      <c r="BS1051" s="104"/>
      <c r="BT1051" s="104"/>
      <c r="BV1051" s="104"/>
      <c r="BW1051" s="104"/>
      <c r="BX1051" s="104"/>
      <c r="BY1051" s="104"/>
      <c r="BZ1051" s="104"/>
      <c r="CA1051" s="104"/>
      <c r="CB1051" s="104"/>
      <c r="CC1051" s="104"/>
      <c r="CD1051" s="104"/>
      <c r="CE1051" s="104"/>
      <c r="CF1051" s="104"/>
      <c r="CG1051" s="104"/>
      <c r="CJ1051" s="104"/>
      <c r="CL1051" s="104"/>
      <c r="CM1051" s="104"/>
      <c r="CN1051" s="104"/>
      <c r="CO1051" s="104"/>
      <c r="CP1051" s="104"/>
      <c r="CQ1051" s="104"/>
      <c r="CR1051" s="104"/>
      <c r="CS1051" s="104"/>
      <c r="CT1051" s="104"/>
      <c r="CU1051" s="104"/>
    </row>
    <row r="1052" spans="1:99" ht="13" x14ac:dyDescent="0.3">
      <c r="A1052" s="104"/>
      <c r="B1052" s="104"/>
      <c r="C1052" s="104"/>
      <c r="D1052" s="104"/>
      <c r="E1052" s="104"/>
      <c r="F1052" s="104"/>
      <c r="G1052" s="104"/>
      <c r="H1052" s="104"/>
      <c r="I1052" s="104"/>
      <c r="J1052" s="104"/>
      <c r="K1052" s="104"/>
      <c r="L1052" s="104"/>
      <c r="M1052" s="104"/>
      <c r="P1052" s="104"/>
      <c r="Q1052" s="104"/>
      <c r="U1052" s="104"/>
      <c r="AQ1052" s="104"/>
      <c r="AR1052" s="104"/>
      <c r="AS1052" s="104"/>
      <c r="AT1052" s="104"/>
      <c r="AU1052" s="104"/>
      <c r="AV1052" s="104"/>
      <c r="AW1052" s="104"/>
      <c r="AX1052" s="104"/>
      <c r="AY1052" s="104"/>
      <c r="BH1052" s="104"/>
      <c r="BJ1052" s="104"/>
      <c r="BK1052" s="104"/>
      <c r="BL1052" s="104"/>
      <c r="BM1052" s="104"/>
      <c r="BN1052" s="104"/>
      <c r="BO1052" s="104"/>
      <c r="BP1052" s="104"/>
      <c r="BQ1052" s="104"/>
      <c r="BR1052" s="104"/>
      <c r="BS1052" s="104"/>
      <c r="BT1052" s="104"/>
      <c r="BV1052" s="104"/>
      <c r="BW1052" s="104"/>
      <c r="BX1052" s="104"/>
      <c r="BY1052" s="104"/>
      <c r="BZ1052" s="104"/>
      <c r="CA1052" s="104"/>
      <c r="CB1052" s="104"/>
      <c r="CC1052" s="104"/>
      <c r="CD1052" s="104"/>
      <c r="CE1052" s="104"/>
      <c r="CF1052" s="104"/>
      <c r="CG1052" s="104"/>
      <c r="CJ1052" s="104"/>
      <c r="CL1052" s="104"/>
      <c r="CM1052" s="104"/>
      <c r="CN1052" s="104"/>
      <c r="CO1052" s="104"/>
      <c r="CP1052" s="104"/>
      <c r="CQ1052" s="104"/>
      <c r="CR1052" s="104"/>
      <c r="CS1052" s="104"/>
      <c r="CT1052" s="104"/>
      <c r="CU1052" s="104"/>
    </row>
    <row r="1053" spans="1:99" ht="13" x14ac:dyDescent="0.3">
      <c r="A1053" s="104"/>
      <c r="B1053" s="104"/>
      <c r="C1053" s="104"/>
      <c r="D1053" s="104"/>
      <c r="E1053" s="104"/>
      <c r="F1053" s="104"/>
      <c r="G1053" s="104"/>
      <c r="H1053" s="104"/>
      <c r="I1053" s="104"/>
      <c r="J1053" s="104"/>
      <c r="K1053" s="104"/>
      <c r="L1053" s="104"/>
      <c r="M1053" s="104"/>
      <c r="P1053" s="104"/>
      <c r="Q1053" s="104"/>
      <c r="U1053" s="104"/>
      <c r="AQ1053" s="104"/>
      <c r="AR1053" s="104"/>
      <c r="AS1053" s="104"/>
      <c r="AT1053" s="104"/>
      <c r="AU1053" s="104"/>
      <c r="AV1053" s="104"/>
      <c r="AW1053" s="104"/>
      <c r="AX1053" s="104"/>
      <c r="AY1053" s="104"/>
      <c r="BH1053" s="104"/>
      <c r="BJ1053" s="104"/>
      <c r="BK1053" s="104"/>
      <c r="BL1053" s="104"/>
      <c r="BM1053" s="104"/>
      <c r="BN1053" s="104"/>
      <c r="BO1053" s="104"/>
      <c r="BP1053" s="104"/>
      <c r="BQ1053" s="104"/>
      <c r="BR1053" s="104"/>
      <c r="BS1053" s="104"/>
      <c r="BT1053" s="104"/>
      <c r="BV1053" s="104"/>
      <c r="BW1053" s="104"/>
      <c r="BX1053" s="104"/>
      <c r="BY1053" s="104"/>
      <c r="BZ1053" s="104"/>
      <c r="CA1053" s="104"/>
      <c r="CB1053" s="104"/>
      <c r="CC1053" s="104"/>
      <c r="CD1053" s="104"/>
      <c r="CE1053" s="104"/>
      <c r="CF1053" s="104"/>
      <c r="CG1053" s="104"/>
      <c r="CJ1053" s="104"/>
      <c r="CL1053" s="104"/>
      <c r="CM1053" s="104"/>
      <c r="CN1053" s="104"/>
      <c r="CO1053" s="104"/>
      <c r="CP1053" s="104"/>
      <c r="CQ1053" s="104"/>
      <c r="CR1053" s="104"/>
      <c r="CS1053" s="104"/>
      <c r="CT1053" s="104"/>
      <c r="CU1053" s="104"/>
    </row>
    <row r="1054" spans="1:99" ht="13" x14ac:dyDescent="0.3">
      <c r="A1054" s="104"/>
      <c r="B1054" s="104"/>
      <c r="C1054" s="104"/>
      <c r="D1054" s="104"/>
      <c r="E1054" s="104"/>
      <c r="F1054" s="104"/>
      <c r="G1054" s="104"/>
      <c r="H1054" s="104"/>
      <c r="I1054" s="104"/>
      <c r="J1054" s="104"/>
      <c r="K1054" s="104"/>
      <c r="L1054" s="104"/>
      <c r="M1054" s="104"/>
      <c r="P1054" s="104"/>
      <c r="Q1054" s="104"/>
      <c r="U1054" s="104"/>
      <c r="AQ1054" s="104"/>
      <c r="AR1054" s="104"/>
      <c r="AS1054" s="104"/>
      <c r="AT1054" s="104"/>
      <c r="AU1054" s="104"/>
      <c r="AV1054" s="104"/>
      <c r="AW1054" s="104"/>
      <c r="AX1054" s="104"/>
      <c r="AY1054" s="104"/>
      <c r="BH1054" s="104"/>
      <c r="BJ1054" s="104"/>
      <c r="BK1054" s="104"/>
      <c r="BL1054" s="104"/>
      <c r="BM1054" s="104"/>
      <c r="BN1054" s="104"/>
      <c r="BO1054" s="104"/>
      <c r="BP1054" s="104"/>
      <c r="BQ1054" s="104"/>
      <c r="BR1054" s="104"/>
      <c r="BS1054" s="104"/>
      <c r="BT1054" s="104"/>
      <c r="BV1054" s="104"/>
      <c r="BW1054" s="104"/>
      <c r="BX1054" s="104"/>
      <c r="BY1054" s="104"/>
      <c r="BZ1054" s="104"/>
      <c r="CA1054" s="104"/>
      <c r="CB1054" s="104"/>
      <c r="CC1054" s="104"/>
      <c r="CD1054" s="104"/>
      <c r="CE1054" s="104"/>
      <c r="CF1054" s="104"/>
      <c r="CG1054" s="104"/>
      <c r="CJ1054" s="104"/>
      <c r="CL1054" s="104"/>
      <c r="CM1054" s="104"/>
      <c r="CN1054" s="104"/>
      <c r="CO1054" s="104"/>
      <c r="CP1054" s="104"/>
      <c r="CQ1054" s="104"/>
      <c r="CR1054" s="104"/>
      <c r="CS1054" s="104"/>
      <c r="CT1054" s="104"/>
      <c r="CU1054" s="104"/>
    </row>
    <row r="1055" spans="1:99" ht="13" x14ac:dyDescent="0.3">
      <c r="A1055" s="104"/>
      <c r="B1055" s="104"/>
      <c r="C1055" s="104"/>
      <c r="D1055" s="104"/>
      <c r="E1055" s="104"/>
      <c r="F1055" s="104"/>
      <c r="G1055" s="104"/>
      <c r="H1055" s="104"/>
      <c r="I1055" s="104"/>
      <c r="J1055" s="104"/>
      <c r="K1055" s="104"/>
      <c r="L1055" s="104"/>
      <c r="M1055" s="104"/>
      <c r="P1055" s="104"/>
      <c r="Q1055" s="104"/>
      <c r="U1055" s="104"/>
      <c r="AQ1055" s="104"/>
      <c r="AR1055" s="104"/>
      <c r="AS1055" s="104"/>
      <c r="AT1055" s="104"/>
      <c r="AU1055" s="104"/>
      <c r="AV1055" s="104"/>
      <c r="AW1055" s="104"/>
      <c r="AX1055" s="104"/>
      <c r="AY1055" s="104"/>
      <c r="BH1055" s="104"/>
      <c r="BJ1055" s="104"/>
      <c r="BK1055" s="104"/>
      <c r="BL1055" s="104"/>
      <c r="BM1055" s="104"/>
      <c r="BN1055" s="104"/>
      <c r="BO1055" s="104"/>
      <c r="BP1055" s="104"/>
      <c r="BQ1055" s="104"/>
      <c r="BR1055" s="104"/>
      <c r="BS1055" s="104"/>
      <c r="BT1055" s="104"/>
      <c r="BV1055" s="104"/>
      <c r="BW1055" s="104"/>
      <c r="BX1055" s="104"/>
      <c r="BY1055" s="104"/>
      <c r="BZ1055" s="104"/>
      <c r="CA1055" s="104"/>
      <c r="CB1055" s="104"/>
      <c r="CC1055" s="104"/>
      <c r="CD1055" s="104"/>
      <c r="CE1055" s="104"/>
      <c r="CF1055" s="104"/>
      <c r="CG1055" s="104"/>
      <c r="CJ1055" s="104"/>
      <c r="CL1055" s="104"/>
      <c r="CM1055" s="104"/>
      <c r="CN1055" s="104"/>
      <c r="CO1055" s="104"/>
      <c r="CP1055" s="104"/>
      <c r="CQ1055" s="104"/>
      <c r="CR1055" s="104"/>
      <c r="CS1055" s="104"/>
      <c r="CT1055" s="104"/>
      <c r="CU1055" s="104"/>
    </row>
    <row r="1056" spans="1:99" ht="13" x14ac:dyDescent="0.3">
      <c r="A1056" s="104"/>
      <c r="B1056" s="104"/>
      <c r="C1056" s="104"/>
      <c r="D1056" s="104"/>
      <c r="E1056" s="104"/>
      <c r="F1056" s="104"/>
      <c r="G1056" s="104"/>
      <c r="H1056" s="104"/>
      <c r="I1056" s="104"/>
      <c r="J1056" s="104"/>
      <c r="K1056" s="104"/>
      <c r="L1056" s="104"/>
      <c r="M1056" s="104"/>
      <c r="P1056" s="104"/>
      <c r="Q1056" s="104"/>
      <c r="U1056" s="104"/>
      <c r="AQ1056" s="104"/>
      <c r="AR1056" s="104"/>
      <c r="AS1056" s="104"/>
      <c r="AT1056" s="104"/>
      <c r="AU1056" s="104"/>
      <c r="AV1056" s="104"/>
      <c r="AW1056" s="104"/>
      <c r="AX1056" s="104"/>
      <c r="AY1056" s="104"/>
      <c r="BH1056" s="104"/>
      <c r="BJ1056" s="104"/>
      <c r="BK1056" s="104"/>
      <c r="BL1056" s="104"/>
      <c r="BM1056" s="104"/>
      <c r="BN1056" s="104"/>
      <c r="BO1056" s="104"/>
      <c r="BP1056" s="104"/>
      <c r="BQ1056" s="104"/>
      <c r="BR1056" s="104"/>
      <c r="BS1056" s="104"/>
      <c r="BT1056" s="104"/>
      <c r="BV1056" s="104"/>
      <c r="BW1056" s="104"/>
      <c r="BX1056" s="104"/>
      <c r="BY1056" s="104"/>
      <c r="BZ1056" s="104"/>
      <c r="CA1056" s="104"/>
      <c r="CB1056" s="104"/>
      <c r="CC1056" s="104"/>
      <c r="CD1056" s="104"/>
      <c r="CE1056" s="104"/>
      <c r="CF1056" s="104"/>
      <c r="CG1056" s="104"/>
      <c r="CJ1056" s="104"/>
      <c r="CL1056" s="104"/>
      <c r="CM1056" s="104"/>
      <c r="CN1056" s="104"/>
      <c r="CO1056" s="104"/>
      <c r="CP1056" s="104"/>
      <c r="CQ1056" s="104"/>
      <c r="CR1056" s="104"/>
      <c r="CS1056" s="104"/>
      <c r="CT1056" s="104"/>
      <c r="CU1056" s="104"/>
    </row>
    <row r="1057" spans="1:99" ht="13" x14ac:dyDescent="0.3">
      <c r="A1057" s="104"/>
      <c r="B1057" s="104"/>
      <c r="C1057" s="104"/>
      <c r="D1057" s="104"/>
      <c r="E1057" s="104"/>
      <c r="F1057" s="104"/>
      <c r="G1057" s="104"/>
      <c r="H1057" s="104"/>
      <c r="I1057" s="104"/>
      <c r="J1057" s="104"/>
      <c r="K1057" s="104"/>
      <c r="L1057" s="104"/>
      <c r="M1057" s="104"/>
      <c r="P1057" s="104"/>
      <c r="Q1057" s="104"/>
      <c r="U1057" s="104"/>
      <c r="AQ1057" s="104"/>
      <c r="AR1057" s="104"/>
      <c r="AS1057" s="104"/>
      <c r="AT1057" s="104"/>
      <c r="AU1057" s="104"/>
      <c r="AV1057" s="104"/>
      <c r="AW1057" s="104"/>
      <c r="AX1057" s="104"/>
      <c r="AY1057" s="104"/>
      <c r="BH1057" s="104"/>
      <c r="BJ1057" s="104"/>
      <c r="BK1057" s="104"/>
      <c r="BL1057" s="104"/>
      <c r="BM1057" s="104"/>
      <c r="BN1057" s="104"/>
      <c r="BO1057" s="104"/>
      <c r="BP1057" s="104"/>
      <c r="BQ1057" s="104"/>
      <c r="BR1057" s="104"/>
      <c r="BS1057" s="104"/>
      <c r="BT1057" s="104"/>
      <c r="BV1057" s="104"/>
      <c r="BW1057" s="104"/>
      <c r="BX1057" s="104"/>
      <c r="BY1057" s="104"/>
      <c r="BZ1057" s="104"/>
      <c r="CA1057" s="104"/>
      <c r="CB1057" s="104"/>
      <c r="CC1057" s="104"/>
      <c r="CD1057" s="104"/>
      <c r="CE1057" s="104"/>
      <c r="CF1057" s="104"/>
      <c r="CG1057" s="104"/>
      <c r="CJ1057" s="104"/>
      <c r="CL1057" s="104"/>
      <c r="CM1057" s="104"/>
      <c r="CN1057" s="104"/>
      <c r="CO1057" s="104"/>
      <c r="CP1057" s="104"/>
      <c r="CQ1057" s="104"/>
      <c r="CR1057" s="104"/>
      <c r="CS1057" s="104"/>
      <c r="CT1057" s="104"/>
      <c r="CU1057" s="104"/>
    </row>
    <row r="1058" spans="1:99" ht="13" x14ac:dyDescent="0.3">
      <c r="A1058" s="104"/>
      <c r="B1058" s="104"/>
      <c r="C1058" s="104"/>
      <c r="D1058" s="104"/>
      <c r="E1058" s="104"/>
      <c r="F1058" s="104"/>
      <c r="G1058" s="104"/>
      <c r="H1058" s="104"/>
      <c r="I1058" s="104"/>
      <c r="J1058" s="104"/>
      <c r="K1058" s="104"/>
      <c r="L1058" s="104"/>
      <c r="M1058" s="104"/>
      <c r="P1058" s="104"/>
      <c r="Q1058" s="104"/>
      <c r="U1058" s="104"/>
      <c r="AQ1058" s="104"/>
      <c r="AR1058" s="104"/>
      <c r="AS1058" s="104"/>
      <c r="AT1058" s="104"/>
      <c r="AU1058" s="104"/>
      <c r="AV1058" s="104"/>
      <c r="AW1058" s="104"/>
      <c r="AX1058" s="104"/>
      <c r="AY1058" s="104"/>
      <c r="BH1058" s="104"/>
      <c r="BJ1058" s="104"/>
      <c r="BK1058" s="104"/>
      <c r="BL1058" s="104"/>
      <c r="BM1058" s="104"/>
      <c r="BN1058" s="104"/>
      <c r="BO1058" s="104"/>
      <c r="BP1058" s="104"/>
      <c r="BQ1058" s="104"/>
      <c r="BR1058" s="104"/>
      <c r="BS1058" s="104"/>
      <c r="BT1058" s="104"/>
      <c r="BV1058" s="104"/>
      <c r="BW1058" s="104"/>
      <c r="BX1058" s="104"/>
      <c r="BY1058" s="104"/>
      <c r="BZ1058" s="104"/>
      <c r="CA1058" s="104"/>
      <c r="CB1058" s="104"/>
      <c r="CC1058" s="104"/>
      <c r="CD1058" s="104"/>
      <c r="CE1058" s="104"/>
      <c r="CF1058" s="104"/>
      <c r="CG1058" s="104"/>
      <c r="CJ1058" s="104"/>
      <c r="CL1058" s="104"/>
      <c r="CM1058" s="104"/>
      <c r="CN1058" s="104"/>
      <c r="CO1058" s="104"/>
      <c r="CP1058" s="104"/>
      <c r="CQ1058" s="104"/>
      <c r="CR1058" s="104"/>
      <c r="CS1058" s="104"/>
      <c r="CT1058" s="104"/>
      <c r="CU1058" s="104"/>
    </row>
    <row r="1059" spans="1:99" ht="13" x14ac:dyDescent="0.3">
      <c r="A1059" s="104"/>
      <c r="B1059" s="104"/>
      <c r="C1059" s="104"/>
      <c r="D1059" s="104"/>
      <c r="E1059" s="104"/>
      <c r="F1059" s="104"/>
      <c r="G1059" s="104"/>
      <c r="H1059" s="104"/>
      <c r="I1059" s="104"/>
      <c r="J1059" s="104"/>
      <c r="K1059" s="104"/>
      <c r="L1059" s="104"/>
      <c r="M1059" s="104"/>
      <c r="P1059" s="104"/>
      <c r="Q1059" s="104"/>
      <c r="U1059" s="104"/>
      <c r="AQ1059" s="104"/>
      <c r="AR1059" s="104"/>
      <c r="AS1059" s="104"/>
      <c r="AT1059" s="104"/>
      <c r="AU1059" s="104"/>
      <c r="AV1059" s="104"/>
      <c r="AW1059" s="104"/>
      <c r="AX1059" s="104"/>
      <c r="AY1059" s="104"/>
      <c r="BH1059" s="104"/>
      <c r="BJ1059" s="104"/>
      <c r="BK1059" s="104"/>
      <c r="BL1059" s="104"/>
      <c r="BM1059" s="104"/>
      <c r="BN1059" s="104"/>
      <c r="BO1059" s="104"/>
      <c r="BP1059" s="104"/>
      <c r="BQ1059" s="104"/>
      <c r="BR1059" s="104"/>
      <c r="BS1059" s="104"/>
      <c r="BT1059" s="104"/>
      <c r="BV1059" s="104"/>
      <c r="BW1059" s="104"/>
      <c r="BX1059" s="104"/>
      <c r="BY1059" s="104"/>
      <c r="BZ1059" s="104"/>
      <c r="CA1059" s="104"/>
      <c r="CB1059" s="104"/>
      <c r="CC1059" s="104"/>
      <c r="CD1059" s="104"/>
      <c r="CE1059" s="104"/>
      <c r="CF1059" s="104"/>
      <c r="CG1059" s="104"/>
      <c r="CJ1059" s="104"/>
      <c r="CL1059" s="104"/>
      <c r="CM1059" s="104"/>
      <c r="CN1059" s="104"/>
      <c r="CO1059" s="104"/>
      <c r="CP1059" s="104"/>
      <c r="CQ1059" s="104"/>
      <c r="CR1059" s="104"/>
      <c r="CS1059" s="104"/>
      <c r="CT1059" s="104"/>
      <c r="CU1059" s="104"/>
    </row>
    <row r="1060" spans="1:99" ht="13" x14ac:dyDescent="0.3">
      <c r="A1060" s="104"/>
      <c r="B1060" s="104"/>
      <c r="C1060" s="104"/>
      <c r="D1060" s="104"/>
      <c r="E1060" s="104"/>
      <c r="F1060" s="104"/>
      <c r="G1060" s="104"/>
      <c r="H1060" s="104"/>
      <c r="I1060" s="104"/>
      <c r="J1060" s="104"/>
      <c r="K1060" s="104"/>
      <c r="L1060" s="104"/>
      <c r="M1060" s="104"/>
      <c r="P1060" s="104"/>
      <c r="Q1060" s="104"/>
      <c r="U1060" s="104"/>
      <c r="AQ1060" s="104"/>
      <c r="AR1060" s="104"/>
      <c r="AS1060" s="104"/>
      <c r="AT1060" s="104"/>
      <c r="AU1060" s="104"/>
      <c r="AV1060" s="104"/>
      <c r="AW1060" s="104"/>
      <c r="AX1060" s="104"/>
      <c r="AY1060" s="104"/>
      <c r="BH1060" s="104"/>
      <c r="BJ1060" s="104"/>
      <c r="BK1060" s="104"/>
      <c r="BL1060" s="104"/>
      <c r="BM1060" s="104"/>
      <c r="BN1060" s="104"/>
      <c r="BO1060" s="104"/>
      <c r="BP1060" s="104"/>
      <c r="BQ1060" s="104"/>
      <c r="BR1060" s="104"/>
      <c r="BS1060" s="104"/>
      <c r="BT1060" s="104"/>
      <c r="BV1060" s="104"/>
      <c r="BW1060" s="104"/>
      <c r="BX1060" s="104"/>
      <c r="BY1060" s="104"/>
      <c r="BZ1060" s="104"/>
      <c r="CA1060" s="104"/>
      <c r="CB1060" s="104"/>
      <c r="CC1060" s="104"/>
      <c r="CD1060" s="104"/>
      <c r="CE1060" s="104"/>
      <c r="CF1060" s="104"/>
      <c r="CG1060" s="104"/>
      <c r="CJ1060" s="104"/>
      <c r="CL1060" s="104"/>
      <c r="CM1060" s="104"/>
      <c r="CN1060" s="104"/>
      <c r="CO1060" s="104"/>
      <c r="CP1060" s="104"/>
      <c r="CQ1060" s="104"/>
      <c r="CR1060" s="104"/>
      <c r="CS1060" s="104"/>
      <c r="CT1060" s="104"/>
      <c r="CU1060" s="104"/>
    </row>
    <row r="1061" spans="1:99" ht="13" x14ac:dyDescent="0.3">
      <c r="A1061" s="104"/>
      <c r="B1061" s="104"/>
      <c r="C1061" s="104"/>
      <c r="D1061" s="104"/>
      <c r="E1061" s="104"/>
      <c r="F1061" s="104"/>
      <c r="G1061" s="104"/>
      <c r="H1061" s="104"/>
      <c r="I1061" s="104"/>
      <c r="J1061" s="104"/>
      <c r="K1061" s="104"/>
      <c r="L1061" s="104"/>
      <c r="M1061" s="104"/>
      <c r="P1061" s="104"/>
      <c r="Q1061" s="104"/>
      <c r="U1061" s="104"/>
      <c r="AQ1061" s="104"/>
      <c r="AR1061" s="104"/>
      <c r="AS1061" s="104"/>
      <c r="AT1061" s="104"/>
      <c r="AU1061" s="104"/>
      <c r="AV1061" s="104"/>
      <c r="AW1061" s="104"/>
      <c r="AX1061" s="104"/>
      <c r="AY1061" s="104"/>
      <c r="BH1061" s="104"/>
      <c r="BJ1061" s="104"/>
      <c r="BK1061" s="104"/>
      <c r="BL1061" s="104"/>
      <c r="BM1061" s="104"/>
      <c r="BN1061" s="104"/>
      <c r="BO1061" s="104"/>
      <c r="BP1061" s="104"/>
      <c r="BQ1061" s="104"/>
      <c r="BR1061" s="104"/>
      <c r="BS1061" s="104"/>
      <c r="BT1061" s="104"/>
      <c r="BV1061" s="104"/>
      <c r="BW1061" s="104"/>
      <c r="BX1061" s="104"/>
      <c r="BY1061" s="104"/>
      <c r="BZ1061" s="104"/>
      <c r="CA1061" s="104"/>
      <c r="CB1061" s="104"/>
      <c r="CC1061" s="104"/>
      <c r="CD1061" s="104"/>
      <c r="CE1061" s="104"/>
      <c r="CF1061" s="104"/>
      <c r="CG1061" s="104"/>
      <c r="CJ1061" s="104"/>
      <c r="CL1061" s="104"/>
      <c r="CM1061" s="104"/>
      <c r="CN1061" s="104"/>
      <c r="CO1061" s="104"/>
      <c r="CP1061" s="104"/>
      <c r="CQ1061" s="104"/>
      <c r="CR1061" s="104"/>
      <c r="CS1061" s="104"/>
      <c r="CT1061" s="104"/>
      <c r="CU1061" s="104"/>
    </row>
    <row r="1062" spans="1:99" ht="13" x14ac:dyDescent="0.3">
      <c r="A1062" s="104"/>
      <c r="B1062" s="104"/>
      <c r="C1062" s="104"/>
      <c r="D1062" s="104"/>
      <c r="E1062" s="104"/>
      <c r="F1062" s="104"/>
      <c r="G1062" s="104"/>
      <c r="H1062" s="104"/>
      <c r="I1062" s="104"/>
      <c r="J1062" s="104"/>
      <c r="K1062" s="104"/>
      <c r="L1062" s="104"/>
      <c r="M1062" s="104"/>
      <c r="P1062" s="104"/>
      <c r="Q1062" s="104"/>
      <c r="U1062" s="104"/>
      <c r="AQ1062" s="104"/>
      <c r="AR1062" s="104"/>
      <c r="AS1062" s="104"/>
      <c r="AT1062" s="104"/>
      <c r="AU1062" s="104"/>
      <c r="AV1062" s="104"/>
      <c r="AW1062" s="104"/>
      <c r="AX1062" s="104"/>
      <c r="AY1062" s="104"/>
      <c r="BH1062" s="104"/>
      <c r="BJ1062" s="104"/>
      <c r="BK1062" s="104"/>
      <c r="BL1062" s="104"/>
      <c r="BM1062" s="104"/>
      <c r="BN1062" s="104"/>
      <c r="BO1062" s="104"/>
      <c r="BP1062" s="104"/>
      <c r="BQ1062" s="104"/>
      <c r="BR1062" s="104"/>
      <c r="BS1062" s="104"/>
      <c r="BT1062" s="104"/>
      <c r="BV1062" s="104"/>
      <c r="BW1062" s="104"/>
      <c r="BX1062" s="104"/>
      <c r="BY1062" s="104"/>
      <c r="BZ1062" s="104"/>
      <c r="CA1062" s="104"/>
      <c r="CB1062" s="104"/>
      <c r="CC1062" s="104"/>
      <c r="CD1062" s="104"/>
      <c r="CE1062" s="104"/>
      <c r="CF1062" s="104"/>
      <c r="CG1062" s="104"/>
      <c r="CJ1062" s="104"/>
      <c r="CL1062" s="104"/>
      <c r="CM1062" s="104"/>
      <c r="CN1062" s="104"/>
      <c r="CO1062" s="104"/>
      <c r="CP1062" s="104"/>
      <c r="CQ1062" s="104"/>
      <c r="CR1062" s="104"/>
      <c r="CS1062" s="104"/>
      <c r="CT1062" s="104"/>
      <c r="CU1062" s="104"/>
    </row>
    <row r="1063" spans="1:99" ht="13" x14ac:dyDescent="0.3">
      <c r="A1063" s="104"/>
      <c r="B1063" s="104"/>
      <c r="C1063" s="104"/>
      <c r="D1063" s="104"/>
      <c r="E1063" s="104"/>
      <c r="F1063" s="104"/>
      <c r="G1063" s="104"/>
      <c r="H1063" s="104"/>
      <c r="I1063" s="104"/>
      <c r="J1063" s="104"/>
      <c r="K1063" s="104"/>
      <c r="L1063" s="104"/>
      <c r="M1063" s="104"/>
      <c r="P1063" s="104"/>
      <c r="Q1063" s="104"/>
      <c r="U1063" s="104"/>
      <c r="AQ1063" s="104"/>
      <c r="AR1063" s="104"/>
      <c r="AS1063" s="104"/>
      <c r="AT1063" s="104"/>
      <c r="AU1063" s="104"/>
      <c r="AV1063" s="104"/>
      <c r="AW1063" s="104"/>
      <c r="AX1063" s="104"/>
      <c r="AY1063" s="104"/>
      <c r="BH1063" s="104"/>
      <c r="BJ1063" s="104"/>
      <c r="BK1063" s="104"/>
      <c r="BL1063" s="104"/>
      <c r="BM1063" s="104"/>
      <c r="BN1063" s="104"/>
      <c r="BO1063" s="104"/>
      <c r="BP1063" s="104"/>
      <c r="BQ1063" s="104"/>
      <c r="BR1063" s="104"/>
      <c r="BS1063" s="104"/>
      <c r="BT1063" s="104"/>
      <c r="BV1063" s="104"/>
      <c r="BW1063" s="104"/>
      <c r="BX1063" s="104"/>
      <c r="BY1063" s="104"/>
      <c r="BZ1063" s="104"/>
      <c r="CA1063" s="104"/>
      <c r="CB1063" s="104"/>
      <c r="CC1063" s="104"/>
      <c r="CD1063" s="104"/>
      <c r="CE1063" s="104"/>
      <c r="CF1063" s="104"/>
      <c r="CG1063" s="104"/>
      <c r="CJ1063" s="104"/>
      <c r="CL1063" s="104"/>
      <c r="CM1063" s="104"/>
      <c r="CN1063" s="104"/>
      <c r="CO1063" s="104"/>
      <c r="CP1063" s="104"/>
      <c r="CQ1063" s="104"/>
      <c r="CR1063" s="104"/>
      <c r="CS1063" s="104"/>
      <c r="CT1063" s="104"/>
      <c r="CU1063" s="104"/>
    </row>
    <row r="1064" spans="1:99" ht="13" x14ac:dyDescent="0.3">
      <c r="A1064" s="104"/>
      <c r="B1064" s="104"/>
      <c r="C1064" s="104"/>
      <c r="D1064" s="104"/>
      <c r="E1064" s="104"/>
      <c r="F1064" s="104"/>
      <c r="G1064" s="104"/>
      <c r="H1064" s="104"/>
      <c r="I1064" s="104"/>
      <c r="J1064" s="104"/>
      <c r="K1064" s="104"/>
      <c r="L1064" s="104"/>
      <c r="M1064" s="104"/>
      <c r="P1064" s="104"/>
      <c r="Q1064" s="104"/>
      <c r="U1064" s="104"/>
      <c r="AQ1064" s="104"/>
      <c r="AR1064" s="104"/>
      <c r="AS1064" s="104"/>
      <c r="AT1064" s="104"/>
      <c r="AU1064" s="104"/>
      <c r="AV1064" s="104"/>
      <c r="AW1064" s="104"/>
      <c r="AX1064" s="104"/>
      <c r="AY1064" s="104"/>
      <c r="BH1064" s="104"/>
      <c r="BJ1064" s="104"/>
      <c r="BK1064" s="104"/>
      <c r="BL1064" s="104"/>
      <c r="BM1064" s="104"/>
      <c r="BN1064" s="104"/>
      <c r="BO1064" s="104"/>
      <c r="BP1064" s="104"/>
      <c r="BQ1064" s="104"/>
      <c r="BR1064" s="104"/>
      <c r="BS1064" s="104"/>
      <c r="BT1064" s="104"/>
      <c r="BV1064" s="104"/>
      <c r="BW1064" s="104"/>
      <c r="BX1064" s="104"/>
      <c r="BY1064" s="104"/>
      <c r="BZ1064" s="104"/>
      <c r="CA1064" s="104"/>
      <c r="CB1064" s="104"/>
      <c r="CC1064" s="104"/>
      <c r="CD1064" s="104"/>
      <c r="CE1064" s="104"/>
      <c r="CF1064" s="104"/>
      <c r="CG1064" s="104"/>
      <c r="CJ1064" s="104"/>
      <c r="CL1064" s="104"/>
      <c r="CM1064" s="104"/>
      <c r="CN1064" s="104"/>
      <c r="CO1064" s="104"/>
      <c r="CP1064" s="104"/>
      <c r="CQ1064" s="104"/>
      <c r="CR1064" s="104"/>
      <c r="CS1064" s="104"/>
      <c r="CT1064" s="104"/>
      <c r="CU1064" s="104"/>
    </row>
    <row r="1065" spans="1:99" ht="13" x14ac:dyDescent="0.3">
      <c r="A1065" s="104"/>
      <c r="B1065" s="104"/>
      <c r="C1065" s="104"/>
      <c r="D1065" s="104"/>
      <c r="E1065" s="104"/>
      <c r="F1065" s="104"/>
      <c r="G1065" s="104"/>
      <c r="H1065" s="104"/>
      <c r="I1065" s="104"/>
      <c r="J1065" s="104"/>
      <c r="K1065" s="104"/>
      <c r="L1065" s="104"/>
      <c r="M1065" s="104"/>
      <c r="P1065" s="104"/>
      <c r="Q1065" s="104"/>
      <c r="U1065" s="104"/>
      <c r="AQ1065" s="104"/>
      <c r="AR1065" s="104"/>
      <c r="AS1065" s="104"/>
      <c r="AT1065" s="104"/>
      <c r="AU1065" s="104"/>
      <c r="AV1065" s="104"/>
      <c r="AW1065" s="104"/>
      <c r="AX1065" s="104"/>
      <c r="AY1065" s="104"/>
      <c r="BH1065" s="104"/>
      <c r="BJ1065" s="104"/>
      <c r="BK1065" s="104"/>
      <c r="BL1065" s="104"/>
      <c r="BM1065" s="104"/>
      <c r="BN1065" s="104"/>
      <c r="BO1065" s="104"/>
      <c r="BP1065" s="104"/>
      <c r="BQ1065" s="104"/>
      <c r="BR1065" s="104"/>
      <c r="BS1065" s="104"/>
      <c r="BT1065" s="104"/>
      <c r="BV1065" s="104"/>
      <c r="BW1065" s="104"/>
      <c r="BX1065" s="104"/>
      <c r="BY1065" s="104"/>
      <c r="BZ1065" s="104"/>
      <c r="CA1065" s="104"/>
      <c r="CB1065" s="104"/>
      <c r="CC1065" s="104"/>
      <c r="CD1065" s="104"/>
      <c r="CE1065" s="104"/>
      <c r="CF1065" s="104"/>
      <c r="CG1065" s="104"/>
      <c r="CJ1065" s="104"/>
      <c r="CL1065" s="104"/>
      <c r="CM1065" s="104"/>
      <c r="CN1065" s="104"/>
      <c r="CO1065" s="104"/>
      <c r="CP1065" s="104"/>
      <c r="CQ1065" s="104"/>
      <c r="CR1065" s="104"/>
      <c r="CS1065" s="104"/>
      <c r="CT1065" s="104"/>
      <c r="CU1065" s="104"/>
    </row>
    <row r="1066" spans="1:99" ht="13" x14ac:dyDescent="0.3">
      <c r="A1066" s="104"/>
      <c r="B1066" s="104"/>
      <c r="C1066" s="104"/>
      <c r="D1066" s="104"/>
      <c r="E1066" s="104"/>
      <c r="F1066" s="104"/>
      <c r="G1066" s="104"/>
      <c r="H1066" s="104"/>
      <c r="I1066" s="104"/>
      <c r="J1066" s="104"/>
      <c r="K1066" s="104"/>
      <c r="L1066" s="104"/>
      <c r="M1066" s="104"/>
      <c r="P1066" s="104"/>
      <c r="Q1066" s="104"/>
      <c r="U1066" s="104"/>
      <c r="AQ1066" s="104"/>
      <c r="AR1066" s="104"/>
      <c r="AS1066" s="104"/>
      <c r="AT1066" s="104"/>
      <c r="AU1066" s="104"/>
      <c r="AV1066" s="104"/>
      <c r="AW1066" s="104"/>
      <c r="AX1066" s="104"/>
      <c r="AY1066" s="104"/>
      <c r="BH1066" s="104"/>
      <c r="BJ1066" s="104"/>
      <c r="BK1066" s="104"/>
      <c r="BL1066" s="104"/>
      <c r="BM1066" s="104"/>
      <c r="BN1066" s="104"/>
      <c r="BO1066" s="104"/>
      <c r="BP1066" s="104"/>
      <c r="BQ1066" s="104"/>
      <c r="BR1066" s="104"/>
      <c r="BS1066" s="104"/>
      <c r="BT1066" s="104"/>
      <c r="BV1066" s="104"/>
      <c r="BW1066" s="104"/>
      <c r="BX1066" s="104"/>
      <c r="BY1066" s="104"/>
      <c r="BZ1066" s="104"/>
      <c r="CA1066" s="104"/>
      <c r="CB1066" s="104"/>
      <c r="CC1066" s="104"/>
      <c r="CD1066" s="104"/>
      <c r="CE1066" s="104"/>
      <c r="CF1066" s="104"/>
      <c r="CG1066" s="104"/>
      <c r="CJ1066" s="104"/>
      <c r="CL1066" s="104"/>
      <c r="CM1066" s="104"/>
      <c r="CN1066" s="104"/>
      <c r="CO1066" s="104"/>
      <c r="CP1066" s="104"/>
      <c r="CQ1066" s="104"/>
      <c r="CR1066" s="104"/>
      <c r="CS1066" s="104"/>
      <c r="CT1066" s="104"/>
      <c r="CU1066" s="104"/>
    </row>
    <row r="1067" spans="1:99" ht="13" x14ac:dyDescent="0.3">
      <c r="A1067" s="104"/>
      <c r="B1067" s="104"/>
      <c r="C1067" s="104"/>
      <c r="D1067" s="104"/>
      <c r="E1067" s="104"/>
      <c r="F1067" s="104"/>
      <c r="G1067" s="104"/>
      <c r="H1067" s="104"/>
      <c r="I1067" s="104"/>
      <c r="J1067" s="104"/>
      <c r="K1067" s="104"/>
      <c r="L1067" s="104"/>
      <c r="M1067" s="104"/>
      <c r="P1067" s="104"/>
      <c r="Q1067" s="104"/>
      <c r="U1067" s="104"/>
      <c r="AQ1067" s="104"/>
      <c r="AR1067" s="104"/>
      <c r="AS1067" s="104"/>
      <c r="AT1067" s="104"/>
      <c r="AU1067" s="104"/>
      <c r="AV1067" s="104"/>
      <c r="AW1067" s="104"/>
      <c r="AX1067" s="104"/>
      <c r="AY1067" s="104"/>
      <c r="BH1067" s="104"/>
      <c r="BJ1067" s="104"/>
      <c r="BK1067" s="104"/>
      <c r="BL1067" s="104"/>
      <c r="BM1067" s="104"/>
      <c r="BN1067" s="104"/>
      <c r="BO1067" s="104"/>
      <c r="BP1067" s="104"/>
      <c r="BQ1067" s="104"/>
      <c r="BR1067" s="104"/>
      <c r="BS1067" s="104"/>
      <c r="BT1067" s="104"/>
      <c r="BV1067" s="104"/>
      <c r="BW1067" s="104"/>
      <c r="BX1067" s="104"/>
      <c r="BY1067" s="104"/>
      <c r="BZ1067" s="104"/>
      <c r="CA1067" s="104"/>
      <c r="CB1067" s="104"/>
      <c r="CC1067" s="104"/>
      <c r="CD1067" s="104"/>
      <c r="CE1067" s="104"/>
      <c r="CF1067" s="104"/>
      <c r="CG1067" s="104"/>
      <c r="CJ1067" s="104"/>
      <c r="CL1067" s="104"/>
      <c r="CM1067" s="104"/>
      <c r="CN1067" s="104"/>
      <c r="CO1067" s="104"/>
      <c r="CP1067" s="104"/>
      <c r="CQ1067" s="104"/>
      <c r="CR1067" s="104"/>
      <c r="CS1067" s="104"/>
      <c r="CT1067" s="104"/>
      <c r="CU1067" s="104"/>
    </row>
    <row r="1068" spans="1:99" ht="13" x14ac:dyDescent="0.3">
      <c r="A1068" s="104"/>
      <c r="B1068" s="104"/>
      <c r="C1068" s="104"/>
      <c r="D1068" s="104"/>
      <c r="E1068" s="104"/>
      <c r="F1068" s="104"/>
      <c r="G1068" s="104"/>
      <c r="H1068" s="104"/>
      <c r="I1068" s="104"/>
      <c r="J1068" s="104"/>
      <c r="K1068" s="104"/>
      <c r="L1068" s="104"/>
      <c r="M1068" s="104"/>
      <c r="P1068" s="104"/>
      <c r="Q1068" s="104"/>
      <c r="U1068" s="104"/>
      <c r="AQ1068" s="104"/>
      <c r="AR1068" s="104"/>
      <c r="AS1068" s="104"/>
      <c r="AT1068" s="104"/>
      <c r="AU1068" s="104"/>
      <c r="AV1068" s="104"/>
      <c r="AW1068" s="104"/>
      <c r="AX1068" s="104"/>
      <c r="AY1068" s="104"/>
      <c r="BH1068" s="104"/>
      <c r="BJ1068" s="104"/>
      <c r="BK1068" s="104"/>
      <c r="BL1068" s="104"/>
      <c r="BM1068" s="104"/>
      <c r="BN1068" s="104"/>
      <c r="BO1068" s="104"/>
      <c r="BP1068" s="104"/>
      <c r="BQ1068" s="104"/>
      <c r="BR1068" s="104"/>
      <c r="BS1068" s="104"/>
      <c r="BT1068" s="104"/>
      <c r="BV1068" s="104"/>
      <c r="BW1068" s="104"/>
      <c r="BX1068" s="104"/>
      <c r="BY1068" s="104"/>
      <c r="BZ1068" s="104"/>
      <c r="CA1068" s="104"/>
      <c r="CB1068" s="104"/>
      <c r="CC1068" s="104"/>
      <c r="CD1068" s="104"/>
      <c r="CE1068" s="104"/>
      <c r="CF1068" s="104"/>
      <c r="CG1068" s="104"/>
      <c r="CJ1068" s="104"/>
      <c r="CL1068" s="104"/>
      <c r="CM1068" s="104"/>
      <c r="CN1068" s="104"/>
      <c r="CO1068" s="104"/>
      <c r="CP1068" s="104"/>
      <c r="CQ1068" s="104"/>
      <c r="CR1068" s="104"/>
      <c r="CS1068" s="104"/>
      <c r="CT1068" s="104"/>
      <c r="CU1068" s="104"/>
    </row>
    <row r="1069" spans="1:99" ht="13" x14ac:dyDescent="0.3">
      <c r="A1069" s="104"/>
      <c r="B1069" s="104"/>
      <c r="C1069" s="104"/>
      <c r="D1069" s="104"/>
      <c r="E1069" s="104"/>
      <c r="F1069" s="104"/>
      <c r="G1069" s="104"/>
      <c r="H1069" s="104"/>
      <c r="I1069" s="104"/>
      <c r="J1069" s="104"/>
      <c r="K1069" s="104"/>
      <c r="L1069" s="104"/>
      <c r="M1069" s="104"/>
      <c r="P1069" s="104"/>
      <c r="Q1069" s="104"/>
      <c r="U1069" s="104"/>
      <c r="AQ1069" s="104"/>
      <c r="AR1069" s="104"/>
      <c r="AS1069" s="104"/>
      <c r="AT1069" s="104"/>
      <c r="AU1069" s="104"/>
      <c r="AV1069" s="104"/>
      <c r="AW1069" s="104"/>
      <c r="AX1069" s="104"/>
      <c r="AY1069" s="104"/>
      <c r="BH1069" s="104"/>
      <c r="BJ1069" s="104"/>
      <c r="BK1069" s="104"/>
      <c r="BL1069" s="104"/>
      <c r="BM1069" s="104"/>
      <c r="BN1069" s="104"/>
      <c r="BO1069" s="104"/>
      <c r="BP1069" s="104"/>
      <c r="BQ1069" s="104"/>
      <c r="BR1069" s="104"/>
      <c r="BS1069" s="104"/>
      <c r="BT1069" s="104"/>
      <c r="BV1069" s="104"/>
      <c r="BW1069" s="104"/>
      <c r="BX1069" s="104"/>
      <c r="BY1069" s="104"/>
      <c r="BZ1069" s="104"/>
      <c r="CA1069" s="104"/>
      <c r="CB1069" s="104"/>
      <c r="CC1069" s="104"/>
      <c r="CD1069" s="104"/>
      <c r="CE1069" s="104"/>
      <c r="CF1069" s="104"/>
      <c r="CG1069" s="104"/>
      <c r="CJ1069" s="104"/>
      <c r="CL1069" s="104"/>
      <c r="CM1069" s="104"/>
      <c r="CN1069" s="104"/>
      <c r="CO1069" s="104"/>
      <c r="CP1069" s="104"/>
      <c r="CQ1069" s="104"/>
      <c r="CR1069" s="104"/>
      <c r="CS1069" s="104"/>
      <c r="CT1069" s="104"/>
      <c r="CU1069" s="104"/>
    </row>
    <row r="1070" spans="1:99" ht="13" x14ac:dyDescent="0.3">
      <c r="A1070" s="104"/>
      <c r="B1070" s="104"/>
      <c r="C1070" s="104"/>
      <c r="D1070" s="104"/>
      <c r="E1070" s="104"/>
      <c r="F1070" s="104"/>
      <c r="G1070" s="104"/>
      <c r="H1070" s="104"/>
      <c r="I1070" s="104"/>
      <c r="J1070" s="104"/>
      <c r="K1070" s="104"/>
      <c r="L1070" s="104"/>
      <c r="M1070" s="104"/>
      <c r="P1070" s="104"/>
      <c r="Q1070" s="104"/>
      <c r="U1070" s="104"/>
      <c r="AQ1070" s="104"/>
      <c r="AR1070" s="104"/>
      <c r="AS1070" s="104"/>
      <c r="AT1070" s="104"/>
      <c r="AU1070" s="104"/>
      <c r="AV1070" s="104"/>
      <c r="AW1070" s="104"/>
      <c r="AX1070" s="104"/>
      <c r="AY1070" s="104"/>
      <c r="BH1070" s="104"/>
      <c r="BJ1070" s="104"/>
      <c r="BK1070" s="104"/>
      <c r="BL1070" s="104"/>
      <c r="BM1070" s="104"/>
      <c r="BN1070" s="104"/>
      <c r="BO1070" s="104"/>
      <c r="BP1070" s="104"/>
      <c r="BQ1070" s="104"/>
      <c r="BR1070" s="104"/>
      <c r="BS1070" s="104"/>
      <c r="BT1070" s="104"/>
      <c r="BV1070" s="104"/>
      <c r="BW1070" s="104"/>
      <c r="BX1070" s="104"/>
      <c r="BY1070" s="104"/>
      <c r="BZ1070" s="104"/>
      <c r="CA1070" s="104"/>
      <c r="CB1070" s="104"/>
      <c r="CC1070" s="104"/>
      <c r="CD1070" s="104"/>
      <c r="CE1070" s="104"/>
      <c r="CF1070" s="104"/>
      <c r="CG1070" s="104"/>
      <c r="CJ1070" s="104"/>
      <c r="CL1070" s="104"/>
      <c r="CM1070" s="104"/>
      <c r="CN1070" s="104"/>
      <c r="CO1070" s="104"/>
      <c r="CP1070" s="104"/>
      <c r="CQ1070" s="104"/>
      <c r="CR1070" s="104"/>
      <c r="CS1070" s="104"/>
      <c r="CT1070" s="104"/>
      <c r="CU1070" s="104"/>
    </row>
    <row r="1071" spans="1:99" ht="13" x14ac:dyDescent="0.3">
      <c r="A1071" s="104"/>
      <c r="B1071" s="104"/>
      <c r="C1071" s="104"/>
      <c r="D1071" s="104"/>
      <c r="E1071" s="104"/>
      <c r="F1071" s="104"/>
      <c r="G1071" s="104"/>
      <c r="H1071" s="104"/>
      <c r="I1071" s="104"/>
      <c r="J1071" s="104"/>
      <c r="K1071" s="104"/>
      <c r="L1071" s="104"/>
      <c r="M1071" s="104"/>
      <c r="P1071" s="104"/>
      <c r="Q1071" s="104"/>
      <c r="U1071" s="104"/>
      <c r="AQ1071" s="104"/>
      <c r="AR1071" s="104"/>
      <c r="AS1071" s="104"/>
      <c r="AT1071" s="104"/>
      <c r="AU1071" s="104"/>
      <c r="AV1071" s="104"/>
      <c r="AW1071" s="104"/>
      <c r="AX1071" s="104"/>
      <c r="AY1071" s="104"/>
      <c r="BH1071" s="104"/>
      <c r="BJ1071" s="104"/>
      <c r="BK1071" s="104"/>
      <c r="BL1071" s="104"/>
      <c r="BM1071" s="104"/>
      <c r="BN1071" s="104"/>
      <c r="BO1071" s="104"/>
      <c r="BP1071" s="104"/>
      <c r="BQ1071" s="104"/>
      <c r="BR1071" s="104"/>
      <c r="BS1071" s="104"/>
      <c r="BT1071" s="104"/>
      <c r="BV1071" s="104"/>
      <c r="BW1071" s="104"/>
      <c r="BX1071" s="104"/>
      <c r="BY1071" s="104"/>
      <c r="BZ1071" s="104"/>
      <c r="CA1071" s="104"/>
      <c r="CB1071" s="104"/>
      <c r="CC1071" s="104"/>
      <c r="CD1071" s="104"/>
      <c r="CE1071" s="104"/>
      <c r="CF1071" s="104"/>
      <c r="CG1071" s="104"/>
      <c r="CJ1071" s="104"/>
      <c r="CL1071" s="104"/>
      <c r="CM1071" s="104"/>
      <c r="CN1071" s="104"/>
      <c r="CO1071" s="104"/>
      <c r="CP1071" s="104"/>
      <c r="CQ1071" s="104"/>
      <c r="CR1071" s="104"/>
      <c r="CS1071" s="104"/>
      <c r="CT1071" s="104"/>
      <c r="CU1071" s="104"/>
    </row>
    <row r="1072" spans="1:99" ht="13" x14ac:dyDescent="0.3">
      <c r="A1072" s="104"/>
      <c r="B1072" s="104"/>
      <c r="C1072" s="104"/>
      <c r="D1072" s="104"/>
      <c r="E1072" s="104"/>
      <c r="F1072" s="104"/>
      <c r="G1072" s="104"/>
      <c r="H1072" s="104"/>
      <c r="I1072" s="104"/>
      <c r="J1072" s="104"/>
      <c r="K1072" s="104"/>
      <c r="L1072" s="104"/>
      <c r="M1072" s="104"/>
      <c r="P1072" s="104"/>
      <c r="Q1072" s="104"/>
      <c r="U1072" s="104"/>
      <c r="AQ1072" s="104"/>
      <c r="AR1072" s="104"/>
      <c r="AS1072" s="104"/>
      <c r="AT1072" s="104"/>
      <c r="AU1072" s="104"/>
      <c r="AV1072" s="104"/>
      <c r="AW1072" s="104"/>
      <c r="AX1072" s="104"/>
      <c r="AY1072" s="104"/>
      <c r="BH1072" s="104"/>
      <c r="BJ1072" s="104"/>
      <c r="BK1072" s="104"/>
      <c r="BL1072" s="104"/>
      <c r="BM1072" s="104"/>
      <c r="BN1072" s="104"/>
      <c r="BO1072" s="104"/>
      <c r="BP1072" s="104"/>
      <c r="BQ1072" s="104"/>
      <c r="BR1072" s="104"/>
      <c r="BS1072" s="104"/>
      <c r="BT1072" s="104"/>
      <c r="BV1072" s="104"/>
      <c r="BW1072" s="104"/>
      <c r="BX1072" s="104"/>
      <c r="BY1072" s="104"/>
      <c r="BZ1072" s="104"/>
      <c r="CA1072" s="104"/>
      <c r="CB1072" s="104"/>
      <c r="CC1072" s="104"/>
      <c r="CD1072" s="104"/>
      <c r="CE1072" s="104"/>
      <c r="CF1072" s="104"/>
      <c r="CG1072" s="104"/>
      <c r="CJ1072" s="104"/>
      <c r="CL1072" s="104"/>
      <c r="CM1072" s="104"/>
      <c r="CN1072" s="104"/>
      <c r="CO1072" s="104"/>
      <c r="CP1072" s="104"/>
      <c r="CQ1072" s="104"/>
      <c r="CR1072" s="104"/>
      <c r="CS1072" s="104"/>
      <c r="CT1072" s="104"/>
      <c r="CU1072" s="104"/>
    </row>
    <row r="1073" spans="1:99" ht="13" x14ac:dyDescent="0.3">
      <c r="A1073" s="104"/>
      <c r="B1073" s="104"/>
      <c r="C1073" s="104"/>
      <c r="D1073" s="104"/>
      <c r="E1073" s="104"/>
      <c r="F1073" s="104"/>
      <c r="G1073" s="104"/>
      <c r="H1073" s="104"/>
      <c r="I1073" s="104"/>
      <c r="J1073" s="104"/>
      <c r="K1073" s="104"/>
      <c r="L1073" s="104"/>
      <c r="M1073" s="104"/>
      <c r="P1073" s="104"/>
      <c r="Q1073" s="104"/>
      <c r="U1073" s="104"/>
      <c r="AQ1073" s="104"/>
      <c r="AR1073" s="104"/>
      <c r="AS1073" s="104"/>
      <c r="AT1073" s="104"/>
      <c r="AU1073" s="104"/>
      <c r="AV1073" s="104"/>
      <c r="AW1073" s="104"/>
      <c r="AX1073" s="104"/>
      <c r="AY1073" s="104"/>
      <c r="BH1073" s="104"/>
      <c r="BJ1073" s="104"/>
      <c r="BK1073" s="104"/>
      <c r="BL1073" s="104"/>
      <c r="BM1073" s="104"/>
      <c r="BN1073" s="104"/>
      <c r="BO1073" s="104"/>
      <c r="BP1073" s="104"/>
      <c r="BQ1073" s="104"/>
      <c r="BR1073" s="104"/>
      <c r="BS1073" s="104"/>
      <c r="BT1073" s="104"/>
      <c r="BV1073" s="104"/>
      <c r="BW1073" s="104"/>
      <c r="BX1073" s="104"/>
      <c r="BY1073" s="104"/>
      <c r="BZ1073" s="104"/>
      <c r="CA1073" s="104"/>
      <c r="CB1073" s="104"/>
      <c r="CC1073" s="104"/>
      <c r="CD1073" s="104"/>
      <c r="CE1073" s="104"/>
      <c r="CF1073" s="104"/>
      <c r="CG1073" s="104"/>
      <c r="CJ1073" s="104"/>
      <c r="CL1073" s="104"/>
      <c r="CM1073" s="104"/>
      <c r="CN1073" s="104"/>
      <c r="CO1073" s="104"/>
      <c r="CP1073" s="104"/>
      <c r="CQ1073" s="104"/>
      <c r="CR1073" s="104"/>
      <c r="CS1073" s="104"/>
      <c r="CT1073" s="104"/>
      <c r="CU1073" s="104"/>
    </row>
    <row r="1074" spans="1:99" ht="13" x14ac:dyDescent="0.3">
      <c r="A1074" s="104"/>
      <c r="B1074" s="104"/>
      <c r="C1074" s="104"/>
      <c r="D1074" s="104"/>
      <c r="E1074" s="104"/>
      <c r="F1074" s="104"/>
      <c r="G1074" s="104"/>
      <c r="H1074" s="104"/>
      <c r="I1074" s="104"/>
      <c r="J1074" s="104"/>
      <c r="K1074" s="104"/>
      <c r="L1074" s="104"/>
      <c r="M1074" s="104"/>
      <c r="P1074" s="104"/>
      <c r="Q1074" s="104"/>
      <c r="U1074" s="104"/>
      <c r="AQ1074" s="104"/>
      <c r="AR1074" s="104"/>
      <c r="AS1074" s="104"/>
      <c r="AT1074" s="104"/>
      <c r="AU1074" s="104"/>
      <c r="AV1074" s="104"/>
      <c r="AW1074" s="104"/>
      <c r="AX1074" s="104"/>
      <c r="AY1074" s="104"/>
      <c r="BH1074" s="104"/>
      <c r="BJ1074" s="104"/>
      <c r="BK1074" s="104"/>
      <c r="BL1074" s="104"/>
      <c r="BM1074" s="104"/>
      <c r="BN1074" s="104"/>
      <c r="BO1074" s="104"/>
      <c r="BP1074" s="104"/>
      <c r="BQ1074" s="104"/>
      <c r="BR1074" s="104"/>
      <c r="BS1074" s="104"/>
      <c r="BT1074" s="104"/>
      <c r="BV1074" s="104"/>
      <c r="BW1074" s="104"/>
      <c r="BX1074" s="104"/>
      <c r="BY1074" s="104"/>
      <c r="BZ1074" s="104"/>
      <c r="CA1074" s="104"/>
      <c r="CB1074" s="104"/>
      <c r="CC1074" s="104"/>
      <c r="CD1074" s="104"/>
      <c r="CE1074" s="104"/>
      <c r="CF1074" s="104"/>
      <c r="CG1074" s="104"/>
      <c r="CJ1074" s="104"/>
      <c r="CL1074" s="104"/>
      <c r="CM1074" s="104"/>
      <c r="CN1074" s="104"/>
      <c r="CO1074" s="104"/>
      <c r="CP1074" s="104"/>
      <c r="CQ1074" s="104"/>
      <c r="CR1074" s="104"/>
      <c r="CS1074" s="104"/>
      <c r="CT1074" s="104"/>
      <c r="CU1074" s="104"/>
    </row>
    <row r="1075" spans="1:99" ht="13" x14ac:dyDescent="0.3">
      <c r="A1075" s="104"/>
      <c r="B1075" s="104"/>
      <c r="C1075" s="104"/>
      <c r="D1075" s="104"/>
      <c r="E1075" s="104"/>
      <c r="F1075" s="104"/>
      <c r="G1075" s="104"/>
      <c r="H1075" s="104"/>
      <c r="I1075" s="104"/>
      <c r="J1075" s="104"/>
      <c r="K1075" s="104"/>
      <c r="L1075" s="104"/>
      <c r="M1075" s="104"/>
      <c r="P1075" s="104"/>
      <c r="Q1075" s="104"/>
      <c r="U1075" s="104"/>
      <c r="AQ1075" s="104"/>
      <c r="AR1075" s="104"/>
      <c r="AS1075" s="104"/>
      <c r="AT1075" s="104"/>
      <c r="AU1075" s="104"/>
      <c r="AV1075" s="104"/>
      <c r="AW1075" s="104"/>
      <c r="AX1075" s="104"/>
      <c r="AY1075" s="104"/>
      <c r="BH1075" s="104"/>
      <c r="BJ1075" s="104"/>
      <c r="BK1075" s="104"/>
      <c r="BL1075" s="104"/>
      <c r="BM1075" s="104"/>
      <c r="BN1075" s="104"/>
      <c r="BO1075" s="104"/>
      <c r="BP1075" s="104"/>
      <c r="BQ1075" s="104"/>
      <c r="BR1075" s="104"/>
      <c r="BS1075" s="104"/>
      <c r="BT1075" s="104"/>
      <c r="BV1075" s="104"/>
      <c r="BW1075" s="104"/>
      <c r="BX1075" s="104"/>
      <c r="BY1075" s="104"/>
      <c r="BZ1075" s="104"/>
      <c r="CA1075" s="104"/>
      <c r="CB1075" s="104"/>
      <c r="CC1075" s="104"/>
      <c r="CD1075" s="104"/>
      <c r="CE1075" s="104"/>
      <c r="CF1075" s="104"/>
      <c r="CG1075" s="104"/>
      <c r="CJ1075" s="104"/>
      <c r="CL1075" s="104"/>
      <c r="CM1075" s="104"/>
      <c r="CN1075" s="104"/>
      <c r="CO1075" s="104"/>
      <c r="CP1075" s="104"/>
      <c r="CQ1075" s="104"/>
      <c r="CR1075" s="104"/>
      <c r="CS1075" s="104"/>
      <c r="CT1075" s="104"/>
      <c r="CU1075" s="104"/>
    </row>
    <row r="1076" spans="1:99" ht="13" x14ac:dyDescent="0.3">
      <c r="A1076" s="104"/>
      <c r="B1076" s="104"/>
      <c r="C1076" s="104"/>
      <c r="D1076" s="104"/>
      <c r="E1076" s="104"/>
      <c r="F1076" s="104"/>
      <c r="G1076" s="104"/>
      <c r="H1076" s="104"/>
      <c r="I1076" s="104"/>
      <c r="J1076" s="104"/>
      <c r="K1076" s="104"/>
      <c r="L1076" s="104"/>
      <c r="M1076" s="104"/>
      <c r="P1076" s="104"/>
      <c r="Q1076" s="104"/>
      <c r="U1076" s="104"/>
      <c r="AQ1076" s="104"/>
      <c r="AR1076" s="104"/>
      <c r="AS1076" s="104"/>
      <c r="AT1076" s="104"/>
      <c r="AU1076" s="104"/>
      <c r="AV1076" s="104"/>
      <c r="AW1076" s="104"/>
      <c r="AX1076" s="104"/>
      <c r="AY1076" s="104"/>
      <c r="BH1076" s="104"/>
      <c r="BJ1076" s="104"/>
      <c r="BK1076" s="104"/>
      <c r="BL1076" s="104"/>
      <c r="BM1076" s="104"/>
      <c r="BN1076" s="104"/>
      <c r="BO1076" s="104"/>
      <c r="BP1076" s="104"/>
      <c r="BQ1076" s="104"/>
      <c r="BR1076" s="104"/>
      <c r="BS1076" s="104"/>
      <c r="BT1076" s="104"/>
      <c r="BV1076" s="104"/>
      <c r="BW1076" s="104"/>
      <c r="BX1076" s="104"/>
      <c r="BY1076" s="104"/>
      <c r="BZ1076" s="104"/>
      <c r="CA1076" s="104"/>
      <c r="CB1076" s="104"/>
      <c r="CC1076" s="104"/>
      <c r="CD1076" s="104"/>
      <c r="CE1076" s="104"/>
      <c r="CF1076" s="104"/>
      <c r="CG1076" s="104"/>
      <c r="CJ1076" s="104"/>
      <c r="CL1076" s="104"/>
      <c r="CM1076" s="104"/>
      <c r="CN1076" s="104"/>
      <c r="CO1076" s="104"/>
      <c r="CP1076" s="104"/>
      <c r="CQ1076" s="104"/>
      <c r="CR1076" s="104"/>
      <c r="CS1076" s="104"/>
      <c r="CT1076" s="104"/>
      <c r="CU1076" s="104"/>
    </row>
    <row r="1077" spans="1:99" ht="13" x14ac:dyDescent="0.3">
      <c r="A1077" s="104"/>
      <c r="B1077" s="104"/>
      <c r="C1077" s="104"/>
      <c r="D1077" s="104"/>
      <c r="E1077" s="104"/>
      <c r="F1077" s="104"/>
      <c r="G1077" s="104"/>
      <c r="H1077" s="104"/>
      <c r="I1077" s="104"/>
      <c r="J1077" s="104"/>
      <c r="K1077" s="104"/>
      <c r="L1077" s="104"/>
      <c r="M1077" s="104"/>
      <c r="P1077" s="104"/>
      <c r="Q1077" s="104"/>
      <c r="U1077" s="104"/>
      <c r="AQ1077" s="104"/>
      <c r="AR1077" s="104"/>
      <c r="AS1077" s="104"/>
      <c r="AT1077" s="104"/>
      <c r="AU1077" s="104"/>
      <c r="AV1077" s="104"/>
      <c r="AW1077" s="104"/>
      <c r="AX1077" s="104"/>
      <c r="AY1077" s="104"/>
      <c r="BH1077" s="104"/>
      <c r="BJ1077" s="104"/>
      <c r="BK1077" s="104"/>
      <c r="BL1077" s="104"/>
      <c r="BM1077" s="104"/>
      <c r="BN1077" s="104"/>
      <c r="BO1077" s="104"/>
      <c r="BP1077" s="104"/>
      <c r="BQ1077" s="104"/>
      <c r="BR1077" s="104"/>
      <c r="BS1077" s="104"/>
      <c r="BT1077" s="104"/>
      <c r="BV1077" s="104"/>
      <c r="BW1077" s="104"/>
      <c r="BX1077" s="104"/>
      <c r="BY1077" s="104"/>
      <c r="BZ1077" s="104"/>
      <c r="CA1077" s="104"/>
      <c r="CB1077" s="104"/>
      <c r="CC1077" s="104"/>
      <c r="CD1077" s="104"/>
      <c r="CE1077" s="104"/>
      <c r="CF1077" s="104"/>
      <c r="CG1077" s="104"/>
      <c r="CJ1077" s="104"/>
      <c r="CL1077" s="104"/>
      <c r="CM1077" s="104"/>
      <c r="CN1077" s="104"/>
      <c r="CO1077" s="104"/>
      <c r="CP1077" s="104"/>
      <c r="CQ1077" s="104"/>
      <c r="CR1077" s="104"/>
      <c r="CS1077" s="104"/>
      <c r="CT1077" s="104"/>
      <c r="CU1077" s="104"/>
    </row>
    <row r="1078" spans="1:99" ht="13" x14ac:dyDescent="0.3">
      <c r="A1078" s="104"/>
      <c r="B1078" s="104"/>
      <c r="C1078" s="104"/>
      <c r="D1078" s="104"/>
      <c r="E1078" s="104"/>
      <c r="F1078" s="104"/>
      <c r="G1078" s="104"/>
      <c r="H1078" s="104"/>
      <c r="I1078" s="104"/>
      <c r="J1078" s="104"/>
      <c r="K1078" s="104"/>
      <c r="L1078" s="104"/>
      <c r="M1078" s="104"/>
      <c r="P1078" s="104"/>
      <c r="Q1078" s="104"/>
      <c r="U1078" s="104"/>
      <c r="AQ1078" s="104"/>
      <c r="AR1078" s="104"/>
      <c r="AS1078" s="104"/>
      <c r="AT1078" s="104"/>
      <c r="AU1078" s="104"/>
      <c r="AV1078" s="104"/>
      <c r="AW1078" s="104"/>
      <c r="AX1078" s="104"/>
      <c r="AY1078" s="104"/>
      <c r="BH1078" s="104"/>
      <c r="BJ1078" s="104"/>
      <c r="BK1078" s="104"/>
      <c r="BL1078" s="104"/>
      <c r="BM1078" s="104"/>
      <c r="BN1078" s="104"/>
      <c r="BO1078" s="104"/>
      <c r="BP1078" s="104"/>
      <c r="BQ1078" s="104"/>
      <c r="BR1078" s="104"/>
      <c r="BS1078" s="104"/>
      <c r="BT1078" s="104"/>
      <c r="BV1078" s="104"/>
      <c r="BW1078" s="104"/>
      <c r="BX1078" s="104"/>
      <c r="BY1078" s="104"/>
      <c r="BZ1078" s="104"/>
      <c r="CA1078" s="104"/>
      <c r="CB1078" s="104"/>
      <c r="CC1078" s="104"/>
      <c r="CD1078" s="104"/>
      <c r="CE1078" s="104"/>
      <c r="CF1078" s="104"/>
      <c r="CG1078" s="104"/>
      <c r="CJ1078" s="104"/>
      <c r="CL1078" s="104"/>
      <c r="CM1078" s="104"/>
      <c r="CN1078" s="104"/>
      <c r="CO1078" s="104"/>
      <c r="CP1078" s="104"/>
      <c r="CQ1078" s="104"/>
      <c r="CR1078" s="104"/>
      <c r="CS1078" s="104"/>
      <c r="CT1078" s="104"/>
      <c r="CU1078" s="104"/>
    </row>
    <row r="1079" spans="1:99" ht="13" x14ac:dyDescent="0.3">
      <c r="A1079" s="104"/>
      <c r="B1079" s="104"/>
      <c r="C1079" s="104"/>
      <c r="D1079" s="104"/>
      <c r="E1079" s="104"/>
      <c r="F1079" s="104"/>
      <c r="G1079" s="104"/>
      <c r="H1079" s="104"/>
      <c r="I1079" s="104"/>
      <c r="J1079" s="104"/>
      <c r="K1079" s="104"/>
      <c r="L1079" s="104"/>
      <c r="M1079" s="104"/>
      <c r="P1079" s="104"/>
      <c r="Q1079" s="104"/>
      <c r="U1079" s="104"/>
      <c r="AQ1079" s="104"/>
      <c r="AR1079" s="104"/>
      <c r="AS1079" s="104"/>
      <c r="AT1079" s="104"/>
      <c r="AU1079" s="104"/>
      <c r="AV1079" s="104"/>
      <c r="AW1079" s="104"/>
      <c r="AX1079" s="104"/>
      <c r="AY1079" s="104"/>
      <c r="BH1079" s="104"/>
      <c r="BJ1079" s="104"/>
      <c r="BK1079" s="104"/>
      <c r="BL1079" s="104"/>
      <c r="BM1079" s="104"/>
      <c r="BN1079" s="104"/>
      <c r="BO1079" s="104"/>
      <c r="BP1079" s="104"/>
      <c r="BQ1079" s="104"/>
      <c r="BR1079" s="104"/>
      <c r="BS1079" s="104"/>
      <c r="BT1079" s="104"/>
      <c r="BV1079" s="104"/>
      <c r="BW1079" s="104"/>
      <c r="BX1079" s="104"/>
      <c r="BY1079" s="104"/>
      <c r="BZ1079" s="104"/>
      <c r="CA1079" s="104"/>
      <c r="CB1079" s="104"/>
      <c r="CC1079" s="104"/>
      <c r="CD1079" s="104"/>
      <c r="CE1079" s="104"/>
      <c r="CF1079" s="104"/>
      <c r="CG1079" s="104"/>
      <c r="CJ1079" s="104"/>
      <c r="CL1079" s="104"/>
      <c r="CM1079" s="104"/>
      <c r="CN1079" s="104"/>
      <c r="CO1079" s="104"/>
      <c r="CP1079" s="104"/>
      <c r="CQ1079" s="104"/>
      <c r="CR1079" s="104"/>
      <c r="CS1079" s="104"/>
      <c r="CT1079" s="104"/>
      <c r="CU1079" s="104"/>
    </row>
    <row r="1080" spans="1:99" ht="13" x14ac:dyDescent="0.3">
      <c r="A1080" s="104"/>
      <c r="B1080" s="104"/>
      <c r="C1080" s="104"/>
      <c r="D1080" s="104"/>
      <c r="E1080" s="104"/>
      <c r="F1080" s="104"/>
      <c r="G1080" s="104"/>
      <c r="H1080" s="104"/>
      <c r="I1080" s="104"/>
      <c r="J1080" s="104"/>
      <c r="K1080" s="104"/>
      <c r="L1080" s="104"/>
      <c r="M1080" s="104"/>
      <c r="P1080" s="104"/>
      <c r="Q1080" s="104"/>
      <c r="U1080" s="104"/>
      <c r="AQ1080" s="104"/>
      <c r="AR1080" s="104"/>
      <c r="AS1080" s="104"/>
      <c r="AT1080" s="104"/>
      <c r="AU1080" s="104"/>
      <c r="AV1080" s="104"/>
      <c r="AW1080" s="104"/>
      <c r="AX1080" s="104"/>
      <c r="AY1080" s="104"/>
      <c r="BH1080" s="104"/>
      <c r="BJ1080" s="104"/>
      <c r="BK1080" s="104"/>
      <c r="BL1080" s="104"/>
      <c r="BM1080" s="104"/>
      <c r="BN1080" s="104"/>
      <c r="BO1080" s="104"/>
      <c r="BP1080" s="104"/>
      <c r="BQ1080" s="104"/>
      <c r="BR1080" s="104"/>
      <c r="BS1080" s="104"/>
      <c r="BT1080" s="104"/>
      <c r="BV1080" s="104"/>
      <c r="BW1080" s="104"/>
      <c r="BX1080" s="104"/>
      <c r="BY1080" s="104"/>
      <c r="BZ1080" s="104"/>
      <c r="CA1080" s="104"/>
      <c r="CB1080" s="104"/>
      <c r="CC1080" s="104"/>
      <c r="CD1080" s="104"/>
      <c r="CE1080" s="104"/>
      <c r="CF1080" s="104"/>
      <c r="CG1080" s="104"/>
      <c r="CJ1080" s="104"/>
      <c r="CL1080" s="104"/>
      <c r="CM1080" s="104"/>
      <c r="CN1080" s="104"/>
      <c r="CO1080" s="104"/>
      <c r="CP1080" s="104"/>
      <c r="CQ1080" s="104"/>
      <c r="CR1080" s="104"/>
      <c r="CS1080" s="104"/>
      <c r="CT1080" s="104"/>
      <c r="CU1080" s="104"/>
    </row>
    <row r="1081" spans="1:99" ht="13" x14ac:dyDescent="0.3">
      <c r="A1081" s="104"/>
      <c r="B1081" s="104"/>
      <c r="C1081" s="104"/>
      <c r="D1081" s="104"/>
      <c r="E1081" s="104"/>
      <c r="F1081" s="104"/>
      <c r="G1081" s="104"/>
      <c r="H1081" s="104"/>
      <c r="I1081" s="104"/>
      <c r="J1081" s="104"/>
      <c r="K1081" s="104"/>
      <c r="L1081" s="104"/>
      <c r="M1081" s="104"/>
      <c r="P1081" s="104"/>
      <c r="Q1081" s="104"/>
      <c r="U1081" s="104"/>
      <c r="AQ1081" s="104"/>
      <c r="AR1081" s="104"/>
      <c r="AS1081" s="104"/>
      <c r="AT1081" s="104"/>
      <c r="AU1081" s="104"/>
      <c r="AV1081" s="104"/>
      <c r="AW1081" s="104"/>
      <c r="AX1081" s="104"/>
      <c r="AY1081" s="104"/>
      <c r="BH1081" s="104"/>
      <c r="BJ1081" s="104"/>
      <c r="BK1081" s="104"/>
      <c r="BL1081" s="104"/>
      <c r="BM1081" s="104"/>
      <c r="BN1081" s="104"/>
      <c r="BO1081" s="104"/>
      <c r="BP1081" s="104"/>
      <c r="BQ1081" s="104"/>
      <c r="BR1081" s="104"/>
      <c r="BS1081" s="104"/>
      <c r="BT1081" s="104"/>
      <c r="BV1081" s="104"/>
      <c r="BW1081" s="104"/>
      <c r="BX1081" s="104"/>
      <c r="BY1081" s="104"/>
      <c r="BZ1081" s="104"/>
      <c r="CA1081" s="104"/>
      <c r="CB1081" s="104"/>
      <c r="CC1081" s="104"/>
      <c r="CD1081" s="104"/>
      <c r="CE1081" s="104"/>
      <c r="CF1081" s="104"/>
      <c r="CG1081" s="104"/>
      <c r="CJ1081" s="104"/>
      <c r="CL1081" s="104"/>
      <c r="CM1081" s="104"/>
      <c r="CN1081" s="104"/>
      <c r="CO1081" s="104"/>
      <c r="CP1081" s="104"/>
      <c r="CQ1081" s="104"/>
      <c r="CR1081" s="104"/>
      <c r="CS1081" s="104"/>
      <c r="CT1081" s="104"/>
      <c r="CU1081" s="104"/>
    </row>
    <row r="1082" spans="1:99" ht="13" x14ac:dyDescent="0.3">
      <c r="A1082" s="104"/>
      <c r="B1082" s="104"/>
      <c r="C1082" s="104"/>
      <c r="D1082" s="104"/>
      <c r="E1082" s="104"/>
      <c r="F1082" s="104"/>
      <c r="G1082" s="104"/>
      <c r="H1082" s="104"/>
      <c r="I1082" s="104"/>
      <c r="J1082" s="104"/>
      <c r="K1082" s="104"/>
      <c r="L1082" s="104"/>
      <c r="M1082" s="104"/>
      <c r="P1082" s="104"/>
      <c r="Q1082" s="104"/>
      <c r="U1082" s="104"/>
      <c r="AQ1082" s="104"/>
      <c r="AR1082" s="104"/>
      <c r="AS1082" s="104"/>
      <c r="AT1082" s="104"/>
      <c r="AU1082" s="104"/>
      <c r="AV1082" s="104"/>
      <c r="AW1082" s="104"/>
      <c r="AX1082" s="104"/>
      <c r="AY1082" s="104"/>
      <c r="BH1082" s="104"/>
      <c r="BJ1082" s="104"/>
      <c r="BK1082" s="104"/>
      <c r="BL1082" s="104"/>
      <c r="BM1082" s="104"/>
      <c r="BN1082" s="104"/>
      <c r="BO1082" s="104"/>
      <c r="BP1082" s="104"/>
      <c r="BQ1082" s="104"/>
      <c r="BR1082" s="104"/>
      <c r="BS1082" s="104"/>
      <c r="BT1082" s="104"/>
      <c r="BV1082" s="104"/>
      <c r="BW1082" s="104"/>
      <c r="BX1082" s="104"/>
      <c r="BY1082" s="104"/>
      <c r="BZ1082" s="104"/>
      <c r="CA1082" s="104"/>
      <c r="CB1082" s="104"/>
      <c r="CC1082" s="104"/>
      <c r="CD1082" s="104"/>
      <c r="CE1082" s="104"/>
      <c r="CF1082" s="104"/>
      <c r="CG1082" s="104"/>
      <c r="CJ1082" s="104"/>
      <c r="CL1082" s="104"/>
      <c r="CM1082" s="104"/>
      <c r="CN1082" s="104"/>
      <c r="CO1082" s="104"/>
      <c r="CP1082" s="104"/>
      <c r="CQ1082" s="104"/>
      <c r="CR1082" s="104"/>
      <c r="CS1082" s="104"/>
      <c r="CT1082" s="104"/>
      <c r="CU1082" s="104"/>
    </row>
    <row r="1083" spans="1:99" ht="13" x14ac:dyDescent="0.3">
      <c r="A1083" s="104"/>
      <c r="B1083" s="104"/>
      <c r="C1083" s="104"/>
      <c r="D1083" s="104"/>
      <c r="E1083" s="104"/>
      <c r="F1083" s="104"/>
      <c r="G1083" s="104"/>
      <c r="H1083" s="104"/>
      <c r="I1083" s="104"/>
      <c r="J1083" s="104"/>
      <c r="K1083" s="104"/>
      <c r="L1083" s="104"/>
      <c r="M1083" s="104"/>
      <c r="P1083" s="104"/>
      <c r="Q1083" s="104"/>
      <c r="U1083" s="104"/>
      <c r="AQ1083" s="104"/>
      <c r="AR1083" s="104"/>
      <c r="AS1083" s="104"/>
      <c r="AT1083" s="104"/>
      <c r="AU1083" s="104"/>
      <c r="AV1083" s="104"/>
      <c r="AW1083" s="104"/>
      <c r="AX1083" s="104"/>
      <c r="AY1083" s="104"/>
      <c r="BH1083" s="104"/>
      <c r="BJ1083" s="104"/>
      <c r="BK1083" s="104"/>
      <c r="BL1083" s="104"/>
      <c r="BM1083" s="104"/>
      <c r="BN1083" s="104"/>
      <c r="BO1083" s="104"/>
      <c r="BP1083" s="104"/>
      <c r="BQ1083" s="104"/>
      <c r="BR1083" s="104"/>
      <c r="BS1083" s="104"/>
      <c r="BT1083" s="104"/>
      <c r="BV1083" s="104"/>
      <c r="BW1083" s="104"/>
      <c r="BX1083" s="104"/>
      <c r="BY1083" s="104"/>
      <c r="BZ1083" s="104"/>
      <c r="CA1083" s="104"/>
      <c r="CB1083" s="104"/>
      <c r="CC1083" s="104"/>
      <c r="CD1083" s="104"/>
      <c r="CE1083" s="104"/>
      <c r="CF1083" s="104"/>
      <c r="CG1083" s="104"/>
      <c r="CJ1083" s="104"/>
      <c r="CL1083" s="104"/>
      <c r="CM1083" s="104"/>
      <c r="CN1083" s="104"/>
      <c r="CO1083" s="104"/>
      <c r="CP1083" s="104"/>
      <c r="CQ1083" s="104"/>
      <c r="CR1083" s="104"/>
      <c r="CS1083" s="104"/>
      <c r="CT1083" s="104"/>
      <c r="CU1083" s="104"/>
    </row>
    <row r="1084" spans="1:99" ht="13" x14ac:dyDescent="0.3">
      <c r="A1084" s="104"/>
      <c r="B1084" s="104"/>
      <c r="C1084" s="104"/>
      <c r="D1084" s="104"/>
      <c r="E1084" s="104"/>
      <c r="F1084" s="104"/>
      <c r="G1084" s="104"/>
      <c r="H1084" s="104"/>
      <c r="I1084" s="104"/>
      <c r="J1084" s="104"/>
      <c r="K1084" s="104"/>
      <c r="L1084" s="104"/>
      <c r="M1084" s="104"/>
      <c r="P1084" s="104"/>
      <c r="Q1084" s="104"/>
      <c r="U1084" s="104"/>
      <c r="AQ1084" s="104"/>
      <c r="AR1084" s="104"/>
      <c r="AS1084" s="104"/>
      <c r="AT1084" s="104"/>
      <c r="AU1084" s="104"/>
      <c r="AV1084" s="104"/>
      <c r="AW1084" s="104"/>
      <c r="AX1084" s="104"/>
      <c r="AY1084" s="104"/>
      <c r="BH1084" s="104"/>
      <c r="BJ1084" s="104"/>
      <c r="BK1084" s="104"/>
      <c r="BL1084" s="104"/>
      <c r="BM1084" s="104"/>
      <c r="BN1084" s="104"/>
      <c r="BO1084" s="104"/>
      <c r="BP1084" s="104"/>
      <c r="BQ1084" s="104"/>
      <c r="BR1084" s="104"/>
      <c r="BS1084" s="104"/>
      <c r="BT1084" s="104"/>
      <c r="BV1084" s="104"/>
      <c r="BW1084" s="104"/>
      <c r="BX1084" s="104"/>
      <c r="BY1084" s="104"/>
      <c r="BZ1084" s="104"/>
      <c r="CA1084" s="104"/>
      <c r="CB1084" s="104"/>
      <c r="CC1084" s="104"/>
      <c r="CD1084" s="104"/>
      <c r="CE1084" s="104"/>
      <c r="CF1084" s="104"/>
      <c r="CG1084" s="104"/>
      <c r="CJ1084" s="104"/>
      <c r="CL1084" s="104"/>
      <c r="CM1084" s="104"/>
      <c r="CN1084" s="104"/>
      <c r="CO1084" s="104"/>
      <c r="CP1084" s="104"/>
      <c r="CQ1084" s="104"/>
      <c r="CR1084" s="104"/>
      <c r="CS1084" s="104"/>
      <c r="CT1084" s="104"/>
      <c r="CU1084" s="104"/>
    </row>
    <row r="1085" spans="1:99" ht="13" x14ac:dyDescent="0.3">
      <c r="A1085" s="104"/>
      <c r="B1085" s="104"/>
      <c r="C1085" s="104"/>
      <c r="D1085" s="104"/>
      <c r="E1085" s="104"/>
      <c r="F1085" s="104"/>
      <c r="G1085" s="104"/>
      <c r="H1085" s="104"/>
      <c r="I1085" s="104"/>
      <c r="J1085" s="104"/>
      <c r="K1085" s="104"/>
      <c r="L1085" s="104"/>
      <c r="M1085" s="104"/>
      <c r="P1085" s="104"/>
      <c r="Q1085" s="104"/>
      <c r="U1085" s="104"/>
      <c r="AQ1085" s="104"/>
      <c r="AR1085" s="104"/>
      <c r="AS1085" s="104"/>
      <c r="AT1085" s="104"/>
      <c r="AU1085" s="104"/>
      <c r="AV1085" s="104"/>
      <c r="AW1085" s="104"/>
      <c r="AX1085" s="104"/>
      <c r="AY1085" s="104"/>
      <c r="BH1085" s="104"/>
      <c r="BJ1085" s="104"/>
      <c r="BK1085" s="104"/>
      <c r="BL1085" s="104"/>
      <c r="BM1085" s="104"/>
      <c r="BN1085" s="104"/>
      <c r="BO1085" s="104"/>
      <c r="BP1085" s="104"/>
      <c r="BQ1085" s="104"/>
      <c r="BR1085" s="104"/>
      <c r="BS1085" s="104"/>
      <c r="BT1085" s="104"/>
      <c r="BV1085" s="104"/>
      <c r="BW1085" s="104"/>
      <c r="BX1085" s="104"/>
      <c r="BY1085" s="104"/>
      <c r="BZ1085" s="104"/>
      <c r="CA1085" s="104"/>
      <c r="CB1085" s="104"/>
      <c r="CC1085" s="104"/>
      <c r="CD1085" s="104"/>
      <c r="CE1085" s="104"/>
      <c r="CF1085" s="104"/>
      <c r="CG1085" s="104"/>
      <c r="CJ1085" s="104"/>
      <c r="CL1085" s="104"/>
      <c r="CM1085" s="104"/>
      <c r="CN1085" s="104"/>
      <c r="CO1085" s="104"/>
      <c r="CP1085" s="104"/>
      <c r="CQ1085" s="104"/>
      <c r="CR1085" s="104"/>
      <c r="CS1085" s="104"/>
      <c r="CT1085" s="104"/>
      <c r="CU1085" s="104"/>
    </row>
    <row r="1086" spans="1:99" ht="13" x14ac:dyDescent="0.3">
      <c r="A1086" s="104"/>
      <c r="B1086" s="104"/>
      <c r="C1086" s="104"/>
      <c r="D1086" s="104"/>
      <c r="E1086" s="104"/>
      <c r="F1086" s="104"/>
      <c r="G1086" s="104"/>
      <c r="H1086" s="104"/>
      <c r="I1086" s="104"/>
      <c r="J1086" s="104"/>
      <c r="K1086" s="104"/>
      <c r="L1086" s="104"/>
      <c r="M1086" s="104"/>
      <c r="P1086" s="104"/>
      <c r="Q1086" s="104"/>
      <c r="U1086" s="104"/>
      <c r="AQ1086" s="104"/>
      <c r="AR1086" s="104"/>
      <c r="AS1086" s="104"/>
      <c r="AT1086" s="104"/>
      <c r="AU1086" s="104"/>
      <c r="AV1086" s="104"/>
      <c r="AW1086" s="104"/>
      <c r="AX1086" s="104"/>
      <c r="AY1086" s="104"/>
      <c r="BH1086" s="104"/>
      <c r="BJ1086" s="104"/>
      <c r="BK1086" s="104"/>
      <c r="BL1086" s="104"/>
      <c r="BM1086" s="104"/>
      <c r="BN1086" s="104"/>
      <c r="BO1086" s="104"/>
      <c r="BP1086" s="104"/>
      <c r="BQ1086" s="104"/>
      <c r="BR1086" s="104"/>
      <c r="BS1086" s="104"/>
      <c r="BT1086" s="104"/>
      <c r="BV1086" s="104"/>
      <c r="BW1086" s="104"/>
      <c r="BX1086" s="104"/>
      <c r="BY1086" s="104"/>
      <c r="BZ1086" s="104"/>
      <c r="CA1086" s="104"/>
      <c r="CB1086" s="104"/>
      <c r="CC1086" s="104"/>
      <c r="CD1086" s="104"/>
      <c r="CE1086" s="104"/>
      <c r="CF1086" s="104"/>
      <c r="CG1086" s="104"/>
      <c r="CJ1086" s="104"/>
      <c r="CL1086" s="104"/>
      <c r="CM1086" s="104"/>
      <c r="CN1086" s="104"/>
      <c r="CO1086" s="104"/>
      <c r="CP1086" s="104"/>
      <c r="CQ1086" s="104"/>
      <c r="CR1086" s="104"/>
      <c r="CS1086" s="104"/>
      <c r="CT1086" s="104"/>
      <c r="CU1086" s="104"/>
    </row>
    <row r="1087" spans="1:99" ht="13" x14ac:dyDescent="0.3">
      <c r="A1087" s="104"/>
      <c r="B1087" s="104"/>
      <c r="C1087" s="104"/>
      <c r="D1087" s="104"/>
      <c r="E1087" s="104"/>
      <c r="F1087" s="104"/>
      <c r="G1087" s="104"/>
      <c r="H1087" s="104"/>
      <c r="I1087" s="104"/>
      <c r="J1087" s="104"/>
      <c r="K1087" s="104"/>
      <c r="L1087" s="104"/>
      <c r="M1087" s="104"/>
      <c r="P1087" s="104"/>
      <c r="Q1087" s="104"/>
      <c r="U1087" s="104"/>
      <c r="AQ1087" s="104"/>
      <c r="AR1087" s="104"/>
      <c r="AS1087" s="104"/>
      <c r="AT1087" s="104"/>
      <c r="AU1087" s="104"/>
      <c r="AV1087" s="104"/>
      <c r="AW1087" s="104"/>
      <c r="AX1087" s="104"/>
      <c r="AY1087" s="104"/>
      <c r="BH1087" s="104"/>
      <c r="BJ1087" s="104"/>
      <c r="BK1087" s="104"/>
      <c r="BL1087" s="104"/>
      <c r="BM1087" s="104"/>
      <c r="BN1087" s="104"/>
      <c r="BO1087" s="104"/>
      <c r="BP1087" s="104"/>
      <c r="BQ1087" s="104"/>
      <c r="BR1087" s="104"/>
      <c r="BS1087" s="104"/>
      <c r="BT1087" s="104"/>
      <c r="BV1087" s="104"/>
      <c r="BW1087" s="104"/>
      <c r="BX1087" s="104"/>
      <c r="BY1087" s="104"/>
      <c r="BZ1087" s="104"/>
      <c r="CA1087" s="104"/>
      <c r="CB1087" s="104"/>
      <c r="CC1087" s="104"/>
      <c r="CD1087" s="104"/>
      <c r="CE1087" s="104"/>
      <c r="CF1087" s="104"/>
      <c r="CG1087" s="104"/>
      <c r="CJ1087" s="104"/>
      <c r="CL1087" s="104"/>
      <c r="CM1087" s="104"/>
      <c r="CN1087" s="104"/>
      <c r="CO1087" s="104"/>
      <c r="CP1087" s="104"/>
      <c r="CQ1087" s="104"/>
      <c r="CR1087" s="104"/>
      <c r="CS1087" s="104"/>
      <c r="CT1087" s="104"/>
      <c r="CU1087" s="104"/>
    </row>
    <row r="1088" spans="1:99" ht="13" x14ac:dyDescent="0.3">
      <c r="A1088" s="104"/>
      <c r="B1088" s="104"/>
      <c r="C1088" s="104"/>
      <c r="D1088" s="104"/>
      <c r="E1088" s="104"/>
      <c r="F1088" s="104"/>
      <c r="G1088" s="104"/>
      <c r="H1088" s="104"/>
      <c r="I1088" s="104"/>
      <c r="J1088" s="104"/>
      <c r="K1088" s="104"/>
      <c r="L1088" s="104"/>
      <c r="M1088" s="104"/>
      <c r="P1088" s="104"/>
      <c r="Q1088" s="104"/>
      <c r="U1088" s="104"/>
      <c r="AQ1088" s="104"/>
      <c r="AR1088" s="104"/>
      <c r="AS1088" s="104"/>
      <c r="AT1088" s="104"/>
      <c r="AU1088" s="104"/>
      <c r="AV1088" s="104"/>
      <c r="AW1088" s="104"/>
      <c r="AX1088" s="104"/>
      <c r="AY1088" s="104"/>
      <c r="BH1088" s="104"/>
      <c r="BJ1088" s="104"/>
      <c r="BK1088" s="104"/>
      <c r="BL1088" s="104"/>
      <c r="BM1088" s="104"/>
      <c r="BN1088" s="104"/>
      <c r="BO1088" s="104"/>
      <c r="BP1088" s="104"/>
      <c r="BQ1088" s="104"/>
      <c r="BR1088" s="104"/>
      <c r="BS1088" s="104"/>
      <c r="BT1088" s="104"/>
      <c r="BV1088" s="104"/>
      <c r="BW1088" s="104"/>
      <c r="BX1088" s="104"/>
      <c r="BY1088" s="104"/>
      <c r="BZ1088" s="104"/>
      <c r="CA1088" s="104"/>
      <c r="CB1088" s="104"/>
      <c r="CC1088" s="104"/>
      <c r="CD1088" s="104"/>
      <c r="CE1088" s="104"/>
      <c r="CF1088" s="104"/>
      <c r="CG1088" s="104"/>
      <c r="CJ1088" s="104"/>
      <c r="CL1088" s="104"/>
      <c r="CM1088" s="104"/>
      <c r="CN1088" s="104"/>
      <c r="CO1088" s="104"/>
      <c r="CP1088" s="104"/>
      <c r="CQ1088" s="104"/>
      <c r="CR1088" s="104"/>
      <c r="CS1088" s="104"/>
      <c r="CT1088" s="104"/>
      <c r="CU1088" s="104"/>
    </row>
    <row r="1089" spans="1:99" ht="13" x14ac:dyDescent="0.3">
      <c r="A1089" s="104"/>
      <c r="B1089" s="104"/>
      <c r="C1089" s="104"/>
      <c r="D1089" s="104"/>
      <c r="E1089" s="104"/>
      <c r="F1089" s="104"/>
      <c r="G1089" s="104"/>
      <c r="H1089" s="104"/>
      <c r="I1089" s="104"/>
      <c r="J1089" s="104"/>
      <c r="K1089" s="104"/>
      <c r="L1089" s="104"/>
      <c r="M1089" s="104"/>
      <c r="P1089" s="104"/>
      <c r="Q1089" s="104"/>
      <c r="U1089" s="104"/>
      <c r="AQ1089" s="104"/>
      <c r="AR1089" s="104"/>
      <c r="AS1089" s="104"/>
      <c r="AT1089" s="104"/>
      <c r="AU1089" s="104"/>
      <c r="AV1089" s="104"/>
      <c r="AW1089" s="104"/>
      <c r="AX1089" s="104"/>
      <c r="AY1089" s="104"/>
      <c r="BH1089" s="104"/>
      <c r="BJ1089" s="104"/>
      <c r="BK1089" s="104"/>
      <c r="BL1089" s="104"/>
      <c r="BM1089" s="104"/>
      <c r="BN1089" s="104"/>
      <c r="BO1089" s="104"/>
      <c r="BP1089" s="104"/>
      <c r="BQ1089" s="104"/>
      <c r="BR1089" s="104"/>
      <c r="BS1089" s="104"/>
      <c r="BT1089" s="104"/>
      <c r="BV1089" s="104"/>
      <c r="BW1089" s="104"/>
      <c r="BX1089" s="104"/>
      <c r="BY1089" s="104"/>
      <c r="BZ1089" s="104"/>
      <c r="CA1089" s="104"/>
      <c r="CB1089" s="104"/>
      <c r="CC1089" s="104"/>
      <c r="CD1089" s="104"/>
      <c r="CE1089" s="104"/>
      <c r="CF1089" s="104"/>
      <c r="CG1089" s="104"/>
      <c r="CJ1089" s="104"/>
      <c r="CL1089" s="104"/>
      <c r="CM1089" s="104"/>
      <c r="CN1089" s="104"/>
      <c r="CO1089" s="104"/>
      <c r="CP1089" s="104"/>
      <c r="CQ1089" s="104"/>
      <c r="CR1089" s="104"/>
      <c r="CS1089" s="104"/>
      <c r="CT1089" s="104"/>
      <c r="CU1089" s="104"/>
    </row>
    <row r="1090" spans="1:99" ht="13" x14ac:dyDescent="0.3">
      <c r="A1090" s="104"/>
      <c r="B1090" s="104"/>
      <c r="C1090" s="104"/>
      <c r="D1090" s="104"/>
      <c r="E1090" s="104"/>
      <c r="F1090" s="104"/>
      <c r="G1090" s="104"/>
      <c r="H1090" s="104"/>
      <c r="I1090" s="104"/>
      <c r="J1090" s="104"/>
      <c r="K1090" s="104"/>
      <c r="L1090" s="104"/>
      <c r="M1090" s="104"/>
      <c r="P1090" s="104"/>
      <c r="Q1090" s="104"/>
      <c r="U1090" s="104"/>
      <c r="AQ1090" s="104"/>
      <c r="AR1090" s="104"/>
      <c r="AS1090" s="104"/>
      <c r="AT1090" s="104"/>
      <c r="AU1090" s="104"/>
      <c r="AV1090" s="104"/>
      <c r="AW1090" s="104"/>
      <c r="AX1090" s="104"/>
      <c r="AY1090" s="104"/>
      <c r="BH1090" s="104"/>
      <c r="BJ1090" s="104"/>
      <c r="BK1090" s="104"/>
      <c r="BL1090" s="104"/>
      <c r="BM1090" s="104"/>
      <c r="BN1090" s="104"/>
      <c r="BO1090" s="104"/>
      <c r="BP1090" s="104"/>
      <c r="BQ1090" s="104"/>
      <c r="BR1090" s="104"/>
      <c r="BS1090" s="104"/>
      <c r="BT1090" s="104"/>
      <c r="BV1090" s="104"/>
      <c r="BW1090" s="104"/>
      <c r="BX1090" s="104"/>
      <c r="BY1090" s="104"/>
      <c r="BZ1090" s="104"/>
      <c r="CA1090" s="104"/>
      <c r="CB1090" s="104"/>
      <c r="CC1090" s="104"/>
      <c r="CD1090" s="104"/>
      <c r="CE1090" s="104"/>
      <c r="CF1090" s="104"/>
      <c r="CG1090" s="104"/>
      <c r="CJ1090" s="104"/>
      <c r="CL1090" s="104"/>
      <c r="CM1090" s="104"/>
      <c r="CN1090" s="104"/>
      <c r="CO1090" s="104"/>
      <c r="CP1090" s="104"/>
      <c r="CQ1090" s="104"/>
      <c r="CR1090" s="104"/>
      <c r="CS1090" s="104"/>
      <c r="CT1090" s="104"/>
      <c r="CU1090" s="104"/>
    </row>
    <row r="1091" spans="1:99" ht="13" x14ac:dyDescent="0.3">
      <c r="A1091" s="104"/>
      <c r="B1091" s="104"/>
      <c r="C1091" s="104"/>
      <c r="D1091" s="104"/>
      <c r="E1091" s="104"/>
      <c r="F1091" s="104"/>
      <c r="G1091" s="104"/>
      <c r="H1091" s="104"/>
      <c r="I1091" s="104"/>
      <c r="J1091" s="104"/>
      <c r="K1091" s="104"/>
      <c r="L1091" s="104"/>
      <c r="M1091" s="104"/>
      <c r="P1091" s="104"/>
      <c r="Q1091" s="104"/>
      <c r="U1091" s="104"/>
      <c r="AQ1091" s="104"/>
      <c r="AR1091" s="104"/>
      <c r="AS1091" s="104"/>
      <c r="AT1091" s="104"/>
      <c r="AU1091" s="104"/>
      <c r="AV1091" s="104"/>
      <c r="AW1091" s="104"/>
      <c r="AX1091" s="104"/>
      <c r="AY1091" s="104"/>
      <c r="BH1091" s="104"/>
      <c r="BJ1091" s="104"/>
      <c r="BK1091" s="104"/>
      <c r="BL1091" s="104"/>
      <c r="BM1091" s="104"/>
      <c r="BN1091" s="104"/>
      <c r="BO1091" s="104"/>
      <c r="BP1091" s="104"/>
      <c r="BQ1091" s="104"/>
      <c r="BR1091" s="104"/>
      <c r="BS1091" s="104"/>
      <c r="BT1091" s="104"/>
      <c r="BV1091" s="104"/>
      <c r="BW1091" s="104"/>
      <c r="BX1091" s="104"/>
      <c r="BY1091" s="104"/>
      <c r="BZ1091" s="104"/>
      <c r="CA1091" s="104"/>
      <c r="CB1091" s="104"/>
      <c r="CC1091" s="104"/>
      <c r="CD1091" s="104"/>
      <c r="CE1091" s="104"/>
      <c r="CF1091" s="104"/>
      <c r="CG1091" s="104"/>
      <c r="CJ1091" s="104"/>
      <c r="CL1091" s="104"/>
      <c r="CM1091" s="104"/>
      <c r="CN1091" s="104"/>
      <c r="CO1091" s="104"/>
      <c r="CP1091" s="104"/>
      <c r="CQ1091" s="104"/>
      <c r="CR1091" s="104"/>
      <c r="CS1091" s="104"/>
      <c r="CT1091" s="104"/>
      <c r="CU1091" s="104"/>
    </row>
    <row r="1092" spans="1:99" ht="13" x14ac:dyDescent="0.3">
      <c r="A1092" s="104"/>
      <c r="B1092" s="104"/>
      <c r="C1092" s="104"/>
      <c r="D1092" s="104"/>
      <c r="E1092" s="104"/>
      <c r="F1092" s="104"/>
      <c r="G1092" s="104"/>
      <c r="H1092" s="104"/>
      <c r="I1092" s="104"/>
      <c r="J1092" s="104"/>
      <c r="K1092" s="104"/>
      <c r="L1092" s="104"/>
      <c r="M1092" s="104"/>
      <c r="P1092" s="104"/>
      <c r="Q1092" s="104"/>
      <c r="U1092" s="104"/>
      <c r="AQ1092" s="104"/>
      <c r="AR1092" s="104"/>
      <c r="AS1092" s="104"/>
      <c r="AT1092" s="104"/>
      <c r="AU1092" s="104"/>
      <c r="AV1092" s="104"/>
      <c r="AW1092" s="104"/>
      <c r="AX1092" s="104"/>
      <c r="AY1092" s="104"/>
      <c r="BH1092" s="104"/>
      <c r="BJ1092" s="104"/>
      <c r="BK1092" s="104"/>
      <c r="BL1092" s="104"/>
      <c r="BM1092" s="104"/>
      <c r="BN1092" s="104"/>
      <c r="BO1092" s="104"/>
      <c r="BP1092" s="104"/>
      <c r="BQ1092" s="104"/>
      <c r="BR1092" s="104"/>
      <c r="BS1092" s="104"/>
      <c r="BT1092" s="104"/>
      <c r="BV1092" s="104"/>
      <c r="BW1092" s="104"/>
      <c r="BX1092" s="104"/>
      <c r="BY1092" s="104"/>
      <c r="BZ1092" s="104"/>
      <c r="CA1092" s="104"/>
      <c r="CB1092" s="104"/>
      <c r="CC1092" s="104"/>
      <c r="CD1092" s="104"/>
      <c r="CE1092" s="104"/>
      <c r="CF1092" s="104"/>
      <c r="CG1092" s="104"/>
      <c r="CJ1092" s="104"/>
      <c r="CL1092" s="104"/>
      <c r="CM1092" s="104"/>
      <c r="CN1092" s="104"/>
      <c r="CO1092" s="104"/>
      <c r="CP1092" s="104"/>
      <c r="CQ1092" s="104"/>
      <c r="CR1092" s="104"/>
      <c r="CS1092" s="104"/>
      <c r="CT1092" s="104"/>
      <c r="CU1092" s="104"/>
    </row>
    <row r="1093" spans="1:99" ht="13" x14ac:dyDescent="0.3">
      <c r="A1093" s="104"/>
      <c r="B1093" s="104"/>
      <c r="C1093" s="104"/>
      <c r="D1093" s="104"/>
      <c r="E1093" s="104"/>
      <c r="F1093" s="104"/>
      <c r="G1093" s="104"/>
      <c r="H1093" s="104"/>
      <c r="I1093" s="104"/>
      <c r="J1093" s="104"/>
      <c r="K1093" s="104"/>
      <c r="L1093" s="104"/>
      <c r="M1093" s="104"/>
      <c r="P1093" s="104"/>
      <c r="Q1093" s="104"/>
      <c r="U1093" s="104"/>
      <c r="AQ1093" s="104"/>
      <c r="AR1093" s="104"/>
      <c r="AS1093" s="104"/>
      <c r="AT1093" s="104"/>
      <c r="AU1093" s="104"/>
      <c r="AV1093" s="104"/>
      <c r="AW1093" s="104"/>
      <c r="AX1093" s="104"/>
      <c r="AY1093" s="104"/>
      <c r="BH1093" s="104"/>
      <c r="BJ1093" s="104"/>
      <c r="BK1093" s="104"/>
      <c r="BL1093" s="104"/>
      <c r="BM1093" s="104"/>
      <c r="BN1093" s="104"/>
      <c r="BO1093" s="104"/>
      <c r="BP1093" s="104"/>
      <c r="BQ1093" s="104"/>
      <c r="BR1093" s="104"/>
      <c r="BS1093" s="104"/>
      <c r="BT1093" s="104"/>
      <c r="BV1093" s="104"/>
      <c r="BW1093" s="104"/>
      <c r="BX1093" s="104"/>
      <c r="BY1093" s="104"/>
      <c r="BZ1093" s="104"/>
      <c r="CA1093" s="104"/>
      <c r="CB1093" s="104"/>
      <c r="CC1093" s="104"/>
      <c r="CD1093" s="104"/>
      <c r="CE1093" s="104"/>
      <c r="CF1093" s="104"/>
      <c r="CG1093" s="104"/>
      <c r="CJ1093" s="104"/>
      <c r="CL1093" s="104"/>
      <c r="CM1093" s="104"/>
      <c r="CN1093" s="104"/>
      <c r="CO1093" s="104"/>
      <c r="CP1093" s="104"/>
      <c r="CQ1093" s="104"/>
      <c r="CR1093" s="104"/>
      <c r="CS1093" s="104"/>
      <c r="CT1093" s="104"/>
      <c r="CU1093" s="104"/>
    </row>
    <row r="1094" spans="1:99" ht="13" x14ac:dyDescent="0.3">
      <c r="A1094" s="104"/>
      <c r="B1094" s="104"/>
      <c r="C1094" s="104"/>
      <c r="D1094" s="104"/>
      <c r="E1094" s="104"/>
      <c r="F1094" s="104"/>
      <c r="G1094" s="104"/>
      <c r="H1094" s="104"/>
      <c r="I1094" s="104"/>
      <c r="J1094" s="104"/>
      <c r="K1094" s="104"/>
      <c r="L1094" s="104"/>
      <c r="M1094" s="104"/>
      <c r="P1094" s="104"/>
      <c r="Q1094" s="104"/>
      <c r="U1094" s="104"/>
      <c r="AQ1094" s="104"/>
      <c r="AR1094" s="104"/>
      <c r="AS1094" s="104"/>
      <c r="AT1094" s="104"/>
      <c r="AU1094" s="104"/>
      <c r="AV1094" s="104"/>
      <c r="AW1094" s="104"/>
      <c r="AX1094" s="104"/>
      <c r="AY1094" s="104"/>
      <c r="BH1094" s="104"/>
      <c r="BJ1094" s="104"/>
      <c r="BK1094" s="104"/>
      <c r="BL1094" s="104"/>
      <c r="BM1094" s="104"/>
      <c r="BN1094" s="104"/>
      <c r="BO1094" s="104"/>
      <c r="BP1094" s="104"/>
      <c r="BQ1094" s="104"/>
      <c r="BR1094" s="104"/>
      <c r="BS1094" s="104"/>
      <c r="BT1094" s="104"/>
      <c r="BV1094" s="104"/>
      <c r="BW1094" s="104"/>
      <c r="BX1094" s="104"/>
      <c r="BY1094" s="104"/>
      <c r="BZ1094" s="104"/>
      <c r="CA1094" s="104"/>
      <c r="CB1094" s="104"/>
      <c r="CC1094" s="104"/>
      <c r="CD1094" s="104"/>
      <c r="CE1094" s="104"/>
      <c r="CF1094" s="104"/>
      <c r="CG1094" s="104"/>
      <c r="CJ1094" s="104"/>
      <c r="CL1094" s="104"/>
      <c r="CM1094" s="104"/>
      <c r="CN1094" s="104"/>
      <c r="CO1094" s="104"/>
      <c r="CP1094" s="104"/>
      <c r="CQ1094" s="104"/>
      <c r="CR1094" s="104"/>
      <c r="CS1094" s="104"/>
      <c r="CT1094" s="104"/>
      <c r="CU1094" s="104"/>
    </row>
    <row r="1095" spans="1:99" ht="13" x14ac:dyDescent="0.3">
      <c r="A1095" s="104"/>
      <c r="B1095" s="104"/>
      <c r="C1095" s="104"/>
      <c r="D1095" s="104"/>
      <c r="E1095" s="104"/>
      <c r="F1095" s="104"/>
      <c r="G1095" s="104"/>
      <c r="H1095" s="104"/>
      <c r="I1095" s="104"/>
      <c r="J1095" s="104"/>
      <c r="K1095" s="104"/>
      <c r="L1095" s="104"/>
      <c r="M1095" s="104"/>
      <c r="P1095" s="104"/>
      <c r="Q1095" s="104"/>
      <c r="U1095" s="104"/>
      <c r="AQ1095" s="104"/>
      <c r="AR1095" s="104"/>
      <c r="AS1095" s="104"/>
      <c r="AT1095" s="104"/>
      <c r="AU1095" s="104"/>
      <c r="AV1095" s="104"/>
      <c r="AW1095" s="104"/>
      <c r="AX1095" s="104"/>
      <c r="AY1095" s="104"/>
      <c r="BH1095" s="104"/>
      <c r="BJ1095" s="104"/>
      <c r="BK1095" s="104"/>
      <c r="BL1095" s="104"/>
      <c r="BM1095" s="104"/>
      <c r="BN1095" s="104"/>
      <c r="BO1095" s="104"/>
      <c r="BP1095" s="104"/>
      <c r="BQ1095" s="104"/>
      <c r="BR1095" s="104"/>
      <c r="BS1095" s="104"/>
      <c r="BT1095" s="104"/>
      <c r="BV1095" s="104"/>
      <c r="BW1095" s="104"/>
      <c r="BX1095" s="104"/>
      <c r="BY1095" s="104"/>
      <c r="BZ1095" s="104"/>
      <c r="CA1095" s="104"/>
      <c r="CB1095" s="104"/>
      <c r="CC1095" s="104"/>
      <c r="CD1095" s="104"/>
      <c r="CE1095" s="104"/>
      <c r="CF1095" s="104"/>
      <c r="CG1095" s="104"/>
      <c r="CJ1095" s="104"/>
      <c r="CL1095" s="104"/>
      <c r="CM1095" s="104"/>
      <c r="CN1095" s="104"/>
      <c r="CO1095" s="104"/>
      <c r="CP1095" s="104"/>
      <c r="CQ1095" s="104"/>
      <c r="CR1095" s="104"/>
      <c r="CS1095" s="104"/>
      <c r="CT1095" s="104"/>
      <c r="CU1095" s="104"/>
    </row>
    <row r="1096" spans="1:99" ht="13" x14ac:dyDescent="0.3">
      <c r="A1096" s="104"/>
      <c r="B1096" s="104"/>
      <c r="C1096" s="104"/>
      <c r="D1096" s="104"/>
      <c r="E1096" s="104"/>
      <c r="F1096" s="104"/>
      <c r="G1096" s="104"/>
      <c r="H1096" s="104"/>
      <c r="I1096" s="104"/>
      <c r="J1096" s="104"/>
      <c r="K1096" s="104"/>
      <c r="L1096" s="104"/>
      <c r="M1096" s="104"/>
      <c r="P1096" s="104"/>
      <c r="Q1096" s="104"/>
      <c r="U1096" s="104"/>
      <c r="AQ1096" s="104"/>
      <c r="AR1096" s="104"/>
      <c r="AS1096" s="104"/>
      <c r="AT1096" s="104"/>
      <c r="AU1096" s="104"/>
      <c r="AV1096" s="104"/>
      <c r="AW1096" s="104"/>
      <c r="AX1096" s="104"/>
      <c r="AY1096" s="104"/>
      <c r="BH1096" s="104"/>
      <c r="BJ1096" s="104"/>
      <c r="BK1096" s="104"/>
      <c r="BL1096" s="104"/>
      <c r="BM1096" s="104"/>
      <c r="BN1096" s="104"/>
      <c r="BO1096" s="104"/>
      <c r="BP1096" s="104"/>
      <c r="BQ1096" s="104"/>
      <c r="BR1096" s="104"/>
      <c r="BS1096" s="104"/>
      <c r="BT1096" s="104"/>
      <c r="BV1096" s="104"/>
      <c r="BW1096" s="104"/>
      <c r="BX1096" s="104"/>
      <c r="BY1096" s="104"/>
      <c r="BZ1096" s="104"/>
      <c r="CA1096" s="104"/>
      <c r="CB1096" s="104"/>
      <c r="CC1096" s="104"/>
      <c r="CD1096" s="104"/>
      <c r="CE1096" s="104"/>
      <c r="CF1096" s="104"/>
      <c r="CG1096" s="104"/>
      <c r="CJ1096" s="104"/>
      <c r="CL1096" s="104"/>
      <c r="CM1096" s="104"/>
      <c r="CN1096" s="104"/>
      <c r="CO1096" s="104"/>
      <c r="CP1096" s="104"/>
      <c r="CQ1096" s="104"/>
      <c r="CR1096" s="104"/>
      <c r="CS1096" s="104"/>
      <c r="CT1096" s="104"/>
      <c r="CU1096" s="104"/>
    </row>
    <row r="1097" spans="1:99" ht="13" x14ac:dyDescent="0.3">
      <c r="A1097" s="104"/>
      <c r="B1097" s="104"/>
      <c r="C1097" s="104"/>
      <c r="D1097" s="104"/>
      <c r="E1097" s="104"/>
      <c r="F1097" s="104"/>
      <c r="G1097" s="104"/>
      <c r="H1097" s="104"/>
      <c r="I1097" s="104"/>
      <c r="J1097" s="104"/>
      <c r="K1097" s="104"/>
      <c r="L1097" s="104"/>
      <c r="M1097" s="104"/>
      <c r="P1097" s="104"/>
      <c r="Q1097" s="104"/>
      <c r="U1097" s="104"/>
      <c r="AQ1097" s="104"/>
      <c r="AR1097" s="104"/>
      <c r="AS1097" s="104"/>
      <c r="AT1097" s="104"/>
      <c r="AU1097" s="104"/>
      <c r="AV1097" s="104"/>
      <c r="AW1097" s="104"/>
      <c r="AX1097" s="104"/>
      <c r="AY1097" s="104"/>
      <c r="BH1097" s="104"/>
      <c r="BJ1097" s="104"/>
      <c r="BK1097" s="104"/>
      <c r="BL1097" s="104"/>
      <c r="BM1097" s="104"/>
      <c r="BN1097" s="104"/>
      <c r="BO1097" s="104"/>
      <c r="BP1097" s="104"/>
      <c r="BQ1097" s="104"/>
      <c r="BR1097" s="104"/>
      <c r="BS1097" s="104"/>
      <c r="BT1097" s="104"/>
      <c r="BV1097" s="104"/>
      <c r="BW1097" s="104"/>
      <c r="BX1097" s="104"/>
      <c r="BY1097" s="104"/>
      <c r="BZ1097" s="104"/>
      <c r="CA1097" s="104"/>
      <c r="CB1097" s="104"/>
      <c r="CC1097" s="104"/>
      <c r="CD1097" s="104"/>
      <c r="CE1097" s="104"/>
      <c r="CF1097" s="104"/>
      <c r="CG1097" s="104"/>
      <c r="CJ1097" s="104"/>
      <c r="CL1097" s="104"/>
      <c r="CM1097" s="104"/>
      <c r="CN1097" s="104"/>
      <c r="CO1097" s="104"/>
      <c r="CP1097" s="104"/>
      <c r="CQ1097" s="104"/>
      <c r="CR1097" s="104"/>
      <c r="CS1097" s="104"/>
      <c r="CT1097" s="104"/>
      <c r="CU1097" s="104"/>
    </row>
    <row r="1098" spans="1:99" ht="13" x14ac:dyDescent="0.3">
      <c r="A1098" s="104"/>
      <c r="B1098" s="104"/>
      <c r="C1098" s="104"/>
      <c r="D1098" s="104"/>
      <c r="E1098" s="104"/>
      <c r="F1098" s="104"/>
      <c r="G1098" s="104"/>
      <c r="H1098" s="104"/>
      <c r="I1098" s="104"/>
      <c r="J1098" s="104"/>
      <c r="K1098" s="104"/>
      <c r="L1098" s="104"/>
      <c r="M1098" s="104"/>
      <c r="P1098" s="104"/>
      <c r="Q1098" s="104"/>
      <c r="U1098" s="104"/>
      <c r="AQ1098" s="104"/>
      <c r="AR1098" s="104"/>
      <c r="AS1098" s="104"/>
      <c r="AT1098" s="104"/>
      <c r="AU1098" s="104"/>
      <c r="AV1098" s="104"/>
      <c r="AW1098" s="104"/>
      <c r="AX1098" s="104"/>
      <c r="AY1098" s="104"/>
      <c r="BH1098" s="104"/>
      <c r="BJ1098" s="104"/>
      <c r="BK1098" s="104"/>
      <c r="BL1098" s="104"/>
      <c r="BM1098" s="104"/>
      <c r="BN1098" s="104"/>
      <c r="BO1098" s="104"/>
      <c r="BP1098" s="104"/>
      <c r="BQ1098" s="104"/>
      <c r="BR1098" s="104"/>
      <c r="BS1098" s="104"/>
      <c r="BT1098" s="104"/>
      <c r="BV1098" s="104"/>
      <c r="BW1098" s="104"/>
      <c r="BX1098" s="104"/>
      <c r="BY1098" s="104"/>
      <c r="BZ1098" s="104"/>
      <c r="CA1098" s="104"/>
      <c r="CB1098" s="104"/>
      <c r="CC1098" s="104"/>
      <c r="CD1098" s="104"/>
      <c r="CE1098" s="104"/>
      <c r="CF1098" s="104"/>
      <c r="CG1098" s="104"/>
      <c r="CJ1098" s="104"/>
      <c r="CL1098" s="104"/>
      <c r="CM1098" s="104"/>
      <c r="CN1098" s="104"/>
      <c r="CO1098" s="104"/>
      <c r="CP1098" s="104"/>
      <c r="CQ1098" s="104"/>
      <c r="CR1098" s="104"/>
      <c r="CS1098" s="104"/>
      <c r="CT1098" s="104"/>
      <c r="CU1098" s="104"/>
    </row>
    <row r="1099" spans="1:99" ht="13" x14ac:dyDescent="0.3">
      <c r="A1099" s="104"/>
      <c r="B1099" s="104"/>
      <c r="C1099" s="104"/>
      <c r="D1099" s="104"/>
      <c r="E1099" s="104"/>
      <c r="F1099" s="104"/>
      <c r="G1099" s="104"/>
      <c r="H1099" s="104"/>
      <c r="I1099" s="104"/>
      <c r="J1099" s="104"/>
      <c r="K1099" s="104"/>
      <c r="L1099" s="104"/>
      <c r="M1099" s="104"/>
      <c r="P1099" s="104"/>
      <c r="Q1099" s="104"/>
      <c r="U1099" s="104"/>
      <c r="AQ1099" s="104"/>
      <c r="AR1099" s="104"/>
      <c r="AS1099" s="104"/>
      <c r="AT1099" s="104"/>
      <c r="AU1099" s="104"/>
      <c r="AV1099" s="104"/>
      <c r="AW1099" s="104"/>
      <c r="AX1099" s="104"/>
      <c r="AY1099" s="104"/>
      <c r="BH1099" s="104"/>
      <c r="BJ1099" s="104"/>
      <c r="BK1099" s="104"/>
      <c r="BL1099" s="104"/>
      <c r="BM1099" s="104"/>
      <c r="BN1099" s="104"/>
      <c r="BO1099" s="104"/>
      <c r="BP1099" s="104"/>
      <c r="BQ1099" s="104"/>
      <c r="BR1099" s="104"/>
      <c r="BS1099" s="104"/>
      <c r="BT1099" s="104"/>
      <c r="BV1099" s="104"/>
      <c r="BW1099" s="104"/>
      <c r="BX1099" s="104"/>
      <c r="BY1099" s="104"/>
      <c r="BZ1099" s="104"/>
      <c r="CA1099" s="104"/>
      <c r="CB1099" s="104"/>
      <c r="CC1099" s="104"/>
      <c r="CD1099" s="104"/>
      <c r="CE1099" s="104"/>
      <c r="CF1099" s="104"/>
      <c r="CG1099" s="104"/>
      <c r="CJ1099" s="104"/>
      <c r="CL1099" s="104"/>
      <c r="CM1099" s="104"/>
      <c r="CN1099" s="104"/>
      <c r="CO1099" s="104"/>
      <c r="CP1099" s="104"/>
      <c r="CQ1099" s="104"/>
      <c r="CR1099" s="104"/>
      <c r="CS1099" s="104"/>
      <c r="CT1099" s="104"/>
      <c r="CU1099" s="104"/>
    </row>
    <row r="1100" spans="1:99" ht="13" x14ac:dyDescent="0.3">
      <c r="A1100" s="104"/>
      <c r="B1100" s="104"/>
      <c r="C1100" s="104"/>
      <c r="D1100" s="104"/>
      <c r="E1100" s="104"/>
      <c r="F1100" s="104"/>
      <c r="G1100" s="104"/>
      <c r="H1100" s="104"/>
      <c r="I1100" s="104"/>
      <c r="J1100" s="104"/>
      <c r="K1100" s="104"/>
      <c r="L1100" s="104"/>
      <c r="M1100" s="104"/>
      <c r="P1100" s="104"/>
      <c r="Q1100" s="104"/>
      <c r="U1100" s="104"/>
      <c r="AQ1100" s="104"/>
      <c r="AR1100" s="104"/>
      <c r="AS1100" s="104"/>
      <c r="AT1100" s="104"/>
      <c r="AU1100" s="104"/>
      <c r="AV1100" s="104"/>
      <c r="AW1100" s="104"/>
      <c r="AX1100" s="104"/>
      <c r="AY1100" s="104"/>
      <c r="BH1100" s="104"/>
      <c r="BJ1100" s="104"/>
      <c r="BK1100" s="104"/>
      <c r="BL1100" s="104"/>
      <c r="BM1100" s="104"/>
      <c r="BN1100" s="104"/>
      <c r="BO1100" s="104"/>
      <c r="BP1100" s="104"/>
      <c r="BQ1100" s="104"/>
      <c r="BR1100" s="104"/>
      <c r="BS1100" s="104"/>
      <c r="BT1100" s="104"/>
      <c r="BV1100" s="104"/>
      <c r="BW1100" s="104"/>
      <c r="BX1100" s="104"/>
      <c r="BY1100" s="104"/>
      <c r="BZ1100" s="104"/>
      <c r="CA1100" s="104"/>
      <c r="CB1100" s="104"/>
      <c r="CC1100" s="104"/>
      <c r="CD1100" s="104"/>
      <c r="CE1100" s="104"/>
      <c r="CF1100" s="104"/>
      <c r="CG1100" s="104"/>
      <c r="CJ1100" s="104"/>
      <c r="CL1100" s="104"/>
      <c r="CM1100" s="104"/>
      <c r="CN1100" s="104"/>
      <c r="CO1100" s="104"/>
      <c r="CP1100" s="104"/>
      <c r="CQ1100" s="104"/>
      <c r="CR1100" s="104"/>
      <c r="CS1100" s="104"/>
      <c r="CT1100" s="104"/>
      <c r="CU1100" s="104"/>
    </row>
    <row r="1101" spans="1:99" ht="13" x14ac:dyDescent="0.3">
      <c r="A1101" s="104"/>
      <c r="B1101" s="104"/>
      <c r="C1101" s="104"/>
      <c r="D1101" s="104"/>
      <c r="E1101" s="104"/>
      <c r="F1101" s="104"/>
      <c r="G1101" s="104"/>
      <c r="H1101" s="104"/>
      <c r="I1101" s="104"/>
      <c r="J1101" s="104"/>
      <c r="K1101" s="104"/>
      <c r="L1101" s="104"/>
      <c r="M1101" s="104"/>
      <c r="P1101" s="104"/>
      <c r="Q1101" s="104"/>
      <c r="U1101" s="104"/>
      <c r="AQ1101" s="104"/>
      <c r="AR1101" s="104"/>
      <c r="AS1101" s="104"/>
      <c r="AT1101" s="104"/>
      <c r="AU1101" s="104"/>
      <c r="AV1101" s="104"/>
      <c r="AW1101" s="104"/>
      <c r="AX1101" s="104"/>
      <c r="AY1101" s="104"/>
      <c r="BH1101" s="104"/>
      <c r="BJ1101" s="104"/>
      <c r="BK1101" s="104"/>
      <c r="BL1101" s="104"/>
      <c r="BM1101" s="104"/>
      <c r="BN1101" s="104"/>
      <c r="BO1101" s="104"/>
      <c r="BP1101" s="104"/>
      <c r="BQ1101" s="104"/>
      <c r="BR1101" s="104"/>
      <c r="BS1101" s="104"/>
      <c r="BT1101" s="104"/>
      <c r="BV1101" s="104"/>
      <c r="BW1101" s="104"/>
      <c r="BX1101" s="104"/>
      <c r="BY1101" s="104"/>
      <c r="BZ1101" s="104"/>
      <c r="CA1101" s="104"/>
      <c r="CB1101" s="104"/>
      <c r="CC1101" s="104"/>
      <c r="CD1101" s="104"/>
      <c r="CE1101" s="104"/>
      <c r="CF1101" s="104"/>
      <c r="CG1101" s="104"/>
      <c r="CJ1101" s="104"/>
      <c r="CL1101" s="104"/>
      <c r="CM1101" s="104"/>
      <c r="CN1101" s="104"/>
      <c r="CO1101" s="104"/>
      <c r="CP1101" s="104"/>
      <c r="CQ1101" s="104"/>
      <c r="CR1101" s="104"/>
      <c r="CS1101" s="104"/>
      <c r="CT1101" s="104"/>
      <c r="CU1101" s="104"/>
    </row>
    <row r="1102" spans="1:99" ht="13" x14ac:dyDescent="0.3">
      <c r="A1102" s="104"/>
      <c r="B1102" s="104"/>
      <c r="C1102" s="104"/>
      <c r="D1102" s="104"/>
      <c r="E1102" s="104"/>
      <c r="F1102" s="104"/>
      <c r="G1102" s="104"/>
      <c r="H1102" s="104"/>
      <c r="I1102" s="104"/>
      <c r="J1102" s="104"/>
      <c r="K1102" s="104"/>
      <c r="L1102" s="104"/>
      <c r="M1102" s="104"/>
      <c r="P1102" s="104"/>
      <c r="Q1102" s="104"/>
      <c r="U1102" s="104"/>
      <c r="AQ1102" s="104"/>
      <c r="AR1102" s="104"/>
      <c r="AS1102" s="104"/>
      <c r="AT1102" s="104"/>
      <c r="AU1102" s="104"/>
      <c r="AV1102" s="104"/>
      <c r="AW1102" s="104"/>
      <c r="AX1102" s="104"/>
      <c r="AY1102" s="104"/>
      <c r="BH1102" s="104"/>
      <c r="BJ1102" s="104"/>
      <c r="BK1102" s="104"/>
      <c r="BL1102" s="104"/>
      <c r="BM1102" s="104"/>
      <c r="BN1102" s="104"/>
      <c r="BO1102" s="104"/>
      <c r="BP1102" s="104"/>
      <c r="BQ1102" s="104"/>
      <c r="BR1102" s="104"/>
      <c r="BS1102" s="104"/>
      <c r="BT1102" s="104"/>
      <c r="BV1102" s="104"/>
      <c r="BW1102" s="104"/>
      <c r="BX1102" s="104"/>
      <c r="BY1102" s="104"/>
      <c r="BZ1102" s="104"/>
      <c r="CA1102" s="104"/>
      <c r="CB1102" s="104"/>
      <c r="CC1102" s="104"/>
      <c r="CD1102" s="104"/>
      <c r="CE1102" s="104"/>
      <c r="CF1102" s="104"/>
      <c r="CG1102" s="104"/>
      <c r="CJ1102" s="104"/>
      <c r="CL1102" s="104"/>
      <c r="CM1102" s="104"/>
      <c r="CN1102" s="104"/>
      <c r="CO1102" s="104"/>
      <c r="CP1102" s="104"/>
      <c r="CQ1102" s="104"/>
      <c r="CR1102" s="104"/>
      <c r="CS1102" s="104"/>
      <c r="CT1102" s="104"/>
      <c r="CU1102" s="104"/>
    </row>
    <row r="1103" spans="1:99" ht="13" x14ac:dyDescent="0.3">
      <c r="A1103" s="104"/>
      <c r="B1103" s="104"/>
      <c r="C1103" s="104"/>
      <c r="D1103" s="104"/>
      <c r="E1103" s="104"/>
      <c r="F1103" s="104"/>
      <c r="G1103" s="104"/>
      <c r="H1103" s="104"/>
      <c r="I1103" s="104"/>
      <c r="J1103" s="104"/>
      <c r="K1103" s="104"/>
      <c r="L1103" s="104"/>
      <c r="M1103" s="104"/>
      <c r="P1103" s="104"/>
      <c r="Q1103" s="104"/>
      <c r="U1103" s="104"/>
      <c r="AQ1103" s="104"/>
      <c r="AR1103" s="104"/>
      <c r="AS1103" s="104"/>
      <c r="AT1103" s="104"/>
      <c r="AU1103" s="104"/>
      <c r="AV1103" s="104"/>
      <c r="AW1103" s="104"/>
      <c r="AX1103" s="104"/>
      <c r="AY1103" s="104"/>
      <c r="BH1103" s="104"/>
      <c r="BJ1103" s="104"/>
      <c r="BK1103" s="104"/>
      <c r="BL1103" s="104"/>
      <c r="BM1103" s="104"/>
      <c r="BN1103" s="104"/>
      <c r="BO1103" s="104"/>
      <c r="BP1103" s="104"/>
      <c r="BQ1103" s="104"/>
      <c r="BR1103" s="104"/>
      <c r="BS1103" s="104"/>
      <c r="BT1103" s="104"/>
      <c r="BV1103" s="104"/>
      <c r="BW1103" s="104"/>
      <c r="BX1103" s="104"/>
      <c r="BY1103" s="104"/>
      <c r="BZ1103" s="104"/>
      <c r="CA1103" s="104"/>
      <c r="CB1103" s="104"/>
      <c r="CC1103" s="104"/>
      <c r="CD1103" s="104"/>
      <c r="CE1103" s="104"/>
      <c r="CF1103" s="104"/>
      <c r="CG1103" s="104"/>
      <c r="CJ1103" s="104"/>
      <c r="CL1103" s="104"/>
      <c r="CM1103" s="104"/>
      <c r="CN1103" s="104"/>
      <c r="CO1103" s="104"/>
      <c r="CP1103" s="104"/>
      <c r="CQ1103" s="104"/>
      <c r="CR1103" s="104"/>
      <c r="CS1103" s="104"/>
      <c r="CT1103" s="104"/>
      <c r="CU1103" s="104"/>
    </row>
    <row r="1104" spans="1:99" ht="13" x14ac:dyDescent="0.3">
      <c r="A1104" s="104"/>
      <c r="B1104" s="104"/>
      <c r="C1104" s="104"/>
      <c r="D1104" s="104"/>
      <c r="E1104" s="104"/>
      <c r="F1104" s="104"/>
      <c r="G1104" s="104"/>
      <c r="H1104" s="104"/>
      <c r="I1104" s="104"/>
      <c r="J1104" s="104"/>
      <c r="K1104" s="104"/>
      <c r="L1104" s="104"/>
      <c r="M1104" s="104"/>
      <c r="P1104" s="104"/>
      <c r="Q1104" s="104"/>
      <c r="U1104" s="104"/>
      <c r="AQ1104" s="104"/>
      <c r="AR1104" s="104"/>
      <c r="AS1104" s="104"/>
      <c r="AT1104" s="104"/>
      <c r="AU1104" s="104"/>
      <c r="AV1104" s="104"/>
      <c r="AW1104" s="104"/>
      <c r="AX1104" s="104"/>
      <c r="AY1104" s="104"/>
      <c r="BH1104" s="104"/>
      <c r="BJ1104" s="104"/>
      <c r="BK1104" s="104"/>
      <c r="BL1104" s="104"/>
      <c r="BM1104" s="104"/>
      <c r="BN1104" s="104"/>
      <c r="BO1104" s="104"/>
      <c r="BP1104" s="104"/>
      <c r="BQ1104" s="104"/>
      <c r="BR1104" s="104"/>
      <c r="BS1104" s="104"/>
      <c r="BT1104" s="104"/>
      <c r="BV1104" s="104"/>
      <c r="BW1104" s="104"/>
      <c r="BX1104" s="104"/>
      <c r="BY1104" s="104"/>
      <c r="BZ1104" s="104"/>
      <c r="CA1104" s="104"/>
      <c r="CB1104" s="104"/>
      <c r="CC1104" s="104"/>
      <c r="CD1104" s="104"/>
      <c r="CE1104" s="104"/>
      <c r="CF1104" s="104"/>
      <c r="CG1104" s="104"/>
      <c r="CJ1104" s="104"/>
      <c r="CL1104" s="104"/>
      <c r="CM1104" s="104"/>
      <c r="CN1104" s="104"/>
      <c r="CO1104" s="104"/>
      <c r="CP1104" s="104"/>
      <c r="CQ1104" s="104"/>
      <c r="CR1104" s="104"/>
      <c r="CS1104" s="104"/>
      <c r="CT1104" s="104"/>
      <c r="CU1104" s="104"/>
    </row>
    <row r="1105" spans="1:99" ht="13" x14ac:dyDescent="0.3">
      <c r="A1105" s="104"/>
      <c r="B1105" s="104"/>
      <c r="C1105" s="104"/>
      <c r="D1105" s="104"/>
      <c r="E1105" s="104"/>
      <c r="F1105" s="104"/>
      <c r="G1105" s="104"/>
      <c r="H1105" s="104"/>
      <c r="I1105" s="104"/>
      <c r="J1105" s="104"/>
      <c r="K1105" s="104"/>
      <c r="L1105" s="104"/>
      <c r="M1105" s="104"/>
      <c r="P1105" s="104"/>
      <c r="Q1105" s="104"/>
      <c r="U1105" s="104"/>
      <c r="AQ1105" s="104"/>
      <c r="AR1105" s="104"/>
      <c r="AS1105" s="104"/>
      <c r="AT1105" s="104"/>
      <c r="AU1105" s="104"/>
      <c r="AV1105" s="104"/>
      <c r="AW1105" s="104"/>
      <c r="AX1105" s="104"/>
      <c r="AY1105" s="104"/>
      <c r="BH1105" s="104"/>
      <c r="BJ1105" s="104"/>
      <c r="BK1105" s="104"/>
      <c r="BL1105" s="104"/>
      <c r="BM1105" s="104"/>
      <c r="BN1105" s="104"/>
      <c r="BO1105" s="104"/>
      <c r="BP1105" s="104"/>
      <c r="BQ1105" s="104"/>
      <c r="BR1105" s="104"/>
      <c r="BS1105" s="104"/>
      <c r="BT1105" s="104"/>
      <c r="BV1105" s="104"/>
      <c r="BW1105" s="104"/>
      <c r="BX1105" s="104"/>
      <c r="BY1105" s="104"/>
      <c r="BZ1105" s="104"/>
      <c r="CA1105" s="104"/>
      <c r="CB1105" s="104"/>
      <c r="CC1105" s="104"/>
      <c r="CD1105" s="104"/>
      <c r="CE1105" s="104"/>
      <c r="CF1105" s="104"/>
      <c r="CG1105" s="104"/>
      <c r="CJ1105" s="104"/>
      <c r="CL1105" s="104"/>
      <c r="CM1105" s="104"/>
      <c r="CN1105" s="104"/>
      <c r="CO1105" s="104"/>
      <c r="CP1105" s="104"/>
      <c r="CQ1105" s="104"/>
      <c r="CR1105" s="104"/>
      <c r="CS1105" s="104"/>
      <c r="CT1105" s="104"/>
      <c r="CU1105" s="104"/>
    </row>
    <row r="1106" spans="1:99" ht="13" x14ac:dyDescent="0.3">
      <c r="A1106" s="104"/>
      <c r="B1106" s="104"/>
      <c r="C1106" s="104"/>
      <c r="D1106" s="104"/>
      <c r="E1106" s="104"/>
      <c r="F1106" s="104"/>
      <c r="G1106" s="104"/>
      <c r="H1106" s="104"/>
      <c r="I1106" s="104"/>
      <c r="J1106" s="104"/>
      <c r="K1106" s="104"/>
      <c r="L1106" s="104"/>
      <c r="M1106" s="104"/>
      <c r="P1106" s="104"/>
      <c r="Q1106" s="104"/>
      <c r="U1106" s="104"/>
      <c r="AQ1106" s="104"/>
      <c r="AR1106" s="104"/>
      <c r="AS1106" s="104"/>
      <c r="AT1106" s="104"/>
      <c r="AU1106" s="104"/>
      <c r="AV1106" s="104"/>
      <c r="AW1106" s="104"/>
      <c r="AX1106" s="104"/>
      <c r="AY1106" s="104"/>
      <c r="BH1106" s="104"/>
      <c r="BJ1106" s="104"/>
      <c r="BK1106" s="104"/>
      <c r="BL1106" s="104"/>
      <c r="BM1106" s="104"/>
      <c r="BN1106" s="104"/>
      <c r="BO1106" s="104"/>
      <c r="BP1106" s="104"/>
      <c r="BQ1106" s="104"/>
      <c r="BR1106" s="104"/>
      <c r="BS1106" s="104"/>
      <c r="BT1106" s="104"/>
      <c r="BV1106" s="104"/>
      <c r="BW1106" s="104"/>
      <c r="BX1106" s="104"/>
      <c r="BY1106" s="104"/>
      <c r="BZ1106" s="104"/>
      <c r="CA1106" s="104"/>
      <c r="CB1106" s="104"/>
      <c r="CC1106" s="104"/>
      <c r="CD1106" s="104"/>
      <c r="CE1106" s="104"/>
      <c r="CF1106" s="104"/>
      <c r="CG1106" s="104"/>
      <c r="CJ1106" s="104"/>
      <c r="CL1106" s="104"/>
      <c r="CM1106" s="104"/>
      <c r="CN1106" s="104"/>
      <c r="CO1106" s="104"/>
      <c r="CP1106" s="104"/>
      <c r="CQ1106" s="104"/>
      <c r="CR1106" s="104"/>
      <c r="CS1106" s="104"/>
      <c r="CT1106" s="104"/>
      <c r="CU1106" s="104"/>
    </row>
    <row r="1107" spans="1:99" ht="13" x14ac:dyDescent="0.3">
      <c r="A1107" s="104"/>
      <c r="B1107" s="104"/>
      <c r="C1107" s="104"/>
      <c r="D1107" s="104"/>
      <c r="E1107" s="104"/>
      <c r="F1107" s="104"/>
      <c r="G1107" s="104"/>
      <c r="H1107" s="104"/>
      <c r="I1107" s="104"/>
      <c r="J1107" s="104"/>
      <c r="K1107" s="104"/>
      <c r="L1107" s="104"/>
      <c r="M1107" s="104"/>
      <c r="P1107" s="104"/>
      <c r="Q1107" s="104"/>
      <c r="U1107" s="104"/>
      <c r="AQ1107" s="104"/>
      <c r="AR1107" s="104"/>
      <c r="AS1107" s="104"/>
      <c r="AT1107" s="104"/>
      <c r="AU1107" s="104"/>
      <c r="AV1107" s="104"/>
      <c r="AW1107" s="104"/>
      <c r="AX1107" s="104"/>
      <c r="AY1107" s="104"/>
      <c r="BH1107" s="104"/>
      <c r="BJ1107" s="104"/>
      <c r="BK1107" s="104"/>
      <c r="BL1107" s="104"/>
      <c r="BM1107" s="104"/>
      <c r="BN1107" s="104"/>
      <c r="BO1107" s="104"/>
      <c r="BP1107" s="104"/>
      <c r="BQ1107" s="104"/>
      <c r="BR1107" s="104"/>
      <c r="BS1107" s="104"/>
      <c r="BT1107" s="104"/>
      <c r="BV1107" s="104"/>
      <c r="BW1107" s="104"/>
      <c r="BX1107" s="104"/>
      <c r="BY1107" s="104"/>
      <c r="BZ1107" s="104"/>
      <c r="CA1107" s="104"/>
      <c r="CB1107" s="104"/>
      <c r="CC1107" s="104"/>
      <c r="CD1107" s="104"/>
      <c r="CE1107" s="104"/>
      <c r="CF1107" s="104"/>
      <c r="CG1107" s="104"/>
      <c r="CJ1107" s="104"/>
      <c r="CL1107" s="104"/>
      <c r="CM1107" s="104"/>
      <c r="CN1107" s="104"/>
      <c r="CO1107" s="104"/>
      <c r="CP1107" s="104"/>
      <c r="CQ1107" s="104"/>
      <c r="CR1107" s="104"/>
      <c r="CS1107" s="104"/>
      <c r="CT1107" s="104"/>
      <c r="CU1107" s="104"/>
    </row>
    <row r="1108" spans="1:99" ht="13" x14ac:dyDescent="0.3">
      <c r="A1108" s="104"/>
      <c r="B1108" s="104"/>
      <c r="C1108" s="104"/>
      <c r="D1108" s="104"/>
      <c r="E1108" s="104"/>
      <c r="F1108" s="104"/>
      <c r="G1108" s="104"/>
      <c r="H1108" s="104"/>
      <c r="I1108" s="104"/>
      <c r="J1108" s="104"/>
      <c r="K1108" s="104"/>
      <c r="L1108" s="104"/>
      <c r="M1108" s="104"/>
      <c r="P1108" s="104"/>
      <c r="Q1108" s="104"/>
      <c r="U1108" s="104"/>
      <c r="AQ1108" s="104"/>
      <c r="AR1108" s="104"/>
      <c r="AS1108" s="104"/>
      <c r="AT1108" s="104"/>
      <c r="AU1108" s="104"/>
      <c r="AV1108" s="104"/>
      <c r="AW1108" s="104"/>
      <c r="AX1108" s="104"/>
      <c r="AY1108" s="104"/>
      <c r="BH1108" s="104"/>
      <c r="BJ1108" s="104"/>
      <c r="BK1108" s="104"/>
      <c r="BL1108" s="104"/>
      <c r="BM1108" s="104"/>
      <c r="BN1108" s="104"/>
      <c r="BO1108" s="104"/>
      <c r="BP1108" s="104"/>
      <c r="BQ1108" s="104"/>
      <c r="BR1108" s="104"/>
      <c r="BS1108" s="104"/>
      <c r="BT1108" s="104"/>
      <c r="BV1108" s="104"/>
      <c r="BW1108" s="104"/>
      <c r="BX1108" s="104"/>
      <c r="BY1108" s="104"/>
      <c r="BZ1108" s="104"/>
      <c r="CA1108" s="104"/>
      <c r="CB1108" s="104"/>
      <c r="CC1108" s="104"/>
      <c r="CD1108" s="104"/>
      <c r="CE1108" s="104"/>
      <c r="CF1108" s="104"/>
      <c r="CG1108" s="104"/>
      <c r="CJ1108" s="104"/>
      <c r="CL1108" s="104"/>
      <c r="CM1108" s="104"/>
      <c r="CN1108" s="104"/>
      <c r="CO1108" s="104"/>
      <c r="CP1108" s="104"/>
      <c r="CQ1108" s="104"/>
      <c r="CR1108" s="104"/>
      <c r="CS1108" s="104"/>
      <c r="CT1108" s="104"/>
      <c r="CU1108" s="104"/>
    </row>
    <row r="1109" spans="1:99" ht="13" x14ac:dyDescent="0.3">
      <c r="A1109" s="104"/>
      <c r="B1109" s="104"/>
      <c r="C1109" s="104"/>
      <c r="D1109" s="104"/>
      <c r="E1109" s="104"/>
      <c r="F1109" s="104"/>
      <c r="G1109" s="104"/>
      <c r="H1109" s="104"/>
      <c r="I1109" s="104"/>
      <c r="J1109" s="104"/>
      <c r="K1109" s="104"/>
      <c r="L1109" s="104"/>
      <c r="M1109" s="104"/>
      <c r="P1109" s="104"/>
      <c r="Q1109" s="104"/>
      <c r="U1109" s="104"/>
      <c r="AQ1109" s="104"/>
      <c r="AR1109" s="104"/>
      <c r="AS1109" s="104"/>
      <c r="AT1109" s="104"/>
      <c r="AU1109" s="104"/>
      <c r="AV1109" s="104"/>
      <c r="AW1109" s="104"/>
      <c r="AX1109" s="104"/>
      <c r="AY1109" s="104"/>
      <c r="BH1109" s="104"/>
      <c r="BJ1109" s="104"/>
      <c r="BK1109" s="104"/>
      <c r="BL1109" s="104"/>
      <c r="BM1109" s="104"/>
      <c r="BN1109" s="104"/>
      <c r="BO1109" s="104"/>
      <c r="BP1109" s="104"/>
      <c r="BQ1109" s="104"/>
      <c r="BR1109" s="104"/>
      <c r="BS1109" s="104"/>
      <c r="BT1109" s="104"/>
      <c r="BV1109" s="104"/>
      <c r="BW1109" s="104"/>
      <c r="BX1109" s="104"/>
      <c r="BY1109" s="104"/>
      <c r="BZ1109" s="104"/>
      <c r="CA1109" s="104"/>
      <c r="CB1109" s="104"/>
      <c r="CC1109" s="104"/>
      <c r="CD1109" s="104"/>
      <c r="CE1109" s="104"/>
      <c r="CF1109" s="104"/>
      <c r="CG1109" s="104"/>
      <c r="CJ1109" s="104"/>
      <c r="CL1109" s="104"/>
      <c r="CM1109" s="104"/>
      <c r="CN1109" s="104"/>
      <c r="CO1109" s="104"/>
      <c r="CP1109" s="104"/>
      <c r="CQ1109" s="104"/>
      <c r="CR1109" s="104"/>
      <c r="CS1109" s="104"/>
      <c r="CT1109" s="104"/>
      <c r="CU1109" s="104"/>
    </row>
    <row r="1110" spans="1:99" ht="13" x14ac:dyDescent="0.3">
      <c r="A1110" s="104"/>
      <c r="B1110" s="104"/>
      <c r="C1110" s="104"/>
      <c r="D1110" s="104"/>
      <c r="E1110" s="104"/>
      <c r="F1110" s="104"/>
      <c r="G1110" s="104"/>
      <c r="H1110" s="104"/>
      <c r="I1110" s="104"/>
      <c r="J1110" s="104"/>
      <c r="K1110" s="104"/>
      <c r="L1110" s="104"/>
      <c r="M1110" s="104"/>
      <c r="P1110" s="104"/>
      <c r="Q1110" s="104"/>
      <c r="U1110" s="104"/>
      <c r="AQ1110" s="104"/>
      <c r="AR1110" s="104"/>
      <c r="AS1110" s="104"/>
      <c r="AT1110" s="104"/>
      <c r="AU1110" s="104"/>
      <c r="AV1110" s="104"/>
      <c r="AW1110" s="104"/>
      <c r="AX1110" s="104"/>
      <c r="AY1110" s="104"/>
      <c r="BH1110" s="104"/>
      <c r="BJ1110" s="104"/>
      <c r="BK1110" s="104"/>
      <c r="BL1110" s="104"/>
      <c r="BM1110" s="104"/>
      <c r="BN1110" s="104"/>
      <c r="BO1110" s="104"/>
      <c r="BP1110" s="104"/>
      <c r="BQ1110" s="104"/>
      <c r="BR1110" s="104"/>
      <c r="BS1110" s="104"/>
      <c r="BT1110" s="104"/>
      <c r="BV1110" s="104"/>
      <c r="BW1110" s="104"/>
      <c r="BX1110" s="104"/>
      <c r="BY1110" s="104"/>
      <c r="BZ1110" s="104"/>
      <c r="CA1110" s="104"/>
      <c r="CB1110" s="104"/>
      <c r="CC1110" s="104"/>
      <c r="CD1110" s="104"/>
      <c r="CE1110" s="104"/>
      <c r="CF1110" s="104"/>
      <c r="CG1110" s="104"/>
      <c r="CJ1110" s="104"/>
      <c r="CL1110" s="104"/>
      <c r="CM1110" s="104"/>
      <c r="CN1110" s="104"/>
      <c r="CO1110" s="104"/>
      <c r="CP1110" s="104"/>
      <c r="CQ1110" s="104"/>
      <c r="CR1110" s="104"/>
      <c r="CS1110" s="104"/>
      <c r="CT1110" s="104"/>
      <c r="CU1110" s="104"/>
    </row>
    <row r="1111" spans="1:99" ht="13" x14ac:dyDescent="0.3">
      <c r="A1111" s="104"/>
      <c r="B1111" s="104"/>
      <c r="C1111" s="104"/>
      <c r="D1111" s="104"/>
      <c r="E1111" s="104"/>
      <c r="F1111" s="104"/>
      <c r="G1111" s="104"/>
      <c r="H1111" s="104"/>
      <c r="I1111" s="104"/>
      <c r="J1111" s="104"/>
      <c r="K1111" s="104"/>
      <c r="L1111" s="104"/>
      <c r="M1111" s="104"/>
      <c r="P1111" s="104"/>
      <c r="Q1111" s="104"/>
      <c r="U1111" s="104"/>
      <c r="AQ1111" s="104"/>
      <c r="AR1111" s="104"/>
      <c r="AS1111" s="104"/>
      <c r="AT1111" s="104"/>
      <c r="AU1111" s="104"/>
      <c r="AV1111" s="104"/>
      <c r="AW1111" s="104"/>
      <c r="AX1111" s="104"/>
      <c r="AY1111" s="104"/>
      <c r="BH1111" s="104"/>
      <c r="BJ1111" s="104"/>
      <c r="BK1111" s="104"/>
      <c r="BL1111" s="104"/>
      <c r="BM1111" s="104"/>
      <c r="BN1111" s="104"/>
      <c r="BO1111" s="104"/>
      <c r="BP1111" s="104"/>
      <c r="BQ1111" s="104"/>
      <c r="BR1111" s="104"/>
      <c r="BS1111" s="104"/>
      <c r="BT1111" s="104"/>
      <c r="BV1111" s="104"/>
      <c r="BW1111" s="104"/>
      <c r="BX1111" s="104"/>
      <c r="BY1111" s="104"/>
      <c r="BZ1111" s="104"/>
      <c r="CA1111" s="104"/>
      <c r="CB1111" s="104"/>
      <c r="CC1111" s="104"/>
      <c r="CD1111" s="104"/>
      <c r="CE1111" s="104"/>
      <c r="CF1111" s="104"/>
      <c r="CG1111" s="104"/>
      <c r="CJ1111" s="104"/>
      <c r="CL1111" s="104"/>
      <c r="CM1111" s="104"/>
      <c r="CN1111" s="104"/>
      <c r="CO1111" s="104"/>
      <c r="CP1111" s="104"/>
      <c r="CQ1111" s="104"/>
      <c r="CR1111" s="104"/>
      <c r="CS1111" s="104"/>
      <c r="CT1111" s="104"/>
      <c r="CU1111" s="104"/>
    </row>
    <row r="1112" spans="1:99" ht="13" x14ac:dyDescent="0.3">
      <c r="A1112" s="104"/>
      <c r="B1112" s="104"/>
      <c r="C1112" s="104"/>
      <c r="D1112" s="104"/>
      <c r="E1112" s="104"/>
      <c r="F1112" s="104"/>
      <c r="G1112" s="104"/>
      <c r="H1112" s="104"/>
      <c r="I1112" s="104"/>
      <c r="J1112" s="104"/>
      <c r="K1112" s="104"/>
      <c r="L1112" s="104"/>
      <c r="M1112" s="104"/>
      <c r="P1112" s="104"/>
      <c r="Q1112" s="104"/>
      <c r="U1112" s="104"/>
      <c r="AQ1112" s="104"/>
      <c r="AR1112" s="104"/>
      <c r="AS1112" s="104"/>
      <c r="AT1112" s="104"/>
      <c r="AU1112" s="104"/>
      <c r="AV1112" s="104"/>
      <c r="AW1112" s="104"/>
      <c r="AX1112" s="104"/>
      <c r="AY1112" s="104"/>
      <c r="BH1112" s="104"/>
      <c r="BJ1112" s="104"/>
      <c r="BK1112" s="104"/>
      <c r="BL1112" s="104"/>
      <c r="BM1112" s="104"/>
      <c r="BN1112" s="104"/>
      <c r="BO1112" s="104"/>
      <c r="BP1112" s="104"/>
      <c r="BQ1112" s="104"/>
      <c r="BR1112" s="104"/>
      <c r="BS1112" s="104"/>
      <c r="BT1112" s="104"/>
      <c r="BV1112" s="104"/>
      <c r="BW1112" s="104"/>
      <c r="BX1112" s="104"/>
      <c r="BY1112" s="104"/>
      <c r="BZ1112" s="104"/>
      <c r="CA1112" s="104"/>
      <c r="CB1112" s="104"/>
      <c r="CC1112" s="104"/>
      <c r="CD1112" s="104"/>
      <c r="CE1112" s="104"/>
      <c r="CF1112" s="104"/>
      <c r="CG1112" s="104"/>
      <c r="CJ1112" s="104"/>
      <c r="CL1112" s="104"/>
      <c r="CM1112" s="104"/>
      <c r="CN1112" s="104"/>
      <c r="CO1112" s="104"/>
      <c r="CP1112" s="104"/>
      <c r="CQ1112" s="104"/>
      <c r="CR1112" s="104"/>
      <c r="CS1112" s="104"/>
      <c r="CT1112" s="104"/>
      <c r="CU1112" s="104"/>
    </row>
    <row r="1113" spans="1:99" ht="13" x14ac:dyDescent="0.3">
      <c r="A1113" s="104"/>
      <c r="B1113" s="104"/>
      <c r="C1113" s="104"/>
      <c r="D1113" s="104"/>
      <c r="E1113" s="104"/>
      <c r="F1113" s="104"/>
      <c r="G1113" s="104"/>
      <c r="H1113" s="104"/>
      <c r="I1113" s="104"/>
      <c r="J1113" s="104"/>
      <c r="K1113" s="104"/>
      <c r="L1113" s="104"/>
      <c r="M1113" s="104"/>
      <c r="P1113" s="104"/>
      <c r="Q1113" s="104"/>
      <c r="U1113" s="104"/>
      <c r="AQ1113" s="104"/>
      <c r="AR1113" s="104"/>
      <c r="AS1113" s="104"/>
      <c r="AT1113" s="104"/>
      <c r="AU1113" s="104"/>
      <c r="AV1113" s="104"/>
      <c r="AW1113" s="104"/>
      <c r="AX1113" s="104"/>
      <c r="AY1113" s="104"/>
      <c r="BH1113" s="104"/>
      <c r="BJ1113" s="104"/>
      <c r="BK1113" s="104"/>
      <c r="BL1113" s="104"/>
      <c r="BM1113" s="104"/>
      <c r="BN1113" s="104"/>
      <c r="BO1113" s="104"/>
      <c r="BP1113" s="104"/>
      <c r="BQ1113" s="104"/>
      <c r="BR1113" s="104"/>
      <c r="BS1113" s="104"/>
      <c r="BT1113" s="104"/>
      <c r="BV1113" s="104"/>
      <c r="BW1113" s="104"/>
      <c r="BX1113" s="104"/>
      <c r="BY1113" s="104"/>
      <c r="BZ1113" s="104"/>
      <c r="CA1113" s="104"/>
      <c r="CB1113" s="104"/>
      <c r="CC1113" s="104"/>
      <c r="CD1113" s="104"/>
      <c r="CE1113" s="104"/>
      <c r="CF1113" s="104"/>
      <c r="CG1113" s="104"/>
      <c r="CJ1113" s="104"/>
      <c r="CL1113" s="104"/>
      <c r="CM1113" s="104"/>
      <c r="CN1113" s="104"/>
      <c r="CO1113" s="104"/>
      <c r="CP1113" s="104"/>
      <c r="CQ1113" s="104"/>
      <c r="CR1113" s="104"/>
      <c r="CS1113" s="104"/>
      <c r="CT1113" s="104"/>
      <c r="CU1113" s="104"/>
    </row>
    <row r="1114" spans="1:99" ht="13" x14ac:dyDescent="0.3">
      <c r="A1114" s="104"/>
      <c r="B1114" s="104"/>
      <c r="C1114" s="104"/>
      <c r="D1114" s="104"/>
      <c r="E1114" s="104"/>
      <c r="F1114" s="104"/>
      <c r="G1114" s="104"/>
      <c r="H1114" s="104"/>
      <c r="I1114" s="104"/>
      <c r="J1114" s="104"/>
      <c r="K1114" s="104"/>
      <c r="L1114" s="104"/>
      <c r="M1114" s="104"/>
      <c r="P1114" s="104"/>
      <c r="Q1114" s="104"/>
      <c r="U1114" s="104"/>
      <c r="AQ1114" s="104"/>
      <c r="AR1114" s="104"/>
      <c r="AS1114" s="104"/>
      <c r="AT1114" s="104"/>
      <c r="AU1114" s="104"/>
      <c r="AV1114" s="104"/>
      <c r="AW1114" s="104"/>
      <c r="AX1114" s="104"/>
      <c r="AY1114" s="104"/>
      <c r="BH1114" s="104"/>
      <c r="BJ1114" s="104"/>
      <c r="BK1114" s="104"/>
      <c r="BL1114" s="104"/>
      <c r="BM1114" s="104"/>
      <c r="BN1114" s="104"/>
      <c r="BO1114" s="104"/>
      <c r="BP1114" s="104"/>
      <c r="BQ1114" s="104"/>
      <c r="BR1114" s="104"/>
      <c r="BS1114" s="104"/>
      <c r="BT1114" s="104"/>
      <c r="BV1114" s="104"/>
      <c r="BW1114" s="104"/>
      <c r="BX1114" s="104"/>
      <c r="BY1114" s="104"/>
      <c r="BZ1114" s="104"/>
      <c r="CA1114" s="104"/>
      <c r="CB1114" s="104"/>
      <c r="CC1114" s="104"/>
      <c r="CD1114" s="104"/>
      <c r="CE1114" s="104"/>
      <c r="CF1114" s="104"/>
      <c r="CG1114" s="104"/>
      <c r="CJ1114" s="104"/>
      <c r="CL1114" s="104"/>
      <c r="CM1114" s="104"/>
      <c r="CN1114" s="104"/>
      <c r="CO1114" s="104"/>
      <c r="CP1114" s="104"/>
      <c r="CQ1114" s="104"/>
      <c r="CR1114" s="104"/>
      <c r="CS1114" s="104"/>
      <c r="CT1114" s="104"/>
      <c r="CU1114" s="104"/>
    </row>
    <row r="1115" spans="1:99" ht="13" x14ac:dyDescent="0.3">
      <c r="A1115" s="104"/>
      <c r="B1115" s="104"/>
      <c r="C1115" s="104"/>
      <c r="D1115" s="104"/>
      <c r="E1115" s="104"/>
      <c r="F1115" s="104"/>
      <c r="G1115" s="104"/>
      <c r="H1115" s="104"/>
      <c r="I1115" s="104"/>
      <c r="J1115" s="104"/>
      <c r="K1115" s="104"/>
      <c r="L1115" s="104"/>
      <c r="M1115" s="104"/>
      <c r="P1115" s="104"/>
      <c r="Q1115" s="104"/>
      <c r="U1115" s="104"/>
      <c r="AQ1115" s="104"/>
      <c r="AR1115" s="104"/>
      <c r="AS1115" s="104"/>
      <c r="AT1115" s="104"/>
      <c r="AU1115" s="104"/>
      <c r="AV1115" s="104"/>
      <c r="AW1115" s="104"/>
      <c r="AX1115" s="104"/>
      <c r="AY1115" s="104"/>
      <c r="BH1115" s="104"/>
      <c r="BJ1115" s="104"/>
      <c r="BK1115" s="104"/>
      <c r="BL1115" s="104"/>
      <c r="BM1115" s="104"/>
      <c r="BN1115" s="104"/>
      <c r="BO1115" s="104"/>
      <c r="BP1115" s="104"/>
      <c r="BQ1115" s="104"/>
      <c r="BR1115" s="104"/>
      <c r="BS1115" s="104"/>
      <c r="BT1115" s="104"/>
      <c r="BV1115" s="104"/>
      <c r="BW1115" s="104"/>
      <c r="BX1115" s="104"/>
      <c r="BY1115" s="104"/>
      <c r="BZ1115" s="104"/>
      <c r="CA1115" s="104"/>
      <c r="CB1115" s="104"/>
      <c r="CC1115" s="104"/>
      <c r="CD1115" s="104"/>
      <c r="CE1115" s="104"/>
      <c r="CF1115" s="104"/>
      <c r="CG1115" s="104"/>
      <c r="CJ1115" s="104"/>
      <c r="CL1115" s="104"/>
      <c r="CM1115" s="104"/>
      <c r="CN1115" s="104"/>
      <c r="CO1115" s="104"/>
      <c r="CP1115" s="104"/>
      <c r="CQ1115" s="104"/>
      <c r="CR1115" s="104"/>
      <c r="CS1115" s="104"/>
      <c r="CT1115" s="104"/>
      <c r="CU1115" s="104"/>
    </row>
    <row r="1116" spans="1:99" ht="13" x14ac:dyDescent="0.3">
      <c r="A1116" s="104"/>
      <c r="B1116" s="104"/>
      <c r="C1116" s="104"/>
      <c r="D1116" s="104"/>
      <c r="E1116" s="104"/>
      <c r="F1116" s="104"/>
      <c r="G1116" s="104"/>
      <c r="H1116" s="104"/>
      <c r="I1116" s="104"/>
      <c r="J1116" s="104"/>
      <c r="K1116" s="104"/>
      <c r="L1116" s="104"/>
      <c r="M1116" s="104"/>
      <c r="P1116" s="104"/>
      <c r="Q1116" s="104"/>
      <c r="U1116" s="104"/>
      <c r="AQ1116" s="104"/>
      <c r="AR1116" s="104"/>
      <c r="AS1116" s="104"/>
      <c r="AT1116" s="104"/>
      <c r="AU1116" s="104"/>
      <c r="AV1116" s="104"/>
      <c r="AW1116" s="104"/>
      <c r="AX1116" s="104"/>
      <c r="AY1116" s="104"/>
      <c r="BH1116" s="104"/>
      <c r="BJ1116" s="104"/>
      <c r="BK1116" s="104"/>
      <c r="BL1116" s="104"/>
      <c r="BM1116" s="104"/>
      <c r="BN1116" s="104"/>
      <c r="BO1116" s="104"/>
      <c r="BP1116" s="104"/>
      <c r="BQ1116" s="104"/>
      <c r="BR1116" s="104"/>
      <c r="BS1116" s="104"/>
      <c r="BT1116" s="104"/>
      <c r="BV1116" s="104"/>
      <c r="BW1116" s="104"/>
      <c r="BX1116" s="104"/>
      <c r="BY1116" s="104"/>
      <c r="BZ1116" s="104"/>
      <c r="CA1116" s="104"/>
      <c r="CB1116" s="104"/>
      <c r="CC1116" s="104"/>
      <c r="CD1116" s="104"/>
      <c r="CE1116" s="104"/>
      <c r="CF1116" s="104"/>
      <c r="CG1116" s="104"/>
      <c r="CJ1116" s="104"/>
      <c r="CL1116" s="104"/>
      <c r="CM1116" s="104"/>
      <c r="CN1116" s="104"/>
      <c r="CO1116" s="104"/>
      <c r="CP1116" s="104"/>
      <c r="CQ1116" s="104"/>
      <c r="CR1116" s="104"/>
      <c r="CS1116" s="104"/>
      <c r="CT1116" s="104"/>
      <c r="CU1116" s="104"/>
    </row>
    <row r="1117" spans="1:99" ht="13" x14ac:dyDescent="0.3">
      <c r="A1117" s="104"/>
      <c r="B1117" s="104"/>
      <c r="C1117" s="104"/>
      <c r="D1117" s="104"/>
      <c r="E1117" s="104"/>
      <c r="F1117" s="104"/>
      <c r="G1117" s="104"/>
      <c r="H1117" s="104"/>
      <c r="I1117" s="104"/>
      <c r="J1117" s="104"/>
      <c r="K1117" s="104"/>
      <c r="L1117" s="104"/>
      <c r="M1117" s="104"/>
      <c r="P1117" s="104"/>
      <c r="Q1117" s="104"/>
      <c r="U1117" s="104"/>
      <c r="AQ1117" s="104"/>
      <c r="AR1117" s="104"/>
      <c r="AS1117" s="104"/>
      <c r="AT1117" s="104"/>
      <c r="AU1117" s="104"/>
      <c r="AV1117" s="104"/>
      <c r="AW1117" s="104"/>
      <c r="AX1117" s="104"/>
      <c r="AY1117" s="104"/>
      <c r="BH1117" s="104"/>
      <c r="BJ1117" s="104"/>
      <c r="BK1117" s="104"/>
      <c r="BL1117" s="104"/>
      <c r="BM1117" s="104"/>
      <c r="BN1117" s="104"/>
      <c r="BO1117" s="104"/>
      <c r="BP1117" s="104"/>
      <c r="BQ1117" s="104"/>
      <c r="BR1117" s="104"/>
      <c r="BS1117" s="104"/>
      <c r="BT1117" s="104"/>
      <c r="BV1117" s="104"/>
      <c r="BW1117" s="104"/>
      <c r="BX1117" s="104"/>
      <c r="BY1117" s="104"/>
      <c r="BZ1117" s="104"/>
      <c r="CA1117" s="104"/>
      <c r="CB1117" s="104"/>
      <c r="CC1117" s="104"/>
      <c r="CD1117" s="104"/>
      <c r="CE1117" s="104"/>
      <c r="CF1117" s="104"/>
      <c r="CG1117" s="104"/>
      <c r="CJ1117" s="104"/>
      <c r="CL1117" s="104"/>
      <c r="CM1117" s="104"/>
      <c r="CN1117" s="104"/>
      <c r="CO1117" s="104"/>
      <c r="CP1117" s="104"/>
      <c r="CQ1117" s="104"/>
      <c r="CR1117" s="104"/>
      <c r="CS1117" s="104"/>
      <c r="CT1117" s="104"/>
      <c r="CU1117" s="104"/>
    </row>
    <row r="1118" spans="1:99" ht="13" x14ac:dyDescent="0.3">
      <c r="A1118" s="104"/>
      <c r="B1118" s="104"/>
      <c r="C1118" s="104"/>
      <c r="D1118" s="104"/>
      <c r="E1118" s="104"/>
      <c r="F1118" s="104"/>
      <c r="G1118" s="104"/>
      <c r="H1118" s="104"/>
      <c r="I1118" s="104"/>
      <c r="J1118" s="104"/>
      <c r="K1118" s="104"/>
      <c r="L1118" s="104"/>
      <c r="M1118" s="104"/>
      <c r="P1118" s="104"/>
      <c r="Q1118" s="104"/>
      <c r="U1118" s="104"/>
      <c r="AQ1118" s="104"/>
      <c r="AR1118" s="104"/>
      <c r="AS1118" s="104"/>
      <c r="AT1118" s="104"/>
      <c r="AU1118" s="104"/>
      <c r="AV1118" s="104"/>
      <c r="AW1118" s="104"/>
      <c r="AX1118" s="104"/>
      <c r="AY1118" s="104"/>
      <c r="BH1118" s="104"/>
      <c r="BJ1118" s="104"/>
      <c r="BK1118" s="104"/>
      <c r="BL1118" s="104"/>
      <c r="BM1118" s="104"/>
      <c r="BN1118" s="104"/>
      <c r="BO1118" s="104"/>
      <c r="BP1118" s="104"/>
      <c r="BQ1118" s="104"/>
      <c r="BR1118" s="104"/>
      <c r="BS1118" s="104"/>
      <c r="BT1118" s="104"/>
      <c r="BV1118" s="104"/>
      <c r="BW1118" s="104"/>
      <c r="BX1118" s="104"/>
      <c r="BY1118" s="104"/>
      <c r="BZ1118" s="104"/>
      <c r="CA1118" s="104"/>
      <c r="CB1118" s="104"/>
      <c r="CC1118" s="104"/>
      <c r="CD1118" s="104"/>
      <c r="CE1118" s="104"/>
      <c r="CF1118" s="104"/>
      <c r="CG1118" s="104"/>
      <c r="CJ1118" s="104"/>
      <c r="CL1118" s="104"/>
      <c r="CM1118" s="104"/>
      <c r="CN1118" s="104"/>
      <c r="CO1118" s="104"/>
      <c r="CP1118" s="104"/>
      <c r="CQ1118" s="104"/>
      <c r="CR1118" s="104"/>
      <c r="CS1118" s="104"/>
      <c r="CT1118" s="104"/>
      <c r="CU1118" s="104"/>
    </row>
    <row r="1119" spans="1:99" ht="13" x14ac:dyDescent="0.3">
      <c r="A1119" s="104"/>
      <c r="B1119" s="104"/>
      <c r="C1119" s="104"/>
      <c r="D1119" s="104"/>
      <c r="E1119" s="104"/>
      <c r="F1119" s="104"/>
      <c r="G1119" s="104"/>
      <c r="H1119" s="104"/>
      <c r="I1119" s="104"/>
      <c r="J1119" s="104"/>
      <c r="K1119" s="104"/>
      <c r="L1119" s="104"/>
      <c r="M1119" s="104"/>
      <c r="P1119" s="104"/>
      <c r="Q1119" s="104"/>
      <c r="U1119" s="104"/>
      <c r="AQ1119" s="104"/>
      <c r="AR1119" s="104"/>
      <c r="AS1119" s="104"/>
      <c r="AT1119" s="104"/>
      <c r="AU1119" s="104"/>
      <c r="AV1119" s="104"/>
      <c r="AW1119" s="104"/>
      <c r="AX1119" s="104"/>
      <c r="AY1119" s="104"/>
      <c r="BH1119" s="104"/>
      <c r="BJ1119" s="104"/>
      <c r="BK1119" s="104"/>
      <c r="BL1119" s="104"/>
      <c r="BM1119" s="104"/>
      <c r="BN1119" s="104"/>
      <c r="BO1119" s="104"/>
      <c r="BP1119" s="104"/>
      <c r="BQ1119" s="104"/>
      <c r="BR1119" s="104"/>
      <c r="BS1119" s="104"/>
      <c r="BT1119" s="104"/>
      <c r="BV1119" s="104"/>
      <c r="BW1119" s="104"/>
      <c r="BX1119" s="104"/>
      <c r="BY1119" s="104"/>
      <c r="BZ1119" s="104"/>
      <c r="CA1119" s="104"/>
      <c r="CB1119" s="104"/>
      <c r="CC1119" s="104"/>
      <c r="CD1119" s="104"/>
      <c r="CE1119" s="104"/>
      <c r="CF1119" s="104"/>
      <c r="CG1119" s="104"/>
      <c r="CJ1119" s="104"/>
      <c r="CL1119" s="104"/>
      <c r="CM1119" s="104"/>
      <c r="CN1119" s="104"/>
      <c r="CO1119" s="104"/>
      <c r="CP1119" s="104"/>
      <c r="CQ1119" s="104"/>
      <c r="CR1119" s="104"/>
      <c r="CS1119" s="104"/>
      <c r="CT1119" s="104"/>
      <c r="CU1119" s="104"/>
    </row>
    <row r="1120" spans="1:99" ht="13" x14ac:dyDescent="0.3">
      <c r="A1120" s="104"/>
      <c r="B1120" s="104"/>
      <c r="C1120" s="104"/>
      <c r="D1120" s="104"/>
      <c r="E1120" s="104"/>
      <c r="F1120" s="104"/>
      <c r="G1120" s="104"/>
      <c r="H1120" s="104"/>
      <c r="I1120" s="104"/>
      <c r="J1120" s="104"/>
      <c r="K1120" s="104"/>
      <c r="L1120" s="104"/>
      <c r="M1120" s="104"/>
      <c r="P1120" s="104"/>
      <c r="Q1120" s="104"/>
      <c r="U1120" s="104"/>
      <c r="AQ1120" s="104"/>
      <c r="AR1120" s="104"/>
      <c r="AS1120" s="104"/>
      <c r="AT1120" s="104"/>
      <c r="AU1120" s="104"/>
      <c r="AV1120" s="104"/>
      <c r="AW1120" s="104"/>
      <c r="AX1120" s="104"/>
      <c r="AY1120" s="104"/>
      <c r="BH1120" s="104"/>
      <c r="BJ1120" s="104"/>
      <c r="BK1120" s="104"/>
      <c r="BL1120" s="104"/>
      <c r="BM1120" s="104"/>
      <c r="BN1120" s="104"/>
      <c r="BO1120" s="104"/>
      <c r="BP1120" s="104"/>
      <c r="BQ1120" s="104"/>
      <c r="BR1120" s="104"/>
      <c r="BS1120" s="104"/>
      <c r="BT1120" s="104"/>
      <c r="BV1120" s="104"/>
      <c r="BW1120" s="104"/>
      <c r="BX1120" s="104"/>
      <c r="BY1120" s="104"/>
      <c r="BZ1120" s="104"/>
      <c r="CA1120" s="104"/>
      <c r="CB1120" s="104"/>
      <c r="CC1120" s="104"/>
      <c r="CD1120" s="104"/>
      <c r="CE1120" s="104"/>
      <c r="CF1120" s="104"/>
      <c r="CG1120" s="104"/>
      <c r="CJ1120" s="104"/>
      <c r="CL1120" s="104"/>
      <c r="CM1120" s="104"/>
      <c r="CN1120" s="104"/>
      <c r="CO1120" s="104"/>
      <c r="CP1120" s="104"/>
      <c r="CQ1120" s="104"/>
      <c r="CR1120" s="104"/>
      <c r="CS1120" s="104"/>
      <c r="CT1120" s="104"/>
      <c r="CU1120" s="104"/>
    </row>
    <row r="1121" spans="1:99" ht="13" x14ac:dyDescent="0.3">
      <c r="A1121" s="104"/>
      <c r="B1121" s="104"/>
      <c r="C1121" s="104"/>
      <c r="D1121" s="104"/>
      <c r="E1121" s="104"/>
      <c r="F1121" s="104"/>
      <c r="G1121" s="104"/>
      <c r="H1121" s="104"/>
      <c r="I1121" s="104"/>
      <c r="J1121" s="104"/>
      <c r="K1121" s="104"/>
      <c r="L1121" s="104"/>
      <c r="M1121" s="104"/>
      <c r="P1121" s="104"/>
      <c r="Q1121" s="104"/>
      <c r="U1121" s="104"/>
      <c r="AQ1121" s="104"/>
      <c r="AR1121" s="104"/>
      <c r="AS1121" s="104"/>
      <c r="AT1121" s="104"/>
      <c r="AU1121" s="104"/>
      <c r="AV1121" s="104"/>
      <c r="AW1121" s="104"/>
      <c r="AX1121" s="104"/>
      <c r="AY1121" s="104"/>
      <c r="BH1121" s="104"/>
      <c r="BJ1121" s="104"/>
      <c r="BK1121" s="104"/>
      <c r="BL1121" s="104"/>
      <c r="BM1121" s="104"/>
      <c r="BN1121" s="104"/>
      <c r="BO1121" s="104"/>
      <c r="BP1121" s="104"/>
      <c r="BQ1121" s="104"/>
      <c r="BR1121" s="104"/>
      <c r="BS1121" s="104"/>
      <c r="BT1121" s="104"/>
      <c r="BV1121" s="104"/>
      <c r="BW1121" s="104"/>
      <c r="BX1121" s="104"/>
      <c r="BY1121" s="104"/>
      <c r="BZ1121" s="104"/>
      <c r="CA1121" s="104"/>
      <c r="CB1121" s="104"/>
      <c r="CC1121" s="104"/>
      <c r="CD1121" s="104"/>
      <c r="CE1121" s="104"/>
      <c r="CF1121" s="104"/>
      <c r="CG1121" s="104"/>
      <c r="CJ1121" s="104"/>
      <c r="CL1121" s="104"/>
      <c r="CM1121" s="104"/>
      <c r="CN1121" s="104"/>
      <c r="CO1121" s="104"/>
      <c r="CP1121" s="104"/>
      <c r="CQ1121" s="104"/>
      <c r="CR1121" s="104"/>
      <c r="CS1121" s="104"/>
      <c r="CT1121" s="104"/>
      <c r="CU1121" s="104"/>
    </row>
    <row r="1122" spans="1:99" ht="13" x14ac:dyDescent="0.3">
      <c r="A1122" s="104"/>
      <c r="B1122" s="104"/>
      <c r="C1122" s="104"/>
      <c r="D1122" s="104"/>
      <c r="E1122" s="104"/>
      <c r="F1122" s="104"/>
      <c r="G1122" s="104"/>
      <c r="H1122" s="104"/>
      <c r="I1122" s="104"/>
      <c r="J1122" s="104"/>
      <c r="K1122" s="104"/>
      <c r="L1122" s="104"/>
      <c r="M1122" s="104"/>
      <c r="P1122" s="104"/>
      <c r="Q1122" s="104"/>
      <c r="U1122" s="104"/>
      <c r="AQ1122" s="104"/>
      <c r="AR1122" s="104"/>
      <c r="AS1122" s="104"/>
      <c r="AT1122" s="104"/>
      <c r="AU1122" s="104"/>
      <c r="AV1122" s="104"/>
      <c r="AW1122" s="104"/>
      <c r="AX1122" s="104"/>
      <c r="AY1122" s="104"/>
      <c r="BH1122" s="104"/>
      <c r="BJ1122" s="104"/>
      <c r="BK1122" s="104"/>
      <c r="BL1122" s="104"/>
      <c r="BM1122" s="104"/>
      <c r="BN1122" s="104"/>
      <c r="BO1122" s="104"/>
      <c r="BP1122" s="104"/>
      <c r="BQ1122" s="104"/>
      <c r="BR1122" s="104"/>
      <c r="BS1122" s="104"/>
      <c r="BT1122" s="104"/>
      <c r="BV1122" s="104"/>
      <c r="BW1122" s="104"/>
      <c r="BX1122" s="104"/>
      <c r="BY1122" s="104"/>
      <c r="BZ1122" s="104"/>
      <c r="CA1122" s="104"/>
      <c r="CB1122" s="104"/>
      <c r="CC1122" s="104"/>
      <c r="CD1122" s="104"/>
      <c r="CE1122" s="104"/>
      <c r="CF1122" s="104"/>
      <c r="CG1122" s="104"/>
      <c r="CJ1122" s="104"/>
      <c r="CL1122" s="104"/>
      <c r="CM1122" s="104"/>
      <c r="CN1122" s="104"/>
      <c r="CO1122" s="104"/>
      <c r="CP1122" s="104"/>
      <c r="CQ1122" s="104"/>
      <c r="CR1122" s="104"/>
      <c r="CS1122" s="104"/>
      <c r="CT1122" s="104"/>
      <c r="CU1122" s="104"/>
    </row>
    <row r="1123" spans="1:99" ht="13" x14ac:dyDescent="0.3">
      <c r="A1123" s="104"/>
      <c r="B1123" s="104"/>
      <c r="C1123" s="104"/>
      <c r="D1123" s="104"/>
      <c r="E1123" s="104"/>
      <c r="F1123" s="104"/>
      <c r="G1123" s="104"/>
      <c r="H1123" s="104"/>
      <c r="I1123" s="104"/>
      <c r="J1123" s="104"/>
      <c r="K1123" s="104"/>
      <c r="L1123" s="104"/>
      <c r="M1123" s="104"/>
      <c r="P1123" s="104"/>
      <c r="Q1123" s="104"/>
      <c r="U1123" s="104"/>
      <c r="AQ1123" s="104"/>
      <c r="AR1123" s="104"/>
      <c r="AS1123" s="104"/>
      <c r="AT1123" s="104"/>
      <c r="AU1123" s="104"/>
      <c r="AV1123" s="104"/>
      <c r="AW1123" s="104"/>
      <c r="AX1123" s="104"/>
      <c r="AY1123" s="104"/>
      <c r="BH1123" s="104"/>
      <c r="BJ1123" s="104"/>
      <c r="BK1123" s="104"/>
      <c r="BL1123" s="104"/>
      <c r="BM1123" s="104"/>
      <c r="BN1123" s="104"/>
      <c r="BO1123" s="104"/>
      <c r="BP1123" s="104"/>
      <c r="BQ1123" s="104"/>
      <c r="BR1123" s="104"/>
      <c r="BS1123" s="104"/>
      <c r="BT1123" s="104"/>
      <c r="BV1123" s="104"/>
      <c r="BW1123" s="104"/>
      <c r="BX1123" s="104"/>
      <c r="BY1123" s="104"/>
      <c r="BZ1123" s="104"/>
      <c r="CA1123" s="104"/>
      <c r="CB1123" s="104"/>
      <c r="CC1123" s="104"/>
      <c r="CD1123" s="104"/>
      <c r="CE1123" s="104"/>
      <c r="CF1123" s="104"/>
      <c r="CG1123" s="104"/>
      <c r="CJ1123" s="104"/>
      <c r="CL1123" s="104"/>
      <c r="CM1123" s="104"/>
      <c r="CN1123" s="104"/>
      <c r="CO1123" s="104"/>
      <c r="CP1123" s="104"/>
      <c r="CQ1123" s="104"/>
      <c r="CR1123" s="104"/>
      <c r="CS1123" s="104"/>
      <c r="CT1123" s="104"/>
      <c r="CU1123" s="104"/>
    </row>
    <row r="1124" spans="1:99" ht="13" x14ac:dyDescent="0.3">
      <c r="A1124" s="104"/>
      <c r="B1124" s="104"/>
      <c r="C1124" s="104"/>
      <c r="D1124" s="104"/>
      <c r="E1124" s="104"/>
      <c r="F1124" s="104"/>
      <c r="G1124" s="104"/>
      <c r="H1124" s="104"/>
      <c r="I1124" s="104"/>
      <c r="J1124" s="104"/>
      <c r="K1124" s="104"/>
      <c r="L1124" s="104"/>
      <c r="M1124" s="104"/>
      <c r="P1124" s="104"/>
      <c r="Q1124" s="104"/>
      <c r="U1124" s="104"/>
      <c r="AQ1124" s="104"/>
      <c r="AR1124" s="104"/>
      <c r="AS1124" s="104"/>
      <c r="AT1124" s="104"/>
      <c r="AU1124" s="104"/>
      <c r="AV1124" s="104"/>
      <c r="AW1124" s="104"/>
      <c r="AX1124" s="104"/>
      <c r="AY1124" s="104"/>
      <c r="BH1124" s="104"/>
      <c r="BJ1124" s="104"/>
      <c r="BK1124" s="104"/>
      <c r="BL1124" s="104"/>
      <c r="BM1124" s="104"/>
      <c r="BN1124" s="104"/>
      <c r="BO1124" s="104"/>
      <c r="BP1124" s="104"/>
      <c r="BQ1124" s="104"/>
      <c r="BR1124" s="104"/>
      <c r="BS1124" s="104"/>
      <c r="BT1124" s="104"/>
      <c r="BV1124" s="104"/>
      <c r="BW1124" s="104"/>
      <c r="BX1124" s="104"/>
      <c r="BY1124" s="104"/>
      <c r="BZ1124" s="104"/>
      <c r="CA1124" s="104"/>
      <c r="CB1124" s="104"/>
      <c r="CC1124" s="104"/>
      <c r="CD1124" s="104"/>
      <c r="CE1124" s="104"/>
      <c r="CF1124" s="104"/>
      <c r="CG1124" s="104"/>
      <c r="CJ1124" s="104"/>
      <c r="CL1124" s="104"/>
      <c r="CM1124" s="104"/>
      <c r="CN1124" s="104"/>
      <c r="CO1124" s="104"/>
      <c r="CP1124" s="104"/>
      <c r="CQ1124" s="104"/>
      <c r="CR1124" s="104"/>
      <c r="CS1124" s="104"/>
      <c r="CT1124" s="104"/>
      <c r="CU1124" s="104"/>
    </row>
    <row r="1125" spans="1:99" ht="13" x14ac:dyDescent="0.3">
      <c r="A1125" s="104"/>
      <c r="B1125" s="104"/>
      <c r="C1125" s="104"/>
      <c r="D1125" s="104"/>
      <c r="E1125" s="104"/>
      <c r="F1125" s="104"/>
      <c r="G1125" s="104"/>
      <c r="H1125" s="104"/>
      <c r="I1125" s="104"/>
      <c r="J1125" s="104"/>
      <c r="K1125" s="104"/>
      <c r="L1125" s="104"/>
      <c r="M1125" s="104"/>
      <c r="P1125" s="104"/>
      <c r="Q1125" s="104"/>
      <c r="U1125" s="104"/>
      <c r="AQ1125" s="104"/>
      <c r="AR1125" s="104"/>
      <c r="AS1125" s="104"/>
      <c r="AT1125" s="104"/>
      <c r="AU1125" s="104"/>
      <c r="AV1125" s="104"/>
      <c r="AW1125" s="104"/>
      <c r="AX1125" s="104"/>
      <c r="AY1125" s="104"/>
      <c r="BH1125" s="104"/>
      <c r="BJ1125" s="104"/>
      <c r="BK1125" s="104"/>
      <c r="BL1125" s="104"/>
      <c r="BM1125" s="104"/>
      <c r="BN1125" s="104"/>
      <c r="BO1125" s="104"/>
      <c r="BP1125" s="104"/>
      <c r="BQ1125" s="104"/>
      <c r="BR1125" s="104"/>
      <c r="BS1125" s="104"/>
      <c r="BT1125" s="104"/>
      <c r="BV1125" s="104"/>
      <c r="BW1125" s="104"/>
      <c r="BX1125" s="104"/>
      <c r="BY1125" s="104"/>
      <c r="BZ1125" s="104"/>
      <c r="CA1125" s="104"/>
      <c r="CB1125" s="104"/>
      <c r="CC1125" s="104"/>
      <c r="CD1125" s="104"/>
      <c r="CE1125" s="104"/>
      <c r="CF1125" s="104"/>
      <c r="CG1125" s="104"/>
      <c r="CJ1125" s="104"/>
      <c r="CL1125" s="104"/>
      <c r="CM1125" s="104"/>
      <c r="CN1125" s="104"/>
      <c r="CO1125" s="104"/>
      <c r="CP1125" s="104"/>
      <c r="CQ1125" s="104"/>
      <c r="CR1125" s="104"/>
      <c r="CS1125" s="104"/>
      <c r="CT1125" s="104"/>
      <c r="CU1125" s="104"/>
    </row>
    <row r="1126" spans="1:99" ht="13" x14ac:dyDescent="0.3">
      <c r="A1126" s="104"/>
      <c r="B1126" s="104"/>
      <c r="C1126" s="104"/>
      <c r="D1126" s="104"/>
      <c r="E1126" s="104"/>
      <c r="F1126" s="104"/>
      <c r="G1126" s="104"/>
      <c r="H1126" s="104"/>
      <c r="I1126" s="104"/>
      <c r="J1126" s="104"/>
      <c r="K1126" s="104"/>
      <c r="L1126" s="104"/>
      <c r="M1126" s="104"/>
      <c r="P1126" s="104"/>
      <c r="Q1126" s="104"/>
      <c r="U1126" s="104"/>
      <c r="AQ1126" s="104"/>
      <c r="AR1126" s="104"/>
      <c r="AS1126" s="104"/>
      <c r="AT1126" s="104"/>
      <c r="AU1126" s="104"/>
      <c r="AV1126" s="104"/>
      <c r="AW1126" s="104"/>
      <c r="AX1126" s="104"/>
      <c r="AY1126" s="104"/>
      <c r="BH1126" s="104"/>
      <c r="BJ1126" s="104"/>
      <c r="BK1126" s="104"/>
      <c r="BL1126" s="104"/>
      <c r="BM1126" s="104"/>
      <c r="BN1126" s="104"/>
      <c r="BO1126" s="104"/>
      <c r="BP1126" s="104"/>
      <c r="BQ1126" s="104"/>
      <c r="BR1126" s="104"/>
      <c r="BS1126" s="104"/>
      <c r="BT1126" s="104"/>
      <c r="BV1126" s="104"/>
      <c r="BW1126" s="104"/>
      <c r="BX1126" s="104"/>
      <c r="BY1126" s="104"/>
      <c r="BZ1126" s="104"/>
      <c r="CA1126" s="104"/>
      <c r="CB1126" s="104"/>
      <c r="CC1126" s="104"/>
      <c r="CD1126" s="104"/>
      <c r="CE1126" s="104"/>
      <c r="CF1126" s="104"/>
      <c r="CG1126" s="104"/>
      <c r="CJ1126" s="104"/>
      <c r="CL1126" s="104"/>
      <c r="CM1126" s="104"/>
      <c r="CN1126" s="104"/>
      <c r="CO1126" s="104"/>
      <c r="CP1126" s="104"/>
      <c r="CQ1126" s="104"/>
      <c r="CR1126" s="104"/>
      <c r="CS1126" s="104"/>
      <c r="CT1126" s="104"/>
      <c r="CU1126" s="104"/>
    </row>
    <row r="1127" spans="1:99" ht="13" x14ac:dyDescent="0.3">
      <c r="A1127" s="104"/>
      <c r="B1127" s="104"/>
      <c r="C1127" s="104"/>
      <c r="D1127" s="104"/>
      <c r="E1127" s="104"/>
      <c r="F1127" s="104"/>
      <c r="G1127" s="104"/>
      <c r="H1127" s="104"/>
      <c r="I1127" s="104"/>
      <c r="J1127" s="104"/>
      <c r="K1127" s="104"/>
      <c r="L1127" s="104"/>
      <c r="M1127" s="104"/>
      <c r="P1127" s="104"/>
      <c r="Q1127" s="104"/>
      <c r="U1127" s="104"/>
      <c r="AQ1127" s="104"/>
      <c r="AR1127" s="104"/>
      <c r="AS1127" s="104"/>
      <c r="AT1127" s="104"/>
      <c r="AU1127" s="104"/>
      <c r="AV1127" s="104"/>
      <c r="AW1127" s="104"/>
      <c r="AX1127" s="104"/>
      <c r="AY1127" s="104"/>
      <c r="BH1127" s="104"/>
      <c r="BJ1127" s="104"/>
      <c r="BK1127" s="104"/>
      <c r="BL1127" s="104"/>
      <c r="BM1127" s="104"/>
      <c r="BN1127" s="104"/>
      <c r="BO1127" s="104"/>
      <c r="BP1127" s="104"/>
      <c r="BQ1127" s="104"/>
      <c r="BR1127" s="104"/>
      <c r="BS1127" s="104"/>
      <c r="BT1127" s="104"/>
      <c r="BV1127" s="104"/>
      <c r="BW1127" s="104"/>
      <c r="BX1127" s="104"/>
      <c r="BY1127" s="104"/>
      <c r="BZ1127" s="104"/>
      <c r="CA1127" s="104"/>
      <c r="CB1127" s="104"/>
      <c r="CC1127" s="104"/>
      <c r="CD1127" s="104"/>
      <c r="CE1127" s="104"/>
      <c r="CF1127" s="104"/>
      <c r="CG1127" s="104"/>
      <c r="CJ1127" s="104"/>
      <c r="CL1127" s="104"/>
      <c r="CM1127" s="104"/>
      <c r="CN1127" s="104"/>
      <c r="CO1127" s="104"/>
      <c r="CP1127" s="104"/>
      <c r="CQ1127" s="104"/>
      <c r="CR1127" s="104"/>
      <c r="CS1127" s="104"/>
      <c r="CT1127" s="104"/>
      <c r="CU1127" s="104"/>
    </row>
    <row r="1128" spans="1:99" ht="13" x14ac:dyDescent="0.3">
      <c r="A1128" s="104"/>
      <c r="B1128" s="104"/>
      <c r="C1128" s="104"/>
      <c r="D1128" s="104"/>
      <c r="E1128" s="104"/>
      <c r="F1128" s="104"/>
      <c r="G1128" s="104"/>
      <c r="H1128" s="104"/>
      <c r="I1128" s="104"/>
      <c r="J1128" s="104"/>
      <c r="K1128" s="104"/>
      <c r="L1128" s="104"/>
      <c r="M1128" s="104"/>
      <c r="P1128" s="104"/>
      <c r="Q1128" s="104"/>
      <c r="U1128" s="104"/>
      <c r="AQ1128" s="104"/>
      <c r="AR1128" s="104"/>
      <c r="AS1128" s="104"/>
      <c r="AT1128" s="104"/>
      <c r="AU1128" s="104"/>
      <c r="AV1128" s="104"/>
      <c r="AW1128" s="104"/>
      <c r="AX1128" s="104"/>
      <c r="AY1128" s="104"/>
      <c r="BH1128" s="104"/>
      <c r="BJ1128" s="104"/>
      <c r="BK1128" s="104"/>
      <c r="BL1128" s="104"/>
      <c r="BM1128" s="104"/>
      <c r="BN1128" s="104"/>
      <c r="BO1128" s="104"/>
      <c r="BP1128" s="104"/>
      <c r="BQ1128" s="104"/>
      <c r="BR1128" s="104"/>
      <c r="BS1128" s="104"/>
      <c r="BT1128" s="104"/>
      <c r="BV1128" s="104"/>
      <c r="BW1128" s="104"/>
      <c r="BX1128" s="104"/>
      <c r="BY1128" s="104"/>
      <c r="BZ1128" s="104"/>
      <c r="CA1128" s="104"/>
      <c r="CB1128" s="104"/>
      <c r="CC1128" s="104"/>
      <c r="CD1128" s="104"/>
      <c r="CE1128" s="104"/>
      <c r="CF1128" s="104"/>
      <c r="CG1128" s="104"/>
      <c r="CJ1128" s="104"/>
      <c r="CL1128" s="104"/>
      <c r="CM1128" s="104"/>
      <c r="CN1128" s="104"/>
      <c r="CO1128" s="104"/>
      <c r="CP1128" s="104"/>
      <c r="CQ1128" s="104"/>
      <c r="CR1128" s="104"/>
      <c r="CS1128" s="104"/>
      <c r="CT1128" s="104"/>
      <c r="CU1128" s="104"/>
    </row>
    <row r="1129" spans="1:99" ht="13" x14ac:dyDescent="0.3">
      <c r="A1129" s="104"/>
      <c r="B1129" s="104"/>
      <c r="C1129" s="104"/>
      <c r="D1129" s="104"/>
      <c r="E1129" s="104"/>
      <c r="F1129" s="104"/>
      <c r="G1129" s="104"/>
      <c r="H1129" s="104"/>
      <c r="I1129" s="104"/>
      <c r="J1129" s="104"/>
      <c r="K1129" s="104"/>
      <c r="L1129" s="104"/>
      <c r="M1129" s="104"/>
      <c r="P1129" s="104"/>
      <c r="Q1129" s="104"/>
      <c r="U1129" s="104"/>
      <c r="AQ1129" s="104"/>
      <c r="AR1129" s="104"/>
      <c r="AS1129" s="104"/>
      <c r="AT1129" s="104"/>
      <c r="AU1129" s="104"/>
      <c r="AV1129" s="104"/>
      <c r="AW1129" s="104"/>
      <c r="AX1129" s="104"/>
      <c r="AY1129" s="104"/>
      <c r="BH1129" s="104"/>
      <c r="BJ1129" s="104"/>
      <c r="BK1129" s="104"/>
      <c r="BL1129" s="104"/>
      <c r="BM1129" s="104"/>
      <c r="BN1129" s="104"/>
      <c r="BO1129" s="104"/>
      <c r="BP1129" s="104"/>
      <c r="BQ1129" s="104"/>
      <c r="BR1129" s="104"/>
      <c r="BS1129" s="104"/>
      <c r="BT1129" s="104"/>
      <c r="BV1129" s="104"/>
      <c r="BW1129" s="104"/>
      <c r="BX1129" s="104"/>
      <c r="BY1129" s="104"/>
      <c r="BZ1129" s="104"/>
      <c r="CA1129" s="104"/>
      <c r="CB1129" s="104"/>
      <c r="CC1129" s="104"/>
      <c r="CD1129" s="104"/>
      <c r="CE1129" s="104"/>
      <c r="CF1129" s="104"/>
      <c r="CG1129" s="104"/>
      <c r="CJ1129" s="104"/>
      <c r="CL1129" s="104"/>
      <c r="CM1129" s="104"/>
      <c r="CN1129" s="104"/>
      <c r="CO1129" s="104"/>
      <c r="CP1129" s="104"/>
      <c r="CQ1129" s="104"/>
      <c r="CR1129" s="104"/>
      <c r="CS1129" s="104"/>
      <c r="CT1129" s="104"/>
      <c r="CU1129" s="104"/>
    </row>
    <row r="1130" spans="1:99" ht="13" x14ac:dyDescent="0.3">
      <c r="A1130" s="104"/>
      <c r="B1130" s="104"/>
      <c r="C1130" s="104"/>
      <c r="D1130" s="104"/>
      <c r="E1130" s="104"/>
      <c r="F1130" s="104"/>
      <c r="G1130" s="104"/>
      <c r="H1130" s="104"/>
      <c r="I1130" s="104"/>
      <c r="J1130" s="104"/>
      <c r="K1130" s="104"/>
      <c r="L1130" s="104"/>
      <c r="M1130" s="104"/>
      <c r="P1130" s="104"/>
      <c r="Q1130" s="104"/>
      <c r="U1130" s="104"/>
      <c r="AQ1130" s="104"/>
      <c r="AR1130" s="104"/>
      <c r="AS1130" s="104"/>
      <c r="AT1130" s="104"/>
      <c r="AU1130" s="104"/>
      <c r="AV1130" s="104"/>
      <c r="AW1130" s="104"/>
      <c r="AX1130" s="104"/>
      <c r="AY1130" s="104"/>
      <c r="BH1130" s="104"/>
      <c r="BJ1130" s="104"/>
      <c r="BK1130" s="104"/>
      <c r="BL1130" s="104"/>
      <c r="BM1130" s="104"/>
      <c r="BN1130" s="104"/>
      <c r="BO1130" s="104"/>
      <c r="BP1130" s="104"/>
      <c r="BQ1130" s="104"/>
      <c r="BR1130" s="104"/>
      <c r="BS1130" s="104"/>
      <c r="BT1130" s="104"/>
      <c r="BV1130" s="104"/>
      <c r="BW1130" s="104"/>
      <c r="BX1130" s="104"/>
      <c r="BY1130" s="104"/>
      <c r="BZ1130" s="104"/>
      <c r="CA1130" s="104"/>
      <c r="CB1130" s="104"/>
      <c r="CC1130" s="104"/>
      <c r="CD1130" s="104"/>
      <c r="CE1130" s="104"/>
      <c r="CF1130" s="104"/>
      <c r="CG1130" s="104"/>
      <c r="CJ1130" s="104"/>
      <c r="CL1130" s="104"/>
      <c r="CM1130" s="104"/>
      <c r="CN1130" s="104"/>
      <c r="CO1130" s="104"/>
      <c r="CP1130" s="104"/>
      <c r="CQ1130" s="104"/>
      <c r="CR1130" s="104"/>
      <c r="CS1130" s="104"/>
      <c r="CT1130" s="104"/>
      <c r="CU1130" s="104"/>
    </row>
    <row r="1131" spans="1:99" ht="13" x14ac:dyDescent="0.3">
      <c r="A1131" s="104"/>
      <c r="B1131" s="104"/>
      <c r="C1131" s="104"/>
      <c r="D1131" s="104"/>
      <c r="E1131" s="104"/>
      <c r="F1131" s="104"/>
      <c r="G1131" s="104"/>
      <c r="H1131" s="104"/>
      <c r="I1131" s="104"/>
      <c r="J1131" s="104"/>
      <c r="K1131" s="104"/>
      <c r="L1131" s="104"/>
      <c r="M1131" s="104"/>
      <c r="P1131" s="104"/>
      <c r="Q1131" s="104"/>
      <c r="U1131" s="104"/>
      <c r="AQ1131" s="104"/>
      <c r="AR1131" s="104"/>
      <c r="AS1131" s="104"/>
      <c r="AT1131" s="104"/>
      <c r="AU1131" s="104"/>
      <c r="AV1131" s="104"/>
      <c r="AW1131" s="104"/>
      <c r="AX1131" s="104"/>
      <c r="AY1131" s="104"/>
      <c r="BH1131" s="104"/>
      <c r="BJ1131" s="104"/>
      <c r="BK1131" s="104"/>
      <c r="BL1131" s="104"/>
      <c r="BM1131" s="104"/>
      <c r="BN1131" s="104"/>
      <c r="BO1131" s="104"/>
      <c r="BP1131" s="104"/>
      <c r="BQ1131" s="104"/>
      <c r="BR1131" s="104"/>
      <c r="BS1131" s="104"/>
      <c r="BT1131" s="104"/>
      <c r="BV1131" s="104"/>
      <c r="BW1131" s="104"/>
      <c r="BX1131" s="104"/>
      <c r="BY1131" s="104"/>
      <c r="BZ1131" s="104"/>
      <c r="CA1131" s="104"/>
      <c r="CB1131" s="104"/>
      <c r="CC1131" s="104"/>
      <c r="CD1131" s="104"/>
      <c r="CE1131" s="104"/>
      <c r="CF1131" s="104"/>
      <c r="CG1131" s="104"/>
      <c r="CJ1131" s="104"/>
      <c r="CL1131" s="104"/>
      <c r="CM1131" s="104"/>
      <c r="CN1131" s="104"/>
      <c r="CO1131" s="104"/>
      <c r="CP1131" s="104"/>
      <c r="CQ1131" s="104"/>
      <c r="CR1131" s="104"/>
      <c r="CS1131" s="104"/>
      <c r="CT1131" s="104"/>
      <c r="CU1131" s="104"/>
    </row>
    <row r="1132" spans="1:99" ht="13" x14ac:dyDescent="0.3">
      <c r="A1132" s="104"/>
      <c r="B1132" s="104"/>
      <c r="C1132" s="104"/>
      <c r="D1132" s="104"/>
      <c r="E1132" s="104"/>
      <c r="F1132" s="104"/>
      <c r="G1132" s="104"/>
      <c r="H1132" s="104"/>
      <c r="I1132" s="104"/>
      <c r="J1132" s="104"/>
      <c r="K1132" s="104"/>
      <c r="L1132" s="104"/>
      <c r="M1132" s="104"/>
      <c r="P1132" s="104"/>
      <c r="Q1132" s="104"/>
      <c r="U1132" s="104"/>
      <c r="AQ1132" s="104"/>
      <c r="AR1132" s="104"/>
      <c r="AS1132" s="104"/>
      <c r="AT1132" s="104"/>
      <c r="AU1132" s="104"/>
      <c r="AV1132" s="104"/>
      <c r="AW1132" s="104"/>
      <c r="AX1132" s="104"/>
      <c r="AY1132" s="104"/>
      <c r="BH1132" s="104"/>
      <c r="BJ1132" s="104"/>
      <c r="BK1132" s="104"/>
      <c r="BL1132" s="104"/>
      <c r="BM1132" s="104"/>
      <c r="BN1132" s="104"/>
      <c r="BO1132" s="104"/>
      <c r="BP1132" s="104"/>
      <c r="BQ1132" s="104"/>
      <c r="BR1132" s="104"/>
      <c r="BS1132" s="104"/>
      <c r="BT1132" s="104"/>
      <c r="BV1132" s="104"/>
      <c r="BW1132" s="104"/>
      <c r="BX1132" s="104"/>
      <c r="BY1132" s="104"/>
      <c r="BZ1132" s="104"/>
      <c r="CA1132" s="104"/>
      <c r="CB1132" s="104"/>
      <c r="CC1132" s="104"/>
      <c r="CD1132" s="104"/>
      <c r="CE1132" s="104"/>
      <c r="CF1132" s="104"/>
      <c r="CG1132" s="104"/>
      <c r="CJ1132" s="104"/>
      <c r="CL1132" s="104"/>
      <c r="CM1132" s="104"/>
      <c r="CN1132" s="104"/>
      <c r="CO1132" s="104"/>
      <c r="CP1132" s="104"/>
      <c r="CQ1132" s="104"/>
      <c r="CR1132" s="104"/>
      <c r="CS1132" s="104"/>
      <c r="CT1132" s="104"/>
      <c r="CU1132" s="104"/>
    </row>
    <row r="1133" spans="1:99" ht="13" x14ac:dyDescent="0.3">
      <c r="A1133" s="104"/>
      <c r="B1133" s="104"/>
      <c r="C1133" s="104"/>
      <c r="D1133" s="104"/>
      <c r="E1133" s="104"/>
      <c r="F1133" s="104"/>
      <c r="G1133" s="104"/>
      <c r="H1133" s="104"/>
      <c r="I1133" s="104"/>
      <c r="J1133" s="104"/>
      <c r="K1133" s="104"/>
      <c r="L1133" s="104"/>
      <c r="M1133" s="104"/>
      <c r="P1133" s="104"/>
      <c r="Q1133" s="104"/>
      <c r="U1133" s="104"/>
      <c r="AQ1133" s="104"/>
      <c r="AR1133" s="104"/>
      <c r="AS1133" s="104"/>
      <c r="AT1133" s="104"/>
      <c r="AU1133" s="104"/>
      <c r="AV1133" s="104"/>
      <c r="AW1133" s="104"/>
      <c r="AX1133" s="104"/>
      <c r="AY1133" s="104"/>
      <c r="BH1133" s="104"/>
      <c r="BJ1133" s="104"/>
      <c r="BK1133" s="104"/>
      <c r="BL1133" s="104"/>
      <c r="BM1133" s="104"/>
      <c r="BN1133" s="104"/>
      <c r="BO1133" s="104"/>
      <c r="BP1133" s="104"/>
      <c r="BQ1133" s="104"/>
      <c r="BR1133" s="104"/>
      <c r="BS1133" s="104"/>
      <c r="BT1133" s="104"/>
      <c r="BV1133" s="104"/>
      <c r="BW1133" s="104"/>
      <c r="BX1133" s="104"/>
      <c r="BY1133" s="104"/>
      <c r="BZ1133" s="104"/>
      <c r="CA1133" s="104"/>
      <c r="CB1133" s="104"/>
      <c r="CC1133" s="104"/>
      <c r="CD1133" s="104"/>
      <c r="CE1133" s="104"/>
      <c r="CF1133" s="104"/>
      <c r="CG1133" s="104"/>
      <c r="CJ1133" s="104"/>
      <c r="CL1133" s="104"/>
      <c r="CM1133" s="104"/>
      <c r="CN1133" s="104"/>
      <c r="CO1133" s="104"/>
      <c r="CP1133" s="104"/>
      <c r="CQ1133" s="104"/>
      <c r="CR1133" s="104"/>
      <c r="CS1133" s="104"/>
      <c r="CT1133" s="104"/>
      <c r="CU1133" s="104"/>
    </row>
    <row r="1134" spans="1:99" ht="13" x14ac:dyDescent="0.3">
      <c r="A1134" s="104"/>
      <c r="B1134" s="104"/>
      <c r="C1134" s="104"/>
      <c r="D1134" s="104"/>
      <c r="E1134" s="104"/>
      <c r="F1134" s="104"/>
      <c r="G1134" s="104"/>
      <c r="H1134" s="104"/>
      <c r="I1134" s="104"/>
      <c r="J1134" s="104"/>
      <c r="K1134" s="104"/>
      <c r="L1134" s="104"/>
      <c r="M1134" s="104"/>
      <c r="P1134" s="104"/>
      <c r="Q1134" s="104"/>
      <c r="U1134" s="104"/>
      <c r="AQ1134" s="104"/>
      <c r="AR1134" s="104"/>
      <c r="AS1134" s="104"/>
      <c r="AT1134" s="104"/>
      <c r="AU1134" s="104"/>
      <c r="AV1134" s="104"/>
      <c r="AW1134" s="104"/>
      <c r="AX1134" s="104"/>
      <c r="AY1134" s="104"/>
      <c r="BH1134" s="104"/>
      <c r="BJ1134" s="104"/>
      <c r="BK1134" s="104"/>
      <c r="BL1134" s="104"/>
      <c r="BM1134" s="104"/>
      <c r="BN1134" s="104"/>
      <c r="BO1134" s="104"/>
      <c r="BP1134" s="104"/>
      <c r="BQ1134" s="104"/>
      <c r="BR1134" s="104"/>
      <c r="BS1134" s="104"/>
      <c r="BT1134" s="104"/>
      <c r="BV1134" s="104"/>
      <c r="BW1134" s="104"/>
      <c r="BX1134" s="104"/>
      <c r="BY1134" s="104"/>
      <c r="BZ1134" s="104"/>
      <c r="CA1134" s="104"/>
      <c r="CB1134" s="104"/>
      <c r="CC1134" s="104"/>
      <c r="CD1134" s="104"/>
      <c r="CE1134" s="104"/>
      <c r="CF1134" s="104"/>
      <c r="CG1134" s="104"/>
      <c r="CJ1134" s="104"/>
      <c r="CL1134" s="104"/>
      <c r="CM1134" s="104"/>
      <c r="CN1134" s="104"/>
      <c r="CO1134" s="104"/>
      <c r="CP1134" s="104"/>
      <c r="CQ1134" s="104"/>
      <c r="CR1134" s="104"/>
      <c r="CS1134" s="104"/>
      <c r="CT1134" s="104"/>
      <c r="CU1134" s="104"/>
    </row>
    <row r="1135" spans="1:99" ht="13" x14ac:dyDescent="0.3">
      <c r="A1135" s="104"/>
      <c r="B1135" s="104"/>
      <c r="C1135" s="104"/>
      <c r="D1135" s="104"/>
      <c r="E1135" s="104"/>
      <c r="F1135" s="104"/>
      <c r="G1135" s="104"/>
      <c r="H1135" s="104"/>
      <c r="I1135" s="104"/>
      <c r="J1135" s="104"/>
      <c r="K1135" s="104"/>
      <c r="L1135" s="104"/>
      <c r="M1135" s="104"/>
      <c r="P1135" s="104"/>
      <c r="Q1135" s="104"/>
      <c r="U1135" s="104"/>
      <c r="AQ1135" s="104"/>
      <c r="AR1135" s="104"/>
      <c r="AS1135" s="104"/>
      <c r="AT1135" s="104"/>
      <c r="AU1135" s="104"/>
      <c r="AV1135" s="104"/>
      <c r="AW1135" s="104"/>
      <c r="AX1135" s="104"/>
      <c r="AY1135" s="104"/>
      <c r="BH1135" s="104"/>
      <c r="BJ1135" s="104"/>
      <c r="BK1135" s="104"/>
      <c r="BL1135" s="104"/>
      <c r="BM1135" s="104"/>
      <c r="BN1135" s="104"/>
      <c r="BO1135" s="104"/>
      <c r="BP1135" s="104"/>
      <c r="BQ1135" s="104"/>
      <c r="BR1135" s="104"/>
      <c r="BS1135" s="104"/>
      <c r="BT1135" s="104"/>
      <c r="BV1135" s="104"/>
      <c r="BW1135" s="104"/>
      <c r="BX1135" s="104"/>
      <c r="BY1135" s="104"/>
      <c r="BZ1135" s="104"/>
      <c r="CA1135" s="104"/>
      <c r="CB1135" s="104"/>
      <c r="CC1135" s="104"/>
      <c r="CD1135" s="104"/>
      <c r="CE1135" s="104"/>
      <c r="CF1135" s="104"/>
      <c r="CG1135" s="104"/>
      <c r="CJ1135" s="104"/>
      <c r="CL1135" s="104"/>
      <c r="CM1135" s="104"/>
      <c r="CN1135" s="104"/>
      <c r="CO1135" s="104"/>
      <c r="CP1135" s="104"/>
      <c r="CQ1135" s="104"/>
      <c r="CR1135" s="104"/>
      <c r="CS1135" s="104"/>
      <c r="CT1135" s="104"/>
      <c r="CU1135" s="104"/>
    </row>
    <row r="1136" spans="1:99" ht="13" x14ac:dyDescent="0.3">
      <c r="A1136" s="104"/>
      <c r="B1136" s="104"/>
      <c r="C1136" s="104"/>
      <c r="D1136" s="104"/>
      <c r="E1136" s="104"/>
      <c r="F1136" s="104"/>
      <c r="G1136" s="104"/>
      <c r="H1136" s="104"/>
      <c r="I1136" s="104"/>
      <c r="J1136" s="104"/>
      <c r="K1136" s="104"/>
      <c r="L1136" s="104"/>
      <c r="M1136" s="104"/>
      <c r="P1136" s="104"/>
      <c r="Q1136" s="104"/>
      <c r="U1136" s="104"/>
      <c r="AQ1136" s="104"/>
      <c r="AR1136" s="104"/>
      <c r="AS1136" s="104"/>
      <c r="AT1136" s="104"/>
      <c r="AU1136" s="104"/>
      <c r="AV1136" s="104"/>
      <c r="AW1136" s="104"/>
      <c r="AX1136" s="104"/>
      <c r="AY1136" s="104"/>
      <c r="BH1136" s="104"/>
      <c r="BJ1136" s="104"/>
      <c r="BK1136" s="104"/>
      <c r="BL1136" s="104"/>
      <c r="BM1136" s="104"/>
      <c r="BN1136" s="104"/>
      <c r="BO1136" s="104"/>
      <c r="BP1136" s="104"/>
      <c r="BQ1136" s="104"/>
      <c r="BR1136" s="104"/>
      <c r="BS1136" s="104"/>
      <c r="BT1136" s="104"/>
      <c r="BV1136" s="104"/>
      <c r="BW1136" s="104"/>
      <c r="BX1136" s="104"/>
      <c r="BY1136" s="104"/>
      <c r="BZ1136" s="104"/>
      <c r="CA1136" s="104"/>
      <c r="CB1136" s="104"/>
      <c r="CC1136" s="104"/>
      <c r="CD1136" s="104"/>
      <c r="CE1136" s="104"/>
      <c r="CF1136" s="104"/>
      <c r="CG1136" s="104"/>
      <c r="CJ1136" s="104"/>
      <c r="CL1136" s="104"/>
      <c r="CM1136" s="104"/>
      <c r="CN1136" s="104"/>
      <c r="CO1136" s="104"/>
      <c r="CP1136" s="104"/>
      <c r="CQ1136" s="104"/>
      <c r="CR1136" s="104"/>
      <c r="CS1136" s="104"/>
      <c r="CT1136" s="104"/>
      <c r="CU1136" s="104"/>
    </row>
    <row r="1137" spans="1:99" ht="13" x14ac:dyDescent="0.3">
      <c r="A1137" s="104"/>
      <c r="B1137" s="104"/>
      <c r="C1137" s="104"/>
      <c r="D1137" s="104"/>
      <c r="E1137" s="104"/>
      <c r="F1137" s="104"/>
      <c r="G1137" s="104"/>
      <c r="H1137" s="104"/>
      <c r="I1137" s="104"/>
      <c r="J1137" s="104"/>
      <c r="K1137" s="104"/>
      <c r="L1137" s="104"/>
      <c r="M1137" s="104"/>
      <c r="P1137" s="104"/>
      <c r="Q1137" s="104"/>
      <c r="U1137" s="104"/>
      <c r="AQ1137" s="104"/>
      <c r="AR1137" s="104"/>
      <c r="AS1137" s="104"/>
      <c r="AT1137" s="104"/>
      <c r="AU1137" s="104"/>
      <c r="AV1137" s="104"/>
      <c r="AW1137" s="104"/>
      <c r="AX1137" s="104"/>
      <c r="AY1137" s="104"/>
      <c r="BH1137" s="104"/>
      <c r="BJ1137" s="104"/>
      <c r="BK1137" s="104"/>
      <c r="BL1137" s="104"/>
      <c r="BM1137" s="104"/>
      <c r="BN1137" s="104"/>
      <c r="BO1137" s="104"/>
      <c r="BP1137" s="104"/>
      <c r="BQ1137" s="104"/>
      <c r="BR1137" s="104"/>
      <c r="BS1137" s="104"/>
      <c r="BT1137" s="104"/>
      <c r="BV1137" s="104"/>
      <c r="BW1137" s="104"/>
      <c r="BX1137" s="104"/>
      <c r="BY1137" s="104"/>
      <c r="BZ1137" s="104"/>
      <c r="CA1137" s="104"/>
      <c r="CB1137" s="104"/>
      <c r="CC1137" s="104"/>
      <c r="CD1137" s="104"/>
      <c r="CE1137" s="104"/>
      <c r="CF1137" s="104"/>
      <c r="CG1137" s="104"/>
      <c r="CJ1137" s="104"/>
      <c r="CL1137" s="104"/>
      <c r="CM1137" s="104"/>
      <c r="CN1137" s="104"/>
      <c r="CO1137" s="104"/>
      <c r="CP1137" s="104"/>
      <c r="CQ1137" s="104"/>
      <c r="CR1137" s="104"/>
      <c r="CS1137" s="104"/>
      <c r="CT1137" s="104"/>
      <c r="CU1137" s="104"/>
    </row>
    <row r="1138" spans="1:99" ht="13" x14ac:dyDescent="0.3">
      <c r="A1138" s="104"/>
      <c r="B1138" s="104"/>
      <c r="C1138" s="104"/>
      <c r="D1138" s="104"/>
      <c r="E1138" s="104"/>
      <c r="F1138" s="104"/>
      <c r="G1138" s="104"/>
      <c r="H1138" s="104"/>
      <c r="I1138" s="104"/>
      <c r="J1138" s="104"/>
      <c r="K1138" s="104"/>
      <c r="L1138" s="104"/>
      <c r="M1138" s="104"/>
      <c r="P1138" s="104"/>
      <c r="Q1138" s="104"/>
      <c r="U1138" s="104"/>
      <c r="AQ1138" s="104"/>
      <c r="AR1138" s="104"/>
      <c r="AS1138" s="104"/>
      <c r="AT1138" s="104"/>
      <c r="AU1138" s="104"/>
      <c r="AV1138" s="104"/>
      <c r="AW1138" s="104"/>
      <c r="AX1138" s="104"/>
      <c r="AY1138" s="104"/>
      <c r="BH1138" s="104"/>
      <c r="BJ1138" s="104"/>
      <c r="BK1138" s="104"/>
      <c r="BL1138" s="104"/>
      <c r="BM1138" s="104"/>
      <c r="BN1138" s="104"/>
      <c r="BO1138" s="104"/>
      <c r="BP1138" s="104"/>
      <c r="BQ1138" s="104"/>
      <c r="BR1138" s="104"/>
      <c r="BS1138" s="104"/>
      <c r="BT1138" s="104"/>
      <c r="BV1138" s="104"/>
      <c r="BW1138" s="104"/>
      <c r="BX1138" s="104"/>
      <c r="BY1138" s="104"/>
      <c r="BZ1138" s="104"/>
      <c r="CA1138" s="104"/>
      <c r="CB1138" s="104"/>
      <c r="CC1138" s="104"/>
      <c r="CD1138" s="104"/>
      <c r="CE1138" s="104"/>
      <c r="CF1138" s="104"/>
      <c r="CG1138" s="104"/>
      <c r="CJ1138" s="104"/>
      <c r="CL1138" s="104"/>
      <c r="CM1138" s="104"/>
      <c r="CN1138" s="104"/>
      <c r="CO1138" s="104"/>
      <c r="CP1138" s="104"/>
      <c r="CQ1138" s="104"/>
      <c r="CR1138" s="104"/>
      <c r="CS1138" s="104"/>
      <c r="CT1138" s="104"/>
      <c r="CU1138" s="104"/>
    </row>
    <row r="1139" spans="1:99" ht="13" x14ac:dyDescent="0.3">
      <c r="A1139" s="104"/>
      <c r="B1139" s="104"/>
      <c r="C1139" s="104"/>
      <c r="D1139" s="104"/>
      <c r="E1139" s="104"/>
      <c r="F1139" s="104"/>
      <c r="G1139" s="104"/>
      <c r="H1139" s="104"/>
      <c r="I1139" s="104"/>
      <c r="J1139" s="104"/>
      <c r="K1139" s="104"/>
      <c r="L1139" s="104"/>
      <c r="M1139" s="104"/>
      <c r="P1139" s="104"/>
      <c r="Q1139" s="104"/>
      <c r="U1139" s="104"/>
      <c r="AQ1139" s="104"/>
      <c r="AR1139" s="104"/>
      <c r="AS1139" s="104"/>
      <c r="AT1139" s="104"/>
      <c r="AU1139" s="104"/>
      <c r="AV1139" s="104"/>
      <c r="AW1139" s="104"/>
      <c r="AX1139" s="104"/>
      <c r="AY1139" s="104"/>
      <c r="BH1139" s="104"/>
      <c r="BJ1139" s="104"/>
      <c r="BK1139" s="104"/>
      <c r="BL1139" s="104"/>
      <c r="BM1139" s="104"/>
      <c r="BN1139" s="104"/>
      <c r="BO1139" s="104"/>
      <c r="BP1139" s="104"/>
      <c r="BQ1139" s="104"/>
      <c r="BR1139" s="104"/>
      <c r="BS1139" s="104"/>
      <c r="BT1139" s="104"/>
      <c r="BV1139" s="104"/>
      <c r="BW1139" s="104"/>
      <c r="BX1139" s="104"/>
      <c r="BY1139" s="104"/>
      <c r="BZ1139" s="104"/>
      <c r="CA1139" s="104"/>
      <c r="CB1139" s="104"/>
      <c r="CC1139" s="104"/>
      <c r="CD1139" s="104"/>
      <c r="CE1139" s="104"/>
      <c r="CF1139" s="104"/>
      <c r="CG1139" s="104"/>
      <c r="CJ1139" s="104"/>
      <c r="CL1139" s="104"/>
      <c r="CM1139" s="104"/>
      <c r="CN1139" s="104"/>
      <c r="CO1139" s="104"/>
      <c r="CP1139" s="104"/>
      <c r="CQ1139" s="104"/>
      <c r="CR1139" s="104"/>
      <c r="CS1139" s="104"/>
      <c r="CT1139" s="104"/>
      <c r="CU1139" s="104"/>
    </row>
    <row r="1140" spans="1:99" ht="13" x14ac:dyDescent="0.3">
      <c r="A1140" s="104"/>
      <c r="B1140" s="104"/>
      <c r="C1140" s="104"/>
      <c r="D1140" s="104"/>
      <c r="E1140" s="104"/>
      <c r="F1140" s="104"/>
      <c r="G1140" s="104"/>
      <c r="H1140" s="104"/>
      <c r="I1140" s="104"/>
      <c r="J1140" s="104"/>
      <c r="K1140" s="104"/>
      <c r="L1140" s="104"/>
      <c r="M1140" s="104"/>
      <c r="P1140" s="104"/>
      <c r="Q1140" s="104"/>
      <c r="U1140" s="104"/>
      <c r="AQ1140" s="104"/>
      <c r="AR1140" s="104"/>
      <c r="AS1140" s="104"/>
      <c r="AT1140" s="104"/>
      <c r="AU1140" s="104"/>
      <c r="AV1140" s="104"/>
      <c r="AW1140" s="104"/>
      <c r="AX1140" s="104"/>
      <c r="AY1140" s="104"/>
      <c r="BH1140" s="104"/>
      <c r="BJ1140" s="104"/>
      <c r="BK1140" s="104"/>
      <c r="BL1140" s="104"/>
      <c r="BM1140" s="104"/>
      <c r="BN1140" s="104"/>
      <c r="BO1140" s="104"/>
      <c r="BP1140" s="104"/>
      <c r="BQ1140" s="104"/>
      <c r="BR1140" s="104"/>
      <c r="BS1140" s="104"/>
      <c r="BT1140" s="104"/>
      <c r="BV1140" s="104"/>
      <c r="BW1140" s="104"/>
      <c r="BX1140" s="104"/>
      <c r="BY1140" s="104"/>
      <c r="BZ1140" s="104"/>
      <c r="CA1140" s="104"/>
      <c r="CB1140" s="104"/>
      <c r="CC1140" s="104"/>
      <c r="CD1140" s="104"/>
      <c r="CE1140" s="104"/>
      <c r="CF1140" s="104"/>
      <c r="CG1140" s="104"/>
      <c r="CJ1140" s="104"/>
      <c r="CL1140" s="104"/>
      <c r="CM1140" s="104"/>
      <c r="CN1140" s="104"/>
      <c r="CO1140" s="104"/>
      <c r="CP1140" s="104"/>
      <c r="CQ1140" s="104"/>
      <c r="CR1140" s="104"/>
      <c r="CS1140" s="104"/>
      <c r="CT1140" s="104"/>
      <c r="CU1140" s="104"/>
    </row>
    <row r="1141" spans="1:99" ht="13" x14ac:dyDescent="0.3">
      <c r="A1141" s="104"/>
      <c r="B1141" s="104"/>
      <c r="C1141" s="104"/>
      <c r="D1141" s="104"/>
      <c r="E1141" s="104"/>
      <c r="F1141" s="104"/>
      <c r="G1141" s="104"/>
      <c r="H1141" s="104"/>
      <c r="I1141" s="104"/>
      <c r="J1141" s="104"/>
      <c r="K1141" s="104"/>
      <c r="L1141" s="104"/>
      <c r="M1141" s="104"/>
      <c r="P1141" s="104"/>
      <c r="Q1141" s="104"/>
      <c r="U1141" s="104"/>
      <c r="AQ1141" s="104"/>
      <c r="AR1141" s="104"/>
      <c r="AS1141" s="104"/>
      <c r="AT1141" s="104"/>
      <c r="AU1141" s="104"/>
      <c r="AV1141" s="104"/>
      <c r="AW1141" s="104"/>
      <c r="AX1141" s="104"/>
      <c r="AY1141" s="104"/>
      <c r="BH1141" s="104"/>
      <c r="BJ1141" s="104"/>
      <c r="BK1141" s="104"/>
      <c r="BL1141" s="104"/>
      <c r="BM1141" s="104"/>
      <c r="BN1141" s="104"/>
      <c r="BO1141" s="104"/>
      <c r="BP1141" s="104"/>
      <c r="BQ1141" s="104"/>
      <c r="BR1141" s="104"/>
      <c r="BS1141" s="104"/>
      <c r="BT1141" s="104"/>
      <c r="BV1141" s="104"/>
      <c r="BW1141" s="104"/>
      <c r="BX1141" s="104"/>
      <c r="BY1141" s="104"/>
      <c r="BZ1141" s="104"/>
      <c r="CA1141" s="104"/>
      <c r="CB1141" s="104"/>
      <c r="CC1141" s="104"/>
      <c r="CD1141" s="104"/>
      <c r="CE1141" s="104"/>
      <c r="CF1141" s="104"/>
      <c r="CG1141" s="104"/>
      <c r="CJ1141" s="104"/>
      <c r="CL1141" s="104"/>
      <c r="CM1141" s="104"/>
      <c r="CN1141" s="104"/>
      <c r="CO1141" s="104"/>
      <c r="CP1141" s="104"/>
      <c r="CQ1141" s="104"/>
      <c r="CR1141" s="104"/>
      <c r="CS1141" s="104"/>
      <c r="CT1141" s="104"/>
      <c r="CU1141" s="104"/>
    </row>
    <row r="1142" spans="1:99" ht="13" x14ac:dyDescent="0.3">
      <c r="A1142" s="104"/>
      <c r="B1142" s="104"/>
      <c r="C1142" s="104"/>
      <c r="D1142" s="104"/>
      <c r="E1142" s="104"/>
      <c r="F1142" s="104"/>
      <c r="G1142" s="104"/>
      <c r="H1142" s="104"/>
      <c r="I1142" s="104"/>
      <c r="J1142" s="104"/>
      <c r="K1142" s="104"/>
      <c r="L1142" s="104"/>
      <c r="M1142" s="104"/>
      <c r="P1142" s="104"/>
      <c r="Q1142" s="104"/>
      <c r="U1142" s="104"/>
      <c r="AQ1142" s="104"/>
      <c r="AR1142" s="104"/>
      <c r="AS1142" s="104"/>
      <c r="AT1142" s="104"/>
      <c r="AU1142" s="104"/>
      <c r="AV1142" s="104"/>
      <c r="AW1142" s="104"/>
      <c r="AX1142" s="104"/>
      <c r="AY1142" s="104"/>
      <c r="BH1142" s="104"/>
      <c r="BJ1142" s="104"/>
      <c r="BK1142" s="104"/>
      <c r="BL1142" s="104"/>
      <c r="BM1142" s="104"/>
      <c r="BN1142" s="104"/>
      <c r="BO1142" s="104"/>
      <c r="BP1142" s="104"/>
      <c r="BQ1142" s="104"/>
      <c r="BR1142" s="104"/>
      <c r="BS1142" s="104"/>
      <c r="BT1142" s="104"/>
      <c r="BV1142" s="104"/>
      <c r="BW1142" s="104"/>
      <c r="BX1142" s="104"/>
      <c r="BY1142" s="104"/>
      <c r="BZ1142" s="104"/>
      <c r="CA1142" s="104"/>
      <c r="CB1142" s="104"/>
      <c r="CC1142" s="104"/>
      <c r="CD1142" s="104"/>
      <c r="CE1142" s="104"/>
      <c r="CF1142" s="104"/>
      <c r="CG1142" s="104"/>
      <c r="CJ1142" s="104"/>
      <c r="CL1142" s="104"/>
      <c r="CM1142" s="104"/>
      <c r="CN1142" s="104"/>
      <c r="CO1142" s="104"/>
      <c r="CP1142" s="104"/>
      <c r="CQ1142" s="104"/>
      <c r="CR1142" s="104"/>
      <c r="CS1142" s="104"/>
      <c r="CT1142" s="104"/>
      <c r="CU1142" s="104"/>
    </row>
    <row r="1143" spans="1:99" ht="13" x14ac:dyDescent="0.3">
      <c r="A1143" s="104"/>
      <c r="B1143" s="104"/>
      <c r="C1143" s="104"/>
      <c r="D1143" s="104"/>
      <c r="E1143" s="104"/>
      <c r="F1143" s="104"/>
      <c r="G1143" s="104"/>
      <c r="H1143" s="104"/>
      <c r="I1143" s="104"/>
      <c r="J1143" s="104"/>
      <c r="K1143" s="104"/>
      <c r="L1143" s="104"/>
      <c r="M1143" s="104"/>
      <c r="P1143" s="104"/>
      <c r="Q1143" s="104"/>
      <c r="U1143" s="104"/>
      <c r="AQ1143" s="104"/>
      <c r="AR1143" s="104"/>
      <c r="AS1143" s="104"/>
      <c r="AT1143" s="104"/>
      <c r="AU1143" s="104"/>
      <c r="AV1143" s="104"/>
      <c r="AW1143" s="104"/>
      <c r="AX1143" s="104"/>
      <c r="AY1143" s="104"/>
      <c r="BH1143" s="104"/>
      <c r="BJ1143" s="104"/>
      <c r="BK1143" s="104"/>
      <c r="BL1143" s="104"/>
      <c r="BM1143" s="104"/>
      <c r="BN1143" s="104"/>
      <c r="BO1143" s="104"/>
      <c r="BP1143" s="104"/>
      <c r="BQ1143" s="104"/>
      <c r="BR1143" s="104"/>
      <c r="BS1143" s="104"/>
      <c r="BT1143" s="104"/>
      <c r="BV1143" s="104"/>
      <c r="BW1143" s="104"/>
      <c r="BX1143" s="104"/>
      <c r="BY1143" s="104"/>
      <c r="BZ1143" s="104"/>
      <c r="CA1143" s="104"/>
      <c r="CB1143" s="104"/>
      <c r="CC1143" s="104"/>
      <c r="CD1143" s="104"/>
      <c r="CE1143" s="104"/>
      <c r="CF1143" s="104"/>
      <c r="CG1143" s="104"/>
      <c r="CJ1143" s="104"/>
      <c r="CL1143" s="104"/>
      <c r="CM1143" s="104"/>
      <c r="CN1143" s="104"/>
      <c r="CO1143" s="104"/>
      <c r="CP1143" s="104"/>
      <c r="CQ1143" s="104"/>
      <c r="CR1143" s="104"/>
      <c r="CS1143" s="104"/>
      <c r="CT1143" s="104"/>
      <c r="CU1143" s="104"/>
    </row>
    <row r="1144" spans="1:99" ht="13" x14ac:dyDescent="0.3">
      <c r="A1144" s="104"/>
      <c r="B1144" s="104"/>
      <c r="C1144" s="104"/>
      <c r="D1144" s="104"/>
      <c r="E1144" s="104"/>
      <c r="F1144" s="104"/>
      <c r="G1144" s="104"/>
      <c r="H1144" s="104"/>
      <c r="I1144" s="104"/>
      <c r="J1144" s="104"/>
      <c r="K1144" s="104"/>
      <c r="L1144" s="104"/>
      <c r="M1144" s="104"/>
      <c r="P1144" s="104"/>
      <c r="Q1144" s="104"/>
      <c r="U1144" s="104"/>
      <c r="AQ1144" s="104"/>
      <c r="AR1144" s="104"/>
      <c r="AS1144" s="104"/>
      <c r="AT1144" s="104"/>
      <c r="AU1144" s="104"/>
      <c r="AV1144" s="104"/>
      <c r="AW1144" s="104"/>
      <c r="AX1144" s="104"/>
      <c r="AY1144" s="104"/>
      <c r="BH1144" s="104"/>
      <c r="BJ1144" s="104"/>
      <c r="BK1144" s="104"/>
      <c r="BL1144" s="104"/>
      <c r="BM1144" s="104"/>
      <c r="BN1144" s="104"/>
      <c r="BO1144" s="104"/>
      <c r="BP1144" s="104"/>
      <c r="BQ1144" s="104"/>
      <c r="BR1144" s="104"/>
      <c r="BS1144" s="104"/>
      <c r="BT1144" s="104"/>
      <c r="BV1144" s="104"/>
      <c r="BW1144" s="104"/>
      <c r="BX1144" s="104"/>
      <c r="BY1144" s="104"/>
      <c r="BZ1144" s="104"/>
      <c r="CA1144" s="104"/>
      <c r="CB1144" s="104"/>
      <c r="CC1144" s="104"/>
      <c r="CD1144" s="104"/>
      <c r="CE1144" s="104"/>
      <c r="CF1144" s="104"/>
      <c r="CG1144" s="104"/>
      <c r="CJ1144" s="104"/>
      <c r="CL1144" s="104"/>
      <c r="CM1144" s="104"/>
      <c r="CN1144" s="104"/>
      <c r="CO1144" s="104"/>
      <c r="CP1144" s="104"/>
      <c r="CQ1144" s="104"/>
      <c r="CR1144" s="104"/>
      <c r="CS1144" s="104"/>
      <c r="CT1144" s="104"/>
      <c r="CU1144" s="104"/>
    </row>
    <row r="1145" spans="1:99" ht="13" x14ac:dyDescent="0.3">
      <c r="A1145" s="104"/>
      <c r="B1145" s="104"/>
      <c r="C1145" s="104"/>
      <c r="D1145" s="104"/>
      <c r="E1145" s="104"/>
      <c r="F1145" s="104"/>
      <c r="G1145" s="104"/>
      <c r="H1145" s="104"/>
      <c r="I1145" s="104"/>
      <c r="J1145" s="104"/>
      <c r="K1145" s="104"/>
      <c r="L1145" s="104"/>
      <c r="M1145" s="104"/>
      <c r="P1145" s="104"/>
      <c r="Q1145" s="104"/>
      <c r="U1145" s="104"/>
      <c r="AQ1145" s="104"/>
      <c r="AR1145" s="104"/>
      <c r="AS1145" s="104"/>
      <c r="AT1145" s="104"/>
      <c r="AU1145" s="104"/>
      <c r="AV1145" s="104"/>
      <c r="AW1145" s="104"/>
      <c r="AX1145" s="104"/>
      <c r="AY1145" s="104"/>
      <c r="BH1145" s="104"/>
      <c r="BJ1145" s="104"/>
      <c r="BK1145" s="104"/>
      <c r="BL1145" s="104"/>
      <c r="BM1145" s="104"/>
      <c r="BN1145" s="104"/>
      <c r="BO1145" s="104"/>
      <c r="BP1145" s="104"/>
      <c r="BQ1145" s="104"/>
      <c r="BR1145" s="104"/>
      <c r="BS1145" s="104"/>
      <c r="BT1145" s="104"/>
      <c r="BV1145" s="104"/>
      <c r="BW1145" s="104"/>
      <c r="BX1145" s="104"/>
      <c r="BY1145" s="104"/>
      <c r="BZ1145" s="104"/>
      <c r="CA1145" s="104"/>
      <c r="CB1145" s="104"/>
      <c r="CC1145" s="104"/>
      <c r="CD1145" s="104"/>
      <c r="CE1145" s="104"/>
      <c r="CF1145" s="104"/>
      <c r="CG1145" s="104"/>
      <c r="CJ1145" s="104"/>
      <c r="CL1145" s="104"/>
      <c r="CM1145" s="104"/>
      <c r="CN1145" s="104"/>
      <c r="CO1145" s="104"/>
      <c r="CP1145" s="104"/>
      <c r="CQ1145" s="104"/>
      <c r="CR1145" s="104"/>
      <c r="CS1145" s="104"/>
      <c r="CT1145" s="104"/>
      <c r="CU1145" s="104"/>
    </row>
    <row r="1146" spans="1:99" ht="13" x14ac:dyDescent="0.3">
      <c r="A1146" s="104"/>
      <c r="B1146" s="104"/>
      <c r="C1146" s="104"/>
      <c r="D1146" s="104"/>
      <c r="E1146" s="104"/>
      <c r="F1146" s="104"/>
      <c r="G1146" s="104"/>
      <c r="H1146" s="104"/>
      <c r="I1146" s="104"/>
      <c r="J1146" s="104"/>
      <c r="K1146" s="104"/>
      <c r="L1146" s="104"/>
      <c r="M1146" s="104"/>
      <c r="P1146" s="104"/>
      <c r="Q1146" s="104"/>
      <c r="U1146" s="104"/>
      <c r="AQ1146" s="104"/>
      <c r="AR1146" s="104"/>
      <c r="AS1146" s="104"/>
      <c r="AT1146" s="104"/>
      <c r="AU1146" s="104"/>
      <c r="AV1146" s="104"/>
      <c r="AW1146" s="104"/>
      <c r="AX1146" s="104"/>
      <c r="AY1146" s="104"/>
      <c r="BH1146" s="104"/>
      <c r="BJ1146" s="104"/>
      <c r="BK1146" s="104"/>
      <c r="BL1146" s="104"/>
      <c r="BM1146" s="104"/>
      <c r="BN1146" s="104"/>
      <c r="BO1146" s="104"/>
      <c r="BP1146" s="104"/>
      <c r="BQ1146" s="104"/>
      <c r="BR1146" s="104"/>
      <c r="BS1146" s="104"/>
      <c r="BT1146" s="104"/>
      <c r="BV1146" s="104"/>
      <c r="BW1146" s="104"/>
      <c r="BX1146" s="104"/>
      <c r="BY1146" s="104"/>
      <c r="BZ1146" s="104"/>
      <c r="CA1146" s="104"/>
      <c r="CB1146" s="104"/>
      <c r="CC1146" s="104"/>
      <c r="CD1146" s="104"/>
      <c r="CE1146" s="104"/>
      <c r="CF1146" s="104"/>
      <c r="CG1146" s="104"/>
      <c r="CJ1146" s="104"/>
      <c r="CL1146" s="104"/>
      <c r="CM1146" s="104"/>
      <c r="CN1146" s="104"/>
      <c r="CO1146" s="104"/>
      <c r="CP1146" s="104"/>
      <c r="CQ1146" s="104"/>
      <c r="CR1146" s="104"/>
      <c r="CS1146" s="104"/>
      <c r="CT1146" s="104"/>
      <c r="CU1146" s="104"/>
    </row>
    <row r="1147" spans="1:99" ht="13" x14ac:dyDescent="0.3">
      <c r="A1147" s="104"/>
      <c r="B1147" s="104"/>
      <c r="C1147" s="104"/>
      <c r="D1147" s="104"/>
      <c r="E1147" s="104"/>
      <c r="F1147" s="104"/>
      <c r="G1147" s="104"/>
      <c r="H1147" s="104"/>
      <c r="I1147" s="104"/>
      <c r="J1147" s="104"/>
      <c r="K1147" s="104"/>
      <c r="L1147" s="104"/>
      <c r="M1147" s="104"/>
      <c r="P1147" s="104"/>
      <c r="Q1147" s="104"/>
      <c r="U1147" s="104"/>
      <c r="AQ1147" s="104"/>
      <c r="AR1147" s="104"/>
      <c r="AS1147" s="104"/>
      <c r="AT1147" s="104"/>
      <c r="AU1147" s="104"/>
      <c r="AV1147" s="104"/>
      <c r="AW1147" s="104"/>
      <c r="AX1147" s="104"/>
      <c r="AY1147" s="104"/>
      <c r="BH1147" s="104"/>
      <c r="BJ1147" s="104"/>
      <c r="BK1147" s="104"/>
      <c r="BL1147" s="104"/>
      <c r="BM1147" s="104"/>
      <c r="BN1147" s="104"/>
      <c r="BO1147" s="104"/>
      <c r="BP1147" s="104"/>
      <c r="BQ1147" s="104"/>
      <c r="BR1147" s="104"/>
      <c r="BS1147" s="104"/>
      <c r="BT1147" s="104"/>
      <c r="BV1147" s="104"/>
      <c r="BW1147" s="104"/>
      <c r="BX1147" s="104"/>
      <c r="BY1147" s="104"/>
      <c r="BZ1147" s="104"/>
      <c r="CA1147" s="104"/>
      <c r="CB1147" s="104"/>
      <c r="CC1147" s="104"/>
      <c r="CD1147" s="104"/>
      <c r="CE1147" s="104"/>
      <c r="CF1147" s="104"/>
      <c r="CG1147" s="104"/>
      <c r="CJ1147" s="104"/>
      <c r="CL1147" s="104"/>
      <c r="CM1147" s="104"/>
      <c r="CN1147" s="104"/>
      <c r="CO1147" s="104"/>
      <c r="CP1147" s="104"/>
      <c r="CQ1147" s="104"/>
      <c r="CR1147" s="104"/>
      <c r="CS1147" s="104"/>
      <c r="CT1147" s="104"/>
      <c r="CU1147" s="104"/>
    </row>
    <row r="1148" spans="1:99" ht="13" x14ac:dyDescent="0.3">
      <c r="A1148" s="104"/>
      <c r="B1148" s="104"/>
      <c r="C1148" s="104"/>
      <c r="D1148" s="104"/>
      <c r="E1148" s="104"/>
      <c r="F1148" s="104"/>
      <c r="G1148" s="104"/>
      <c r="H1148" s="104"/>
      <c r="I1148" s="104"/>
      <c r="J1148" s="104"/>
      <c r="K1148" s="104"/>
      <c r="L1148" s="104"/>
      <c r="M1148" s="104"/>
      <c r="P1148" s="104"/>
      <c r="Q1148" s="104"/>
      <c r="U1148" s="104"/>
      <c r="AQ1148" s="104"/>
      <c r="AR1148" s="104"/>
      <c r="AS1148" s="104"/>
      <c r="AT1148" s="104"/>
      <c r="AU1148" s="104"/>
      <c r="AV1148" s="104"/>
      <c r="AW1148" s="104"/>
      <c r="AX1148" s="104"/>
      <c r="AY1148" s="104"/>
      <c r="BH1148" s="104"/>
      <c r="BJ1148" s="104"/>
      <c r="BK1148" s="104"/>
      <c r="BL1148" s="104"/>
      <c r="BM1148" s="104"/>
      <c r="BN1148" s="104"/>
      <c r="BO1148" s="104"/>
      <c r="BP1148" s="104"/>
      <c r="BQ1148" s="104"/>
      <c r="BR1148" s="104"/>
      <c r="BS1148" s="104"/>
      <c r="BT1148" s="104"/>
      <c r="BV1148" s="104"/>
      <c r="BW1148" s="104"/>
      <c r="BX1148" s="104"/>
      <c r="BY1148" s="104"/>
      <c r="BZ1148" s="104"/>
      <c r="CA1148" s="104"/>
      <c r="CB1148" s="104"/>
      <c r="CC1148" s="104"/>
      <c r="CD1148" s="104"/>
      <c r="CE1148" s="104"/>
      <c r="CF1148" s="104"/>
      <c r="CG1148" s="104"/>
      <c r="CJ1148" s="104"/>
      <c r="CL1148" s="104"/>
      <c r="CM1148" s="104"/>
      <c r="CN1148" s="104"/>
      <c r="CO1148" s="104"/>
      <c r="CP1148" s="104"/>
      <c r="CQ1148" s="104"/>
      <c r="CR1148" s="104"/>
      <c r="CS1148" s="104"/>
      <c r="CT1148" s="104"/>
      <c r="CU1148" s="104"/>
    </row>
    <row r="1149" spans="1:99" ht="13" x14ac:dyDescent="0.3">
      <c r="A1149" s="104"/>
      <c r="B1149" s="104"/>
      <c r="C1149" s="104"/>
      <c r="D1149" s="104"/>
      <c r="E1149" s="104"/>
      <c r="F1149" s="104"/>
      <c r="G1149" s="104"/>
      <c r="H1149" s="104"/>
      <c r="I1149" s="104"/>
      <c r="J1149" s="104"/>
      <c r="K1149" s="104"/>
      <c r="L1149" s="104"/>
      <c r="M1149" s="104"/>
      <c r="P1149" s="104"/>
      <c r="Q1149" s="104"/>
      <c r="U1149" s="104"/>
      <c r="AQ1149" s="104"/>
      <c r="AR1149" s="104"/>
      <c r="AS1149" s="104"/>
      <c r="AT1149" s="104"/>
      <c r="AU1149" s="104"/>
      <c r="AV1149" s="104"/>
      <c r="AW1149" s="104"/>
      <c r="AX1149" s="104"/>
      <c r="AY1149" s="104"/>
      <c r="BH1149" s="104"/>
      <c r="BJ1149" s="104"/>
      <c r="BK1149" s="104"/>
      <c r="BL1149" s="104"/>
      <c r="BM1149" s="104"/>
      <c r="BN1149" s="104"/>
      <c r="BO1149" s="104"/>
      <c r="BP1149" s="104"/>
      <c r="BQ1149" s="104"/>
      <c r="BR1149" s="104"/>
      <c r="BS1149" s="104"/>
      <c r="BT1149" s="104"/>
      <c r="BV1149" s="104"/>
      <c r="BW1149" s="104"/>
      <c r="BX1149" s="104"/>
      <c r="BY1149" s="104"/>
      <c r="BZ1149" s="104"/>
      <c r="CA1149" s="104"/>
      <c r="CB1149" s="104"/>
      <c r="CC1149" s="104"/>
      <c r="CD1149" s="104"/>
      <c r="CE1149" s="104"/>
      <c r="CF1149" s="104"/>
      <c r="CG1149" s="104"/>
      <c r="CJ1149" s="104"/>
      <c r="CL1149" s="104"/>
      <c r="CM1149" s="104"/>
      <c r="CN1149" s="104"/>
      <c r="CO1149" s="104"/>
      <c r="CP1149" s="104"/>
      <c r="CQ1149" s="104"/>
      <c r="CR1149" s="104"/>
      <c r="CS1149" s="104"/>
      <c r="CT1149" s="104"/>
      <c r="CU1149" s="104"/>
    </row>
    <row r="1150" spans="1:99" ht="13" x14ac:dyDescent="0.3">
      <c r="A1150" s="104"/>
      <c r="B1150" s="104"/>
      <c r="C1150" s="104"/>
      <c r="D1150" s="104"/>
      <c r="E1150" s="104"/>
      <c r="F1150" s="104"/>
      <c r="G1150" s="104"/>
      <c r="H1150" s="104"/>
      <c r="I1150" s="104"/>
      <c r="J1150" s="104"/>
      <c r="K1150" s="104"/>
      <c r="L1150" s="104"/>
      <c r="M1150" s="104"/>
      <c r="P1150" s="104"/>
      <c r="Q1150" s="104"/>
      <c r="U1150" s="104"/>
      <c r="AQ1150" s="104"/>
      <c r="AR1150" s="104"/>
      <c r="AS1150" s="104"/>
      <c r="AT1150" s="104"/>
      <c r="AU1150" s="104"/>
      <c r="AV1150" s="104"/>
      <c r="AW1150" s="104"/>
      <c r="AX1150" s="104"/>
      <c r="AY1150" s="104"/>
      <c r="BH1150" s="104"/>
      <c r="BJ1150" s="104"/>
      <c r="BK1150" s="104"/>
      <c r="BL1150" s="104"/>
      <c r="BM1150" s="104"/>
      <c r="BN1150" s="104"/>
      <c r="BO1150" s="104"/>
      <c r="BP1150" s="104"/>
      <c r="BQ1150" s="104"/>
      <c r="BR1150" s="104"/>
      <c r="BS1150" s="104"/>
      <c r="BT1150" s="104"/>
      <c r="BV1150" s="104"/>
      <c r="BW1150" s="104"/>
      <c r="BX1150" s="104"/>
      <c r="BY1150" s="104"/>
      <c r="BZ1150" s="104"/>
      <c r="CA1150" s="104"/>
      <c r="CB1150" s="104"/>
      <c r="CC1150" s="104"/>
      <c r="CD1150" s="104"/>
      <c r="CE1150" s="104"/>
      <c r="CF1150" s="104"/>
      <c r="CG1150" s="104"/>
      <c r="CJ1150" s="104"/>
      <c r="CL1150" s="104"/>
      <c r="CM1150" s="104"/>
      <c r="CN1150" s="104"/>
      <c r="CO1150" s="104"/>
      <c r="CP1150" s="104"/>
      <c r="CQ1150" s="104"/>
      <c r="CR1150" s="104"/>
      <c r="CS1150" s="104"/>
      <c r="CT1150" s="104"/>
      <c r="CU1150" s="104"/>
    </row>
    <row r="1151" spans="1:99" ht="13" x14ac:dyDescent="0.3">
      <c r="A1151" s="104"/>
      <c r="B1151" s="104"/>
      <c r="C1151" s="104"/>
      <c r="D1151" s="104"/>
      <c r="E1151" s="104"/>
      <c r="F1151" s="104"/>
      <c r="G1151" s="104"/>
      <c r="H1151" s="104"/>
      <c r="I1151" s="104"/>
      <c r="J1151" s="104"/>
      <c r="K1151" s="104"/>
      <c r="L1151" s="104"/>
      <c r="M1151" s="104"/>
      <c r="P1151" s="104"/>
      <c r="Q1151" s="104"/>
      <c r="U1151" s="104"/>
      <c r="AQ1151" s="104"/>
      <c r="AR1151" s="104"/>
      <c r="AS1151" s="104"/>
      <c r="AT1151" s="104"/>
      <c r="AU1151" s="104"/>
      <c r="AV1151" s="104"/>
      <c r="AW1151" s="104"/>
      <c r="AX1151" s="104"/>
      <c r="AY1151" s="104"/>
      <c r="BH1151" s="104"/>
      <c r="BJ1151" s="104"/>
      <c r="BK1151" s="104"/>
      <c r="BL1151" s="104"/>
      <c r="BM1151" s="104"/>
      <c r="BN1151" s="104"/>
      <c r="BO1151" s="104"/>
      <c r="BP1151" s="104"/>
      <c r="BQ1151" s="104"/>
      <c r="BR1151" s="104"/>
      <c r="BS1151" s="104"/>
      <c r="BT1151" s="104"/>
      <c r="BV1151" s="104"/>
      <c r="BW1151" s="104"/>
      <c r="BX1151" s="104"/>
      <c r="BY1151" s="104"/>
      <c r="BZ1151" s="104"/>
      <c r="CA1151" s="104"/>
      <c r="CB1151" s="104"/>
      <c r="CC1151" s="104"/>
      <c r="CD1151" s="104"/>
      <c r="CE1151" s="104"/>
      <c r="CF1151" s="104"/>
      <c r="CG1151" s="104"/>
      <c r="CJ1151" s="104"/>
      <c r="CL1151" s="104"/>
      <c r="CM1151" s="104"/>
      <c r="CN1151" s="104"/>
      <c r="CO1151" s="104"/>
      <c r="CP1151" s="104"/>
      <c r="CQ1151" s="104"/>
      <c r="CR1151" s="104"/>
      <c r="CS1151" s="104"/>
      <c r="CT1151" s="104"/>
      <c r="CU1151" s="104"/>
    </row>
    <row r="1152" spans="1:99" ht="13" x14ac:dyDescent="0.3">
      <c r="A1152" s="104"/>
      <c r="B1152" s="104"/>
      <c r="C1152" s="104"/>
      <c r="D1152" s="104"/>
      <c r="E1152" s="104"/>
      <c r="F1152" s="104"/>
      <c r="G1152" s="104"/>
      <c r="H1152" s="104"/>
      <c r="I1152" s="104"/>
      <c r="J1152" s="104"/>
      <c r="K1152" s="104"/>
      <c r="L1152" s="104"/>
      <c r="M1152" s="104"/>
      <c r="P1152" s="104"/>
      <c r="Q1152" s="104"/>
      <c r="U1152" s="104"/>
      <c r="AQ1152" s="104"/>
      <c r="AR1152" s="104"/>
      <c r="AS1152" s="104"/>
      <c r="AT1152" s="104"/>
      <c r="AU1152" s="104"/>
      <c r="AV1152" s="104"/>
      <c r="AW1152" s="104"/>
      <c r="AX1152" s="104"/>
      <c r="AY1152" s="104"/>
      <c r="BH1152" s="104"/>
      <c r="BJ1152" s="104"/>
      <c r="BK1152" s="104"/>
      <c r="BL1152" s="104"/>
      <c r="BM1152" s="104"/>
      <c r="BN1152" s="104"/>
      <c r="BO1152" s="104"/>
      <c r="BP1152" s="104"/>
      <c r="BQ1152" s="104"/>
      <c r="BR1152" s="104"/>
      <c r="BS1152" s="104"/>
      <c r="BT1152" s="104"/>
      <c r="BV1152" s="104"/>
      <c r="BW1152" s="104"/>
      <c r="BX1152" s="104"/>
      <c r="BY1152" s="104"/>
      <c r="BZ1152" s="104"/>
      <c r="CA1152" s="104"/>
      <c r="CB1152" s="104"/>
      <c r="CC1152" s="104"/>
      <c r="CD1152" s="104"/>
      <c r="CE1152" s="104"/>
      <c r="CF1152" s="104"/>
      <c r="CG1152" s="104"/>
      <c r="CJ1152" s="104"/>
      <c r="CL1152" s="104"/>
      <c r="CM1152" s="104"/>
      <c r="CN1152" s="104"/>
      <c r="CO1152" s="104"/>
      <c r="CP1152" s="104"/>
      <c r="CQ1152" s="104"/>
      <c r="CR1152" s="104"/>
      <c r="CS1152" s="104"/>
      <c r="CT1152" s="104"/>
      <c r="CU1152" s="104"/>
    </row>
    <row r="1153" spans="1:99" ht="13" x14ac:dyDescent="0.3">
      <c r="A1153" s="104"/>
      <c r="B1153" s="104"/>
      <c r="C1153" s="104"/>
      <c r="D1153" s="104"/>
      <c r="E1153" s="104"/>
      <c r="F1153" s="104"/>
      <c r="G1153" s="104"/>
      <c r="H1153" s="104"/>
      <c r="I1153" s="104"/>
      <c r="J1153" s="104"/>
      <c r="K1153" s="104"/>
      <c r="L1153" s="104"/>
      <c r="M1153" s="104"/>
      <c r="P1153" s="104"/>
      <c r="Q1153" s="104"/>
      <c r="U1153" s="104"/>
      <c r="AQ1153" s="104"/>
      <c r="AR1153" s="104"/>
      <c r="AS1153" s="104"/>
      <c r="AT1153" s="104"/>
      <c r="AU1153" s="104"/>
      <c r="AV1153" s="104"/>
      <c r="AW1153" s="104"/>
      <c r="AX1153" s="104"/>
      <c r="AY1153" s="104"/>
      <c r="BH1153" s="104"/>
      <c r="BJ1153" s="104"/>
      <c r="BK1153" s="104"/>
      <c r="BL1153" s="104"/>
      <c r="BM1153" s="104"/>
      <c r="BN1153" s="104"/>
      <c r="BO1153" s="104"/>
      <c r="BP1153" s="104"/>
      <c r="BQ1153" s="104"/>
      <c r="BR1153" s="104"/>
      <c r="BS1153" s="104"/>
      <c r="BT1153" s="104"/>
      <c r="BV1153" s="104"/>
      <c r="BW1153" s="104"/>
      <c r="BX1153" s="104"/>
      <c r="BY1153" s="104"/>
      <c r="BZ1153" s="104"/>
      <c r="CA1153" s="104"/>
      <c r="CB1153" s="104"/>
      <c r="CC1153" s="104"/>
      <c r="CD1153" s="104"/>
      <c r="CE1153" s="104"/>
      <c r="CF1153" s="104"/>
      <c r="CG1153" s="104"/>
      <c r="CJ1153" s="104"/>
      <c r="CL1153" s="104"/>
      <c r="CM1153" s="104"/>
      <c r="CN1153" s="104"/>
      <c r="CO1153" s="104"/>
      <c r="CP1153" s="104"/>
      <c r="CQ1153" s="104"/>
      <c r="CR1153" s="104"/>
      <c r="CS1153" s="104"/>
      <c r="CT1153" s="104"/>
      <c r="CU1153" s="104"/>
    </row>
    <row r="1154" spans="1:99" ht="13" x14ac:dyDescent="0.3">
      <c r="A1154" s="104"/>
      <c r="B1154" s="104"/>
      <c r="C1154" s="104"/>
      <c r="D1154" s="104"/>
      <c r="E1154" s="104"/>
      <c r="F1154" s="104"/>
      <c r="G1154" s="104"/>
      <c r="H1154" s="104"/>
      <c r="I1154" s="104"/>
      <c r="J1154" s="104"/>
      <c r="K1154" s="104"/>
      <c r="L1154" s="104"/>
      <c r="M1154" s="104"/>
      <c r="P1154" s="104"/>
      <c r="Q1154" s="104"/>
      <c r="U1154" s="104"/>
      <c r="AQ1154" s="104"/>
      <c r="AR1154" s="104"/>
      <c r="AS1154" s="104"/>
      <c r="AT1154" s="104"/>
      <c r="AU1154" s="104"/>
      <c r="AV1154" s="104"/>
      <c r="AW1154" s="104"/>
      <c r="AX1154" s="104"/>
      <c r="AY1154" s="104"/>
      <c r="BH1154" s="104"/>
      <c r="BJ1154" s="104"/>
      <c r="BK1154" s="104"/>
      <c r="BL1154" s="104"/>
      <c r="BM1154" s="104"/>
      <c r="BN1154" s="104"/>
      <c r="BO1154" s="104"/>
      <c r="BP1154" s="104"/>
      <c r="BQ1154" s="104"/>
      <c r="BR1154" s="104"/>
      <c r="BS1154" s="104"/>
      <c r="BT1154" s="104"/>
      <c r="BV1154" s="104"/>
      <c r="BW1154" s="104"/>
      <c r="BX1154" s="104"/>
      <c r="BY1154" s="104"/>
      <c r="BZ1154" s="104"/>
      <c r="CA1154" s="104"/>
      <c r="CB1154" s="104"/>
      <c r="CC1154" s="104"/>
      <c r="CD1154" s="104"/>
      <c r="CE1154" s="104"/>
      <c r="CF1154" s="104"/>
      <c r="CG1154" s="104"/>
      <c r="CJ1154" s="104"/>
      <c r="CL1154" s="104"/>
      <c r="CM1154" s="104"/>
      <c r="CN1154" s="104"/>
      <c r="CO1154" s="104"/>
      <c r="CP1154" s="104"/>
      <c r="CQ1154" s="104"/>
      <c r="CR1154" s="104"/>
      <c r="CS1154" s="104"/>
      <c r="CT1154" s="104"/>
      <c r="CU1154" s="104"/>
    </row>
    <row r="1155" spans="1:99" ht="13" x14ac:dyDescent="0.3">
      <c r="A1155" s="104"/>
      <c r="B1155" s="104"/>
      <c r="C1155" s="104"/>
      <c r="D1155" s="104"/>
      <c r="E1155" s="104"/>
      <c r="F1155" s="104"/>
      <c r="G1155" s="104"/>
      <c r="H1155" s="104"/>
      <c r="I1155" s="104"/>
      <c r="J1155" s="104"/>
      <c r="K1155" s="104"/>
      <c r="L1155" s="104"/>
      <c r="M1155" s="104"/>
      <c r="P1155" s="104"/>
      <c r="Q1155" s="104"/>
      <c r="U1155" s="104"/>
      <c r="AQ1155" s="104"/>
      <c r="AR1155" s="104"/>
      <c r="AS1155" s="104"/>
      <c r="AT1155" s="104"/>
      <c r="AU1155" s="104"/>
      <c r="AV1155" s="104"/>
      <c r="AW1155" s="104"/>
      <c r="AX1155" s="104"/>
      <c r="AY1155" s="104"/>
      <c r="BH1155" s="104"/>
      <c r="BJ1155" s="104"/>
      <c r="BK1155" s="104"/>
      <c r="BL1155" s="104"/>
      <c r="BM1155" s="104"/>
      <c r="BN1155" s="104"/>
      <c r="BO1155" s="104"/>
      <c r="BP1155" s="104"/>
      <c r="BQ1155" s="104"/>
      <c r="BR1155" s="104"/>
      <c r="BS1155" s="104"/>
      <c r="BT1155" s="104"/>
      <c r="BV1155" s="104"/>
      <c r="BW1155" s="104"/>
      <c r="BX1155" s="104"/>
      <c r="BY1155" s="104"/>
      <c r="BZ1155" s="104"/>
      <c r="CA1155" s="104"/>
      <c r="CB1155" s="104"/>
      <c r="CC1155" s="104"/>
      <c r="CD1155" s="104"/>
      <c r="CE1155" s="104"/>
      <c r="CF1155" s="104"/>
      <c r="CG1155" s="104"/>
      <c r="CJ1155" s="104"/>
      <c r="CL1155" s="104"/>
      <c r="CM1155" s="104"/>
      <c r="CN1155" s="104"/>
      <c r="CO1155" s="104"/>
      <c r="CP1155" s="104"/>
      <c r="CQ1155" s="104"/>
      <c r="CR1155" s="104"/>
      <c r="CS1155" s="104"/>
      <c r="CT1155" s="104"/>
      <c r="CU1155" s="104"/>
    </row>
    <row r="1156" spans="1:99" ht="13" x14ac:dyDescent="0.3">
      <c r="A1156" s="104"/>
      <c r="B1156" s="104"/>
      <c r="C1156" s="104"/>
      <c r="D1156" s="104"/>
      <c r="E1156" s="104"/>
      <c r="F1156" s="104"/>
      <c r="G1156" s="104"/>
      <c r="H1156" s="104"/>
      <c r="I1156" s="104"/>
      <c r="J1156" s="104"/>
      <c r="K1156" s="104"/>
      <c r="L1156" s="104"/>
      <c r="M1156" s="104"/>
      <c r="P1156" s="104"/>
      <c r="Q1156" s="104"/>
      <c r="U1156" s="104"/>
      <c r="AQ1156" s="104"/>
      <c r="AR1156" s="104"/>
      <c r="AS1156" s="104"/>
      <c r="AT1156" s="104"/>
      <c r="AU1156" s="104"/>
      <c r="AV1156" s="104"/>
      <c r="AW1156" s="104"/>
      <c r="AX1156" s="104"/>
      <c r="AY1156" s="104"/>
      <c r="BH1156" s="104"/>
      <c r="BJ1156" s="104"/>
      <c r="BK1156" s="104"/>
      <c r="BL1156" s="104"/>
      <c r="BM1156" s="104"/>
      <c r="BN1156" s="104"/>
      <c r="BO1156" s="104"/>
      <c r="BP1156" s="104"/>
      <c r="BQ1156" s="104"/>
      <c r="BR1156" s="104"/>
      <c r="BS1156" s="104"/>
      <c r="BT1156" s="104"/>
      <c r="BV1156" s="104"/>
      <c r="BW1156" s="104"/>
      <c r="BX1156" s="104"/>
      <c r="BY1156" s="104"/>
      <c r="BZ1156" s="104"/>
      <c r="CA1156" s="104"/>
      <c r="CB1156" s="104"/>
      <c r="CC1156" s="104"/>
      <c r="CD1156" s="104"/>
      <c r="CE1156" s="104"/>
      <c r="CF1156" s="104"/>
      <c r="CG1156" s="104"/>
      <c r="CJ1156" s="104"/>
      <c r="CL1156" s="104"/>
      <c r="CM1156" s="104"/>
      <c r="CN1156" s="104"/>
      <c r="CO1156" s="104"/>
      <c r="CP1156" s="104"/>
      <c r="CQ1156" s="104"/>
      <c r="CR1156" s="104"/>
      <c r="CS1156" s="104"/>
      <c r="CT1156" s="104"/>
      <c r="CU1156" s="104"/>
    </row>
    <row r="1157" spans="1:99" ht="13" x14ac:dyDescent="0.3">
      <c r="A1157" s="104"/>
      <c r="B1157" s="104"/>
      <c r="C1157" s="104"/>
      <c r="D1157" s="104"/>
      <c r="E1157" s="104"/>
      <c r="F1157" s="104"/>
      <c r="G1157" s="104"/>
      <c r="H1157" s="104"/>
      <c r="I1157" s="104"/>
      <c r="J1157" s="104"/>
      <c r="K1157" s="104"/>
      <c r="L1157" s="104"/>
      <c r="M1157" s="104"/>
      <c r="P1157" s="104"/>
      <c r="Q1157" s="104"/>
      <c r="U1157" s="104"/>
      <c r="AQ1157" s="104"/>
      <c r="AR1157" s="104"/>
      <c r="AS1157" s="104"/>
      <c r="AT1157" s="104"/>
      <c r="AU1157" s="104"/>
      <c r="AV1157" s="104"/>
      <c r="AW1157" s="104"/>
      <c r="AX1157" s="104"/>
      <c r="AY1157" s="104"/>
      <c r="BH1157" s="104"/>
      <c r="BJ1157" s="104"/>
      <c r="BK1157" s="104"/>
      <c r="BL1157" s="104"/>
      <c r="BM1157" s="104"/>
      <c r="BN1157" s="104"/>
      <c r="BO1157" s="104"/>
      <c r="BP1157" s="104"/>
      <c r="BQ1157" s="104"/>
      <c r="BR1157" s="104"/>
      <c r="BS1157" s="104"/>
      <c r="BT1157" s="104"/>
      <c r="BV1157" s="104"/>
      <c r="BW1157" s="104"/>
      <c r="BX1157" s="104"/>
      <c r="BY1157" s="104"/>
      <c r="BZ1157" s="104"/>
      <c r="CA1157" s="104"/>
      <c r="CB1157" s="104"/>
      <c r="CC1157" s="104"/>
      <c r="CD1157" s="104"/>
      <c r="CE1157" s="104"/>
      <c r="CF1157" s="104"/>
      <c r="CG1157" s="104"/>
      <c r="CJ1157" s="104"/>
      <c r="CL1157" s="104"/>
      <c r="CM1157" s="104"/>
      <c r="CN1157" s="104"/>
      <c r="CO1157" s="104"/>
      <c r="CP1157" s="104"/>
      <c r="CQ1157" s="104"/>
      <c r="CR1157" s="104"/>
      <c r="CS1157" s="104"/>
      <c r="CT1157" s="104"/>
      <c r="CU1157" s="104"/>
    </row>
    <row r="1158" spans="1:99" ht="13" x14ac:dyDescent="0.3">
      <c r="A1158" s="104"/>
      <c r="B1158" s="104"/>
      <c r="C1158" s="104"/>
      <c r="D1158" s="104"/>
      <c r="E1158" s="104"/>
      <c r="F1158" s="104"/>
      <c r="G1158" s="104"/>
      <c r="H1158" s="104"/>
      <c r="I1158" s="104"/>
      <c r="J1158" s="104"/>
      <c r="K1158" s="104"/>
      <c r="L1158" s="104"/>
      <c r="M1158" s="104"/>
      <c r="P1158" s="104"/>
      <c r="Q1158" s="104"/>
      <c r="U1158" s="104"/>
      <c r="AQ1158" s="104"/>
      <c r="AR1158" s="104"/>
      <c r="AS1158" s="104"/>
      <c r="AT1158" s="104"/>
      <c r="AU1158" s="104"/>
      <c r="AV1158" s="104"/>
      <c r="AW1158" s="104"/>
      <c r="AX1158" s="104"/>
      <c r="AY1158" s="104"/>
      <c r="BH1158" s="104"/>
      <c r="BJ1158" s="104"/>
      <c r="BK1158" s="104"/>
      <c r="BL1158" s="104"/>
      <c r="BM1158" s="104"/>
      <c r="BN1158" s="104"/>
      <c r="BO1158" s="104"/>
      <c r="BP1158" s="104"/>
      <c r="BQ1158" s="104"/>
      <c r="BR1158" s="104"/>
      <c r="BS1158" s="104"/>
      <c r="BT1158" s="104"/>
      <c r="BV1158" s="104"/>
      <c r="BW1158" s="104"/>
      <c r="BX1158" s="104"/>
      <c r="BY1158" s="104"/>
      <c r="BZ1158" s="104"/>
      <c r="CA1158" s="104"/>
      <c r="CB1158" s="104"/>
      <c r="CC1158" s="104"/>
      <c r="CD1158" s="104"/>
      <c r="CE1158" s="104"/>
      <c r="CF1158" s="104"/>
      <c r="CG1158" s="104"/>
      <c r="CJ1158" s="104"/>
      <c r="CL1158" s="104"/>
      <c r="CM1158" s="104"/>
      <c r="CN1158" s="104"/>
      <c r="CO1158" s="104"/>
      <c r="CP1158" s="104"/>
      <c r="CQ1158" s="104"/>
      <c r="CR1158" s="104"/>
      <c r="CS1158" s="104"/>
      <c r="CT1158" s="104"/>
      <c r="CU1158" s="104"/>
    </row>
    <row r="1159" spans="1:99" ht="13" x14ac:dyDescent="0.3">
      <c r="A1159" s="104"/>
      <c r="B1159" s="104"/>
      <c r="C1159" s="104"/>
      <c r="D1159" s="104"/>
      <c r="E1159" s="104"/>
      <c r="F1159" s="104"/>
      <c r="G1159" s="104"/>
      <c r="H1159" s="104"/>
      <c r="I1159" s="104"/>
      <c r="J1159" s="104"/>
      <c r="K1159" s="104"/>
      <c r="L1159" s="104"/>
      <c r="M1159" s="104"/>
      <c r="P1159" s="104"/>
      <c r="Q1159" s="104"/>
      <c r="U1159" s="104"/>
      <c r="AQ1159" s="104"/>
      <c r="AR1159" s="104"/>
      <c r="AS1159" s="104"/>
      <c r="AT1159" s="104"/>
      <c r="AU1159" s="104"/>
      <c r="AV1159" s="104"/>
      <c r="AW1159" s="104"/>
      <c r="AX1159" s="104"/>
      <c r="AY1159" s="104"/>
      <c r="BH1159" s="104"/>
      <c r="BJ1159" s="104"/>
      <c r="BK1159" s="104"/>
      <c r="BL1159" s="104"/>
      <c r="BM1159" s="104"/>
      <c r="BN1159" s="104"/>
      <c r="BO1159" s="104"/>
      <c r="BP1159" s="104"/>
      <c r="BQ1159" s="104"/>
      <c r="BR1159" s="104"/>
      <c r="BS1159" s="104"/>
      <c r="BT1159" s="104"/>
      <c r="BV1159" s="104"/>
      <c r="BW1159" s="104"/>
      <c r="BX1159" s="104"/>
      <c r="BY1159" s="104"/>
      <c r="BZ1159" s="104"/>
      <c r="CA1159" s="104"/>
      <c r="CB1159" s="104"/>
      <c r="CC1159" s="104"/>
      <c r="CD1159" s="104"/>
      <c r="CE1159" s="104"/>
      <c r="CF1159" s="104"/>
      <c r="CG1159" s="104"/>
      <c r="CJ1159" s="104"/>
      <c r="CL1159" s="104"/>
      <c r="CM1159" s="104"/>
      <c r="CN1159" s="104"/>
      <c r="CO1159" s="104"/>
      <c r="CP1159" s="104"/>
      <c r="CQ1159" s="104"/>
      <c r="CR1159" s="104"/>
      <c r="CS1159" s="104"/>
      <c r="CT1159" s="104"/>
      <c r="CU1159" s="104"/>
    </row>
    <row r="1160" spans="1:99" ht="13" x14ac:dyDescent="0.3">
      <c r="A1160" s="104"/>
      <c r="B1160" s="104"/>
      <c r="C1160" s="104"/>
      <c r="D1160" s="104"/>
      <c r="E1160" s="104"/>
      <c r="F1160" s="104"/>
      <c r="G1160" s="104"/>
      <c r="H1160" s="104"/>
      <c r="I1160" s="104"/>
      <c r="J1160" s="104"/>
      <c r="K1160" s="104"/>
      <c r="L1160" s="104"/>
      <c r="M1160" s="104"/>
      <c r="P1160" s="104"/>
      <c r="Q1160" s="104"/>
      <c r="U1160" s="104"/>
      <c r="AQ1160" s="104"/>
      <c r="AR1160" s="104"/>
      <c r="AS1160" s="104"/>
      <c r="AT1160" s="104"/>
      <c r="AU1160" s="104"/>
      <c r="AV1160" s="104"/>
      <c r="AW1160" s="104"/>
      <c r="AX1160" s="104"/>
      <c r="AY1160" s="104"/>
      <c r="BH1160" s="104"/>
      <c r="BJ1160" s="104"/>
      <c r="BK1160" s="104"/>
      <c r="BL1160" s="104"/>
      <c r="BM1160" s="104"/>
      <c r="BN1160" s="104"/>
      <c r="BO1160" s="104"/>
      <c r="BP1160" s="104"/>
      <c r="BQ1160" s="104"/>
      <c r="BR1160" s="104"/>
      <c r="BS1160" s="104"/>
      <c r="BT1160" s="104"/>
      <c r="BV1160" s="104"/>
      <c r="BW1160" s="104"/>
      <c r="BX1160" s="104"/>
      <c r="BY1160" s="104"/>
      <c r="BZ1160" s="104"/>
      <c r="CA1160" s="104"/>
      <c r="CB1160" s="104"/>
      <c r="CC1160" s="104"/>
      <c r="CD1160" s="104"/>
      <c r="CE1160" s="104"/>
      <c r="CF1160" s="104"/>
      <c r="CG1160" s="104"/>
      <c r="CJ1160" s="104"/>
      <c r="CL1160" s="104"/>
      <c r="CM1160" s="104"/>
      <c r="CN1160" s="104"/>
      <c r="CO1160" s="104"/>
      <c r="CP1160" s="104"/>
      <c r="CQ1160" s="104"/>
      <c r="CR1160" s="104"/>
      <c r="CS1160" s="104"/>
      <c r="CT1160" s="104"/>
      <c r="CU1160" s="104"/>
    </row>
    <row r="1161" spans="1:99" ht="13" x14ac:dyDescent="0.3">
      <c r="A1161" s="104"/>
      <c r="B1161" s="104"/>
      <c r="C1161" s="104"/>
      <c r="D1161" s="104"/>
      <c r="E1161" s="104"/>
      <c r="F1161" s="104"/>
      <c r="G1161" s="104"/>
      <c r="H1161" s="104"/>
      <c r="I1161" s="104"/>
      <c r="J1161" s="104"/>
      <c r="K1161" s="104"/>
      <c r="L1161" s="104"/>
      <c r="M1161" s="104"/>
      <c r="P1161" s="104"/>
      <c r="Q1161" s="104"/>
      <c r="U1161" s="104"/>
      <c r="AQ1161" s="104"/>
      <c r="AR1161" s="104"/>
      <c r="AS1161" s="104"/>
      <c r="AT1161" s="104"/>
      <c r="AU1161" s="104"/>
      <c r="AV1161" s="104"/>
      <c r="AW1161" s="104"/>
      <c r="AX1161" s="104"/>
      <c r="AY1161" s="104"/>
      <c r="BH1161" s="104"/>
      <c r="BJ1161" s="104"/>
      <c r="BK1161" s="104"/>
      <c r="BL1161" s="104"/>
      <c r="BM1161" s="104"/>
      <c r="BN1161" s="104"/>
      <c r="BO1161" s="104"/>
      <c r="BP1161" s="104"/>
      <c r="BQ1161" s="104"/>
      <c r="BR1161" s="104"/>
      <c r="BS1161" s="104"/>
      <c r="BT1161" s="104"/>
      <c r="BV1161" s="104"/>
      <c r="BW1161" s="104"/>
      <c r="BX1161" s="104"/>
      <c r="BY1161" s="104"/>
      <c r="BZ1161" s="104"/>
      <c r="CA1161" s="104"/>
      <c r="CB1161" s="104"/>
      <c r="CC1161" s="104"/>
      <c r="CD1161" s="104"/>
      <c r="CE1161" s="104"/>
      <c r="CF1161" s="104"/>
      <c r="CG1161" s="104"/>
      <c r="CJ1161" s="104"/>
      <c r="CL1161" s="104"/>
      <c r="CM1161" s="104"/>
      <c r="CN1161" s="104"/>
      <c r="CO1161" s="104"/>
      <c r="CP1161" s="104"/>
      <c r="CQ1161" s="104"/>
      <c r="CR1161" s="104"/>
      <c r="CS1161" s="104"/>
      <c r="CT1161" s="104"/>
      <c r="CU1161" s="104"/>
    </row>
    <row r="1162" spans="1:99" ht="13" x14ac:dyDescent="0.3">
      <c r="A1162" s="104"/>
      <c r="B1162" s="104"/>
      <c r="C1162" s="104"/>
      <c r="D1162" s="104"/>
      <c r="E1162" s="104"/>
      <c r="F1162" s="104"/>
      <c r="G1162" s="104"/>
      <c r="H1162" s="104"/>
      <c r="I1162" s="104"/>
      <c r="J1162" s="104"/>
      <c r="K1162" s="104"/>
      <c r="L1162" s="104"/>
      <c r="M1162" s="104"/>
      <c r="P1162" s="104"/>
      <c r="Q1162" s="104"/>
      <c r="U1162" s="104"/>
      <c r="AQ1162" s="104"/>
      <c r="AR1162" s="104"/>
      <c r="AS1162" s="104"/>
      <c r="AT1162" s="104"/>
      <c r="AU1162" s="104"/>
      <c r="AV1162" s="104"/>
      <c r="AW1162" s="104"/>
      <c r="AX1162" s="104"/>
      <c r="AY1162" s="104"/>
      <c r="BH1162" s="104"/>
      <c r="BJ1162" s="104"/>
      <c r="BK1162" s="104"/>
      <c r="BL1162" s="104"/>
      <c r="BM1162" s="104"/>
      <c r="BN1162" s="104"/>
      <c r="BO1162" s="104"/>
      <c r="BP1162" s="104"/>
      <c r="BQ1162" s="104"/>
      <c r="BR1162" s="104"/>
      <c r="BS1162" s="104"/>
      <c r="BT1162" s="104"/>
      <c r="BV1162" s="104"/>
      <c r="BW1162" s="104"/>
      <c r="BX1162" s="104"/>
      <c r="BY1162" s="104"/>
      <c r="BZ1162" s="104"/>
      <c r="CA1162" s="104"/>
      <c r="CB1162" s="104"/>
      <c r="CC1162" s="104"/>
      <c r="CD1162" s="104"/>
      <c r="CE1162" s="104"/>
      <c r="CF1162" s="104"/>
      <c r="CG1162" s="104"/>
      <c r="CJ1162" s="104"/>
      <c r="CL1162" s="104"/>
      <c r="CM1162" s="104"/>
      <c r="CN1162" s="104"/>
      <c r="CO1162" s="104"/>
      <c r="CP1162" s="104"/>
      <c r="CQ1162" s="104"/>
      <c r="CR1162" s="104"/>
      <c r="CS1162" s="104"/>
      <c r="CT1162" s="104"/>
      <c r="CU1162" s="104"/>
    </row>
    <row r="1163" spans="1:99" ht="13" x14ac:dyDescent="0.3">
      <c r="A1163" s="104"/>
      <c r="B1163" s="104"/>
      <c r="C1163" s="104"/>
      <c r="D1163" s="104"/>
      <c r="E1163" s="104"/>
      <c r="F1163" s="104"/>
      <c r="G1163" s="104"/>
      <c r="H1163" s="104"/>
      <c r="I1163" s="104"/>
      <c r="J1163" s="104"/>
      <c r="K1163" s="104"/>
      <c r="L1163" s="104"/>
      <c r="M1163" s="104"/>
      <c r="P1163" s="104"/>
      <c r="Q1163" s="104"/>
      <c r="U1163" s="104"/>
      <c r="AQ1163" s="104"/>
      <c r="AR1163" s="104"/>
      <c r="AS1163" s="104"/>
      <c r="AT1163" s="104"/>
      <c r="AU1163" s="104"/>
      <c r="AV1163" s="104"/>
      <c r="AW1163" s="104"/>
      <c r="AX1163" s="104"/>
      <c r="AY1163" s="104"/>
      <c r="BH1163" s="104"/>
      <c r="BJ1163" s="104"/>
      <c r="BK1163" s="104"/>
      <c r="BL1163" s="104"/>
      <c r="BM1163" s="104"/>
      <c r="BN1163" s="104"/>
      <c r="BO1163" s="104"/>
      <c r="BP1163" s="104"/>
      <c r="BQ1163" s="104"/>
      <c r="BR1163" s="104"/>
      <c r="BS1163" s="104"/>
      <c r="BT1163" s="104"/>
      <c r="BV1163" s="104"/>
      <c r="BW1163" s="104"/>
      <c r="BX1163" s="104"/>
      <c r="BY1163" s="104"/>
      <c r="BZ1163" s="104"/>
      <c r="CA1163" s="104"/>
      <c r="CB1163" s="104"/>
      <c r="CC1163" s="104"/>
      <c r="CD1163" s="104"/>
      <c r="CE1163" s="104"/>
      <c r="CF1163" s="104"/>
      <c r="CG1163" s="104"/>
      <c r="CJ1163" s="104"/>
      <c r="CL1163" s="104"/>
      <c r="CM1163" s="104"/>
      <c r="CN1163" s="104"/>
      <c r="CO1163" s="104"/>
      <c r="CP1163" s="104"/>
      <c r="CQ1163" s="104"/>
      <c r="CR1163" s="104"/>
      <c r="CS1163" s="104"/>
      <c r="CT1163" s="104"/>
      <c r="CU1163" s="104"/>
    </row>
    <row r="1164" spans="1:99" ht="13" x14ac:dyDescent="0.3">
      <c r="A1164" s="104"/>
      <c r="B1164" s="104"/>
      <c r="C1164" s="104"/>
      <c r="D1164" s="104"/>
      <c r="E1164" s="104"/>
      <c r="F1164" s="104"/>
      <c r="G1164" s="104"/>
      <c r="H1164" s="104"/>
      <c r="I1164" s="104"/>
      <c r="J1164" s="104"/>
      <c r="K1164" s="104"/>
      <c r="L1164" s="104"/>
      <c r="M1164" s="104"/>
      <c r="P1164" s="104"/>
      <c r="Q1164" s="104"/>
      <c r="U1164" s="104"/>
      <c r="AQ1164" s="104"/>
      <c r="AR1164" s="104"/>
      <c r="AS1164" s="104"/>
      <c r="AT1164" s="104"/>
      <c r="AU1164" s="104"/>
      <c r="AV1164" s="104"/>
      <c r="AW1164" s="104"/>
      <c r="AX1164" s="104"/>
      <c r="AY1164" s="104"/>
      <c r="BH1164" s="104"/>
      <c r="BJ1164" s="104"/>
      <c r="BK1164" s="104"/>
      <c r="BL1164" s="104"/>
      <c r="BM1164" s="104"/>
      <c r="BN1164" s="104"/>
      <c r="BO1164" s="104"/>
      <c r="BP1164" s="104"/>
      <c r="BQ1164" s="104"/>
      <c r="BR1164" s="104"/>
      <c r="BS1164" s="104"/>
      <c r="BT1164" s="104"/>
      <c r="BV1164" s="104"/>
      <c r="BW1164" s="104"/>
      <c r="BX1164" s="104"/>
      <c r="BY1164" s="104"/>
      <c r="BZ1164" s="104"/>
      <c r="CA1164" s="104"/>
      <c r="CB1164" s="104"/>
      <c r="CC1164" s="104"/>
      <c r="CD1164" s="104"/>
      <c r="CE1164" s="104"/>
      <c r="CF1164" s="104"/>
      <c r="CG1164" s="104"/>
      <c r="CJ1164" s="104"/>
      <c r="CL1164" s="104"/>
      <c r="CM1164" s="104"/>
      <c r="CN1164" s="104"/>
      <c r="CO1164" s="104"/>
      <c r="CP1164" s="104"/>
      <c r="CQ1164" s="104"/>
      <c r="CR1164" s="104"/>
      <c r="CS1164" s="104"/>
      <c r="CT1164" s="104"/>
      <c r="CU1164" s="104"/>
    </row>
    <row r="1165" spans="1:99" ht="13" x14ac:dyDescent="0.3">
      <c r="A1165" s="104"/>
      <c r="B1165" s="104"/>
      <c r="C1165" s="104"/>
      <c r="D1165" s="104"/>
      <c r="E1165" s="104"/>
      <c r="F1165" s="104"/>
      <c r="G1165" s="104"/>
      <c r="H1165" s="104"/>
      <c r="I1165" s="104"/>
      <c r="J1165" s="104"/>
      <c r="K1165" s="104"/>
      <c r="L1165" s="104"/>
      <c r="M1165" s="104"/>
      <c r="P1165" s="104"/>
      <c r="Q1165" s="104"/>
      <c r="U1165" s="104"/>
      <c r="AQ1165" s="104"/>
      <c r="AR1165" s="104"/>
      <c r="AS1165" s="104"/>
      <c r="AT1165" s="104"/>
      <c r="AU1165" s="104"/>
      <c r="AV1165" s="104"/>
      <c r="AW1165" s="104"/>
      <c r="AX1165" s="104"/>
      <c r="AY1165" s="104"/>
      <c r="BH1165" s="104"/>
      <c r="BJ1165" s="104"/>
      <c r="BK1165" s="104"/>
      <c r="BL1165" s="104"/>
      <c r="BM1165" s="104"/>
      <c r="BN1165" s="104"/>
      <c r="BO1165" s="104"/>
      <c r="BP1165" s="104"/>
      <c r="BQ1165" s="104"/>
      <c r="BR1165" s="104"/>
      <c r="BS1165" s="104"/>
      <c r="BT1165" s="104"/>
      <c r="BV1165" s="104"/>
      <c r="BW1165" s="104"/>
      <c r="BX1165" s="104"/>
      <c r="BY1165" s="104"/>
      <c r="BZ1165" s="104"/>
      <c r="CA1165" s="104"/>
      <c r="CB1165" s="104"/>
      <c r="CC1165" s="104"/>
      <c r="CD1165" s="104"/>
      <c r="CE1165" s="104"/>
      <c r="CF1165" s="104"/>
      <c r="CG1165" s="104"/>
      <c r="CJ1165" s="104"/>
      <c r="CL1165" s="104"/>
      <c r="CM1165" s="104"/>
      <c r="CN1165" s="104"/>
      <c r="CO1165" s="104"/>
      <c r="CP1165" s="104"/>
      <c r="CQ1165" s="104"/>
      <c r="CR1165" s="104"/>
      <c r="CS1165" s="104"/>
      <c r="CT1165" s="104"/>
      <c r="CU1165" s="104"/>
    </row>
    <row r="1166" spans="1:99" ht="13" x14ac:dyDescent="0.3">
      <c r="A1166" s="104"/>
      <c r="B1166" s="104"/>
      <c r="C1166" s="104"/>
      <c r="D1166" s="104"/>
      <c r="E1166" s="104"/>
      <c r="F1166" s="104"/>
      <c r="G1166" s="104"/>
      <c r="H1166" s="104"/>
      <c r="I1166" s="104"/>
      <c r="J1166" s="104"/>
      <c r="K1166" s="104"/>
      <c r="L1166" s="104"/>
      <c r="M1166" s="104"/>
      <c r="P1166" s="104"/>
      <c r="Q1166" s="104"/>
      <c r="U1166" s="104"/>
      <c r="AQ1166" s="104"/>
      <c r="AR1166" s="104"/>
      <c r="AS1166" s="104"/>
      <c r="AT1166" s="104"/>
      <c r="AU1166" s="104"/>
      <c r="AV1166" s="104"/>
      <c r="AW1166" s="104"/>
      <c r="AX1166" s="104"/>
      <c r="AY1166" s="104"/>
      <c r="BH1166" s="104"/>
      <c r="BJ1166" s="104"/>
      <c r="BK1166" s="104"/>
      <c r="BL1166" s="104"/>
      <c r="BM1166" s="104"/>
      <c r="BN1166" s="104"/>
      <c r="BO1166" s="104"/>
      <c r="BP1166" s="104"/>
      <c r="BQ1166" s="104"/>
      <c r="BR1166" s="104"/>
      <c r="BS1166" s="104"/>
      <c r="BT1166" s="104"/>
      <c r="BV1166" s="104"/>
      <c r="BW1166" s="104"/>
      <c r="BX1166" s="104"/>
      <c r="BY1166" s="104"/>
      <c r="BZ1166" s="104"/>
      <c r="CA1166" s="104"/>
      <c r="CB1166" s="104"/>
      <c r="CC1166" s="104"/>
      <c r="CD1166" s="104"/>
      <c r="CE1166" s="104"/>
      <c r="CF1166" s="104"/>
      <c r="CG1166" s="104"/>
      <c r="CJ1166" s="104"/>
      <c r="CL1166" s="104"/>
      <c r="CM1166" s="104"/>
      <c r="CN1166" s="104"/>
      <c r="CO1166" s="104"/>
      <c r="CP1166" s="104"/>
      <c r="CQ1166" s="104"/>
      <c r="CR1166" s="104"/>
      <c r="CS1166" s="104"/>
      <c r="CT1166" s="104"/>
      <c r="CU1166" s="104"/>
    </row>
    <row r="1167" spans="1:99" ht="13" x14ac:dyDescent="0.3">
      <c r="A1167" s="104"/>
      <c r="B1167" s="104"/>
      <c r="C1167" s="104"/>
      <c r="D1167" s="104"/>
      <c r="E1167" s="104"/>
      <c r="F1167" s="104"/>
      <c r="G1167" s="104"/>
      <c r="H1167" s="104"/>
      <c r="I1167" s="104"/>
      <c r="J1167" s="104"/>
      <c r="K1167" s="104"/>
      <c r="L1167" s="104"/>
      <c r="M1167" s="104"/>
      <c r="P1167" s="104"/>
      <c r="Q1167" s="104"/>
      <c r="U1167" s="104"/>
      <c r="AQ1167" s="104"/>
      <c r="AR1167" s="104"/>
      <c r="AS1167" s="104"/>
      <c r="AT1167" s="104"/>
      <c r="AU1167" s="104"/>
      <c r="AV1167" s="104"/>
      <c r="AW1167" s="104"/>
      <c r="AX1167" s="104"/>
      <c r="AY1167" s="104"/>
      <c r="BH1167" s="104"/>
      <c r="BJ1167" s="104"/>
      <c r="BK1167" s="104"/>
      <c r="BL1167" s="104"/>
      <c r="BM1167" s="104"/>
      <c r="BN1167" s="104"/>
      <c r="BO1167" s="104"/>
      <c r="BP1167" s="104"/>
      <c r="BQ1167" s="104"/>
      <c r="BR1167" s="104"/>
      <c r="BS1167" s="104"/>
      <c r="BT1167" s="104"/>
      <c r="BV1167" s="104"/>
      <c r="BW1167" s="104"/>
      <c r="BX1167" s="104"/>
      <c r="BY1167" s="104"/>
      <c r="BZ1167" s="104"/>
      <c r="CA1167" s="104"/>
      <c r="CB1167" s="104"/>
      <c r="CC1167" s="104"/>
      <c r="CD1167" s="104"/>
      <c r="CE1167" s="104"/>
      <c r="CF1167" s="104"/>
      <c r="CG1167" s="104"/>
      <c r="CJ1167" s="104"/>
      <c r="CL1167" s="104"/>
      <c r="CM1167" s="104"/>
      <c r="CN1167" s="104"/>
      <c r="CO1167" s="104"/>
      <c r="CP1167" s="104"/>
      <c r="CQ1167" s="104"/>
      <c r="CR1167" s="104"/>
      <c r="CS1167" s="104"/>
      <c r="CT1167" s="104"/>
      <c r="CU1167" s="104"/>
    </row>
    <row r="1168" spans="1:99" ht="13" x14ac:dyDescent="0.3">
      <c r="A1168" s="104"/>
      <c r="B1168" s="104"/>
      <c r="C1168" s="104"/>
      <c r="D1168" s="104"/>
      <c r="E1168" s="104"/>
      <c r="F1168" s="104"/>
      <c r="G1168" s="104"/>
      <c r="H1168" s="104"/>
      <c r="I1168" s="104"/>
      <c r="J1168" s="104"/>
      <c r="K1168" s="104"/>
      <c r="L1168" s="104"/>
      <c r="M1168" s="104"/>
      <c r="P1168" s="104"/>
      <c r="Q1168" s="104"/>
      <c r="U1168" s="104"/>
      <c r="AQ1168" s="104"/>
      <c r="AR1168" s="104"/>
      <c r="AS1168" s="104"/>
      <c r="AT1168" s="104"/>
      <c r="AU1168" s="104"/>
      <c r="AV1168" s="104"/>
      <c r="AW1168" s="104"/>
      <c r="AX1168" s="104"/>
      <c r="AY1168" s="104"/>
      <c r="BH1168" s="104"/>
      <c r="BJ1168" s="104"/>
      <c r="BK1168" s="104"/>
      <c r="BL1168" s="104"/>
      <c r="BM1168" s="104"/>
      <c r="BN1168" s="104"/>
      <c r="BO1168" s="104"/>
      <c r="BP1168" s="104"/>
      <c r="BQ1168" s="104"/>
      <c r="BR1168" s="104"/>
      <c r="BS1168" s="104"/>
      <c r="BT1168" s="104"/>
      <c r="BV1168" s="104"/>
      <c r="BW1168" s="104"/>
      <c r="BX1168" s="104"/>
      <c r="BY1168" s="104"/>
      <c r="BZ1168" s="104"/>
      <c r="CA1168" s="104"/>
      <c r="CB1168" s="104"/>
      <c r="CC1168" s="104"/>
      <c r="CD1168" s="104"/>
      <c r="CE1168" s="104"/>
      <c r="CF1168" s="104"/>
      <c r="CG1168" s="104"/>
      <c r="CJ1168" s="104"/>
      <c r="CL1168" s="104"/>
      <c r="CM1168" s="104"/>
      <c r="CN1168" s="104"/>
      <c r="CO1168" s="104"/>
      <c r="CP1168" s="104"/>
      <c r="CQ1168" s="104"/>
      <c r="CR1168" s="104"/>
      <c r="CS1168" s="104"/>
      <c r="CT1168" s="104"/>
      <c r="CU1168" s="104"/>
    </row>
    <row r="1169" spans="1:99" ht="13" x14ac:dyDescent="0.3">
      <c r="A1169" s="104"/>
      <c r="B1169" s="104"/>
      <c r="C1169" s="104"/>
      <c r="D1169" s="104"/>
      <c r="E1169" s="104"/>
      <c r="F1169" s="104"/>
      <c r="G1169" s="104"/>
      <c r="H1169" s="104"/>
      <c r="I1169" s="104"/>
      <c r="J1169" s="104"/>
      <c r="K1169" s="104"/>
      <c r="L1169" s="104"/>
      <c r="M1169" s="104"/>
      <c r="P1169" s="104"/>
      <c r="Q1169" s="104"/>
      <c r="U1169" s="104"/>
      <c r="AQ1169" s="104"/>
      <c r="AR1169" s="104"/>
      <c r="AS1169" s="104"/>
      <c r="AT1169" s="104"/>
      <c r="AU1169" s="104"/>
      <c r="AV1169" s="104"/>
      <c r="AW1169" s="104"/>
      <c r="AX1169" s="104"/>
      <c r="AY1169" s="104"/>
      <c r="BH1169" s="104"/>
      <c r="BJ1169" s="104"/>
      <c r="BK1169" s="104"/>
      <c r="BL1169" s="104"/>
      <c r="BM1169" s="104"/>
      <c r="BN1169" s="104"/>
      <c r="BO1169" s="104"/>
      <c r="BP1169" s="104"/>
      <c r="BQ1169" s="104"/>
      <c r="BR1169" s="104"/>
      <c r="BS1169" s="104"/>
      <c r="BT1169" s="104"/>
      <c r="BV1169" s="104"/>
      <c r="BW1169" s="104"/>
      <c r="BX1169" s="104"/>
      <c r="BY1169" s="104"/>
      <c r="BZ1169" s="104"/>
      <c r="CA1169" s="104"/>
      <c r="CB1169" s="104"/>
      <c r="CC1169" s="104"/>
      <c r="CD1169" s="104"/>
      <c r="CE1169" s="104"/>
      <c r="CF1169" s="104"/>
      <c r="CG1169" s="104"/>
      <c r="CJ1169" s="104"/>
      <c r="CL1169" s="104"/>
      <c r="CM1169" s="104"/>
      <c r="CN1169" s="104"/>
      <c r="CO1169" s="104"/>
      <c r="CP1169" s="104"/>
      <c r="CQ1169" s="104"/>
      <c r="CR1169" s="104"/>
      <c r="CS1169" s="104"/>
      <c r="CT1169" s="104"/>
      <c r="CU1169" s="104"/>
    </row>
    <row r="1170" spans="1:99" ht="13" x14ac:dyDescent="0.3">
      <c r="A1170" s="104"/>
      <c r="B1170" s="104"/>
      <c r="C1170" s="104"/>
      <c r="D1170" s="104"/>
      <c r="E1170" s="104"/>
      <c r="F1170" s="104"/>
      <c r="G1170" s="104"/>
      <c r="H1170" s="104"/>
      <c r="I1170" s="104"/>
      <c r="J1170" s="104"/>
      <c r="K1170" s="104"/>
      <c r="L1170" s="104"/>
      <c r="M1170" s="104"/>
      <c r="P1170" s="104"/>
      <c r="Q1170" s="104"/>
      <c r="U1170" s="104"/>
      <c r="AQ1170" s="104"/>
      <c r="AR1170" s="104"/>
      <c r="AS1170" s="104"/>
      <c r="AT1170" s="104"/>
      <c r="AU1170" s="104"/>
      <c r="AV1170" s="104"/>
      <c r="AW1170" s="104"/>
      <c r="AX1170" s="104"/>
      <c r="AY1170" s="104"/>
      <c r="BH1170" s="104"/>
      <c r="BJ1170" s="104"/>
      <c r="BK1170" s="104"/>
      <c r="BL1170" s="104"/>
      <c r="BM1170" s="104"/>
      <c r="BN1170" s="104"/>
      <c r="BO1170" s="104"/>
      <c r="BP1170" s="104"/>
      <c r="BQ1170" s="104"/>
      <c r="BR1170" s="104"/>
      <c r="BS1170" s="104"/>
      <c r="BT1170" s="104"/>
      <c r="BV1170" s="104"/>
      <c r="BW1170" s="104"/>
      <c r="BX1170" s="104"/>
      <c r="BY1170" s="104"/>
      <c r="BZ1170" s="104"/>
      <c r="CA1170" s="104"/>
      <c r="CB1170" s="104"/>
      <c r="CC1170" s="104"/>
      <c r="CD1170" s="104"/>
      <c r="CE1170" s="104"/>
      <c r="CF1170" s="104"/>
      <c r="CG1170" s="104"/>
      <c r="CJ1170" s="104"/>
      <c r="CL1170" s="104"/>
      <c r="CM1170" s="104"/>
      <c r="CN1170" s="104"/>
      <c r="CO1170" s="104"/>
      <c r="CP1170" s="104"/>
      <c r="CQ1170" s="104"/>
      <c r="CR1170" s="104"/>
      <c r="CS1170" s="104"/>
      <c r="CT1170" s="104"/>
      <c r="CU1170" s="104"/>
    </row>
    <row r="1171" spans="1:99" ht="13" x14ac:dyDescent="0.3">
      <c r="A1171" s="104"/>
      <c r="B1171" s="104"/>
      <c r="C1171" s="104"/>
      <c r="D1171" s="104"/>
      <c r="E1171" s="104"/>
      <c r="F1171" s="104"/>
      <c r="G1171" s="104"/>
      <c r="H1171" s="104"/>
      <c r="I1171" s="104"/>
      <c r="J1171" s="104"/>
      <c r="K1171" s="104"/>
      <c r="L1171" s="104"/>
      <c r="M1171" s="104"/>
      <c r="P1171" s="104"/>
      <c r="Q1171" s="104"/>
      <c r="U1171" s="104"/>
      <c r="AQ1171" s="104"/>
      <c r="AR1171" s="104"/>
      <c r="AS1171" s="104"/>
      <c r="AT1171" s="104"/>
      <c r="AU1171" s="104"/>
      <c r="AV1171" s="104"/>
      <c r="AW1171" s="104"/>
      <c r="AX1171" s="104"/>
      <c r="AY1171" s="104"/>
      <c r="BH1171" s="104"/>
      <c r="BJ1171" s="104"/>
      <c r="BK1171" s="104"/>
      <c r="BL1171" s="104"/>
      <c r="BM1171" s="104"/>
      <c r="BN1171" s="104"/>
      <c r="BO1171" s="104"/>
      <c r="BP1171" s="104"/>
      <c r="BQ1171" s="104"/>
      <c r="BR1171" s="104"/>
      <c r="BS1171" s="104"/>
      <c r="BT1171" s="104"/>
      <c r="BV1171" s="104"/>
      <c r="BW1171" s="104"/>
      <c r="BX1171" s="104"/>
      <c r="BY1171" s="104"/>
      <c r="BZ1171" s="104"/>
      <c r="CA1171" s="104"/>
      <c r="CB1171" s="104"/>
      <c r="CC1171" s="104"/>
      <c r="CD1171" s="104"/>
      <c r="CE1171" s="104"/>
      <c r="CF1171" s="104"/>
      <c r="CG1171" s="104"/>
      <c r="CJ1171" s="104"/>
      <c r="CL1171" s="104"/>
      <c r="CM1171" s="104"/>
      <c r="CN1171" s="104"/>
      <c r="CO1171" s="104"/>
      <c r="CP1171" s="104"/>
      <c r="CQ1171" s="104"/>
      <c r="CR1171" s="104"/>
      <c r="CS1171" s="104"/>
      <c r="CT1171" s="104"/>
      <c r="CU1171" s="104"/>
    </row>
    <row r="1172" spans="1:99" ht="13" x14ac:dyDescent="0.3">
      <c r="A1172" s="104"/>
      <c r="B1172" s="104"/>
      <c r="C1172" s="104"/>
      <c r="D1172" s="104"/>
      <c r="E1172" s="104"/>
      <c r="F1172" s="104"/>
      <c r="G1172" s="104"/>
      <c r="H1172" s="104"/>
      <c r="I1172" s="104"/>
      <c r="J1172" s="104"/>
      <c r="K1172" s="104"/>
      <c r="L1172" s="104"/>
      <c r="M1172" s="104"/>
      <c r="P1172" s="104"/>
      <c r="Q1172" s="104"/>
      <c r="U1172" s="104"/>
      <c r="AQ1172" s="104"/>
      <c r="AR1172" s="104"/>
      <c r="AS1172" s="104"/>
      <c r="AT1172" s="104"/>
      <c r="AU1172" s="104"/>
      <c r="AV1172" s="104"/>
      <c r="AW1172" s="104"/>
      <c r="AX1172" s="104"/>
      <c r="AY1172" s="104"/>
      <c r="BH1172" s="104"/>
      <c r="BJ1172" s="104"/>
      <c r="BK1172" s="104"/>
      <c r="BL1172" s="104"/>
      <c r="BM1172" s="104"/>
      <c r="BN1172" s="104"/>
      <c r="BO1172" s="104"/>
      <c r="BP1172" s="104"/>
      <c r="BQ1172" s="104"/>
      <c r="BR1172" s="104"/>
      <c r="BS1172" s="104"/>
      <c r="BT1172" s="104"/>
      <c r="BV1172" s="104"/>
      <c r="BW1172" s="104"/>
      <c r="BX1172" s="104"/>
      <c r="BY1172" s="104"/>
      <c r="BZ1172" s="104"/>
      <c r="CA1172" s="104"/>
      <c r="CB1172" s="104"/>
      <c r="CC1172" s="104"/>
      <c r="CD1172" s="104"/>
      <c r="CE1172" s="104"/>
      <c r="CF1172" s="104"/>
      <c r="CG1172" s="104"/>
      <c r="CJ1172" s="104"/>
      <c r="CL1172" s="104"/>
      <c r="CM1172" s="104"/>
      <c r="CN1172" s="104"/>
      <c r="CO1172" s="104"/>
      <c r="CP1172" s="104"/>
      <c r="CQ1172" s="104"/>
      <c r="CR1172" s="104"/>
      <c r="CS1172" s="104"/>
      <c r="CT1172" s="104"/>
      <c r="CU1172" s="104"/>
    </row>
    <row r="1173" spans="1:99" ht="13" x14ac:dyDescent="0.3">
      <c r="A1173" s="104"/>
      <c r="B1173" s="104"/>
      <c r="C1173" s="104"/>
      <c r="D1173" s="104"/>
      <c r="E1173" s="104"/>
      <c r="F1173" s="104"/>
      <c r="G1173" s="104"/>
      <c r="H1173" s="104"/>
      <c r="I1173" s="104"/>
      <c r="J1173" s="104"/>
      <c r="K1173" s="104"/>
      <c r="L1173" s="104"/>
      <c r="M1173" s="104"/>
      <c r="P1173" s="104"/>
      <c r="Q1173" s="104"/>
      <c r="U1173" s="104"/>
      <c r="AQ1173" s="104"/>
      <c r="AR1173" s="104"/>
      <c r="AS1173" s="104"/>
      <c r="AT1173" s="104"/>
      <c r="AU1173" s="104"/>
      <c r="AV1173" s="104"/>
      <c r="AW1173" s="104"/>
      <c r="AX1173" s="104"/>
      <c r="AY1173" s="104"/>
      <c r="BH1173" s="104"/>
      <c r="BJ1173" s="104"/>
      <c r="BK1173" s="104"/>
      <c r="BL1173" s="104"/>
      <c r="BM1173" s="104"/>
      <c r="BN1173" s="104"/>
      <c r="BO1173" s="104"/>
      <c r="BP1173" s="104"/>
      <c r="BQ1173" s="104"/>
      <c r="BR1173" s="104"/>
      <c r="BS1173" s="104"/>
      <c r="BT1173" s="104"/>
      <c r="BV1173" s="104"/>
      <c r="BW1173" s="104"/>
      <c r="BX1173" s="104"/>
      <c r="BY1173" s="104"/>
      <c r="BZ1173" s="104"/>
      <c r="CA1173" s="104"/>
      <c r="CB1173" s="104"/>
      <c r="CC1173" s="104"/>
      <c r="CD1173" s="104"/>
      <c r="CE1173" s="104"/>
      <c r="CF1173" s="104"/>
      <c r="CG1173" s="104"/>
      <c r="CJ1173" s="104"/>
      <c r="CL1173" s="104"/>
      <c r="CM1173" s="104"/>
      <c r="CN1173" s="104"/>
      <c r="CO1173" s="104"/>
      <c r="CP1173" s="104"/>
      <c r="CQ1173" s="104"/>
      <c r="CR1173" s="104"/>
      <c r="CS1173" s="104"/>
      <c r="CT1173" s="104"/>
      <c r="CU1173" s="104"/>
    </row>
    <row r="1174" spans="1:99" ht="13" x14ac:dyDescent="0.3">
      <c r="A1174" s="104"/>
      <c r="B1174" s="104"/>
      <c r="C1174" s="104"/>
      <c r="D1174" s="104"/>
      <c r="E1174" s="104"/>
      <c r="F1174" s="104"/>
      <c r="G1174" s="104"/>
      <c r="H1174" s="104"/>
      <c r="I1174" s="104"/>
      <c r="J1174" s="104"/>
      <c r="K1174" s="104"/>
      <c r="L1174" s="104"/>
      <c r="M1174" s="104"/>
      <c r="P1174" s="104"/>
      <c r="Q1174" s="104"/>
      <c r="U1174" s="104"/>
      <c r="AQ1174" s="104"/>
      <c r="AR1174" s="104"/>
      <c r="AS1174" s="104"/>
      <c r="AT1174" s="104"/>
      <c r="AU1174" s="104"/>
      <c r="AV1174" s="104"/>
      <c r="AW1174" s="104"/>
      <c r="AX1174" s="104"/>
      <c r="AY1174" s="104"/>
      <c r="BH1174" s="104"/>
      <c r="BJ1174" s="104"/>
      <c r="BK1174" s="104"/>
      <c r="BL1174" s="104"/>
      <c r="BM1174" s="104"/>
      <c r="BN1174" s="104"/>
      <c r="BO1174" s="104"/>
      <c r="BP1174" s="104"/>
      <c r="BQ1174" s="104"/>
      <c r="BR1174" s="104"/>
      <c r="BS1174" s="104"/>
      <c r="BT1174" s="104"/>
      <c r="BV1174" s="104"/>
      <c r="BW1174" s="104"/>
      <c r="BX1174" s="104"/>
      <c r="BY1174" s="104"/>
      <c r="BZ1174" s="104"/>
      <c r="CA1174" s="104"/>
      <c r="CB1174" s="104"/>
      <c r="CC1174" s="104"/>
      <c r="CD1174" s="104"/>
      <c r="CE1174" s="104"/>
      <c r="CF1174" s="104"/>
      <c r="CG1174" s="104"/>
      <c r="CJ1174" s="104"/>
      <c r="CL1174" s="104"/>
      <c r="CM1174" s="104"/>
      <c r="CN1174" s="104"/>
      <c r="CO1174" s="104"/>
      <c r="CP1174" s="104"/>
      <c r="CQ1174" s="104"/>
      <c r="CR1174" s="104"/>
      <c r="CS1174" s="104"/>
      <c r="CT1174" s="104"/>
      <c r="CU1174" s="104"/>
    </row>
    <row r="1175" spans="1:99" ht="13" x14ac:dyDescent="0.3">
      <c r="A1175" s="104"/>
      <c r="B1175" s="104"/>
      <c r="C1175" s="104"/>
      <c r="D1175" s="104"/>
      <c r="E1175" s="104"/>
      <c r="F1175" s="104"/>
      <c r="G1175" s="104"/>
      <c r="H1175" s="104"/>
      <c r="I1175" s="104"/>
      <c r="J1175" s="104"/>
      <c r="K1175" s="104"/>
      <c r="L1175" s="104"/>
      <c r="M1175" s="104"/>
      <c r="P1175" s="104"/>
      <c r="Q1175" s="104"/>
      <c r="U1175" s="104"/>
      <c r="AQ1175" s="104"/>
      <c r="AR1175" s="104"/>
      <c r="AS1175" s="104"/>
      <c r="AT1175" s="104"/>
      <c r="AU1175" s="104"/>
      <c r="AV1175" s="104"/>
      <c r="AW1175" s="104"/>
      <c r="AX1175" s="104"/>
      <c r="AY1175" s="104"/>
      <c r="BH1175" s="104"/>
      <c r="BJ1175" s="104"/>
      <c r="BK1175" s="104"/>
      <c r="BL1175" s="104"/>
      <c r="BM1175" s="104"/>
      <c r="BN1175" s="104"/>
      <c r="BO1175" s="104"/>
      <c r="BP1175" s="104"/>
      <c r="BQ1175" s="104"/>
      <c r="BR1175" s="104"/>
      <c r="BS1175" s="104"/>
      <c r="BT1175" s="104"/>
      <c r="BV1175" s="104"/>
      <c r="BW1175" s="104"/>
      <c r="BX1175" s="104"/>
      <c r="BY1175" s="104"/>
      <c r="BZ1175" s="104"/>
      <c r="CA1175" s="104"/>
      <c r="CB1175" s="104"/>
      <c r="CC1175" s="104"/>
      <c r="CD1175" s="104"/>
      <c r="CE1175" s="104"/>
      <c r="CF1175" s="104"/>
      <c r="CG1175" s="104"/>
      <c r="CJ1175" s="104"/>
      <c r="CL1175" s="104"/>
      <c r="CM1175" s="104"/>
      <c r="CN1175" s="104"/>
      <c r="CO1175" s="104"/>
      <c r="CP1175" s="104"/>
      <c r="CQ1175" s="104"/>
      <c r="CR1175" s="104"/>
      <c r="CS1175" s="104"/>
      <c r="CT1175" s="104"/>
      <c r="CU1175" s="104"/>
    </row>
    <row r="1176" spans="1:99" ht="13" x14ac:dyDescent="0.3">
      <c r="A1176" s="104"/>
      <c r="B1176" s="104"/>
      <c r="C1176" s="104"/>
      <c r="D1176" s="104"/>
      <c r="E1176" s="104"/>
      <c r="F1176" s="104"/>
      <c r="G1176" s="104"/>
      <c r="H1176" s="104"/>
      <c r="I1176" s="104"/>
      <c r="J1176" s="104"/>
      <c r="K1176" s="104"/>
      <c r="L1176" s="104"/>
      <c r="M1176" s="104"/>
      <c r="P1176" s="104"/>
      <c r="Q1176" s="104"/>
      <c r="U1176" s="104"/>
      <c r="AQ1176" s="104"/>
      <c r="AR1176" s="104"/>
      <c r="AS1176" s="104"/>
      <c r="AT1176" s="104"/>
      <c r="AU1176" s="104"/>
      <c r="AV1176" s="104"/>
      <c r="AW1176" s="104"/>
      <c r="AX1176" s="104"/>
      <c r="AY1176" s="104"/>
      <c r="BH1176" s="104"/>
      <c r="BJ1176" s="104"/>
      <c r="BK1176" s="104"/>
      <c r="BL1176" s="104"/>
      <c r="BM1176" s="104"/>
      <c r="BN1176" s="104"/>
      <c r="BO1176" s="104"/>
      <c r="BP1176" s="104"/>
      <c r="BQ1176" s="104"/>
      <c r="BR1176" s="104"/>
      <c r="BS1176" s="104"/>
      <c r="BT1176" s="104"/>
      <c r="BV1176" s="104"/>
      <c r="BW1176" s="104"/>
      <c r="BX1176" s="104"/>
      <c r="BY1176" s="104"/>
      <c r="BZ1176" s="104"/>
      <c r="CA1176" s="104"/>
      <c r="CB1176" s="104"/>
      <c r="CC1176" s="104"/>
      <c r="CD1176" s="104"/>
      <c r="CE1176" s="104"/>
      <c r="CF1176" s="104"/>
      <c r="CG1176" s="104"/>
      <c r="CJ1176" s="104"/>
      <c r="CL1176" s="104"/>
      <c r="CM1176" s="104"/>
      <c r="CN1176" s="104"/>
      <c r="CO1176" s="104"/>
      <c r="CP1176" s="104"/>
      <c r="CQ1176" s="104"/>
      <c r="CR1176" s="104"/>
      <c r="CS1176" s="104"/>
      <c r="CT1176" s="104"/>
      <c r="CU1176" s="104"/>
    </row>
    <row r="1177" spans="1:99" ht="13" x14ac:dyDescent="0.3">
      <c r="A1177" s="104"/>
      <c r="B1177" s="104"/>
      <c r="C1177" s="104"/>
      <c r="D1177" s="104"/>
      <c r="E1177" s="104"/>
      <c r="F1177" s="104"/>
      <c r="G1177" s="104"/>
      <c r="H1177" s="104"/>
      <c r="I1177" s="104"/>
      <c r="J1177" s="104"/>
      <c r="K1177" s="104"/>
      <c r="L1177" s="104"/>
      <c r="M1177" s="104"/>
      <c r="P1177" s="104"/>
      <c r="Q1177" s="104"/>
      <c r="U1177" s="104"/>
      <c r="AQ1177" s="104"/>
      <c r="AR1177" s="104"/>
      <c r="AS1177" s="104"/>
      <c r="AT1177" s="104"/>
      <c r="AU1177" s="104"/>
      <c r="AV1177" s="104"/>
      <c r="AW1177" s="104"/>
      <c r="AX1177" s="104"/>
      <c r="AY1177" s="104"/>
      <c r="BH1177" s="104"/>
      <c r="BJ1177" s="104"/>
      <c r="BK1177" s="104"/>
      <c r="BL1177" s="104"/>
      <c r="BM1177" s="104"/>
      <c r="BN1177" s="104"/>
      <c r="BO1177" s="104"/>
      <c r="BP1177" s="104"/>
      <c r="BQ1177" s="104"/>
      <c r="BR1177" s="104"/>
      <c r="BS1177" s="104"/>
      <c r="BT1177" s="104"/>
      <c r="BV1177" s="104"/>
      <c r="BW1177" s="104"/>
      <c r="BX1177" s="104"/>
      <c r="BY1177" s="104"/>
      <c r="BZ1177" s="104"/>
      <c r="CA1177" s="104"/>
      <c r="CB1177" s="104"/>
      <c r="CC1177" s="104"/>
      <c r="CD1177" s="104"/>
      <c r="CE1177" s="104"/>
      <c r="CF1177" s="104"/>
      <c r="CG1177" s="104"/>
      <c r="CJ1177" s="104"/>
      <c r="CL1177" s="104"/>
      <c r="CM1177" s="104"/>
      <c r="CN1177" s="104"/>
      <c r="CO1177" s="104"/>
      <c r="CP1177" s="104"/>
      <c r="CQ1177" s="104"/>
      <c r="CR1177" s="104"/>
      <c r="CS1177" s="104"/>
      <c r="CT1177" s="104"/>
      <c r="CU1177" s="104"/>
    </row>
    <row r="1178" spans="1:99" ht="13" x14ac:dyDescent="0.3">
      <c r="A1178" s="104"/>
      <c r="B1178" s="104"/>
      <c r="C1178" s="104"/>
      <c r="D1178" s="104"/>
      <c r="E1178" s="104"/>
      <c r="F1178" s="104"/>
      <c r="G1178" s="104"/>
      <c r="H1178" s="104"/>
      <c r="I1178" s="104"/>
      <c r="J1178" s="104"/>
      <c r="K1178" s="104"/>
      <c r="L1178" s="104"/>
      <c r="M1178" s="104"/>
      <c r="P1178" s="104"/>
      <c r="Q1178" s="104"/>
      <c r="U1178" s="104"/>
      <c r="AQ1178" s="104"/>
      <c r="AR1178" s="104"/>
      <c r="AS1178" s="104"/>
      <c r="AT1178" s="104"/>
      <c r="AU1178" s="104"/>
      <c r="AV1178" s="104"/>
      <c r="AW1178" s="104"/>
      <c r="AX1178" s="104"/>
      <c r="AY1178" s="104"/>
      <c r="BH1178" s="104"/>
      <c r="BJ1178" s="104"/>
      <c r="BK1178" s="104"/>
      <c r="BL1178" s="104"/>
      <c r="BM1178" s="104"/>
      <c r="BN1178" s="104"/>
      <c r="BO1178" s="104"/>
      <c r="BP1178" s="104"/>
      <c r="BQ1178" s="104"/>
      <c r="BR1178" s="104"/>
      <c r="BS1178" s="104"/>
      <c r="BT1178" s="104"/>
      <c r="BV1178" s="104"/>
      <c r="BW1178" s="104"/>
      <c r="BX1178" s="104"/>
      <c r="BY1178" s="104"/>
      <c r="BZ1178" s="104"/>
      <c r="CA1178" s="104"/>
      <c r="CB1178" s="104"/>
      <c r="CC1178" s="104"/>
      <c r="CD1178" s="104"/>
      <c r="CE1178" s="104"/>
      <c r="CF1178" s="104"/>
      <c r="CG1178" s="104"/>
      <c r="CJ1178" s="104"/>
      <c r="CL1178" s="104"/>
      <c r="CM1178" s="104"/>
      <c r="CN1178" s="104"/>
      <c r="CO1178" s="104"/>
      <c r="CP1178" s="104"/>
      <c r="CQ1178" s="104"/>
      <c r="CR1178" s="104"/>
      <c r="CS1178" s="104"/>
      <c r="CT1178" s="104"/>
      <c r="CU1178" s="104"/>
    </row>
    <row r="1179" spans="1:99" ht="13" x14ac:dyDescent="0.3">
      <c r="A1179" s="104"/>
      <c r="B1179" s="104"/>
      <c r="C1179" s="104"/>
      <c r="D1179" s="104"/>
      <c r="E1179" s="104"/>
      <c r="F1179" s="104"/>
      <c r="G1179" s="104"/>
      <c r="H1179" s="104"/>
      <c r="I1179" s="104"/>
      <c r="J1179" s="104"/>
      <c r="K1179" s="104"/>
      <c r="L1179" s="104"/>
      <c r="M1179" s="104"/>
      <c r="P1179" s="104"/>
      <c r="Q1179" s="104"/>
      <c r="U1179" s="104"/>
      <c r="AQ1179" s="104"/>
      <c r="AR1179" s="104"/>
      <c r="AS1179" s="104"/>
      <c r="AT1179" s="104"/>
      <c r="AU1179" s="104"/>
      <c r="AV1179" s="104"/>
      <c r="AW1179" s="104"/>
      <c r="AX1179" s="104"/>
      <c r="AY1179" s="104"/>
      <c r="BH1179" s="104"/>
      <c r="BJ1179" s="104"/>
      <c r="BK1179" s="104"/>
      <c r="BL1179" s="104"/>
      <c r="BM1179" s="104"/>
      <c r="BN1179" s="104"/>
      <c r="BO1179" s="104"/>
      <c r="BP1179" s="104"/>
      <c r="BQ1179" s="104"/>
      <c r="BR1179" s="104"/>
      <c r="BS1179" s="104"/>
      <c r="BT1179" s="104"/>
      <c r="BV1179" s="104"/>
      <c r="BW1179" s="104"/>
      <c r="BX1179" s="104"/>
      <c r="BY1179" s="104"/>
      <c r="BZ1179" s="104"/>
      <c r="CA1179" s="104"/>
      <c r="CB1179" s="104"/>
      <c r="CC1179" s="104"/>
      <c r="CD1179" s="104"/>
      <c r="CE1179" s="104"/>
      <c r="CF1179" s="104"/>
      <c r="CG1179" s="104"/>
      <c r="CJ1179" s="104"/>
      <c r="CL1179" s="104"/>
      <c r="CM1179" s="104"/>
      <c r="CN1179" s="104"/>
      <c r="CO1179" s="104"/>
      <c r="CP1179" s="104"/>
      <c r="CQ1179" s="104"/>
      <c r="CR1179" s="104"/>
      <c r="CS1179" s="104"/>
      <c r="CT1179" s="104"/>
      <c r="CU1179" s="104"/>
    </row>
    <row r="1180" spans="1:99" ht="13" x14ac:dyDescent="0.3">
      <c r="A1180" s="104"/>
      <c r="B1180" s="104"/>
      <c r="C1180" s="104"/>
      <c r="D1180" s="104"/>
      <c r="E1180" s="104"/>
      <c r="F1180" s="104"/>
      <c r="G1180" s="104"/>
      <c r="H1180" s="104"/>
      <c r="I1180" s="104"/>
      <c r="J1180" s="104"/>
      <c r="K1180" s="104"/>
      <c r="L1180" s="104"/>
      <c r="M1180" s="104"/>
      <c r="P1180" s="104"/>
      <c r="Q1180" s="104"/>
      <c r="U1180" s="104"/>
      <c r="AQ1180" s="104"/>
      <c r="AR1180" s="104"/>
      <c r="AS1180" s="104"/>
      <c r="AT1180" s="104"/>
      <c r="AU1180" s="104"/>
      <c r="AV1180" s="104"/>
      <c r="AW1180" s="104"/>
      <c r="AX1180" s="104"/>
      <c r="AY1180" s="104"/>
      <c r="BH1180" s="104"/>
      <c r="BJ1180" s="104"/>
      <c r="BK1180" s="104"/>
      <c r="BL1180" s="104"/>
      <c r="BM1180" s="104"/>
      <c r="BN1180" s="104"/>
      <c r="BO1180" s="104"/>
      <c r="BP1180" s="104"/>
      <c r="BQ1180" s="104"/>
      <c r="BR1180" s="104"/>
      <c r="BS1180" s="104"/>
      <c r="BT1180" s="104"/>
      <c r="BV1180" s="104"/>
      <c r="BW1180" s="104"/>
      <c r="BX1180" s="104"/>
      <c r="BY1180" s="104"/>
      <c r="BZ1180" s="104"/>
      <c r="CA1180" s="104"/>
      <c r="CB1180" s="104"/>
      <c r="CC1180" s="104"/>
      <c r="CD1180" s="104"/>
      <c r="CE1180" s="104"/>
      <c r="CF1180" s="104"/>
      <c r="CG1180" s="104"/>
      <c r="CJ1180" s="104"/>
      <c r="CL1180" s="104"/>
      <c r="CM1180" s="104"/>
      <c r="CN1180" s="104"/>
      <c r="CO1180" s="104"/>
      <c r="CP1180" s="104"/>
      <c r="CQ1180" s="104"/>
      <c r="CR1180" s="104"/>
      <c r="CS1180" s="104"/>
      <c r="CT1180" s="104"/>
      <c r="CU1180" s="104"/>
    </row>
    <row r="1181" spans="1:99" ht="13" x14ac:dyDescent="0.3">
      <c r="A1181" s="104"/>
      <c r="B1181" s="104"/>
      <c r="C1181" s="104"/>
      <c r="D1181" s="104"/>
      <c r="E1181" s="104"/>
      <c r="F1181" s="104"/>
      <c r="G1181" s="104"/>
      <c r="H1181" s="104"/>
      <c r="I1181" s="104"/>
      <c r="J1181" s="104"/>
      <c r="K1181" s="104"/>
      <c r="L1181" s="104"/>
      <c r="M1181" s="104"/>
      <c r="P1181" s="104"/>
      <c r="Q1181" s="104"/>
      <c r="U1181" s="104"/>
      <c r="AQ1181" s="104"/>
      <c r="AR1181" s="104"/>
      <c r="AS1181" s="104"/>
      <c r="AT1181" s="104"/>
      <c r="AU1181" s="104"/>
      <c r="AV1181" s="104"/>
      <c r="AW1181" s="104"/>
      <c r="AX1181" s="104"/>
      <c r="AY1181" s="104"/>
      <c r="BH1181" s="104"/>
      <c r="BJ1181" s="104"/>
      <c r="BK1181" s="104"/>
      <c r="BL1181" s="104"/>
      <c r="BM1181" s="104"/>
      <c r="BN1181" s="104"/>
      <c r="BO1181" s="104"/>
      <c r="BP1181" s="104"/>
      <c r="BQ1181" s="104"/>
      <c r="BR1181" s="104"/>
      <c r="BS1181" s="104"/>
      <c r="BT1181" s="104"/>
      <c r="BV1181" s="104"/>
      <c r="BW1181" s="104"/>
      <c r="BX1181" s="104"/>
      <c r="BY1181" s="104"/>
      <c r="BZ1181" s="104"/>
      <c r="CA1181" s="104"/>
      <c r="CB1181" s="104"/>
      <c r="CC1181" s="104"/>
      <c r="CD1181" s="104"/>
      <c r="CE1181" s="104"/>
      <c r="CF1181" s="104"/>
      <c r="CG1181" s="104"/>
      <c r="CJ1181" s="104"/>
      <c r="CL1181" s="104"/>
      <c r="CM1181" s="104"/>
      <c r="CN1181" s="104"/>
      <c r="CO1181" s="104"/>
      <c r="CP1181" s="104"/>
      <c r="CQ1181" s="104"/>
      <c r="CR1181" s="104"/>
      <c r="CS1181" s="104"/>
      <c r="CT1181" s="104"/>
      <c r="CU1181" s="104"/>
    </row>
    <row r="1182" spans="1:99" ht="13" x14ac:dyDescent="0.3">
      <c r="A1182" s="104"/>
      <c r="B1182" s="104"/>
      <c r="C1182" s="104"/>
      <c r="D1182" s="104"/>
      <c r="E1182" s="104"/>
      <c r="F1182" s="104"/>
      <c r="G1182" s="104"/>
      <c r="H1182" s="104"/>
      <c r="I1182" s="104"/>
      <c r="J1182" s="104"/>
      <c r="K1182" s="104"/>
      <c r="L1182" s="104"/>
      <c r="M1182" s="104"/>
      <c r="P1182" s="104"/>
      <c r="Q1182" s="104"/>
      <c r="U1182" s="104"/>
      <c r="AQ1182" s="104"/>
      <c r="AR1182" s="104"/>
      <c r="AS1182" s="104"/>
      <c r="AT1182" s="104"/>
      <c r="AU1182" s="104"/>
      <c r="AV1182" s="104"/>
      <c r="AW1182" s="104"/>
      <c r="AX1182" s="104"/>
      <c r="AY1182" s="104"/>
      <c r="BH1182" s="104"/>
      <c r="BJ1182" s="104"/>
      <c r="BK1182" s="104"/>
      <c r="BL1182" s="104"/>
      <c r="BM1182" s="104"/>
      <c r="BN1182" s="104"/>
      <c r="BO1182" s="104"/>
      <c r="BP1182" s="104"/>
      <c r="BQ1182" s="104"/>
      <c r="BR1182" s="104"/>
      <c r="BS1182" s="104"/>
      <c r="BT1182" s="104"/>
      <c r="BV1182" s="104"/>
      <c r="BW1182" s="104"/>
      <c r="BX1182" s="104"/>
      <c r="BY1182" s="104"/>
      <c r="BZ1182" s="104"/>
      <c r="CA1182" s="104"/>
      <c r="CB1182" s="104"/>
      <c r="CC1182" s="104"/>
      <c r="CD1182" s="104"/>
      <c r="CE1182" s="104"/>
      <c r="CF1182" s="104"/>
      <c r="CG1182" s="104"/>
      <c r="CJ1182" s="104"/>
      <c r="CL1182" s="104"/>
      <c r="CM1182" s="104"/>
      <c r="CN1182" s="104"/>
      <c r="CO1182" s="104"/>
      <c r="CP1182" s="104"/>
      <c r="CQ1182" s="104"/>
      <c r="CR1182" s="104"/>
      <c r="CS1182" s="104"/>
      <c r="CT1182" s="104"/>
      <c r="CU1182" s="104"/>
    </row>
    <row r="1183" spans="1:99" ht="13" x14ac:dyDescent="0.3">
      <c r="A1183" s="104"/>
      <c r="B1183" s="104"/>
      <c r="C1183" s="104"/>
      <c r="D1183" s="104"/>
      <c r="E1183" s="104"/>
      <c r="F1183" s="104"/>
      <c r="G1183" s="104"/>
      <c r="H1183" s="104"/>
      <c r="I1183" s="104"/>
      <c r="J1183" s="104"/>
      <c r="K1183" s="104"/>
      <c r="L1183" s="104"/>
      <c r="M1183" s="104"/>
      <c r="P1183" s="104"/>
      <c r="Q1183" s="104"/>
      <c r="U1183" s="104"/>
      <c r="AQ1183" s="104"/>
      <c r="AR1183" s="104"/>
      <c r="AS1183" s="104"/>
      <c r="AT1183" s="104"/>
      <c r="AU1183" s="104"/>
      <c r="AV1183" s="104"/>
      <c r="AW1183" s="104"/>
      <c r="AX1183" s="104"/>
      <c r="AY1183" s="104"/>
      <c r="BH1183" s="104"/>
      <c r="BJ1183" s="104"/>
      <c r="BK1183" s="104"/>
      <c r="BL1183" s="104"/>
      <c r="BM1183" s="104"/>
      <c r="BN1183" s="104"/>
      <c r="BO1183" s="104"/>
      <c r="BP1183" s="104"/>
      <c r="BQ1183" s="104"/>
      <c r="BR1183" s="104"/>
      <c r="BS1183" s="104"/>
      <c r="BT1183" s="104"/>
      <c r="BV1183" s="104"/>
      <c r="BW1183" s="104"/>
      <c r="BX1183" s="104"/>
      <c r="BY1183" s="104"/>
      <c r="BZ1183" s="104"/>
      <c r="CA1183" s="104"/>
      <c r="CB1183" s="104"/>
      <c r="CC1183" s="104"/>
      <c r="CD1183" s="104"/>
      <c r="CE1183" s="104"/>
      <c r="CF1183" s="104"/>
      <c r="CG1183" s="104"/>
      <c r="CJ1183" s="104"/>
      <c r="CL1183" s="104"/>
      <c r="CM1183" s="104"/>
      <c r="CN1183" s="104"/>
      <c r="CO1183" s="104"/>
      <c r="CP1183" s="104"/>
      <c r="CQ1183" s="104"/>
      <c r="CR1183" s="104"/>
      <c r="CS1183" s="104"/>
      <c r="CT1183" s="104"/>
      <c r="CU1183" s="104"/>
    </row>
    <row r="1184" spans="1:99" ht="13" x14ac:dyDescent="0.3">
      <c r="A1184" s="104"/>
      <c r="B1184" s="104"/>
      <c r="C1184" s="104"/>
      <c r="D1184" s="104"/>
      <c r="E1184" s="104"/>
      <c r="F1184" s="104"/>
      <c r="G1184" s="104"/>
      <c r="H1184" s="104"/>
      <c r="I1184" s="104"/>
      <c r="J1184" s="104"/>
      <c r="K1184" s="104"/>
      <c r="L1184" s="104"/>
      <c r="M1184" s="104"/>
      <c r="P1184" s="104"/>
      <c r="Q1184" s="104"/>
      <c r="U1184" s="104"/>
      <c r="AQ1184" s="104"/>
      <c r="AR1184" s="104"/>
      <c r="AS1184" s="104"/>
      <c r="AT1184" s="104"/>
      <c r="AU1184" s="104"/>
      <c r="AV1184" s="104"/>
      <c r="AW1184" s="104"/>
      <c r="AX1184" s="104"/>
      <c r="AY1184" s="104"/>
      <c r="BH1184" s="104"/>
      <c r="BJ1184" s="104"/>
      <c r="BK1184" s="104"/>
      <c r="BL1184" s="104"/>
      <c r="BM1184" s="104"/>
      <c r="BN1184" s="104"/>
      <c r="BO1184" s="104"/>
      <c r="BP1184" s="104"/>
      <c r="BQ1184" s="104"/>
      <c r="BR1184" s="104"/>
      <c r="BS1184" s="104"/>
      <c r="BT1184" s="104"/>
      <c r="BV1184" s="104"/>
      <c r="BW1184" s="104"/>
      <c r="BX1184" s="104"/>
      <c r="BY1184" s="104"/>
      <c r="BZ1184" s="104"/>
      <c r="CA1184" s="104"/>
      <c r="CB1184" s="104"/>
      <c r="CC1184" s="104"/>
      <c r="CD1184" s="104"/>
      <c r="CE1184" s="104"/>
      <c r="CF1184" s="104"/>
      <c r="CG1184" s="104"/>
      <c r="CJ1184" s="104"/>
      <c r="CL1184" s="104"/>
      <c r="CM1184" s="104"/>
      <c r="CN1184" s="104"/>
      <c r="CO1184" s="104"/>
      <c r="CP1184" s="104"/>
      <c r="CQ1184" s="104"/>
      <c r="CR1184" s="104"/>
      <c r="CS1184" s="104"/>
      <c r="CT1184" s="104"/>
      <c r="CU1184" s="104"/>
    </row>
    <row r="1185" spans="1:99" ht="13" x14ac:dyDescent="0.3">
      <c r="A1185" s="104"/>
      <c r="B1185" s="104"/>
      <c r="C1185" s="104"/>
      <c r="D1185" s="104"/>
      <c r="E1185" s="104"/>
      <c r="F1185" s="104"/>
      <c r="G1185" s="104"/>
      <c r="H1185" s="104"/>
      <c r="I1185" s="104"/>
      <c r="J1185" s="104"/>
      <c r="K1185" s="104"/>
      <c r="L1185" s="104"/>
      <c r="M1185" s="104"/>
      <c r="P1185" s="104"/>
      <c r="Q1185" s="104"/>
      <c r="U1185" s="104"/>
      <c r="AQ1185" s="104"/>
      <c r="AR1185" s="104"/>
      <c r="AS1185" s="104"/>
      <c r="AT1185" s="104"/>
      <c r="AU1185" s="104"/>
      <c r="AV1185" s="104"/>
      <c r="AW1185" s="104"/>
      <c r="AX1185" s="104"/>
      <c r="AY1185" s="104"/>
      <c r="BH1185" s="104"/>
      <c r="BJ1185" s="104"/>
      <c r="BK1185" s="104"/>
      <c r="BL1185" s="104"/>
      <c r="BM1185" s="104"/>
      <c r="BN1185" s="104"/>
      <c r="BO1185" s="104"/>
      <c r="BP1185" s="104"/>
      <c r="BQ1185" s="104"/>
      <c r="BR1185" s="104"/>
      <c r="BS1185" s="104"/>
      <c r="BT1185" s="104"/>
      <c r="BV1185" s="104"/>
      <c r="BW1185" s="104"/>
      <c r="BX1185" s="104"/>
      <c r="BY1185" s="104"/>
      <c r="BZ1185" s="104"/>
      <c r="CA1185" s="104"/>
      <c r="CB1185" s="104"/>
      <c r="CC1185" s="104"/>
      <c r="CD1185" s="104"/>
      <c r="CE1185" s="104"/>
      <c r="CF1185" s="104"/>
      <c r="CG1185" s="104"/>
      <c r="CJ1185" s="104"/>
      <c r="CL1185" s="104"/>
      <c r="CM1185" s="104"/>
      <c r="CN1185" s="104"/>
      <c r="CO1185" s="104"/>
      <c r="CP1185" s="104"/>
      <c r="CQ1185" s="104"/>
      <c r="CR1185" s="104"/>
      <c r="CS1185" s="104"/>
      <c r="CT1185" s="104"/>
      <c r="CU1185" s="104"/>
    </row>
    <row r="1186" spans="1:99" ht="13" x14ac:dyDescent="0.3">
      <c r="A1186" s="104"/>
      <c r="B1186" s="104"/>
      <c r="C1186" s="104"/>
      <c r="D1186" s="104"/>
      <c r="E1186" s="104"/>
      <c r="F1186" s="104"/>
      <c r="G1186" s="104"/>
      <c r="H1186" s="104"/>
      <c r="I1186" s="104"/>
      <c r="J1186" s="104"/>
      <c r="K1186" s="104"/>
      <c r="L1186" s="104"/>
      <c r="M1186" s="104"/>
      <c r="P1186" s="104"/>
      <c r="Q1186" s="104"/>
      <c r="U1186" s="104"/>
      <c r="AQ1186" s="104"/>
      <c r="AR1186" s="104"/>
      <c r="AS1186" s="104"/>
      <c r="AT1186" s="104"/>
      <c r="AU1186" s="104"/>
      <c r="AV1186" s="104"/>
      <c r="AW1186" s="104"/>
      <c r="AX1186" s="104"/>
      <c r="AY1186" s="104"/>
      <c r="BH1186" s="104"/>
      <c r="BJ1186" s="104"/>
      <c r="BK1186" s="104"/>
      <c r="BL1186" s="104"/>
      <c r="BM1186" s="104"/>
      <c r="BN1186" s="104"/>
      <c r="BO1186" s="104"/>
      <c r="BP1186" s="104"/>
      <c r="BQ1186" s="104"/>
      <c r="BR1186" s="104"/>
      <c r="BS1186" s="104"/>
      <c r="BT1186" s="104"/>
      <c r="BV1186" s="104"/>
      <c r="BW1186" s="104"/>
      <c r="BX1186" s="104"/>
      <c r="BY1186" s="104"/>
      <c r="BZ1186" s="104"/>
      <c r="CA1186" s="104"/>
      <c r="CB1186" s="104"/>
      <c r="CC1186" s="104"/>
      <c r="CD1186" s="104"/>
      <c r="CE1186" s="104"/>
      <c r="CF1186" s="104"/>
      <c r="CG1186" s="104"/>
      <c r="CJ1186" s="104"/>
      <c r="CL1186" s="104"/>
      <c r="CM1186" s="104"/>
      <c r="CN1186" s="104"/>
      <c r="CO1186" s="104"/>
      <c r="CP1186" s="104"/>
      <c r="CQ1186" s="104"/>
      <c r="CR1186" s="104"/>
      <c r="CS1186" s="104"/>
      <c r="CT1186" s="104"/>
      <c r="CU1186" s="104"/>
    </row>
    <row r="1187" spans="1:99" ht="13" x14ac:dyDescent="0.3">
      <c r="A1187" s="104"/>
      <c r="B1187" s="104"/>
      <c r="C1187" s="104"/>
      <c r="D1187" s="104"/>
      <c r="E1187" s="104"/>
      <c r="F1187" s="104"/>
      <c r="G1187" s="104"/>
      <c r="H1187" s="104"/>
      <c r="I1187" s="104"/>
      <c r="J1187" s="104"/>
      <c r="K1187" s="104"/>
      <c r="L1187" s="104"/>
      <c r="M1187" s="104"/>
      <c r="P1187" s="104"/>
      <c r="Q1187" s="104"/>
      <c r="U1187" s="104"/>
      <c r="AQ1187" s="104"/>
      <c r="AR1187" s="104"/>
      <c r="AS1187" s="104"/>
      <c r="AT1187" s="104"/>
      <c r="AU1187" s="104"/>
      <c r="AV1187" s="104"/>
      <c r="AW1187" s="104"/>
      <c r="AX1187" s="104"/>
      <c r="AY1187" s="104"/>
      <c r="BH1187" s="104"/>
      <c r="BJ1187" s="104"/>
      <c r="BK1187" s="104"/>
      <c r="BL1187" s="104"/>
      <c r="BM1187" s="104"/>
      <c r="BN1187" s="104"/>
      <c r="BO1187" s="104"/>
      <c r="BP1187" s="104"/>
      <c r="BQ1187" s="104"/>
      <c r="BR1187" s="104"/>
      <c r="BS1187" s="104"/>
      <c r="BT1187" s="104"/>
      <c r="BV1187" s="104"/>
      <c r="BW1187" s="104"/>
      <c r="BX1187" s="104"/>
      <c r="BY1187" s="104"/>
      <c r="BZ1187" s="104"/>
      <c r="CA1187" s="104"/>
      <c r="CB1187" s="104"/>
      <c r="CC1187" s="104"/>
      <c r="CD1187" s="104"/>
      <c r="CE1187" s="104"/>
      <c r="CF1187" s="104"/>
      <c r="CG1187" s="104"/>
      <c r="CJ1187" s="104"/>
      <c r="CL1187" s="104"/>
      <c r="CM1187" s="104"/>
      <c r="CN1187" s="104"/>
      <c r="CO1187" s="104"/>
      <c r="CP1187" s="104"/>
      <c r="CQ1187" s="104"/>
      <c r="CR1187" s="104"/>
      <c r="CS1187" s="104"/>
      <c r="CT1187" s="104"/>
      <c r="CU1187" s="104"/>
    </row>
    <row r="1188" spans="1:99" ht="13" x14ac:dyDescent="0.3">
      <c r="A1188" s="104"/>
      <c r="B1188" s="104"/>
      <c r="C1188" s="104"/>
      <c r="D1188" s="104"/>
      <c r="E1188" s="104"/>
      <c r="F1188" s="104"/>
      <c r="G1188" s="104"/>
      <c r="H1188" s="104"/>
      <c r="I1188" s="104"/>
      <c r="J1188" s="104"/>
      <c r="K1188" s="104"/>
      <c r="L1188" s="104"/>
      <c r="M1188" s="104"/>
      <c r="P1188" s="104"/>
      <c r="Q1188" s="104"/>
      <c r="U1188" s="104"/>
      <c r="AQ1188" s="104"/>
      <c r="AR1188" s="104"/>
      <c r="AS1188" s="104"/>
      <c r="AT1188" s="104"/>
      <c r="AU1188" s="104"/>
      <c r="AV1188" s="104"/>
      <c r="AW1188" s="104"/>
      <c r="AX1188" s="104"/>
      <c r="AY1188" s="104"/>
      <c r="BH1188" s="104"/>
      <c r="BJ1188" s="104"/>
      <c r="BK1188" s="104"/>
      <c r="BL1188" s="104"/>
      <c r="BM1188" s="104"/>
      <c r="BN1188" s="104"/>
      <c r="BO1188" s="104"/>
      <c r="BP1188" s="104"/>
      <c r="BQ1188" s="104"/>
      <c r="BR1188" s="104"/>
      <c r="BS1188" s="104"/>
      <c r="BT1188" s="104"/>
      <c r="BV1188" s="104"/>
      <c r="BW1188" s="104"/>
      <c r="BX1188" s="104"/>
      <c r="BY1188" s="104"/>
      <c r="BZ1188" s="104"/>
      <c r="CA1188" s="104"/>
      <c r="CB1188" s="104"/>
      <c r="CC1188" s="104"/>
      <c r="CD1188" s="104"/>
      <c r="CE1188" s="104"/>
      <c r="CF1188" s="104"/>
      <c r="CG1188" s="104"/>
      <c r="CJ1188" s="104"/>
      <c r="CL1188" s="104"/>
      <c r="CM1188" s="104"/>
      <c r="CN1188" s="104"/>
      <c r="CO1188" s="104"/>
      <c r="CP1188" s="104"/>
      <c r="CQ1188" s="104"/>
      <c r="CR1188" s="104"/>
      <c r="CS1188" s="104"/>
      <c r="CT1188" s="104"/>
      <c r="CU1188" s="104"/>
    </row>
    <row r="1189" spans="1:99" ht="13" x14ac:dyDescent="0.3">
      <c r="A1189" s="104"/>
      <c r="B1189" s="104"/>
      <c r="C1189" s="104"/>
      <c r="D1189" s="104"/>
      <c r="E1189" s="104"/>
      <c r="F1189" s="104"/>
      <c r="G1189" s="104"/>
      <c r="H1189" s="104"/>
      <c r="I1189" s="104"/>
      <c r="J1189" s="104"/>
      <c r="K1189" s="104"/>
      <c r="L1189" s="104"/>
      <c r="M1189" s="104"/>
      <c r="P1189" s="104"/>
      <c r="Q1189" s="104"/>
      <c r="U1189" s="104"/>
      <c r="AQ1189" s="104"/>
      <c r="AR1189" s="104"/>
      <c r="AS1189" s="104"/>
      <c r="AT1189" s="104"/>
      <c r="AU1189" s="104"/>
      <c r="AV1189" s="104"/>
      <c r="AW1189" s="104"/>
      <c r="AX1189" s="104"/>
      <c r="AY1189" s="104"/>
      <c r="BH1189" s="104"/>
      <c r="BJ1189" s="104"/>
      <c r="BK1189" s="104"/>
      <c r="BL1189" s="104"/>
      <c r="BM1189" s="104"/>
      <c r="BN1189" s="104"/>
      <c r="BO1189" s="104"/>
      <c r="BP1189" s="104"/>
      <c r="BQ1189" s="104"/>
      <c r="BR1189" s="104"/>
      <c r="BS1189" s="104"/>
      <c r="BT1189" s="104"/>
      <c r="BV1189" s="104"/>
      <c r="BW1189" s="104"/>
      <c r="BX1189" s="104"/>
      <c r="BY1189" s="104"/>
      <c r="BZ1189" s="104"/>
      <c r="CA1189" s="104"/>
      <c r="CB1189" s="104"/>
      <c r="CC1189" s="104"/>
      <c r="CD1189" s="104"/>
      <c r="CE1189" s="104"/>
      <c r="CF1189" s="104"/>
      <c r="CG1189" s="104"/>
      <c r="CJ1189" s="104"/>
      <c r="CL1189" s="104"/>
      <c r="CM1189" s="104"/>
      <c r="CN1189" s="104"/>
      <c r="CO1189" s="104"/>
      <c r="CP1189" s="104"/>
      <c r="CQ1189" s="104"/>
      <c r="CR1189" s="104"/>
      <c r="CS1189" s="104"/>
      <c r="CT1189" s="104"/>
      <c r="CU1189" s="104"/>
    </row>
    <row r="1190" spans="1:99" ht="13" x14ac:dyDescent="0.3">
      <c r="A1190" s="104"/>
      <c r="B1190" s="104"/>
      <c r="C1190" s="104"/>
      <c r="D1190" s="104"/>
      <c r="E1190" s="104"/>
      <c r="F1190" s="104"/>
      <c r="G1190" s="104"/>
      <c r="H1190" s="104"/>
      <c r="I1190" s="104"/>
      <c r="J1190" s="104"/>
      <c r="K1190" s="104"/>
      <c r="L1190" s="104"/>
      <c r="M1190" s="104"/>
      <c r="P1190" s="104"/>
      <c r="Q1190" s="104"/>
      <c r="U1190" s="104"/>
      <c r="AQ1190" s="104"/>
      <c r="AR1190" s="104"/>
      <c r="AS1190" s="104"/>
      <c r="AT1190" s="104"/>
      <c r="AU1190" s="104"/>
      <c r="AV1190" s="104"/>
      <c r="AW1190" s="104"/>
      <c r="AX1190" s="104"/>
      <c r="AY1190" s="104"/>
      <c r="BH1190" s="104"/>
      <c r="BJ1190" s="104"/>
      <c r="BK1190" s="104"/>
      <c r="BL1190" s="104"/>
      <c r="BM1190" s="104"/>
      <c r="BN1190" s="104"/>
      <c r="BO1190" s="104"/>
      <c r="BP1190" s="104"/>
      <c r="BQ1190" s="104"/>
      <c r="BR1190" s="104"/>
      <c r="BS1190" s="104"/>
      <c r="BT1190" s="104"/>
      <c r="BV1190" s="104"/>
      <c r="BW1190" s="104"/>
      <c r="BX1190" s="104"/>
      <c r="BY1190" s="104"/>
      <c r="BZ1190" s="104"/>
      <c r="CA1190" s="104"/>
      <c r="CB1190" s="104"/>
      <c r="CC1190" s="104"/>
      <c r="CD1190" s="104"/>
      <c r="CE1190" s="104"/>
      <c r="CF1190" s="104"/>
      <c r="CG1190" s="104"/>
      <c r="CJ1190" s="104"/>
      <c r="CL1190" s="104"/>
      <c r="CM1190" s="104"/>
      <c r="CN1190" s="104"/>
      <c r="CO1190" s="104"/>
      <c r="CP1190" s="104"/>
      <c r="CQ1190" s="104"/>
      <c r="CR1190" s="104"/>
      <c r="CS1190" s="104"/>
      <c r="CT1190" s="104"/>
      <c r="CU1190" s="104"/>
    </row>
    <row r="1191" spans="1:99" ht="13" x14ac:dyDescent="0.3">
      <c r="A1191" s="104"/>
      <c r="B1191" s="104"/>
      <c r="C1191" s="104"/>
      <c r="D1191" s="104"/>
      <c r="E1191" s="104"/>
      <c r="F1191" s="104"/>
      <c r="G1191" s="104"/>
      <c r="H1191" s="104"/>
      <c r="I1191" s="104"/>
      <c r="J1191" s="104"/>
      <c r="K1191" s="104"/>
      <c r="L1191" s="104"/>
      <c r="M1191" s="104"/>
      <c r="P1191" s="104"/>
      <c r="Q1191" s="104"/>
      <c r="U1191" s="104"/>
      <c r="AQ1191" s="104"/>
      <c r="AR1191" s="104"/>
      <c r="AS1191" s="104"/>
      <c r="AT1191" s="104"/>
      <c r="AU1191" s="104"/>
      <c r="AV1191" s="104"/>
      <c r="AW1191" s="104"/>
      <c r="AX1191" s="104"/>
      <c r="AY1191" s="104"/>
      <c r="BH1191" s="104"/>
      <c r="BJ1191" s="104"/>
      <c r="BK1191" s="104"/>
      <c r="BL1191" s="104"/>
      <c r="BM1191" s="104"/>
      <c r="BN1191" s="104"/>
      <c r="BO1191" s="104"/>
      <c r="BP1191" s="104"/>
      <c r="BQ1191" s="104"/>
      <c r="BR1191" s="104"/>
      <c r="BS1191" s="104"/>
      <c r="BT1191" s="104"/>
      <c r="BV1191" s="104"/>
      <c r="BW1191" s="104"/>
      <c r="BX1191" s="104"/>
      <c r="BY1191" s="104"/>
      <c r="BZ1191" s="104"/>
      <c r="CA1191" s="104"/>
      <c r="CB1191" s="104"/>
      <c r="CC1191" s="104"/>
      <c r="CD1191" s="104"/>
      <c r="CE1191" s="104"/>
      <c r="CF1191" s="104"/>
      <c r="CG1191" s="104"/>
      <c r="CJ1191" s="104"/>
      <c r="CL1191" s="104"/>
      <c r="CM1191" s="104"/>
      <c r="CN1191" s="104"/>
      <c r="CO1191" s="104"/>
      <c r="CP1191" s="104"/>
      <c r="CQ1191" s="104"/>
      <c r="CR1191" s="104"/>
      <c r="CS1191" s="104"/>
      <c r="CT1191" s="104"/>
      <c r="CU1191" s="104"/>
    </row>
    <row r="1192" spans="1:99" ht="13" x14ac:dyDescent="0.3">
      <c r="A1192" s="104"/>
      <c r="B1192" s="104"/>
      <c r="C1192" s="104"/>
      <c r="D1192" s="104"/>
      <c r="E1192" s="104"/>
      <c r="F1192" s="104"/>
      <c r="G1192" s="104"/>
      <c r="H1192" s="104"/>
      <c r="I1192" s="104"/>
      <c r="J1192" s="104"/>
      <c r="K1192" s="104"/>
      <c r="L1192" s="104"/>
      <c r="M1192" s="104"/>
      <c r="P1192" s="104"/>
      <c r="Q1192" s="104"/>
      <c r="U1192" s="104"/>
      <c r="AQ1192" s="104"/>
      <c r="AR1192" s="104"/>
      <c r="AS1192" s="104"/>
      <c r="AT1192" s="104"/>
      <c r="AU1192" s="104"/>
      <c r="AV1192" s="104"/>
      <c r="AW1192" s="104"/>
      <c r="AX1192" s="104"/>
      <c r="AY1192" s="104"/>
      <c r="BH1192" s="104"/>
      <c r="BJ1192" s="104"/>
      <c r="BK1192" s="104"/>
      <c r="BL1192" s="104"/>
      <c r="BM1192" s="104"/>
      <c r="BN1192" s="104"/>
      <c r="BO1192" s="104"/>
      <c r="BP1192" s="104"/>
      <c r="BQ1192" s="104"/>
      <c r="BR1192" s="104"/>
      <c r="BS1192" s="104"/>
      <c r="BT1192" s="104"/>
      <c r="BV1192" s="104"/>
      <c r="BW1192" s="104"/>
      <c r="BX1192" s="104"/>
      <c r="BY1192" s="104"/>
      <c r="BZ1192" s="104"/>
      <c r="CA1192" s="104"/>
      <c r="CB1192" s="104"/>
      <c r="CC1192" s="104"/>
      <c r="CD1192" s="104"/>
      <c r="CE1192" s="104"/>
      <c r="CF1192" s="104"/>
      <c r="CG1192" s="104"/>
      <c r="CJ1192" s="104"/>
      <c r="CL1192" s="104"/>
      <c r="CM1192" s="104"/>
      <c r="CN1192" s="104"/>
      <c r="CO1192" s="104"/>
      <c r="CP1192" s="104"/>
      <c r="CQ1192" s="104"/>
      <c r="CR1192" s="104"/>
      <c r="CS1192" s="104"/>
      <c r="CT1192" s="104"/>
      <c r="CU1192" s="104"/>
    </row>
    <row r="1193" spans="1:99" ht="13" x14ac:dyDescent="0.3">
      <c r="A1193" s="104"/>
      <c r="B1193" s="104"/>
      <c r="C1193" s="104"/>
      <c r="D1193" s="104"/>
      <c r="E1193" s="104"/>
      <c r="F1193" s="104"/>
      <c r="G1193" s="104"/>
      <c r="H1193" s="104"/>
      <c r="I1193" s="104"/>
      <c r="J1193" s="104"/>
      <c r="K1193" s="104"/>
      <c r="L1193" s="104"/>
      <c r="M1193" s="104"/>
      <c r="P1193" s="104"/>
      <c r="Q1193" s="104"/>
      <c r="U1193" s="104"/>
      <c r="AQ1193" s="104"/>
      <c r="AR1193" s="104"/>
      <c r="AS1193" s="104"/>
      <c r="AT1193" s="104"/>
      <c r="AU1193" s="104"/>
      <c r="AV1193" s="104"/>
      <c r="AW1193" s="104"/>
      <c r="AX1193" s="104"/>
      <c r="AY1193" s="104"/>
      <c r="BH1193" s="104"/>
      <c r="BJ1193" s="104"/>
      <c r="BK1193" s="104"/>
      <c r="BL1193" s="104"/>
      <c r="BM1193" s="104"/>
      <c r="BN1193" s="104"/>
      <c r="BO1193" s="104"/>
      <c r="BP1193" s="104"/>
      <c r="BQ1193" s="104"/>
      <c r="BR1193" s="104"/>
      <c r="BS1193" s="104"/>
      <c r="BT1193" s="104"/>
      <c r="BV1193" s="104"/>
      <c r="BW1193" s="104"/>
      <c r="BX1193" s="104"/>
      <c r="BY1193" s="104"/>
      <c r="BZ1193" s="104"/>
      <c r="CA1193" s="104"/>
      <c r="CB1193" s="104"/>
      <c r="CC1193" s="104"/>
      <c r="CD1193" s="104"/>
      <c r="CE1193" s="104"/>
      <c r="CF1193" s="104"/>
      <c r="CG1193" s="104"/>
      <c r="CJ1193" s="104"/>
      <c r="CL1193" s="104"/>
      <c r="CM1193" s="104"/>
      <c r="CN1193" s="104"/>
      <c r="CO1193" s="104"/>
      <c r="CP1193" s="104"/>
      <c r="CQ1193" s="104"/>
      <c r="CR1193" s="104"/>
      <c r="CS1193" s="104"/>
      <c r="CT1193" s="104"/>
      <c r="CU1193" s="104"/>
    </row>
    <row r="1194" spans="1:99" ht="13" x14ac:dyDescent="0.3">
      <c r="A1194" s="104"/>
      <c r="B1194" s="104"/>
      <c r="C1194" s="104"/>
      <c r="D1194" s="104"/>
      <c r="E1194" s="104"/>
      <c r="F1194" s="104"/>
      <c r="G1194" s="104"/>
      <c r="H1194" s="104"/>
      <c r="I1194" s="104"/>
      <c r="J1194" s="104"/>
      <c r="K1194" s="104"/>
      <c r="L1194" s="104"/>
      <c r="M1194" s="104"/>
      <c r="P1194" s="104"/>
      <c r="Q1194" s="104"/>
      <c r="U1194" s="104"/>
      <c r="AQ1194" s="104"/>
      <c r="AR1194" s="104"/>
      <c r="AS1194" s="104"/>
      <c r="AT1194" s="104"/>
      <c r="AU1194" s="104"/>
      <c r="AV1194" s="104"/>
      <c r="AW1194" s="104"/>
      <c r="AX1194" s="104"/>
      <c r="AY1194" s="104"/>
      <c r="BH1194" s="104"/>
      <c r="BJ1194" s="104"/>
      <c r="BK1194" s="104"/>
      <c r="BL1194" s="104"/>
      <c r="BM1194" s="104"/>
      <c r="BN1194" s="104"/>
      <c r="BO1194" s="104"/>
      <c r="BP1194" s="104"/>
      <c r="BQ1194" s="104"/>
      <c r="BR1194" s="104"/>
      <c r="BS1194" s="104"/>
      <c r="BT1194" s="104"/>
      <c r="BV1194" s="104"/>
      <c r="BW1194" s="104"/>
      <c r="BX1194" s="104"/>
      <c r="BY1194" s="104"/>
      <c r="BZ1194" s="104"/>
      <c r="CA1194" s="104"/>
      <c r="CB1194" s="104"/>
      <c r="CC1194" s="104"/>
      <c r="CD1194" s="104"/>
      <c r="CE1194" s="104"/>
      <c r="CF1194" s="104"/>
      <c r="CG1194" s="104"/>
      <c r="CJ1194" s="104"/>
      <c r="CL1194" s="104"/>
      <c r="CM1194" s="104"/>
      <c r="CN1194" s="104"/>
      <c r="CO1194" s="104"/>
      <c r="CP1194" s="104"/>
      <c r="CQ1194" s="104"/>
      <c r="CR1194" s="104"/>
      <c r="CS1194" s="104"/>
      <c r="CT1194" s="104"/>
      <c r="CU1194" s="104"/>
    </row>
    <row r="1195" spans="1:99" ht="13" x14ac:dyDescent="0.3">
      <c r="A1195" s="104"/>
      <c r="B1195" s="104"/>
      <c r="C1195" s="104"/>
      <c r="D1195" s="104"/>
      <c r="E1195" s="104"/>
      <c r="F1195" s="104"/>
      <c r="G1195" s="104"/>
      <c r="H1195" s="104"/>
      <c r="I1195" s="104"/>
      <c r="J1195" s="104"/>
      <c r="K1195" s="104"/>
      <c r="L1195" s="104"/>
      <c r="M1195" s="104"/>
      <c r="P1195" s="104"/>
      <c r="Q1195" s="104"/>
      <c r="U1195" s="104"/>
      <c r="AQ1195" s="104"/>
      <c r="AR1195" s="104"/>
      <c r="AS1195" s="104"/>
      <c r="AT1195" s="104"/>
      <c r="AU1195" s="104"/>
      <c r="AV1195" s="104"/>
      <c r="AW1195" s="104"/>
      <c r="AX1195" s="104"/>
      <c r="AY1195" s="104"/>
      <c r="BH1195" s="104"/>
      <c r="BJ1195" s="104"/>
      <c r="BK1195" s="104"/>
      <c r="BL1195" s="104"/>
      <c r="BM1195" s="104"/>
      <c r="BN1195" s="104"/>
      <c r="BO1195" s="104"/>
      <c r="BP1195" s="104"/>
      <c r="BQ1195" s="104"/>
      <c r="BR1195" s="104"/>
      <c r="BS1195" s="104"/>
      <c r="BT1195" s="104"/>
      <c r="BV1195" s="104"/>
      <c r="BW1195" s="104"/>
      <c r="BX1195" s="104"/>
      <c r="BY1195" s="104"/>
      <c r="BZ1195" s="104"/>
      <c r="CA1195" s="104"/>
      <c r="CB1195" s="104"/>
      <c r="CC1195" s="104"/>
      <c r="CD1195" s="104"/>
      <c r="CE1195" s="104"/>
      <c r="CF1195" s="104"/>
      <c r="CG1195" s="104"/>
      <c r="CJ1195" s="104"/>
      <c r="CL1195" s="104"/>
      <c r="CM1195" s="104"/>
      <c r="CN1195" s="104"/>
      <c r="CO1195" s="104"/>
      <c r="CP1195" s="104"/>
      <c r="CQ1195" s="104"/>
      <c r="CR1195" s="104"/>
      <c r="CS1195" s="104"/>
      <c r="CT1195" s="104"/>
      <c r="CU1195" s="104"/>
    </row>
    <row r="1196" spans="1:99" ht="13" x14ac:dyDescent="0.3">
      <c r="A1196" s="104"/>
      <c r="B1196" s="104"/>
      <c r="C1196" s="104"/>
      <c r="D1196" s="104"/>
      <c r="E1196" s="104"/>
      <c r="F1196" s="104"/>
      <c r="G1196" s="104"/>
      <c r="H1196" s="104"/>
      <c r="I1196" s="104"/>
      <c r="J1196" s="104"/>
      <c r="K1196" s="104"/>
      <c r="L1196" s="104"/>
      <c r="M1196" s="104"/>
      <c r="P1196" s="104"/>
      <c r="Q1196" s="104"/>
      <c r="U1196" s="104"/>
      <c r="AQ1196" s="104"/>
      <c r="AR1196" s="104"/>
      <c r="AS1196" s="104"/>
      <c r="AT1196" s="104"/>
      <c r="AU1196" s="104"/>
      <c r="AV1196" s="104"/>
      <c r="AW1196" s="104"/>
      <c r="AX1196" s="104"/>
      <c r="AY1196" s="104"/>
      <c r="BH1196" s="104"/>
      <c r="BJ1196" s="104"/>
      <c r="BK1196" s="104"/>
      <c r="BL1196" s="104"/>
      <c r="BM1196" s="104"/>
      <c r="BN1196" s="104"/>
      <c r="BO1196" s="104"/>
      <c r="BP1196" s="104"/>
      <c r="BQ1196" s="104"/>
      <c r="BR1196" s="104"/>
      <c r="BS1196" s="104"/>
      <c r="BT1196" s="104"/>
      <c r="BV1196" s="104"/>
      <c r="BW1196" s="104"/>
      <c r="BX1196" s="104"/>
      <c r="BY1196" s="104"/>
      <c r="BZ1196" s="104"/>
      <c r="CA1196" s="104"/>
      <c r="CB1196" s="104"/>
      <c r="CC1196" s="104"/>
      <c r="CD1196" s="104"/>
      <c r="CE1196" s="104"/>
      <c r="CF1196" s="104"/>
      <c r="CG1196" s="104"/>
      <c r="CJ1196" s="104"/>
      <c r="CL1196" s="104"/>
      <c r="CM1196" s="104"/>
      <c r="CN1196" s="104"/>
      <c r="CO1196" s="104"/>
      <c r="CP1196" s="104"/>
      <c r="CQ1196" s="104"/>
      <c r="CR1196" s="104"/>
      <c r="CS1196" s="104"/>
      <c r="CT1196" s="104"/>
      <c r="CU1196" s="104"/>
    </row>
    <row r="1197" spans="1:99" ht="13" x14ac:dyDescent="0.3">
      <c r="A1197" s="104"/>
      <c r="B1197" s="104"/>
      <c r="C1197" s="104"/>
      <c r="D1197" s="104"/>
      <c r="E1197" s="104"/>
      <c r="F1197" s="104"/>
      <c r="G1197" s="104"/>
      <c r="H1197" s="104"/>
      <c r="I1197" s="104"/>
      <c r="J1197" s="104"/>
      <c r="K1197" s="104"/>
      <c r="L1197" s="104"/>
      <c r="M1197" s="104"/>
      <c r="P1197" s="104"/>
      <c r="Q1197" s="104"/>
      <c r="U1197" s="104"/>
      <c r="AQ1197" s="104"/>
      <c r="AR1197" s="104"/>
      <c r="AS1197" s="104"/>
      <c r="AT1197" s="104"/>
      <c r="AU1197" s="104"/>
      <c r="AV1197" s="104"/>
      <c r="AW1197" s="104"/>
      <c r="AX1197" s="104"/>
      <c r="AY1197" s="104"/>
      <c r="BH1197" s="104"/>
      <c r="BJ1197" s="104"/>
      <c r="BK1197" s="104"/>
      <c r="BL1197" s="104"/>
      <c r="BM1197" s="104"/>
      <c r="BN1197" s="104"/>
      <c r="BO1197" s="104"/>
      <c r="BP1197" s="104"/>
      <c r="BQ1197" s="104"/>
      <c r="BR1197" s="104"/>
      <c r="BS1197" s="104"/>
      <c r="BT1197" s="104"/>
      <c r="BV1197" s="104"/>
      <c r="BW1197" s="104"/>
      <c r="BX1197" s="104"/>
      <c r="BY1197" s="104"/>
      <c r="BZ1197" s="104"/>
      <c r="CA1197" s="104"/>
      <c r="CB1197" s="104"/>
      <c r="CC1197" s="104"/>
      <c r="CD1197" s="104"/>
      <c r="CE1197" s="104"/>
      <c r="CF1197" s="104"/>
      <c r="CG1197" s="104"/>
      <c r="CJ1197" s="104"/>
      <c r="CL1197" s="104"/>
      <c r="CM1197" s="104"/>
      <c r="CN1197" s="104"/>
      <c r="CO1197" s="104"/>
      <c r="CP1197" s="104"/>
      <c r="CQ1197" s="104"/>
      <c r="CR1197" s="104"/>
      <c r="CS1197" s="104"/>
      <c r="CT1197" s="104"/>
      <c r="CU1197" s="104"/>
    </row>
    <row r="1198" spans="1:99" ht="13" x14ac:dyDescent="0.3">
      <c r="A1198" s="104"/>
      <c r="B1198" s="104"/>
      <c r="C1198" s="104"/>
      <c r="D1198" s="104"/>
      <c r="E1198" s="104"/>
      <c r="F1198" s="104"/>
      <c r="G1198" s="104"/>
      <c r="H1198" s="104"/>
      <c r="I1198" s="104"/>
      <c r="J1198" s="104"/>
      <c r="K1198" s="104"/>
      <c r="L1198" s="104"/>
      <c r="M1198" s="104"/>
      <c r="P1198" s="104"/>
      <c r="Q1198" s="104"/>
      <c r="U1198" s="104"/>
      <c r="AQ1198" s="104"/>
      <c r="AR1198" s="104"/>
      <c r="AS1198" s="104"/>
      <c r="AT1198" s="104"/>
      <c r="AU1198" s="104"/>
      <c r="AV1198" s="104"/>
      <c r="AW1198" s="104"/>
      <c r="AX1198" s="104"/>
      <c r="AY1198" s="104"/>
      <c r="BH1198" s="104"/>
      <c r="BJ1198" s="104"/>
      <c r="BK1198" s="104"/>
      <c r="BL1198" s="104"/>
      <c r="BM1198" s="104"/>
      <c r="BN1198" s="104"/>
      <c r="BO1198" s="104"/>
      <c r="BP1198" s="104"/>
      <c r="BQ1198" s="104"/>
      <c r="BR1198" s="104"/>
      <c r="BS1198" s="104"/>
      <c r="BT1198" s="104"/>
      <c r="BV1198" s="104"/>
      <c r="BW1198" s="104"/>
      <c r="BX1198" s="104"/>
      <c r="BY1198" s="104"/>
      <c r="BZ1198" s="104"/>
      <c r="CA1198" s="104"/>
      <c r="CB1198" s="104"/>
      <c r="CC1198" s="104"/>
      <c r="CD1198" s="104"/>
      <c r="CE1198" s="104"/>
      <c r="CF1198" s="104"/>
      <c r="CG1198" s="104"/>
      <c r="CJ1198" s="104"/>
      <c r="CL1198" s="104"/>
      <c r="CM1198" s="104"/>
      <c r="CN1198" s="104"/>
      <c r="CO1198" s="104"/>
      <c r="CP1198" s="104"/>
      <c r="CQ1198" s="104"/>
      <c r="CR1198" s="104"/>
      <c r="CS1198" s="104"/>
      <c r="CT1198" s="104"/>
      <c r="CU1198" s="104"/>
    </row>
    <row r="1199" spans="1:99" ht="13" x14ac:dyDescent="0.3">
      <c r="A1199" s="104"/>
      <c r="B1199" s="104"/>
      <c r="C1199" s="104"/>
      <c r="D1199" s="104"/>
      <c r="E1199" s="104"/>
      <c r="F1199" s="104"/>
      <c r="G1199" s="104"/>
      <c r="H1199" s="104"/>
      <c r="I1199" s="104"/>
      <c r="J1199" s="104"/>
      <c r="K1199" s="104"/>
      <c r="L1199" s="104"/>
      <c r="M1199" s="104"/>
      <c r="P1199" s="104"/>
      <c r="Q1199" s="104"/>
      <c r="U1199" s="104"/>
      <c r="AQ1199" s="104"/>
      <c r="AR1199" s="104"/>
      <c r="AS1199" s="104"/>
      <c r="AT1199" s="104"/>
      <c r="AU1199" s="104"/>
      <c r="AV1199" s="104"/>
      <c r="AW1199" s="104"/>
      <c r="AX1199" s="104"/>
      <c r="AY1199" s="104"/>
      <c r="BH1199" s="104"/>
      <c r="BJ1199" s="104"/>
      <c r="BK1199" s="104"/>
      <c r="BL1199" s="104"/>
      <c r="BM1199" s="104"/>
      <c r="BN1199" s="104"/>
      <c r="BO1199" s="104"/>
      <c r="BP1199" s="104"/>
      <c r="BQ1199" s="104"/>
      <c r="BR1199" s="104"/>
      <c r="BS1199" s="104"/>
      <c r="BT1199" s="104"/>
      <c r="BV1199" s="104"/>
      <c r="BW1199" s="104"/>
      <c r="BX1199" s="104"/>
      <c r="BY1199" s="104"/>
      <c r="BZ1199" s="104"/>
      <c r="CA1199" s="104"/>
      <c r="CB1199" s="104"/>
      <c r="CC1199" s="104"/>
      <c r="CD1199" s="104"/>
      <c r="CE1199" s="104"/>
      <c r="CF1199" s="104"/>
      <c r="CG1199" s="104"/>
      <c r="CJ1199" s="104"/>
      <c r="CL1199" s="104"/>
      <c r="CM1199" s="104"/>
      <c r="CN1199" s="104"/>
      <c r="CO1199" s="104"/>
      <c r="CP1199" s="104"/>
      <c r="CQ1199" s="104"/>
      <c r="CR1199" s="104"/>
      <c r="CS1199" s="104"/>
      <c r="CT1199" s="104"/>
      <c r="CU1199" s="104"/>
    </row>
    <row r="1200" spans="1:99" ht="13" x14ac:dyDescent="0.3">
      <c r="A1200" s="104"/>
      <c r="B1200" s="104"/>
      <c r="C1200" s="104"/>
      <c r="D1200" s="104"/>
      <c r="E1200" s="104"/>
      <c r="F1200" s="104"/>
      <c r="G1200" s="104"/>
      <c r="H1200" s="104"/>
      <c r="I1200" s="104"/>
      <c r="J1200" s="104"/>
      <c r="K1200" s="104"/>
      <c r="L1200" s="104"/>
      <c r="M1200" s="104"/>
      <c r="P1200" s="104"/>
      <c r="Q1200" s="104"/>
      <c r="U1200" s="104"/>
      <c r="AQ1200" s="104"/>
      <c r="AR1200" s="104"/>
      <c r="AS1200" s="104"/>
      <c r="AT1200" s="104"/>
      <c r="AU1200" s="104"/>
      <c r="AV1200" s="104"/>
      <c r="AW1200" s="104"/>
      <c r="AX1200" s="104"/>
      <c r="AY1200" s="104"/>
      <c r="BH1200" s="104"/>
      <c r="BJ1200" s="104"/>
      <c r="BK1200" s="104"/>
      <c r="BL1200" s="104"/>
      <c r="BM1200" s="104"/>
      <c r="BN1200" s="104"/>
      <c r="BO1200" s="104"/>
      <c r="BP1200" s="104"/>
      <c r="BQ1200" s="104"/>
      <c r="BR1200" s="104"/>
      <c r="BS1200" s="104"/>
      <c r="BT1200" s="104"/>
      <c r="BV1200" s="104"/>
      <c r="BW1200" s="104"/>
      <c r="BX1200" s="104"/>
      <c r="BY1200" s="104"/>
      <c r="BZ1200" s="104"/>
      <c r="CA1200" s="104"/>
      <c r="CB1200" s="104"/>
      <c r="CC1200" s="104"/>
      <c r="CD1200" s="104"/>
      <c r="CE1200" s="104"/>
      <c r="CF1200" s="104"/>
      <c r="CG1200" s="104"/>
      <c r="CJ1200" s="104"/>
      <c r="CL1200" s="104"/>
      <c r="CM1200" s="104"/>
      <c r="CN1200" s="104"/>
      <c r="CO1200" s="104"/>
      <c r="CP1200" s="104"/>
      <c r="CQ1200" s="104"/>
      <c r="CR1200" s="104"/>
      <c r="CS1200" s="104"/>
      <c r="CT1200" s="104"/>
      <c r="CU1200" s="104"/>
    </row>
    <row r="1201" spans="1:99" ht="13" x14ac:dyDescent="0.3">
      <c r="A1201" s="104"/>
      <c r="B1201" s="104"/>
      <c r="C1201" s="104"/>
      <c r="D1201" s="104"/>
      <c r="E1201" s="104"/>
      <c r="F1201" s="104"/>
      <c r="G1201" s="104"/>
      <c r="H1201" s="104"/>
      <c r="I1201" s="104"/>
      <c r="J1201" s="104"/>
      <c r="K1201" s="104"/>
      <c r="L1201" s="104"/>
      <c r="M1201" s="104"/>
      <c r="P1201" s="104"/>
      <c r="Q1201" s="104"/>
      <c r="U1201" s="104"/>
      <c r="AQ1201" s="104"/>
      <c r="AR1201" s="104"/>
      <c r="AS1201" s="104"/>
      <c r="AT1201" s="104"/>
      <c r="AU1201" s="104"/>
      <c r="AV1201" s="104"/>
      <c r="AW1201" s="104"/>
      <c r="AX1201" s="104"/>
      <c r="AY1201" s="104"/>
      <c r="BH1201" s="104"/>
      <c r="BJ1201" s="104"/>
      <c r="BK1201" s="104"/>
      <c r="BL1201" s="104"/>
      <c r="BM1201" s="104"/>
      <c r="BN1201" s="104"/>
      <c r="BO1201" s="104"/>
      <c r="BP1201" s="104"/>
      <c r="BQ1201" s="104"/>
      <c r="BR1201" s="104"/>
      <c r="BS1201" s="104"/>
      <c r="BT1201" s="104"/>
      <c r="BV1201" s="104"/>
      <c r="BW1201" s="104"/>
      <c r="BX1201" s="104"/>
      <c r="BY1201" s="104"/>
      <c r="BZ1201" s="104"/>
      <c r="CA1201" s="104"/>
      <c r="CB1201" s="104"/>
      <c r="CC1201" s="104"/>
      <c r="CD1201" s="104"/>
      <c r="CE1201" s="104"/>
      <c r="CF1201" s="104"/>
      <c r="CG1201" s="104"/>
      <c r="CJ1201" s="104"/>
      <c r="CL1201" s="104"/>
      <c r="CM1201" s="104"/>
      <c r="CN1201" s="104"/>
      <c r="CO1201" s="104"/>
      <c r="CP1201" s="104"/>
      <c r="CQ1201" s="104"/>
      <c r="CR1201" s="104"/>
      <c r="CS1201" s="104"/>
      <c r="CT1201" s="104"/>
      <c r="CU1201" s="104"/>
    </row>
    <row r="1202" spans="1:99" ht="13" x14ac:dyDescent="0.3">
      <c r="A1202" s="104"/>
      <c r="B1202" s="104"/>
      <c r="C1202" s="104"/>
      <c r="D1202" s="104"/>
      <c r="E1202" s="104"/>
      <c r="F1202" s="104"/>
      <c r="G1202" s="104"/>
      <c r="H1202" s="104"/>
      <c r="I1202" s="104"/>
      <c r="J1202" s="104"/>
      <c r="K1202" s="104"/>
      <c r="L1202" s="104"/>
      <c r="M1202" s="104"/>
      <c r="P1202" s="104"/>
      <c r="Q1202" s="104"/>
      <c r="U1202" s="104"/>
      <c r="AQ1202" s="104"/>
      <c r="AR1202" s="104"/>
      <c r="AS1202" s="104"/>
      <c r="AT1202" s="104"/>
      <c r="AU1202" s="104"/>
      <c r="AV1202" s="104"/>
      <c r="AW1202" s="104"/>
      <c r="AX1202" s="104"/>
      <c r="AY1202" s="104"/>
      <c r="BH1202" s="104"/>
      <c r="BJ1202" s="104"/>
      <c r="BK1202" s="104"/>
      <c r="BL1202" s="104"/>
      <c r="BM1202" s="104"/>
      <c r="BN1202" s="104"/>
      <c r="BO1202" s="104"/>
      <c r="BP1202" s="104"/>
      <c r="BQ1202" s="104"/>
      <c r="BR1202" s="104"/>
      <c r="BS1202" s="104"/>
      <c r="BT1202" s="104"/>
      <c r="BV1202" s="104"/>
      <c r="BW1202" s="104"/>
      <c r="BX1202" s="104"/>
      <c r="BY1202" s="104"/>
      <c r="BZ1202" s="104"/>
      <c r="CA1202" s="104"/>
      <c r="CB1202" s="104"/>
      <c r="CC1202" s="104"/>
      <c r="CD1202" s="104"/>
      <c r="CE1202" s="104"/>
      <c r="CF1202" s="104"/>
      <c r="CG1202" s="104"/>
      <c r="CJ1202" s="104"/>
      <c r="CL1202" s="104"/>
      <c r="CM1202" s="104"/>
      <c r="CN1202" s="104"/>
      <c r="CO1202" s="104"/>
      <c r="CP1202" s="104"/>
      <c r="CQ1202" s="104"/>
      <c r="CR1202" s="104"/>
      <c r="CS1202" s="104"/>
      <c r="CT1202" s="104"/>
      <c r="CU1202" s="104"/>
    </row>
    <row r="1203" spans="1:99" ht="13" x14ac:dyDescent="0.3">
      <c r="A1203" s="104"/>
      <c r="B1203" s="104"/>
      <c r="C1203" s="104"/>
      <c r="D1203" s="104"/>
      <c r="E1203" s="104"/>
      <c r="F1203" s="104"/>
      <c r="G1203" s="104"/>
      <c r="H1203" s="104"/>
      <c r="I1203" s="104"/>
      <c r="J1203" s="104"/>
      <c r="K1203" s="104"/>
      <c r="L1203" s="104"/>
      <c r="M1203" s="104"/>
      <c r="P1203" s="104"/>
      <c r="Q1203" s="104"/>
      <c r="U1203" s="104"/>
      <c r="AQ1203" s="104"/>
      <c r="AR1203" s="104"/>
      <c r="AS1203" s="104"/>
      <c r="AT1203" s="104"/>
      <c r="AU1203" s="104"/>
      <c r="AV1203" s="104"/>
      <c r="AW1203" s="104"/>
      <c r="AX1203" s="104"/>
      <c r="AY1203" s="104"/>
      <c r="BH1203" s="104"/>
      <c r="BJ1203" s="104"/>
      <c r="BK1203" s="104"/>
      <c r="BL1203" s="104"/>
      <c r="BM1203" s="104"/>
      <c r="BN1203" s="104"/>
      <c r="BO1203" s="104"/>
      <c r="BP1203" s="104"/>
      <c r="BQ1203" s="104"/>
      <c r="BR1203" s="104"/>
      <c r="BS1203" s="104"/>
      <c r="BT1203" s="104"/>
      <c r="BV1203" s="104"/>
      <c r="BW1203" s="104"/>
      <c r="BX1203" s="104"/>
      <c r="BY1203" s="104"/>
      <c r="BZ1203" s="104"/>
      <c r="CA1203" s="104"/>
      <c r="CB1203" s="104"/>
      <c r="CC1203" s="104"/>
      <c r="CD1203" s="104"/>
      <c r="CE1203" s="104"/>
      <c r="CF1203" s="104"/>
      <c r="CG1203" s="104"/>
      <c r="CJ1203" s="104"/>
      <c r="CL1203" s="104"/>
      <c r="CM1203" s="104"/>
      <c r="CN1203" s="104"/>
      <c r="CO1203" s="104"/>
      <c r="CP1203" s="104"/>
      <c r="CQ1203" s="104"/>
      <c r="CR1203" s="104"/>
      <c r="CS1203" s="104"/>
      <c r="CT1203" s="104"/>
      <c r="CU1203" s="104"/>
    </row>
    <row r="1204" spans="1:99" ht="13" x14ac:dyDescent="0.3">
      <c r="A1204" s="104"/>
      <c r="B1204" s="104"/>
      <c r="C1204" s="104"/>
      <c r="D1204" s="104"/>
      <c r="E1204" s="104"/>
      <c r="F1204" s="104"/>
      <c r="G1204" s="104"/>
      <c r="H1204" s="104"/>
      <c r="I1204" s="104"/>
      <c r="J1204" s="104"/>
      <c r="K1204" s="104"/>
      <c r="L1204" s="104"/>
      <c r="M1204" s="104"/>
      <c r="P1204" s="104"/>
      <c r="Q1204" s="104"/>
      <c r="U1204" s="104"/>
      <c r="AQ1204" s="104"/>
      <c r="AR1204" s="104"/>
      <c r="AS1204" s="104"/>
      <c r="AT1204" s="104"/>
      <c r="AU1204" s="104"/>
      <c r="AV1204" s="104"/>
      <c r="AW1204" s="104"/>
      <c r="AX1204" s="104"/>
      <c r="AY1204" s="104"/>
      <c r="BH1204" s="104"/>
      <c r="BJ1204" s="104"/>
      <c r="BK1204" s="104"/>
      <c r="BL1204" s="104"/>
      <c r="BM1204" s="104"/>
      <c r="BN1204" s="104"/>
      <c r="BO1204" s="104"/>
      <c r="BP1204" s="104"/>
      <c r="BQ1204" s="104"/>
      <c r="BR1204" s="104"/>
      <c r="BS1204" s="104"/>
      <c r="BT1204" s="104"/>
      <c r="BV1204" s="104"/>
      <c r="BW1204" s="104"/>
      <c r="BX1204" s="104"/>
      <c r="BY1204" s="104"/>
      <c r="BZ1204" s="104"/>
      <c r="CA1204" s="104"/>
      <c r="CB1204" s="104"/>
      <c r="CC1204" s="104"/>
      <c r="CD1204" s="104"/>
      <c r="CE1204" s="104"/>
      <c r="CF1204" s="104"/>
      <c r="CG1204" s="104"/>
      <c r="CJ1204" s="104"/>
      <c r="CL1204" s="104"/>
      <c r="CM1204" s="104"/>
      <c r="CN1204" s="104"/>
      <c r="CO1204" s="104"/>
      <c r="CP1204" s="104"/>
      <c r="CQ1204" s="104"/>
      <c r="CR1204" s="104"/>
      <c r="CS1204" s="104"/>
      <c r="CT1204" s="104"/>
      <c r="CU1204" s="104"/>
    </row>
    <row r="1205" spans="1:99" ht="13" x14ac:dyDescent="0.3">
      <c r="A1205" s="104"/>
      <c r="B1205" s="104"/>
      <c r="C1205" s="104"/>
      <c r="D1205" s="104"/>
      <c r="E1205" s="104"/>
      <c r="F1205" s="104"/>
      <c r="G1205" s="104"/>
      <c r="H1205" s="104"/>
      <c r="I1205" s="104"/>
      <c r="J1205" s="104"/>
      <c r="K1205" s="104"/>
      <c r="L1205" s="104"/>
      <c r="M1205" s="104"/>
      <c r="P1205" s="104"/>
      <c r="Q1205" s="104"/>
      <c r="U1205" s="104"/>
      <c r="AQ1205" s="104"/>
      <c r="AR1205" s="104"/>
      <c r="AS1205" s="104"/>
      <c r="AT1205" s="104"/>
      <c r="AU1205" s="104"/>
      <c r="AV1205" s="104"/>
      <c r="AW1205" s="104"/>
      <c r="AX1205" s="104"/>
      <c r="AY1205" s="104"/>
      <c r="BH1205" s="104"/>
      <c r="BJ1205" s="104"/>
      <c r="BK1205" s="104"/>
      <c r="BL1205" s="104"/>
      <c r="BM1205" s="104"/>
      <c r="BN1205" s="104"/>
      <c r="BO1205" s="104"/>
      <c r="BP1205" s="104"/>
      <c r="BQ1205" s="104"/>
      <c r="BR1205" s="104"/>
      <c r="BS1205" s="104"/>
      <c r="BT1205" s="104"/>
      <c r="BV1205" s="104"/>
      <c r="BW1205" s="104"/>
      <c r="BX1205" s="104"/>
      <c r="BY1205" s="104"/>
      <c r="BZ1205" s="104"/>
      <c r="CA1205" s="104"/>
      <c r="CB1205" s="104"/>
      <c r="CC1205" s="104"/>
      <c r="CD1205" s="104"/>
      <c r="CE1205" s="104"/>
      <c r="CF1205" s="104"/>
      <c r="CG1205" s="104"/>
      <c r="CJ1205" s="104"/>
      <c r="CL1205" s="104"/>
      <c r="CM1205" s="104"/>
      <c r="CN1205" s="104"/>
      <c r="CO1205" s="104"/>
      <c r="CP1205" s="104"/>
      <c r="CQ1205" s="104"/>
      <c r="CR1205" s="104"/>
      <c r="CS1205" s="104"/>
      <c r="CT1205" s="104"/>
      <c r="CU1205" s="104"/>
    </row>
    <row r="1206" spans="1:99" ht="13" x14ac:dyDescent="0.3">
      <c r="A1206" s="104"/>
      <c r="B1206" s="104"/>
      <c r="C1206" s="104"/>
      <c r="D1206" s="104"/>
      <c r="E1206" s="104"/>
      <c r="F1206" s="104"/>
      <c r="G1206" s="104"/>
      <c r="H1206" s="104"/>
      <c r="I1206" s="104"/>
      <c r="J1206" s="104"/>
      <c r="K1206" s="104"/>
      <c r="L1206" s="104"/>
      <c r="M1206" s="104"/>
      <c r="P1206" s="104"/>
      <c r="Q1206" s="104"/>
      <c r="U1206" s="104"/>
      <c r="AQ1206" s="104"/>
      <c r="AR1206" s="104"/>
      <c r="AS1206" s="104"/>
      <c r="AT1206" s="104"/>
      <c r="AU1206" s="104"/>
      <c r="AV1206" s="104"/>
      <c r="AW1206" s="104"/>
      <c r="AX1206" s="104"/>
      <c r="AY1206" s="104"/>
      <c r="BH1206" s="104"/>
      <c r="BJ1206" s="104"/>
      <c r="BK1206" s="104"/>
      <c r="BL1206" s="104"/>
      <c r="BM1206" s="104"/>
      <c r="BN1206" s="104"/>
      <c r="BO1206" s="104"/>
      <c r="BP1206" s="104"/>
      <c r="BQ1206" s="104"/>
      <c r="BR1206" s="104"/>
      <c r="BS1206" s="104"/>
      <c r="BT1206" s="104"/>
      <c r="BV1206" s="104"/>
      <c r="BW1206" s="104"/>
      <c r="BX1206" s="104"/>
      <c r="BY1206" s="104"/>
      <c r="BZ1206" s="104"/>
      <c r="CA1206" s="104"/>
      <c r="CB1206" s="104"/>
      <c r="CC1206" s="104"/>
      <c r="CD1206" s="104"/>
      <c r="CE1206" s="104"/>
      <c r="CF1206" s="104"/>
      <c r="CG1206" s="104"/>
      <c r="CJ1206" s="104"/>
      <c r="CL1206" s="104"/>
      <c r="CM1206" s="104"/>
      <c r="CN1206" s="104"/>
      <c r="CO1206" s="104"/>
      <c r="CP1206" s="104"/>
      <c r="CQ1206" s="104"/>
      <c r="CR1206" s="104"/>
      <c r="CS1206" s="104"/>
      <c r="CT1206" s="104"/>
      <c r="CU1206" s="104"/>
    </row>
    <row r="1207" spans="1:99" ht="13" x14ac:dyDescent="0.3">
      <c r="A1207" s="104"/>
      <c r="B1207" s="104"/>
      <c r="C1207" s="104"/>
      <c r="D1207" s="104"/>
      <c r="E1207" s="104"/>
      <c r="F1207" s="104"/>
      <c r="G1207" s="104"/>
      <c r="H1207" s="104"/>
      <c r="I1207" s="104"/>
      <c r="J1207" s="104"/>
      <c r="K1207" s="104"/>
      <c r="L1207" s="104"/>
      <c r="M1207" s="104"/>
      <c r="P1207" s="104"/>
      <c r="Q1207" s="104"/>
      <c r="U1207" s="104"/>
      <c r="AQ1207" s="104"/>
      <c r="AR1207" s="104"/>
      <c r="AS1207" s="104"/>
      <c r="AT1207" s="104"/>
      <c r="AU1207" s="104"/>
      <c r="AV1207" s="104"/>
      <c r="AW1207" s="104"/>
      <c r="AX1207" s="104"/>
      <c r="AY1207" s="104"/>
      <c r="BH1207" s="104"/>
      <c r="BJ1207" s="104"/>
      <c r="BK1207" s="104"/>
      <c r="BL1207" s="104"/>
      <c r="BM1207" s="104"/>
      <c r="BN1207" s="104"/>
      <c r="BO1207" s="104"/>
      <c r="BP1207" s="104"/>
      <c r="BQ1207" s="104"/>
      <c r="BR1207" s="104"/>
      <c r="BS1207" s="104"/>
      <c r="BT1207" s="104"/>
      <c r="BV1207" s="104"/>
      <c r="BW1207" s="104"/>
      <c r="BX1207" s="104"/>
      <c r="BY1207" s="104"/>
      <c r="BZ1207" s="104"/>
      <c r="CA1207" s="104"/>
      <c r="CB1207" s="104"/>
      <c r="CC1207" s="104"/>
      <c r="CD1207" s="104"/>
      <c r="CE1207" s="104"/>
      <c r="CF1207" s="104"/>
      <c r="CG1207" s="104"/>
      <c r="CJ1207" s="104"/>
      <c r="CL1207" s="104"/>
      <c r="CM1207" s="104"/>
      <c r="CN1207" s="104"/>
      <c r="CO1207" s="104"/>
      <c r="CP1207" s="104"/>
      <c r="CQ1207" s="104"/>
      <c r="CR1207" s="104"/>
      <c r="CS1207" s="104"/>
      <c r="CT1207" s="104"/>
      <c r="CU1207" s="104"/>
    </row>
    <row r="1208" spans="1:99" ht="13" x14ac:dyDescent="0.3">
      <c r="A1208" s="104"/>
      <c r="B1208" s="104"/>
      <c r="C1208" s="104"/>
      <c r="D1208" s="104"/>
      <c r="E1208" s="104"/>
      <c r="F1208" s="104"/>
      <c r="G1208" s="104"/>
      <c r="H1208" s="104"/>
      <c r="I1208" s="104"/>
      <c r="J1208" s="104"/>
      <c r="K1208" s="104"/>
      <c r="L1208" s="104"/>
      <c r="M1208" s="104"/>
      <c r="P1208" s="104"/>
      <c r="Q1208" s="104"/>
      <c r="U1208" s="104"/>
      <c r="AQ1208" s="104"/>
      <c r="AR1208" s="104"/>
      <c r="AS1208" s="104"/>
      <c r="AT1208" s="104"/>
      <c r="AU1208" s="104"/>
      <c r="AV1208" s="104"/>
      <c r="AW1208" s="104"/>
      <c r="AX1208" s="104"/>
      <c r="AY1208" s="104"/>
      <c r="BH1208" s="104"/>
      <c r="BJ1208" s="104"/>
      <c r="BK1208" s="104"/>
      <c r="BL1208" s="104"/>
      <c r="BM1208" s="104"/>
      <c r="BN1208" s="104"/>
      <c r="BO1208" s="104"/>
      <c r="BP1208" s="104"/>
      <c r="BQ1208" s="104"/>
      <c r="BR1208" s="104"/>
      <c r="BS1208" s="104"/>
      <c r="BT1208" s="104"/>
      <c r="BV1208" s="104"/>
      <c r="BW1208" s="104"/>
      <c r="BX1208" s="104"/>
      <c r="BY1208" s="104"/>
      <c r="BZ1208" s="104"/>
      <c r="CA1208" s="104"/>
      <c r="CB1208" s="104"/>
      <c r="CC1208" s="104"/>
      <c r="CD1208" s="104"/>
      <c r="CE1208" s="104"/>
      <c r="CF1208" s="104"/>
      <c r="CG1208" s="104"/>
      <c r="CJ1208" s="104"/>
      <c r="CL1208" s="104"/>
      <c r="CM1208" s="104"/>
      <c r="CN1208" s="104"/>
      <c r="CO1208" s="104"/>
      <c r="CP1208" s="104"/>
      <c r="CQ1208" s="104"/>
      <c r="CR1208" s="104"/>
      <c r="CS1208" s="104"/>
      <c r="CT1208" s="104"/>
      <c r="CU1208" s="104"/>
    </row>
    <row r="1209" spans="1:99" ht="13" x14ac:dyDescent="0.3">
      <c r="A1209" s="104"/>
      <c r="B1209" s="104"/>
      <c r="C1209" s="104"/>
      <c r="D1209" s="104"/>
      <c r="E1209" s="104"/>
      <c r="F1209" s="104"/>
      <c r="G1209" s="104"/>
      <c r="H1209" s="104"/>
      <c r="I1209" s="104"/>
      <c r="J1209" s="104"/>
      <c r="K1209" s="104"/>
      <c r="L1209" s="104"/>
      <c r="M1209" s="104"/>
      <c r="P1209" s="104"/>
      <c r="Q1209" s="104"/>
      <c r="U1209" s="104"/>
      <c r="AQ1209" s="104"/>
      <c r="AR1209" s="104"/>
      <c r="AS1209" s="104"/>
      <c r="AT1209" s="104"/>
      <c r="AU1209" s="104"/>
      <c r="AV1209" s="104"/>
      <c r="AW1209" s="104"/>
      <c r="AX1209" s="104"/>
      <c r="AY1209" s="104"/>
      <c r="BH1209" s="104"/>
      <c r="BJ1209" s="104"/>
      <c r="BK1209" s="104"/>
      <c r="BL1209" s="104"/>
      <c r="BM1209" s="104"/>
      <c r="BN1209" s="104"/>
      <c r="BO1209" s="104"/>
      <c r="BP1209" s="104"/>
      <c r="BQ1209" s="104"/>
      <c r="BR1209" s="104"/>
      <c r="BS1209" s="104"/>
      <c r="BT1209" s="104"/>
      <c r="BV1209" s="104"/>
      <c r="BW1209" s="104"/>
      <c r="BX1209" s="104"/>
      <c r="BY1209" s="104"/>
      <c r="BZ1209" s="104"/>
      <c r="CA1209" s="104"/>
      <c r="CB1209" s="104"/>
      <c r="CC1209" s="104"/>
      <c r="CD1209" s="104"/>
      <c r="CE1209" s="104"/>
      <c r="CF1209" s="104"/>
      <c r="CG1209" s="104"/>
      <c r="CJ1209" s="104"/>
      <c r="CL1209" s="104"/>
      <c r="CM1209" s="104"/>
      <c r="CN1209" s="104"/>
      <c r="CO1209" s="104"/>
      <c r="CP1209" s="104"/>
      <c r="CQ1209" s="104"/>
      <c r="CR1209" s="104"/>
      <c r="CS1209" s="104"/>
      <c r="CT1209" s="104"/>
      <c r="CU1209" s="104"/>
    </row>
    <row r="1210" spans="1:99" ht="13" x14ac:dyDescent="0.3">
      <c r="A1210" s="104"/>
      <c r="B1210" s="104"/>
      <c r="C1210" s="104"/>
      <c r="D1210" s="104"/>
      <c r="E1210" s="104"/>
      <c r="F1210" s="104"/>
      <c r="G1210" s="104"/>
      <c r="H1210" s="104"/>
      <c r="I1210" s="104"/>
      <c r="J1210" s="104"/>
      <c r="K1210" s="104"/>
      <c r="L1210" s="104"/>
      <c r="M1210" s="104"/>
      <c r="P1210" s="104"/>
      <c r="Q1210" s="104"/>
      <c r="U1210" s="104"/>
      <c r="AQ1210" s="104"/>
      <c r="AR1210" s="104"/>
      <c r="AS1210" s="104"/>
      <c r="AT1210" s="104"/>
      <c r="AU1210" s="104"/>
      <c r="AV1210" s="104"/>
      <c r="AW1210" s="104"/>
      <c r="AX1210" s="104"/>
      <c r="AY1210" s="104"/>
      <c r="BH1210" s="104"/>
      <c r="BJ1210" s="104"/>
      <c r="BK1210" s="104"/>
      <c r="BL1210" s="104"/>
      <c r="BM1210" s="104"/>
      <c r="BN1210" s="104"/>
      <c r="BO1210" s="104"/>
      <c r="BP1210" s="104"/>
      <c r="BQ1210" s="104"/>
      <c r="BR1210" s="104"/>
      <c r="BS1210" s="104"/>
      <c r="BT1210" s="104"/>
      <c r="BV1210" s="104"/>
      <c r="BW1210" s="104"/>
      <c r="BX1210" s="104"/>
      <c r="BY1210" s="104"/>
      <c r="BZ1210" s="104"/>
      <c r="CA1210" s="104"/>
      <c r="CB1210" s="104"/>
      <c r="CC1210" s="104"/>
      <c r="CD1210" s="104"/>
      <c r="CE1210" s="104"/>
      <c r="CF1210" s="104"/>
      <c r="CG1210" s="104"/>
      <c r="CJ1210" s="104"/>
      <c r="CL1210" s="104"/>
      <c r="CM1210" s="104"/>
      <c r="CN1210" s="104"/>
      <c r="CO1210" s="104"/>
      <c r="CP1210" s="104"/>
      <c r="CQ1210" s="104"/>
      <c r="CR1210" s="104"/>
      <c r="CS1210" s="104"/>
      <c r="CT1210" s="104"/>
      <c r="CU1210" s="104"/>
    </row>
    <row r="1211" spans="1:99" ht="13" x14ac:dyDescent="0.3">
      <c r="A1211" s="104"/>
      <c r="B1211" s="104"/>
      <c r="C1211" s="104"/>
      <c r="D1211" s="104"/>
      <c r="E1211" s="104"/>
      <c r="F1211" s="104"/>
      <c r="G1211" s="104"/>
      <c r="H1211" s="104"/>
      <c r="I1211" s="104"/>
      <c r="J1211" s="104"/>
      <c r="K1211" s="104"/>
      <c r="L1211" s="104"/>
      <c r="M1211" s="104"/>
      <c r="P1211" s="104"/>
      <c r="Q1211" s="104"/>
      <c r="U1211" s="104"/>
      <c r="AQ1211" s="104"/>
      <c r="AR1211" s="104"/>
      <c r="AS1211" s="104"/>
      <c r="AT1211" s="104"/>
      <c r="AU1211" s="104"/>
      <c r="AV1211" s="104"/>
      <c r="AW1211" s="104"/>
      <c r="AX1211" s="104"/>
      <c r="AY1211" s="104"/>
      <c r="BH1211" s="104"/>
      <c r="BJ1211" s="104"/>
      <c r="BK1211" s="104"/>
      <c r="BL1211" s="104"/>
      <c r="BM1211" s="104"/>
      <c r="BN1211" s="104"/>
      <c r="BO1211" s="104"/>
      <c r="BP1211" s="104"/>
      <c r="BQ1211" s="104"/>
      <c r="BR1211" s="104"/>
      <c r="BS1211" s="104"/>
      <c r="BT1211" s="104"/>
      <c r="BV1211" s="104"/>
      <c r="BW1211" s="104"/>
      <c r="BX1211" s="104"/>
      <c r="BY1211" s="104"/>
      <c r="BZ1211" s="104"/>
      <c r="CA1211" s="104"/>
      <c r="CB1211" s="104"/>
      <c r="CC1211" s="104"/>
      <c r="CD1211" s="104"/>
      <c r="CE1211" s="104"/>
      <c r="CF1211" s="104"/>
      <c r="CG1211" s="104"/>
      <c r="CJ1211" s="104"/>
      <c r="CL1211" s="104"/>
      <c r="CM1211" s="104"/>
      <c r="CN1211" s="104"/>
      <c r="CO1211" s="104"/>
      <c r="CP1211" s="104"/>
      <c r="CQ1211" s="104"/>
      <c r="CR1211" s="104"/>
      <c r="CS1211" s="104"/>
      <c r="CT1211" s="104"/>
      <c r="CU1211" s="104"/>
    </row>
    <row r="1212" spans="1:99" ht="13" x14ac:dyDescent="0.3">
      <c r="A1212" s="104"/>
      <c r="B1212" s="104"/>
      <c r="C1212" s="104"/>
      <c r="D1212" s="104"/>
      <c r="E1212" s="104"/>
      <c r="F1212" s="104"/>
      <c r="G1212" s="104"/>
      <c r="H1212" s="104"/>
      <c r="I1212" s="104"/>
      <c r="J1212" s="104"/>
      <c r="K1212" s="104"/>
      <c r="L1212" s="104"/>
      <c r="M1212" s="104"/>
      <c r="P1212" s="104"/>
      <c r="Q1212" s="104"/>
      <c r="U1212" s="104"/>
      <c r="AQ1212" s="104"/>
      <c r="AR1212" s="104"/>
      <c r="AS1212" s="104"/>
      <c r="AT1212" s="104"/>
      <c r="AU1212" s="104"/>
      <c r="AV1212" s="104"/>
      <c r="AW1212" s="104"/>
      <c r="AX1212" s="104"/>
      <c r="AY1212" s="104"/>
      <c r="BH1212" s="104"/>
      <c r="BJ1212" s="104"/>
      <c r="BK1212" s="104"/>
      <c r="BL1212" s="104"/>
      <c r="BM1212" s="104"/>
      <c r="BN1212" s="104"/>
      <c r="BO1212" s="104"/>
      <c r="BP1212" s="104"/>
      <c r="BQ1212" s="104"/>
      <c r="BR1212" s="104"/>
      <c r="BS1212" s="104"/>
      <c r="BT1212" s="104"/>
      <c r="BV1212" s="104"/>
      <c r="BW1212" s="104"/>
      <c r="BX1212" s="104"/>
      <c r="BY1212" s="104"/>
      <c r="BZ1212" s="104"/>
      <c r="CA1212" s="104"/>
      <c r="CB1212" s="104"/>
      <c r="CC1212" s="104"/>
      <c r="CD1212" s="104"/>
      <c r="CE1212" s="104"/>
      <c r="CF1212" s="104"/>
      <c r="CG1212" s="104"/>
      <c r="CJ1212" s="104"/>
      <c r="CL1212" s="104"/>
      <c r="CM1212" s="104"/>
      <c r="CN1212" s="104"/>
      <c r="CO1212" s="104"/>
      <c r="CP1212" s="104"/>
      <c r="CQ1212" s="104"/>
      <c r="CR1212" s="104"/>
      <c r="CS1212" s="104"/>
      <c r="CT1212" s="104"/>
      <c r="CU1212" s="104"/>
    </row>
    <row r="1213" spans="1:99" ht="13" x14ac:dyDescent="0.3">
      <c r="A1213" s="104"/>
      <c r="B1213" s="104"/>
      <c r="C1213" s="104"/>
      <c r="D1213" s="104"/>
      <c r="E1213" s="104"/>
      <c r="F1213" s="104"/>
      <c r="G1213" s="104"/>
      <c r="H1213" s="104"/>
      <c r="I1213" s="104"/>
      <c r="J1213" s="104"/>
      <c r="K1213" s="104"/>
      <c r="L1213" s="104"/>
      <c r="M1213" s="104"/>
      <c r="P1213" s="104"/>
      <c r="Q1213" s="104"/>
      <c r="U1213" s="104"/>
      <c r="AQ1213" s="104"/>
      <c r="AR1213" s="104"/>
      <c r="AS1213" s="104"/>
      <c r="AT1213" s="104"/>
      <c r="AU1213" s="104"/>
      <c r="AV1213" s="104"/>
      <c r="AW1213" s="104"/>
      <c r="AX1213" s="104"/>
      <c r="AY1213" s="104"/>
      <c r="BH1213" s="104"/>
      <c r="BJ1213" s="104"/>
      <c r="BK1213" s="104"/>
      <c r="BL1213" s="104"/>
      <c r="BM1213" s="104"/>
      <c r="BN1213" s="104"/>
      <c r="BO1213" s="104"/>
      <c r="BP1213" s="104"/>
      <c r="BQ1213" s="104"/>
      <c r="BR1213" s="104"/>
      <c r="BS1213" s="104"/>
      <c r="BT1213" s="104"/>
      <c r="BV1213" s="104"/>
      <c r="BW1213" s="104"/>
      <c r="BX1213" s="104"/>
      <c r="BY1213" s="104"/>
      <c r="BZ1213" s="104"/>
      <c r="CA1213" s="104"/>
      <c r="CB1213" s="104"/>
      <c r="CC1213" s="104"/>
      <c r="CD1213" s="104"/>
      <c r="CE1213" s="104"/>
      <c r="CF1213" s="104"/>
      <c r="CG1213" s="104"/>
      <c r="CJ1213" s="104"/>
      <c r="CL1213" s="104"/>
      <c r="CM1213" s="104"/>
      <c r="CN1213" s="104"/>
      <c r="CO1213" s="104"/>
      <c r="CP1213" s="104"/>
      <c r="CQ1213" s="104"/>
      <c r="CR1213" s="104"/>
      <c r="CS1213" s="104"/>
      <c r="CT1213" s="104"/>
      <c r="CU1213" s="104"/>
    </row>
    <row r="1214" spans="1:99" ht="13" x14ac:dyDescent="0.3">
      <c r="A1214" s="104"/>
      <c r="B1214" s="104"/>
      <c r="C1214" s="104"/>
      <c r="D1214" s="104"/>
      <c r="E1214" s="104"/>
      <c r="F1214" s="104"/>
      <c r="G1214" s="104"/>
      <c r="H1214" s="104"/>
      <c r="I1214" s="104"/>
      <c r="J1214" s="104"/>
      <c r="K1214" s="104"/>
      <c r="L1214" s="104"/>
      <c r="M1214" s="104"/>
      <c r="P1214" s="104"/>
      <c r="Q1214" s="104"/>
      <c r="U1214" s="104"/>
      <c r="AQ1214" s="104"/>
      <c r="AR1214" s="104"/>
      <c r="AS1214" s="104"/>
      <c r="AT1214" s="104"/>
      <c r="AU1214" s="104"/>
      <c r="AV1214" s="104"/>
      <c r="AW1214" s="104"/>
      <c r="AX1214" s="104"/>
      <c r="AY1214" s="104"/>
      <c r="BH1214" s="104"/>
      <c r="BJ1214" s="104"/>
      <c r="BK1214" s="104"/>
      <c r="BL1214" s="104"/>
      <c r="BM1214" s="104"/>
      <c r="BN1214" s="104"/>
      <c r="BO1214" s="104"/>
      <c r="BP1214" s="104"/>
      <c r="BQ1214" s="104"/>
      <c r="BR1214" s="104"/>
      <c r="BS1214" s="104"/>
      <c r="BT1214" s="104"/>
      <c r="BV1214" s="104"/>
      <c r="BW1214" s="104"/>
      <c r="BX1214" s="104"/>
      <c r="BY1214" s="104"/>
      <c r="BZ1214" s="104"/>
      <c r="CA1214" s="104"/>
      <c r="CB1214" s="104"/>
      <c r="CC1214" s="104"/>
      <c r="CD1214" s="104"/>
      <c r="CE1214" s="104"/>
      <c r="CF1214" s="104"/>
      <c r="CG1214" s="104"/>
      <c r="CJ1214" s="104"/>
      <c r="CL1214" s="104"/>
      <c r="CM1214" s="104"/>
      <c r="CN1214" s="104"/>
      <c r="CO1214" s="104"/>
      <c r="CP1214" s="104"/>
      <c r="CQ1214" s="104"/>
      <c r="CR1214" s="104"/>
      <c r="CS1214" s="104"/>
      <c r="CT1214" s="104"/>
      <c r="CU1214" s="104"/>
    </row>
    <row r="1215" spans="1:99" ht="13" x14ac:dyDescent="0.3">
      <c r="A1215" s="104"/>
      <c r="B1215" s="104"/>
      <c r="C1215" s="104"/>
      <c r="D1215" s="104"/>
      <c r="E1215" s="104"/>
      <c r="F1215" s="104"/>
      <c r="G1215" s="104"/>
      <c r="H1215" s="104"/>
      <c r="I1215" s="104"/>
      <c r="J1215" s="104"/>
      <c r="K1215" s="104"/>
      <c r="L1215" s="104"/>
      <c r="M1215" s="104"/>
      <c r="P1215" s="104"/>
      <c r="Q1215" s="104"/>
      <c r="U1215" s="104"/>
      <c r="AQ1215" s="104"/>
      <c r="AR1215" s="104"/>
      <c r="AS1215" s="104"/>
      <c r="AT1215" s="104"/>
      <c r="AU1215" s="104"/>
      <c r="AV1215" s="104"/>
      <c r="AW1215" s="104"/>
      <c r="AX1215" s="104"/>
      <c r="AY1215" s="104"/>
      <c r="BH1215" s="104"/>
      <c r="BJ1215" s="104"/>
      <c r="BK1215" s="104"/>
      <c r="BL1215" s="104"/>
      <c r="BM1215" s="104"/>
      <c r="BN1215" s="104"/>
      <c r="BO1215" s="104"/>
      <c r="BP1215" s="104"/>
      <c r="BQ1215" s="104"/>
      <c r="BR1215" s="104"/>
      <c r="BS1215" s="104"/>
      <c r="BT1215" s="104"/>
      <c r="BV1215" s="104"/>
      <c r="BW1215" s="104"/>
      <c r="BX1215" s="104"/>
      <c r="BY1215" s="104"/>
      <c r="BZ1215" s="104"/>
      <c r="CA1215" s="104"/>
      <c r="CB1215" s="104"/>
      <c r="CC1215" s="104"/>
      <c r="CD1215" s="104"/>
      <c r="CE1215" s="104"/>
      <c r="CF1215" s="104"/>
      <c r="CG1215" s="104"/>
      <c r="CJ1215" s="104"/>
      <c r="CL1215" s="104"/>
      <c r="CM1215" s="104"/>
      <c r="CN1215" s="104"/>
      <c r="CO1215" s="104"/>
      <c r="CP1215" s="104"/>
      <c r="CQ1215" s="104"/>
      <c r="CR1215" s="104"/>
      <c r="CS1215" s="104"/>
      <c r="CT1215" s="104"/>
      <c r="CU1215" s="104"/>
    </row>
    <row r="1216" spans="1:99" ht="13" x14ac:dyDescent="0.3">
      <c r="A1216" s="104"/>
      <c r="B1216" s="104"/>
      <c r="C1216" s="104"/>
      <c r="D1216" s="104"/>
      <c r="E1216" s="104"/>
      <c r="F1216" s="104"/>
      <c r="G1216" s="104"/>
      <c r="H1216" s="104"/>
      <c r="I1216" s="104"/>
      <c r="J1216" s="104"/>
      <c r="K1216" s="104"/>
      <c r="L1216" s="104"/>
      <c r="M1216" s="104"/>
      <c r="P1216" s="104"/>
      <c r="Q1216" s="104"/>
      <c r="U1216" s="104"/>
      <c r="AQ1216" s="104"/>
      <c r="AR1216" s="104"/>
      <c r="AS1216" s="104"/>
      <c r="AT1216" s="104"/>
      <c r="AU1216" s="104"/>
      <c r="AV1216" s="104"/>
      <c r="AW1216" s="104"/>
      <c r="AX1216" s="104"/>
      <c r="AY1216" s="104"/>
      <c r="BH1216" s="104"/>
      <c r="BJ1216" s="104"/>
      <c r="BK1216" s="104"/>
      <c r="BL1216" s="104"/>
      <c r="BM1216" s="104"/>
      <c r="BN1216" s="104"/>
      <c r="BO1216" s="104"/>
      <c r="BP1216" s="104"/>
      <c r="BQ1216" s="104"/>
      <c r="BR1216" s="104"/>
      <c r="BS1216" s="104"/>
      <c r="BT1216" s="104"/>
      <c r="BV1216" s="104"/>
      <c r="BW1216" s="104"/>
      <c r="BX1216" s="104"/>
      <c r="BY1216" s="104"/>
      <c r="BZ1216" s="104"/>
      <c r="CA1216" s="104"/>
      <c r="CB1216" s="104"/>
      <c r="CC1216" s="104"/>
      <c r="CD1216" s="104"/>
      <c r="CE1216" s="104"/>
      <c r="CF1216" s="104"/>
      <c r="CG1216" s="104"/>
      <c r="CJ1216" s="104"/>
      <c r="CL1216" s="104"/>
      <c r="CM1216" s="104"/>
      <c r="CN1216" s="104"/>
      <c r="CO1216" s="104"/>
      <c r="CP1216" s="104"/>
      <c r="CQ1216" s="104"/>
      <c r="CR1216" s="104"/>
      <c r="CS1216" s="104"/>
      <c r="CT1216" s="104"/>
      <c r="CU1216" s="104"/>
    </row>
    <row r="1217" spans="1:99" ht="13" x14ac:dyDescent="0.3">
      <c r="A1217" s="104"/>
      <c r="B1217" s="104"/>
      <c r="C1217" s="104"/>
      <c r="D1217" s="104"/>
      <c r="E1217" s="104"/>
      <c r="F1217" s="104"/>
      <c r="G1217" s="104"/>
      <c r="H1217" s="104"/>
      <c r="I1217" s="104"/>
      <c r="J1217" s="104"/>
      <c r="K1217" s="104"/>
      <c r="L1217" s="104"/>
      <c r="M1217" s="104"/>
      <c r="P1217" s="104"/>
      <c r="Q1217" s="104"/>
      <c r="U1217" s="104"/>
      <c r="AQ1217" s="104"/>
      <c r="AR1217" s="104"/>
      <c r="AS1217" s="104"/>
      <c r="AT1217" s="104"/>
      <c r="AU1217" s="104"/>
      <c r="AV1217" s="104"/>
      <c r="AW1217" s="104"/>
      <c r="AX1217" s="104"/>
      <c r="AY1217" s="104"/>
      <c r="BH1217" s="104"/>
      <c r="BJ1217" s="104"/>
      <c r="BK1217" s="104"/>
      <c r="BL1217" s="104"/>
      <c r="BM1217" s="104"/>
      <c r="BN1217" s="104"/>
      <c r="BO1217" s="104"/>
      <c r="BP1217" s="104"/>
      <c r="BQ1217" s="104"/>
      <c r="BR1217" s="104"/>
      <c r="BS1217" s="104"/>
      <c r="BT1217" s="104"/>
      <c r="BV1217" s="104"/>
      <c r="BW1217" s="104"/>
      <c r="BX1217" s="104"/>
      <c r="BY1217" s="104"/>
      <c r="BZ1217" s="104"/>
      <c r="CA1217" s="104"/>
      <c r="CB1217" s="104"/>
      <c r="CC1217" s="104"/>
      <c r="CD1217" s="104"/>
      <c r="CE1217" s="104"/>
      <c r="CF1217" s="104"/>
      <c r="CG1217" s="104"/>
      <c r="CJ1217" s="104"/>
      <c r="CL1217" s="104"/>
      <c r="CM1217" s="104"/>
      <c r="CN1217" s="104"/>
      <c r="CO1217" s="104"/>
      <c r="CP1217" s="104"/>
      <c r="CQ1217" s="104"/>
      <c r="CR1217" s="104"/>
      <c r="CS1217" s="104"/>
      <c r="CT1217" s="104"/>
      <c r="CU1217" s="104"/>
    </row>
    <row r="1218" spans="1:99" ht="13" x14ac:dyDescent="0.3">
      <c r="A1218" s="104"/>
      <c r="B1218" s="104"/>
      <c r="C1218" s="104"/>
      <c r="D1218" s="104"/>
      <c r="E1218" s="104"/>
      <c r="F1218" s="104"/>
      <c r="G1218" s="104"/>
      <c r="H1218" s="104"/>
      <c r="I1218" s="104"/>
      <c r="J1218" s="104"/>
      <c r="K1218" s="104"/>
      <c r="L1218" s="104"/>
      <c r="M1218" s="104"/>
      <c r="P1218" s="104"/>
      <c r="Q1218" s="104"/>
      <c r="U1218" s="104"/>
      <c r="AQ1218" s="104"/>
      <c r="AR1218" s="104"/>
      <c r="AS1218" s="104"/>
      <c r="AT1218" s="104"/>
      <c r="AU1218" s="104"/>
      <c r="AV1218" s="104"/>
      <c r="AW1218" s="104"/>
      <c r="AX1218" s="104"/>
      <c r="AY1218" s="104"/>
      <c r="BH1218" s="104"/>
      <c r="BJ1218" s="104"/>
      <c r="BK1218" s="104"/>
      <c r="BL1218" s="104"/>
      <c r="BM1218" s="104"/>
      <c r="BN1218" s="104"/>
      <c r="BO1218" s="104"/>
      <c r="BP1218" s="104"/>
      <c r="BQ1218" s="104"/>
      <c r="BR1218" s="104"/>
      <c r="BS1218" s="104"/>
      <c r="BT1218" s="104"/>
      <c r="BV1218" s="104"/>
      <c r="BW1218" s="104"/>
      <c r="BX1218" s="104"/>
      <c r="BY1218" s="104"/>
      <c r="BZ1218" s="104"/>
      <c r="CA1218" s="104"/>
      <c r="CB1218" s="104"/>
      <c r="CC1218" s="104"/>
      <c r="CD1218" s="104"/>
      <c r="CE1218" s="104"/>
      <c r="CF1218" s="104"/>
      <c r="CG1218" s="104"/>
      <c r="CJ1218" s="104"/>
      <c r="CL1218" s="104"/>
      <c r="CM1218" s="104"/>
      <c r="CN1218" s="104"/>
      <c r="CO1218" s="104"/>
      <c r="CP1218" s="104"/>
      <c r="CQ1218" s="104"/>
      <c r="CR1218" s="104"/>
      <c r="CS1218" s="104"/>
      <c r="CT1218" s="104"/>
      <c r="CU1218" s="104"/>
    </row>
    <row r="1219" spans="1:99" ht="13" x14ac:dyDescent="0.3">
      <c r="A1219" s="104"/>
      <c r="B1219" s="104"/>
      <c r="C1219" s="104"/>
      <c r="D1219" s="104"/>
      <c r="E1219" s="104"/>
      <c r="F1219" s="104"/>
      <c r="G1219" s="104"/>
      <c r="H1219" s="104"/>
      <c r="I1219" s="104"/>
      <c r="J1219" s="104"/>
      <c r="K1219" s="104"/>
      <c r="L1219" s="104"/>
      <c r="M1219" s="104"/>
      <c r="P1219" s="104"/>
      <c r="Q1219" s="104"/>
      <c r="U1219" s="104"/>
      <c r="AQ1219" s="104"/>
      <c r="AR1219" s="104"/>
      <c r="AS1219" s="104"/>
      <c r="AT1219" s="104"/>
      <c r="AU1219" s="104"/>
      <c r="AV1219" s="104"/>
      <c r="AW1219" s="104"/>
      <c r="AX1219" s="104"/>
      <c r="AY1219" s="104"/>
      <c r="BH1219" s="104"/>
      <c r="BJ1219" s="104"/>
      <c r="BK1219" s="104"/>
      <c r="BL1219" s="104"/>
      <c r="BM1219" s="104"/>
      <c r="BN1219" s="104"/>
      <c r="BO1219" s="104"/>
      <c r="BP1219" s="104"/>
      <c r="BQ1219" s="104"/>
      <c r="BR1219" s="104"/>
      <c r="BS1219" s="104"/>
      <c r="BT1219" s="104"/>
      <c r="BV1219" s="104"/>
      <c r="BW1219" s="104"/>
      <c r="BX1219" s="104"/>
      <c r="BY1219" s="104"/>
      <c r="BZ1219" s="104"/>
      <c r="CA1219" s="104"/>
      <c r="CB1219" s="104"/>
      <c r="CC1219" s="104"/>
      <c r="CD1219" s="104"/>
      <c r="CE1219" s="104"/>
      <c r="CF1219" s="104"/>
      <c r="CG1219" s="104"/>
      <c r="CJ1219" s="104"/>
      <c r="CL1219" s="104"/>
      <c r="CM1219" s="104"/>
      <c r="CN1219" s="104"/>
      <c r="CO1219" s="104"/>
      <c r="CP1219" s="104"/>
      <c r="CQ1219" s="104"/>
      <c r="CR1219" s="104"/>
      <c r="CS1219" s="104"/>
      <c r="CT1219" s="104"/>
      <c r="CU1219" s="104"/>
    </row>
    <row r="1220" spans="1:99" ht="13" x14ac:dyDescent="0.3">
      <c r="A1220" s="104"/>
      <c r="B1220" s="104"/>
      <c r="C1220" s="104"/>
      <c r="D1220" s="104"/>
      <c r="E1220" s="104"/>
      <c r="F1220" s="104"/>
      <c r="G1220" s="104"/>
      <c r="H1220" s="104"/>
      <c r="I1220" s="104"/>
      <c r="J1220" s="104"/>
      <c r="K1220" s="104"/>
      <c r="L1220" s="104"/>
      <c r="M1220" s="104"/>
      <c r="P1220" s="104"/>
      <c r="Q1220" s="104"/>
      <c r="U1220" s="104"/>
      <c r="AQ1220" s="104"/>
      <c r="AR1220" s="104"/>
      <c r="AS1220" s="104"/>
      <c r="AT1220" s="104"/>
      <c r="AU1220" s="104"/>
      <c r="AV1220" s="104"/>
      <c r="AW1220" s="104"/>
      <c r="AX1220" s="104"/>
      <c r="AY1220" s="104"/>
      <c r="BH1220" s="104"/>
      <c r="BJ1220" s="104"/>
      <c r="BK1220" s="104"/>
      <c r="BL1220" s="104"/>
      <c r="BM1220" s="104"/>
      <c r="BN1220" s="104"/>
      <c r="BO1220" s="104"/>
      <c r="BP1220" s="104"/>
      <c r="BQ1220" s="104"/>
      <c r="BR1220" s="104"/>
      <c r="BS1220" s="104"/>
      <c r="BT1220" s="104"/>
      <c r="BV1220" s="104"/>
      <c r="BW1220" s="104"/>
      <c r="BX1220" s="104"/>
      <c r="BY1220" s="104"/>
      <c r="BZ1220" s="104"/>
      <c r="CA1220" s="104"/>
      <c r="CB1220" s="104"/>
      <c r="CC1220" s="104"/>
      <c r="CD1220" s="104"/>
      <c r="CE1220" s="104"/>
      <c r="CF1220" s="104"/>
      <c r="CG1220" s="104"/>
      <c r="CJ1220" s="104"/>
      <c r="CL1220" s="104"/>
      <c r="CM1220" s="104"/>
      <c r="CN1220" s="104"/>
      <c r="CO1220" s="104"/>
      <c r="CP1220" s="104"/>
      <c r="CQ1220" s="104"/>
      <c r="CR1220" s="104"/>
      <c r="CS1220" s="104"/>
      <c r="CT1220" s="104"/>
      <c r="CU1220" s="104"/>
    </row>
    <row r="1221" spans="1:99" ht="13" x14ac:dyDescent="0.3">
      <c r="A1221" s="104"/>
      <c r="B1221" s="104"/>
      <c r="C1221" s="104"/>
      <c r="D1221" s="104"/>
      <c r="E1221" s="104"/>
      <c r="F1221" s="104"/>
      <c r="G1221" s="104"/>
      <c r="H1221" s="104"/>
      <c r="I1221" s="104"/>
      <c r="J1221" s="104"/>
      <c r="K1221" s="104"/>
      <c r="L1221" s="104"/>
      <c r="M1221" s="104"/>
      <c r="P1221" s="104"/>
      <c r="Q1221" s="104"/>
      <c r="U1221" s="104"/>
      <c r="AQ1221" s="104"/>
      <c r="AR1221" s="104"/>
      <c r="AS1221" s="104"/>
      <c r="AT1221" s="104"/>
      <c r="AU1221" s="104"/>
      <c r="AV1221" s="104"/>
      <c r="AW1221" s="104"/>
      <c r="AX1221" s="104"/>
      <c r="AY1221" s="104"/>
      <c r="BH1221" s="104"/>
      <c r="BJ1221" s="104"/>
      <c r="BK1221" s="104"/>
      <c r="BL1221" s="104"/>
      <c r="BM1221" s="104"/>
      <c r="BN1221" s="104"/>
      <c r="BO1221" s="104"/>
      <c r="BP1221" s="104"/>
      <c r="BQ1221" s="104"/>
      <c r="BR1221" s="104"/>
      <c r="BS1221" s="104"/>
      <c r="BT1221" s="104"/>
      <c r="BV1221" s="104"/>
      <c r="BW1221" s="104"/>
      <c r="BX1221" s="104"/>
      <c r="BY1221" s="104"/>
      <c r="BZ1221" s="104"/>
      <c r="CA1221" s="104"/>
      <c r="CB1221" s="104"/>
      <c r="CC1221" s="104"/>
      <c r="CD1221" s="104"/>
      <c r="CE1221" s="104"/>
      <c r="CF1221" s="104"/>
      <c r="CG1221" s="104"/>
      <c r="CJ1221" s="104"/>
      <c r="CL1221" s="104"/>
      <c r="CM1221" s="104"/>
      <c r="CN1221" s="104"/>
      <c r="CO1221" s="104"/>
      <c r="CP1221" s="104"/>
      <c r="CQ1221" s="104"/>
      <c r="CR1221" s="104"/>
      <c r="CS1221" s="104"/>
      <c r="CT1221" s="104"/>
      <c r="CU1221" s="104"/>
    </row>
    <row r="1222" spans="1:99" ht="13" x14ac:dyDescent="0.3">
      <c r="A1222" s="104"/>
      <c r="B1222" s="104"/>
      <c r="C1222" s="104"/>
      <c r="D1222" s="104"/>
      <c r="E1222" s="104"/>
      <c r="F1222" s="104"/>
      <c r="G1222" s="104"/>
      <c r="H1222" s="104"/>
      <c r="I1222" s="104"/>
      <c r="J1222" s="104"/>
      <c r="K1222" s="104"/>
      <c r="L1222" s="104"/>
      <c r="M1222" s="104"/>
      <c r="P1222" s="104"/>
      <c r="Q1222" s="104"/>
      <c r="U1222" s="104"/>
      <c r="AQ1222" s="104"/>
      <c r="AR1222" s="104"/>
      <c r="AS1222" s="104"/>
      <c r="AT1222" s="104"/>
      <c r="AU1222" s="104"/>
      <c r="AV1222" s="104"/>
      <c r="AW1222" s="104"/>
      <c r="AX1222" s="104"/>
      <c r="AY1222" s="104"/>
      <c r="BH1222" s="104"/>
      <c r="BJ1222" s="104"/>
      <c r="BK1222" s="104"/>
      <c r="BL1222" s="104"/>
      <c r="BM1222" s="104"/>
      <c r="BN1222" s="104"/>
      <c r="BO1222" s="104"/>
      <c r="BP1222" s="104"/>
      <c r="BQ1222" s="104"/>
      <c r="BR1222" s="104"/>
      <c r="BS1222" s="104"/>
      <c r="BT1222" s="104"/>
      <c r="BV1222" s="104"/>
      <c r="BW1222" s="104"/>
      <c r="BX1222" s="104"/>
      <c r="BY1222" s="104"/>
      <c r="BZ1222" s="104"/>
      <c r="CA1222" s="104"/>
      <c r="CB1222" s="104"/>
      <c r="CC1222" s="104"/>
      <c r="CD1222" s="104"/>
      <c r="CE1222" s="104"/>
      <c r="CF1222" s="104"/>
      <c r="CG1222" s="104"/>
      <c r="CJ1222" s="104"/>
      <c r="CL1222" s="104"/>
      <c r="CM1222" s="104"/>
      <c r="CN1222" s="104"/>
      <c r="CO1222" s="104"/>
      <c r="CP1222" s="104"/>
      <c r="CQ1222" s="104"/>
      <c r="CR1222" s="104"/>
      <c r="CS1222" s="104"/>
      <c r="CT1222" s="104"/>
      <c r="CU1222" s="104"/>
    </row>
    <row r="1223" spans="1:99" ht="13" x14ac:dyDescent="0.3">
      <c r="A1223" s="104"/>
      <c r="B1223" s="104"/>
      <c r="C1223" s="104"/>
      <c r="D1223" s="104"/>
      <c r="E1223" s="104"/>
      <c r="F1223" s="104"/>
      <c r="G1223" s="104"/>
      <c r="H1223" s="104"/>
      <c r="I1223" s="104"/>
      <c r="J1223" s="104"/>
      <c r="K1223" s="104"/>
      <c r="L1223" s="104"/>
      <c r="M1223" s="104"/>
      <c r="P1223" s="104"/>
      <c r="Q1223" s="104"/>
      <c r="U1223" s="104"/>
      <c r="AQ1223" s="104"/>
      <c r="AR1223" s="104"/>
      <c r="AS1223" s="104"/>
      <c r="AT1223" s="104"/>
      <c r="AU1223" s="104"/>
      <c r="AV1223" s="104"/>
      <c r="AW1223" s="104"/>
      <c r="AX1223" s="104"/>
      <c r="AY1223" s="104"/>
      <c r="BH1223" s="104"/>
      <c r="BJ1223" s="104"/>
      <c r="BK1223" s="104"/>
      <c r="BL1223" s="104"/>
      <c r="BM1223" s="104"/>
      <c r="BN1223" s="104"/>
      <c r="BO1223" s="104"/>
      <c r="BP1223" s="104"/>
      <c r="BQ1223" s="104"/>
      <c r="BR1223" s="104"/>
      <c r="BS1223" s="104"/>
      <c r="BT1223" s="104"/>
      <c r="BV1223" s="104"/>
      <c r="BW1223" s="104"/>
      <c r="BX1223" s="104"/>
      <c r="BY1223" s="104"/>
      <c r="BZ1223" s="104"/>
      <c r="CA1223" s="104"/>
      <c r="CB1223" s="104"/>
      <c r="CC1223" s="104"/>
      <c r="CD1223" s="104"/>
      <c r="CE1223" s="104"/>
      <c r="CF1223" s="104"/>
      <c r="CG1223" s="104"/>
      <c r="CJ1223" s="104"/>
      <c r="CL1223" s="104"/>
      <c r="CM1223" s="104"/>
      <c r="CN1223" s="104"/>
      <c r="CO1223" s="104"/>
      <c r="CP1223" s="104"/>
      <c r="CQ1223" s="104"/>
      <c r="CR1223" s="104"/>
      <c r="CS1223" s="104"/>
      <c r="CT1223" s="104"/>
      <c r="CU1223" s="104"/>
    </row>
    <row r="1224" spans="1:99" ht="13" x14ac:dyDescent="0.3">
      <c r="A1224" s="104"/>
      <c r="B1224" s="104"/>
      <c r="C1224" s="104"/>
      <c r="D1224" s="104"/>
      <c r="E1224" s="104"/>
      <c r="F1224" s="104"/>
      <c r="G1224" s="104"/>
      <c r="H1224" s="104"/>
      <c r="I1224" s="104"/>
      <c r="J1224" s="104"/>
      <c r="K1224" s="104"/>
      <c r="L1224" s="104"/>
      <c r="M1224" s="104"/>
      <c r="P1224" s="104"/>
      <c r="Q1224" s="104"/>
      <c r="U1224" s="104"/>
      <c r="AQ1224" s="104"/>
      <c r="AR1224" s="104"/>
      <c r="AS1224" s="104"/>
      <c r="AT1224" s="104"/>
      <c r="AU1224" s="104"/>
      <c r="AV1224" s="104"/>
      <c r="AW1224" s="104"/>
      <c r="AX1224" s="104"/>
      <c r="AY1224" s="104"/>
      <c r="BH1224" s="104"/>
      <c r="BJ1224" s="104"/>
      <c r="BK1224" s="104"/>
      <c r="BL1224" s="104"/>
      <c r="BM1224" s="104"/>
      <c r="BN1224" s="104"/>
      <c r="BO1224" s="104"/>
      <c r="BP1224" s="104"/>
      <c r="BQ1224" s="104"/>
      <c r="BR1224" s="104"/>
      <c r="BS1224" s="104"/>
      <c r="BT1224" s="104"/>
      <c r="BV1224" s="104"/>
      <c r="BW1224" s="104"/>
      <c r="BX1224" s="104"/>
      <c r="BY1224" s="104"/>
      <c r="BZ1224" s="104"/>
      <c r="CA1224" s="104"/>
      <c r="CB1224" s="104"/>
      <c r="CC1224" s="104"/>
      <c r="CD1224" s="104"/>
      <c r="CE1224" s="104"/>
      <c r="CF1224" s="104"/>
      <c r="CG1224" s="104"/>
      <c r="CJ1224" s="104"/>
      <c r="CL1224" s="104"/>
      <c r="CM1224" s="104"/>
      <c r="CN1224" s="104"/>
      <c r="CO1224" s="104"/>
      <c r="CP1224" s="104"/>
      <c r="CQ1224" s="104"/>
      <c r="CR1224" s="104"/>
      <c r="CS1224" s="104"/>
      <c r="CT1224" s="104"/>
      <c r="CU1224" s="104"/>
    </row>
    <row r="1225" spans="1:99" ht="13" x14ac:dyDescent="0.3">
      <c r="A1225" s="104"/>
      <c r="B1225" s="104"/>
      <c r="C1225" s="104"/>
      <c r="D1225" s="104"/>
      <c r="E1225" s="104"/>
      <c r="F1225" s="104"/>
      <c r="G1225" s="104"/>
      <c r="H1225" s="104"/>
      <c r="I1225" s="104"/>
      <c r="J1225" s="104"/>
      <c r="K1225" s="104"/>
      <c r="L1225" s="104"/>
      <c r="M1225" s="104"/>
      <c r="P1225" s="104"/>
      <c r="Q1225" s="104"/>
      <c r="U1225" s="104"/>
      <c r="AQ1225" s="104"/>
      <c r="AR1225" s="104"/>
      <c r="AS1225" s="104"/>
      <c r="AT1225" s="104"/>
      <c r="AU1225" s="104"/>
      <c r="AV1225" s="104"/>
      <c r="AW1225" s="104"/>
      <c r="AX1225" s="104"/>
      <c r="AY1225" s="104"/>
      <c r="BH1225" s="104"/>
      <c r="BJ1225" s="104"/>
      <c r="BK1225" s="104"/>
      <c r="BL1225" s="104"/>
      <c r="BM1225" s="104"/>
      <c r="BN1225" s="104"/>
      <c r="BO1225" s="104"/>
      <c r="BP1225" s="104"/>
      <c r="BQ1225" s="104"/>
      <c r="BR1225" s="104"/>
      <c r="BS1225" s="104"/>
      <c r="BT1225" s="104"/>
      <c r="BV1225" s="104"/>
      <c r="BW1225" s="104"/>
      <c r="BX1225" s="104"/>
      <c r="BY1225" s="104"/>
      <c r="BZ1225" s="104"/>
      <c r="CA1225" s="104"/>
      <c r="CB1225" s="104"/>
      <c r="CC1225" s="104"/>
      <c r="CD1225" s="104"/>
      <c r="CE1225" s="104"/>
      <c r="CF1225" s="104"/>
      <c r="CG1225" s="104"/>
      <c r="CJ1225" s="104"/>
      <c r="CL1225" s="104"/>
      <c r="CM1225" s="104"/>
      <c r="CN1225" s="104"/>
      <c r="CO1225" s="104"/>
      <c r="CP1225" s="104"/>
      <c r="CQ1225" s="104"/>
      <c r="CR1225" s="104"/>
      <c r="CS1225" s="104"/>
      <c r="CT1225" s="104"/>
      <c r="CU1225" s="104"/>
    </row>
    <row r="1226" spans="1:99" ht="13" x14ac:dyDescent="0.3">
      <c r="A1226" s="104"/>
      <c r="B1226" s="104"/>
      <c r="C1226" s="104"/>
      <c r="D1226" s="104"/>
      <c r="E1226" s="104"/>
      <c r="F1226" s="104"/>
      <c r="G1226" s="104"/>
      <c r="H1226" s="104"/>
      <c r="I1226" s="104"/>
      <c r="J1226" s="104"/>
      <c r="K1226" s="104"/>
      <c r="L1226" s="104"/>
      <c r="M1226" s="104"/>
      <c r="P1226" s="104"/>
      <c r="Q1226" s="104"/>
      <c r="U1226" s="104"/>
      <c r="AQ1226" s="104"/>
      <c r="AR1226" s="104"/>
      <c r="AS1226" s="104"/>
      <c r="AT1226" s="104"/>
      <c r="AU1226" s="104"/>
      <c r="AV1226" s="104"/>
      <c r="AW1226" s="104"/>
      <c r="AX1226" s="104"/>
      <c r="AY1226" s="104"/>
      <c r="BH1226" s="104"/>
      <c r="BJ1226" s="104"/>
      <c r="BK1226" s="104"/>
      <c r="BL1226" s="104"/>
      <c r="BM1226" s="104"/>
      <c r="BN1226" s="104"/>
      <c r="BO1226" s="104"/>
      <c r="BP1226" s="104"/>
      <c r="BQ1226" s="104"/>
      <c r="BR1226" s="104"/>
      <c r="BS1226" s="104"/>
      <c r="BT1226" s="104"/>
      <c r="BV1226" s="104"/>
      <c r="BW1226" s="104"/>
      <c r="BX1226" s="104"/>
      <c r="BY1226" s="104"/>
      <c r="BZ1226" s="104"/>
      <c r="CA1226" s="104"/>
      <c r="CB1226" s="104"/>
      <c r="CC1226" s="104"/>
      <c r="CD1226" s="104"/>
      <c r="CE1226" s="104"/>
      <c r="CF1226" s="104"/>
      <c r="CG1226" s="104"/>
      <c r="CJ1226" s="104"/>
      <c r="CL1226" s="104"/>
      <c r="CM1226" s="104"/>
      <c r="CN1226" s="104"/>
      <c r="CO1226" s="104"/>
      <c r="CP1226" s="104"/>
      <c r="CQ1226" s="104"/>
      <c r="CR1226" s="104"/>
      <c r="CS1226" s="104"/>
      <c r="CT1226" s="104"/>
      <c r="CU1226" s="104"/>
    </row>
    <row r="1227" spans="1:99" ht="13" x14ac:dyDescent="0.3">
      <c r="A1227" s="104"/>
      <c r="B1227" s="104"/>
      <c r="C1227" s="104"/>
      <c r="D1227" s="104"/>
      <c r="E1227" s="104"/>
      <c r="F1227" s="104"/>
      <c r="G1227" s="104"/>
      <c r="H1227" s="104"/>
      <c r="I1227" s="104"/>
      <c r="J1227" s="104"/>
      <c r="K1227" s="104"/>
      <c r="L1227" s="104"/>
      <c r="M1227" s="104"/>
      <c r="P1227" s="104"/>
      <c r="Q1227" s="104"/>
      <c r="U1227" s="104"/>
      <c r="AQ1227" s="104"/>
      <c r="AR1227" s="104"/>
      <c r="AS1227" s="104"/>
      <c r="AT1227" s="104"/>
      <c r="AU1227" s="104"/>
      <c r="AV1227" s="104"/>
      <c r="AW1227" s="104"/>
      <c r="AX1227" s="104"/>
      <c r="AY1227" s="104"/>
      <c r="BH1227" s="104"/>
      <c r="BJ1227" s="104"/>
      <c r="BK1227" s="104"/>
      <c r="BL1227" s="104"/>
      <c r="BM1227" s="104"/>
      <c r="BN1227" s="104"/>
      <c r="BO1227" s="104"/>
      <c r="BP1227" s="104"/>
      <c r="BQ1227" s="104"/>
      <c r="BR1227" s="104"/>
      <c r="BS1227" s="104"/>
      <c r="BT1227" s="104"/>
      <c r="BV1227" s="104"/>
      <c r="BW1227" s="104"/>
      <c r="BX1227" s="104"/>
      <c r="BY1227" s="104"/>
      <c r="BZ1227" s="104"/>
      <c r="CA1227" s="104"/>
      <c r="CB1227" s="104"/>
      <c r="CC1227" s="104"/>
      <c r="CD1227" s="104"/>
      <c r="CE1227" s="104"/>
      <c r="CF1227" s="104"/>
      <c r="CG1227" s="104"/>
      <c r="CJ1227" s="104"/>
      <c r="CL1227" s="104"/>
      <c r="CM1227" s="104"/>
      <c r="CN1227" s="104"/>
      <c r="CO1227" s="104"/>
      <c r="CP1227" s="104"/>
      <c r="CQ1227" s="104"/>
      <c r="CR1227" s="104"/>
      <c r="CS1227" s="104"/>
      <c r="CT1227" s="104"/>
      <c r="CU1227" s="104"/>
    </row>
    <row r="1228" spans="1:99" ht="13" x14ac:dyDescent="0.3">
      <c r="A1228" s="104"/>
      <c r="B1228" s="104"/>
      <c r="C1228" s="104"/>
      <c r="D1228" s="104"/>
      <c r="E1228" s="104"/>
      <c r="F1228" s="104"/>
      <c r="G1228" s="104"/>
      <c r="H1228" s="104"/>
      <c r="I1228" s="104"/>
      <c r="J1228" s="104"/>
      <c r="K1228" s="104"/>
      <c r="L1228" s="104"/>
      <c r="M1228" s="104"/>
      <c r="P1228" s="104"/>
      <c r="Q1228" s="104"/>
      <c r="U1228" s="104"/>
      <c r="AQ1228" s="104"/>
      <c r="AR1228" s="104"/>
      <c r="AS1228" s="104"/>
      <c r="AT1228" s="104"/>
      <c r="AU1228" s="104"/>
      <c r="AV1228" s="104"/>
      <c r="AW1228" s="104"/>
      <c r="AX1228" s="104"/>
      <c r="AY1228" s="104"/>
      <c r="BH1228" s="104"/>
      <c r="BJ1228" s="104"/>
      <c r="BK1228" s="104"/>
      <c r="BL1228" s="104"/>
      <c r="BM1228" s="104"/>
      <c r="BN1228" s="104"/>
      <c r="BO1228" s="104"/>
      <c r="BP1228" s="104"/>
      <c r="BQ1228" s="104"/>
      <c r="BR1228" s="104"/>
      <c r="BS1228" s="104"/>
      <c r="BT1228" s="104"/>
      <c r="BV1228" s="104"/>
      <c r="BW1228" s="104"/>
      <c r="BX1228" s="104"/>
      <c r="BY1228" s="104"/>
      <c r="BZ1228" s="104"/>
      <c r="CA1228" s="104"/>
      <c r="CB1228" s="104"/>
      <c r="CC1228" s="104"/>
      <c r="CD1228" s="104"/>
      <c r="CE1228" s="104"/>
      <c r="CF1228" s="104"/>
      <c r="CG1228" s="104"/>
      <c r="CJ1228" s="104"/>
      <c r="CL1228" s="104"/>
      <c r="CM1228" s="104"/>
      <c r="CN1228" s="104"/>
      <c r="CO1228" s="104"/>
      <c r="CP1228" s="104"/>
      <c r="CQ1228" s="104"/>
      <c r="CR1228" s="104"/>
      <c r="CS1228" s="104"/>
      <c r="CT1228" s="104"/>
      <c r="CU1228" s="104"/>
    </row>
    <row r="1229" spans="1:99" ht="13" x14ac:dyDescent="0.3">
      <c r="A1229" s="104"/>
      <c r="B1229" s="104"/>
      <c r="C1229" s="104"/>
      <c r="D1229" s="104"/>
      <c r="E1229" s="104"/>
      <c r="F1229" s="104"/>
      <c r="G1229" s="104"/>
      <c r="H1229" s="104"/>
      <c r="I1229" s="104"/>
      <c r="J1229" s="104"/>
      <c r="K1229" s="104"/>
      <c r="L1229" s="104"/>
      <c r="M1229" s="104"/>
      <c r="P1229" s="104"/>
      <c r="Q1229" s="104"/>
      <c r="U1229" s="104"/>
      <c r="AQ1229" s="104"/>
      <c r="AR1229" s="104"/>
      <c r="AS1229" s="104"/>
      <c r="AT1229" s="104"/>
      <c r="AU1229" s="104"/>
      <c r="AV1229" s="104"/>
      <c r="AW1229" s="104"/>
      <c r="AX1229" s="104"/>
      <c r="AY1229" s="104"/>
      <c r="BH1229" s="104"/>
      <c r="BJ1229" s="104"/>
      <c r="BK1229" s="104"/>
      <c r="BL1229" s="104"/>
      <c r="BM1229" s="104"/>
      <c r="BN1229" s="104"/>
      <c r="BO1229" s="104"/>
      <c r="BP1229" s="104"/>
      <c r="BQ1229" s="104"/>
      <c r="BR1229" s="104"/>
      <c r="BS1229" s="104"/>
      <c r="BT1229" s="104"/>
      <c r="BV1229" s="104"/>
      <c r="BW1229" s="104"/>
      <c r="BX1229" s="104"/>
      <c r="BY1229" s="104"/>
      <c r="BZ1229" s="104"/>
      <c r="CA1229" s="104"/>
      <c r="CB1229" s="104"/>
      <c r="CC1229" s="104"/>
      <c r="CD1229" s="104"/>
      <c r="CE1229" s="104"/>
      <c r="CF1229" s="104"/>
      <c r="CG1229" s="104"/>
      <c r="CJ1229" s="104"/>
      <c r="CL1229" s="104"/>
      <c r="CM1229" s="104"/>
      <c r="CN1229" s="104"/>
      <c r="CO1229" s="104"/>
      <c r="CP1229" s="104"/>
      <c r="CQ1229" s="104"/>
      <c r="CR1229" s="104"/>
      <c r="CS1229" s="104"/>
      <c r="CT1229" s="104"/>
      <c r="CU1229" s="104"/>
    </row>
    <row r="1230" spans="1:99" ht="13" x14ac:dyDescent="0.3">
      <c r="A1230" s="104"/>
      <c r="B1230" s="104"/>
      <c r="C1230" s="104"/>
      <c r="D1230" s="104"/>
      <c r="E1230" s="104"/>
      <c r="F1230" s="104"/>
      <c r="G1230" s="104"/>
      <c r="H1230" s="104"/>
      <c r="I1230" s="104"/>
      <c r="J1230" s="104"/>
      <c r="K1230" s="104"/>
      <c r="L1230" s="104"/>
      <c r="M1230" s="104"/>
      <c r="P1230" s="104"/>
      <c r="Q1230" s="104"/>
      <c r="U1230" s="104"/>
      <c r="AQ1230" s="104"/>
      <c r="AR1230" s="104"/>
      <c r="AS1230" s="104"/>
      <c r="AT1230" s="104"/>
      <c r="AU1230" s="104"/>
      <c r="AV1230" s="104"/>
      <c r="AW1230" s="104"/>
      <c r="AX1230" s="104"/>
      <c r="AY1230" s="104"/>
      <c r="BH1230" s="104"/>
      <c r="BJ1230" s="104"/>
      <c r="BK1230" s="104"/>
      <c r="BL1230" s="104"/>
      <c r="BM1230" s="104"/>
      <c r="BN1230" s="104"/>
      <c r="BO1230" s="104"/>
      <c r="BP1230" s="104"/>
      <c r="BQ1230" s="104"/>
      <c r="BR1230" s="104"/>
      <c r="BS1230" s="104"/>
      <c r="BT1230" s="104"/>
      <c r="BV1230" s="104"/>
      <c r="BW1230" s="104"/>
      <c r="BX1230" s="104"/>
      <c r="BY1230" s="104"/>
      <c r="BZ1230" s="104"/>
      <c r="CA1230" s="104"/>
      <c r="CB1230" s="104"/>
      <c r="CC1230" s="104"/>
      <c r="CD1230" s="104"/>
      <c r="CE1230" s="104"/>
      <c r="CF1230" s="104"/>
      <c r="CG1230" s="104"/>
      <c r="CJ1230" s="104"/>
      <c r="CL1230" s="104"/>
      <c r="CM1230" s="104"/>
      <c r="CN1230" s="104"/>
      <c r="CO1230" s="104"/>
      <c r="CP1230" s="104"/>
      <c r="CQ1230" s="104"/>
      <c r="CR1230" s="104"/>
      <c r="CS1230" s="104"/>
      <c r="CT1230" s="104"/>
      <c r="CU1230" s="104"/>
    </row>
    <row r="1231" spans="1:99" ht="13" x14ac:dyDescent="0.3">
      <c r="A1231" s="104"/>
      <c r="B1231" s="104"/>
      <c r="C1231" s="104"/>
      <c r="D1231" s="104"/>
      <c r="E1231" s="104"/>
      <c r="F1231" s="104"/>
      <c r="G1231" s="104"/>
      <c r="H1231" s="104"/>
      <c r="I1231" s="104"/>
      <c r="J1231" s="104"/>
      <c r="K1231" s="104"/>
      <c r="L1231" s="104"/>
      <c r="M1231" s="104"/>
      <c r="P1231" s="104"/>
      <c r="Q1231" s="104"/>
      <c r="U1231" s="104"/>
      <c r="AQ1231" s="104"/>
      <c r="AR1231" s="104"/>
      <c r="AS1231" s="104"/>
      <c r="AT1231" s="104"/>
      <c r="AU1231" s="104"/>
      <c r="AV1231" s="104"/>
      <c r="AW1231" s="104"/>
      <c r="AX1231" s="104"/>
      <c r="AY1231" s="104"/>
      <c r="BH1231" s="104"/>
      <c r="BJ1231" s="104"/>
      <c r="BK1231" s="104"/>
      <c r="BL1231" s="104"/>
      <c r="BM1231" s="104"/>
      <c r="BN1231" s="104"/>
      <c r="BO1231" s="104"/>
      <c r="BP1231" s="104"/>
      <c r="BQ1231" s="104"/>
      <c r="BR1231" s="104"/>
      <c r="BS1231" s="104"/>
      <c r="BT1231" s="104"/>
      <c r="BV1231" s="104"/>
      <c r="BW1231" s="104"/>
      <c r="BX1231" s="104"/>
      <c r="BY1231" s="104"/>
      <c r="BZ1231" s="104"/>
      <c r="CA1231" s="104"/>
      <c r="CB1231" s="104"/>
      <c r="CC1231" s="104"/>
      <c r="CD1231" s="104"/>
      <c r="CE1231" s="104"/>
      <c r="CF1231" s="104"/>
      <c r="CG1231" s="104"/>
      <c r="CJ1231" s="104"/>
      <c r="CL1231" s="104"/>
      <c r="CM1231" s="104"/>
      <c r="CN1231" s="104"/>
      <c r="CO1231" s="104"/>
      <c r="CP1231" s="104"/>
      <c r="CQ1231" s="104"/>
      <c r="CR1231" s="104"/>
      <c r="CS1231" s="104"/>
      <c r="CT1231" s="104"/>
      <c r="CU1231" s="104"/>
    </row>
    <row r="1232" spans="1:99" ht="13" x14ac:dyDescent="0.3">
      <c r="A1232" s="104"/>
      <c r="B1232" s="104"/>
      <c r="C1232" s="104"/>
      <c r="D1232" s="104"/>
      <c r="E1232" s="104"/>
      <c r="F1232" s="104"/>
      <c r="G1232" s="104"/>
      <c r="H1232" s="104"/>
      <c r="I1232" s="104"/>
      <c r="J1232" s="104"/>
      <c r="K1232" s="104"/>
      <c r="L1232" s="104"/>
      <c r="M1232" s="104"/>
      <c r="P1232" s="104"/>
      <c r="Q1232" s="104"/>
      <c r="U1232" s="104"/>
      <c r="AQ1232" s="104"/>
      <c r="AR1232" s="104"/>
      <c r="AS1232" s="104"/>
      <c r="AT1232" s="104"/>
      <c r="AU1232" s="104"/>
      <c r="AV1232" s="104"/>
      <c r="AW1232" s="104"/>
      <c r="AX1232" s="104"/>
      <c r="AY1232" s="104"/>
      <c r="BH1232" s="104"/>
      <c r="BJ1232" s="104"/>
      <c r="BK1232" s="104"/>
      <c r="BL1232" s="104"/>
      <c r="BM1232" s="104"/>
      <c r="BN1232" s="104"/>
      <c r="BO1232" s="104"/>
      <c r="BP1232" s="104"/>
      <c r="BQ1232" s="104"/>
      <c r="BR1232" s="104"/>
      <c r="BS1232" s="104"/>
      <c r="BT1232" s="104"/>
      <c r="BV1232" s="104"/>
      <c r="BW1232" s="104"/>
      <c r="BX1232" s="104"/>
      <c r="BY1232" s="104"/>
      <c r="BZ1232" s="104"/>
      <c r="CA1232" s="104"/>
      <c r="CB1232" s="104"/>
      <c r="CC1232" s="104"/>
      <c r="CD1232" s="104"/>
      <c r="CE1232" s="104"/>
      <c r="CF1232" s="104"/>
      <c r="CG1232" s="104"/>
      <c r="CJ1232" s="104"/>
      <c r="CL1232" s="104"/>
      <c r="CM1232" s="104"/>
      <c r="CN1232" s="104"/>
      <c r="CO1232" s="104"/>
      <c r="CP1232" s="104"/>
      <c r="CQ1232" s="104"/>
      <c r="CR1232" s="104"/>
      <c r="CS1232" s="104"/>
      <c r="CT1232" s="104"/>
      <c r="CU1232" s="104"/>
    </row>
    <row r="1233" spans="1:99" ht="13" x14ac:dyDescent="0.3">
      <c r="A1233" s="104"/>
      <c r="B1233" s="104"/>
      <c r="C1233" s="104"/>
      <c r="D1233" s="104"/>
      <c r="E1233" s="104"/>
      <c r="F1233" s="104"/>
      <c r="G1233" s="104"/>
      <c r="H1233" s="104"/>
      <c r="I1233" s="104"/>
      <c r="J1233" s="104"/>
      <c r="K1233" s="104"/>
      <c r="L1233" s="104"/>
      <c r="M1233" s="104"/>
      <c r="P1233" s="104"/>
      <c r="Q1233" s="104"/>
      <c r="U1233" s="104"/>
      <c r="AQ1233" s="104"/>
      <c r="AR1233" s="104"/>
      <c r="AS1233" s="104"/>
      <c r="AT1233" s="104"/>
      <c r="AU1233" s="104"/>
      <c r="AV1233" s="104"/>
      <c r="AW1233" s="104"/>
      <c r="AX1233" s="104"/>
      <c r="AY1233" s="104"/>
      <c r="BH1233" s="104"/>
      <c r="BJ1233" s="104"/>
      <c r="BK1233" s="104"/>
      <c r="BL1233" s="104"/>
      <c r="BM1233" s="104"/>
      <c r="BN1233" s="104"/>
      <c r="BO1233" s="104"/>
      <c r="BP1233" s="104"/>
      <c r="BQ1233" s="104"/>
      <c r="BR1233" s="104"/>
      <c r="BS1233" s="104"/>
      <c r="BT1233" s="104"/>
      <c r="BV1233" s="104"/>
      <c r="BW1233" s="104"/>
      <c r="BX1233" s="104"/>
      <c r="BY1233" s="104"/>
      <c r="BZ1233" s="104"/>
      <c r="CA1233" s="104"/>
      <c r="CB1233" s="104"/>
      <c r="CC1233" s="104"/>
      <c r="CD1233" s="104"/>
      <c r="CE1233" s="104"/>
      <c r="CF1233" s="104"/>
      <c r="CG1233" s="104"/>
      <c r="CJ1233" s="104"/>
      <c r="CL1233" s="104"/>
      <c r="CM1233" s="104"/>
      <c r="CN1233" s="104"/>
      <c r="CO1233" s="104"/>
      <c r="CP1233" s="104"/>
      <c r="CQ1233" s="104"/>
      <c r="CR1233" s="104"/>
      <c r="CS1233" s="104"/>
      <c r="CT1233" s="104"/>
      <c r="CU1233" s="104"/>
    </row>
    <row r="1234" spans="1:99" ht="13" x14ac:dyDescent="0.3">
      <c r="A1234" s="104"/>
      <c r="B1234" s="104"/>
      <c r="C1234" s="104"/>
      <c r="D1234" s="104"/>
      <c r="E1234" s="104"/>
      <c r="F1234" s="104"/>
      <c r="G1234" s="104"/>
      <c r="H1234" s="104"/>
      <c r="I1234" s="104"/>
      <c r="J1234" s="104"/>
      <c r="K1234" s="104"/>
      <c r="L1234" s="104"/>
      <c r="M1234" s="104"/>
      <c r="P1234" s="104"/>
      <c r="Q1234" s="104"/>
      <c r="U1234" s="104"/>
      <c r="AQ1234" s="104"/>
      <c r="AR1234" s="104"/>
      <c r="AS1234" s="104"/>
      <c r="AT1234" s="104"/>
      <c r="AU1234" s="104"/>
      <c r="AV1234" s="104"/>
      <c r="AW1234" s="104"/>
      <c r="AX1234" s="104"/>
      <c r="AY1234" s="104"/>
      <c r="BH1234" s="104"/>
      <c r="BJ1234" s="104"/>
      <c r="BK1234" s="104"/>
      <c r="BL1234" s="104"/>
      <c r="BM1234" s="104"/>
      <c r="BN1234" s="104"/>
      <c r="BO1234" s="104"/>
      <c r="BP1234" s="104"/>
      <c r="BQ1234" s="104"/>
      <c r="BR1234" s="104"/>
      <c r="BS1234" s="104"/>
      <c r="BT1234" s="104"/>
      <c r="BV1234" s="104"/>
      <c r="BW1234" s="104"/>
      <c r="BX1234" s="104"/>
      <c r="BY1234" s="104"/>
      <c r="BZ1234" s="104"/>
      <c r="CA1234" s="104"/>
      <c r="CB1234" s="104"/>
      <c r="CC1234" s="104"/>
      <c r="CD1234" s="104"/>
      <c r="CE1234" s="104"/>
      <c r="CF1234" s="104"/>
      <c r="CG1234" s="104"/>
      <c r="CJ1234" s="104"/>
      <c r="CL1234" s="104"/>
      <c r="CM1234" s="104"/>
      <c r="CN1234" s="104"/>
      <c r="CO1234" s="104"/>
      <c r="CP1234" s="104"/>
      <c r="CQ1234" s="104"/>
      <c r="CR1234" s="104"/>
      <c r="CS1234" s="104"/>
      <c r="CT1234" s="104"/>
      <c r="CU1234" s="104"/>
    </row>
    <row r="1235" spans="1:99" ht="13" x14ac:dyDescent="0.3">
      <c r="A1235" s="104"/>
      <c r="B1235" s="104"/>
      <c r="C1235" s="104"/>
      <c r="D1235" s="104"/>
      <c r="E1235" s="104"/>
      <c r="F1235" s="104"/>
      <c r="G1235" s="104"/>
      <c r="H1235" s="104"/>
      <c r="I1235" s="104"/>
      <c r="J1235" s="104"/>
      <c r="K1235" s="104"/>
      <c r="L1235" s="104"/>
      <c r="M1235" s="104"/>
      <c r="P1235" s="104"/>
      <c r="Q1235" s="104"/>
      <c r="U1235" s="104"/>
      <c r="AQ1235" s="104"/>
      <c r="AR1235" s="104"/>
      <c r="AS1235" s="104"/>
      <c r="AT1235" s="104"/>
      <c r="AU1235" s="104"/>
      <c r="AV1235" s="104"/>
      <c r="AW1235" s="104"/>
      <c r="AX1235" s="104"/>
      <c r="AY1235" s="104"/>
      <c r="BH1235" s="104"/>
      <c r="BJ1235" s="104"/>
      <c r="BK1235" s="104"/>
      <c r="BL1235" s="104"/>
      <c r="BM1235" s="104"/>
      <c r="BN1235" s="104"/>
      <c r="BO1235" s="104"/>
      <c r="BP1235" s="104"/>
      <c r="BQ1235" s="104"/>
      <c r="BR1235" s="104"/>
      <c r="BS1235" s="104"/>
      <c r="BT1235" s="104"/>
      <c r="BV1235" s="104"/>
      <c r="BW1235" s="104"/>
      <c r="BX1235" s="104"/>
      <c r="BY1235" s="104"/>
      <c r="BZ1235" s="104"/>
      <c r="CA1235" s="104"/>
      <c r="CB1235" s="104"/>
      <c r="CC1235" s="104"/>
      <c r="CD1235" s="104"/>
      <c r="CE1235" s="104"/>
      <c r="CF1235" s="104"/>
      <c r="CG1235" s="104"/>
      <c r="CJ1235" s="104"/>
      <c r="CL1235" s="104"/>
      <c r="CM1235" s="104"/>
      <c r="CN1235" s="104"/>
      <c r="CO1235" s="104"/>
      <c r="CP1235" s="104"/>
      <c r="CQ1235" s="104"/>
      <c r="CR1235" s="104"/>
      <c r="CS1235" s="104"/>
      <c r="CT1235" s="104"/>
      <c r="CU1235" s="104"/>
    </row>
    <row r="1236" spans="1:99" ht="13" x14ac:dyDescent="0.3">
      <c r="A1236" s="104"/>
      <c r="B1236" s="104"/>
      <c r="C1236" s="104"/>
      <c r="D1236" s="104"/>
      <c r="E1236" s="104"/>
      <c r="F1236" s="104"/>
      <c r="G1236" s="104"/>
      <c r="H1236" s="104"/>
      <c r="I1236" s="104"/>
      <c r="J1236" s="104"/>
      <c r="K1236" s="104"/>
      <c r="L1236" s="104"/>
      <c r="M1236" s="104"/>
      <c r="P1236" s="104"/>
      <c r="Q1236" s="104"/>
      <c r="U1236" s="104"/>
      <c r="AQ1236" s="104"/>
      <c r="AR1236" s="104"/>
      <c r="AS1236" s="104"/>
      <c r="AT1236" s="104"/>
      <c r="AU1236" s="104"/>
      <c r="AV1236" s="104"/>
      <c r="AW1236" s="104"/>
      <c r="AX1236" s="104"/>
      <c r="AY1236" s="104"/>
      <c r="BH1236" s="104"/>
      <c r="BJ1236" s="104"/>
      <c r="BK1236" s="104"/>
      <c r="BL1236" s="104"/>
      <c r="BM1236" s="104"/>
      <c r="BN1236" s="104"/>
      <c r="BO1236" s="104"/>
      <c r="BP1236" s="104"/>
      <c r="BQ1236" s="104"/>
      <c r="BR1236" s="104"/>
      <c r="BS1236" s="104"/>
      <c r="BT1236" s="104"/>
      <c r="BV1236" s="104"/>
      <c r="BW1236" s="104"/>
      <c r="BX1236" s="104"/>
      <c r="BY1236" s="104"/>
      <c r="BZ1236" s="104"/>
      <c r="CA1236" s="104"/>
      <c r="CB1236" s="104"/>
      <c r="CC1236" s="104"/>
      <c r="CD1236" s="104"/>
      <c r="CE1236" s="104"/>
      <c r="CF1236" s="104"/>
      <c r="CG1236" s="104"/>
      <c r="CJ1236" s="104"/>
      <c r="CL1236" s="104"/>
      <c r="CM1236" s="104"/>
      <c r="CN1236" s="104"/>
      <c r="CO1236" s="104"/>
      <c r="CP1236" s="104"/>
      <c r="CQ1236" s="104"/>
      <c r="CR1236" s="104"/>
      <c r="CS1236" s="104"/>
      <c r="CT1236" s="104"/>
      <c r="CU1236" s="104"/>
    </row>
    <row r="1237" spans="1:99" ht="13" x14ac:dyDescent="0.3">
      <c r="A1237" s="104"/>
      <c r="B1237" s="104"/>
      <c r="C1237" s="104"/>
      <c r="D1237" s="104"/>
      <c r="E1237" s="104"/>
      <c r="F1237" s="104"/>
      <c r="G1237" s="104"/>
      <c r="H1237" s="104"/>
      <c r="I1237" s="104"/>
      <c r="J1237" s="104"/>
      <c r="K1237" s="104"/>
      <c r="L1237" s="104"/>
      <c r="M1237" s="104"/>
      <c r="P1237" s="104"/>
      <c r="Q1237" s="104"/>
      <c r="U1237" s="104"/>
      <c r="AQ1237" s="104"/>
      <c r="AR1237" s="104"/>
      <c r="AS1237" s="104"/>
      <c r="AT1237" s="104"/>
      <c r="AU1237" s="104"/>
      <c r="AV1237" s="104"/>
      <c r="AW1237" s="104"/>
      <c r="AX1237" s="104"/>
      <c r="AY1237" s="104"/>
      <c r="BH1237" s="104"/>
      <c r="BJ1237" s="104"/>
      <c r="BK1237" s="104"/>
      <c r="BL1237" s="104"/>
      <c r="BM1237" s="104"/>
      <c r="BN1237" s="104"/>
      <c r="BO1237" s="104"/>
      <c r="BP1237" s="104"/>
      <c r="BQ1237" s="104"/>
      <c r="BR1237" s="104"/>
      <c r="BS1237" s="104"/>
      <c r="BT1237" s="104"/>
      <c r="BV1237" s="104"/>
      <c r="BW1237" s="104"/>
      <c r="BX1237" s="104"/>
      <c r="BY1237" s="104"/>
      <c r="BZ1237" s="104"/>
      <c r="CA1237" s="104"/>
      <c r="CB1237" s="104"/>
      <c r="CC1237" s="104"/>
      <c r="CD1237" s="104"/>
      <c r="CE1237" s="104"/>
      <c r="CF1237" s="104"/>
      <c r="CG1237" s="104"/>
      <c r="CJ1237" s="104"/>
      <c r="CL1237" s="104"/>
      <c r="CM1237" s="104"/>
      <c r="CN1237" s="104"/>
      <c r="CO1237" s="104"/>
      <c r="CP1237" s="104"/>
      <c r="CQ1237" s="104"/>
      <c r="CR1237" s="104"/>
      <c r="CS1237" s="104"/>
      <c r="CT1237" s="104"/>
      <c r="CU1237" s="104"/>
    </row>
    <row r="1238" spans="1:99" ht="13" x14ac:dyDescent="0.3">
      <c r="A1238" s="104"/>
      <c r="B1238" s="104"/>
      <c r="C1238" s="104"/>
      <c r="D1238" s="104"/>
      <c r="E1238" s="104"/>
      <c r="F1238" s="104"/>
      <c r="G1238" s="104"/>
      <c r="H1238" s="104"/>
      <c r="I1238" s="104"/>
      <c r="J1238" s="104"/>
      <c r="K1238" s="104"/>
      <c r="L1238" s="104"/>
      <c r="M1238" s="104"/>
      <c r="P1238" s="104"/>
      <c r="Q1238" s="104"/>
      <c r="U1238" s="104"/>
      <c r="AQ1238" s="104"/>
      <c r="AR1238" s="104"/>
      <c r="AS1238" s="104"/>
      <c r="AT1238" s="104"/>
      <c r="AU1238" s="104"/>
      <c r="AV1238" s="104"/>
      <c r="AW1238" s="104"/>
      <c r="AX1238" s="104"/>
      <c r="AY1238" s="104"/>
      <c r="BH1238" s="104"/>
      <c r="BJ1238" s="104"/>
      <c r="BK1238" s="104"/>
      <c r="BL1238" s="104"/>
      <c r="BM1238" s="104"/>
      <c r="BN1238" s="104"/>
      <c r="BO1238" s="104"/>
      <c r="BP1238" s="104"/>
      <c r="BQ1238" s="104"/>
      <c r="BR1238" s="104"/>
      <c r="BS1238" s="104"/>
      <c r="BT1238" s="104"/>
      <c r="BV1238" s="104"/>
      <c r="BW1238" s="104"/>
      <c r="BX1238" s="104"/>
      <c r="BY1238" s="104"/>
      <c r="BZ1238" s="104"/>
      <c r="CA1238" s="104"/>
      <c r="CB1238" s="104"/>
      <c r="CC1238" s="104"/>
      <c r="CD1238" s="104"/>
      <c r="CE1238" s="104"/>
      <c r="CF1238" s="104"/>
      <c r="CG1238" s="104"/>
      <c r="CJ1238" s="104"/>
      <c r="CL1238" s="104"/>
      <c r="CM1238" s="104"/>
      <c r="CN1238" s="104"/>
      <c r="CO1238" s="104"/>
      <c r="CP1238" s="104"/>
      <c r="CQ1238" s="104"/>
      <c r="CR1238" s="104"/>
      <c r="CS1238" s="104"/>
      <c r="CT1238" s="104"/>
      <c r="CU1238" s="104"/>
    </row>
    <row r="1239" spans="1:99" ht="13" x14ac:dyDescent="0.3">
      <c r="A1239" s="104"/>
      <c r="B1239" s="104"/>
      <c r="C1239" s="104"/>
      <c r="D1239" s="104"/>
      <c r="E1239" s="104"/>
      <c r="F1239" s="104"/>
      <c r="G1239" s="104"/>
      <c r="H1239" s="104"/>
      <c r="I1239" s="104"/>
      <c r="J1239" s="104"/>
      <c r="K1239" s="104"/>
      <c r="L1239" s="104"/>
      <c r="M1239" s="104"/>
      <c r="P1239" s="104"/>
      <c r="Q1239" s="104"/>
      <c r="U1239" s="104"/>
      <c r="AQ1239" s="104"/>
      <c r="AR1239" s="104"/>
      <c r="AS1239" s="104"/>
      <c r="AT1239" s="104"/>
      <c r="AU1239" s="104"/>
      <c r="AV1239" s="104"/>
      <c r="AW1239" s="104"/>
      <c r="AX1239" s="104"/>
      <c r="AY1239" s="104"/>
      <c r="BH1239" s="104"/>
      <c r="BJ1239" s="104"/>
      <c r="BK1239" s="104"/>
      <c r="BL1239" s="104"/>
      <c r="BM1239" s="104"/>
      <c r="BN1239" s="104"/>
      <c r="BO1239" s="104"/>
      <c r="BP1239" s="104"/>
      <c r="BQ1239" s="104"/>
      <c r="BR1239" s="104"/>
      <c r="BS1239" s="104"/>
      <c r="BT1239" s="104"/>
      <c r="BV1239" s="104"/>
      <c r="BW1239" s="104"/>
      <c r="BX1239" s="104"/>
      <c r="BY1239" s="104"/>
      <c r="BZ1239" s="104"/>
      <c r="CA1239" s="104"/>
      <c r="CB1239" s="104"/>
      <c r="CC1239" s="104"/>
      <c r="CD1239" s="104"/>
      <c r="CE1239" s="104"/>
      <c r="CF1239" s="104"/>
      <c r="CG1239" s="104"/>
      <c r="CJ1239" s="104"/>
      <c r="CL1239" s="104"/>
      <c r="CM1239" s="104"/>
      <c r="CN1239" s="104"/>
      <c r="CO1239" s="104"/>
      <c r="CP1239" s="104"/>
      <c r="CQ1239" s="104"/>
      <c r="CR1239" s="104"/>
      <c r="CS1239" s="104"/>
      <c r="CT1239" s="104"/>
      <c r="CU1239" s="104"/>
    </row>
    <row r="1240" spans="1:99" ht="13" x14ac:dyDescent="0.3">
      <c r="A1240" s="104"/>
      <c r="B1240" s="104"/>
      <c r="C1240" s="104"/>
      <c r="D1240" s="104"/>
      <c r="E1240" s="104"/>
      <c r="F1240" s="104"/>
      <c r="G1240" s="104"/>
      <c r="H1240" s="104"/>
      <c r="I1240" s="104"/>
      <c r="J1240" s="104"/>
      <c r="K1240" s="104"/>
      <c r="L1240" s="104"/>
      <c r="M1240" s="104"/>
      <c r="P1240" s="104"/>
      <c r="Q1240" s="104"/>
      <c r="U1240" s="104"/>
      <c r="AQ1240" s="104"/>
      <c r="AR1240" s="104"/>
      <c r="AS1240" s="104"/>
      <c r="AT1240" s="104"/>
      <c r="AU1240" s="104"/>
      <c r="AV1240" s="104"/>
      <c r="AW1240" s="104"/>
      <c r="AX1240" s="104"/>
      <c r="AY1240" s="104"/>
      <c r="BH1240" s="104"/>
      <c r="BJ1240" s="104"/>
      <c r="BK1240" s="104"/>
      <c r="BL1240" s="104"/>
      <c r="BM1240" s="104"/>
      <c r="BN1240" s="104"/>
      <c r="BO1240" s="104"/>
      <c r="BP1240" s="104"/>
      <c r="BQ1240" s="104"/>
      <c r="BR1240" s="104"/>
      <c r="BS1240" s="104"/>
      <c r="BT1240" s="104"/>
      <c r="BV1240" s="104"/>
      <c r="BW1240" s="104"/>
      <c r="BX1240" s="104"/>
      <c r="BY1240" s="104"/>
      <c r="BZ1240" s="104"/>
      <c r="CA1240" s="104"/>
      <c r="CB1240" s="104"/>
      <c r="CC1240" s="104"/>
      <c r="CD1240" s="104"/>
      <c r="CE1240" s="104"/>
      <c r="CF1240" s="104"/>
      <c r="CG1240" s="104"/>
      <c r="CJ1240" s="104"/>
      <c r="CL1240" s="104"/>
      <c r="CM1240" s="104"/>
      <c r="CN1240" s="104"/>
      <c r="CO1240" s="104"/>
      <c r="CP1240" s="104"/>
      <c r="CQ1240" s="104"/>
      <c r="CR1240" s="104"/>
      <c r="CS1240" s="104"/>
      <c r="CT1240" s="104"/>
      <c r="CU1240" s="104"/>
    </row>
    <row r="1241" spans="1:99" ht="13" x14ac:dyDescent="0.3">
      <c r="A1241" s="104"/>
      <c r="B1241" s="104"/>
      <c r="C1241" s="104"/>
      <c r="D1241" s="104"/>
      <c r="E1241" s="104"/>
      <c r="F1241" s="104"/>
      <c r="G1241" s="104"/>
      <c r="H1241" s="104"/>
      <c r="I1241" s="104"/>
      <c r="J1241" s="104"/>
      <c r="K1241" s="104"/>
      <c r="L1241" s="104"/>
      <c r="M1241" s="104"/>
      <c r="P1241" s="104"/>
      <c r="Q1241" s="104"/>
      <c r="U1241" s="104"/>
      <c r="AQ1241" s="104"/>
      <c r="AR1241" s="104"/>
      <c r="AS1241" s="104"/>
      <c r="AT1241" s="104"/>
      <c r="AU1241" s="104"/>
      <c r="AV1241" s="104"/>
      <c r="AW1241" s="104"/>
      <c r="AX1241" s="104"/>
      <c r="AY1241" s="104"/>
      <c r="BH1241" s="104"/>
      <c r="BJ1241" s="104"/>
      <c r="BK1241" s="104"/>
      <c r="BL1241" s="104"/>
      <c r="BM1241" s="104"/>
      <c r="BN1241" s="104"/>
      <c r="BO1241" s="104"/>
      <c r="BP1241" s="104"/>
      <c r="BQ1241" s="104"/>
      <c r="BR1241" s="104"/>
      <c r="BS1241" s="104"/>
      <c r="BT1241" s="104"/>
      <c r="BV1241" s="104"/>
      <c r="BW1241" s="104"/>
      <c r="BX1241" s="104"/>
      <c r="BY1241" s="104"/>
      <c r="BZ1241" s="104"/>
      <c r="CA1241" s="104"/>
      <c r="CB1241" s="104"/>
      <c r="CC1241" s="104"/>
      <c r="CD1241" s="104"/>
      <c r="CE1241" s="104"/>
      <c r="CF1241" s="104"/>
      <c r="CG1241" s="104"/>
      <c r="CJ1241" s="104"/>
      <c r="CL1241" s="104"/>
      <c r="CM1241" s="104"/>
      <c r="CN1241" s="104"/>
      <c r="CO1241" s="104"/>
      <c r="CP1241" s="104"/>
      <c r="CQ1241" s="104"/>
      <c r="CR1241" s="104"/>
      <c r="CS1241" s="104"/>
      <c r="CT1241" s="104"/>
      <c r="CU1241" s="104"/>
    </row>
    <row r="1242" spans="1:99" ht="13" x14ac:dyDescent="0.3">
      <c r="A1242" s="104"/>
      <c r="B1242" s="104"/>
      <c r="C1242" s="104"/>
      <c r="D1242" s="104"/>
      <c r="E1242" s="104"/>
      <c r="F1242" s="104"/>
      <c r="G1242" s="104"/>
      <c r="H1242" s="104"/>
      <c r="I1242" s="104"/>
      <c r="J1242" s="104"/>
      <c r="K1242" s="104"/>
      <c r="L1242" s="104"/>
      <c r="M1242" s="104"/>
      <c r="P1242" s="104"/>
      <c r="Q1242" s="104"/>
      <c r="U1242" s="104"/>
      <c r="AQ1242" s="104"/>
      <c r="AR1242" s="104"/>
      <c r="AS1242" s="104"/>
      <c r="AT1242" s="104"/>
      <c r="AU1242" s="104"/>
      <c r="AV1242" s="104"/>
      <c r="AW1242" s="104"/>
      <c r="AX1242" s="104"/>
      <c r="AY1242" s="104"/>
      <c r="BH1242" s="104"/>
      <c r="BJ1242" s="104"/>
      <c r="BK1242" s="104"/>
      <c r="BL1242" s="104"/>
      <c r="BM1242" s="104"/>
      <c r="BN1242" s="104"/>
      <c r="BO1242" s="104"/>
      <c r="BP1242" s="104"/>
      <c r="BQ1242" s="104"/>
      <c r="BR1242" s="104"/>
      <c r="BS1242" s="104"/>
      <c r="BT1242" s="104"/>
      <c r="BV1242" s="104"/>
      <c r="BW1242" s="104"/>
      <c r="BX1242" s="104"/>
      <c r="BY1242" s="104"/>
      <c r="BZ1242" s="104"/>
      <c r="CA1242" s="104"/>
      <c r="CB1242" s="104"/>
      <c r="CC1242" s="104"/>
      <c r="CD1242" s="104"/>
      <c r="CE1242" s="104"/>
      <c r="CF1242" s="104"/>
      <c r="CG1242" s="104"/>
      <c r="CJ1242" s="104"/>
      <c r="CL1242" s="104"/>
      <c r="CM1242" s="104"/>
      <c r="CN1242" s="104"/>
      <c r="CO1242" s="104"/>
      <c r="CP1242" s="104"/>
      <c r="CQ1242" s="104"/>
      <c r="CR1242" s="104"/>
      <c r="CS1242" s="104"/>
      <c r="CT1242" s="104"/>
      <c r="CU1242" s="104"/>
    </row>
    <row r="1243" spans="1:99" ht="13" x14ac:dyDescent="0.3">
      <c r="A1243" s="104"/>
      <c r="B1243" s="104"/>
      <c r="C1243" s="104"/>
      <c r="D1243" s="104"/>
      <c r="E1243" s="104"/>
      <c r="F1243" s="104"/>
      <c r="G1243" s="104"/>
      <c r="H1243" s="104"/>
      <c r="I1243" s="104"/>
      <c r="J1243" s="104"/>
      <c r="K1243" s="104"/>
      <c r="L1243" s="104"/>
      <c r="M1243" s="104"/>
      <c r="P1243" s="104"/>
      <c r="Q1243" s="104"/>
      <c r="U1243" s="104"/>
      <c r="AQ1243" s="104"/>
      <c r="AR1243" s="104"/>
      <c r="AS1243" s="104"/>
      <c r="AT1243" s="104"/>
      <c r="AU1243" s="104"/>
      <c r="AV1243" s="104"/>
      <c r="AW1243" s="104"/>
      <c r="AX1243" s="104"/>
      <c r="AY1243" s="104"/>
      <c r="BH1243" s="104"/>
      <c r="BJ1243" s="104"/>
      <c r="BK1243" s="104"/>
      <c r="BL1243" s="104"/>
      <c r="BM1243" s="104"/>
      <c r="BN1243" s="104"/>
      <c r="BO1243" s="104"/>
      <c r="BP1243" s="104"/>
      <c r="BQ1243" s="104"/>
      <c r="BR1243" s="104"/>
      <c r="BS1243" s="104"/>
      <c r="BT1243" s="104"/>
      <c r="BV1243" s="104"/>
      <c r="BW1243" s="104"/>
      <c r="BX1243" s="104"/>
      <c r="BY1243" s="104"/>
      <c r="BZ1243" s="104"/>
      <c r="CA1243" s="104"/>
      <c r="CB1243" s="104"/>
      <c r="CC1243" s="104"/>
      <c r="CD1243" s="104"/>
      <c r="CE1243" s="104"/>
      <c r="CF1243" s="104"/>
      <c r="CG1243" s="104"/>
      <c r="CJ1243" s="104"/>
      <c r="CL1243" s="104"/>
      <c r="CM1243" s="104"/>
      <c r="CN1243" s="104"/>
      <c r="CO1243" s="104"/>
      <c r="CP1243" s="104"/>
      <c r="CQ1243" s="104"/>
      <c r="CR1243" s="104"/>
      <c r="CS1243" s="104"/>
      <c r="CT1243" s="104"/>
      <c r="CU1243" s="104"/>
    </row>
    <row r="1244" spans="1:99" ht="13" x14ac:dyDescent="0.3">
      <c r="A1244" s="104"/>
      <c r="B1244" s="104"/>
      <c r="C1244" s="104"/>
      <c r="D1244" s="104"/>
      <c r="E1244" s="104"/>
      <c r="F1244" s="104"/>
      <c r="G1244" s="104"/>
      <c r="H1244" s="104"/>
      <c r="I1244" s="104"/>
      <c r="J1244" s="104"/>
      <c r="K1244" s="104"/>
      <c r="L1244" s="104"/>
      <c r="M1244" s="104"/>
      <c r="P1244" s="104"/>
      <c r="Q1244" s="104"/>
      <c r="U1244" s="104"/>
      <c r="AQ1244" s="104"/>
      <c r="AR1244" s="104"/>
      <c r="AS1244" s="104"/>
      <c r="AT1244" s="104"/>
      <c r="AU1244" s="104"/>
      <c r="AV1244" s="104"/>
      <c r="AW1244" s="104"/>
      <c r="AX1244" s="104"/>
      <c r="AY1244" s="104"/>
      <c r="BH1244" s="104"/>
      <c r="BJ1244" s="104"/>
      <c r="BK1244" s="104"/>
      <c r="BL1244" s="104"/>
      <c r="BM1244" s="104"/>
      <c r="BN1244" s="104"/>
      <c r="BO1244" s="104"/>
      <c r="BP1244" s="104"/>
      <c r="BQ1244" s="104"/>
      <c r="BR1244" s="104"/>
      <c r="BS1244" s="104"/>
      <c r="BT1244" s="104"/>
      <c r="BV1244" s="104"/>
      <c r="BW1244" s="104"/>
      <c r="BX1244" s="104"/>
      <c r="BY1244" s="104"/>
      <c r="BZ1244" s="104"/>
      <c r="CA1244" s="104"/>
      <c r="CB1244" s="104"/>
      <c r="CC1244" s="104"/>
      <c r="CD1244" s="104"/>
      <c r="CE1244" s="104"/>
      <c r="CF1244" s="104"/>
      <c r="CG1244" s="104"/>
      <c r="CJ1244" s="104"/>
      <c r="CL1244" s="104"/>
      <c r="CM1244" s="104"/>
      <c r="CN1244" s="104"/>
      <c r="CO1244" s="104"/>
      <c r="CP1244" s="104"/>
      <c r="CQ1244" s="104"/>
      <c r="CR1244" s="104"/>
      <c r="CS1244" s="104"/>
      <c r="CT1244" s="104"/>
      <c r="CU1244" s="104"/>
    </row>
    <row r="1245" spans="1:99" ht="13" x14ac:dyDescent="0.3">
      <c r="A1245" s="104"/>
      <c r="B1245" s="104"/>
      <c r="C1245" s="104"/>
      <c r="D1245" s="104"/>
      <c r="E1245" s="104"/>
      <c r="F1245" s="104"/>
      <c r="G1245" s="104"/>
      <c r="H1245" s="104"/>
      <c r="I1245" s="104"/>
      <c r="J1245" s="104"/>
      <c r="K1245" s="104"/>
      <c r="L1245" s="104"/>
      <c r="M1245" s="104"/>
      <c r="P1245" s="104"/>
      <c r="Q1245" s="104"/>
      <c r="U1245" s="104"/>
      <c r="AQ1245" s="104"/>
      <c r="AR1245" s="104"/>
      <c r="AS1245" s="104"/>
      <c r="AT1245" s="104"/>
      <c r="AU1245" s="104"/>
      <c r="AV1245" s="104"/>
      <c r="AW1245" s="104"/>
      <c r="AX1245" s="104"/>
      <c r="AY1245" s="104"/>
      <c r="BH1245" s="104"/>
      <c r="BJ1245" s="104"/>
      <c r="BK1245" s="104"/>
      <c r="BL1245" s="104"/>
      <c r="BM1245" s="104"/>
      <c r="BN1245" s="104"/>
      <c r="BO1245" s="104"/>
      <c r="BP1245" s="104"/>
      <c r="BQ1245" s="104"/>
      <c r="BR1245" s="104"/>
      <c r="BS1245" s="104"/>
      <c r="BT1245" s="104"/>
      <c r="BV1245" s="104"/>
      <c r="BW1245" s="104"/>
      <c r="BX1245" s="104"/>
      <c r="BY1245" s="104"/>
      <c r="BZ1245" s="104"/>
      <c r="CA1245" s="104"/>
      <c r="CB1245" s="104"/>
      <c r="CC1245" s="104"/>
      <c r="CD1245" s="104"/>
      <c r="CE1245" s="104"/>
      <c r="CF1245" s="104"/>
      <c r="CG1245" s="104"/>
      <c r="CJ1245" s="104"/>
      <c r="CL1245" s="104"/>
      <c r="CM1245" s="104"/>
      <c r="CN1245" s="104"/>
      <c r="CO1245" s="104"/>
      <c r="CP1245" s="104"/>
      <c r="CQ1245" s="104"/>
      <c r="CR1245" s="104"/>
      <c r="CS1245" s="104"/>
      <c r="CT1245" s="104"/>
      <c r="CU1245" s="104"/>
    </row>
    <row r="1246" spans="1:99" ht="13" x14ac:dyDescent="0.3">
      <c r="A1246" s="104"/>
      <c r="B1246" s="104"/>
      <c r="C1246" s="104"/>
      <c r="D1246" s="104"/>
      <c r="E1246" s="104"/>
      <c r="F1246" s="104"/>
      <c r="G1246" s="104"/>
      <c r="H1246" s="104"/>
      <c r="I1246" s="104"/>
      <c r="J1246" s="104"/>
      <c r="K1246" s="104"/>
      <c r="L1246" s="104"/>
      <c r="M1246" s="104"/>
      <c r="P1246" s="104"/>
      <c r="Q1246" s="104"/>
      <c r="U1246" s="104"/>
      <c r="AQ1246" s="104"/>
      <c r="AR1246" s="104"/>
      <c r="AS1246" s="104"/>
      <c r="AT1246" s="104"/>
      <c r="AU1246" s="104"/>
      <c r="AV1246" s="104"/>
      <c r="AW1246" s="104"/>
      <c r="AX1246" s="104"/>
      <c r="AY1246" s="104"/>
      <c r="BH1246" s="104"/>
      <c r="BJ1246" s="104"/>
      <c r="BK1246" s="104"/>
      <c r="BL1246" s="104"/>
      <c r="BM1246" s="104"/>
      <c r="BN1246" s="104"/>
      <c r="BO1246" s="104"/>
      <c r="BP1246" s="104"/>
      <c r="BQ1246" s="104"/>
      <c r="BR1246" s="104"/>
      <c r="BS1246" s="104"/>
      <c r="BT1246" s="104"/>
      <c r="BV1246" s="104"/>
      <c r="BW1246" s="104"/>
      <c r="BX1246" s="104"/>
      <c r="BY1246" s="104"/>
      <c r="BZ1246" s="104"/>
      <c r="CA1246" s="104"/>
      <c r="CB1246" s="104"/>
      <c r="CC1246" s="104"/>
      <c r="CD1246" s="104"/>
      <c r="CE1246" s="104"/>
      <c r="CF1246" s="104"/>
      <c r="CG1246" s="104"/>
      <c r="CJ1246" s="104"/>
      <c r="CL1246" s="104"/>
      <c r="CM1246" s="104"/>
      <c r="CN1246" s="104"/>
      <c r="CO1246" s="104"/>
      <c r="CP1246" s="104"/>
      <c r="CQ1246" s="104"/>
      <c r="CR1246" s="104"/>
      <c r="CS1246" s="104"/>
      <c r="CT1246" s="104"/>
      <c r="CU1246" s="104"/>
    </row>
    <row r="1247" spans="1:99" ht="13" x14ac:dyDescent="0.3">
      <c r="A1247" s="104"/>
      <c r="B1247" s="104"/>
      <c r="C1247" s="104"/>
      <c r="D1247" s="104"/>
      <c r="E1247" s="104"/>
      <c r="F1247" s="104"/>
      <c r="G1247" s="104"/>
      <c r="H1247" s="104"/>
      <c r="I1247" s="104"/>
      <c r="J1247" s="104"/>
      <c r="K1247" s="104"/>
      <c r="L1247" s="104"/>
      <c r="M1247" s="104"/>
      <c r="P1247" s="104"/>
      <c r="Q1247" s="104"/>
      <c r="U1247" s="104"/>
      <c r="AQ1247" s="104"/>
      <c r="AR1247" s="104"/>
      <c r="AS1247" s="104"/>
      <c r="AT1247" s="104"/>
      <c r="AU1247" s="104"/>
      <c r="AV1247" s="104"/>
      <c r="AW1247" s="104"/>
      <c r="AX1247" s="104"/>
      <c r="AY1247" s="104"/>
      <c r="BH1247" s="104"/>
      <c r="BJ1247" s="104"/>
      <c r="BK1247" s="104"/>
      <c r="BL1247" s="104"/>
      <c r="BM1247" s="104"/>
      <c r="BN1247" s="104"/>
      <c r="BO1247" s="104"/>
      <c r="BP1247" s="104"/>
      <c r="BQ1247" s="104"/>
      <c r="BR1247" s="104"/>
      <c r="BS1247" s="104"/>
      <c r="BT1247" s="104"/>
      <c r="BV1247" s="104"/>
      <c r="BW1247" s="104"/>
      <c r="BX1247" s="104"/>
      <c r="BY1247" s="104"/>
      <c r="BZ1247" s="104"/>
      <c r="CA1247" s="104"/>
      <c r="CB1247" s="104"/>
      <c r="CC1247" s="104"/>
      <c r="CD1247" s="104"/>
      <c r="CE1247" s="104"/>
      <c r="CF1247" s="104"/>
      <c r="CG1247" s="104"/>
      <c r="CJ1247" s="104"/>
      <c r="CL1247" s="104"/>
      <c r="CM1247" s="104"/>
      <c r="CN1247" s="104"/>
      <c r="CO1247" s="104"/>
      <c r="CP1247" s="104"/>
      <c r="CQ1247" s="104"/>
      <c r="CR1247" s="104"/>
      <c r="CS1247" s="104"/>
      <c r="CT1247" s="104"/>
      <c r="CU1247" s="104"/>
    </row>
    <row r="1248" spans="1:99" ht="13" x14ac:dyDescent="0.3">
      <c r="A1248" s="104"/>
      <c r="B1248" s="104"/>
      <c r="C1248" s="104"/>
      <c r="D1248" s="104"/>
      <c r="E1248" s="104"/>
      <c r="F1248" s="104"/>
      <c r="G1248" s="104"/>
      <c r="H1248" s="104"/>
      <c r="I1248" s="104"/>
      <c r="J1248" s="104"/>
      <c r="K1248" s="104"/>
      <c r="L1248" s="104"/>
      <c r="M1248" s="104"/>
      <c r="P1248" s="104"/>
      <c r="Q1248" s="104"/>
      <c r="U1248" s="104"/>
      <c r="AQ1248" s="104"/>
      <c r="AR1248" s="104"/>
      <c r="AS1248" s="104"/>
      <c r="AT1248" s="104"/>
      <c r="AU1248" s="104"/>
      <c r="AV1248" s="104"/>
      <c r="AW1248" s="104"/>
      <c r="AX1248" s="104"/>
      <c r="AY1248" s="104"/>
      <c r="BH1248" s="104"/>
      <c r="BJ1248" s="104"/>
      <c r="BK1248" s="104"/>
      <c r="BL1248" s="104"/>
      <c r="BM1248" s="104"/>
      <c r="BN1248" s="104"/>
      <c r="BO1248" s="104"/>
      <c r="BP1248" s="104"/>
      <c r="BQ1248" s="104"/>
      <c r="BR1248" s="104"/>
      <c r="BS1248" s="104"/>
      <c r="BT1248" s="104"/>
      <c r="BV1248" s="104"/>
      <c r="BW1248" s="104"/>
      <c r="BX1248" s="104"/>
      <c r="BY1248" s="104"/>
      <c r="BZ1248" s="104"/>
      <c r="CA1248" s="104"/>
      <c r="CB1248" s="104"/>
      <c r="CC1248" s="104"/>
      <c r="CD1248" s="104"/>
      <c r="CE1248" s="104"/>
      <c r="CF1248" s="104"/>
      <c r="CG1248" s="104"/>
      <c r="CJ1248" s="104"/>
      <c r="CL1248" s="104"/>
      <c r="CM1248" s="104"/>
      <c r="CN1248" s="104"/>
      <c r="CO1248" s="104"/>
      <c r="CP1248" s="104"/>
      <c r="CQ1248" s="104"/>
      <c r="CR1248" s="104"/>
      <c r="CS1248" s="104"/>
      <c r="CT1248" s="104"/>
      <c r="CU1248" s="104"/>
    </row>
    <row r="1249" spans="1:99" ht="13" x14ac:dyDescent="0.3">
      <c r="A1249" s="104"/>
      <c r="B1249" s="104"/>
      <c r="C1249" s="104"/>
      <c r="D1249" s="104"/>
      <c r="E1249" s="104"/>
      <c r="F1249" s="104"/>
      <c r="G1249" s="104"/>
      <c r="H1249" s="104"/>
      <c r="I1249" s="104"/>
      <c r="J1249" s="104"/>
      <c r="K1249" s="104"/>
      <c r="L1249" s="104"/>
      <c r="M1249" s="104"/>
      <c r="P1249" s="104"/>
      <c r="Q1249" s="104"/>
      <c r="U1249" s="104"/>
      <c r="AQ1249" s="104"/>
      <c r="AR1249" s="104"/>
      <c r="AS1249" s="104"/>
      <c r="AT1249" s="104"/>
      <c r="AU1249" s="104"/>
      <c r="AV1249" s="104"/>
      <c r="AW1249" s="104"/>
      <c r="AX1249" s="104"/>
      <c r="AY1249" s="104"/>
      <c r="BH1249" s="104"/>
      <c r="BJ1249" s="104"/>
      <c r="BK1249" s="104"/>
      <c r="BL1249" s="104"/>
      <c r="BM1249" s="104"/>
      <c r="BN1249" s="104"/>
      <c r="BO1249" s="104"/>
      <c r="BP1249" s="104"/>
      <c r="BQ1249" s="104"/>
      <c r="BR1249" s="104"/>
      <c r="BS1249" s="104"/>
      <c r="BT1249" s="104"/>
      <c r="BV1249" s="104"/>
      <c r="BW1249" s="104"/>
      <c r="BX1249" s="104"/>
      <c r="BY1249" s="104"/>
      <c r="BZ1249" s="104"/>
      <c r="CA1249" s="104"/>
      <c r="CB1249" s="104"/>
      <c r="CC1249" s="104"/>
      <c r="CD1249" s="104"/>
      <c r="CE1249" s="104"/>
      <c r="CF1249" s="104"/>
      <c r="CG1249" s="104"/>
      <c r="CJ1249" s="104"/>
      <c r="CL1249" s="104"/>
      <c r="CM1249" s="104"/>
      <c r="CN1249" s="104"/>
      <c r="CO1249" s="104"/>
      <c r="CP1249" s="104"/>
      <c r="CQ1249" s="104"/>
      <c r="CR1249" s="104"/>
      <c r="CS1249" s="104"/>
      <c r="CT1249" s="104"/>
      <c r="CU1249" s="104"/>
    </row>
    <row r="1250" spans="1:99" ht="13" x14ac:dyDescent="0.3">
      <c r="A1250" s="104"/>
      <c r="B1250" s="104"/>
      <c r="C1250" s="104"/>
      <c r="D1250" s="104"/>
      <c r="E1250" s="104"/>
      <c r="F1250" s="104"/>
      <c r="G1250" s="104"/>
      <c r="H1250" s="104"/>
      <c r="I1250" s="104"/>
      <c r="J1250" s="104"/>
      <c r="K1250" s="104"/>
      <c r="L1250" s="104"/>
      <c r="M1250" s="104"/>
      <c r="P1250" s="104"/>
      <c r="Q1250" s="104"/>
      <c r="U1250" s="104"/>
      <c r="AQ1250" s="104"/>
      <c r="AR1250" s="104"/>
      <c r="AS1250" s="104"/>
      <c r="AT1250" s="104"/>
      <c r="AU1250" s="104"/>
      <c r="AV1250" s="104"/>
      <c r="AW1250" s="104"/>
      <c r="AX1250" s="104"/>
      <c r="AY1250" s="104"/>
      <c r="BH1250" s="104"/>
      <c r="BJ1250" s="104"/>
      <c r="BK1250" s="104"/>
      <c r="BL1250" s="104"/>
      <c r="BM1250" s="104"/>
      <c r="BN1250" s="104"/>
      <c r="BO1250" s="104"/>
      <c r="BP1250" s="104"/>
      <c r="BQ1250" s="104"/>
      <c r="BR1250" s="104"/>
      <c r="BS1250" s="104"/>
      <c r="BT1250" s="104"/>
      <c r="BV1250" s="104"/>
      <c r="BW1250" s="104"/>
      <c r="BX1250" s="104"/>
      <c r="BY1250" s="104"/>
      <c r="BZ1250" s="104"/>
      <c r="CA1250" s="104"/>
      <c r="CB1250" s="104"/>
      <c r="CC1250" s="104"/>
      <c r="CD1250" s="104"/>
      <c r="CE1250" s="104"/>
      <c r="CF1250" s="104"/>
      <c r="CG1250" s="104"/>
      <c r="CJ1250" s="104"/>
      <c r="CL1250" s="104"/>
      <c r="CM1250" s="104"/>
      <c r="CN1250" s="104"/>
      <c r="CO1250" s="104"/>
      <c r="CP1250" s="104"/>
      <c r="CQ1250" s="104"/>
      <c r="CR1250" s="104"/>
      <c r="CS1250" s="104"/>
      <c r="CT1250" s="104"/>
      <c r="CU1250" s="104"/>
    </row>
    <row r="1251" spans="1:99" ht="13" x14ac:dyDescent="0.3">
      <c r="A1251" s="104"/>
      <c r="B1251" s="104"/>
      <c r="C1251" s="104"/>
      <c r="D1251" s="104"/>
      <c r="E1251" s="104"/>
      <c r="F1251" s="104"/>
      <c r="G1251" s="104"/>
      <c r="H1251" s="104"/>
      <c r="I1251" s="104"/>
      <c r="J1251" s="104"/>
      <c r="K1251" s="104"/>
      <c r="L1251" s="104"/>
      <c r="M1251" s="104"/>
      <c r="P1251" s="104"/>
      <c r="Q1251" s="104"/>
      <c r="U1251" s="104"/>
      <c r="AQ1251" s="104"/>
      <c r="AR1251" s="104"/>
      <c r="AS1251" s="104"/>
      <c r="AT1251" s="104"/>
      <c r="AU1251" s="104"/>
      <c r="AV1251" s="104"/>
      <c r="AW1251" s="104"/>
      <c r="AX1251" s="104"/>
      <c r="AY1251" s="104"/>
      <c r="BH1251" s="104"/>
      <c r="BJ1251" s="104"/>
      <c r="BK1251" s="104"/>
      <c r="BL1251" s="104"/>
      <c r="BM1251" s="104"/>
      <c r="BN1251" s="104"/>
      <c r="BO1251" s="104"/>
      <c r="BP1251" s="104"/>
      <c r="BQ1251" s="104"/>
      <c r="BR1251" s="104"/>
      <c r="BS1251" s="104"/>
      <c r="BT1251" s="104"/>
      <c r="BV1251" s="104"/>
      <c r="BW1251" s="104"/>
      <c r="BX1251" s="104"/>
      <c r="BY1251" s="104"/>
      <c r="BZ1251" s="104"/>
      <c r="CA1251" s="104"/>
      <c r="CB1251" s="104"/>
      <c r="CC1251" s="104"/>
      <c r="CD1251" s="104"/>
      <c r="CE1251" s="104"/>
      <c r="CF1251" s="104"/>
      <c r="CG1251" s="104"/>
      <c r="CJ1251" s="104"/>
      <c r="CL1251" s="104"/>
      <c r="CM1251" s="104"/>
      <c r="CN1251" s="104"/>
      <c r="CO1251" s="104"/>
      <c r="CP1251" s="104"/>
      <c r="CQ1251" s="104"/>
      <c r="CR1251" s="104"/>
      <c r="CS1251" s="104"/>
      <c r="CT1251" s="104"/>
      <c r="CU1251" s="104"/>
    </row>
    <row r="1252" spans="1:99" ht="13" x14ac:dyDescent="0.3">
      <c r="A1252" s="104"/>
      <c r="B1252" s="104"/>
      <c r="C1252" s="104"/>
      <c r="D1252" s="104"/>
      <c r="E1252" s="104"/>
      <c r="F1252" s="104"/>
      <c r="G1252" s="104"/>
      <c r="H1252" s="104"/>
      <c r="I1252" s="104"/>
      <c r="J1252" s="104"/>
      <c r="K1252" s="104"/>
      <c r="L1252" s="104"/>
      <c r="M1252" s="104"/>
      <c r="P1252" s="104"/>
      <c r="Q1252" s="104"/>
      <c r="U1252" s="104"/>
      <c r="AQ1252" s="104"/>
      <c r="AR1252" s="104"/>
      <c r="AS1252" s="104"/>
      <c r="AT1252" s="104"/>
      <c r="AU1252" s="104"/>
      <c r="AV1252" s="104"/>
      <c r="AW1252" s="104"/>
      <c r="AX1252" s="104"/>
      <c r="AY1252" s="104"/>
      <c r="BH1252" s="104"/>
      <c r="BJ1252" s="104"/>
      <c r="BK1252" s="104"/>
      <c r="BL1252" s="104"/>
      <c r="BM1252" s="104"/>
      <c r="BN1252" s="104"/>
      <c r="BO1252" s="104"/>
      <c r="BP1252" s="104"/>
      <c r="BQ1252" s="104"/>
      <c r="BR1252" s="104"/>
      <c r="BS1252" s="104"/>
      <c r="BT1252" s="104"/>
      <c r="BV1252" s="104"/>
      <c r="BW1252" s="104"/>
      <c r="BX1252" s="104"/>
      <c r="BY1252" s="104"/>
      <c r="BZ1252" s="104"/>
      <c r="CA1252" s="104"/>
      <c r="CB1252" s="104"/>
      <c r="CC1252" s="104"/>
      <c r="CD1252" s="104"/>
      <c r="CE1252" s="104"/>
      <c r="CF1252" s="104"/>
      <c r="CG1252" s="104"/>
      <c r="CJ1252" s="104"/>
      <c r="CL1252" s="104"/>
      <c r="CM1252" s="104"/>
      <c r="CN1252" s="104"/>
      <c r="CO1252" s="104"/>
      <c r="CP1252" s="104"/>
      <c r="CQ1252" s="104"/>
      <c r="CR1252" s="104"/>
      <c r="CS1252" s="104"/>
      <c r="CT1252" s="104"/>
      <c r="CU1252" s="104"/>
    </row>
    <row r="1253" spans="1:99" ht="13" x14ac:dyDescent="0.3">
      <c r="A1253" s="104"/>
      <c r="B1253" s="104"/>
      <c r="C1253" s="104"/>
      <c r="D1253" s="104"/>
      <c r="E1253" s="104"/>
      <c r="F1253" s="104"/>
      <c r="G1253" s="104"/>
      <c r="H1253" s="104"/>
      <c r="I1253" s="104"/>
      <c r="J1253" s="104"/>
      <c r="K1253" s="104"/>
      <c r="L1253" s="104"/>
      <c r="M1253" s="104"/>
      <c r="P1253" s="104"/>
      <c r="Q1253" s="104"/>
      <c r="U1253" s="104"/>
      <c r="AQ1253" s="104"/>
      <c r="AR1253" s="104"/>
      <c r="AS1253" s="104"/>
      <c r="AT1253" s="104"/>
      <c r="AU1253" s="104"/>
      <c r="AV1253" s="104"/>
      <c r="AW1253" s="104"/>
      <c r="AX1253" s="104"/>
      <c r="AY1253" s="104"/>
      <c r="BH1253" s="104"/>
      <c r="BJ1253" s="104"/>
      <c r="BK1253" s="104"/>
      <c r="BL1253" s="104"/>
      <c r="BM1253" s="104"/>
      <c r="BN1253" s="104"/>
      <c r="BO1253" s="104"/>
      <c r="BP1253" s="104"/>
      <c r="BQ1253" s="104"/>
      <c r="BR1253" s="104"/>
      <c r="BS1253" s="104"/>
      <c r="BT1253" s="104"/>
      <c r="BV1253" s="104"/>
      <c r="BW1253" s="104"/>
      <c r="BX1253" s="104"/>
      <c r="BY1253" s="104"/>
      <c r="BZ1253" s="104"/>
      <c r="CA1253" s="104"/>
      <c r="CB1253" s="104"/>
      <c r="CC1253" s="104"/>
      <c r="CD1253" s="104"/>
      <c r="CE1253" s="104"/>
      <c r="CF1253" s="104"/>
      <c r="CG1253" s="104"/>
      <c r="CJ1253" s="104"/>
      <c r="CL1253" s="104"/>
      <c r="CM1253" s="104"/>
      <c r="CN1253" s="104"/>
      <c r="CO1253" s="104"/>
      <c r="CP1253" s="104"/>
      <c r="CQ1253" s="104"/>
      <c r="CR1253" s="104"/>
      <c r="CS1253" s="104"/>
      <c r="CT1253" s="104"/>
      <c r="CU1253" s="104"/>
    </row>
    <row r="1254" spans="1:99" ht="13" x14ac:dyDescent="0.3">
      <c r="A1254" s="104"/>
      <c r="B1254" s="104"/>
      <c r="C1254" s="104"/>
      <c r="D1254" s="104"/>
      <c r="E1254" s="104"/>
      <c r="F1254" s="104"/>
      <c r="G1254" s="104"/>
      <c r="H1254" s="104"/>
      <c r="I1254" s="104"/>
      <c r="J1254" s="104"/>
      <c r="K1254" s="104"/>
      <c r="L1254" s="104"/>
      <c r="M1254" s="104"/>
      <c r="P1254" s="104"/>
      <c r="Q1254" s="104"/>
      <c r="U1254" s="104"/>
      <c r="AQ1254" s="104"/>
      <c r="AR1254" s="104"/>
      <c r="AS1254" s="104"/>
      <c r="AT1254" s="104"/>
      <c r="AU1254" s="104"/>
      <c r="AV1254" s="104"/>
      <c r="AW1254" s="104"/>
      <c r="AX1254" s="104"/>
      <c r="AY1254" s="104"/>
      <c r="BH1254" s="104"/>
      <c r="BJ1254" s="104"/>
      <c r="BK1254" s="104"/>
      <c r="BL1254" s="104"/>
      <c r="BM1254" s="104"/>
      <c r="BN1254" s="104"/>
      <c r="BO1254" s="104"/>
      <c r="BP1254" s="104"/>
      <c r="BQ1254" s="104"/>
      <c r="BR1254" s="104"/>
      <c r="BS1254" s="104"/>
      <c r="BT1254" s="104"/>
      <c r="BV1254" s="104"/>
      <c r="BW1254" s="104"/>
      <c r="BX1254" s="104"/>
      <c r="BY1254" s="104"/>
      <c r="BZ1254" s="104"/>
      <c r="CA1254" s="104"/>
      <c r="CB1254" s="104"/>
      <c r="CC1254" s="104"/>
      <c r="CD1254" s="104"/>
      <c r="CE1254" s="104"/>
      <c r="CF1254" s="104"/>
      <c r="CG1254" s="104"/>
      <c r="CJ1254" s="104"/>
      <c r="CL1254" s="104"/>
      <c r="CM1254" s="104"/>
      <c r="CN1254" s="104"/>
      <c r="CO1254" s="104"/>
      <c r="CP1254" s="104"/>
      <c r="CQ1254" s="104"/>
      <c r="CR1254" s="104"/>
      <c r="CS1254" s="104"/>
      <c r="CT1254" s="104"/>
      <c r="CU1254" s="104"/>
    </row>
    <row r="1255" spans="1:99" ht="13" x14ac:dyDescent="0.3">
      <c r="A1255" s="104"/>
      <c r="B1255" s="104"/>
      <c r="C1255" s="104"/>
      <c r="D1255" s="104"/>
      <c r="E1255" s="104"/>
      <c r="F1255" s="104"/>
      <c r="G1255" s="104"/>
      <c r="H1255" s="104"/>
      <c r="I1255" s="104"/>
      <c r="J1255" s="104"/>
      <c r="K1255" s="104"/>
      <c r="L1255" s="104"/>
      <c r="M1255" s="104"/>
      <c r="P1255" s="104"/>
      <c r="Q1255" s="104"/>
      <c r="U1255" s="104"/>
      <c r="AQ1255" s="104"/>
      <c r="AR1255" s="104"/>
      <c r="AS1255" s="104"/>
      <c r="AT1255" s="104"/>
      <c r="AU1255" s="104"/>
      <c r="AV1255" s="104"/>
      <c r="AW1255" s="104"/>
      <c r="AX1255" s="104"/>
      <c r="AY1255" s="104"/>
      <c r="BH1255" s="104"/>
      <c r="BJ1255" s="104"/>
      <c r="BK1255" s="104"/>
      <c r="BL1255" s="104"/>
      <c r="BM1255" s="104"/>
      <c r="BN1255" s="104"/>
      <c r="BO1255" s="104"/>
      <c r="BP1255" s="104"/>
      <c r="BQ1255" s="104"/>
      <c r="BR1255" s="104"/>
      <c r="BS1255" s="104"/>
      <c r="BT1255" s="104"/>
      <c r="BV1255" s="104"/>
      <c r="BW1255" s="104"/>
      <c r="BX1255" s="104"/>
      <c r="BY1255" s="104"/>
      <c r="BZ1255" s="104"/>
      <c r="CA1255" s="104"/>
      <c r="CB1255" s="104"/>
      <c r="CC1255" s="104"/>
      <c r="CD1255" s="104"/>
      <c r="CE1255" s="104"/>
      <c r="CF1255" s="104"/>
      <c r="CG1255" s="104"/>
      <c r="CJ1255" s="104"/>
      <c r="CL1255" s="104"/>
      <c r="CM1255" s="104"/>
      <c r="CN1255" s="104"/>
      <c r="CO1255" s="104"/>
      <c r="CP1255" s="104"/>
      <c r="CQ1255" s="104"/>
      <c r="CR1255" s="104"/>
      <c r="CS1255" s="104"/>
      <c r="CT1255" s="104"/>
      <c r="CU1255" s="104"/>
    </row>
    <row r="1256" spans="1:99" ht="13" x14ac:dyDescent="0.3">
      <c r="A1256" s="104"/>
      <c r="B1256" s="104"/>
      <c r="C1256" s="104"/>
      <c r="D1256" s="104"/>
      <c r="E1256" s="104"/>
      <c r="F1256" s="104"/>
      <c r="G1256" s="104"/>
      <c r="H1256" s="104"/>
      <c r="I1256" s="104"/>
      <c r="J1256" s="104"/>
      <c r="K1256" s="104"/>
      <c r="L1256" s="104"/>
      <c r="M1256" s="104"/>
      <c r="P1256" s="104"/>
      <c r="Q1256" s="104"/>
      <c r="U1256" s="104"/>
      <c r="AQ1256" s="104"/>
      <c r="AR1256" s="104"/>
      <c r="AS1256" s="104"/>
      <c r="AT1256" s="104"/>
      <c r="AU1256" s="104"/>
      <c r="AV1256" s="104"/>
      <c r="AW1256" s="104"/>
      <c r="AX1256" s="104"/>
      <c r="AY1256" s="104"/>
      <c r="BH1256" s="104"/>
      <c r="BJ1256" s="104"/>
      <c r="BK1256" s="104"/>
      <c r="BL1256" s="104"/>
      <c r="BM1256" s="104"/>
      <c r="BN1256" s="104"/>
      <c r="BO1256" s="104"/>
      <c r="BP1256" s="104"/>
      <c r="BQ1256" s="104"/>
      <c r="BR1256" s="104"/>
      <c r="BS1256" s="104"/>
      <c r="BT1256" s="104"/>
      <c r="BV1256" s="104"/>
      <c r="BW1256" s="104"/>
      <c r="BX1256" s="104"/>
      <c r="BY1256" s="104"/>
      <c r="BZ1256" s="104"/>
      <c r="CA1256" s="104"/>
      <c r="CB1256" s="104"/>
      <c r="CC1256" s="104"/>
      <c r="CD1256" s="104"/>
      <c r="CE1256" s="104"/>
      <c r="CF1256" s="104"/>
      <c r="CG1256" s="104"/>
      <c r="CJ1256" s="104"/>
      <c r="CL1256" s="104"/>
      <c r="CM1256" s="104"/>
      <c r="CN1256" s="104"/>
      <c r="CO1256" s="104"/>
      <c r="CP1256" s="104"/>
      <c r="CQ1256" s="104"/>
      <c r="CR1256" s="104"/>
      <c r="CS1256" s="104"/>
      <c r="CT1256" s="104"/>
      <c r="CU1256" s="104"/>
    </row>
    <row r="1257" spans="1:99" ht="13" x14ac:dyDescent="0.3">
      <c r="A1257" s="104"/>
      <c r="B1257" s="104"/>
      <c r="C1257" s="104"/>
      <c r="D1257" s="104"/>
      <c r="E1257" s="104"/>
      <c r="F1257" s="104"/>
      <c r="G1257" s="104"/>
      <c r="H1257" s="104"/>
      <c r="I1257" s="104"/>
      <c r="J1257" s="104"/>
      <c r="K1257" s="104"/>
      <c r="L1257" s="104"/>
      <c r="M1257" s="104"/>
      <c r="P1257" s="104"/>
      <c r="Q1257" s="104"/>
      <c r="U1257" s="104"/>
      <c r="AQ1257" s="104"/>
      <c r="AR1257" s="104"/>
      <c r="AS1257" s="104"/>
      <c r="AT1257" s="104"/>
      <c r="AU1257" s="104"/>
      <c r="AV1257" s="104"/>
      <c r="AW1257" s="104"/>
      <c r="AX1257" s="104"/>
      <c r="AY1257" s="104"/>
      <c r="BH1257" s="104"/>
      <c r="BJ1257" s="104"/>
      <c r="BK1257" s="104"/>
      <c r="BL1257" s="104"/>
      <c r="BM1257" s="104"/>
      <c r="BN1257" s="104"/>
      <c r="BO1257" s="104"/>
      <c r="BP1257" s="104"/>
      <c r="BQ1257" s="104"/>
      <c r="BR1257" s="104"/>
      <c r="BS1257" s="104"/>
      <c r="BT1257" s="104"/>
      <c r="BV1257" s="104"/>
      <c r="BW1257" s="104"/>
      <c r="BX1257" s="104"/>
      <c r="BY1257" s="104"/>
      <c r="BZ1257" s="104"/>
      <c r="CA1257" s="104"/>
      <c r="CB1257" s="104"/>
      <c r="CC1257" s="104"/>
      <c r="CD1257" s="104"/>
      <c r="CE1257" s="104"/>
      <c r="CF1257" s="104"/>
      <c r="CG1257" s="104"/>
      <c r="CJ1257" s="104"/>
      <c r="CL1257" s="104"/>
      <c r="CM1257" s="104"/>
      <c r="CN1257" s="104"/>
      <c r="CO1257" s="104"/>
      <c r="CP1257" s="104"/>
      <c r="CQ1257" s="104"/>
      <c r="CR1257" s="104"/>
      <c r="CS1257" s="104"/>
      <c r="CT1257" s="104"/>
      <c r="CU1257" s="104"/>
    </row>
    <row r="1258" spans="1:99" ht="13" x14ac:dyDescent="0.3">
      <c r="A1258" s="104"/>
      <c r="B1258" s="104"/>
      <c r="C1258" s="104"/>
      <c r="D1258" s="104"/>
      <c r="E1258" s="104"/>
      <c r="F1258" s="104"/>
      <c r="G1258" s="104"/>
      <c r="H1258" s="104"/>
      <c r="I1258" s="104"/>
      <c r="J1258" s="104"/>
      <c r="K1258" s="104"/>
      <c r="L1258" s="104"/>
      <c r="M1258" s="104"/>
      <c r="P1258" s="104"/>
      <c r="Q1258" s="104"/>
      <c r="U1258" s="104"/>
      <c r="AQ1258" s="104"/>
      <c r="AR1258" s="104"/>
      <c r="AS1258" s="104"/>
      <c r="AT1258" s="104"/>
      <c r="AU1258" s="104"/>
      <c r="AV1258" s="104"/>
      <c r="AW1258" s="104"/>
      <c r="AX1258" s="104"/>
      <c r="AY1258" s="104"/>
      <c r="BH1258" s="104"/>
      <c r="BJ1258" s="104"/>
      <c r="BK1258" s="104"/>
      <c r="BL1258" s="104"/>
      <c r="BM1258" s="104"/>
      <c r="BN1258" s="104"/>
      <c r="BO1258" s="104"/>
      <c r="BP1258" s="104"/>
      <c r="BQ1258" s="104"/>
      <c r="BR1258" s="104"/>
      <c r="BS1258" s="104"/>
      <c r="BT1258" s="104"/>
      <c r="BV1258" s="104"/>
      <c r="BW1258" s="104"/>
      <c r="BX1258" s="104"/>
      <c r="BY1258" s="104"/>
      <c r="BZ1258" s="104"/>
      <c r="CA1258" s="104"/>
      <c r="CB1258" s="104"/>
      <c r="CC1258" s="104"/>
      <c r="CD1258" s="104"/>
      <c r="CE1258" s="104"/>
      <c r="CF1258" s="104"/>
      <c r="CG1258" s="104"/>
      <c r="CJ1258" s="104"/>
      <c r="CL1258" s="104"/>
      <c r="CM1258" s="104"/>
      <c r="CN1258" s="104"/>
      <c r="CO1258" s="104"/>
      <c r="CP1258" s="104"/>
      <c r="CQ1258" s="104"/>
      <c r="CR1258" s="104"/>
      <c r="CS1258" s="104"/>
      <c r="CT1258" s="104"/>
      <c r="CU1258" s="104"/>
    </row>
    <row r="1259" spans="1:99" ht="13" x14ac:dyDescent="0.3">
      <c r="A1259" s="104"/>
      <c r="B1259" s="104"/>
      <c r="C1259" s="104"/>
      <c r="D1259" s="104"/>
      <c r="E1259" s="104"/>
      <c r="F1259" s="104"/>
      <c r="G1259" s="104"/>
      <c r="H1259" s="104"/>
      <c r="I1259" s="104"/>
      <c r="J1259" s="104"/>
      <c r="K1259" s="104"/>
      <c r="L1259" s="104"/>
      <c r="M1259" s="104"/>
      <c r="P1259" s="104"/>
      <c r="Q1259" s="104"/>
      <c r="U1259" s="104"/>
      <c r="AQ1259" s="104"/>
      <c r="AR1259" s="104"/>
      <c r="AS1259" s="104"/>
      <c r="AT1259" s="104"/>
      <c r="AU1259" s="104"/>
      <c r="AV1259" s="104"/>
      <c r="AW1259" s="104"/>
      <c r="AX1259" s="104"/>
      <c r="AY1259" s="104"/>
      <c r="BH1259" s="104"/>
      <c r="BJ1259" s="104"/>
      <c r="BK1259" s="104"/>
      <c r="BL1259" s="104"/>
      <c r="BM1259" s="104"/>
      <c r="BN1259" s="104"/>
      <c r="BO1259" s="104"/>
      <c r="BP1259" s="104"/>
      <c r="BQ1259" s="104"/>
      <c r="BR1259" s="104"/>
      <c r="BS1259" s="104"/>
      <c r="BT1259" s="104"/>
      <c r="BV1259" s="104"/>
      <c r="BW1259" s="104"/>
      <c r="BX1259" s="104"/>
      <c r="BY1259" s="104"/>
      <c r="BZ1259" s="104"/>
      <c r="CA1259" s="104"/>
      <c r="CB1259" s="104"/>
      <c r="CC1259" s="104"/>
      <c r="CD1259" s="104"/>
      <c r="CE1259" s="104"/>
      <c r="CF1259" s="104"/>
      <c r="CG1259" s="104"/>
      <c r="CJ1259" s="104"/>
      <c r="CL1259" s="104"/>
      <c r="CM1259" s="104"/>
      <c r="CN1259" s="104"/>
      <c r="CO1259" s="104"/>
      <c r="CP1259" s="104"/>
      <c r="CQ1259" s="104"/>
      <c r="CR1259" s="104"/>
      <c r="CS1259" s="104"/>
      <c r="CT1259" s="104"/>
      <c r="CU1259" s="104"/>
    </row>
    <row r="1260" spans="1:99" ht="13" x14ac:dyDescent="0.3">
      <c r="A1260" s="104"/>
      <c r="B1260" s="104"/>
      <c r="C1260" s="104"/>
      <c r="D1260" s="104"/>
      <c r="E1260" s="104"/>
      <c r="F1260" s="104"/>
      <c r="G1260" s="104"/>
      <c r="H1260" s="104"/>
      <c r="I1260" s="104"/>
      <c r="J1260" s="104"/>
      <c r="K1260" s="104"/>
      <c r="L1260" s="104"/>
      <c r="M1260" s="104"/>
      <c r="P1260" s="104"/>
      <c r="Q1260" s="104"/>
      <c r="U1260" s="104"/>
      <c r="AQ1260" s="104"/>
      <c r="AR1260" s="104"/>
      <c r="AS1260" s="104"/>
      <c r="AT1260" s="104"/>
      <c r="AU1260" s="104"/>
      <c r="AV1260" s="104"/>
      <c r="AW1260" s="104"/>
      <c r="AX1260" s="104"/>
      <c r="AY1260" s="104"/>
      <c r="BH1260" s="104"/>
      <c r="BJ1260" s="104"/>
      <c r="BK1260" s="104"/>
      <c r="BL1260" s="104"/>
      <c r="BM1260" s="104"/>
      <c r="BN1260" s="104"/>
      <c r="BO1260" s="104"/>
      <c r="BP1260" s="104"/>
      <c r="BQ1260" s="104"/>
      <c r="BR1260" s="104"/>
      <c r="BS1260" s="104"/>
      <c r="BT1260" s="104"/>
      <c r="BV1260" s="104"/>
      <c r="BW1260" s="104"/>
      <c r="BX1260" s="104"/>
      <c r="BY1260" s="104"/>
      <c r="BZ1260" s="104"/>
      <c r="CA1260" s="104"/>
      <c r="CB1260" s="104"/>
      <c r="CC1260" s="104"/>
      <c r="CD1260" s="104"/>
      <c r="CE1260" s="104"/>
      <c r="CF1260" s="104"/>
      <c r="CG1260" s="104"/>
      <c r="CJ1260" s="104"/>
      <c r="CL1260" s="104"/>
      <c r="CM1260" s="104"/>
      <c r="CN1260" s="104"/>
      <c r="CO1260" s="104"/>
      <c r="CP1260" s="104"/>
      <c r="CQ1260" s="104"/>
      <c r="CR1260" s="104"/>
      <c r="CS1260" s="104"/>
      <c r="CT1260" s="104"/>
      <c r="CU1260" s="104"/>
    </row>
    <row r="1261" spans="1:99" ht="13" x14ac:dyDescent="0.3">
      <c r="A1261" s="104"/>
      <c r="B1261" s="104"/>
      <c r="C1261" s="104"/>
      <c r="D1261" s="104"/>
      <c r="E1261" s="104"/>
      <c r="F1261" s="104"/>
      <c r="G1261" s="104"/>
      <c r="H1261" s="104"/>
      <c r="I1261" s="104"/>
      <c r="J1261" s="104"/>
      <c r="K1261" s="104"/>
      <c r="L1261" s="104"/>
      <c r="M1261" s="104"/>
      <c r="P1261" s="104"/>
      <c r="Q1261" s="104"/>
      <c r="U1261" s="104"/>
      <c r="AQ1261" s="104"/>
      <c r="AR1261" s="104"/>
      <c r="AS1261" s="104"/>
      <c r="AT1261" s="104"/>
      <c r="AU1261" s="104"/>
      <c r="AV1261" s="104"/>
      <c r="AW1261" s="104"/>
      <c r="AX1261" s="104"/>
      <c r="AY1261" s="104"/>
      <c r="BH1261" s="104"/>
      <c r="BJ1261" s="104"/>
      <c r="BK1261" s="104"/>
      <c r="BL1261" s="104"/>
      <c r="BM1261" s="104"/>
      <c r="BN1261" s="104"/>
      <c r="BO1261" s="104"/>
      <c r="BP1261" s="104"/>
      <c r="BQ1261" s="104"/>
      <c r="BR1261" s="104"/>
      <c r="BS1261" s="104"/>
      <c r="BT1261" s="104"/>
      <c r="BV1261" s="104"/>
      <c r="BW1261" s="104"/>
      <c r="BX1261" s="104"/>
      <c r="BY1261" s="104"/>
      <c r="BZ1261" s="104"/>
      <c r="CA1261" s="104"/>
      <c r="CB1261" s="104"/>
      <c r="CC1261" s="104"/>
      <c r="CD1261" s="104"/>
      <c r="CE1261" s="104"/>
      <c r="CF1261" s="104"/>
      <c r="CG1261" s="104"/>
      <c r="CJ1261" s="104"/>
      <c r="CL1261" s="104"/>
      <c r="CM1261" s="104"/>
      <c r="CN1261" s="104"/>
      <c r="CO1261" s="104"/>
      <c r="CP1261" s="104"/>
      <c r="CQ1261" s="104"/>
      <c r="CR1261" s="104"/>
      <c r="CS1261" s="104"/>
      <c r="CT1261" s="104"/>
      <c r="CU1261" s="104"/>
    </row>
    <row r="1262" spans="1:99" ht="13" x14ac:dyDescent="0.3">
      <c r="A1262" s="104"/>
      <c r="B1262" s="104"/>
      <c r="C1262" s="104"/>
      <c r="D1262" s="104"/>
      <c r="E1262" s="104"/>
      <c r="F1262" s="104"/>
      <c r="G1262" s="104"/>
      <c r="H1262" s="104"/>
      <c r="I1262" s="104"/>
      <c r="J1262" s="104"/>
      <c r="K1262" s="104"/>
      <c r="L1262" s="104"/>
      <c r="M1262" s="104"/>
      <c r="P1262" s="104"/>
      <c r="Q1262" s="104"/>
      <c r="U1262" s="104"/>
      <c r="AQ1262" s="104"/>
      <c r="AR1262" s="104"/>
      <c r="AS1262" s="104"/>
      <c r="AT1262" s="104"/>
      <c r="AU1262" s="104"/>
      <c r="AV1262" s="104"/>
      <c r="AW1262" s="104"/>
      <c r="AX1262" s="104"/>
      <c r="AY1262" s="104"/>
      <c r="BH1262" s="104"/>
      <c r="BJ1262" s="104"/>
      <c r="BK1262" s="104"/>
      <c r="BL1262" s="104"/>
      <c r="BM1262" s="104"/>
      <c r="BN1262" s="104"/>
      <c r="BO1262" s="104"/>
      <c r="BP1262" s="104"/>
      <c r="BQ1262" s="104"/>
      <c r="BR1262" s="104"/>
      <c r="BS1262" s="104"/>
      <c r="BT1262" s="104"/>
      <c r="BV1262" s="104"/>
      <c r="BW1262" s="104"/>
      <c r="BX1262" s="104"/>
      <c r="BY1262" s="104"/>
      <c r="BZ1262" s="104"/>
      <c r="CA1262" s="104"/>
      <c r="CB1262" s="104"/>
      <c r="CC1262" s="104"/>
      <c r="CD1262" s="104"/>
      <c r="CE1262" s="104"/>
      <c r="CF1262" s="104"/>
      <c r="CG1262" s="104"/>
      <c r="CJ1262" s="104"/>
      <c r="CL1262" s="104"/>
      <c r="CM1262" s="104"/>
      <c r="CN1262" s="104"/>
      <c r="CO1262" s="104"/>
      <c r="CP1262" s="104"/>
      <c r="CQ1262" s="104"/>
      <c r="CR1262" s="104"/>
      <c r="CS1262" s="104"/>
      <c r="CT1262" s="104"/>
      <c r="CU1262" s="104"/>
    </row>
    <row r="1263" spans="1:99" ht="13" x14ac:dyDescent="0.3">
      <c r="A1263" s="104"/>
      <c r="B1263" s="104"/>
      <c r="C1263" s="104"/>
      <c r="D1263" s="104"/>
      <c r="E1263" s="104"/>
      <c r="F1263" s="104"/>
      <c r="G1263" s="104"/>
      <c r="H1263" s="104"/>
      <c r="I1263" s="104"/>
      <c r="J1263" s="104"/>
      <c r="K1263" s="104"/>
      <c r="L1263" s="104"/>
      <c r="M1263" s="104"/>
      <c r="P1263" s="104"/>
      <c r="Q1263" s="104"/>
      <c r="U1263" s="104"/>
      <c r="AQ1263" s="104"/>
      <c r="AR1263" s="104"/>
      <c r="AS1263" s="104"/>
      <c r="AT1263" s="104"/>
      <c r="AU1263" s="104"/>
      <c r="AV1263" s="104"/>
      <c r="AW1263" s="104"/>
      <c r="AX1263" s="104"/>
      <c r="AY1263" s="104"/>
      <c r="BH1263" s="104"/>
      <c r="BJ1263" s="104"/>
      <c r="BK1263" s="104"/>
      <c r="BL1263" s="104"/>
      <c r="BM1263" s="104"/>
      <c r="BN1263" s="104"/>
      <c r="BO1263" s="104"/>
      <c r="BP1263" s="104"/>
      <c r="BQ1263" s="104"/>
      <c r="BR1263" s="104"/>
      <c r="BS1263" s="104"/>
      <c r="BT1263" s="104"/>
      <c r="BV1263" s="104"/>
      <c r="BW1263" s="104"/>
      <c r="BX1263" s="104"/>
      <c r="BY1263" s="104"/>
      <c r="BZ1263" s="104"/>
      <c r="CA1263" s="104"/>
      <c r="CB1263" s="104"/>
      <c r="CC1263" s="104"/>
      <c r="CD1263" s="104"/>
      <c r="CE1263" s="104"/>
      <c r="CF1263" s="104"/>
      <c r="CG1263" s="104"/>
      <c r="CJ1263" s="104"/>
      <c r="CL1263" s="104"/>
      <c r="CM1263" s="104"/>
      <c r="CN1263" s="104"/>
      <c r="CO1263" s="104"/>
      <c r="CP1263" s="104"/>
      <c r="CQ1263" s="104"/>
      <c r="CR1263" s="104"/>
      <c r="CS1263" s="104"/>
      <c r="CT1263" s="104"/>
      <c r="CU1263" s="104"/>
    </row>
    <row r="1264" spans="1:99" ht="13" x14ac:dyDescent="0.3">
      <c r="A1264" s="104"/>
      <c r="B1264" s="104"/>
      <c r="C1264" s="104"/>
      <c r="D1264" s="104"/>
      <c r="E1264" s="104"/>
      <c r="F1264" s="104"/>
      <c r="G1264" s="104"/>
      <c r="H1264" s="104"/>
      <c r="I1264" s="104"/>
      <c r="J1264" s="104"/>
      <c r="K1264" s="104"/>
      <c r="L1264" s="104"/>
      <c r="M1264" s="104"/>
      <c r="P1264" s="104"/>
      <c r="Q1264" s="104"/>
      <c r="U1264" s="104"/>
      <c r="AQ1264" s="104"/>
      <c r="AR1264" s="104"/>
      <c r="AS1264" s="104"/>
      <c r="AT1264" s="104"/>
      <c r="AU1264" s="104"/>
      <c r="AV1264" s="104"/>
      <c r="AW1264" s="104"/>
      <c r="AX1264" s="104"/>
      <c r="AY1264" s="104"/>
      <c r="BH1264" s="104"/>
      <c r="BJ1264" s="104"/>
      <c r="BK1264" s="104"/>
      <c r="BL1264" s="104"/>
      <c r="BM1264" s="104"/>
      <c r="BN1264" s="104"/>
      <c r="BO1264" s="104"/>
      <c r="BP1264" s="104"/>
      <c r="BQ1264" s="104"/>
      <c r="BR1264" s="104"/>
      <c r="BS1264" s="104"/>
      <c r="BT1264" s="104"/>
      <c r="BV1264" s="104"/>
      <c r="BW1264" s="104"/>
      <c r="BX1264" s="104"/>
      <c r="BY1264" s="104"/>
      <c r="BZ1264" s="104"/>
      <c r="CA1264" s="104"/>
      <c r="CB1264" s="104"/>
      <c r="CC1264" s="104"/>
      <c r="CD1264" s="104"/>
      <c r="CE1264" s="104"/>
      <c r="CF1264" s="104"/>
      <c r="CG1264" s="104"/>
      <c r="CJ1264" s="104"/>
      <c r="CL1264" s="104"/>
      <c r="CM1264" s="104"/>
      <c r="CN1264" s="104"/>
      <c r="CO1264" s="104"/>
      <c r="CP1264" s="104"/>
      <c r="CQ1264" s="104"/>
      <c r="CR1264" s="104"/>
      <c r="CS1264" s="104"/>
      <c r="CT1264" s="104"/>
      <c r="CU1264" s="104"/>
    </row>
    <row r="1265" spans="1:99" ht="13" x14ac:dyDescent="0.3">
      <c r="A1265" s="104"/>
      <c r="B1265" s="104"/>
      <c r="C1265" s="104"/>
      <c r="D1265" s="104"/>
      <c r="E1265" s="104"/>
      <c r="F1265" s="104"/>
      <c r="G1265" s="104"/>
      <c r="H1265" s="104"/>
      <c r="I1265" s="104"/>
      <c r="J1265" s="104"/>
      <c r="K1265" s="104"/>
      <c r="L1265" s="104"/>
      <c r="M1265" s="104"/>
      <c r="P1265" s="104"/>
      <c r="Q1265" s="104"/>
      <c r="U1265" s="104"/>
      <c r="AQ1265" s="104"/>
      <c r="AR1265" s="104"/>
      <c r="AS1265" s="104"/>
      <c r="AT1265" s="104"/>
      <c r="AU1265" s="104"/>
      <c r="AV1265" s="104"/>
      <c r="AW1265" s="104"/>
      <c r="AX1265" s="104"/>
      <c r="AY1265" s="104"/>
      <c r="BH1265" s="104"/>
      <c r="BJ1265" s="104"/>
      <c r="BK1265" s="104"/>
      <c r="BL1265" s="104"/>
      <c r="BM1265" s="104"/>
      <c r="BN1265" s="104"/>
      <c r="BO1265" s="104"/>
      <c r="BP1265" s="104"/>
      <c r="BQ1265" s="104"/>
      <c r="BR1265" s="104"/>
      <c r="BS1265" s="104"/>
      <c r="BT1265" s="104"/>
      <c r="BV1265" s="104"/>
      <c r="BW1265" s="104"/>
      <c r="BX1265" s="104"/>
      <c r="BY1265" s="104"/>
      <c r="BZ1265" s="104"/>
      <c r="CA1265" s="104"/>
      <c r="CB1265" s="104"/>
      <c r="CC1265" s="104"/>
      <c r="CD1265" s="104"/>
      <c r="CE1265" s="104"/>
      <c r="CF1265" s="104"/>
      <c r="CG1265" s="104"/>
      <c r="CJ1265" s="104"/>
      <c r="CL1265" s="104"/>
      <c r="CM1265" s="104"/>
      <c r="CN1265" s="104"/>
      <c r="CO1265" s="104"/>
      <c r="CP1265" s="104"/>
      <c r="CQ1265" s="104"/>
      <c r="CR1265" s="104"/>
      <c r="CS1265" s="104"/>
      <c r="CT1265" s="104"/>
      <c r="CU1265" s="104"/>
    </row>
    <row r="1266" spans="1:99" ht="13" x14ac:dyDescent="0.3">
      <c r="A1266" s="104"/>
      <c r="B1266" s="104"/>
      <c r="C1266" s="104"/>
      <c r="D1266" s="104"/>
      <c r="E1266" s="104"/>
      <c r="F1266" s="104"/>
      <c r="G1266" s="104"/>
      <c r="H1266" s="104"/>
      <c r="I1266" s="104"/>
      <c r="J1266" s="104"/>
      <c r="K1266" s="104"/>
      <c r="L1266" s="104"/>
      <c r="M1266" s="104"/>
      <c r="P1266" s="104"/>
      <c r="Q1266" s="104"/>
      <c r="U1266" s="104"/>
      <c r="AQ1266" s="104"/>
      <c r="AR1266" s="104"/>
      <c r="AS1266" s="104"/>
      <c r="AT1266" s="104"/>
      <c r="AU1266" s="104"/>
      <c r="AV1266" s="104"/>
      <c r="AW1266" s="104"/>
      <c r="AX1266" s="104"/>
      <c r="AY1266" s="104"/>
      <c r="BH1266" s="104"/>
      <c r="BJ1266" s="104"/>
      <c r="BK1266" s="104"/>
      <c r="BL1266" s="104"/>
      <c r="BM1266" s="104"/>
      <c r="BN1266" s="104"/>
      <c r="BO1266" s="104"/>
      <c r="BP1266" s="104"/>
      <c r="BQ1266" s="104"/>
      <c r="BR1266" s="104"/>
      <c r="BS1266" s="104"/>
      <c r="BT1266" s="104"/>
      <c r="BV1266" s="104"/>
      <c r="BW1266" s="104"/>
      <c r="BX1266" s="104"/>
      <c r="BY1266" s="104"/>
      <c r="BZ1266" s="104"/>
      <c r="CA1266" s="104"/>
      <c r="CB1266" s="104"/>
      <c r="CC1266" s="104"/>
      <c r="CD1266" s="104"/>
      <c r="CE1266" s="104"/>
      <c r="CF1266" s="104"/>
      <c r="CG1266" s="104"/>
      <c r="CJ1266" s="104"/>
      <c r="CL1266" s="104"/>
      <c r="CM1266" s="104"/>
      <c r="CN1266" s="104"/>
      <c r="CO1266" s="104"/>
      <c r="CP1266" s="104"/>
      <c r="CQ1266" s="104"/>
      <c r="CR1266" s="104"/>
      <c r="CS1266" s="104"/>
      <c r="CT1266" s="104"/>
      <c r="CU1266" s="104"/>
    </row>
    <row r="1267" spans="1:99" ht="13" x14ac:dyDescent="0.3">
      <c r="A1267" s="104"/>
      <c r="B1267" s="104"/>
      <c r="C1267" s="104"/>
      <c r="D1267" s="104"/>
      <c r="E1267" s="104"/>
      <c r="F1267" s="104"/>
      <c r="G1267" s="104"/>
      <c r="H1267" s="104"/>
      <c r="I1267" s="104"/>
      <c r="J1267" s="104"/>
      <c r="K1267" s="104"/>
      <c r="L1267" s="104"/>
      <c r="M1267" s="104"/>
      <c r="P1267" s="104"/>
      <c r="Q1267" s="104"/>
      <c r="U1267" s="104"/>
      <c r="AQ1267" s="104"/>
      <c r="AR1267" s="104"/>
      <c r="AS1267" s="104"/>
      <c r="AT1267" s="104"/>
      <c r="AU1267" s="104"/>
      <c r="AV1267" s="104"/>
      <c r="AW1267" s="104"/>
      <c r="AX1267" s="104"/>
      <c r="AY1267" s="104"/>
      <c r="BH1267" s="104"/>
      <c r="BJ1267" s="104"/>
      <c r="BK1267" s="104"/>
      <c r="BL1267" s="104"/>
      <c r="BM1267" s="104"/>
      <c r="BN1267" s="104"/>
      <c r="BO1267" s="104"/>
      <c r="BP1267" s="104"/>
      <c r="BQ1267" s="104"/>
      <c r="BR1267" s="104"/>
      <c r="BS1267" s="104"/>
      <c r="BT1267" s="104"/>
      <c r="BV1267" s="104"/>
      <c r="BW1267" s="104"/>
      <c r="BX1267" s="104"/>
      <c r="BY1267" s="104"/>
      <c r="BZ1267" s="104"/>
      <c r="CA1267" s="104"/>
      <c r="CB1267" s="104"/>
      <c r="CC1267" s="104"/>
      <c r="CD1267" s="104"/>
      <c r="CE1267" s="104"/>
      <c r="CF1267" s="104"/>
      <c r="CG1267" s="104"/>
      <c r="CJ1267" s="104"/>
      <c r="CL1267" s="104"/>
      <c r="CM1267" s="104"/>
      <c r="CN1267" s="104"/>
      <c r="CO1267" s="104"/>
      <c r="CP1267" s="104"/>
      <c r="CQ1267" s="104"/>
      <c r="CR1267" s="104"/>
      <c r="CS1267" s="104"/>
      <c r="CT1267" s="104"/>
      <c r="CU1267" s="104"/>
    </row>
    <row r="1268" spans="1:99" ht="13" x14ac:dyDescent="0.3">
      <c r="A1268" s="104"/>
      <c r="B1268" s="104"/>
      <c r="C1268" s="104"/>
      <c r="D1268" s="104"/>
      <c r="E1268" s="104"/>
      <c r="F1268" s="104"/>
      <c r="G1268" s="104"/>
      <c r="H1268" s="104"/>
      <c r="I1268" s="104"/>
      <c r="J1268" s="104"/>
      <c r="K1268" s="104"/>
      <c r="L1268" s="104"/>
      <c r="M1268" s="104"/>
      <c r="P1268" s="104"/>
      <c r="Q1268" s="104"/>
      <c r="U1268" s="104"/>
      <c r="AQ1268" s="104"/>
      <c r="AR1268" s="104"/>
      <c r="AS1268" s="104"/>
      <c r="AT1268" s="104"/>
      <c r="AU1268" s="104"/>
      <c r="AV1268" s="104"/>
      <c r="AW1268" s="104"/>
      <c r="AX1268" s="104"/>
      <c r="AY1268" s="104"/>
      <c r="BH1268" s="104"/>
      <c r="BJ1268" s="104"/>
      <c r="BK1268" s="104"/>
      <c r="BL1268" s="104"/>
      <c r="BM1268" s="104"/>
      <c r="BN1268" s="104"/>
      <c r="BO1268" s="104"/>
      <c r="BP1268" s="104"/>
      <c r="BQ1268" s="104"/>
      <c r="BR1268" s="104"/>
      <c r="BS1268" s="104"/>
      <c r="BT1268" s="104"/>
      <c r="BV1268" s="104"/>
      <c r="BW1268" s="104"/>
      <c r="BX1268" s="104"/>
      <c r="BY1268" s="104"/>
      <c r="BZ1268" s="104"/>
      <c r="CA1268" s="104"/>
      <c r="CB1268" s="104"/>
      <c r="CC1268" s="104"/>
      <c r="CD1268" s="104"/>
      <c r="CE1268" s="104"/>
      <c r="CF1268" s="104"/>
      <c r="CG1268" s="104"/>
      <c r="CJ1268" s="104"/>
      <c r="CL1268" s="104"/>
      <c r="CM1268" s="104"/>
      <c r="CN1268" s="104"/>
      <c r="CO1268" s="104"/>
      <c r="CP1268" s="104"/>
      <c r="CQ1268" s="104"/>
      <c r="CR1268" s="104"/>
      <c r="CS1268" s="104"/>
      <c r="CT1268" s="104"/>
      <c r="CU1268" s="104"/>
    </row>
    <row r="1269" spans="1:99" ht="13" x14ac:dyDescent="0.3">
      <c r="A1269" s="104"/>
      <c r="B1269" s="104"/>
      <c r="C1269" s="104"/>
      <c r="D1269" s="104"/>
      <c r="E1269" s="104"/>
      <c r="F1269" s="104"/>
      <c r="G1269" s="104"/>
      <c r="H1269" s="104"/>
      <c r="I1269" s="104"/>
      <c r="J1269" s="104"/>
      <c r="K1269" s="104"/>
      <c r="L1269" s="104"/>
      <c r="M1269" s="104"/>
      <c r="P1269" s="104"/>
      <c r="Q1269" s="104"/>
      <c r="U1269" s="104"/>
      <c r="AQ1269" s="104"/>
      <c r="AR1269" s="104"/>
      <c r="AS1269" s="104"/>
      <c r="AT1269" s="104"/>
      <c r="AU1269" s="104"/>
      <c r="AV1269" s="104"/>
      <c r="AW1269" s="104"/>
      <c r="AX1269" s="104"/>
      <c r="AY1269" s="104"/>
      <c r="BH1269" s="104"/>
      <c r="BJ1269" s="104"/>
      <c r="BK1269" s="104"/>
      <c r="BL1269" s="104"/>
      <c r="BM1269" s="104"/>
      <c r="BN1269" s="104"/>
      <c r="BO1269" s="104"/>
      <c r="BP1269" s="104"/>
      <c r="BQ1269" s="104"/>
      <c r="BR1269" s="104"/>
      <c r="BS1269" s="104"/>
      <c r="BT1269" s="104"/>
      <c r="BV1269" s="104"/>
      <c r="BW1269" s="104"/>
      <c r="BX1269" s="104"/>
      <c r="BY1269" s="104"/>
      <c r="BZ1269" s="104"/>
      <c r="CA1269" s="104"/>
      <c r="CB1269" s="104"/>
      <c r="CC1269" s="104"/>
      <c r="CD1269" s="104"/>
      <c r="CE1269" s="104"/>
      <c r="CF1269" s="104"/>
      <c r="CG1269" s="104"/>
      <c r="CJ1269" s="104"/>
      <c r="CL1269" s="104"/>
      <c r="CM1269" s="104"/>
      <c r="CN1269" s="104"/>
      <c r="CO1269" s="104"/>
      <c r="CP1269" s="104"/>
      <c r="CQ1269" s="104"/>
      <c r="CR1269" s="104"/>
      <c r="CS1269" s="104"/>
      <c r="CT1269" s="104"/>
      <c r="CU1269" s="104"/>
    </row>
    <row r="1270" spans="1:99" ht="13" x14ac:dyDescent="0.3">
      <c r="A1270" s="104"/>
      <c r="B1270" s="104"/>
      <c r="C1270" s="104"/>
      <c r="D1270" s="104"/>
      <c r="E1270" s="104"/>
      <c r="F1270" s="104"/>
      <c r="G1270" s="104"/>
      <c r="H1270" s="104"/>
      <c r="I1270" s="104"/>
      <c r="J1270" s="104"/>
      <c r="K1270" s="104"/>
      <c r="L1270" s="104"/>
      <c r="M1270" s="104"/>
      <c r="P1270" s="104"/>
      <c r="Q1270" s="104"/>
      <c r="U1270" s="104"/>
      <c r="AQ1270" s="104"/>
      <c r="AR1270" s="104"/>
      <c r="AS1270" s="104"/>
      <c r="AT1270" s="104"/>
      <c r="AU1270" s="104"/>
      <c r="AV1270" s="104"/>
      <c r="AW1270" s="104"/>
      <c r="AX1270" s="104"/>
      <c r="AY1270" s="104"/>
      <c r="BH1270" s="104"/>
      <c r="BJ1270" s="104"/>
      <c r="BK1270" s="104"/>
      <c r="BL1270" s="104"/>
      <c r="BM1270" s="104"/>
      <c r="BN1270" s="104"/>
      <c r="BO1270" s="104"/>
      <c r="BP1270" s="104"/>
      <c r="BQ1270" s="104"/>
      <c r="BR1270" s="104"/>
      <c r="BS1270" s="104"/>
      <c r="BT1270" s="104"/>
      <c r="BV1270" s="104"/>
      <c r="BW1270" s="104"/>
      <c r="BX1270" s="104"/>
      <c r="BY1270" s="104"/>
      <c r="BZ1270" s="104"/>
      <c r="CA1270" s="104"/>
      <c r="CB1270" s="104"/>
      <c r="CC1270" s="104"/>
      <c r="CD1270" s="104"/>
      <c r="CE1270" s="104"/>
      <c r="CF1270" s="104"/>
      <c r="CG1270" s="104"/>
      <c r="CJ1270" s="104"/>
      <c r="CL1270" s="104"/>
      <c r="CM1270" s="104"/>
      <c r="CN1270" s="104"/>
      <c r="CO1270" s="104"/>
      <c r="CP1270" s="104"/>
      <c r="CQ1270" s="104"/>
      <c r="CR1270" s="104"/>
      <c r="CS1270" s="104"/>
      <c r="CT1270" s="104"/>
      <c r="CU1270" s="104"/>
    </row>
    <row r="1271" spans="1:99" ht="13" x14ac:dyDescent="0.3">
      <c r="A1271" s="104"/>
      <c r="B1271" s="104"/>
      <c r="C1271" s="104"/>
      <c r="D1271" s="104"/>
      <c r="E1271" s="104"/>
      <c r="F1271" s="104"/>
      <c r="G1271" s="104"/>
      <c r="H1271" s="104"/>
      <c r="I1271" s="104"/>
      <c r="J1271" s="104"/>
      <c r="K1271" s="104"/>
      <c r="L1271" s="104"/>
      <c r="M1271" s="104"/>
      <c r="P1271" s="104"/>
      <c r="Q1271" s="104"/>
      <c r="U1271" s="104"/>
      <c r="AQ1271" s="104"/>
      <c r="AR1271" s="104"/>
      <c r="AS1271" s="104"/>
      <c r="AT1271" s="104"/>
      <c r="AU1271" s="104"/>
      <c r="AV1271" s="104"/>
      <c r="AW1271" s="104"/>
      <c r="AX1271" s="104"/>
      <c r="AY1271" s="104"/>
      <c r="BH1271" s="104"/>
      <c r="BJ1271" s="104"/>
      <c r="BK1271" s="104"/>
      <c r="BL1271" s="104"/>
      <c r="BM1271" s="104"/>
      <c r="BN1271" s="104"/>
      <c r="BO1271" s="104"/>
      <c r="BP1271" s="104"/>
      <c r="BQ1271" s="104"/>
      <c r="BR1271" s="104"/>
      <c r="BS1271" s="104"/>
      <c r="BT1271" s="104"/>
      <c r="BV1271" s="104"/>
      <c r="BW1271" s="104"/>
      <c r="BX1271" s="104"/>
      <c r="BY1271" s="104"/>
      <c r="BZ1271" s="104"/>
      <c r="CA1271" s="104"/>
      <c r="CB1271" s="104"/>
      <c r="CC1271" s="104"/>
      <c r="CD1271" s="104"/>
      <c r="CE1271" s="104"/>
      <c r="CF1271" s="104"/>
      <c r="CG1271" s="104"/>
      <c r="CJ1271" s="104"/>
      <c r="CL1271" s="104"/>
      <c r="CM1271" s="104"/>
      <c r="CN1271" s="104"/>
      <c r="CO1271" s="104"/>
      <c r="CP1271" s="104"/>
      <c r="CQ1271" s="104"/>
      <c r="CR1271" s="104"/>
      <c r="CS1271" s="104"/>
      <c r="CT1271" s="104"/>
      <c r="CU1271" s="104"/>
    </row>
    <row r="1272" spans="1:99" ht="13" x14ac:dyDescent="0.3">
      <c r="A1272" s="104"/>
      <c r="B1272" s="104"/>
      <c r="C1272" s="104"/>
      <c r="D1272" s="104"/>
      <c r="E1272" s="104"/>
      <c r="F1272" s="104"/>
      <c r="G1272" s="104"/>
      <c r="H1272" s="104"/>
      <c r="I1272" s="104"/>
      <c r="J1272" s="104"/>
      <c r="K1272" s="104"/>
      <c r="L1272" s="104"/>
      <c r="M1272" s="104"/>
      <c r="P1272" s="104"/>
      <c r="Q1272" s="104"/>
      <c r="U1272" s="104"/>
      <c r="AQ1272" s="104"/>
      <c r="AR1272" s="104"/>
      <c r="AS1272" s="104"/>
      <c r="AT1272" s="104"/>
      <c r="AU1272" s="104"/>
      <c r="AV1272" s="104"/>
      <c r="AW1272" s="104"/>
      <c r="AX1272" s="104"/>
      <c r="AY1272" s="104"/>
      <c r="BH1272" s="104"/>
      <c r="BJ1272" s="104"/>
      <c r="BK1272" s="104"/>
      <c r="BL1272" s="104"/>
      <c r="BM1272" s="104"/>
      <c r="BN1272" s="104"/>
      <c r="BO1272" s="104"/>
      <c r="BP1272" s="104"/>
      <c r="BQ1272" s="104"/>
      <c r="BR1272" s="104"/>
      <c r="BS1272" s="104"/>
      <c r="BT1272" s="104"/>
      <c r="BV1272" s="104"/>
      <c r="BW1272" s="104"/>
      <c r="BX1272" s="104"/>
      <c r="BY1272" s="104"/>
      <c r="BZ1272" s="104"/>
      <c r="CA1272" s="104"/>
      <c r="CB1272" s="104"/>
      <c r="CC1272" s="104"/>
      <c r="CD1272" s="104"/>
      <c r="CE1272" s="104"/>
      <c r="CF1272" s="104"/>
      <c r="CG1272" s="104"/>
      <c r="CJ1272" s="104"/>
      <c r="CL1272" s="104"/>
      <c r="CM1272" s="104"/>
      <c r="CN1272" s="104"/>
      <c r="CO1272" s="104"/>
      <c r="CP1272" s="104"/>
      <c r="CQ1272" s="104"/>
      <c r="CR1272" s="104"/>
      <c r="CS1272" s="104"/>
      <c r="CT1272" s="104"/>
      <c r="CU1272" s="104"/>
    </row>
    <row r="1273" spans="1:99" ht="13" x14ac:dyDescent="0.3">
      <c r="A1273" s="104"/>
      <c r="B1273" s="104"/>
      <c r="C1273" s="104"/>
      <c r="D1273" s="104"/>
      <c r="E1273" s="104"/>
      <c r="F1273" s="104"/>
      <c r="G1273" s="104"/>
      <c r="H1273" s="104"/>
      <c r="I1273" s="104"/>
      <c r="J1273" s="104"/>
      <c r="K1273" s="104"/>
      <c r="L1273" s="104"/>
      <c r="M1273" s="104"/>
      <c r="P1273" s="104"/>
      <c r="Q1273" s="104"/>
      <c r="U1273" s="104"/>
      <c r="AQ1273" s="104"/>
      <c r="AR1273" s="104"/>
      <c r="AS1273" s="104"/>
      <c r="AT1273" s="104"/>
      <c r="AU1273" s="104"/>
      <c r="AV1273" s="104"/>
      <c r="AW1273" s="104"/>
      <c r="AX1273" s="104"/>
      <c r="AY1273" s="104"/>
      <c r="BH1273" s="104"/>
      <c r="BJ1273" s="104"/>
      <c r="BK1273" s="104"/>
      <c r="BL1273" s="104"/>
      <c r="BM1273" s="104"/>
      <c r="BN1273" s="104"/>
      <c r="BO1273" s="104"/>
      <c r="BP1273" s="104"/>
      <c r="BQ1273" s="104"/>
      <c r="BR1273" s="104"/>
      <c r="BS1273" s="104"/>
      <c r="BT1273" s="104"/>
      <c r="BV1273" s="104"/>
      <c r="BW1273" s="104"/>
      <c r="BX1273" s="104"/>
      <c r="BY1273" s="104"/>
      <c r="BZ1273" s="104"/>
      <c r="CA1273" s="104"/>
      <c r="CB1273" s="104"/>
      <c r="CC1273" s="104"/>
      <c r="CD1273" s="104"/>
      <c r="CE1273" s="104"/>
      <c r="CF1273" s="104"/>
      <c r="CG1273" s="104"/>
      <c r="CJ1273" s="104"/>
      <c r="CL1273" s="104"/>
      <c r="CM1273" s="104"/>
      <c r="CN1273" s="104"/>
      <c r="CO1273" s="104"/>
      <c r="CP1273" s="104"/>
      <c r="CQ1273" s="104"/>
      <c r="CR1273" s="104"/>
      <c r="CS1273" s="104"/>
      <c r="CT1273" s="104"/>
      <c r="CU1273" s="104"/>
    </row>
    <row r="1274" spans="1:99" ht="13" x14ac:dyDescent="0.3">
      <c r="A1274" s="104"/>
      <c r="B1274" s="104"/>
      <c r="C1274" s="104"/>
      <c r="D1274" s="104"/>
      <c r="E1274" s="104"/>
      <c r="F1274" s="104"/>
      <c r="G1274" s="104"/>
      <c r="H1274" s="104"/>
      <c r="I1274" s="104"/>
      <c r="J1274" s="104"/>
      <c r="K1274" s="104"/>
      <c r="L1274" s="104"/>
      <c r="M1274" s="104"/>
      <c r="P1274" s="104"/>
      <c r="Q1274" s="104"/>
      <c r="U1274" s="104"/>
      <c r="AQ1274" s="104"/>
      <c r="AR1274" s="104"/>
      <c r="AS1274" s="104"/>
      <c r="AT1274" s="104"/>
      <c r="AU1274" s="104"/>
      <c r="AV1274" s="104"/>
      <c r="AW1274" s="104"/>
      <c r="AX1274" s="104"/>
      <c r="AY1274" s="104"/>
      <c r="BH1274" s="104"/>
      <c r="BJ1274" s="104"/>
      <c r="BK1274" s="104"/>
      <c r="BL1274" s="104"/>
      <c r="BM1274" s="104"/>
      <c r="BN1274" s="104"/>
      <c r="BO1274" s="104"/>
      <c r="BP1274" s="104"/>
      <c r="BQ1274" s="104"/>
      <c r="BR1274" s="104"/>
      <c r="BS1274" s="104"/>
      <c r="BT1274" s="104"/>
      <c r="BV1274" s="104"/>
      <c r="BW1274" s="104"/>
      <c r="BX1274" s="104"/>
      <c r="BY1274" s="104"/>
      <c r="BZ1274" s="104"/>
      <c r="CA1274" s="104"/>
      <c r="CB1274" s="104"/>
      <c r="CC1274" s="104"/>
      <c r="CD1274" s="104"/>
      <c r="CE1274" s="104"/>
      <c r="CF1274" s="104"/>
      <c r="CG1274" s="104"/>
      <c r="CJ1274" s="104"/>
      <c r="CL1274" s="104"/>
      <c r="CM1274" s="104"/>
      <c r="CN1274" s="104"/>
      <c r="CO1274" s="104"/>
      <c r="CP1274" s="104"/>
      <c r="CQ1274" s="104"/>
      <c r="CR1274" s="104"/>
      <c r="CS1274" s="104"/>
      <c r="CT1274" s="104"/>
      <c r="CU1274" s="104"/>
    </row>
    <row r="1275" spans="1:99" ht="13" x14ac:dyDescent="0.3">
      <c r="A1275" s="104"/>
      <c r="B1275" s="104"/>
      <c r="C1275" s="104"/>
      <c r="D1275" s="104"/>
      <c r="E1275" s="104"/>
      <c r="F1275" s="104"/>
      <c r="G1275" s="104"/>
      <c r="H1275" s="104"/>
      <c r="I1275" s="104"/>
      <c r="J1275" s="104"/>
      <c r="K1275" s="104"/>
      <c r="L1275" s="104"/>
      <c r="M1275" s="104"/>
      <c r="P1275" s="104"/>
      <c r="Q1275" s="104"/>
      <c r="U1275" s="104"/>
      <c r="AQ1275" s="104"/>
      <c r="AR1275" s="104"/>
      <c r="AS1275" s="104"/>
      <c r="AT1275" s="104"/>
      <c r="AU1275" s="104"/>
      <c r="AV1275" s="104"/>
      <c r="AW1275" s="104"/>
      <c r="AX1275" s="104"/>
      <c r="AY1275" s="104"/>
      <c r="BH1275" s="104"/>
      <c r="BJ1275" s="104"/>
      <c r="BK1275" s="104"/>
      <c r="BL1275" s="104"/>
      <c r="BM1275" s="104"/>
      <c r="BN1275" s="104"/>
      <c r="BO1275" s="104"/>
      <c r="BP1275" s="104"/>
      <c r="BQ1275" s="104"/>
      <c r="BR1275" s="104"/>
      <c r="BS1275" s="104"/>
      <c r="BT1275" s="104"/>
      <c r="BV1275" s="104"/>
      <c r="BW1275" s="104"/>
      <c r="BX1275" s="104"/>
      <c r="BY1275" s="104"/>
      <c r="BZ1275" s="104"/>
      <c r="CA1275" s="104"/>
      <c r="CB1275" s="104"/>
      <c r="CC1275" s="104"/>
      <c r="CD1275" s="104"/>
      <c r="CE1275" s="104"/>
      <c r="CF1275" s="104"/>
      <c r="CG1275" s="104"/>
      <c r="CJ1275" s="104"/>
      <c r="CL1275" s="104"/>
      <c r="CM1275" s="104"/>
      <c r="CN1275" s="104"/>
      <c r="CO1275" s="104"/>
      <c r="CP1275" s="104"/>
      <c r="CQ1275" s="104"/>
      <c r="CR1275" s="104"/>
      <c r="CS1275" s="104"/>
      <c r="CT1275" s="104"/>
      <c r="CU1275" s="104"/>
    </row>
    <row r="1276" spans="1:99" ht="13" x14ac:dyDescent="0.3">
      <c r="A1276" s="104"/>
      <c r="B1276" s="104"/>
      <c r="C1276" s="104"/>
      <c r="D1276" s="104"/>
      <c r="E1276" s="104"/>
      <c r="F1276" s="104"/>
      <c r="G1276" s="104"/>
      <c r="H1276" s="104"/>
      <c r="I1276" s="104"/>
      <c r="J1276" s="104"/>
      <c r="K1276" s="104"/>
      <c r="L1276" s="104"/>
      <c r="M1276" s="104"/>
      <c r="P1276" s="104"/>
      <c r="Q1276" s="104"/>
      <c r="U1276" s="104"/>
      <c r="AQ1276" s="104"/>
      <c r="AR1276" s="104"/>
      <c r="AS1276" s="104"/>
      <c r="AT1276" s="104"/>
      <c r="AU1276" s="104"/>
      <c r="AV1276" s="104"/>
      <c r="AW1276" s="104"/>
      <c r="AX1276" s="104"/>
      <c r="AY1276" s="104"/>
      <c r="BH1276" s="104"/>
      <c r="BJ1276" s="104"/>
      <c r="BK1276" s="104"/>
      <c r="BL1276" s="104"/>
      <c r="BM1276" s="104"/>
      <c r="BN1276" s="104"/>
      <c r="BO1276" s="104"/>
      <c r="BP1276" s="104"/>
      <c r="BQ1276" s="104"/>
      <c r="BR1276" s="104"/>
      <c r="BS1276" s="104"/>
      <c r="BT1276" s="104"/>
      <c r="BV1276" s="104"/>
      <c r="BW1276" s="104"/>
      <c r="BX1276" s="104"/>
      <c r="BY1276" s="104"/>
      <c r="BZ1276" s="104"/>
      <c r="CA1276" s="104"/>
      <c r="CB1276" s="104"/>
      <c r="CC1276" s="104"/>
      <c r="CD1276" s="104"/>
      <c r="CE1276" s="104"/>
      <c r="CF1276" s="104"/>
      <c r="CG1276" s="104"/>
      <c r="CJ1276" s="104"/>
      <c r="CL1276" s="104"/>
      <c r="CM1276" s="104"/>
      <c r="CN1276" s="104"/>
      <c r="CO1276" s="104"/>
      <c r="CP1276" s="104"/>
      <c r="CQ1276" s="104"/>
      <c r="CR1276" s="104"/>
      <c r="CS1276" s="104"/>
      <c r="CT1276" s="104"/>
      <c r="CU1276" s="104"/>
    </row>
    <row r="1277" spans="1:99" ht="13" x14ac:dyDescent="0.3">
      <c r="A1277" s="104"/>
      <c r="B1277" s="104"/>
      <c r="C1277" s="104"/>
      <c r="D1277" s="104"/>
      <c r="E1277" s="104"/>
      <c r="F1277" s="104"/>
      <c r="G1277" s="104"/>
      <c r="H1277" s="104"/>
      <c r="I1277" s="104"/>
      <c r="J1277" s="104"/>
      <c r="K1277" s="104"/>
      <c r="L1277" s="104"/>
      <c r="M1277" s="104"/>
      <c r="P1277" s="104"/>
      <c r="Q1277" s="104"/>
      <c r="U1277" s="104"/>
      <c r="AQ1277" s="104"/>
      <c r="AR1277" s="104"/>
      <c r="AS1277" s="104"/>
      <c r="AT1277" s="104"/>
      <c r="AU1277" s="104"/>
      <c r="AV1277" s="104"/>
      <c r="AW1277" s="104"/>
      <c r="AX1277" s="104"/>
      <c r="AY1277" s="104"/>
      <c r="BH1277" s="104"/>
      <c r="BJ1277" s="104"/>
      <c r="BK1277" s="104"/>
      <c r="BL1277" s="104"/>
      <c r="BM1277" s="104"/>
      <c r="BN1277" s="104"/>
      <c r="BO1277" s="104"/>
      <c r="BP1277" s="104"/>
      <c r="BQ1277" s="104"/>
      <c r="BR1277" s="104"/>
      <c r="BS1277" s="104"/>
      <c r="BT1277" s="104"/>
      <c r="BV1277" s="104"/>
      <c r="BW1277" s="104"/>
      <c r="BX1277" s="104"/>
      <c r="BY1277" s="104"/>
      <c r="BZ1277" s="104"/>
      <c r="CA1277" s="104"/>
      <c r="CB1277" s="104"/>
      <c r="CC1277" s="104"/>
      <c r="CD1277" s="104"/>
      <c r="CE1277" s="104"/>
      <c r="CF1277" s="104"/>
      <c r="CG1277" s="104"/>
      <c r="CJ1277" s="104"/>
      <c r="CL1277" s="104"/>
      <c r="CM1277" s="104"/>
      <c r="CN1277" s="104"/>
      <c r="CO1277" s="104"/>
      <c r="CP1277" s="104"/>
      <c r="CQ1277" s="104"/>
      <c r="CR1277" s="104"/>
      <c r="CS1277" s="104"/>
      <c r="CT1277" s="104"/>
      <c r="CU1277" s="104"/>
    </row>
    <row r="1278" spans="1:99" ht="13" x14ac:dyDescent="0.3">
      <c r="A1278" s="104"/>
      <c r="B1278" s="104"/>
      <c r="C1278" s="104"/>
      <c r="D1278" s="104"/>
      <c r="E1278" s="104"/>
      <c r="F1278" s="104"/>
      <c r="G1278" s="104"/>
      <c r="H1278" s="104"/>
      <c r="I1278" s="104"/>
      <c r="J1278" s="104"/>
      <c r="K1278" s="104"/>
      <c r="L1278" s="104"/>
      <c r="M1278" s="104"/>
      <c r="P1278" s="104"/>
      <c r="Q1278" s="104"/>
      <c r="U1278" s="104"/>
      <c r="AQ1278" s="104"/>
      <c r="AR1278" s="104"/>
      <c r="AS1278" s="104"/>
      <c r="AT1278" s="104"/>
      <c r="AU1278" s="104"/>
      <c r="AV1278" s="104"/>
      <c r="AW1278" s="104"/>
      <c r="AX1278" s="104"/>
      <c r="AY1278" s="104"/>
      <c r="BH1278" s="104"/>
      <c r="BJ1278" s="104"/>
      <c r="BK1278" s="104"/>
      <c r="BL1278" s="104"/>
      <c r="BM1278" s="104"/>
      <c r="BN1278" s="104"/>
      <c r="BO1278" s="104"/>
      <c r="BP1278" s="104"/>
      <c r="BQ1278" s="104"/>
      <c r="BR1278" s="104"/>
      <c r="BS1278" s="104"/>
      <c r="BT1278" s="104"/>
      <c r="BV1278" s="104"/>
      <c r="BW1278" s="104"/>
      <c r="BX1278" s="104"/>
      <c r="BY1278" s="104"/>
      <c r="BZ1278" s="104"/>
      <c r="CA1278" s="104"/>
      <c r="CB1278" s="104"/>
      <c r="CC1278" s="104"/>
      <c r="CD1278" s="104"/>
      <c r="CE1278" s="104"/>
      <c r="CF1278" s="104"/>
      <c r="CG1278" s="104"/>
      <c r="CJ1278" s="104"/>
      <c r="CL1278" s="104"/>
      <c r="CM1278" s="104"/>
      <c r="CN1278" s="104"/>
      <c r="CO1278" s="104"/>
      <c r="CP1278" s="104"/>
      <c r="CQ1278" s="104"/>
      <c r="CR1278" s="104"/>
      <c r="CS1278" s="104"/>
      <c r="CT1278" s="104"/>
      <c r="CU1278" s="104"/>
    </row>
    <row r="1279" spans="1:99" ht="13" x14ac:dyDescent="0.3">
      <c r="A1279" s="104"/>
      <c r="B1279" s="104"/>
      <c r="C1279" s="104"/>
      <c r="D1279" s="104"/>
      <c r="E1279" s="104"/>
      <c r="F1279" s="104"/>
      <c r="G1279" s="104"/>
      <c r="H1279" s="104"/>
      <c r="I1279" s="104"/>
      <c r="J1279" s="104"/>
      <c r="K1279" s="104"/>
      <c r="L1279" s="104"/>
      <c r="M1279" s="104"/>
      <c r="P1279" s="104"/>
      <c r="Q1279" s="104"/>
      <c r="U1279" s="104"/>
      <c r="AQ1279" s="104"/>
      <c r="AR1279" s="104"/>
      <c r="AS1279" s="104"/>
      <c r="AT1279" s="104"/>
      <c r="AU1279" s="104"/>
      <c r="AV1279" s="104"/>
      <c r="AW1279" s="104"/>
      <c r="AX1279" s="104"/>
      <c r="AY1279" s="104"/>
      <c r="BH1279" s="104"/>
      <c r="BJ1279" s="104"/>
      <c r="BK1279" s="104"/>
      <c r="BL1279" s="104"/>
      <c r="BM1279" s="104"/>
      <c r="BN1279" s="104"/>
      <c r="BO1279" s="104"/>
      <c r="BP1279" s="104"/>
      <c r="BQ1279" s="104"/>
      <c r="BR1279" s="104"/>
      <c r="BS1279" s="104"/>
      <c r="BT1279" s="104"/>
      <c r="BV1279" s="104"/>
      <c r="BW1279" s="104"/>
      <c r="BX1279" s="104"/>
      <c r="BY1279" s="104"/>
      <c r="BZ1279" s="104"/>
      <c r="CA1279" s="104"/>
      <c r="CB1279" s="104"/>
      <c r="CC1279" s="104"/>
      <c r="CD1279" s="104"/>
      <c r="CE1279" s="104"/>
      <c r="CF1279" s="104"/>
      <c r="CG1279" s="104"/>
      <c r="CJ1279" s="104"/>
      <c r="CL1279" s="104"/>
      <c r="CM1279" s="104"/>
      <c r="CN1279" s="104"/>
      <c r="CO1279" s="104"/>
      <c r="CP1279" s="104"/>
      <c r="CQ1279" s="104"/>
      <c r="CR1279" s="104"/>
      <c r="CS1279" s="104"/>
      <c r="CT1279" s="104"/>
      <c r="CU1279" s="104"/>
    </row>
    <row r="1280" spans="1:99" ht="13" x14ac:dyDescent="0.3">
      <c r="A1280" s="104"/>
      <c r="B1280" s="104"/>
      <c r="C1280" s="104"/>
      <c r="D1280" s="104"/>
      <c r="E1280" s="104"/>
      <c r="F1280" s="104"/>
      <c r="G1280" s="104"/>
      <c r="H1280" s="104"/>
      <c r="I1280" s="104"/>
      <c r="J1280" s="104"/>
      <c r="K1280" s="104"/>
      <c r="L1280" s="104"/>
      <c r="M1280" s="104"/>
      <c r="P1280" s="104"/>
      <c r="Q1280" s="104"/>
      <c r="U1280" s="104"/>
      <c r="AQ1280" s="104"/>
      <c r="AR1280" s="104"/>
      <c r="AS1280" s="104"/>
      <c r="AT1280" s="104"/>
      <c r="AU1280" s="104"/>
      <c r="AV1280" s="104"/>
      <c r="AW1280" s="104"/>
      <c r="AX1280" s="104"/>
      <c r="AY1280" s="104"/>
      <c r="BH1280" s="104"/>
      <c r="BJ1280" s="104"/>
      <c r="BK1280" s="104"/>
      <c r="BL1280" s="104"/>
      <c r="BM1280" s="104"/>
      <c r="BN1280" s="104"/>
      <c r="BO1280" s="104"/>
      <c r="BP1280" s="104"/>
      <c r="BQ1280" s="104"/>
      <c r="BR1280" s="104"/>
      <c r="BS1280" s="104"/>
      <c r="BT1280" s="104"/>
      <c r="BV1280" s="104"/>
      <c r="BW1280" s="104"/>
      <c r="BX1280" s="104"/>
      <c r="BY1280" s="104"/>
      <c r="BZ1280" s="104"/>
      <c r="CA1280" s="104"/>
      <c r="CB1280" s="104"/>
      <c r="CC1280" s="104"/>
      <c r="CD1280" s="104"/>
      <c r="CE1280" s="104"/>
      <c r="CF1280" s="104"/>
      <c r="CG1280" s="104"/>
      <c r="CJ1280" s="104"/>
      <c r="CL1280" s="104"/>
      <c r="CM1280" s="104"/>
      <c r="CN1280" s="104"/>
      <c r="CO1280" s="104"/>
      <c r="CP1280" s="104"/>
      <c r="CQ1280" s="104"/>
      <c r="CR1280" s="104"/>
      <c r="CS1280" s="104"/>
      <c r="CT1280" s="104"/>
      <c r="CU1280" s="104"/>
    </row>
    <row r="1281" spans="1:99" ht="13" x14ac:dyDescent="0.3">
      <c r="A1281" s="104"/>
      <c r="B1281" s="104"/>
      <c r="C1281" s="104"/>
      <c r="D1281" s="104"/>
      <c r="E1281" s="104"/>
      <c r="F1281" s="104"/>
      <c r="G1281" s="104"/>
      <c r="H1281" s="104"/>
      <c r="I1281" s="104"/>
      <c r="J1281" s="104"/>
      <c r="K1281" s="104"/>
      <c r="L1281" s="104"/>
      <c r="M1281" s="104"/>
      <c r="P1281" s="104"/>
      <c r="Q1281" s="104"/>
      <c r="U1281" s="104"/>
      <c r="AQ1281" s="104"/>
      <c r="AR1281" s="104"/>
      <c r="AS1281" s="104"/>
      <c r="AT1281" s="104"/>
      <c r="AU1281" s="104"/>
      <c r="AV1281" s="104"/>
      <c r="AW1281" s="104"/>
      <c r="AX1281" s="104"/>
      <c r="AY1281" s="104"/>
      <c r="BH1281" s="104"/>
      <c r="BJ1281" s="104"/>
      <c r="BK1281" s="104"/>
      <c r="BL1281" s="104"/>
      <c r="BM1281" s="104"/>
      <c r="BN1281" s="104"/>
      <c r="BO1281" s="104"/>
      <c r="BP1281" s="104"/>
      <c r="BQ1281" s="104"/>
      <c r="BR1281" s="104"/>
      <c r="BS1281" s="104"/>
      <c r="BT1281" s="104"/>
      <c r="BV1281" s="104"/>
      <c r="BW1281" s="104"/>
      <c r="BX1281" s="104"/>
      <c r="BY1281" s="104"/>
      <c r="BZ1281" s="104"/>
      <c r="CA1281" s="104"/>
      <c r="CB1281" s="104"/>
      <c r="CC1281" s="104"/>
      <c r="CD1281" s="104"/>
      <c r="CE1281" s="104"/>
      <c r="CF1281" s="104"/>
      <c r="CG1281" s="104"/>
      <c r="CJ1281" s="104"/>
      <c r="CL1281" s="104"/>
      <c r="CM1281" s="104"/>
      <c r="CN1281" s="104"/>
      <c r="CO1281" s="104"/>
      <c r="CP1281" s="104"/>
      <c r="CQ1281" s="104"/>
      <c r="CR1281" s="104"/>
      <c r="CS1281" s="104"/>
      <c r="CT1281" s="104"/>
      <c r="CU1281" s="104"/>
    </row>
    <row r="1282" spans="1:99" ht="13" x14ac:dyDescent="0.3">
      <c r="A1282" s="104"/>
      <c r="B1282" s="104"/>
      <c r="C1282" s="104"/>
      <c r="D1282" s="104"/>
      <c r="E1282" s="104"/>
      <c r="F1282" s="104"/>
      <c r="G1282" s="104"/>
      <c r="H1282" s="104"/>
      <c r="I1282" s="104"/>
      <c r="J1282" s="104"/>
      <c r="K1282" s="104"/>
      <c r="L1282" s="104"/>
      <c r="M1282" s="104"/>
      <c r="P1282" s="104"/>
      <c r="Q1282" s="104"/>
      <c r="U1282" s="104"/>
      <c r="AQ1282" s="104"/>
      <c r="AR1282" s="104"/>
      <c r="AS1282" s="104"/>
      <c r="AT1282" s="104"/>
      <c r="AU1282" s="104"/>
      <c r="AV1282" s="104"/>
      <c r="AW1282" s="104"/>
      <c r="AX1282" s="104"/>
      <c r="AY1282" s="104"/>
      <c r="BH1282" s="104"/>
      <c r="BJ1282" s="104"/>
      <c r="BK1282" s="104"/>
      <c r="BL1282" s="104"/>
      <c r="BM1282" s="104"/>
      <c r="BN1282" s="104"/>
      <c r="BO1282" s="104"/>
      <c r="BP1282" s="104"/>
      <c r="BQ1282" s="104"/>
      <c r="BR1282" s="104"/>
      <c r="BS1282" s="104"/>
      <c r="BT1282" s="104"/>
      <c r="BV1282" s="104"/>
      <c r="BW1282" s="104"/>
      <c r="BX1282" s="104"/>
      <c r="BY1282" s="104"/>
      <c r="BZ1282" s="104"/>
      <c r="CA1282" s="104"/>
      <c r="CB1282" s="104"/>
      <c r="CC1282" s="104"/>
      <c r="CD1282" s="104"/>
      <c r="CE1282" s="104"/>
      <c r="CF1282" s="104"/>
      <c r="CG1282" s="104"/>
      <c r="CJ1282" s="104"/>
      <c r="CL1282" s="104"/>
      <c r="CM1282" s="104"/>
      <c r="CN1282" s="104"/>
      <c r="CO1282" s="104"/>
      <c r="CP1282" s="104"/>
      <c r="CQ1282" s="104"/>
      <c r="CR1282" s="104"/>
      <c r="CS1282" s="104"/>
      <c r="CT1282" s="104"/>
      <c r="CU1282" s="104"/>
    </row>
    <row r="1283" spans="1:99" ht="13" x14ac:dyDescent="0.3">
      <c r="A1283" s="104"/>
      <c r="B1283" s="104"/>
      <c r="C1283" s="104"/>
      <c r="D1283" s="104"/>
      <c r="E1283" s="104"/>
      <c r="F1283" s="104"/>
      <c r="G1283" s="104"/>
      <c r="H1283" s="104"/>
      <c r="I1283" s="104"/>
      <c r="J1283" s="104"/>
      <c r="K1283" s="104"/>
      <c r="L1283" s="104"/>
      <c r="M1283" s="104"/>
      <c r="P1283" s="104"/>
      <c r="Q1283" s="104"/>
      <c r="U1283" s="104"/>
      <c r="AQ1283" s="104"/>
      <c r="AR1283" s="104"/>
      <c r="AS1283" s="104"/>
      <c r="AT1283" s="104"/>
      <c r="AU1283" s="104"/>
      <c r="AV1283" s="104"/>
      <c r="AW1283" s="104"/>
      <c r="AX1283" s="104"/>
      <c r="AY1283" s="104"/>
      <c r="BH1283" s="104"/>
      <c r="BJ1283" s="104"/>
      <c r="BK1283" s="104"/>
      <c r="BL1283" s="104"/>
      <c r="BM1283" s="104"/>
      <c r="BN1283" s="104"/>
      <c r="BO1283" s="104"/>
      <c r="BP1283" s="104"/>
      <c r="BQ1283" s="104"/>
      <c r="BR1283" s="104"/>
      <c r="BS1283" s="104"/>
      <c r="BT1283" s="104"/>
      <c r="BV1283" s="104"/>
      <c r="BW1283" s="104"/>
      <c r="BX1283" s="104"/>
      <c r="BY1283" s="104"/>
      <c r="BZ1283" s="104"/>
      <c r="CA1283" s="104"/>
      <c r="CB1283" s="104"/>
      <c r="CC1283" s="104"/>
      <c r="CD1283" s="104"/>
      <c r="CE1283" s="104"/>
      <c r="CF1283" s="104"/>
      <c r="CG1283" s="104"/>
      <c r="CJ1283" s="104"/>
      <c r="CL1283" s="104"/>
      <c r="CM1283" s="104"/>
      <c r="CN1283" s="104"/>
      <c r="CO1283" s="104"/>
      <c r="CP1283" s="104"/>
      <c r="CQ1283" s="104"/>
      <c r="CR1283" s="104"/>
      <c r="CS1283" s="104"/>
      <c r="CT1283" s="104"/>
      <c r="CU1283" s="104"/>
    </row>
    <row r="1284" spans="1:99" ht="13" x14ac:dyDescent="0.3">
      <c r="A1284" s="104"/>
      <c r="B1284" s="104"/>
      <c r="C1284" s="104"/>
      <c r="D1284" s="104"/>
      <c r="E1284" s="104"/>
      <c r="F1284" s="104"/>
      <c r="G1284" s="104"/>
      <c r="H1284" s="104"/>
      <c r="I1284" s="104"/>
      <c r="J1284" s="104"/>
      <c r="K1284" s="104"/>
      <c r="L1284" s="104"/>
      <c r="M1284" s="104"/>
      <c r="P1284" s="104"/>
      <c r="Q1284" s="104"/>
      <c r="U1284" s="104"/>
      <c r="AQ1284" s="104"/>
      <c r="AR1284" s="104"/>
      <c r="AS1284" s="104"/>
      <c r="AT1284" s="104"/>
      <c r="AU1284" s="104"/>
      <c r="AV1284" s="104"/>
      <c r="AW1284" s="104"/>
      <c r="AX1284" s="104"/>
      <c r="AY1284" s="104"/>
      <c r="BH1284" s="104"/>
      <c r="BJ1284" s="104"/>
      <c r="BK1284" s="104"/>
      <c r="BL1284" s="104"/>
      <c r="BM1284" s="104"/>
      <c r="BN1284" s="104"/>
      <c r="BO1284" s="104"/>
      <c r="BP1284" s="104"/>
      <c r="BQ1284" s="104"/>
      <c r="BR1284" s="104"/>
      <c r="BS1284" s="104"/>
      <c r="BT1284" s="104"/>
      <c r="BV1284" s="104"/>
      <c r="BW1284" s="104"/>
      <c r="BX1284" s="104"/>
      <c r="BY1284" s="104"/>
      <c r="BZ1284" s="104"/>
      <c r="CA1284" s="104"/>
      <c r="CB1284" s="104"/>
      <c r="CC1284" s="104"/>
      <c r="CD1284" s="104"/>
      <c r="CE1284" s="104"/>
      <c r="CF1284" s="104"/>
      <c r="CG1284" s="104"/>
      <c r="CJ1284" s="104"/>
      <c r="CL1284" s="104"/>
      <c r="CM1284" s="104"/>
      <c r="CN1284" s="104"/>
      <c r="CO1284" s="104"/>
      <c r="CP1284" s="104"/>
      <c r="CQ1284" s="104"/>
      <c r="CR1284" s="104"/>
      <c r="CS1284" s="104"/>
      <c r="CT1284" s="104"/>
      <c r="CU1284" s="104"/>
    </row>
    <row r="1285" spans="1:99" ht="13" x14ac:dyDescent="0.3">
      <c r="A1285" s="104"/>
      <c r="B1285" s="104"/>
      <c r="C1285" s="104"/>
      <c r="D1285" s="104"/>
      <c r="E1285" s="104"/>
      <c r="F1285" s="104"/>
      <c r="G1285" s="104"/>
      <c r="H1285" s="104"/>
      <c r="I1285" s="104"/>
      <c r="J1285" s="104"/>
      <c r="K1285" s="104"/>
      <c r="L1285" s="104"/>
      <c r="M1285" s="104"/>
      <c r="P1285" s="104"/>
      <c r="Q1285" s="104"/>
      <c r="U1285" s="104"/>
      <c r="AQ1285" s="104"/>
      <c r="AR1285" s="104"/>
      <c r="AS1285" s="104"/>
      <c r="AT1285" s="104"/>
      <c r="AU1285" s="104"/>
      <c r="AV1285" s="104"/>
      <c r="AW1285" s="104"/>
      <c r="AX1285" s="104"/>
      <c r="AY1285" s="104"/>
      <c r="BH1285" s="104"/>
      <c r="BJ1285" s="104"/>
      <c r="BK1285" s="104"/>
      <c r="BL1285" s="104"/>
      <c r="BM1285" s="104"/>
      <c r="BN1285" s="104"/>
      <c r="BO1285" s="104"/>
      <c r="BP1285" s="104"/>
      <c r="BQ1285" s="104"/>
      <c r="BR1285" s="104"/>
      <c r="BS1285" s="104"/>
      <c r="BT1285" s="104"/>
      <c r="BV1285" s="104"/>
      <c r="BW1285" s="104"/>
      <c r="BX1285" s="104"/>
      <c r="BY1285" s="104"/>
      <c r="BZ1285" s="104"/>
      <c r="CA1285" s="104"/>
      <c r="CB1285" s="104"/>
      <c r="CC1285" s="104"/>
      <c r="CD1285" s="104"/>
      <c r="CE1285" s="104"/>
      <c r="CF1285" s="104"/>
      <c r="CG1285" s="104"/>
      <c r="CJ1285" s="104"/>
      <c r="CL1285" s="104"/>
      <c r="CM1285" s="104"/>
      <c r="CN1285" s="104"/>
      <c r="CO1285" s="104"/>
      <c r="CP1285" s="104"/>
      <c r="CQ1285" s="104"/>
      <c r="CR1285" s="104"/>
      <c r="CS1285" s="104"/>
      <c r="CT1285" s="104"/>
      <c r="CU1285" s="104"/>
    </row>
    <row r="1286" spans="1:99" ht="13" x14ac:dyDescent="0.3">
      <c r="A1286" s="104"/>
      <c r="B1286" s="104"/>
      <c r="C1286" s="104"/>
      <c r="D1286" s="104"/>
      <c r="E1286" s="104"/>
      <c r="F1286" s="104"/>
      <c r="G1286" s="104"/>
      <c r="H1286" s="104"/>
      <c r="I1286" s="104"/>
      <c r="J1286" s="104"/>
      <c r="K1286" s="104"/>
      <c r="L1286" s="104"/>
      <c r="M1286" s="104"/>
      <c r="P1286" s="104"/>
      <c r="Q1286" s="104"/>
      <c r="U1286" s="104"/>
      <c r="AQ1286" s="104"/>
      <c r="AR1286" s="104"/>
      <c r="AS1286" s="104"/>
      <c r="AT1286" s="104"/>
      <c r="AU1286" s="104"/>
      <c r="AV1286" s="104"/>
      <c r="AW1286" s="104"/>
      <c r="AX1286" s="104"/>
      <c r="AY1286" s="104"/>
      <c r="BH1286" s="104"/>
      <c r="BJ1286" s="104"/>
      <c r="BK1286" s="104"/>
      <c r="BL1286" s="104"/>
      <c r="BM1286" s="104"/>
      <c r="BN1286" s="104"/>
      <c r="BO1286" s="104"/>
      <c r="BP1286" s="104"/>
      <c r="BQ1286" s="104"/>
      <c r="BR1286" s="104"/>
      <c r="BS1286" s="104"/>
      <c r="BT1286" s="104"/>
      <c r="BV1286" s="104"/>
      <c r="BW1286" s="104"/>
      <c r="BX1286" s="104"/>
      <c r="BY1286" s="104"/>
      <c r="BZ1286" s="104"/>
      <c r="CA1286" s="104"/>
      <c r="CB1286" s="104"/>
      <c r="CC1286" s="104"/>
      <c r="CD1286" s="104"/>
      <c r="CE1286" s="104"/>
      <c r="CF1286" s="104"/>
      <c r="CG1286" s="104"/>
      <c r="CJ1286" s="104"/>
      <c r="CL1286" s="104"/>
      <c r="CM1286" s="104"/>
      <c r="CN1286" s="104"/>
      <c r="CO1286" s="104"/>
      <c r="CP1286" s="104"/>
      <c r="CQ1286" s="104"/>
      <c r="CR1286" s="104"/>
      <c r="CS1286" s="104"/>
      <c r="CT1286" s="104"/>
      <c r="CU1286" s="104"/>
    </row>
    <row r="1287" spans="1:99" ht="13" x14ac:dyDescent="0.3">
      <c r="A1287" s="104"/>
      <c r="B1287" s="104"/>
      <c r="C1287" s="104"/>
      <c r="D1287" s="104"/>
      <c r="E1287" s="104"/>
      <c r="F1287" s="104"/>
      <c r="G1287" s="104"/>
      <c r="H1287" s="104"/>
      <c r="I1287" s="104"/>
      <c r="J1287" s="104"/>
      <c r="K1287" s="104"/>
      <c r="L1287" s="104"/>
      <c r="M1287" s="104"/>
      <c r="P1287" s="104"/>
      <c r="Q1287" s="104"/>
      <c r="U1287" s="104"/>
      <c r="AQ1287" s="104"/>
      <c r="AR1287" s="104"/>
      <c r="AS1287" s="104"/>
      <c r="AT1287" s="104"/>
      <c r="AU1287" s="104"/>
      <c r="AV1287" s="104"/>
      <c r="AW1287" s="104"/>
      <c r="AX1287" s="104"/>
      <c r="AY1287" s="104"/>
      <c r="BH1287" s="104"/>
      <c r="BJ1287" s="104"/>
      <c r="BK1287" s="104"/>
      <c r="BL1287" s="104"/>
      <c r="BM1287" s="104"/>
      <c r="BN1287" s="104"/>
      <c r="BO1287" s="104"/>
      <c r="BP1287" s="104"/>
      <c r="BQ1287" s="104"/>
      <c r="BR1287" s="104"/>
      <c r="BS1287" s="104"/>
      <c r="BT1287" s="104"/>
      <c r="BV1287" s="104"/>
      <c r="BW1287" s="104"/>
      <c r="BX1287" s="104"/>
      <c r="BY1287" s="104"/>
      <c r="BZ1287" s="104"/>
      <c r="CA1287" s="104"/>
      <c r="CB1287" s="104"/>
      <c r="CC1287" s="104"/>
      <c r="CD1287" s="104"/>
      <c r="CE1287" s="104"/>
      <c r="CF1287" s="104"/>
      <c r="CG1287" s="104"/>
      <c r="CJ1287" s="104"/>
      <c r="CL1287" s="104"/>
      <c r="CM1287" s="104"/>
      <c r="CN1287" s="104"/>
      <c r="CO1287" s="104"/>
      <c r="CP1287" s="104"/>
      <c r="CQ1287" s="104"/>
      <c r="CR1287" s="104"/>
      <c r="CS1287" s="104"/>
      <c r="CT1287" s="104"/>
      <c r="CU1287" s="104"/>
    </row>
    <row r="1288" spans="1:99" ht="13" x14ac:dyDescent="0.3">
      <c r="A1288" s="104"/>
      <c r="B1288" s="104"/>
      <c r="C1288" s="104"/>
      <c r="D1288" s="104"/>
      <c r="E1288" s="104"/>
      <c r="F1288" s="104"/>
      <c r="G1288" s="104"/>
      <c r="H1288" s="104"/>
      <c r="I1288" s="104"/>
      <c r="J1288" s="104"/>
      <c r="K1288" s="104"/>
      <c r="L1288" s="104"/>
      <c r="M1288" s="104"/>
      <c r="P1288" s="104"/>
      <c r="Q1288" s="104"/>
      <c r="U1288" s="104"/>
      <c r="AQ1288" s="104"/>
      <c r="AR1288" s="104"/>
      <c r="AS1288" s="104"/>
      <c r="AT1288" s="104"/>
      <c r="AU1288" s="104"/>
      <c r="AV1288" s="104"/>
      <c r="AW1288" s="104"/>
      <c r="AX1288" s="104"/>
      <c r="AY1288" s="104"/>
      <c r="BH1288" s="104"/>
      <c r="BJ1288" s="104"/>
      <c r="BK1288" s="104"/>
      <c r="BL1288" s="104"/>
      <c r="BM1288" s="104"/>
      <c r="BN1288" s="104"/>
      <c r="BO1288" s="104"/>
      <c r="BP1288" s="104"/>
      <c r="BQ1288" s="104"/>
      <c r="BR1288" s="104"/>
      <c r="BS1288" s="104"/>
      <c r="BT1288" s="104"/>
      <c r="BV1288" s="104"/>
      <c r="BW1288" s="104"/>
      <c r="BX1288" s="104"/>
      <c r="BY1288" s="104"/>
      <c r="BZ1288" s="104"/>
      <c r="CA1288" s="104"/>
      <c r="CB1288" s="104"/>
      <c r="CC1288" s="104"/>
      <c r="CD1288" s="104"/>
      <c r="CE1288" s="104"/>
      <c r="CF1288" s="104"/>
      <c r="CG1288" s="104"/>
      <c r="CJ1288" s="104"/>
      <c r="CL1288" s="104"/>
      <c r="CM1288" s="104"/>
      <c r="CN1288" s="104"/>
      <c r="CO1288" s="104"/>
      <c r="CP1288" s="104"/>
      <c r="CQ1288" s="104"/>
      <c r="CR1288" s="104"/>
      <c r="CS1288" s="104"/>
      <c r="CT1288" s="104"/>
      <c r="CU1288" s="104"/>
    </row>
    <row r="1289" spans="1:99" ht="13" x14ac:dyDescent="0.3">
      <c r="A1289" s="104"/>
      <c r="B1289" s="104"/>
      <c r="C1289" s="104"/>
      <c r="D1289" s="104"/>
      <c r="E1289" s="104"/>
      <c r="F1289" s="104"/>
      <c r="G1289" s="104"/>
      <c r="H1289" s="104"/>
      <c r="I1289" s="104"/>
      <c r="J1289" s="104"/>
      <c r="K1289" s="104"/>
      <c r="L1289" s="104"/>
      <c r="M1289" s="104"/>
      <c r="P1289" s="104"/>
      <c r="Q1289" s="104"/>
      <c r="U1289" s="104"/>
      <c r="AQ1289" s="104"/>
      <c r="AR1289" s="104"/>
      <c r="AS1289" s="104"/>
      <c r="AT1289" s="104"/>
      <c r="AU1289" s="104"/>
      <c r="AV1289" s="104"/>
      <c r="AW1289" s="104"/>
      <c r="AX1289" s="104"/>
      <c r="AY1289" s="104"/>
      <c r="BH1289" s="104"/>
      <c r="BJ1289" s="104"/>
      <c r="BK1289" s="104"/>
      <c r="BL1289" s="104"/>
      <c r="BM1289" s="104"/>
      <c r="BN1289" s="104"/>
      <c r="BO1289" s="104"/>
      <c r="BP1289" s="104"/>
      <c r="BQ1289" s="104"/>
      <c r="BR1289" s="104"/>
      <c r="BS1289" s="104"/>
      <c r="BT1289" s="104"/>
      <c r="BV1289" s="104"/>
      <c r="BW1289" s="104"/>
      <c r="BX1289" s="104"/>
      <c r="BY1289" s="104"/>
      <c r="BZ1289" s="104"/>
      <c r="CA1289" s="104"/>
      <c r="CB1289" s="104"/>
      <c r="CC1289" s="104"/>
      <c r="CD1289" s="104"/>
      <c r="CE1289" s="104"/>
      <c r="CF1289" s="104"/>
      <c r="CG1289" s="104"/>
      <c r="CJ1289" s="104"/>
      <c r="CL1289" s="104"/>
      <c r="CM1289" s="104"/>
      <c r="CN1289" s="104"/>
      <c r="CO1289" s="104"/>
      <c r="CP1289" s="104"/>
      <c r="CQ1289" s="104"/>
      <c r="CR1289" s="104"/>
      <c r="CS1289" s="104"/>
      <c r="CT1289" s="104"/>
      <c r="CU1289" s="104"/>
    </row>
    <row r="1290" spans="1:99" ht="13" x14ac:dyDescent="0.3">
      <c r="A1290" s="104"/>
      <c r="B1290" s="104"/>
      <c r="C1290" s="104"/>
      <c r="D1290" s="104"/>
      <c r="E1290" s="104"/>
      <c r="F1290" s="104"/>
      <c r="G1290" s="104"/>
      <c r="H1290" s="104"/>
      <c r="I1290" s="104"/>
      <c r="J1290" s="104"/>
      <c r="K1290" s="104"/>
      <c r="L1290" s="104"/>
      <c r="M1290" s="104"/>
      <c r="P1290" s="104"/>
      <c r="Q1290" s="104"/>
      <c r="U1290" s="104"/>
      <c r="AQ1290" s="104"/>
      <c r="AR1290" s="104"/>
      <c r="AS1290" s="104"/>
      <c r="AT1290" s="104"/>
      <c r="AU1290" s="104"/>
      <c r="AV1290" s="104"/>
      <c r="AW1290" s="104"/>
      <c r="AX1290" s="104"/>
      <c r="AY1290" s="104"/>
      <c r="BH1290" s="104"/>
      <c r="BJ1290" s="104"/>
      <c r="BK1290" s="104"/>
      <c r="BL1290" s="104"/>
      <c r="BM1290" s="104"/>
      <c r="BN1290" s="104"/>
      <c r="BO1290" s="104"/>
      <c r="BP1290" s="104"/>
      <c r="BQ1290" s="104"/>
      <c r="BR1290" s="104"/>
      <c r="BS1290" s="104"/>
      <c r="BT1290" s="104"/>
      <c r="BV1290" s="104"/>
      <c r="BW1290" s="104"/>
      <c r="BX1290" s="104"/>
      <c r="BY1290" s="104"/>
      <c r="BZ1290" s="104"/>
      <c r="CA1290" s="104"/>
      <c r="CB1290" s="104"/>
      <c r="CC1290" s="104"/>
      <c r="CD1290" s="104"/>
      <c r="CE1290" s="104"/>
      <c r="CF1290" s="104"/>
      <c r="CG1290" s="104"/>
      <c r="CJ1290" s="104"/>
      <c r="CL1290" s="104"/>
      <c r="CM1290" s="104"/>
      <c r="CN1290" s="104"/>
      <c r="CO1290" s="104"/>
      <c r="CP1290" s="104"/>
      <c r="CQ1290" s="104"/>
      <c r="CR1290" s="104"/>
      <c r="CS1290" s="104"/>
      <c r="CT1290" s="104"/>
      <c r="CU1290" s="104"/>
    </row>
    <row r="1291" spans="1:99" ht="13" x14ac:dyDescent="0.3">
      <c r="A1291" s="104"/>
      <c r="B1291" s="104"/>
      <c r="C1291" s="104"/>
      <c r="D1291" s="104"/>
      <c r="E1291" s="104"/>
      <c r="F1291" s="104"/>
      <c r="G1291" s="104"/>
      <c r="H1291" s="104"/>
      <c r="I1291" s="104"/>
      <c r="J1291" s="104"/>
      <c r="K1291" s="104"/>
      <c r="L1291" s="104"/>
      <c r="M1291" s="104"/>
      <c r="P1291" s="104"/>
      <c r="Q1291" s="104"/>
      <c r="U1291" s="104"/>
      <c r="AQ1291" s="104"/>
      <c r="AR1291" s="104"/>
      <c r="AS1291" s="104"/>
      <c r="AT1291" s="104"/>
      <c r="AU1291" s="104"/>
      <c r="AV1291" s="104"/>
      <c r="AW1291" s="104"/>
      <c r="AX1291" s="104"/>
      <c r="AY1291" s="104"/>
      <c r="BH1291" s="104"/>
      <c r="BJ1291" s="104"/>
      <c r="BK1291" s="104"/>
      <c r="BL1291" s="104"/>
      <c r="BM1291" s="104"/>
      <c r="BN1291" s="104"/>
      <c r="BO1291" s="104"/>
      <c r="BP1291" s="104"/>
      <c r="BQ1291" s="104"/>
      <c r="BR1291" s="104"/>
      <c r="BS1291" s="104"/>
      <c r="BT1291" s="104"/>
      <c r="BV1291" s="104"/>
      <c r="BW1291" s="104"/>
      <c r="BX1291" s="104"/>
      <c r="BY1291" s="104"/>
      <c r="BZ1291" s="104"/>
      <c r="CA1291" s="104"/>
      <c r="CB1291" s="104"/>
      <c r="CC1291" s="104"/>
      <c r="CD1291" s="104"/>
      <c r="CE1291" s="104"/>
      <c r="CF1291" s="104"/>
      <c r="CG1291" s="104"/>
      <c r="CJ1291" s="104"/>
      <c r="CL1291" s="104"/>
      <c r="CM1291" s="104"/>
      <c r="CN1291" s="104"/>
      <c r="CO1291" s="104"/>
      <c r="CP1291" s="104"/>
      <c r="CQ1291" s="104"/>
      <c r="CR1291" s="104"/>
      <c r="CS1291" s="104"/>
      <c r="CT1291" s="104"/>
      <c r="CU1291" s="104"/>
    </row>
    <row r="1292" spans="1:99" ht="13" x14ac:dyDescent="0.3">
      <c r="A1292" s="104"/>
      <c r="B1292" s="104"/>
      <c r="C1292" s="104"/>
      <c r="D1292" s="104"/>
      <c r="E1292" s="104"/>
      <c r="F1292" s="104"/>
      <c r="G1292" s="104"/>
      <c r="H1292" s="104"/>
      <c r="I1292" s="104"/>
      <c r="J1292" s="104"/>
      <c r="K1292" s="104"/>
      <c r="L1292" s="104"/>
      <c r="M1292" s="104"/>
      <c r="P1292" s="104"/>
      <c r="Q1292" s="104"/>
      <c r="U1292" s="104"/>
      <c r="AQ1292" s="104"/>
      <c r="AR1292" s="104"/>
      <c r="AS1292" s="104"/>
      <c r="AT1292" s="104"/>
      <c r="AU1292" s="104"/>
      <c r="AV1292" s="104"/>
      <c r="AW1292" s="104"/>
      <c r="AX1292" s="104"/>
      <c r="AY1292" s="104"/>
      <c r="BH1292" s="104"/>
      <c r="BJ1292" s="104"/>
      <c r="BK1292" s="104"/>
      <c r="BL1292" s="104"/>
      <c r="BM1292" s="104"/>
      <c r="BN1292" s="104"/>
      <c r="BO1292" s="104"/>
      <c r="BP1292" s="104"/>
      <c r="BQ1292" s="104"/>
      <c r="BR1292" s="104"/>
      <c r="BS1292" s="104"/>
      <c r="BT1292" s="104"/>
      <c r="BV1292" s="104"/>
      <c r="BW1292" s="104"/>
      <c r="BX1292" s="104"/>
      <c r="BY1292" s="104"/>
      <c r="BZ1292" s="104"/>
      <c r="CA1292" s="104"/>
      <c r="CB1292" s="104"/>
      <c r="CC1292" s="104"/>
      <c r="CD1292" s="104"/>
      <c r="CE1292" s="104"/>
      <c r="CF1292" s="104"/>
      <c r="CG1292" s="104"/>
      <c r="CJ1292" s="104"/>
      <c r="CL1292" s="104"/>
      <c r="CM1292" s="104"/>
      <c r="CN1292" s="104"/>
      <c r="CO1292" s="104"/>
      <c r="CP1292" s="104"/>
      <c r="CQ1292" s="104"/>
      <c r="CR1292" s="104"/>
      <c r="CS1292" s="104"/>
      <c r="CT1292" s="104"/>
      <c r="CU1292" s="104"/>
    </row>
    <row r="1293" spans="1:99" ht="13" x14ac:dyDescent="0.3">
      <c r="A1293" s="104"/>
      <c r="B1293" s="104"/>
      <c r="C1293" s="104"/>
      <c r="D1293" s="104"/>
      <c r="E1293" s="104"/>
      <c r="F1293" s="104"/>
      <c r="G1293" s="104"/>
      <c r="H1293" s="104"/>
      <c r="I1293" s="104"/>
      <c r="J1293" s="104"/>
      <c r="K1293" s="104"/>
      <c r="L1293" s="104"/>
      <c r="M1293" s="104"/>
      <c r="P1293" s="104"/>
      <c r="Q1293" s="104"/>
      <c r="U1293" s="104"/>
      <c r="AQ1293" s="104"/>
      <c r="AR1293" s="104"/>
      <c r="AS1293" s="104"/>
      <c r="AT1293" s="104"/>
      <c r="AU1293" s="104"/>
      <c r="AV1293" s="104"/>
      <c r="AW1293" s="104"/>
      <c r="AX1293" s="104"/>
      <c r="AY1293" s="104"/>
      <c r="BH1293" s="104"/>
      <c r="BJ1293" s="104"/>
      <c r="BK1293" s="104"/>
      <c r="BL1293" s="104"/>
      <c r="BM1293" s="104"/>
      <c r="BN1293" s="104"/>
      <c r="BO1293" s="104"/>
      <c r="BP1293" s="104"/>
      <c r="BQ1293" s="104"/>
      <c r="BR1293" s="104"/>
      <c r="BS1293" s="104"/>
      <c r="BT1293" s="104"/>
      <c r="BV1293" s="104"/>
      <c r="BW1293" s="104"/>
      <c r="BX1293" s="104"/>
      <c r="BY1293" s="104"/>
      <c r="BZ1293" s="104"/>
      <c r="CA1293" s="104"/>
      <c r="CB1293" s="104"/>
      <c r="CC1293" s="104"/>
      <c r="CD1293" s="104"/>
      <c r="CE1293" s="104"/>
      <c r="CF1293" s="104"/>
      <c r="CG1293" s="104"/>
      <c r="CJ1293" s="104"/>
      <c r="CL1293" s="104"/>
      <c r="CM1293" s="104"/>
      <c r="CN1293" s="104"/>
      <c r="CO1293" s="104"/>
      <c r="CP1293" s="104"/>
      <c r="CQ1293" s="104"/>
      <c r="CR1293" s="104"/>
      <c r="CS1293" s="104"/>
      <c r="CT1293" s="104"/>
      <c r="CU1293" s="104"/>
    </row>
    <row r="1294" spans="1:99" ht="13" x14ac:dyDescent="0.3">
      <c r="A1294" s="104"/>
      <c r="B1294" s="104"/>
      <c r="C1294" s="104"/>
      <c r="D1294" s="104"/>
      <c r="E1294" s="104"/>
      <c r="F1294" s="104"/>
      <c r="G1294" s="104"/>
      <c r="H1294" s="104"/>
      <c r="I1294" s="104"/>
      <c r="J1294" s="104"/>
      <c r="K1294" s="104"/>
      <c r="L1294" s="104"/>
      <c r="M1294" s="104"/>
      <c r="P1294" s="104"/>
      <c r="Q1294" s="104"/>
      <c r="U1294" s="104"/>
      <c r="AQ1294" s="104"/>
      <c r="AR1294" s="104"/>
      <c r="AS1294" s="104"/>
      <c r="AT1294" s="104"/>
      <c r="AU1294" s="104"/>
      <c r="AV1294" s="104"/>
      <c r="AW1294" s="104"/>
      <c r="AX1294" s="104"/>
      <c r="AY1294" s="104"/>
      <c r="BH1294" s="104"/>
      <c r="BJ1294" s="104"/>
      <c r="BK1294" s="104"/>
      <c r="BL1294" s="104"/>
      <c r="BM1294" s="104"/>
      <c r="BN1294" s="104"/>
      <c r="BO1294" s="104"/>
      <c r="BP1294" s="104"/>
      <c r="BQ1294" s="104"/>
      <c r="BR1294" s="104"/>
      <c r="BS1294" s="104"/>
      <c r="BT1294" s="104"/>
      <c r="BV1294" s="104"/>
      <c r="BW1294" s="104"/>
      <c r="BX1294" s="104"/>
      <c r="BY1294" s="104"/>
      <c r="BZ1294" s="104"/>
      <c r="CA1294" s="104"/>
      <c r="CB1294" s="104"/>
      <c r="CC1294" s="104"/>
      <c r="CD1294" s="104"/>
      <c r="CE1294" s="104"/>
      <c r="CF1294" s="104"/>
      <c r="CG1294" s="104"/>
      <c r="CJ1294" s="104"/>
      <c r="CL1294" s="104"/>
      <c r="CM1294" s="104"/>
      <c r="CN1294" s="104"/>
      <c r="CO1294" s="104"/>
      <c r="CP1294" s="104"/>
      <c r="CQ1294" s="104"/>
      <c r="CR1294" s="104"/>
      <c r="CS1294" s="104"/>
      <c r="CT1294" s="104"/>
      <c r="CU1294" s="104"/>
    </row>
    <row r="1295" spans="1:99" ht="13" x14ac:dyDescent="0.3">
      <c r="A1295" s="104"/>
      <c r="B1295" s="104"/>
      <c r="C1295" s="104"/>
      <c r="D1295" s="104"/>
      <c r="E1295" s="104"/>
      <c r="F1295" s="104"/>
      <c r="G1295" s="104"/>
      <c r="H1295" s="104"/>
      <c r="I1295" s="104"/>
      <c r="J1295" s="104"/>
      <c r="K1295" s="104"/>
      <c r="L1295" s="104"/>
      <c r="M1295" s="104"/>
      <c r="P1295" s="104"/>
      <c r="Q1295" s="104"/>
      <c r="U1295" s="104"/>
      <c r="AQ1295" s="104"/>
      <c r="AR1295" s="104"/>
      <c r="AS1295" s="104"/>
      <c r="AT1295" s="104"/>
      <c r="AU1295" s="104"/>
      <c r="AV1295" s="104"/>
      <c r="AW1295" s="104"/>
      <c r="AX1295" s="104"/>
      <c r="AY1295" s="104"/>
      <c r="BH1295" s="104"/>
      <c r="BJ1295" s="104"/>
      <c r="BK1295" s="104"/>
      <c r="BL1295" s="104"/>
      <c r="BM1295" s="104"/>
      <c r="BN1295" s="104"/>
      <c r="BO1295" s="104"/>
      <c r="BP1295" s="104"/>
      <c r="BQ1295" s="104"/>
      <c r="BR1295" s="104"/>
      <c r="BS1295" s="104"/>
      <c r="BT1295" s="104"/>
      <c r="BV1295" s="104"/>
      <c r="BW1295" s="104"/>
      <c r="BX1295" s="104"/>
      <c r="BY1295" s="104"/>
      <c r="BZ1295" s="104"/>
      <c r="CA1295" s="104"/>
      <c r="CB1295" s="104"/>
      <c r="CC1295" s="104"/>
      <c r="CD1295" s="104"/>
      <c r="CE1295" s="104"/>
      <c r="CF1295" s="104"/>
      <c r="CG1295" s="104"/>
      <c r="CJ1295" s="104"/>
      <c r="CL1295" s="104"/>
      <c r="CM1295" s="104"/>
      <c r="CN1295" s="104"/>
      <c r="CO1295" s="104"/>
      <c r="CP1295" s="104"/>
      <c r="CQ1295" s="104"/>
      <c r="CR1295" s="104"/>
      <c r="CS1295" s="104"/>
      <c r="CT1295" s="104"/>
      <c r="CU1295" s="104"/>
    </row>
    <row r="1296" spans="1:99" ht="13" x14ac:dyDescent="0.3">
      <c r="A1296" s="104"/>
      <c r="B1296" s="104"/>
      <c r="C1296" s="104"/>
      <c r="D1296" s="104"/>
      <c r="E1296" s="104"/>
      <c r="F1296" s="104"/>
      <c r="G1296" s="104"/>
      <c r="H1296" s="104"/>
      <c r="I1296" s="104"/>
      <c r="J1296" s="104"/>
      <c r="K1296" s="104"/>
      <c r="L1296" s="104"/>
      <c r="M1296" s="104"/>
      <c r="P1296" s="104"/>
      <c r="Q1296" s="104"/>
      <c r="U1296" s="104"/>
      <c r="AQ1296" s="104"/>
      <c r="AR1296" s="104"/>
      <c r="AS1296" s="104"/>
      <c r="AT1296" s="104"/>
      <c r="AU1296" s="104"/>
      <c r="AV1296" s="104"/>
      <c r="AW1296" s="104"/>
      <c r="AX1296" s="104"/>
      <c r="AY1296" s="104"/>
      <c r="BH1296" s="104"/>
      <c r="BJ1296" s="104"/>
      <c r="BK1296" s="104"/>
      <c r="BL1296" s="104"/>
      <c r="BM1296" s="104"/>
      <c r="BN1296" s="104"/>
      <c r="BO1296" s="104"/>
      <c r="BP1296" s="104"/>
      <c r="BQ1296" s="104"/>
      <c r="BR1296" s="104"/>
      <c r="BS1296" s="104"/>
      <c r="BT1296" s="104"/>
      <c r="BV1296" s="104"/>
      <c r="BW1296" s="104"/>
      <c r="BX1296" s="104"/>
      <c r="BY1296" s="104"/>
      <c r="BZ1296" s="104"/>
      <c r="CA1296" s="104"/>
      <c r="CB1296" s="104"/>
      <c r="CC1296" s="104"/>
      <c r="CD1296" s="104"/>
      <c r="CE1296" s="104"/>
      <c r="CF1296" s="104"/>
      <c r="CG1296" s="104"/>
      <c r="CJ1296" s="104"/>
      <c r="CL1296" s="104"/>
      <c r="CM1296" s="104"/>
      <c r="CN1296" s="104"/>
      <c r="CO1296" s="104"/>
      <c r="CP1296" s="104"/>
      <c r="CQ1296" s="104"/>
      <c r="CR1296" s="104"/>
      <c r="CS1296" s="104"/>
      <c r="CT1296" s="104"/>
      <c r="CU1296" s="104"/>
    </row>
    <row r="1297" spans="1:99" ht="13" x14ac:dyDescent="0.3">
      <c r="A1297" s="104"/>
      <c r="B1297" s="104"/>
      <c r="C1297" s="104"/>
      <c r="D1297" s="104"/>
      <c r="E1297" s="104"/>
      <c r="F1297" s="104"/>
      <c r="G1297" s="104"/>
      <c r="H1297" s="104"/>
      <c r="I1297" s="104"/>
      <c r="J1297" s="104"/>
      <c r="K1297" s="104"/>
      <c r="L1297" s="104"/>
      <c r="M1297" s="104"/>
      <c r="P1297" s="104"/>
      <c r="Q1297" s="104"/>
      <c r="U1297" s="104"/>
      <c r="AQ1297" s="104"/>
      <c r="AR1297" s="104"/>
      <c r="AS1297" s="104"/>
      <c r="AT1297" s="104"/>
      <c r="AU1297" s="104"/>
      <c r="AV1297" s="104"/>
      <c r="AW1297" s="104"/>
      <c r="AX1297" s="104"/>
      <c r="AY1297" s="104"/>
      <c r="BH1297" s="104"/>
      <c r="BJ1297" s="104"/>
      <c r="BK1297" s="104"/>
      <c r="BL1297" s="104"/>
      <c r="BM1297" s="104"/>
      <c r="BN1297" s="104"/>
      <c r="BO1297" s="104"/>
      <c r="BP1297" s="104"/>
      <c r="BQ1297" s="104"/>
      <c r="BR1297" s="104"/>
      <c r="BS1297" s="104"/>
      <c r="BT1297" s="104"/>
      <c r="BV1297" s="104"/>
      <c r="BW1297" s="104"/>
      <c r="BX1297" s="104"/>
      <c r="BY1297" s="104"/>
      <c r="BZ1297" s="104"/>
      <c r="CA1297" s="104"/>
      <c r="CB1297" s="104"/>
      <c r="CC1297" s="104"/>
      <c r="CD1297" s="104"/>
      <c r="CE1297" s="104"/>
      <c r="CF1297" s="104"/>
      <c r="CG1297" s="104"/>
      <c r="CJ1297" s="104"/>
      <c r="CL1297" s="104"/>
      <c r="CM1297" s="104"/>
      <c r="CN1297" s="104"/>
      <c r="CO1297" s="104"/>
      <c r="CP1297" s="104"/>
      <c r="CQ1297" s="104"/>
      <c r="CR1297" s="104"/>
      <c r="CS1297" s="104"/>
      <c r="CT1297" s="104"/>
      <c r="CU1297" s="104"/>
    </row>
    <row r="1298" spans="1:99" ht="13" x14ac:dyDescent="0.3">
      <c r="A1298" s="104"/>
      <c r="B1298" s="104"/>
      <c r="C1298" s="104"/>
      <c r="D1298" s="104"/>
      <c r="E1298" s="104"/>
      <c r="F1298" s="104"/>
      <c r="G1298" s="104"/>
      <c r="H1298" s="104"/>
      <c r="I1298" s="104"/>
      <c r="J1298" s="104"/>
      <c r="K1298" s="104"/>
      <c r="L1298" s="104"/>
      <c r="M1298" s="104"/>
      <c r="P1298" s="104"/>
      <c r="Q1298" s="104"/>
      <c r="U1298" s="104"/>
      <c r="AQ1298" s="104"/>
      <c r="AR1298" s="104"/>
      <c r="AS1298" s="104"/>
      <c r="AT1298" s="104"/>
      <c r="AU1298" s="104"/>
      <c r="AV1298" s="104"/>
      <c r="AW1298" s="104"/>
      <c r="AX1298" s="104"/>
      <c r="AY1298" s="104"/>
      <c r="BH1298" s="104"/>
      <c r="BJ1298" s="104"/>
      <c r="BK1298" s="104"/>
      <c r="BL1298" s="104"/>
      <c r="BM1298" s="104"/>
      <c r="BN1298" s="104"/>
      <c r="BO1298" s="104"/>
      <c r="BP1298" s="104"/>
      <c r="BQ1298" s="104"/>
      <c r="BR1298" s="104"/>
      <c r="BS1298" s="104"/>
      <c r="BT1298" s="104"/>
      <c r="BV1298" s="104"/>
      <c r="BW1298" s="104"/>
      <c r="BX1298" s="104"/>
      <c r="BY1298" s="104"/>
      <c r="BZ1298" s="104"/>
      <c r="CA1298" s="104"/>
      <c r="CB1298" s="104"/>
      <c r="CC1298" s="104"/>
      <c r="CD1298" s="104"/>
      <c r="CE1298" s="104"/>
      <c r="CF1298" s="104"/>
      <c r="CG1298" s="104"/>
      <c r="CJ1298" s="104"/>
      <c r="CL1298" s="104"/>
      <c r="CM1298" s="104"/>
      <c r="CN1298" s="104"/>
      <c r="CO1298" s="104"/>
      <c r="CP1298" s="104"/>
      <c r="CQ1298" s="104"/>
      <c r="CR1298" s="104"/>
      <c r="CS1298" s="104"/>
      <c r="CT1298" s="104"/>
      <c r="CU1298" s="104"/>
    </row>
    <row r="1299" spans="1:99" ht="13" x14ac:dyDescent="0.3">
      <c r="A1299" s="104"/>
      <c r="B1299" s="104"/>
      <c r="C1299" s="104"/>
      <c r="D1299" s="104"/>
      <c r="E1299" s="104"/>
      <c r="F1299" s="104"/>
      <c r="G1299" s="104"/>
      <c r="H1299" s="104"/>
      <c r="I1299" s="104"/>
      <c r="J1299" s="104"/>
      <c r="K1299" s="104"/>
      <c r="L1299" s="104"/>
      <c r="M1299" s="104"/>
      <c r="P1299" s="104"/>
      <c r="Q1299" s="104"/>
      <c r="U1299" s="104"/>
      <c r="AQ1299" s="104"/>
      <c r="AR1299" s="104"/>
      <c r="AS1299" s="104"/>
      <c r="AT1299" s="104"/>
      <c r="AU1299" s="104"/>
      <c r="AV1299" s="104"/>
      <c r="AW1299" s="104"/>
      <c r="AX1299" s="104"/>
      <c r="AY1299" s="104"/>
      <c r="BH1299" s="104"/>
      <c r="BJ1299" s="104"/>
      <c r="BK1299" s="104"/>
      <c r="BL1299" s="104"/>
      <c r="BM1299" s="104"/>
      <c r="BN1299" s="104"/>
      <c r="BO1299" s="104"/>
      <c r="BP1299" s="104"/>
      <c r="BQ1299" s="104"/>
      <c r="BR1299" s="104"/>
      <c r="BS1299" s="104"/>
      <c r="BT1299" s="104"/>
      <c r="BV1299" s="104"/>
      <c r="BW1299" s="104"/>
      <c r="BX1299" s="104"/>
      <c r="BY1299" s="104"/>
      <c r="BZ1299" s="104"/>
      <c r="CA1299" s="104"/>
      <c r="CB1299" s="104"/>
      <c r="CC1299" s="104"/>
      <c r="CD1299" s="104"/>
      <c r="CE1299" s="104"/>
      <c r="CF1299" s="104"/>
      <c r="CG1299" s="104"/>
      <c r="CJ1299" s="104"/>
      <c r="CL1299" s="104"/>
      <c r="CM1299" s="104"/>
      <c r="CN1299" s="104"/>
      <c r="CO1299" s="104"/>
      <c r="CP1299" s="104"/>
      <c r="CQ1299" s="104"/>
      <c r="CR1299" s="104"/>
      <c r="CS1299" s="104"/>
      <c r="CT1299" s="104"/>
      <c r="CU1299" s="104"/>
    </row>
    <row r="1300" spans="1:99" ht="13" x14ac:dyDescent="0.3">
      <c r="A1300" s="104"/>
      <c r="B1300" s="104"/>
      <c r="C1300" s="104"/>
      <c r="D1300" s="104"/>
      <c r="E1300" s="104"/>
      <c r="F1300" s="104"/>
      <c r="G1300" s="104"/>
      <c r="H1300" s="104"/>
      <c r="I1300" s="104"/>
      <c r="J1300" s="104"/>
      <c r="K1300" s="104"/>
      <c r="L1300" s="104"/>
      <c r="M1300" s="104"/>
      <c r="P1300" s="104"/>
      <c r="Q1300" s="104"/>
      <c r="U1300" s="104"/>
      <c r="AQ1300" s="104"/>
      <c r="AR1300" s="104"/>
      <c r="AS1300" s="104"/>
      <c r="AT1300" s="104"/>
      <c r="AU1300" s="104"/>
      <c r="AV1300" s="104"/>
      <c r="AW1300" s="104"/>
      <c r="AX1300" s="104"/>
      <c r="AY1300" s="104"/>
      <c r="BH1300" s="104"/>
      <c r="BJ1300" s="104"/>
      <c r="BK1300" s="104"/>
      <c r="BL1300" s="104"/>
      <c r="BM1300" s="104"/>
      <c r="BN1300" s="104"/>
      <c r="BO1300" s="104"/>
      <c r="BP1300" s="104"/>
      <c r="BQ1300" s="104"/>
      <c r="BR1300" s="104"/>
      <c r="BS1300" s="104"/>
      <c r="BT1300" s="104"/>
      <c r="BV1300" s="104"/>
      <c r="BW1300" s="104"/>
      <c r="BX1300" s="104"/>
      <c r="BY1300" s="104"/>
      <c r="BZ1300" s="104"/>
      <c r="CA1300" s="104"/>
      <c r="CB1300" s="104"/>
      <c r="CC1300" s="104"/>
      <c r="CD1300" s="104"/>
      <c r="CE1300" s="104"/>
      <c r="CF1300" s="104"/>
      <c r="CG1300" s="104"/>
      <c r="CJ1300" s="104"/>
      <c r="CL1300" s="104"/>
      <c r="CM1300" s="104"/>
      <c r="CN1300" s="104"/>
      <c r="CO1300" s="104"/>
      <c r="CP1300" s="104"/>
      <c r="CQ1300" s="104"/>
      <c r="CR1300" s="104"/>
      <c r="CS1300" s="104"/>
      <c r="CT1300" s="104"/>
      <c r="CU1300" s="104"/>
    </row>
    <row r="1301" spans="1:99" ht="13" x14ac:dyDescent="0.3">
      <c r="A1301" s="104"/>
      <c r="B1301" s="104"/>
      <c r="C1301" s="104"/>
      <c r="D1301" s="104"/>
      <c r="E1301" s="104"/>
      <c r="F1301" s="104"/>
      <c r="G1301" s="104"/>
      <c r="H1301" s="104"/>
      <c r="I1301" s="104"/>
      <c r="J1301" s="104"/>
      <c r="K1301" s="104"/>
      <c r="L1301" s="104"/>
      <c r="M1301" s="104"/>
      <c r="P1301" s="104"/>
      <c r="Q1301" s="104"/>
      <c r="U1301" s="104"/>
      <c r="AQ1301" s="104"/>
      <c r="AR1301" s="104"/>
      <c r="AS1301" s="104"/>
      <c r="AT1301" s="104"/>
      <c r="AU1301" s="104"/>
      <c r="AV1301" s="104"/>
      <c r="AW1301" s="104"/>
      <c r="AX1301" s="104"/>
      <c r="AY1301" s="104"/>
      <c r="BH1301" s="104"/>
      <c r="BJ1301" s="104"/>
      <c r="BK1301" s="104"/>
      <c r="BL1301" s="104"/>
      <c r="BM1301" s="104"/>
      <c r="BN1301" s="104"/>
      <c r="BO1301" s="104"/>
      <c r="BP1301" s="104"/>
      <c r="BQ1301" s="104"/>
      <c r="BR1301" s="104"/>
      <c r="BS1301" s="104"/>
      <c r="BT1301" s="104"/>
      <c r="BV1301" s="104"/>
      <c r="BW1301" s="104"/>
      <c r="BX1301" s="104"/>
      <c r="BY1301" s="104"/>
      <c r="BZ1301" s="104"/>
      <c r="CA1301" s="104"/>
      <c r="CB1301" s="104"/>
      <c r="CC1301" s="104"/>
      <c r="CD1301" s="104"/>
      <c r="CE1301" s="104"/>
      <c r="CF1301" s="104"/>
      <c r="CG1301" s="104"/>
      <c r="CJ1301" s="104"/>
      <c r="CL1301" s="104"/>
      <c r="CM1301" s="104"/>
      <c r="CN1301" s="104"/>
      <c r="CO1301" s="104"/>
      <c r="CP1301" s="104"/>
      <c r="CQ1301" s="104"/>
      <c r="CR1301" s="104"/>
      <c r="CS1301" s="104"/>
      <c r="CT1301" s="104"/>
      <c r="CU1301" s="104"/>
    </row>
    <row r="1302" spans="1:99" ht="13" x14ac:dyDescent="0.3">
      <c r="A1302" s="104"/>
      <c r="B1302" s="104"/>
      <c r="C1302" s="104"/>
      <c r="D1302" s="104"/>
      <c r="E1302" s="104"/>
      <c r="F1302" s="104"/>
      <c r="G1302" s="104"/>
      <c r="H1302" s="104"/>
      <c r="I1302" s="104"/>
      <c r="J1302" s="104"/>
      <c r="K1302" s="104"/>
      <c r="L1302" s="104"/>
      <c r="M1302" s="104"/>
      <c r="P1302" s="104"/>
      <c r="Q1302" s="104"/>
      <c r="U1302" s="104"/>
      <c r="AQ1302" s="104"/>
      <c r="AR1302" s="104"/>
      <c r="AS1302" s="104"/>
      <c r="AT1302" s="104"/>
      <c r="AU1302" s="104"/>
      <c r="AV1302" s="104"/>
      <c r="AW1302" s="104"/>
      <c r="AX1302" s="104"/>
      <c r="AY1302" s="104"/>
      <c r="BH1302" s="104"/>
      <c r="BJ1302" s="104"/>
      <c r="BK1302" s="104"/>
      <c r="BL1302" s="104"/>
      <c r="BM1302" s="104"/>
      <c r="BN1302" s="104"/>
      <c r="BO1302" s="104"/>
      <c r="BP1302" s="104"/>
      <c r="BQ1302" s="104"/>
      <c r="BR1302" s="104"/>
      <c r="BS1302" s="104"/>
      <c r="BT1302" s="104"/>
      <c r="BV1302" s="104"/>
      <c r="BW1302" s="104"/>
      <c r="BX1302" s="104"/>
      <c r="BY1302" s="104"/>
      <c r="BZ1302" s="104"/>
      <c r="CA1302" s="104"/>
      <c r="CB1302" s="104"/>
      <c r="CC1302" s="104"/>
      <c r="CD1302" s="104"/>
      <c r="CE1302" s="104"/>
      <c r="CF1302" s="104"/>
      <c r="CG1302" s="104"/>
      <c r="CJ1302" s="104"/>
      <c r="CL1302" s="104"/>
      <c r="CM1302" s="104"/>
      <c r="CN1302" s="104"/>
      <c r="CO1302" s="104"/>
      <c r="CP1302" s="104"/>
      <c r="CQ1302" s="104"/>
      <c r="CR1302" s="104"/>
      <c r="CS1302" s="104"/>
      <c r="CT1302" s="104"/>
      <c r="CU1302" s="104"/>
    </row>
    <row r="1303" spans="1:99" ht="13" x14ac:dyDescent="0.3">
      <c r="A1303" s="104"/>
      <c r="B1303" s="104"/>
      <c r="C1303" s="104"/>
      <c r="D1303" s="104"/>
      <c r="E1303" s="104"/>
      <c r="F1303" s="104"/>
      <c r="G1303" s="104"/>
      <c r="H1303" s="104"/>
      <c r="I1303" s="104"/>
      <c r="J1303" s="104"/>
      <c r="K1303" s="104"/>
      <c r="L1303" s="104"/>
      <c r="M1303" s="104"/>
      <c r="P1303" s="104"/>
      <c r="Q1303" s="104"/>
      <c r="U1303" s="104"/>
      <c r="AQ1303" s="104"/>
      <c r="AR1303" s="104"/>
      <c r="AS1303" s="104"/>
      <c r="AT1303" s="104"/>
      <c r="AU1303" s="104"/>
      <c r="AV1303" s="104"/>
      <c r="AW1303" s="104"/>
      <c r="AX1303" s="104"/>
      <c r="AY1303" s="104"/>
      <c r="BH1303" s="104"/>
      <c r="BJ1303" s="104"/>
      <c r="BK1303" s="104"/>
      <c r="BL1303" s="104"/>
      <c r="BM1303" s="104"/>
      <c r="BN1303" s="104"/>
      <c r="BO1303" s="104"/>
      <c r="BP1303" s="104"/>
      <c r="BQ1303" s="104"/>
      <c r="BR1303" s="104"/>
      <c r="BS1303" s="104"/>
      <c r="BT1303" s="104"/>
      <c r="BV1303" s="104"/>
      <c r="BW1303" s="104"/>
      <c r="BX1303" s="104"/>
      <c r="BY1303" s="104"/>
      <c r="BZ1303" s="104"/>
      <c r="CA1303" s="104"/>
      <c r="CB1303" s="104"/>
      <c r="CC1303" s="104"/>
      <c r="CD1303" s="104"/>
      <c r="CE1303" s="104"/>
      <c r="CF1303" s="104"/>
      <c r="CG1303" s="104"/>
      <c r="CJ1303" s="104"/>
      <c r="CL1303" s="104"/>
      <c r="CM1303" s="104"/>
      <c r="CN1303" s="104"/>
      <c r="CO1303" s="104"/>
      <c r="CP1303" s="104"/>
      <c r="CQ1303" s="104"/>
      <c r="CR1303" s="104"/>
      <c r="CS1303" s="104"/>
      <c r="CT1303" s="104"/>
      <c r="CU1303" s="104"/>
    </row>
    <row r="1304" spans="1:99" ht="13" x14ac:dyDescent="0.3">
      <c r="A1304" s="104"/>
      <c r="B1304" s="104"/>
      <c r="C1304" s="104"/>
      <c r="D1304" s="104"/>
      <c r="E1304" s="104"/>
      <c r="F1304" s="104"/>
      <c r="G1304" s="104"/>
      <c r="H1304" s="104"/>
      <c r="I1304" s="104"/>
      <c r="J1304" s="104"/>
      <c r="K1304" s="104"/>
      <c r="L1304" s="104"/>
      <c r="M1304" s="104"/>
      <c r="P1304" s="104"/>
      <c r="Q1304" s="104"/>
      <c r="U1304" s="104"/>
      <c r="AQ1304" s="104"/>
      <c r="AR1304" s="104"/>
      <c r="AS1304" s="104"/>
      <c r="AT1304" s="104"/>
      <c r="AU1304" s="104"/>
      <c r="AV1304" s="104"/>
      <c r="AW1304" s="104"/>
      <c r="AX1304" s="104"/>
      <c r="AY1304" s="104"/>
      <c r="BH1304" s="104"/>
      <c r="BJ1304" s="104"/>
      <c r="BK1304" s="104"/>
      <c r="BL1304" s="104"/>
      <c r="BM1304" s="104"/>
      <c r="BN1304" s="104"/>
      <c r="BO1304" s="104"/>
      <c r="BP1304" s="104"/>
      <c r="BQ1304" s="104"/>
      <c r="BR1304" s="104"/>
      <c r="BS1304" s="104"/>
      <c r="BT1304" s="104"/>
      <c r="BV1304" s="104"/>
      <c r="BW1304" s="104"/>
      <c r="BX1304" s="104"/>
      <c r="BY1304" s="104"/>
      <c r="BZ1304" s="104"/>
      <c r="CA1304" s="104"/>
      <c r="CB1304" s="104"/>
      <c r="CC1304" s="104"/>
      <c r="CD1304" s="104"/>
      <c r="CE1304" s="104"/>
      <c r="CF1304" s="104"/>
      <c r="CG1304" s="104"/>
      <c r="CJ1304" s="104"/>
      <c r="CL1304" s="104"/>
      <c r="CM1304" s="104"/>
      <c r="CN1304" s="104"/>
      <c r="CO1304" s="104"/>
      <c r="CP1304" s="104"/>
      <c r="CQ1304" s="104"/>
      <c r="CR1304" s="104"/>
      <c r="CS1304" s="104"/>
      <c r="CT1304" s="104"/>
      <c r="CU1304" s="104"/>
    </row>
    <row r="1305" spans="1:99" ht="13" x14ac:dyDescent="0.3">
      <c r="A1305" s="104"/>
      <c r="B1305" s="104"/>
      <c r="C1305" s="104"/>
      <c r="D1305" s="104"/>
      <c r="E1305" s="104"/>
      <c r="F1305" s="104"/>
      <c r="G1305" s="104"/>
      <c r="H1305" s="104"/>
      <c r="I1305" s="104"/>
      <c r="J1305" s="104"/>
      <c r="K1305" s="104"/>
      <c r="L1305" s="104"/>
      <c r="M1305" s="104"/>
      <c r="P1305" s="104"/>
      <c r="Q1305" s="104"/>
      <c r="U1305" s="104"/>
      <c r="AQ1305" s="104"/>
      <c r="AR1305" s="104"/>
      <c r="AS1305" s="104"/>
      <c r="AT1305" s="104"/>
      <c r="AU1305" s="104"/>
      <c r="AV1305" s="104"/>
      <c r="AW1305" s="104"/>
      <c r="AX1305" s="104"/>
      <c r="AY1305" s="104"/>
      <c r="BH1305" s="104"/>
      <c r="BJ1305" s="104"/>
      <c r="BK1305" s="104"/>
      <c r="BL1305" s="104"/>
      <c r="BM1305" s="104"/>
      <c r="BN1305" s="104"/>
      <c r="BO1305" s="104"/>
      <c r="BP1305" s="104"/>
      <c r="BQ1305" s="104"/>
      <c r="BR1305" s="104"/>
      <c r="BS1305" s="104"/>
      <c r="BT1305" s="104"/>
      <c r="BV1305" s="104"/>
      <c r="BW1305" s="104"/>
      <c r="BX1305" s="104"/>
      <c r="BY1305" s="104"/>
      <c r="BZ1305" s="104"/>
      <c r="CA1305" s="104"/>
      <c r="CB1305" s="104"/>
      <c r="CC1305" s="104"/>
      <c r="CD1305" s="104"/>
      <c r="CE1305" s="104"/>
      <c r="CF1305" s="104"/>
      <c r="CG1305" s="104"/>
      <c r="CJ1305" s="104"/>
      <c r="CL1305" s="104"/>
      <c r="CM1305" s="104"/>
      <c r="CN1305" s="104"/>
      <c r="CO1305" s="104"/>
      <c r="CP1305" s="104"/>
      <c r="CQ1305" s="104"/>
      <c r="CR1305" s="104"/>
      <c r="CS1305" s="104"/>
      <c r="CT1305" s="104"/>
      <c r="CU1305" s="104"/>
    </row>
    <row r="1306" spans="1:99" ht="13" x14ac:dyDescent="0.3">
      <c r="A1306" s="104"/>
      <c r="B1306" s="104"/>
      <c r="C1306" s="104"/>
      <c r="D1306" s="104"/>
      <c r="E1306" s="104"/>
      <c r="F1306" s="104"/>
      <c r="G1306" s="104"/>
      <c r="H1306" s="104"/>
      <c r="I1306" s="104"/>
      <c r="J1306" s="104"/>
      <c r="K1306" s="104"/>
      <c r="L1306" s="104"/>
      <c r="M1306" s="104"/>
      <c r="P1306" s="104"/>
      <c r="Q1306" s="104"/>
      <c r="U1306" s="104"/>
      <c r="AQ1306" s="104"/>
      <c r="AR1306" s="104"/>
      <c r="AS1306" s="104"/>
      <c r="AT1306" s="104"/>
      <c r="AU1306" s="104"/>
      <c r="AV1306" s="104"/>
      <c r="AW1306" s="104"/>
      <c r="AX1306" s="104"/>
      <c r="AY1306" s="104"/>
      <c r="BH1306" s="104"/>
      <c r="BJ1306" s="104"/>
      <c r="BK1306" s="104"/>
      <c r="BL1306" s="104"/>
      <c r="BM1306" s="104"/>
      <c r="BN1306" s="104"/>
      <c r="BO1306" s="104"/>
      <c r="BP1306" s="104"/>
      <c r="BQ1306" s="104"/>
      <c r="BR1306" s="104"/>
      <c r="BS1306" s="104"/>
      <c r="BT1306" s="104"/>
      <c r="BV1306" s="104"/>
      <c r="BW1306" s="104"/>
      <c r="BX1306" s="104"/>
      <c r="BY1306" s="104"/>
      <c r="BZ1306" s="104"/>
      <c r="CA1306" s="104"/>
      <c r="CB1306" s="104"/>
      <c r="CC1306" s="104"/>
      <c r="CD1306" s="104"/>
      <c r="CE1306" s="104"/>
      <c r="CF1306" s="104"/>
      <c r="CG1306" s="104"/>
      <c r="CJ1306" s="104"/>
      <c r="CL1306" s="104"/>
      <c r="CM1306" s="104"/>
      <c r="CN1306" s="104"/>
      <c r="CO1306" s="104"/>
      <c r="CP1306" s="104"/>
      <c r="CQ1306" s="104"/>
      <c r="CR1306" s="104"/>
      <c r="CS1306" s="104"/>
      <c r="CT1306" s="104"/>
      <c r="CU1306" s="104"/>
    </row>
    <row r="1307" spans="1:99" ht="13" x14ac:dyDescent="0.3">
      <c r="A1307" s="104"/>
      <c r="B1307" s="104"/>
      <c r="C1307" s="104"/>
      <c r="D1307" s="104"/>
      <c r="E1307" s="104"/>
      <c r="F1307" s="104"/>
      <c r="G1307" s="104"/>
      <c r="H1307" s="104"/>
      <c r="I1307" s="104"/>
      <c r="J1307" s="104"/>
      <c r="K1307" s="104"/>
      <c r="L1307" s="104"/>
      <c r="M1307" s="104"/>
      <c r="P1307" s="104"/>
      <c r="Q1307" s="104"/>
      <c r="U1307" s="104"/>
      <c r="AQ1307" s="104"/>
      <c r="AR1307" s="104"/>
      <c r="AS1307" s="104"/>
      <c r="AT1307" s="104"/>
      <c r="AU1307" s="104"/>
      <c r="AV1307" s="104"/>
      <c r="AW1307" s="104"/>
      <c r="AX1307" s="104"/>
      <c r="AY1307" s="104"/>
      <c r="BH1307" s="104"/>
      <c r="BJ1307" s="104"/>
      <c r="BK1307" s="104"/>
      <c r="BL1307" s="104"/>
      <c r="BM1307" s="104"/>
      <c r="BN1307" s="104"/>
      <c r="BO1307" s="104"/>
      <c r="BP1307" s="104"/>
      <c r="BQ1307" s="104"/>
      <c r="BR1307" s="104"/>
      <c r="BS1307" s="104"/>
      <c r="BT1307" s="104"/>
      <c r="BV1307" s="104"/>
      <c r="BW1307" s="104"/>
      <c r="BX1307" s="104"/>
      <c r="BY1307" s="104"/>
      <c r="BZ1307" s="104"/>
      <c r="CA1307" s="104"/>
      <c r="CB1307" s="104"/>
      <c r="CC1307" s="104"/>
      <c r="CD1307" s="104"/>
      <c r="CE1307" s="104"/>
      <c r="CF1307" s="104"/>
      <c r="CG1307" s="104"/>
      <c r="CJ1307" s="104"/>
      <c r="CL1307" s="104"/>
      <c r="CM1307" s="104"/>
      <c r="CN1307" s="104"/>
      <c r="CO1307" s="104"/>
      <c r="CP1307" s="104"/>
      <c r="CQ1307" s="104"/>
      <c r="CR1307" s="104"/>
      <c r="CS1307" s="104"/>
      <c r="CT1307" s="104"/>
      <c r="CU1307" s="104"/>
    </row>
    <row r="1308" spans="1:99" ht="13" x14ac:dyDescent="0.3">
      <c r="A1308" s="104"/>
      <c r="B1308" s="104"/>
      <c r="C1308" s="104"/>
      <c r="D1308" s="104"/>
      <c r="E1308" s="104"/>
      <c r="F1308" s="104"/>
      <c r="G1308" s="104"/>
      <c r="H1308" s="104"/>
      <c r="I1308" s="104"/>
      <c r="J1308" s="104"/>
      <c r="K1308" s="104"/>
      <c r="L1308" s="104"/>
      <c r="M1308" s="104"/>
      <c r="P1308" s="104"/>
      <c r="Q1308" s="104"/>
      <c r="U1308" s="104"/>
      <c r="AQ1308" s="104"/>
      <c r="AR1308" s="104"/>
      <c r="AS1308" s="104"/>
      <c r="AT1308" s="104"/>
      <c r="AU1308" s="104"/>
      <c r="AV1308" s="104"/>
      <c r="AW1308" s="104"/>
      <c r="AX1308" s="104"/>
      <c r="AY1308" s="104"/>
      <c r="BH1308" s="104"/>
      <c r="BJ1308" s="104"/>
      <c r="BK1308" s="104"/>
      <c r="BL1308" s="104"/>
      <c r="BM1308" s="104"/>
      <c r="BN1308" s="104"/>
      <c r="BO1308" s="104"/>
      <c r="BP1308" s="104"/>
      <c r="BQ1308" s="104"/>
      <c r="BR1308" s="104"/>
      <c r="BS1308" s="104"/>
      <c r="BT1308" s="104"/>
      <c r="BV1308" s="104"/>
      <c r="BW1308" s="104"/>
      <c r="BX1308" s="104"/>
      <c r="BY1308" s="104"/>
      <c r="BZ1308" s="104"/>
      <c r="CA1308" s="104"/>
      <c r="CB1308" s="104"/>
      <c r="CC1308" s="104"/>
      <c r="CD1308" s="104"/>
      <c r="CE1308" s="104"/>
      <c r="CF1308" s="104"/>
      <c r="CG1308" s="104"/>
      <c r="CJ1308" s="104"/>
      <c r="CL1308" s="104"/>
      <c r="CM1308" s="104"/>
      <c r="CN1308" s="104"/>
      <c r="CO1308" s="104"/>
      <c r="CP1308" s="104"/>
      <c r="CQ1308" s="104"/>
      <c r="CR1308" s="104"/>
      <c r="CS1308" s="104"/>
      <c r="CT1308" s="104"/>
      <c r="CU1308" s="104"/>
    </row>
    <row r="1309" spans="1:99" ht="13" x14ac:dyDescent="0.3">
      <c r="A1309" s="104"/>
      <c r="B1309" s="104"/>
      <c r="C1309" s="104"/>
      <c r="D1309" s="104"/>
      <c r="E1309" s="104"/>
      <c r="F1309" s="104"/>
      <c r="G1309" s="104"/>
      <c r="H1309" s="104"/>
      <c r="I1309" s="104"/>
      <c r="J1309" s="104"/>
      <c r="K1309" s="104"/>
      <c r="L1309" s="104"/>
      <c r="M1309" s="104"/>
      <c r="P1309" s="104"/>
      <c r="Q1309" s="104"/>
      <c r="U1309" s="104"/>
      <c r="AQ1309" s="104"/>
      <c r="AR1309" s="104"/>
      <c r="AS1309" s="104"/>
      <c r="AT1309" s="104"/>
      <c r="AU1309" s="104"/>
      <c r="AV1309" s="104"/>
      <c r="AW1309" s="104"/>
      <c r="AX1309" s="104"/>
      <c r="AY1309" s="104"/>
      <c r="BH1309" s="104"/>
      <c r="BJ1309" s="104"/>
      <c r="BK1309" s="104"/>
      <c r="BL1309" s="104"/>
      <c r="BM1309" s="104"/>
      <c r="BN1309" s="104"/>
      <c r="BO1309" s="104"/>
      <c r="BP1309" s="104"/>
      <c r="BQ1309" s="104"/>
      <c r="BR1309" s="104"/>
      <c r="BS1309" s="104"/>
      <c r="BT1309" s="104"/>
      <c r="BV1309" s="104"/>
      <c r="BW1309" s="104"/>
      <c r="BX1309" s="104"/>
      <c r="BY1309" s="104"/>
      <c r="BZ1309" s="104"/>
      <c r="CA1309" s="104"/>
      <c r="CB1309" s="104"/>
      <c r="CC1309" s="104"/>
      <c r="CD1309" s="104"/>
      <c r="CE1309" s="104"/>
      <c r="CF1309" s="104"/>
      <c r="CG1309" s="104"/>
      <c r="CJ1309" s="104"/>
      <c r="CL1309" s="104"/>
      <c r="CM1309" s="104"/>
      <c r="CN1309" s="104"/>
      <c r="CO1309" s="104"/>
      <c r="CP1309" s="104"/>
      <c r="CQ1309" s="104"/>
      <c r="CR1309" s="104"/>
      <c r="CS1309" s="104"/>
      <c r="CT1309" s="104"/>
      <c r="CU1309" s="104"/>
    </row>
    <row r="1310" spans="1:99" ht="13" x14ac:dyDescent="0.3">
      <c r="A1310" s="104"/>
      <c r="B1310" s="104"/>
      <c r="C1310" s="104"/>
      <c r="D1310" s="104"/>
      <c r="E1310" s="104"/>
      <c r="F1310" s="104"/>
      <c r="G1310" s="104"/>
      <c r="H1310" s="104"/>
      <c r="I1310" s="104"/>
      <c r="J1310" s="104"/>
      <c r="K1310" s="104"/>
      <c r="L1310" s="104"/>
      <c r="M1310" s="104"/>
      <c r="P1310" s="104"/>
      <c r="Q1310" s="104"/>
      <c r="U1310" s="104"/>
      <c r="AQ1310" s="104"/>
      <c r="AR1310" s="104"/>
      <c r="AS1310" s="104"/>
      <c r="AT1310" s="104"/>
      <c r="AU1310" s="104"/>
      <c r="AV1310" s="104"/>
      <c r="AW1310" s="104"/>
      <c r="AX1310" s="104"/>
      <c r="AY1310" s="104"/>
      <c r="BH1310" s="104"/>
      <c r="BJ1310" s="104"/>
      <c r="BK1310" s="104"/>
      <c r="BL1310" s="104"/>
      <c r="BM1310" s="104"/>
      <c r="BN1310" s="104"/>
      <c r="BO1310" s="104"/>
      <c r="BP1310" s="104"/>
      <c r="BQ1310" s="104"/>
      <c r="BR1310" s="104"/>
      <c r="BS1310" s="104"/>
      <c r="BT1310" s="104"/>
      <c r="BV1310" s="104"/>
      <c r="BW1310" s="104"/>
      <c r="BX1310" s="104"/>
      <c r="BY1310" s="104"/>
      <c r="BZ1310" s="104"/>
      <c r="CA1310" s="104"/>
      <c r="CB1310" s="104"/>
      <c r="CC1310" s="104"/>
      <c r="CD1310" s="104"/>
      <c r="CE1310" s="104"/>
      <c r="CF1310" s="104"/>
      <c r="CG1310" s="104"/>
      <c r="CJ1310" s="104"/>
      <c r="CL1310" s="104"/>
      <c r="CM1310" s="104"/>
      <c r="CN1310" s="104"/>
      <c r="CO1310" s="104"/>
      <c r="CP1310" s="104"/>
      <c r="CQ1310" s="104"/>
      <c r="CR1310" s="104"/>
      <c r="CS1310" s="104"/>
      <c r="CT1310" s="104"/>
      <c r="CU1310" s="104"/>
    </row>
    <row r="1311" spans="1:99" ht="13" x14ac:dyDescent="0.3">
      <c r="A1311" s="104"/>
      <c r="B1311" s="104"/>
      <c r="C1311" s="104"/>
      <c r="D1311" s="104"/>
      <c r="E1311" s="104"/>
      <c r="F1311" s="104"/>
      <c r="G1311" s="104"/>
      <c r="H1311" s="104"/>
      <c r="I1311" s="104"/>
      <c r="J1311" s="104"/>
      <c r="K1311" s="104"/>
      <c r="L1311" s="104"/>
      <c r="M1311" s="104"/>
      <c r="P1311" s="104"/>
      <c r="Q1311" s="104"/>
      <c r="U1311" s="104"/>
      <c r="AQ1311" s="104"/>
      <c r="AR1311" s="104"/>
      <c r="AS1311" s="104"/>
      <c r="AT1311" s="104"/>
      <c r="AU1311" s="104"/>
      <c r="AV1311" s="104"/>
      <c r="AW1311" s="104"/>
      <c r="AX1311" s="104"/>
      <c r="AY1311" s="104"/>
      <c r="BH1311" s="104"/>
      <c r="BJ1311" s="104"/>
      <c r="BK1311" s="104"/>
      <c r="BL1311" s="104"/>
      <c r="BM1311" s="104"/>
      <c r="BN1311" s="104"/>
      <c r="BO1311" s="104"/>
      <c r="BP1311" s="104"/>
      <c r="BQ1311" s="104"/>
      <c r="BR1311" s="104"/>
      <c r="BS1311" s="104"/>
      <c r="BT1311" s="104"/>
      <c r="BV1311" s="104"/>
      <c r="BW1311" s="104"/>
      <c r="BX1311" s="104"/>
      <c r="BY1311" s="104"/>
      <c r="BZ1311" s="104"/>
      <c r="CA1311" s="104"/>
      <c r="CB1311" s="104"/>
      <c r="CC1311" s="104"/>
      <c r="CD1311" s="104"/>
      <c r="CE1311" s="104"/>
      <c r="CF1311" s="104"/>
      <c r="CG1311" s="104"/>
      <c r="CJ1311" s="104"/>
      <c r="CL1311" s="104"/>
      <c r="CM1311" s="104"/>
      <c r="CN1311" s="104"/>
      <c r="CO1311" s="104"/>
      <c r="CP1311" s="104"/>
      <c r="CQ1311" s="104"/>
      <c r="CR1311" s="104"/>
      <c r="CS1311" s="104"/>
      <c r="CT1311" s="104"/>
      <c r="CU1311" s="104"/>
    </row>
    <row r="1312" spans="1:99" ht="13" x14ac:dyDescent="0.3">
      <c r="A1312" s="104"/>
      <c r="B1312" s="104"/>
      <c r="C1312" s="104"/>
      <c r="D1312" s="104"/>
      <c r="E1312" s="104"/>
      <c r="F1312" s="104"/>
      <c r="G1312" s="104"/>
      <c r="H1312" s="104"/>
      <c r="I1312" s="104"/>
      <c r="J1312" s="104"/>
      <c r="K1312" s="104"/>
      <c r="L1312" s="104"/>
      <c r="M1312" s="104"/>
      <c r="P1312" s="104"/>
      <c r="Q1312" s="104"/>
      <c r="U1312" s="104"/>
      <c r="AQ1312" s="104"/>
      <c r="AR1312" s="104"/>
      <c r="AS1312" s="104"/>
      <c r="AT1312" s="104"/>
      <c r="AU1312" s="104"/>
      <c r="AV1312" s="104"/>
      <c r="AW1312" s="104"/>
      <c r="AX1312" s="104"/>
      <c r="AY1312" s="104"/>
      <c r="BH1312" s="104"/>
      <c r="BJ1312" s="104"/>
      <c r="BK1312" s="104"/>
      <c r="BL1312" s="104"/>
      <c r="BM1312" s="104"/>
      <c r="BN1312" s="104"/>
      <c r="BO1312" s="104"/>
      <c r="BP1312" s="104"/>
      <c r="BQ1312" s="104"/>
      <c r="BR1312" s="104"/>
      <c r="BS1312" s="104"/>
      <c r="BT1312" s="104"/>
      <c r="BV1312" s="104"/>
      <c r="BW1312" s="104"/>
      <c r="BX1312" s="104"/>
      <c r="BY1312" s="104"/>
      <c r="BZ1312" s="104"/>
      <c r="CA1312" s="104"/>
      <c r="CB1312" s="104"/>
      <c r="CC1312" s="104"/>
      <c r="CD1312" s="104"/>
      <c r="CE1312" s="104"/>
      <c r="CF1312" s="104"/>
      <c r="CG1312" s="104"/>
      <c r="CJ1312" s="104"/>
      <c r="CL1312" s="104"/>
      <c r="CM1312" s="104"/>
      <c r="CN1312" s="104"/>
      <c r="CO1312" s="104"/>
      <c r="CP1312" s="104"/>
      <c r="CQ1312" s="104"/>
      <c r="CR1312" s="104"/>
      <c r="CS1312" s="104"/>
      <c r="CT1312" s="104"/>
      <c r="CU1312" s="104"/>
    </row>
    <row r="1313" spans="1:99" ht="13" x14ac:dyDescent="0.3">
      <c r="A1313" s="104"/>
      <c r="B1313" s="104"/>
      <c r="C1313" s="104"/>
      <c r="D1313" s="104"/>
      <c r="E1313" s="104"/>
      <c r="F1313" s="104"/>
      <c r="G1313" s="104"/>
      <c r="H1313" s="104"/>
      <c r="I1313" s="104"/>
      <c r="J1313" s="104"/>
      <c r="K1313" s="104"/>
      <c r="L1313" s="104"/>
      <c r="M1313" s="104"/>
      <c r="P1313" s="104"/>
      <c r="Q1313" s="104"/>
      <c r="U1313" s="104"/>
      <c r="AQ1313" s="104"/>
      <c r="AR1313" s="104"/>
      <c r="AS1313" s="104"/>
      <c r="AT1313" s="104"/>
      <c r="AU1313" s="104"/>
      <c r="AV1313" s="104"/>
      <c r="AW1313" s="104"/>
      <c r="AX1313" s="104"/>
      <c r="AY1313" s="104"/>
      <c r="BH1313" s="104"/>
      <c r="BJ1313" s="104"/>
      <c r="BK1313" s="104"/>
      <c r="BL1313" s="104"/>
      <c r="BM1313" s="104"/>
      <c r="BN1313" s="104"/>
      <c r="BO1313" s="104"/>
      <c r="BP1313" s="104"/>
      <c r="BQ1313" s="104"/>
      <c r="BR1313" s="104"/>
      <c r="BS1313" s="104"/>
      <c r="BT1313" s="104"/>
      <c r="BV1313" s="104"/>
      <c r="BW1313" s="104"/>
      <c r="BX1313" s="104"/>
      <c r="BY1313" s="104"/>
      <c r="BZ1313" s="104"/>
      <c r="CA1313" s="104"/>
      <c r="CB1313" s="104"/>
      <c r="CC1313" s="104"/>
      <c r="CD1313" s="104"/>
      <c r="CE1313" s="104"/>
      <c r="CF1313" s="104"/>
      <c r="CG1313" s="104"/>
      <c r="CJ1313" s="104"/>
      <c r="CL1313" s="104"/>
      <c r="CM1313" s="104"/>
      <c r="CN1313" s="104"/>
      <c r="CO1313" s="104"/>
      <c r="CP1313" s="104"/>
      <c r="CQ1313" s="104"/>
      <c r="CR1313" s="104"/>
      <c r="CS1313" s="104"/>
      <c r="CT1313" s="104"/>
      <c r="CU1313" s="104"/>
    </row>
    <row r="1314" spans="1:99" ht="13" x14ac:dyDescent="0.3">
      <c r="A1314" s="104"/>
      <c r="B1314" s="104"/>
      <c r="C1314" s="104"/>
      <c r="D1314" s="104"/>
      <c r="E1314" s="104"/>
      <c r="F1314" s="104"/>
      <c r="G1314" s="104"/>
      <c r="H1314" s="104"/>
      <c r="I1314" s="104"/>
      <c r="J1314" s="104"/>
      <c r="K1314" s="104"/>
      <c r="L1314" s="104"/>
      <c r="M1314" s="104"/>
      <c r="P1314" s="104"/>
      <c r="Q1314" s="104"/>
      <c r="U1314" s="104"/>
      <c r="AQ1314" s="104"/>
      <c r="AR1314" s="104"/>
      <c r="AS1314" s="104"/>
      <c r="AT1314" s="104"/>
      <c r="AU1314" s="104"/>
      <c r="AV1314" s="104"/>
      <c r="AW1314" s="104"/>
      <c r="AX1314" s="104"/>
      <c r="AY1314" s="104"/>
      <c r="BH1314" s="104"/>
      <c r="BJ1314" s="104"/>
      <c r="BK1314" s="104"/>
      <c r="BL1314" s="104"/>
      <c r="BM1314" s="104"/>
      <c r="BN1314" s="104"/>
      <c r="BO1314" s="104"/>
      <c r="BP1314" s="104"/>
      <c r="BQ1314" s="104"/>
      <c r="BR1314" s="104"/>
      <c r="BS1314" s="104"/>
      <c r="BT1314" s="104"/>
      <c r="BV1314" s="104"/>
      <c r="BW1314" s="104"/>
      <c r="BX1314" s="104"/>
      <c r="BY1314" s="104"/>
      <c r="BZ1314" s="104"/>
      <c r="CA1314" s="104"/>
      <c r="CB1314" s="104"/>
      <c r="CC1314" s="104"/>
      <c r="CD1314" s="104"/>
      <c r="CE1314" s="104"/>
      <c r="CF1314" s="104"/>
      <c r="CG1314" s="104"/>
      <c r="CJ1314" s="104"/>
      <c r="CL1314" s="104"/>
      <c r="CM1314" s="104"/>
      <c r="CN1314" s="104"/>
      <c r="CO1314" s="104"/>
      <c r="CP1314" s="104"/>
      <c r="CQ1314" s="104"/>
      <c r="CR1314" s="104"/>
      <c r="CS1314" s="104"/>
      <c r="CT1314" s="104"/>
      <c r="CU1314" s="104"/>
    </row>
    <row r="1315" spans="1:99" ht="13" x14ac:dyDescent="0.3">
      <c r="A1315" s="104"/>
      <c r="B1315" s="104"/>
      <c r="C1315" s="104"/>
      <c r="D1315" s="104"/>
      <c r="E1315" s="104"/>
      <c r="F1315" s="104"/>
      <c r="G1315" s="104"/>
      <c r="H1315" s="104"/>
      <c r="I1315" s="104"/>
      <c r="J1315" s="104"/>
      <c r="K1315" s="104"/>
      <c r="L1315" s="104"/>
      <c r="M1315" s="104"/>
      <c r="P1315" s="104"/>
      <c r="Q1315" s="104"/>
      <c r="U1315" s="104"/>
      <c r="AQ1315" s="104"/>
      <c r="AR1315" s="104"/>
      <c r="AS1315" s="104"/>
      <c r="AT1315" s="104"/>
      <c r="AU1315" s="104"/>
      <c r="AV1315" s="104"/>
      <c r="AW1315" s="104"/>
      <c r="AX1315" s="104"/>
      <c r="AY1315" s="104"/>
      <c r="BH1315" s="104"/>
      <c r="BJ1315" s="104"/>
      <c r="BK1315" s="104"/>
      <c r="BL1315" s="104"/>
      <c r="BM1315" s="104"/>
      <c r="BN1315" s="104"/>
      <c r="BO1315" s="104"/>
      <c r="BP1315" s="104"/>
      <c r="BQ1315" s="104"/>
      <c r="BR1315" s="104"/>
      <c r="BS1315" s="104"/>
      <c r="BT1315" s="104"/>
      <c r="BV1315" s="104"/>
      <c r="BW1315" s="104"/>
      <c r="BX1315" s="104"/>
      <c r="BY1315" s="104"/>
      <c r="BZ1315" s="104"/>
      <c r="CA1315" s="104"/>
      <c r="CB1315" s="104"/>
      <c r="CC1315" s="104"/>
      <c r="CD1315" s="104"/>
      <c r="CE1315" s="104"/>
      <c r="CF1315" s="104"/>
      <c r="CG1315" s="104"/>
      <c r="CJ1315" s="104"/>
      <c r="CL1315" s="104"/>
      <c r="CM1315" s="104"/>
      <c r="CN1315" s="104"/>
      <c r="CO1315" s="104"/>
      <c r="CP1315" s="104"/>
      <c r="CQ1315" s="104"/>
      <c r="CR1315" s="104"/>
      <c r="CS1315" s="104"/>
      <c r="CT1315" s="104"/>
      <c r="CU1315" s="104"/>
    </row>
    <row r="1316" spans="1:99" ht="13" x14ac:dyDescent="0.3">
      <c r="A1316" s="104"/>
      <c r="B1316" s="104"/>
      <c r="C1316" s="104"/>
      <c r="D1316" s="104"/>
      <c r="E1316" s="104"/>
      <c r="F1316" s="104"/>
      <c r="G1316" s="104"/>
      <c r="H1316" s="104"/>
      <c r="I1316" s="104"/>
      <c r="J1316" s="104"/>
      <c r="K1316" s="104"/>
      <c r="L1316" s="104"/>
      <c r="M1316" s="104"/>
      <c r="P1316" s="104"/>
      <c r="Q1316" s="104"/>
      <c r="U1316" s="104"/>
      <c r="AQ1316" s="104"/>
      <c r="AR1316" s="104"/>
      <c r="AS1316" s="104"/>
      <c r="AT1316" s="104"/>
      <c r="AU1316" s="104"/>
      <c r="AV1316" s="104"/>
      <c r="AW1316" s="104"/>
      <c r="AX1316" s="104"/>
      <c r="AY1316" s="104"/>
      <c r="BH1316" s="104"/>
      <c r="BJ1316" s="104"/>
      <c r="BK1316" s="104"/>
      <c r="BL1316" s="104"/>
      <c r="BM1316" s="104"/>
      <c r="BN1316" s="104"/>
      <c r="BO1316" s="104"/>
      <c r="BP1316" s="104"/>
      <c r="BQ1316" s="104"/>
      <c r="BR1316" s="104"/>
      <c r="BS1316" s="104"/>
      <c r="BT1316" s="104"/>
      <c r="BV1316" s="104"/>
      <c r="BW1316" s="104"/>
      <c r="BX1316" s="104"/>
      <c r="BY1316" s="104"/>
      <c r="BZ1316" s="104"/>
      <c r="CA1316" s="104"/>
      <c r="CB1316" s="104"/>
      <c r="CC1316" s="104"/>
      <c r="CD1316" s="104"/>
      <c r="CE1316" s="104"/>
      <c r="CF1316" s="104"/>
      <c r="CG1316" s="104"/>
      <c r="CJ1316" s="104"/>
      <c r="CL1316" s="104"/>
      <c r="CM1316" s="104"/>
      <c r="CN1316" s="104"/>
      <c r="CO1316" s="104"/>
      <c r="CP1316" s="104"/>
      <c r="CQ1316" s="104"/>
      <c r="CR1316" s="104"/>
      <c r="CS1316" s="104"/>
      <c r="CT1316" s="104"/>
      <c r="CU1316" s="104"/>
    </row>
    <row r="1317" spans="1:99" ht="13" x14ac:dyDescent="0.3">
      <c r="A1317" s="104"/>
      <c r="B1317" s="104"/>
      <c r="C1317" s="104"/>
      <c r="D1317" s="104"/>
      <c r="E1317" s="104"/>
      <c r="F1317" s="104"/>
      <c r="G1317" s="104"/>
      <c r="H1317" s="104"/>
      <c r="I1317" s="104"/>
      <c r="J1317" s="104"/>
      <c r="K1317" s="104"/>
      <c r="L1317" s="104"/>
      <c r="M1317" s="104"/>
      <c r="P1317" s="104"/>
      <c r="Q1317" s="104"/>
      <c r="U1317" s="104"/>
      <c r="AQ1317" s="104"/>
      <c r="AR1317" s="104"/>
      <c r="AS1317" s="104"/>
      <c r="AT1317" s="104"/>
      <c r="AU1317" s="104"/>
      <c r="AV1317" s="104"/>
      <c r="AW1317" s="104"/>
      <c r="AX1317" s="104"/>
      <c r="AY1317" s="104"/>
      <c r="BH1317" s="104"/>
      <c r="BJ1317" s="104"/>
      <c r="BK1317" s="104"/>
      <c r="BL1317" s="104"/>
      <c r="BM1317" s="104"/>
      <c r="BN1317" s="104"/>
      <c r="BO1317" s="104"/>
      <c r="BP1317" s="104"/>
      <c r="BQ1317" s="104"/>
      <c r="BR1317" s="104"/>
      <c r="BS1317" s="104"/>
      <c r="BT1317" s="104"/>
      <c r="BV1317" s="104"/>
      <c r="BW1317" s="104"/>
      <c r="BX1317" s="104"/>
      <c r="BY1317" s="104"/>
      <c r="BZ1317" s="104"/>
      <c r="CA1317" s="104"/>
      <c r="CB1317" s="104"/>
      <c r="CC1317" s="104"/>
      <c r="CD1317" s="104"/>
      <c r="CE1317" s="104"/>
      <c r="CF1317" s="104"/>
      <c r="CG1317" s="104"/>
      <c r="CJ1317" s="104"/>
      <c r="CL1317" s="104"/>
      <c r="CM1317" s="104"/>
      <c r="CN1317" s="104"/>
      <c r="CO1317" s="104"/>
      <c r="CP1317" s="104"/>
      <c r="CQ1317" s="104"/>
      <c r="CR1317" s="104"/>
      <c r="CS1317" s="104"/>
      <c r="CT1317" s="104"/>
      <c r="CU1317" s="104"/>
    </row>
    <row r="1318" spans="1:99" ht="13" x14ac:dyDescent="0.3">
      <c r="A1318" s="104"/>
      <c r="B1318" s="104"/>
      <c r="C1318" s="104"/>
      <c r="D1318" s="104"/>
      <c r="E1318" s="104"/>
      <c r="F1318" s="104"/>
      <c r="G1318" s="104"/>
      <c r="H1318" s="104"/>
      <c r="I1318" s="104"/>
      <c r="J1318" s="104"/>
      <c r="K1318" s="104"/>
      <c r="L1318" s="104"/>
      <c r="M1318" s="104"/>
      <c r="P1318" s="104"/>
      <c r="Q1318" s="104"/>
      <c r="U1318" s="104"/>
      <c r="AQ1318" s="104"/>
      <c r="AR1318" s="104"/>
      <c r="AS1318" s="104"/>
      <c r="AT1318" s="104"/>
      <c r="AU1318" s="104"/>
      <c r="AV1318" s="104"/>
      <c r="AW1318" s="104"/>
      <c r="AX1318" s="104"/>
      <c r="AY1318" s="104"/>
      <c r="BH1318" s="104"/>
      <c r="BJ1318" s="104"/>
      <c r="BK1318" s="104"/>
      <c r="BL1318" s="104"/>
      <c r="BM1318" s="104"/>
      <c r="BN1318" s="104"/>
      <c r="BO1318" s="104"/>
      <c r="BP1318" s="104"/>
      <c r="BQ1318" s="104"/>
      <c r="BR1318" s="104"/>
      <c r="BS1318" s="104"/>
      <c r="BT1318" s="104"/>
      <c r="BV1318" s="104"/>
      <c r="BW1318" s="104"/>
      <c r="BX1318" s="104"/>
      <c r="BY1318" s="104"/>
      <c r="BZ1318" s="104"/>
      <c r="CA1318" s="104"/>
      <c r="CB1318" s="104"/>
      <c r="CC1318" s="104"/>
      <c r="CD1318" s="104"/>
      <c r="CE1318" s="104"/>
      <c r="CF1318" s="104"/>
      <c r="CG1318" s="104"/>
      <c r="CJ1318" s="104"/>
      <c r="CL1318" s="104"/>
      <c r="CM1318" s="104"/>
      <c r="CN1318" s="104"/>
      <c r="CO1318" s="104"/>
      <c r="CP1318" s="104"/>
      <c r="CQ1318" s="104"/>
      <c r="CR1318" s="104"/>
      <c r="CS1318" s="104"/>
      <c r="CT1318" s="104"/>
      <c r="CU1318" s="104"/>
    </row>
    <row r="1319" spans="1:99" ht="13" x14ac:dyDescent="0.3">
      <c r="A1319" s="104"/>
      <c r="B1319" s="104"/>
      <c r="C1319" s="104"/>
      <c r="D1319" s="104"/>
      <c r="E1319" s="104"/>
      <c r="F1319" s="104"/>
      <c r="G1319" s="104"/>
      <c r="H1319" s="104"/>
      <c r="I1319" s="104"/>
      <c r="J1319" s="104"/>
      <c r="K1319" s="104"/>
      <c r="L1319" s="104"/>
      <c r="M1319" s="104"/>
      <c r="P1319" s="104"/>
      <c r="Q1319" s="104"/>
      <c r="U1319" s="104"/>
      <c r="AQ1319" s="104"/>
      <c r="AR1319" s="104"/>
      <c r="AS1319" s="104"/>
      <c r="AT1319" s="104"/>
      <c r="AU1319" s="104"/>
      <c r="AV1319" s="104"/>
      <c r="AW1319" s="104"/>
      <c r="AX1319" s="104"/>
      <c r="AY1319" s="104"/>
      <c r="BH1319" s="104"/>
      <c r="BJ1319" s="104"/>
      <c r="BK1319" s="104"/>
      <c r="BL1319" s="104"/>
      <c r="BM1319" s="104"/>
      <c r="BN1319" s="104"/>
      <c r="BO1319" s="104"/>
      <c r="BP1319" s="104"/>
      <c r="BQ1319" s="104"/>
      <c r="BR1319" s="104"/>
      <c r="BS1319" s="104"/>
      <c r="BT1319" s="104"/>
      <c r="BV1319" s="104"/>
      <c r="BW1319" s="104"/>
      <c r="BX1319" s="104"/>
      <c r="BY1319" s="104"/>
      <c r="BZ1319" s="104"/>
      <c r="CA1319" s="104"/>
      <c r="CB1319" s="104"/>
      <c r="CC1319" s="104"/>
      <c r="CD1319" s="104"/>
      <c r="CE1319" s="104"/>
      <c r="CF1319" s="104"/>
      <c r="CG1319" s="104"/>
      <c r="CJ1319" s="104"/>
      <c r="CL1319" s="104"/>
      <c r="CM1319" s="104"/>
      <c r="CN1319" s="104"/>
      <c r="CO1319" s="104"/>
      <c r="CP1319" s="104"/>
      <c r="CQ1319" s="104"/>
      <c r="CR1319" s="104"/>
      <c r="CS1319" s="104"/>
      <c r="CT1319" s="104"/>
      <c r="CU1319" s="104"/>
    </row>
    <row r="1320" spans="1:99" ht="13" x14ac:dyDescent="0.3">
      <c r="A1320" s="104"/>
      <c r="B1320" s="104"/>
      <c r="C1320" s="104"/>
      <c r="D1320" s="104"/>
      <c r="E1320" s="104"/>
      <c r="F1320" s="104"/>
      <c r="G1320" s="104"/>
      <c r="H1320" s="104"/>
      <c r="I1320" s="104"/>
      <c r="J1320" s="104"/>
      <c r="K1320" s="104"/>
      <c r="L1320" s="104"/>
      <c r="M1320" s="104"/>
      <c r="P1320" s="104"/>
      <c r="Q1320" s="104"/>
      <c r="U1320" s="104"/>
      <c r="AQ1320" s="104"/>
      <c r="AR1320" s="104"/>
      <c r="AS1320" s="104"/>
      <c r="AT1320" s="104"/>
      <c r="AU1320" s="104"/>
      <c r="AV1320" s="104"/>
      <c r="AW1320" s="104"/>
      <c r="AX1320" s="104"/>
      <c r="AY1320" s="104"/>
      <c r="BH1320" s="104"/>
      <c r="BJ1320" s="104"/>
      <c r="BK1320" s="104"/>
      <c r="BL1320" s="104"/>
      <c r="BM1320" s="104"/>
      <c r="BN1320" s="104"/>
      <c r="BO1320" s="104"/>
      <c r="BP1320" s="104"/>
      <c r="BQ1320" s="104"/>
      <c r="BR1320" s="104"/>
      <c r="BS1320" s="104"/>
      <c r="BT1320" s="104"/>
      <c r="BV1320" s="104"/>
      <c r="BW1320" s="104"/>
      <c r="BX1320" s="104"/>
      <c r="BY1320" s="104"/>
      <c r="BZ1320" s="104"/>
      <c r="CA1320" s="104"/>
      <c r="CB1320" s="104"/>
      <c r="CC1320" s="104"/>
      <c r="CD1320" s="104"/>
      <c r="CE1320" s="104"/>
      <c r="CF1320" s="104"/>
      <c r="CG1320" s="104"/>
      <c r="CJ1320" s="104"/>
      <c r="CL1320" s="104"/>
      <c r="CM1320" s="104"/>
      <c r="CN1320" s="104"/>
      <c r="CO1320" s="104"/>
      <c r="CP1320" s="104"/>
      <c r="CQ1320" s="104"/>
      <c r="CR1320" s="104"/>
      <c r="CS1320" s="104"/>
      <c r="CT1320" s="104"/>
      <c r="CU1320" s="104"/>
    </row>
    <row r="1321" spans="1:99" ht="13" x14ac:dyDescent="0.3">
      <c r="A1321" s="104"/>
      <c r="B1321" s="104"/>
      <c r="C1321" s="104"/>
      <c r="D1321" s="104"/>
      <c r="E1321" s="104"/>
      <c r="F1321" s="104"/>
      <c r="G1321" s="104"/>
      <c r="H1321" s="104"/>
      <c r="I1321" s="104"/>
      <c r="J1321" s="104"/>
      <c r="K1321" s="104"/>
      <c r="L1321" s="104"/>
      <c r="M1321" s="104"/>
      <c r="P1321" s="104"/>
      <c r="Q1321" s="104"/>
      <c r="U1321" s="104"/>
      <c r="AQ1321" s="104"/>
      <c r="AR1321" s="104"/>
      <c r="AS1321" s="104"/>
      <c r="AT1321" s="104"/>
      <c r="AU1321" s="104"/>
      <c r="AV1321" s="104"/>
      <c r="AW1321" s="104"/>
      <c r="AX1321" s="104"/>
      <c r="AY1321" s="104"/>
      <c r="BH1321" s="104"/>
      <c r="BJ1321" s="104"/>
      <c r="BK1321" s="104"/>
      <c r="BL1321" s="104"/>
      <c r="BM1321" s="104"/>
      <c r="BN1321" s="104"/>
      <c r="BO1321" s="104"/>
      <c r="BP1321" s="104"/>
      <c r="BQ1321" s="104"/>
      <c r="BR1321" s="104"/>
      <c r="BS1321" s="104"/>
      <c r="BT1321" s="104"/>
      <c r="BV1321" s="104"/>
      <c r="BW1321" s="104"/>
      <c r="BX1321" s="104"/>
      <c r="BY1321" s="104"/>
      <c r="BZ1321" s="104"/>
      <c r="CA1321" s="104"/>
      <c r="CB1321" s="104"/>
      <c r="CC1321" s="104"/>
      <c r="CD1321" s="104"/>
      <c r="CE1321" s="104"/>
      <c r="CF1321" s="104"/>
      <c r="CG1321" s="104"/>
      <c r="CJ1321" s="104"/>
      <c r="CL1321" s="104"/>
      <c r="CM1321" s="104"/>
      <c r="CN1321" s="104"/>
      <c r="CO1321" s="104"/>
      <c r="CP1321" s="104"/>
      <c r="CQ1321" s="104"/>
      <c r="CR1321" s="104"/>
      <c r="CS1321" s="104"/>
      <c r="CT1321" s="104"/>
      <c r="CU1321" s="104"/>
    </row>
    <row r="1322" spans="1:99" ht="13" x14ac:dyDescent="0.3">
      <c r="A1322" s="104"/>
      <c r="B1322" s="104"/>
      <c r="C1322" s="104"/>
      <c r="D1322" s="104"/>
      <c r="E1322" s="104"/>
      <c r="F1322" s="104"/>
      <c r="G1322" s="104"/>
      <c r="H1322" s="104"/>
      <c r="I1322" s="104"/>
      <c r="J1322" s="104"/>
      <c r="K1322" s="104"/>
      <c r="L1322" s="104"/>
      <c r="M1322" s="104"/>
      <c r="P1322" s="104"/>
      <c r="Q1322" s="104"/>
      <c r="U1322" s="104"/>
      <c r="AQ1322" s="104"/>
      <c r="AR1322" s="104"/>
      <c r="AS1322" s="104"/>
      <c r="AT1322" s="104"/>
      <c r="AU1322" s="104"/>
      <c r="AV1322" s="104"/>
      <c r="AW1322" s="104"/>
      <c r="AX1322" s="104"/>
      <c r="AY1322" s="104"/>
      <c r="BH1322" s="104"/>
      <c r="BJ1322" s="104"/>
      <c r="BK1322" s="104"/>
      <c r="BL1322" s="104"/>
      <c r="BM1322" s="104"/>
      <c r="BN1322" s="104"/>
      <c r="BO1322" s="104"/>
      <c r="BP1322" s="104"/>
      <c r="BQ1322" s="104"/>
      <c r="BR1322" s="104"/>
      <c r="BS1322" s="104"/>
      <c r="BT1322" s="104"/>
      <c r="BV1322" s="104"/>
      <c r="BW1322" s="104"/>
      <c r="BX1322" s="104"/>
      <c r="BY1322" s="104"/>
      <c r="BZ1322" s="104"/>
      <c r="CA1322" s="104"/>
      <c r="CB1322" s="104"/>
      <c r="CC1322" s="104"/>
      <c r="CD1322" s="104"/>
      <c r="CE1322" s="104"/>
      <c r="CF1322" s="104"/>
      <c r="CG1322" s="104"/>
      <c r="CJ1322" s="104"/>
      <c r="CL1322" s="104"/>
      <c r="CM1322" s="104"/>
      <c r="CN1322" s="104"/>
      <c r="CO1322" s="104"/>
      <c r="CP1322" s="104"/>
      <c r="CQ1322" s="104"/>
      <c r="CR1322" s="104"/>
      <c r="CS1322" s="104"/>
      <c r="CT1322" s="104"/>
      <c r="CU1322" s="104"/>
    </row>
    <row r="1323" spans="1:99" ht="13" x14ac:dyDescent="0.3">
      <c r="A1323" s="104"/>
      <c r="B1323" s="104"/>
      <c r="C1323" s="104"/>
      <c r="D1323" s="104"/>
      <c r="E1323" s="104"/>
      <c r="F1323" s="104"/>
      <c r="G1323" s="104"/>
      <c r="H1323" s="104"/>
      <c r="I1323" s="104"/>
      <c r="J1323" s="104"/>
      <c r="K1323" s="104"/>
      <c r="L1323" s="104"/>
      <c r="M1323" s="104"/>
      <c r="P1323" s="104"/>
      <c r="Q1323" s="104"/>
      <c r="U1323" s="104"/>
      <c r="AQ1323" s="104"/>
      <c r="AR1323" s="104"/>
      <c r="AS1323" s="104"/>
      <c r="AT1323" s="104"/>
      <c r="AU1323" s="104"/>
      <c r="AV1323" s="104"/>
      <c r="AW1323" s="104"/>
      <c r="AX1323" s="104"/>
      <c r="AY1323" s="104"/>
      <c r="BH1323" s="104"/>
      <c r="BJ1323" s="104"/>
      <c r="BK1323" s="104"/>
      <c r="BL1323" s="104"/>
      <c r="BM1323" s="104"/>
      <c r="BN1323" s="104"/>
      <c r="BO1323" s="104"/>
      <c r="BP1323" s="104"/>
      <c r="BQ1323" s="104"/>
      <c r="BR1323" s="104"/>
      <c r="BS1323" s="104"/>
      <c r="BT1323" s="104"/>
      <c r="BV1323" s="104"/>
      <c r="BW1323" s="104"/>
      <c r="BX1323" s="104"/>
      <c r="BY1323" s="104"/>
      <c r="BZ1323" s="104"/>
      <c r="CA1323" s="104"/>
      <c r="CB1323" s="104"/>
      <c r="CC1323" s="104"/>
      <c r="CD1323" s="104"/>
      <c r="CE1323" s="104"/>
      <c r="CF1323" s="104"/>
      <c r="CG1323" s="104"/>
      <c r="CJ1323" s="104"/>
      <c r="CL1323" s="104"/>
      <c r="CM1323" s="104"/>
      <c r="CN1323" s="104"/>
      <c r="CO1323" s="104"/>
      <c r="CP1323" s="104"/>
      <c r="CQ1323" s="104"/>
      <c r="CR1323" s="104"/>
      <c r="CS1323" s="104"/>
      <c r="CT1323" s="104"/>
      <c r="CU1323" s="104"/>
    </row>
    <row r="1324" spans="1:99" ht="13" x14ac:dyDescent="0.3">
      <c r="A1324" s="104"/>
      <c r="B1324" s="104"/>
      <c r="C1324" s="104"/>
      <c r="D1324" s="104"/>
      <c r="E1324" s="104"/>
      <c r="F1324" s="104"/>
      <c r="G1324" s="104"/>
      <c r="H1324" s="104"/>
      <c r="I1324" s="104"/>
      <c r="J1324" s="104"/>
      <c r="K1324" s="104"/>
      <c r="L1324" s="104"/>
      <c r="M1324" s="104"/>
      <c r="P1324" s="104"/>
      <c r="Q1324" s="104"/>
      <c r="U1324" s="104"/>
      <c r="AQ1324" s="104"/>
      <c r="AR1324" s="104"/>
      <c r="AS1324" s="104"/>
      <c r="AT1324" s="104"/>
      <c r="AU1324" s="104"/>
      <c r="AV1324" s="104"/>
      <c r="AW1324" s="104"/>
      <c r="AX1324" s="104"/>
      <c r="AY1324" s="104"/>
      <c r="BH1324" s="104"/>
      <c r="BJ1324" s="104"/>
      <c r="BK1324" s="104"/>
      <c r="BL1324" s="104"/>
      <c r="BM1324" s="104"/>
      <c r="BN1324" s="104"/>
      <c r="BO1324" s="104"/>
      <c r="BP1324" s="104"/>
      <c r="BQ1324" s="104"/>
      <c r="BR1324" s="104"/>
      <c r="BS1324" s="104"/>
      <c r="BT1324" s="104"/>
      <c r="BV1324" s="104"/>
      <c r="BW1324" s="104"/>
      <c r="BX1324" s="104"/>
      <c r="BY1324" s="104"/>
      <c r="BZ1324" s="104"/>
      <c r="CA1324" s="104"/>
      <c r="CB1324" s="104"/>
      <c r="CC1324" s="104"/>
      <c r="CD1324" s="104"/>
      <c r="CE1324" s="104"/>
      <c r="CF1324" s="104"/>
      <c r="CG1324" s="104"/>
      <c r="CJ1324" s="104"/>
      <c r="CL1324" s="104"/>
      <c r="CM1324" s="104"/>
      <c r="CN1324" s="104"/>
      <c r="CO1324" s="104"/>
      <c r="CP1324" s="104"/>
      <c r="CQ1324" s="104"/>
      <c r="CR1324" s="104"/>
      <c r="CS1324" s="104"/>
      <c r="CT1324" s="104"/>
      <c r="CU1324" s="104"/>
    </row>
    <row r="1325" spans="1:99" ht="13" x14ac:dyDescent="0.3">
      <c r="A1325" s="104"/>
      <c r="B1325" s="104"/>
      <c r="C1325" s="104"/>
      <c r="D1325" s="104"/>
      <c r="E1325" s="104"/>
      <c r="F1325" s="104"/>
      <c r="G1325" s="104"/>
      <c r="H1325" s="104"/>
      <c r="I1325" s="104"/>
      <c r="J1325" s="104"/>
      <c r="K1325" s="104"/>
      <c r="L1325" s="104"/>
      <c r="M1325" s="104"/>
      <c r="P1325" s="104"/>
      <c r="Q1325" s="104"/>
      <c r="U1325" s="104"/>
      <c r="AQ1325" s="104"/>
      <c r="AR1325" s="104"/>
      <c r="AS1325" s="104"/>
      <c r="AT1325" s="104"/>
      <c r="AU1325" s="104"/>
      <c r="AV1325" s="104"/>
      <c r="AW1325" s="104"/>
      <c r="AX1325" s="104"/>
      <c r="AY1325" s="104"/>
      <c r="BH1325" s="104"/>
      <c r="BJ1325" s="104"/>
      <c r="BK1325" s="104"/>
      <c r="BL1325" s="104"/>
      <c r="BM1325" s="104"/>
      <c r="BN1325" s="104"/>
      <c r="BO1325" s="104"/>
      <c r="BP1325" s="104"/>
      <c r="BQ1325" s="104"/>
      <c r="BR1325" s="104"/>
      <c r="BS1325" s="104"/>
      <c r="BT1325" s="104"/>
      <c r="BV1325" s="104"/>
      <c r="BW1325" s="104"/>
      <c r="BX1325" s="104"/>
      <c r="BY1325" s="104"/>
      <c r="BZ1325" s="104"/>
      <c r="CA1325" s="104"/>
      <c r="CB1325" s="104"/>
      <c r="CC1325" s="104"/>
      <c r="CD1325" s="104"/>
      <c r="CE1325" s="104"/>
      <c r="CF1325" s="104"/>
      <c r="CG1325" s="104"/>
      <c r="CJ1325" s="104"/>
      <c r="CL1325" s="104"/>
      <c r="CM1325" s="104"/>
      <c r="CN1325" s="104"/>
      <c r="CO1325" s="104"/>
      <c r="CP1325" s="104"/>
      <c r="CQ1325" s="104"/>
      <c r="CR1325" s="104"/>
      <c r="CS1325" s="104"/>
      <c r="CT1325" s="104"/>
      <c r="CU1325" s="104"/>
    </row>
    <row r="1326" spans="1:99" ht="13" x14ac:dyDescent="0.3">
      <c r="A1326" s="104"/>
      <c r="B1326" s="104"/>
      <c r="C1326" s="104"/>
      <c r="D1326" s="104"/>
      <c r="E1326" s="104"/>
      <c r="F1326" s="104"/>
      <c r="G1326" s="104"/>
      <c r="H1326" s="104"/>
      <c r="I1326" s="104"/>
      <c r="J1326" s="104"/>
      <c r="K1326" s="104"/>
      <c r="L1326" s="104"/>
      <c r="M1326" s="104"/>
      <c r="P1326" s="104"/>
      <c r="Q1326" s="104"/>
      <c r="U1326" s="104"/>
      <c r="AQ1326" s="104"/>
      <c r="AR1326" s="104"/>
      <c r="AS1326" s="104"/>
      <c r="AT1326" s="104"/>
      <c r="AU1326" s="104"/>
      <c r="AV1326" s="104"/>
      <c r="AW1326" s="104"/>
      <c r="AX1326" s="104"/>
      <c r="AY1326" s="104"/>
      <c r="BH1326" s="104"/>
      <c r="BJ1326" s="104"/>
      <c r="BK1326" s="104"/>
      <c r="BL1326" s="104"/>
      <c r="BM1326" s="104"/>
      <c r="BN1326" s="104"/>
      <c r="BO1326" s="104"/>
      <c r="BP1326" s="104"/>
      <c r="BQ1326" s="104"/>
      <c r="BR1326" s="104"/>
      <c r="BS1326" s="104"/>
      <c r="BT1326" s="104"/>
      <c r="BV1326" s="104"/>
      <c r="BW1326" s="104"/>
      <c r="BX1326" s="104"/>
      <c r="BY1326" s="104"/>
      <c r="BZ1326" s="104"/>
      <c r="CA1326" s="104"/>
      <c r="CB1326" s="104"/>
      <c r="CC1326" s="104"/>
      <c r="CD1326" s="104"/>
      <c r="CE1326" s="104"/>
      <c r="CF1326" s="104"/>
      <c r="CG1326" s="104"/>
      <c r="CJ1326" s="104"/>
      <c r="CL1326" s="104"/>
      <c r="CM1326" s="104"/>
      <c r="CN1326" s="104"/>
      <c r="CO1326" s="104"/>
      <c r="CP1326" s="104"/>
      <c r="CQ1326" s="104"/>
      <c r="CR1326" s="104"/>
      <c r="CS1326" s="104"/>
      <c r="CT1326" s="104"/>
      <c r="CU1326" s="104"/>
    </row>
    <row r="1327" spans="1:99" ht="13" x14ac:dyDescent="0.3">
      <c r="A1327" s="104"/>
      <c r="B1327" s="104"/>
      <c r="C1327" s="104"/>
      <c r="D1327" s="104"/>
      <c r="E1327" s="104"/>
      <c r="F1327" s="104"/>
      <c r="G1327" s="104"/>
      <c r="H1327" s="104"/>
      <c r="I1327" s="104"/>
      <c r="J1327" s="104"/>
      <c r="K1327" s="104"/>
      <c r="L1327" s="104"/>
      <c r="M1327" s="104"/>
      <c r="P1327" s="104"/>
      <c r="Q1327" s="104"/>
      <c r="U1327" s="104"/>
      <c r="AQ1327" s="104"/>
      <c r="AR1327" s="104"/>
      <c r="AS1327" s="104"/>
      <c r="AT1327" s="104"/>
      <c r="AU1327" s="104"/>
      <c r="AV1327" s="104"/>
      <c r="AW1327" s="104"/>
      <c r="AX1327" s="104"/>
      <c r="AY1327" s="104"/>
      <c r="BH1327" s="104"/>
      <c r="BJ1327" s="104"/>
      <c r="BK1327" s="104"/>
      <c r="BL1327" s="104"/>
      <c r="BM1327" s="104"/>
      <c r="BN1327" s="104"/>
      <c r="BO1327" s="104"/>
      <c r="BP1327" s="104"/>
      <c r="BQ1327" s="104"/>
      <c r="BR1327" s="104"/>
      <c r="BS1327" s="104"/>
      <c r="BT1327" s="104"/>
      <c r="BV1327" s="104"/>
      <c r="BW1327" s="104"/>
      <c r="BX1327" s="104"/>
      <c r="BY1327" s="104"/>
      <c r="BZ1327" s="104"/>
      <c r="CA1327" s="104"/>
      <c r="CB1327" s="104"/>
      <c r="CC1327" s="104"/>
      <c r="CD1327" s="104"/>
      <c r="CE1327" s="104"/>
      <c r="CF1327" s="104"/>
      <c r="CG1327" s="104"/>
      <c r="CJ1327" s="104"/>
      <c r="CL1327" s="104"/>
      <c r="CM1327" s="104"/>
      <c r="CN1327" s="104"/>
      <c r="CO1327" s="104"/>
      <c r="CP1327" s="104"/>
      <c r="CQ1327" s="104"/>
      <c r="CR1327" s="104"/>
      <c r="CS1327" s="104"/>
      <c r="CT1327" s="104"/>
      <c r="CU1327" s="104"/>
    </row>
    <row r="1328" spans="1:99" ht="13" x14ac:dyDescent="0.3">
      <c r="A1328" s="104"/>
      <c r="B1328" s="104"/>
      <c r="C1328" s="104"/>
      <c r="D1328" s="104"/>
      <c r="E1328" s="104"/>
      <c r="F1328" s="104"/>
      <c r="G1328" s="104"/>
      <c r="H1328" s="104"/>
      <c r="I1328" s="104"/>
      <c r="J1328" s="104"/>
      <c r="K1328" s="104"/>
      <c r="L1328" s="104"/>
      <c r="M1328" s="104"/>
      <c r="P1328" s="104"/>
      <c r="Q1328" s="104"/>
      <c r="U1328" s="104"/>
      <c r="AQ1328" s="104"/>
      <c r="AR1328" s="104"/>
      <c r="AS1328" s="104"/>
      <c r="AT1328" s="104"/>
      <c r="AU1328" s="104"/>
      <c r="AV1328" s="104"/>
      <c r="AW1328" s="104"/>
      <c r="AX1328" s="104"/>
      <c r="AY1328" s="104"/>
      <c r="BH1328" s="104"/>
      <c r="BJ1328" s="104"/>
      <c r="BK1328" s="104"/>
      <c r="BL1328" s="104"/>
      <c r="BM1328" s="104"/>
      <c r="BN1328" s="104"/>
      <c r="BO1328" s="104"/>
      <c r="BP1328" s="104"/>
      <c r="BQ1328" s="104"/>
      <c r="BR1328" s="104"/>
      <c r="BS1328" s="104"/>
      <c r="BT1328" s="104"/>
      <c r="BV1328" s="104"/>
      <c r="BW1328" s="104"/>
      <c r="BX1328" s="104"/>
      <c r="BY1328" s="104"/>
      <c r="BZ1328" s="104"/>
      <c r="CA1328" s="104"/>
      <c r="CB1328" s="104"/>
      <c r="CC1328" s="104"/>
      <c r="CD1328" s="104"/>
      <c r="CE1328" s="104"/>
      <c r="CF1328" s="104"/>
      <c r="CG1328" s="104"/>
      <c r="CJ1328" s="104"/>
      <c r="CL1328" s="104"/>
      <c r="CM1328" s="104"/>
      <c r="CN1328" s="104"/>
      <c r="CO1328" s="104"/>
      <c r="CP1328" s="104"/>
      <c r="CQ1328" s="104"/>
      <c r="CR1328" s="104"/>
      <c r="CS1328" s="104"/>
      <c r="CT1328" s="104"/>
      <c r="CU1328" s="104"/>
    </row>
    <row r="1329" spans="1:99" ht="13" x14ac:dyDescent="0.3">
      <c r="A1329" s="104"/>
      <c r="B1329" s="104"/>
      <c r="C1329" s="104"/>
      <c r="D1329" s="104"/>
      <c r="E1329" s="104"/>
      <c r="F1329" s="104"/>
      <c r="G1329" s="104"/>
      <c r="H1329" s="104"/>
      <c r="I1329" s="104"/>
      <c r="J1329" s="104"/>
      <c r="K1329" s="104"/>
      <c r="L1329" s="104"/>
      <c r="M1329" s="104"/>
      <c r="P1329" s="104"/>
      <c r="Q1329" s="104"/>
      <c r="U1329" s="104"/>
      <c r="AQ1329" s="104"/>
      <c r="AR1329" s="104"/>
      <c r="AS1329" s="104"/>
      <c r="AT1329" s="104"/>
      <c r="AU1329" s="104"/>
      <c r="AV1329" s="104"/>
      <c r="AW1329" s="104"/>
      <c r="AX1329" s="104"/>
      <c r="AY1329" s="104"/>
      <c r="BH1329" s="104"/>
      <c r="BJ1329" s="104"/>
      <c r="BK1329" s="104"/>
      <c r="BL1329" s="104"/>
      <c r="BM1329" s="104"/>
      <c r="BN1329" s="104"/>
      <c r="BO1329" s="104"/>
      <c r="BP1329" s="104"/>
      <c r="BQ1329" s="104"/>
      <c r="BR1329" s="104"/>
      <c r="BS1329" s="104"/>
      <c r="BT1329" s="104"/>
      <c r="BV1329" s="104"/>
      <c r="BW1329" s="104"/>
      <c r="BX1329" s="104"/>
      <c r="BY1329" s="104"/>
      <c r="BZ1329" s="104"/>
      <c r="CA1329" s="104"/>
      <c r="CB1329" s="104"/>
      <c r="CC1329" s="104"/>
      <c r="CD1329" s="104"/>
      <c r="CE1329" s="104"/>
      <c r="CF1329" s="104"/>
      <c r="CG1329" s="104"/>
      <c r="CJ1329" s="104"/>
      <c r="CL1329" s="104"/>
      <c r="CM1329" s="104"/>
      <c r="CN1329" s="104"/>
      <c r="CO1329" s="104"/>
      <c r="CP1329" s="104"/>
      <c r="CQ1329" s="104"/>
      <c r="CR1329" s="104"/>
      <c r="CS1329" s="104"/>
      <c r="CT1329" s="104"/>
      <c r="CU1329" s="104"/>
    </row>
    <row r="1330" spans="1:99" ht="13" x14ac:dyDescent="0.3">
      <c r="A1330" s="104"/>
      <c r="B1330" s="104"/>
      <c r="C1330" s="104"/>
      <c r="D1330" s="104"/>
      <c r="E1330" s="104"/>
      <c r="F1330" s="104"/>
      <c r="G1330" s="104"/>
      <c r="H1330" s="104"/>
      <c r="I1330" s="104"/>
      <c r="J1330" s="104"/>
      <c r="K1330" s="104"/>
      <c r="L1330" s="104"/>
      <c r="M1330" s="104"/>
      <c r="P1330" s="104"/>
      <c r="Q1330" s="104"/>
      <c r="U1330" s="104"/>
      <c r="AQ1330" s="104"/>
      <c r="AR1330" s="104"/>
      <c r="AS1330" s="104"/>
      <c r="AT1330" s="104"/>
      <c r="AU1330" s="104"/>
      <c r="AV1330" s="104"/>
      <c r="AW1330" s="104"/>
      <c r="AX1330" s="104"/>
      <c r="AY1330" s="104"/>
      <c r="BH1330" s="104"/>
      <c r="BJ1330" s="104"/>
      <c r="BK1330" s="104"/>
      <c r="BL1330" s="104"/>
      <c r="BM1330" s="104"/>
      <c r="BN1330" s="104"/>
      <c r="BO1330" s="104"/>
      <c r="BP1330" s="104"/>
      <c r="BQ1330" s="104"/>
      <c r="BR1330" s="104"/>
      <c r="BS1330" s="104"/>
      <c r="BT1330" s="104"/>
      <c r="BV1330" s="104"/>
      <c r="BW1330" s="104"/>
      <c r="BX1330" s="104"/>
      <c r="BY1330" s="104"/>
      <c r="BZ1330" s="104"/>
      <c r="CA1330" s="104"/>
      <c r="CB1330" s="104"/>
      <c r="CC1330" s="104"/>
      <c r="CD1330" s="104"/>
      <c r="CE1330" s="104"/>
      <c r="CF1330" s="104"/>
      <c r="CG1330" s="104"/>
      <c r="CJ1330" s="104"/>
      <c r="CL1330" s="104"/>
      <c r="CM1330" s="104"/>
      <c r="CN1330" s="104"/>
      <c r="CO1330" s="104"/>
      <c r="CP1330" s="104"/>
      <c r="CQ1330" s="104"/>
      <c r="CR1330" s="104"/>
      <c r="CS1330" s="104"/>
      <c r="CT1330" s="104"/>
      <c r="CU1330" s="104"/>
    </row>
    <row r="1331" spans="1:99" ht="13" x14ac:dyDescent="0.3">
      <c r="A1331" s="104"/>
      <c r="B1331" s="104"/>
      <c r="C1331" s="104"/>
      <c r="D1331" s="104"/>
      <c r="E1331" s="104"/>
      <c r="F1331" s="104"/>
      <c r="G1331" s="104"/>
      <c r="H1331" s="104"/>
      <c r="I1331" s="104"/>
      <c r="J1331" s="104"/>
      <c r="K1331" s="104"/>
      <c r="L1331" s="104"/>
      <c r="M1331" s="104"/>
      <c r="P1331" s="104"/>
      <c r="Q1331" s="104"/>
      <c r="U1331" s="104"/>
      <c r="AQ1331" s="104"/>
      <c r="AR1331" s="104"/>
      <c r="AS1331" s="104"/>
      <c r="AT1331" s="104"/>
      <c r="AU1331" s="104"/>
      <c r="AV1331" s="104"/>
      <c r="AW1331" s="104"/>
      <c r="AX1331" s="104"/>
      <c r="AY1331" s="104"/>
      <c r="BH1331" s="104"/>
      <c r="BJ1331" s="104"/>
      <c r="BK1331" s="104"/>
      <c r="BL1331" s="104"/>
      <c r="BM1331" s="104"/>
      <c r="BN1331" s="104"/>
      <c r="BO1331" s="104"/>
      <c r="BP1331" s="104"/>
      <c r="BQ1331" s="104"/>
      <c r="BR1331" s="104"/>
      <c r="BS1331" s="104"/>
      <c r="BT1331" s="104"/>
      <c r="BV1331" s="104"/>
      <c r="BW1331" s="104"/>
      <c r="BX1331" s="104"/>
      <c r="BY1331" s="104"/>
      <c r="BZ1331" s="104"/>
      <c r="CA1331" s="104"/>
      <c r="CB1331" s="104"/>
      <c r="CC1331" s="104"/>
      <c r="CD1331" s="104"/>
      <c r="CE1331" s="104"/>
      <c r="CF1331" s="104"/>
      <c r="CG1331" s="104"/>
      <c r="CJ1331" s="104"/>
      <c r="CL1331" s="104"/>
      <c r="CM1331" s="104"/>
      <c r="CN1331" s="104"/>
      <c r="CO1331" s="104"/>
      <c r="CP1331" s="104"/>
      <c r="CQ1331" s="104"/>
      <c r="CR1331" s="104"/>
      <c r="CS1331" s="104"/>
      <c r="CT1331" s="104"/>
      <c r="CU1331" s="104"/>
    </row>
    <row r="1332" spans="1:99" ht="13" x14ac:dyDescent="0.3">
      <c r="A1332" s="104"/>
      <c r="B1332" s="104"/>
      <c r="C1332" s="104"/>
      <c r="D1332" s="104"/>
      <c r="E1332" s="104"/>
      <c r="F1332" s="104"/>
      <c r="G1332" s="104"/>
      <c r="H1332" s="104"/>
      <c r="I1332" s="104"/>
      <c r="J1332" s="104"/>
      <c r="K1332" s="104"/>
      <c r="L1332" s="104"/>
      <c r="M1332" s="104"/>
      <c r="P1332" s="104"/>
      <c r="Q1332" s="104"/>
      <c r="U1332" s="104"/>
      <c r="AQ1332" s="104"/>
      <c r="AR1332" s="104"/>
      <c r="AS1332" s="104"/>
      <c r="AT1332" s="104"/>
      <c r="AU1332" s="104"/>
      <c r="AV1332" s="104"/>
      <c r="AW1332" s="104"/>
      <c r="AX1332" s="104"/>
      <c r="AY1332" s="104"/>
      <c r="BH1332" s="104"/>
      <c r="BJ1332" s="104"/>
      <c r="BK1332" s="104"/>
      <c r="BL1332" s="104"/>
      <c r="BM1332" s="104"/>
      <c r="BN1332" s="104"/>
      <c r="BO1332" s="104"/>
      <c r="BP1332" s="104"/>
      <c r="BQ1332" s="104"/>
      <c r="BR1332" s="104"/>
      <c r="BS1332" s="104"/>
      <c r="BT1332" s="104"/>
      <c r="BV1332" s="104"/>
      <c r="BW1332" s="104"/>
      <c r="BX1332" s="104"/>
      <c r="BY1332" s="104"/>
      <c r="BZ1332" s="104"/>
      <c r="CA1332" s="104"/>
      <c r="CB1332" s="104"/>
      <c r="CC1332" s="104"/>
      <c r="CD1332" s="104"/>
      <c r="CE1332" s="104"/>
      <c r="CF1332" s="104"/>
      <c r="CG1332" s="104"/>
      <c r="CJ1332" s="104"/>
      <c r="CL1332" s="104"/>
      <c r="CM1332" s="104"/>
      <c r="CN1332" s="104"/>
      <c r="CO1332" s="104"/>
      <c r="CP1332" s="104"/>
      <c r="CQ1332" s="104"/>
      <c r="CR1332" s="104"/>
      <c r="CS1332" s="104"/>
      <c r="CT1332" s="104"/>
      <c r="CU1332" s="104"/>
    </row>
    <row r="1333" spans="1:99" ht="13" x14ac:dyDescent="0.3">
      <c r="A1333" s="104"/>
      <c r="B1333" s="104"/>
      <c r="C1333" s="104"/>
      <c r="D1333" s="104"/>
      <c r="E1333" s="104"/>
      <c r="F1333" s="104"/>
      <c r="G1333" s="104"/>
      <c r="H1333" s="104"/>
      <c r="I1333" s="104"/>
      <c r="J1333" s="104"/>
      <c r="K1333" s="104"/>
      <c r="L1333" s="104"/>
      <c r="M1333" s="104"/>
      <c r="P1333" s="104"/>
      <c r="Q1333" s="104"/>
      <c r="U1333" s="104"/>
      <c r="AQ1333" s="104"/>
      <c r="AR1333" s="104"/>
      <c r="AS1333" s="104"/>
      <c r="AT1333" s="104"/>
      <c r="AU1333" s="104"/>
      <c r="AV1333" s="104"/>
      <c r="AW1333" s="104"/>
      <c r="AX1333" s="104"/>
      <c r="AY1333" s="104"/>
      <c r="BH1333" s="104"/>
      <c r="BJ1333" s="104"/>
      <c r="BK1333" s="104"/>
      <c r="BL1333" s="104"/>
      <c r="BM1333" s="104"/>
      <c r="BN1333" s="104"/>
      <c r="BO1333" s="104"/>
      <c r="BP1333" s="104"/>
      <c r="BQ1333" s="104"/>
      <c r="BR1333" s="104"/>
      <c r="BS1333" s="104"/>
      <c r="BT1333" s="104"/>
      <c r="BV1333" s="104"/>
      <c r="BW1333" s="104"/>
      <c r="BX1333" s="104"/>
      <c r="BY1333" s="104"/>
      <c r="BZ1333" s="104"/>
      <c r="CA1333" s="104"/>
      <c r="CB1333" s="104"/>
      <c r="CC1333" s="104"/>
      <c r="CD1333" s="104"/>
      <c r="CE1333" s="104"/>
      <c r="CF1333" s="104"/>
      <c r="CG1333" s="104"/>
      <c r="CJ1333" s="104"/>
      <c r="CL1333" s="104"/>
      <c r="CM1333" s="104"/>
      <c r="CN1333" s="104"/>
      <c r="CO1333" s="104"/>
      <c r="CP1333" s="104"/>
      <c r="CQ1333" s="104"/>
      <c r="CR1333" s="104"/>
      <c r="CS1333" s="104"/>
      <c r="CT1333" s="104"/>
      <c r="CU1333" s="104"/>
    </row>
    <row r="1334" spans="1:99" ht="13" x14ac:dyDescent="0.3">
      <c r="A1334" s="104"/>
      <c r="B1334" s="104"/>
      <c r="C1334" s="104"/>
      <c r="D1334" s="104"/>
      <c r="E1334" s="104"/>
      <c r="F1334" s="104"/>
      <c r="G1334" s="104"/>
      <c r="H1334" s="104"/>
      <c r="I1334" s="104"/>
      <c r="J1334" s="104"/>
      <c r="K1334" s="104"/>
      <c r="L1334" s="104"/>
      <c r="M1334" s="104"/>
      <c r="P1334" s="104"/>
      <c r="Q1334" s="104"/>
      <c r="U1334" s="104"/>
      <c r="AQ1334" s="104"/>
      <c r="AR1334" s="104"/>
      <c r="AS1334" s="104"/>
      <c r="AT1334" s="104"/>
      <c r="AU1334" s="104"/>
      <c r="AV1334" s="104"/>
      <c r="AW1334" s="104"/>
      <c r="AX1334" s="104"/>
      <c r="AY1334" s="104"/>
      <c r="BH1334" s="104"/>
      <c r="BJ1334" s="104"/>
      <c r="BK1334" s="104"/>
      <c r="BL1334" s="104"/>
      <c r="BM1334" s="104"/>
      <c r="BN1334" s="104"/>
      <c r="BO1334" s="104"/>
      <c r="BP1334" s="104"/>
      <c r="BQ1334" s="104"/>
      <c r="BR1334" s="104"/>
      <c r="BS1334" s="104"/>
      <c r="BT1334" s="104"/>
      <c r="BV1334" s="104"/>
      <c r="BW1334" s="104"/>
      <c r="BX1334" s="104"/>
      <c r="BY1334" s="104"/>
      <c r="BZ1334" s="104"/>
      <c r="CA1334" s="104"/>
      <c r="CB1334" s="104"/>
      <c r="CC1334" s="104"/>
      <c r="CD1334" s="104"/>
      <c r="CE1334" s="104"/>
      <c r="CF1334" s="104"/>
      <c r="CG1334" s="104"/>
      <c r="CJ1334" s="104"/>
      <c r="CL1334" s="104"/>
      <c r="CM1334" s="104"/>
      <c r="CN1334" s="104"/>
      <c r="CO1334" s="104"/>
      <c r="CP1334" s="104"/>
      <c r="CQ1334" s="104"/>
      <c r="CR1334" s="104"/>
      <c r="CS1334" s="104"/>
      <c r="CT1334" s="104"/>
      <c r="CU1334" s="104"/>
    </row>
    <row r="1335" spans="1:99" ht="13" x14ac:dyDescent="0.3">
      <c r="A1335" s="104"/>
      <c r="B1335" s="104"/>
      <c r="C1335" s="104"/>
      <c r="D1335" s="104"/>
      <c r="E1335" s="104"/>
      <c r="F1335" s="104"/>
      <c r="G1335" s="104"/>
      <c r="H1335" s="104"/>
      <c r="I1335" s="104"/>
      <c r="J1335" s="104"/>
      <c r="K1335" s="104"/>
      <c r="L1335" s="104"/>
      <c r="M1335" s="104"/>
      <c r="P1335" s="104"/>
      <c r="Q1335" s="104"/>
      <c r="U1335" s="104"/>
      <c r="AQ1335" s="104"/>
      <c r="AR1335" s="104"/>
      <c r="AS1335" s="104"/>
      <c r="AT1335" s="104"/>
      <c r="AU1335" s="104"/>
      <c r="AV1335" s="104"/>
      <c r="AW1335" s="104"/>
      <c r="AX1335" s="104"/>
      <c r="AY1335" s="104"/>
      <c r="BH1335" s="104"/>
      <c r="BJ1335" s="104"/>
      <c r="BK1335" s="104"/>
      <c r="BL1335" s="104"/>
      <c r="BM1335" s="104"/>
      <c r="BN1335" s="104"/>
      <c r="BO1335" s="104"/>
      <c r="BP1335" s="104"/>
      <c r="BQ1335" s="104"/>
      <c r="BR1335" s="104"/>
      <c r="BS1335" s="104"/>
      <c r="BT1335" s="104"/>
      <c r="BV1335" s="104"/>
      <c r="BW1335" s="104"/>
      <c r="BX1335" s="104"/>
      <c r="BY1335" s="104"/>
      <c r="BZ1335" s="104"/>
      <c r="CA1335" s="104"/>
      <c r="CB1335" s="104"/>
      <c r="CC1335" s="104"/>
      <c r="CD1335" s="104"/>
      <c r="CE1335" s="104"/>
      <c r="CF1335" s="104"/>
      <c r="CG1335" s="104"/>
      <c r="CJ1335" s="104"/>
      <c r="CL1335" s="104"/>
      <c r="CM1335" s="104"/>
      <c r="CN1335" s="104"/>
      <c r="CO1335" s="104"/>
      <c r="CP1335" s="104"/>
      <c r="CQ1335" s="104"/>
      <c r="CR1335" s="104"/>
      <c r="CS1335" s="104"/>
      <c r="CT1335" s="104"/>
      <c r="CU1335" s="104"/>
    </row>
    <row r="1336" spans="1:99" ht="13" x14ac:dyDescent="0.3">
      <c r="A1336" s="104"/>
      <c r="B1336" s="104"/>
      <c r="C1336" s="104"/>
      <c r="D1336" s="104"/>
      <c r="E1336" s="104"/>
      <c r="F1336" s="104"/>
      <c r="G1336" s="104"/>
      <c r="H1336" s="104"/>
      <c r="I1336" s="104"/>
      <c r="J1336" s="104"/>
      <c r="K1336" s="104"/>
      <c r="L1336" s="104"/>
      <c r="M1336" s="104"/>
      <c r="P1336" s="104"/>
      <c r="Q1336" s="104"/>
      <c r="U1336" s="104"/>
      <c r="AQ1336" s="104"/>
      <c r="AR1336" s="104"/>
      <c r="AS1336" s="104"/>
      <c r="AT1336" s="104"/>
      <c r="AU1336" s="104"/>
      <c r="AV1336" s="104"/>
      <c r="AW1336" s="104"/>
      <c r="AX1336" s="104"/>
      <c r="AY1336" s="104"/>
      <c r="BH1336" s="104"/>
      <c r="BJ1336" s="104"/>
      <c r="BK1336" s="104"/>
      <c r="BL1336" s="104"/>
      <c r="BM1336" s="104"/>
      <c r="BN1336" s="104"/>
      <c r="BO1336" s="104"/>
      <c r="BP1336" s="104"/>
      <c r="BQ1336" s="104"/>
      <c r="BR1336" s="104"/>
      <c r="BS1336" s="104"/>
      <c r="BT1336" s="104"/>
      <c r="BV1336" s="104"/>
      <c r="BW1336" s="104"/>
      <c r="BX1336" s="104"/>
      <c r="BY1336" s="104"/>
      <c r="BZ1336" s="104"/>
      <c r="CA1336" s="104"/>
      <c r="CB1336" s="104"/>
      <c r="CC1336" s="104"/>
      <c r="CD1336" s="104"/>
      <c r="CE1336" s="104"/>
      <c r="CF1336" s="104"/>
      <c r="CG1336" s="104"/>
      <c r="CJ1336" s="104"/>
      <c r="CL1336" s="104"/>
      <c r="CM1336" s="104"/>
      <c r="CN1336" s="104"/>
      <c r="CO1336" s="104"/>
      <c r="CP1336" s="104"/>
      <c r="CQ1336" s="104"/>
      <c r="CR1336" s="104"/>
      <c r="CS1336" s="104"/>
      <c r="CT1336" s="104"/>
      <c r="CU1336" s="104"/>
    </row>
    <row r="1337" spans="1:99" ht="13" x14ac:dyDescent="0.3">
      <c r="A1337" s="104"/>
      <c r="B1337" s="104"/>
      <c r="C1337" s="104"/>
      <c r="D1337" s="104"/>
      <c r="E1337" s="104"/>
      <c r="F1337" s="104"/>
      <c r="G1337" s="104"/>
      <c r="H1337" s="104"/>
      <c r="I1337" s="104"/>
      <c r="J1337" s="104"/>
      <c r="K1337" s="104"/>
      <c r="L1337" s="104"/>
      <c r="M1337" s="104"/>
      <c r="P1337" s="104"/>
      <c r="Q1337" s="104"/>
      <c r="U1337" s="104"/>
      <c r="AQ1337" s="104"/>
      <c r="AR1337" s="104"/>
      <c r="AS1337" s="104"/>
      <c r="AT1337" s="104"/>
      <c r="AU1337" s="104"/>
      <c r="AV1337" s="104"/>
      <c r="AW1337" s="104"/>
      <c r="AX1337" s="104"/>
      <c r="AY1337" s="104"/>
      <c r="BH1337" s="104"/>
      <c r="BJ1337" s="104"/>
      <c r="BK1337" s="104"/>
      <c r="BL1337" s="104"/>
      <c r="BM1337" s="104"/>
      <c r="BN1337" s="104"/>
      <c r="BO1337" s="104"/>
      <c r="BP1337" s="104"/>
      <c r="BQ1337" s="104"/>
      <c r="BR1337" s="104"/>
      <c r="BS1337" s="104"/>
      <c r="BT1337" s="104"/>
      <c r="BV1337" s="104"/>
      <c r="BW1337" s="104"/>
      <c r="BX1337" s="104"/>
      <c r="BY1337" s="104"/>
      <c r="BZ1337" s="104"/>
      <c r="CA1337" s="104"/>
      <c r="CB1337" s="104"/>
      <c r="CC1337" s="104"/>
      <c r="CD1337" s="104"/>
      <c r="CE1337" s="104"/>
      <c r="CF1337" s="104"/>
      <c r="CG1337" s="104"/>
      <c r="CJ1337" s="104"/>
      <c r="CL1337" s="104"/>
      <c r="CM1337" s="104"/>
      <c r="CN1337" s="104"/>
      <c r="CO1337" s="104"/>
      <c r="CP1337" s="104"/>
      <c r="CQ1337" s="104"/>
      <c r="CR1337" s="104"/>
      <c r="CS1337" s="104"/>
      <c r="CT1337" s="104"/>
      <c r="CU1337" s="104"/>
    </row>
    <row r="1338" spans="1:99" ht="13" x14ac:dyDescent="0.3">
      <c r="A1338" s="104"/>
      <c r="B1338" s="104"/>
      <c r="C1338" s="104"/>
      <c r="D1338" s="104"/>
      <c r="E1338" s="104"/>
      <c r="F1338" s="104"/>
      <c r="G1338" s="104"/>
      <c r="H1338" s="104"/>
      <c r="I1338" s="104"/>
      <c r="J1338" s="104"/>
      <c r="K1338" s="104"/>
      <c r="L1338" s="104"/>
      <c r="M1338" s="104"/>
      <c r="P1338" s="104"/>
      <c r="Q1338" s="104"/>
      <c r="U1338" s="104"/>
      <c r="AQ1338" s="104"/>
      <c r="AR1338" s="104"/>
      <c r="AS1338" s="104"/>
      <c r="AT1338" s="104"/>
      <c r="AU1338" s="104"/>
      <c r="AV1338" s="104"/>
      <c r="AW1338" s="104"/>
      <c r="AX1338" s="104"/>
      <c r="AY1338" s="104"/>
      <c r="BH1338" s="104"/>
      <c r="BJ1338" s="104"/>
      <c r="BK1338" s="104"/>
      <c r="BL1338" s="104"/>
      <c r="BM1338" s="104"/>
      <c r="BN1338" s="104"/>
      <c r="BO1338" s="104"/>
      <c r="BP1338" s="104"/>
      <c r="BQ1338" s="104"/>
      <c r="BR1338" s="104"/>
      <c r="BS1338" s="104"/>
      <c r="BT1338" s="104"/>
      <c r="BV1338" s="104"/>
      <c r="BW1338" s="104"/>
      <c r="BX1338" s="104"/>
      <c r="BY1338" s="104"/>
      <c r="BZ1338" s="104"/>
      <c r="CA1338" s="104"/>
      <c r="CB1338" s="104"/>
      <c r="CC1338" s="104"/>
      <c r="CD1338" s="104"/>
      <c r="CE1338" s="104"/>
      <c r="CF1338" s="104"/>
      <c r="CG1338" s="104"/>
      <c r="CJ1338" s="104"/>
      <c r="CL1338" s="104"/>
      <c r="CM1338" s="104"/>
      <c r="CN1338" s="104"/>
      <c r="CO1338" s="104"/>
      <c r="CP1338" s="104"/>
      <c r="CQ1338" s="104"/>
      <c r="CR1338" s="104"/>
      <c r="CS1338" s="104"/>
      <c r="CT1338" s="104"/>
      <c r="CU1338" s="104"/>
    </row>
    <row r="1339" spans="1:99" ht="13" x14ac:dyDescent="0.3">
      <c r="A1339" s="104"/>
      <c r="B1339" s="104"/>
      <c r="C1339" s="104"/>
      <c r="D1339" s="104"/>
      <c r="E1339" s="104"/>
      <c r="F1339" s="104"/>
      <c r="G1339" s="104"/>
      <c r="H1339" s="104"/>
      <c r="I1339" s="104"/>
      <c r="J1339" s="104"/>
      <c r="K1339" s="104"/>
      <c r="L1339" s="104"/>
      <c r="M1339" s="104"/>
      <c r="P1339" s="104"/>
      <c r="Q1339" s="104"/>
      <c r="U1339" s="104"/>
      <c r="AQ1339" s="104"/>
      <c r="AR1339" s="104"/>
      <c r="AS1339" s="104"/>
      <c r="AT1339" s="104"/>
      <c r="AU1339" s="104"/>
      <c r="AV1339" s="104"/>
      <c r="AW1339" s="104"/>
      <c r="AX1339" s="104"/>
      <c r="AY1339" s="104"/>
      <c r="BH1339" s="104"/>
      <c r="BJ1339" s="104"/>
      <c r="BK1339" s="104"/>
      <c r="BL1339" s="104"/>
      <c r="BM1339" s="104"/>
      <c r="BN1339" s="104"/>
      <c r="BO1339" s="104"/>
      <c r="BP1339" s="104"/>
      <c r="BQ1339" s="104"/>
      <c r="BR1339" s="104"/>
      <c r="BS1339" s="104"/>
      <c r="BT1339" s="104"/>
      <c r="BV1339" s="104"/>
      <c r="BW1339" s="104"/>
      <c r="BX1339" s="104"/>
      <c r="BY1339" s="104"/>
      <c r="BZ1339" s="104"/>
      <c r="CA1339" s="104"/>
      <c r="CB1339" s="104"/>
      <c r="CC1339" s="104"/>
      <c r="CD1339" s="104"/>
      <c r="CE1339" s="104"/>
      <c r="CF1339" s="104"/>
      <c r="CG1339" s="104"/>
      <c r="CJ1339" s="104"/>
      <c r="CL1339" s="104"/>
      <c r="CM1339" s="104"/>
      <c r="CN1339" s="104"/>
      <c r="CO1339" s="104"/>
      <c r="CP1339" s="104"/>
      <c r="CQ1339" s="104"/>
      <c r="CR1339" s="104"/>
      <c r="CS1339" s="104"/>
      <c r="CT1339" s="104"/>
      <c r="CU1339" s="104"/>
    </row>
    <row r="1340" spans="1:99" ht="13" x14ac:dyDescent="0.3">
      <c r="A1340" s="104"/>
      <c r="B1340" s="104"/>
      <c r="C1340" s="104"/>
      <c r="D1340" s="104"/>
      <c r="E1340" s="104"/>
      <c r="F1340" s="104"/>
      <c r="G1340" s="104"/>
      <c r="H1340" s="104"/>
      <c r="I1340" s="104"/>
      <c r="J1340" s="104"/>
      <c r="K1340" s="104"/>
      <c r="L1340" s="104"/>
      <c r="M1340" s="104"/>
      <c r="P1340" s="104"/>
      <c r="Q1340" s="104"/>
      <c r="U1340" s="104"/>
      <c r="AQ1340" s="104"/>
      <c r="AR1340" s="104"/>
      <c r="AS1340" s="104"/>
      <c r="AT1340" s="104"/>
      <c r="AU1340" s="104"/>
      <c r="AV1340" s="104"/>
      <c r="AW1340" s="104"/>
      <c r="AX1340" s="104"/>
      <c r="AY1340" s="104"/>
      <c r="BH1340" s="104"/>
      <c r="BJ1340" s="104"/>
      <c r="BK1340" s="104"/>
      <c r="BL1340" s="104"/>
      <c r="BM1340" s="104"/>
      <c r="BN1340" s="104"/>
      <c r="BO1340" s="104"/>
      <c r="BP1340" s="104"/>
      <c r="BQ1340" s="104"/>
      <c r="BR1340" s="104"/>
      <c r="BS1340" s="104"/>
      <c r="BT1340" s="104"/>
      <c r="BV1340" s="104"/>
      <c r="BW1340" s="104"/>
      <c r="BX1340" s="104"/>
      <c r="BY1340" s="104"/>
      <c r="BZ1340" s="104"/>
      <c r="CA1340" s="104"/>
      <c r="CB1340" s="104"/>
      <c r="CC1340" s="104"/>
      <c r="CD1340" s="104"/>
      <c r="CE1340" s="104"/>
      <c r="CF1340" s="104"/>
      <c r="CG1340" s="104"/>
      <c r="CJ1340" s="104"/>
      <c r="CL1340" s="104"/>
      <c r="CM1340" s="104"/>
      <c r="CN1340" s="104"/>
      <c r="CO1340" s="104"/>
      <c r="CP1340" s="104"/>
      <c r="CQ1340" s="104"/>
      <c r="CR1340" s="104"/>
      <c r="CS1340" s="104"/>
      <c r="CT1340" s="104"/>
      <c r="CU1340" s="104"/>
    </row>
    <row r="1341" spans="1:99" ht="13" x14ac:dyDescent="0.3">
      <c r="A1341" s="104"/>
      <c r="B1341" s="104"/>
      <c r="C1341" s="104"/>
      <c r="D1341" s="104"/>
      <c r="E1341" s="104"/>
      <c r="F1341" s="104"/>
      <c r="G1341" s="104"/>
      <c r="H1341" s="104"/>
      <c r="I1341" s="104"/>
      <c r="J1341" s="104"/>
      <c r="K1341" s="104"/>
      <c r="L1341" s="104"/>
      <c r="M1341" s="104"/>
      <c r="P1341" s="104"/>
      <c r="Q1341" s="104"/>
      <c r="U1341" s="104"/>
      <c r="AQ1341" s="104"/>
      <c r="AR1341" s="104"/>
      <c r="AS1341" s="104"/>
      <c r="AT1341" s="104"/>
      <c r="AU1341" s="104"/>
      <c r="AV1341" s="104"/>
      <c r="AW1341" s="104"/>
      <c r="AX1341" s="104"/>
      <c r="AY1341" s="104"/>
      <c r="BH1341" s="104"/>
      <c r="BJ1341" s="104"/>
      <c r="BK1341" s="104"/>
      <c r="BL1341" s="104"/>
      <c r="BM1341" s="104"/>
      <c r="BN1341" s="104"/>
      <c r="BO1341" s="104"/>
      <c r="BP1341" s="104"/>
      <c r="BQ1341" s="104"/>
      <c r="BR1341" s="104"/>
      <c r="BS1341" s="104"/>
      <c r="BT1341" s="104"/>
      <c r="BV1341" s="104"/>
      <c r="BW1341" s="104"/>
      <c r="BX1341" s="104"/>
      <c r="BY1341" s="104"/>
      <c r="BZ1341" s="104"/>
      <c r="CA1341" s="104"/>
      <c r="CB1341" s="104"/>
      <c r="CC1341" s="104"/>
      <c r="CD1341" s="104"/>
      <c r="CE1341" s="104"/>
      <c r="CF1341" s="104"/>
      <c r="CG1341" s="104"/>
      <c r="CJ1341" s="104"/>
      <c r="CL1341" s="104"/>
      <c r="CM1341" s="104"/>
      <c r="CN1341" s="104"/>
      <c r="CO1341" s="104"/>
      <c r="CP1341" s="104"/>
      <c r="CQ1341" s="104"/>
      <c r="CR1341" s="104"/>
      <c r="CS1341" s="104"/>
      <c r="CT1341" s="104"/>
      <c r="CU1341" s="104"/>
    </row>
    <row r="1342" spans="1:99" ht="13" x14ac:dyDescent="0.3">
      <c r="A1342" s="104"/>
      <c r="B1342" s="104"/>
      <c r="C1342" s="104"/>
      <c r="D1342" s="104"/>
      <c r="E1342" s="104"/>
      <c r="F1342" s="104"/>
      <c r="G1342" s="104"/>
      <c r="H1342" s="104"/>
      <c r="I1342" s="104"/>
      <c r="J1342" s="104"/>
      <c r="K1342" s="104"/>
      <c r="L1342" s="104"/>
      <c r="M1342" s="104"/>
      <c r="P1342" s="104"/>
      <c r="Q1342" s="104"/>
      <c r="U1342" s="104"/>
      <c r="AQ1342" s="104"/>
      <c r="AR1342" s="104"/>
      <c r="AS1342" s="104"/>
      <c r="AT1342" s="104"/>
      <c r="AU1342" s="104"/>
      <c r="AV1342" s="104"/>
      <c r="AW1342" s="104"/>
      <c r="AX1342" s="104"/>
      <c r="AY1342" s="104"/>
      <c r="BH1342" s="104"/>
      <c r="BJ1342" s="104"/>
      <c r="BK1342" s="104"/>
      <c r="BL1342" s="104"/>
      <c r="BM1342" s="104"/>
      <c r="BN1342" s="104"/>
      <c r="BO1342" s="104"/>
      <c r="BP1342" s="104"/>
      <c r="BQ1342" s="104"/>
      <c r="BR1342" s="104"/>
      <c r="BS1342" s="104"/>
      <c r="BT1342" s="104"/>
      <c r="BV1342" s="104"/>
      <c r="BW1342" s="104"/>
      <c r="BX1342" s="104"/>
      <c r="BY1342" s="104"/>
      <c r="BZ1342" s="104"/>
      <c r="CA1342" s="104"/>
      <c r="CB1342" s="104"/>
      <c r="CC1342" s="104"/>
      <c r="CD1342" s="104"/>
      <c r="CE1342" s="104"/>
      <c r="CF1342" s="104"/>
      <c r="CG1342" s="104"/>
      <c r="CJ1342" s="104"/>
      <c r="CL1342" s="104"/>
      <c r="CM1342" s="104"/>
      <c r="CN1342" s="104"/>
      <c r="CO1342" s="104"/>
      <c r="CP1342" s="104"/>
      <c r="CQ1342" s="104"/>
      <c r="CR1342" s="104"/>
      <c r="CS1342" s="104"/>
      <c r="CT1342" s="104"/>
      <c r="CU1342" s="104"/>
    </row>
    <row r="1343" spans="1:99" ht="13" x14ac:dyDescent="0.3">
      <c r="A1343" s="104"/>
      <c r="B1343" s="104"/>
      <c r="C1343" s="104"/>
      <c r="D1343" s="104"/>
      <c r="E1343" s="104"/>
      <c r="F1343" s="104"/>
      <c r="G1343" s="104"/>
      <c r="H1343" s="104"/>
      <c r="I1343" s="104"/>
      <c r="J1343" s="104"/>
      <c r="K1343" s="104"/>
      <c r="L1343" s="104"/>
      <c r="M1343" s="104"/>
      <c r="P1343" s="104"/>
      <c r="Q1343" s="104"/>
      <c r="U1343" s="104"/>
      <c r="AQ1343" s="104"/>
      <c r="AR1343" s="104"/>
      <c r="AS1343" s="104"/>
      <c r="AT1343" s="104"/>
      <c r="AU1343" s="104"/>
      <c r="AV1343" s="104"/>
      <c r="AW1343" s="104"/>
      <c r="AX1343" s="104"/>
      <c r="AY1343" s="104"/>
      <c r="BH1343" s="104"/>
      <c r="BJ1343" s="104"/>
      <c r="BK1343" s="104"/>
      <c r="BL1343" s="104"/>
      <c r="BM1343" s="104"/>
      <c r="BN1343" s="104"/>
      <c r="BO1343" s="104"/>
      <c r="BP1343" s="104"/>
      <c r="BQ1343" s="104"/>
      <c r="BR1343" s="104"/>
      <c r="BS1343" s="104"/>
      <c r="BT1343" s="104"/>
      <c r="BV1343" s="104"/>
      <c r="BW1343" s="104"/>
      <c r="BX1343" s="104"/>
      <c r="BY1343" s="104"/>
      <c r="BZ1343" s="104"/>
      <c r="CA1343" s="104"/>
      <c r="CB1343" s="104"/>
      <c r="CC1343" s="104"/>
      <c r="CD1343" s="104"/>
      <c r="CE1343" s="104"/>
      <c r="CF1343" s="104"/>
      <c r="CG1343" s="104"/>
      <c r="CJ1343" s="104"/>
      <c r="CL1343" s="104"/>
      <c r="CM1343" s="104"/>
      <c r="CN1343" s="104"/>
      <c r="CO1343" s="104"/>
      <c r="CP1343" s="104"/>
      <c r="CQ1343" s="104"/>
      <c r="CR1343" s="104"/>
      <c r="CS1343" s="104"/>
      <c r="CT1343" s="104"/>
      <c r="CU1343" s="104"/>
    </row>
    <row r="1344" spans="1:99" ht="13" x14ac:dyDescent="0.3">
      <c r="A1344" s="104"/>
      <c r="B1344" s="104"/>
      <c r="C1344" s="104"/>
      <c r="D1344" s="104"/>
      <c r="E1344" s="104"/>
      <c r="F1344" s="104"/>
      <c r="G1344" s="104"/>
      <c r="H1344" s="104"/>
      <c r="I1344" s="104"/>
      <c r="J1344" s="104"/>
      <c r="K1344" s="104"/>
      <c r="L1344" s="104"/>
      <c r="M1344" s="104"/>
      <c r="P1344" s="104"/>
      <c r="Q1344" s="104"/>
      <c r="U1344" s="104"/>
      <c r="AQ1344" s="104"/>
      <c r="AR1344" s="104"/>
      <c r="AS1344" s="104"/>
      <c r="AT1344" s="104"/>
      <c r="AU1344" s="104"/>
      <c r="AV1344" s="104"/>
      <c r="AW1344" s="104"/>
      <c r="AX1344" s="104"/>
      <c r="AY1344" s="104"/>
      <c r="BH1344" s="104"/>
      <c r="BJ1344" s="104"/>
      <c r="BK1344" s="104"/>
      <c r="BL1344" s="104"/>
      <c r="BM1344" s="104"/>
      <c r="BN1344" s="104"/>
      <c r="BO1344" s="104"/>
      <c r="BP1344" s="104"/>
      <c r="BQ1344" s="104"/>
      <c r="BR1344" s="104"/>
      <c r="BS1344" s="104"/>
      <c r="BT1344" s="104"/>
      <c r="BV1344" s="104"/>
      <c r="BW1344" s="104"/>
      <c r="BX1344" s="104"/>
      <c r="BY1344" s="104"/>
      <c r="BZ1344" s="104"/>
      <c r="CA1344" s="104"/>
      <c r="CB1344" s="104"/>
      <c r="CC1344" s="104"/>
      <c r="CD1344" s="104"/>
      <c r="CE1344" s="104"/>
      <c r="CF1344" s="104"/>
      <c r="CG1344" s="104"/>
      <c r="CJ1344" s="104"/>
      <c r="CL1344" s="104"/>
      <c r="CM1344" s="104"/>
      <c r="CN1344" s="104"/>
      <c r="CO1344" s="104"/>
      <c r="CP1344" s="104"/>
      <c r="CQ1344" s="104"/>
      <c r="CR1344" s="104"/>
      <c r="CS1344" s="104"/>
      <c r="CT1344" s="104"/>
      <c r="CU1344" s="104"/>
    </row>
    <row r="1345" spans="1:99" ht="13" x14ac:dyDescent="0.3">
      <c r="A1345" s="104"/>
      <c r="B1345" s="104"/>
      <c r="C1345" s="104"/>
      <c r="D1345" s="104"/>
      <c r="E1345" s="104"/>
      <c r="F1345" s="104"/>
      <c r="G1345" s="104"/>
      <c r="H1345" s="104"/>
      <c r="I1345" s="104"/>
      <c r="J1345" s="104"/>
      <c r="K1345" s="104"/>
      <c r="L1345" s="104"/>
      <c r="M1345" s="104"/>
      <c r="P1345" s="104"/>
      <c r="Q1345" s="104"/>
      <c r="U1345" s="104"/>
      <c r="AQ1345" s="104"/>
      <c r="AR1345" s="104"/>
      <c r="AS1345" s="104"/>
      <c r="AT1345" s="104"/>
      <c r="AU1345" s="104"/>
      <c r="AV1345" s="104"/>
      <c r="AW1345" s="104"/>
      <c r="AX1345" s="104"/>
      <c r="AY1345" s="104"/>
      <c r="BH1345" s="104"/>
      <c r="BJ1345" s="104"/>
      <c r="BK1345" s="104"/>
      <c r="BL1345" s="104"/>
      <c r="BM1345" s="104"/>
      <c r="BN1345" s="104"/>
      <c r="BO1345" s="104"/>
      <c r="BP1345" s="104"/>
      <c r="BQ1345" s="104"/>
      <c r="BR1345" s="104"/>
      <c r="BS1345" s="104"/>
      <c r="BT1345" s="104"/>
      <c r="BV1345" s="104"/>
      <c r="BW1345" s="104"/>
      <c r="BX1345" s="104"/>
      <c r="BY1345" s="104"/>
      <c r="BZ1345" s="104"/>
      <c r="CA1345" s="104"/>
      <c r="CB1345" s="104"/>
      <c r="CC1345" s="104"/>
      <c r="CD1345" s="104"/>
      <c r="CE1345" s="104"/>
      <c r="CF1345" s="104"/>
      <c r="CG1345" s="104"/>
      <c r="CJ1345" s="104"/>
      <c r="CL1345" s="104"/>
      <c r="CM1345" s="104"/>
      <c r="CN1345" s="104"/>
      <c r="CO1345" s="104"/>
      <c r="CP1345" s="104"/>
      <c r="CQ1345" s="104"/>
      <c r="CR1345" s="104"/>
      <c r="CS1345" s="104"/>
      <c r="CT1345" s="104"/>
      <c r="CU1345" s="104"/>
    </row>
    <row r="1346" spans="1:99" ht="13" x14ac:dyDescent="0.3">
      <c r="A1346" s="104"/>
      <c r="B1346" s="104"/>
      <c r="C1346" s="104"/>
      <c r="D1346" s="104"/>
      <c r="E1346" s="104"/>
      <c r="F1346" s="104"/>
      <c r="G1346" s="104"/>
      <c r="H1346" s="104"/>
      <c r="I1346" s="104"/>
      <c r="J1346" s="104"/>
      <c r="K1346" s="104"/>
      <c r="L1346" s="104"/>
      <c r="M1346" s="104"/>
      <c r="P1346" s="104"/>
      <c r="Q1346" s="104"/>
      <c r="U1346" s="104"/>
      <c r="AQ1346" s="104"/>
      <c r="AR1346" s="104"/>
      <c r="AS1346" s="104"/>
      <c r="AT1346" s="104"/>
      <c r="AU1346" s="104"/>
      <c r="AV1346" s="104"/>
      <c r="AW1346" s="104"/>
      <c r="AX1346" s="104"/>
      <c r="AY1346" s="104"/>
      <c r="BH1346" s="104"/>
      <c r="BJ1346" s="104"/>
      <c r="BK1346" s="104"/>
      <c r="BL1346" s="104"/>
      <c r="BM1346" s="104"/>
      <c r="BN1346" s="104"/>
      <c r="BO1346" s="104"/>
      <c r="BP1346" s="104"/>
      <c r="BQ1346" s="104"/>
      <c r="BR1346" s="104"/>
      <c r="BS1346" s="104"/>
      <c r="BT1346" s="104"/>
      <c r="BV1346" s="104"/>
      <c r="BW1346" s="104"/>
      <c r="BX1346" s="104"/>
      <c r="BY1346" s="104"/>
      <c r="BZ1346" s="104"/>
      <c r="CA1346" s="104"/>
      <c r="CB1346" s="104"/>
      <c r="CC1346" s="104"/>
      <c r="CD1346" s="104"/>
      <c r="CE1346" s="104"/>
      <c r="CF1346" s="104"/>
      <c r="CG1346" s="104"/>
      <c r="CJ1346" s="104"/>
      <c r="CL1346" s="104"/>
      <c r="CM1346" s="104"/>
      <c r="CN1346" s="104"/>
      <c r="CO1346" s="104"/>
      <c r="CP1346" s="104"/>
      <c r="CQ1346" s="104"/>
      <c r="CR1346" s="104"/>
      <c r="CS1346" s="104"/>
      <c r="CT1346" s="104"/>
      <c r="CU1346" s="104"/>
    </row>
    <row r="1347" spans="1:99" ht="13" x14ac:dyDescent="0.3">
      <c r="A1347" s="104"/>
      <c r="B1347" s="104"/>
      <c r="C1347" s="104"/>
      <c r="D1347" s="104"/>
      <c r="E1347" s="104"/>
      <c r="F1347" s="104"/>
      <c r="G1347" s="104"/>
      <c r="H1347" s="104"/>
      <c r="I1347" s="104"/>
      <c r="J1347" s="104"/>
      <c r="K1347" s="104"/>
      <c r="L1347" s="104"/>
      <c r="M1347" s="104"/>
      <c r="P1347" s="104"/>
      <c r="Q1347" s="104"/>
      <c r="U1347" s="104"/>
      <c r="AQ1347" s="104"/>
      <c r="AR1347" s="104"/>
      <c r="AS1347" s="104"/>
      <c r="AT1347" s="104"/>
      <c r="AU1347" s="104"/>
      <c r="AV1347" s="104"/>
      <c r="AW1347" s="104"/>
      <c r="AX1347" s="104"/>
      <c r="AY1347" s="104"/>
      <c r="BH1347" s="104"/>
      <c r="BJ1347" s="104"/>
      <c r="BK1347" s="104"/>
      <c r="BL1347" s="104"/>
      <c r="BM1347" s="104"/>
      <c r="BN1347" s="104"/>
      <c r="BO1347" s="104"/>
      <c r="BP1347" s="104"/>
      <c r="BQ1347" s="104"/>
      <c r="BR1347" s="104"/>
      <c r="BS1347" s="104"/>
      <c r="BT1347" s="104"/>
      <c r="BV1347" s="104"/>
      <c r="BW1347" s="104"/>
      <c r="BX1347" s="104"/>
      <c r="BY1347" s="104"/>
      <c r="BZ1347" s="104"/>
      <c r="CA1347" s="104"/>
      <c r="CB1347" s="104"/>
      <c r="CC1347" s="104"/>
      <c r="CD1347" s="104"/>
      <c r="CE1347" s="104"/>
      <c r="CF1347" s="104"/>
      <c r="CG1347" s="104"/>
      <c r="CJ1347" s="104"/>
      <c r="CL1347" s="104"/>
      <c r="CM1347" s="104"/>
      <c r="CN1347" s="104"/>
      <c r="CO1347" s="104"/>
      <c r="CP1347" s="104"/>
      <c r="CQ1347" s="104"/>
      <c r="CR1347" s="104"/>
      <c r="CS1347" s="104"/>
      <c r="CT1347" s="104"/>
      <c r="CU1347" s="104"/>
    </row>
    <row r="1348" spans="1:99" ht="13" x14ac:dyDescent="0.3">
      <c r="A1348" s="104"/>
      <c r="B1348" s="104"/>
      <c r="C1348" s="104"/>
      <c r="D1348" s="104"/>
      <c r="E1348" s="104"/>
      <c r="F1348" s="104"/>
      <c r="G1348" s="104"/>
      <c r="H1348" s="104"/>
      <c r="I1348" s="104"/>
      <c r="J1348" s="104"/>
      <c r="K1348" s="104"/>
      <c r="L1348" s="104"/>
      <c r="M1348" s="104"/>
      <c r="P1348" s="104"/>
      <c r="Q1348" s="104"/>
      <c r="U1348" s="104"/>
      <c r="AQ1348" s="104"/>
      <c r="AR1348" s="104"/>
      <c r="AS1348" s="104"/>
      <c r="AT1348" s="104"/>
      <c r="AU1348" s="104"/>
      <c r="AV1348" s="104"/>
      <c r="AW1348" s="104"/>
      <c r="AX1348" s="104"/>
      <c r="AY1348" s="104"/>
      <c r="BH1348" s="104"/>
      <c r="BJ1348" s="104"/>
      <c r="BK1348" s="104"/>
      <c r="BL1348" s="104"/>
      <c r="BM1348" s="104"/>
      <c r="BN1348" s="104"/>
      <c r="BO1348" s="104"/>
      <c r="BP1348" s="104"/>
      <c r="BQ1348" s="104"/>
      <c r="BR1348" s="104"/>
      <c r="BS1348" s="104"/>
      <c r="BT1348" s="104"/>
      <c r="BV1348" s="104"/>
      <c r="BW1348" s="104"/>
      <c r="BX1348" s="104"/>
      <c r="BY1348" s="104"/>
      <c r="BZ1348" s="104"/>
      <c r="CA1348" s="104"/>
      <c r="CB1348" s="104"/>
      <c r="CC1348" s="104"/>
      <c r="CD1348" s="104"/>
      <c r="CE1348" s="104"/>
      <c r="CF1348" s="104"/>
      <c r="CG1348" s="104"/>
      <c r="CJ1348" s="104"/>
      <c r="CL1348" s="104"/>
      <c r="CM1348" s="104"/>
      <c r="CN1348" s="104"/>
      <c r="CO1348" s="104"/>
      <c r="CP1348" s="104"/>
      <c r="CQ1348" s="104"/>
      <c r="CR1348" s="104"/>
      <c r="CS1348" s="104"/>
      <c r="CT1348" s="104"/>
      <c r="CU1348" s="104"/>
    </row>
    <row r="1349" spans="1:99" ht="13" x14ac:dyDescent="0.3">
      <c r="A1349" s="104"/>
      <c r="B1349" s="104"/>
      <c r="C1349" s="104"/>
      <c r="D1349" s="104"/>
      <c r="E1349" s="104"/>
      <c r="F1349" s="104"/>
      <c r="G1349" s="104"/>
      <c r="H1349" s="104"/>
      <c r="I1349" s="104"/>
      <c r="J1349" s="104"/>
      <c r="K1349" s="104"/>
      <c r="L1349" s="104"/>
      <c r="M1349" s="104"/>
      <c r="P1349" s="104"/>
      <c r="Q1349" s="104"/>
      <c r="U1349" s="104"/>
      <c r="AQ1349" s="104"/>
      <c r="AR1349" s="104"/>
      <c r="AS1349" s="104"/>
      <c r="AT1349" s="104"/>
      <c r="AU1349" s="104"/>
      <c r="AV1349" s="104"/>
      <c r="AW1349" s="104"/>
      <c r="AX1349" s="104"/>
      <c r="AY1349" s="104"/>
      <c r="BH1349" s="104"/>
      <c r="BJ1349" s="104"/>
      <c r="BK1349" s="104"/>
      <c r="BL1349" s="104"/>
      <c r="BM1349" s="104"/>
      <c r="BN1349" s="104"/>
      <c r="BO1349" s="104"/>
      <c r="BP1349" s="104"/>
      <c r="BQ1349" s="104"/>
      <c r="BR1349" s="104"/>
      <c r="BS1349" s="104"/>
      <c r="BT1349" s="104"/>
      <c r="BV1349" s="104"/>
      <c r="BW1349" s="104"/>
      <c r="BX1349" s="104"/>
      <c r="BY1349" s="104"/>
      <c r="BZ1349" s="104"/>
      <c r="CA1349" s="104"/>
      <c r="CB1349" s="104"/>
      <c r="CC1349" s="104"/>
      <c r="CD1349" s="104"/>
      <c r="CE1349" s="104"/>
      <c r="CF1349" s="104"/>
      <c r="CG1349" s="104"/>
      <c r="CJ1349" s="104"/>
      <c r="CL1349" s="104"/>
      <c r="CM1349" s="104"/>
      <c r="CN1349" s="104"/>
      <c r="CO1349" s="104"/>
      <c r="CP1349" s="104"/>
      <c r="CQ1349" s="104"/>
      <c r="CR1349" s="104"/>
      <c r="CS1349" s="104"/>
      <c r="CT1349" s="104"/>
      <c r="CU1349" s="104"/>
    </row>
    <row r="1350" spans="1:99" ht="13" x14ac:dyDescent="0.3">
      <c r="A1350" s="104"/>
      <c r="B1350" s="104"/>
      <c r="C1350" s="104"/>
      <c r="D1350" s="104"/>
      <c r="E1350" s="104"/>
      <c r="F1350" s="104"/>
      <c r="G1350" s="104"/>
      <c r="H1350" s="104"/>
      <c r="I1350" s="104"/>
      <c r="J1350" s="104"/>
      <c r="K1350" s="104"/>
      <c r="L1350" s="104"/>
      <c r="M1350" s="104"/>
      <c r="P1350" s="104"/>
      <c r="Q1350" s="104"/>
      <c r="U1350" s="104"/>
      <c r="AQ1350" s="104"/>
      <c r="AR1350" s="104"/>
      <c r="AS1350" s="104"/>
      <c r="AT1350" s="104"/>
      <c r="AU1350" s="104"/>
      <c r="AV1350" s="104"/>
      <c r="AW1350" s="104"/>
      <c r="AX1350" s="104"/>
      <c r="AY1350" s="104"/>
      <c r="BH1350" s="104"/>
      <c r="BJ1350" s="104"/>
      <c r="BK1350" s="104"/>
      <c r="BL1350" s="104"/>
      <c r="BM1350" s="104"/>
      <c r="BN1350" s="104"/>
      <c r="BO1350" s="104"/>
      <c r="BP1350" s="104"/>
      <c r="BQ1350" s="104"/>
      <c r="BR1350" s="104"/>
      <c r="BS1350" s="104"/>
      <c r="BT1350" s="104"/>
      <c r="BV1350" s="104"/>
      <c r="BW1350" s="104"/>
      <c r="BX1350" s="104"/>
      <c r="BY1350" s="104"/>
      <c r="BZ1350" s="104"/>
      <c r="CA1350" s="104"/>
      <c r="CB1350" s="104"/>
      <c r="CC1350" s="104"/>
      <c r="CD1350" s="104"/>
      <c r="CE1350" s="104"/>
      <c r="CF1350" s="104"/>
      <c r="CG1350" s="104"/>
      <c r="CJ1350" s="104"/>
      <c r="CL1350" s="104"/>
      <c r="CM1350" s="104"/>
      <c r="CN1350" s="104"/>
      <c r="CO1350" s="104"/>
      <c r="CP1350" s="104"/>
      <c r="CQ1350" s="104"/>
      <c r="CR1350" s="104"/>
      <c r="CS1350" s="104"/>
      <c r="CT1350" s="104"/>
      <c r="CU1350" s="104"/>
    </row>
    <row r="1351" spans="1:99" ht="13" x14ac:dyDescent="0.3">
      <c r="A1351" s="104"/>
      <c r="B1351" s="104"/>
      <c r="C1351" s="104"/>
      <c r="D1351" s="104"/>
      <c r="E1351" s="104"/>
      <c r="F1351" s="104"/>
      <c r="G1351" s="104"/>
      <c r="H1351" s="104"/>
      <c r="I1351" s="104"/>
      <c r="J1351" s="104"/>
      <c r="K1351" s="104"/>
      <c r="L1351" s="104"/>
      <c r="M1351" s="104"/>
      <c r="P1351" s="104"/>
      <c r="Q1351" s="104"/>
      <c r="U1351" s="104"/>
      <c r="AQ1351" s="104"/>
      <c r="AR1351" s="104"/>
      <c r="AS1351" s="104"/>
      <c r="AT1351" s="104"/>
      <c r="AU1351" s="104"/>
      <c r="AV1351" s="104"/>
      <c r="AW1351" s="104"/>
      <c r="AX1351" s="104"/>
      <c r="AY1351" s="104"/>
      <c r="BH1351" s="104"/>
      <c r="BJ1351" s="104"/>
      <c r="BK1351" s="104"/>
      <c r="BL1351" s="104"/>
      <c r="BM1351" s="104"/>
      <c r="BN1351" s="104"/>
      <c r="BO1351" s="104"/>
      <c r="BP1351" s="104"/>
      <c r="BQ1351" s="104"/>
      <c r="BR1351" s="104"/>
      <c r="BS1351" s="104"/>
      <c r="BT1351" s="104"/>
      <c r="BV1351" s="104"/>
      <c r="BW1351" s="104"/>
      <c r="BX1351" s="104"/>
      <c r="BY1351" s="104"/>
      <c r="BZ1351" s="104"/>
      <c r="CA1351" s="104"/>
      <c r="CB1351" s="104"/>
      <c r="CC1351" s="104"/>
      <c r="CD1351" s="104"/>
      <c r="CE1351" s="104"/>
      <c r="CF1351" s="104"/>
      <c r="CG1351" s="104"/>
      <c r="CJ1351" s="104"/>
      <c r="CL1351" s="104"/>
      <c r="CM1351" s="104"/>
      <c r="CN1351" s="104"/>
      <c r="CO1351" s="104"/>
      <c r="CP1351" s="104"/>
      <c r="CQ1351" s="104"/>
      <c r="CR1351" s="104"/>
      <c r="CS1351" s="104"/>
      <c r="CT1351" s="104"/>
      <c r="CU1351" s="104"/>
    </row>
    <row r="1352" spans="1:99" ht="13" x14ac:dyDescent="0.3">
      <c r="A1352" s="104"/>
      <c r="B1352" s="104"/>
      <c r="C1352" s="104"/>
      <c r="D1352" s="104"/>
      <c r="E1352" s="104"/>
      <c r="F1352" s="104"/>
      <c r="G1352" s="104"/>
      <c r="H1352" s="104"/>
      <c r="I1352" s="104"/>
      <c r="J1352" s="104"/>
      <c r="K1352" s="104"/>
      <c r="L1352" s="104"/>
      <c r="M1352" s="104"/>
      <c r="P1352" s="104"/>
      <c r="Q1352" s="104"/>
      <c r="U1352" s="104"/>
      <c r="AQ1352" s="104"/>
      <c r="AR1352" s="104"/>
      <c r="AS1352" s="104"/>
      <c r="AT1352" s="104"/>
      <c r="AU1352" s="104"/>
      <c r="AV1352" s="104"/>
      <c r="AW1352" s="104"/>
      <c r="AX1352" s="104"/>
      <c r="AY1352" s="104"/>
      <c r="BH1352" s="104"/>
      <c r="BJ1352" s="104"/>
      <c r="BK1352" s="104"/>
      <c r="BL1352" s="104"/>
      <c r="BM1352" s="104"/>
      <c r="BN1352" s="104"/>
      <c r="BO1352" s="104"/>
      <c r="BP1352" s="104"/>
      <c r="BQ1352" s="104"/>
      <c r="BR1352" s="104"/>
      <c r="BS1352" s="104"/>
      <c r="BT1352" s="104"/>
      <c r="BV1352" s="104"/>
      <c r="BW1352" s="104"/>
      <c r="BX1352" s="104"/>
      <c r="BY1352" s="104"/>
      <c r="BZ1352" s="104"/>
      <c r="CA1352" s="104"/>
      <c r="CB1352" s="104"/>
      <c r="CC1352" s="104"/>
      <c r="CD1352" s="104"/>
      <c r="CE1352" s="104"/>
      <c r="CF1352" s="104"/>
      <c r="CG1352" s="104"/>
      <c r="CJ1352" s="104"/>
      <c r="CL1352" s="104"/>
      <c r="CM1352" s="104"/>
      <c r="CN1352" s="104"/>
      <c r="CO1352" s="104"/>
      <c r="CP1352" s="104"/>
      <c r="CQ1352" s="104"/>
      <c r="CR1352" s="104"/>
      <c r="CS1352" s="104"/>
      <c r="CT1352" s="104"/>
      <c r="CU1352" s="104"/>
    </row>
    <row r="1353" spans="1:99" ht="13" x14ac:dyDescent="0.3">
      <c r="A1353" s="104"/>
      <c r="B1353" s="104"/>
      <c r="C1353" s="104"/>
      <c r="D1353" s="104"/>
      <c r="E1353" s="104"/>
      <c r="F1353" s="104"/>
      <c r="G1353" s="104"/>
      <c r="H1353" s="104"/>
      <c r="I1353" s="104"/>
      <c r="J1353" s="104"/>
      <c r="K1353" s="104"/>
      <c r="L1353" s="104"/>
      <c r="M1353" s="104"/>
      <c r="P1353" s="104"/>
      <c r="Q1353" s="104"/>
      <c r="U1353" s="104"/>
      <c r="AQ1353" s="104"/>
      <c r="AR1353" s="104"/>
      <c r="AS1353" s="104"/>
      <c r="AT1353" s="104"/>
      <c r="AU1353" s="104"/>
      <c r="AV1353" s="104"/>
      <c r="AW1353" s="104"/>
      <c r="AX1353" s="104"/>
      <c r="AY1353" s="104"/>
      <c r="BH1353" s="104"/>
      <c r="BJ1353" s="104"/>
      <c r="BK1353" s="104"/>
      <c r="BL1353" s="104"/>
      <c r="BM1353" s="104"/>
      <c r="BN1353" s="104"/>
      <c r="BO1353" s="104"/>
      <c r="BP1353" s="104"/>
      <c r="BQ1353" s="104"/>
      <c r="BR1353" s="104"/>
      <c r="BS1353" s="104"/>
      <c r="BT1353" s="104"/>
      <c r="BV1353" s="104"/>
      <c r="BW1353" s="104"/>
      <c r="BX1353" s="104"/>
      <c r="BY1353" s="104"/>
      <c r="BZ1353" s="104"/>
      <c r="CA1353" s="104"/>
      <c r="CB1353" s="104"/>
      <c r="CC1353" s="104"/>
      <c r="CD1353" s="104"/>
      <c r="CE1353" s="104"/>
      <c r="CF1353" s="104"/>
      <c r="CG1353" s="104"/>
      <c r="CJ1353" s="104"/>
      <c r="CL1353" s="104"/>
      <c r="CM1353" s="104"/>
      <c r="CN1353" s="104"/>
      <c r="CO1353" s="104"/>
      <c r="CP1353" s="104"/>
      <c r="CQ1353" s="104"/>
      <c r="CR1353" s="104"/>
      <c r="CS1353" s="104"/>
      <c r="CT1353" s="104"/>
      <c r="CU1353" s="104"/>
    </row>
    <row r="1354" spans="1:99" ht="13" x14ac:dyDescent="0.3">
      <c r="A1354" s="104"/>
      <c r="B1354" s="104"/>
      <c r="C1354" s="104"/>
      <c r="D1354" s="104"/>
      <c r="E1354" s="104"/>
      <c r="F1354" s="104"/>
      <c r="G1354" s="104"/>
      <c r="H1354" s="104"/>
      <c r="I1354" s="104"/>
      <c r="J1354" s="104"/>
      <c r="K1354" s="104"/>
      <c r="L1354" s="104"/>
      <c r="M1354" s="104"/>
      <c r="P1354" s="104"/>
      <c r="Q1354" s="104"/>
      <c r="U1354" s="104"/>
      <c r="AQ1354" s="104"/>
      <c r="AR1354" s="104"/>
      <c r="AS1354" s="104"/>
      <c r="AT1354" s="104"/>
      <c r="AU1354" s="104"/>
      <c r="AV1354" s="104"/>
      <c r="AW1354" s="104"/>
      <c r="AX1354" s="104"/>
      <c r="AY1354" s="104"/>
      <c r="BH1354" s="104"/>
      <c r="BJ1354" s="104"/>
      <c r="BK1354" s="104"/>
      <c r="BL1354" s="104"/>
      <c r="BM1354" s="104"/>
      <c r="BN1354" s="104"/>
      <c r="BO1354" s="104"/>
      <c r="BP1354" s="104"/>
      <c r="BQ1354" s="104"/>
      <c r="BR1354" s="104"/>
      <c r="BS1354" s="104"/>
      <c r="BT1354" s="104"/>
      <c r="BV1354" s="104"/>
      <c r="BW1354" s="104"/>
      <c r="BX1354" s="104"/>
      <c r="BY1354" s="104"/>
      <c r="BZ1354" s="104"/>
      <c r="CA1354" s="104"/>
      <c r="CB1354" s="104"/>
      <c r="CC1354" s="104"/>
      <c r="CD1354" s="104"/>
      <c r="CE1354" s="104"/>
      <c r="CF1354" s="104"/>
      <c r="CG1354" s="104"/>
      <c r="CJ1354" s="104"/>
      <c r="CL1354" s="104"/>
      <c r="CM1354" s="104"/>
      <c r="CN1354" s="104"/>
      <c r="CO1354" s="104"/>
      <c r="CP1354" s="104"/>
      <c r="CQ1354" s="104"/>
      <c r="CR1354" s="104"/>
      <c r="CS1354" s="104"/>
      <c r="CT1354" s="104"/>
      <c r="CU1354" s="104"/>
    </row>
    <row r="1355" spans="1:99" ht="13" x14ac:dyDescent="0.3">
      <c r="A1355" s="104"/>
      <c r="B1355" s="104"/>
      <c r="C1355" s="104"/>
      <c r="D1355" s="104"/>
      <c r="E1355" s="104"/>
      <c r="F1355" s="104"/>
      <c r="G1355" s="104"/>
      <c r="H1355" s="104"/>
      <c r="I1355" s="104"/>
      <c r="J1355" s="104"/>
      <c r="K1355" s="104"/>
      <c r="L1355" s="104"/>
      <c r="M1355" s="104"/>
      <c r="P1355" s="104"/>
      <c r="Q1355" s="104"/>
      <c r="U1355" s="104"/>
      <c r="AQ1355" s="104"/>
      <c r="AR1355" s="104"/>
      <c r="AS1355" s="104"/>
      <c r="AT1355" s="104"/>
      <c r="AU1355" s="104"/>
      <c r="AV1355" s="104"/>
      <c r="AW1355" s="104"/>
      <c r="AX1355" s="104"/>
      <c r="AY1355" s="104"/>
      <c r="BH1355" s="104"/>
      <c r="BJ1355" s="104"/>
      <c r="BK1355" s="104"/>
      <c r="BL1355" s="104"/>
      <c r="BM1355" s="104"/>
      <c r="BN1355" s="104"/>
      <c r="BO1355" s="104"/>
      <c r="BP1355" s="104"/>
      <c r="BQ1355" s="104"/>
      <c r="BR1355" s="104"/>
      <c r="BS1355" s="104"/>
      <c r="BT1355" s="104"/>
      <c r="BV1355" s="104"/>
      <c r="BW1355" s="104"/>
      <c r="BX1355" s="104"/>
      <c r="BY1355" s="104"/>
      <c r="BZ1355" s="104"/>
      <c r="CA1355" s="104"/>
      <c r="CB1355" s="104"/>
      <c r="CC1355" s="104"/>
      <c r="CD1355" s="104"/>
      <c r="CE1355" s="104"/>
      <c r="CF1355" s="104"/>
      <c r="CG1355" s="104"/>
      <c r="CJ1355" s="104"/>
      <c r="CL1355" s="104"/>
      <c r="CM1355" s="104"/>
      <c r="CN1355" s="104"/>
      <c r="CO1355" s="104"/>
      <c r="CP1355" s="104"/>
      <c r="CQ1355" s="104"/>
      <c r="CR1355" s="104"/>
      <c r="CS1355" s="104"/>
      <c r="CT1355" s="104"/>
      <c r="CU1355" s="104"/>
    </row>
    <row r="1356" spans="1:99" ht="13" x14ac:dyDescent="0.3">
      <c r="A1356" s="104"/>
      <c r="B1356" s="104"/>
      <c r="C1356" s="104"/>
      <c r="D1356" s="104"/>
      <c r="E1356" s="104"/>
      <c r="F1356" s="104"/>
      <c r="G1356" s="104"/>
      <c r="H1356" s="104"/>
      <c r="I1356" s="104"/>
      <c r="J1356" s="104"/>
      <c r="K1356" s="104"/>
      <c r="L1356" s="104"/>
      <c r="M1356" s="104"/>
      <c r="P1356" s="104"/>
      <c r="Q1356" s="104"/>
      <c r="U1356" s="104"/>
      <c r="AQ1356" s="104"/>
      <c r="AR1356" s="104"/>
      <c r="AS1356" s="104"/>
      <c r="AT1356" s="104"/>
      <c r="AU1356" s="104"/>
      <c r="AV1356" s="104"/>
      <c r="AW1356" s="104"/>
      <c r="AX1356" s="104"/>
      <c r="AY1356" s="104"/>
      <c r="BH1356" s="104"/>
      <c r="BJ1356" s="104"/>
      <c r="BK1356" s="104"/>
      <c r="BL1356" s="104"/>
      <c r="BM1356" s="104"/>
      <c r="BN1356" s="104"/>
      <c r="BO1356" s="104"/>
      <c r="BP1356" s="104"/>
      <c r="BQ1356" s="104"/>
      <c r="BR1356" s="104"/>
      <c r="BS1356" s="104"/>
      <c r="BT1356" s="104"/>
      <c r="BV1356" s="104"/>
      <c r="BW1356" s="104"/>
      <c r="BX1356" s="104"/>
      <c r="BY1356" s="104"/>
      <c r="BZ1356" s="104"/>
      <c r="CA1356" s="104"/>
      <c r="CB1356" s="104"/>
      <c r="CC1356" s="104"/>
      <c r="CD1356" s="104"/>
      <c r="CE1356" s="104"/>
      <c r="CF1356" s="104"/>
      <c r="CG1356" s="104"/>
      <c r="CJ1356" s="104"/>
      <c r="CL1356" s="104"/>
      <c r="CM1356" s="104"/>
      <c r="CN1356" s="104"/>
      <c r="CO1356" s="104"/>
      <c r="CP1356" s="104"/>
      <c r="CQ1356" s="104"/>
      <c r="CR1356" s="104"/>
      <c r="CS1356" s="104"/>
      <c r="CT1356" s="104"/>
      <c r="CU1356" s="104"/>
    </row>
    <row r="1357" spans="1:99" ht="13" x14ac:dyDescent="0.3">
      <c r="A1357" s="104"/>
      <c r="B1357" s="104"/>
      <c r="C1357" s="104"/>
      <c r="D1357" s="104"/>
      <c r="E1357" s="104"/>
      <c r="F1357" s="104"/>
      <c r="G1357" s="104"/>
      <c r="H1357" s="104"/>
      <c r="I1357" s="104"/>
      <c r="J1357" s="104"/>
      <c r="K1357" s="104"/>
      <c r="L1357" s="104"/>
      <c r="M1357" s="104"/>
      <c r="P1357" s="104"/>
      <c r="Q1357" s="104"/>
      <c r="U1357" s="104"/>
      <c r="AQ1357" s="104"/>
      <c r="AR1357" s="104"/>
      <c r="AS1357" s="104"/>
      <c r="AT1357" s="104"/>
      <c r="AU1357" s="104"/>
      <c r="AV1357" s="104"/>
      <c r="AW1357" s="104"/>
      <c r="AX1357" s="104"/>
      <c r="AY1357" s="104"/>
      <c r="BH1357" s="104"/>
      <c r="BJ1357" s="104"/>
      <c r="BK1357" s="104"/>
      <c r="BL1357" s="104"/>
      <c r="BM1357" s="104"/>
      <c r="BN1357" s="104"/>
      <c r="BO1357" s="104"/>
      <c r="BP1357" s="104"/>
      <c r="BQ1357" s="104"/>
      <c r="BR1357" s="104"/>
      <c r="BS1357" s="104"/>
      <c r="BT1357" s="104"/>
      <c r="BV1357" s="104"/>
      <c r="BW1357" s="104"/>
      <c r="BX1357" s="104"/>
      <c r="BY1357" s="104"/>
      <c r="BZ1357" s="104"/>
      <c r="CA1357" s="104"/>
      <c r="CB1357" s="104"/>
      <c r="CC1357" s="104"/>
      <c r="CD1357" s="104"/>
      <c r="CE1357" s="104"/>
      <c r="CF1357" s="104"/>
      <c r="CG1357" s="104"/>
      <c r="CJ1357" s="104"/>
      <c r="CL1357" s="104"/>
      <c r="CM1357" s="104"/>
      <c r="CN1357" s="104"/>
      <c r="CO1357" s="104"/>
      <c r="CP1357" s="104"/>
      <c r="CQ1357" s="104"/>
      <c r="CR1357" s="104"/>
      <c r="CS1357" s="104"/>
      <c r="CT1357" s="104"/>
      <c r="CU1357" s="104"/>
    </row>
    <row r="1358" spans="1:99" ht="13" x14ac:dyDescent="0.3">
      <c r="A1358" s="104"/>
      <c r="B1358" s="104"/>
      <c r="C1358" s="104"/>
      <c r="D1358" s="104"/>
      <c r="E1358" s="104"/>
      <c r="F1358" s="104"/>
      <c r="G1358" s="104"/>
      <c r="H1358" s="104"/>
      <c r="I1358" s="104"/>
      <c r="J1358" s="104"/>
      <c r="K1358" s="104"/>
      <c r="L1358" s="104"/>
      <c r="M1358" s="104"/>
      <c r="P1358" s="104"/>
      <c r="Q1358" s="104"/>
      <c r="U1358" s="104"/>
      <c r="AQ1358" s="104"/>
      <c r="AR1358" s="104"/>
      <c r="AS1358" s="104"/>
      <c r="AT1358" s="104"/>
      <c r="AU1358" s="104"/>
      <c r="AV1358" s="104"/>
      <c r="AW1358" s="104"/>
      <c r="AX1358" s="104"/>
      <c r="AY1358" s="104"/>
      <c r="BH1358" s="104"/>
      <c r="BJ1358" s="104"/>
      <c r="BK1358" s="104"/>
      <c r="BL1358" s="104"/>
      <c r="BM1358" s="104"/>
      <c r="BN1358" s="104"/>
      <c r="BO1358" s="104"/>
      <c r="BP1358" s="104"/>
      <c r="BQ1358" s="104"/>
      <c r="BR1358" s="104"/>
      <c r="BS1358" s="104"/>
      <c r="BT1358" s="104"/>
      <c r="BV1358" s="104"/>
      <c r="BW1358" s="104"/>
      <c r="BX1358" s="104"/>
      <c r="BY1358" s="104"/>
      <c r="BZ1358" s="104"/>
      <c r="CA1358" s="104"/>
      <c r="CB1358" s="104"/>
      <c r="CC1358" s="104"/>
      <c r="CD1358" s="104"/>
      <c r="CE1358" s="104"/>
      <c r="CF1358" s="104"/>
      <c r="CG1358" s="104"/>
      <c r="CJ1358" s="104"/>
      <c r="CL1358" s="104"/>
      <c r="CM1358" s="104"/>
      <c r="CN1358" s="104"/>
      <c r="CO1358" s="104"/>
      <c r="CP1358" s="104"/>
      <c r="CQ1358" s="104"/>
      <c r="CR1358" s="104"/>
      <c r="CS1358" s="104"/>
      <c r="CT1358" s="104"/>
      <c r="CU1358" s="104"/>
    </row>
    <row r="1359" spans="1:99" ht="13" x14ac:dyDescent="0.3">
      <c r="A1359" s="104"/>
      <c r="B1359" s="104"/>
      <c r="C1359" s="104"/>
      <c r="D1359" s="104"/>
      <c r="E1359" s="104"/>
      <c r="F1359" s="104"/>
      <c r="G1359" s="104"/>
      <c r="H1359" s="104"/>
      <c r="I1359" s="104"/>
      <c r="J1359" s="104"/>
      <c r="K1359" s="104"/>
      <c r="L1359" s="104"/>
      <c r="M1359" s="104"/>
      <c r="P1359" s="104"/>
      <c r="Q1359" s="104"/>
      <c r="U1359" s="104"/>
      <c r="AQ1359" s="104"/>
      <c r="AR1359" s="104"/>
      <c r="AS1359" s="104"/>
      <c r="AT1359" s="104"/>
      <c r="AU1359" s="104"/>
      <c r="AV1359" s="104"/>
      <c r="AW1359" s="104"/>
      <c r="AX1359" s="104"/>
      <c r="AY1359" s="104"/>
      <c r="BH1359" s="104"/>
      <c r="BJ1359" s="104"/>
      <c r="BK1359" s="104"/>
      <c r="BL1359" s="104"/>
      <c r="BM1359" s="104"/>
      <c r="BN1359" s="104"/>
      <c r="BO1359" s="104"/>
      <c r="BP1359" s="104"/>
      <c r="BQ1359" s="104"/>
      <c r="BR1359" s="104"/>
      <c r="BS1359" s="104"/>
      <c r="BT1359" s="104"/>
      <c r="BV1359" s="104"/>
      <c r="BW1359" s="104"/>
      <c r="BX1359" s="104"/>
      <c r="BY1359" s="104"/>
      <c r="BZ1359" s="104"/>
      <c r="CA1359" s="104"/>
      <c r="CB1359" s="104"/>
      <c r="CC1359" s="104"/>
      <c r="CD1359" s="104"/>
      <c r="CE1359" s="104"/>
      <c r="CF1359" s="104"/>
      <c r="CG1359" s="104"/>
      <c r="CJ1359" s="104"/>
      <c r="CL1359" s="104"/>
      <c r="CM1359" s="104"/>
      <c r="CN1359" s="104"/>
      <c r="CO1359" s="104"/>
      <c r="CP1359" s="104"/>
      <c r="CQ1359" s="104"/>
      <c r="CR1359" s="104"/>
      <c r="CS1359" s="104"/>
      <c r="CT1359" s="104"/>
      <c r="CU1359" s="104"/>
    </row>
    <row r="1360" spans="1:99" ht="13" x14ac:dyDescent="0.3">
      <c r="A1360" s="104"/>
      <c r="B1360" s="104"/>
      <c r="C1360" s="104"/>
      <c r="D1360" s="104"/>
      <c r="E1360" s="104"/>
      <c r="F1360" s="104"/>
      <c r="G1360" s="104"/>
      <c r="H1360" s="104"/>
      <c r="I1360" s="104"/>
      <c r="J1360" s="104"/>
      <c r="K1360" s="104"/>
      <c r="L1360" s="104"/>
      <c r="M1360" s="104"/>
      <c r="P1360" s="104"/>
      <c r="Q1360" s="104"/>
      <c r="U1360" s="104"/>
      <c r="AQ1360" s="104"/>
      <c r="AR1360" s="104"/>
      <c r="AS1360" s="104"/>
      <c r="AT1360" s="104"/>
      <c r="AU1360" s="104"/>
      <c r="AV1360" s="104"/>
      <c r="AW1360" s="104"/>
      <c r="AX1360" s="104"/>
      <c r="AY1360" s="104"/>
      <c r="BH1360" s="104"/>
      <c r="BJ1360" s="104"/>
      <c r="BK1360" s="104"/>
      <c r="BL1360" s="104"/>
      <c r="BM1360" s="104"/>
      <c r="BN1360" s="104"/>
      <c r="BO1360" s="104"/>
      <c r="BP1360" s="104"/>
      <c r="BQ1360" s="104"/>
      <c r="BR1360" s="104"/>
      <c r="BS1360" s="104"/>
      <c r="BT1360" s="104"/>
      <c r="BV1360" s="104"/>
      <c r="BW1360" s="104"/>
      <c r="BX1360" s="104"/>
      <c r="BY1360" s="104"/>
      <c r="BZ1360" s="104"/>
      <c r="CA1360" s="104"/>
      <c r="CB1360" s="104"/>
      <c r="CC1360" s="104"/>
      <c r="CD1360" s="104"/>
      <c r="CE1360" s="104"/>
      <c r="CF1360" s="104"/>
      <c r="CG1360" s="104"/>
      <c r="CJ1360" s="104"/>
      <c r="CL1360" s="104"/>
      <c r="CM1360" s="104"/>
      <c r="CN1360" s="104"/>
      <c r="CO1360" s="104"/>
      <c r="CP1360" s="104"/>
      <c r="CQ1360" s="104"/>
      <c r="CR1360" s="104"/>
      <c r="CS1360" s="104"/>
      <c r="CT1360" s="104"/>
      <c r="CU1360" s="104"/>
    </row>
    <row r="1361" spans="1:99" ht="13" x14ac:dyDescent="0.3">
      <c r="A1361" s="104"/>
      <c r="B1361" s="104"/>
      <c r="C1361" s="104"/>
      <c r="D1361" s="104"/>
      <c r="E1361" s="104"/>
      <c r="F1361" s="104"/>
      <c r="G1361" s="104"/>
      <c r="H1361" s="104"/>
      <c r="I1361" s="104"/>
      <c r="J1361" s="104"/>
      <c r="K1361" s="104"/>
      <c r="L1361" s="104"/>
      <c r="M1361" s="104"/>
      <c r="P1361" s="104"/>
      <c r="Q1361" s="104"/>
      <c r="U1361" s="104"/>
      <c r="AQ1361" s="104"/>
      <c r="AR1361" s="104"/>
      <c r="AS1361" s="104"/>
      <c r="AT1361" s="104"/>
      <c r="AU1361" s="104"/>
      <c r="AV1361" s="104"/>
      <c r="AW1361" s="104"/>
      <c r="AX1361" s="104"/>
      <c r="AY1361" s="104"/>
      <c r="BH1361" s="104"/>
      <c r="BJ1361" s="104"/>
      <c r="BK1361" s="104"/>
      <c r="BL1361" s="104"/>
      <c r="BM1361" s="104"/>
      <c r="BN1361" s="104"/>
      <c r="BO1361" s="104"/>
      <c r="BP1361" s="104"/>
      <c r="BQ1361" s="104"/>
      <c r="BR1361" s="104"/>
      <c r="BS1361" s="104"/>
      <c r="BT1361" s="104"/>
      <c r="BV1361" s="104"/>
      <c r="BW1361" s="104"/>
      <c r="BX1361" s="104"/>
      <c r="BY1361" s="104"/>
      <c r="BZ1361" s="104"/>
      <c r="CA1361" s="104"/>
      <c r="CB1361" s="104"/>
      <c r="CC1361" s="104"/>
      <c r="CD1361" s="104"/>
      <c r="CE1361" s="104"/>
      <c r="CF1361" s="104"/>
      <c r="CG1361" s="104"/>
      <c r="CJ1361" s="104"/>
      <c r="CL1361" s="104"/>
      <c r="CM1361" s="104"/>
      <c r="CN1361" s="104"/>
      <c r="CO1361" s="104"/>
      <c r="CP1361" s="104"/>
      <c r="CQ1361" s="104"/>
      <c r="CR1361" s="104"/>
      <c r="CS1361" s="104"/>
      <c r="CT1361" s="104"/>
      <c r="CU1361" s="104"/>
    </row>
    <row r="1362" spans="1:99" ht="13" x14ac:dyDescent="0.3">
      <c r="A1362" s="104"/>
      <c r="B1362" s="104"/>
      <c r="C1362" s="104"/>
      <c r="D1362" s="104"/>
      <c r="E1362" s="104"/>
      <c r="F1362" s="104"/>
      <c r="G1362" s="104"/>
      <c r="H1362" s="104"/>
      <c r="I1362" s="104"/>
      <c r="J1362" s="104"/>
      <c r="K1362" s="104"/>
      <c r="L1362" s="104"/>
      <c r="M1362" s="104"/>
      <c r="P1362" s="104"/>
      <c r="Q1362" s="104"/>
      <c r="U1362" s="104"/>
      <c r="AQ1362" s="104"/>
      <c r="AR1362" s="104"/>
      <c r="AS1362" s="104"/>
      <c r="AT1362" s="104"/>
      <c r="AU1362" s="104"/>
      <c r="AV1362" s="104"/>
      <c r="AW1362" s="104"/>
      <c r="AX1362" s="104"/>
      <c r="AY1362" s="104"/>
      <c r="BH1362" s="104"/>
      <c r="BJ1362" s="104"/>
      <c r="BK1362" s="104"/>
      <c r="BL1362" s="104"/>
      <c r="BM1362" s="104"/>
      <c r="BN1362" s="104"/>
      <c r="BO1362" s="104"/>
      <c r="BP1362" s="104"/>
      <c r="BQ1362" s="104"/>
      <c r="BR1362" s="104"/>
      <c r="BS1362" s="104"/>
      <c r="BT1362" s="104"/>
      <c r="BV1362" s="104"/>
      <c r="BW1362" s="104"/>
      <c r="BX1362" s="104"/>
      <c r="BY1362" s="104"/>
      <c r="BZ1362" s="104"/>
      <c r="CA1362" s="104"/>
      <c r="CB1362" s="104"/>
      <c r="CC1362" s="104"/>
      <c r="CD1362" s="104"/>
      <c r="CE1362" s="104"/>
      <c r="CF1362" s="104"/>
      <c r="CG1362" s="104"/>
      <c r="CJ1362" s="104"/>
      <c r="CL1362" s="104"/>
      <c r="CM1362" s="104"/>
      <c r="CN1362" s="104"/>
      <c r="CO1362" s="104"/>
      <c r="CP1362" s="104"/>
      <c r="CQ1362" s="104"/>
      <c r="CR1362" s="104"/>
      <c r="CS1362" s="104"/>
      <c r="CT1362" s="104"/>
      <c r="CU1362" s="104"/>
    </row>
    <row r="1363" spans="1:99" ht="13" x14ac:dyDescent="0.3">
      <c r="A1363" s="104"/>
      <c r="B1363" s="104"/>
      <c r="C1363" s="104"/>
      <c r="D1363" s="104"/>
      <c r="E1363" s="104"/>
      <c r="F1363" s="104"/>
      <c r="G1363" s="104"/>
      <c r="H1363" s="104"/>
      <c r="I1363" s="104"/>
      <c r="J1363" s="104"/>
      <c r="K1363" s="104"/>
      <c r="L1363" s="104"/>
      <c r="M1363" s="104"/>
      <c r="P1363" s="104"/>
      <c r="Q1363" s="104"/>
      <c r="U1363" s="104"/>
      <c r="AQ1363" s="104"/>
      <c r="AR1363" s="104"/>
      <c r="AS1363" s="104"/>
      <c r="AT1363" s="104"/>
      <c r="AU1363" s="104"/>
      <c r="AV1363" s="104"/>
      <c r="AW1363" s="104"/>
      <c r="AX1363" s="104"/>
      <c r="AY1363" s="104"/>
      <c r="BH1363" s="104"/>
      <c r="BJ1363" s="104"/>
      <c r="BK1363" s="104"/>
      <c r="BL1363" s="104"/>
      <c r="BM1363" s="104"/>
      <c r="BN1363" s="104"/>
      <c r="BO1363" s="104"/>
      <c r="BP1363" s="104"/>
      <c r="BQ1363" s="104"/>
      <c r="BR1363" s="104"/>
      <c r="BS1363" s="104"/>
      <c r="BT1363" s="104"/>
      <c r="BV1363" s="104"/>
      <c r="BW1363" s="104"/>
      <c r="BX1363" s="104"/>
      <c r="BY1363" s="104"/>
      <c r="BZ1363" s="104"/>
      <c r="CA1363" s="104"/>
      <c r="CB1363" s="104"/>
      <c r="CC1363" s="104"/>
      <c r="CD1363" s="104"/>
      <c r="CE1363" s="104"/>
      <c r="CF1363" s="104"/>
      <c r="CG1363" s="104"/>
      <c r="CJ1363" s="104"/>
      <c r="CL1363" s="104"/>
      <c r="CM1363" s="104"/>
      <c r="CN1363" s="104"/>
      <c r="CO1363" s="104"/>
      <c r="CP1363" s="104"/>
      <c r="CQ1363" s="104"/>
      <c r="CR1363" s="104"/>
      <c r="CS1363" s="104"/>
      <c r="CT1363" s="104"/>
      <c r="CU1363" s="104"/>
    </row>
    <row r="1364" spans="1:99" ht="13" x14ac:dyDescent="0.3">
      <c r="A1364" s="104"/>
      <c r="B1364" s="104"/>
      <c r="C1364" s="104"/>
      <c r="D1364" s="104"/>
      <c r="E1364" s="104"/>
      <c r="F1364" s="104"/>
      <c r="G1364" s="104"/>
      <c r="H1364" s="104"/>
      <c r="I1364" s="104"/>
      <c r="J1364" s="104"/>
      <c r="K1364" s="104"/>
      <c r="L1364" s="104"/>
      <c r="M1364" s="104"/>
      <c r="P1364" s="104"/>
      <c r="Q1364" s="104"/>
      <c r="U1364" s="104"/>
      <c r="AQ1364" s="104"/>
      <c r="AR1364" s="104"/>
      <c r="AS1364" s="104"/>
      <c r="AT1364" s="104"/>
      <c r="AU1364" s="104"/>
      <c r="AV1364" s="104"/>
      <c r="AW1364" s="104"/>
      <c r="AX1364" s="104"/>
      <c r="AY1364" s="104"/>
      <c r="BH1364" s="104"/>
      <c r="BJ1364" s="104"/>
      <c r="BK1364" s="104"/>
      <c r="BL1364" s="104"/>
      <c r="BM1364" s="104"/>
      <c r="BN1364" s="104"/>
      <c r="BO1364" s="104"/>
      <c r="BP1364" s="104"/>
      <c r="BQ1364" s="104"/>
      <c r="BR1364" s="104"/>
      <c r="BS1364" s="104"/>
      <c r="BT1364" s="104"/>
      <c r="BV1364" s="104"/>
      <c r="BW1364" s="104"/>
      <c r="BX1364" s="104"/>
      <c r="BY1364" s="104"/>
      <c r="BZ1364" s="104"/>
      <c r="CA1364" s="104"/>
      <c r="CB1364" s="104"/>
      <c r="CC1364" s="104"/>
      <c r="CD1364" s="104"/>
      <c r="CE1364" s="104"/>
      <c r="CF1364" s="104"/>
      <c r="CG1364" s="104"/>
      <c r="CJ1364" s="104"/>
      <c r="CL1364" s="104"/>
      <c r="CM1364" s="104"/>
      <c r="CN1364" s="104"/>
      <c r="CO1364" s="104"/>
      <c r="CP1364" s="104"/>
      <c r="CQ1364" s="104"/>
      <c r="CR1364" s="104"/>
      <c r="CS1364" s="104"/>
      <c r="CT1364" s="104"/>
      <c r="CU1364" s="104"/>
    </row>
    <row r="1365" spans="1:99" ht="13" x14ac:dyDescent="0.3">
      <c r="A1365" s="104"/>
      <c r="B1365" s="104"/>
      <c r="C1365" s="104"/>
      <c r="D1365" s="104"/>
      <c r="E1365" s="104"/>
      <c r="F1365" s="104"/>
      <c r="G1365" s="104"/>
      <c r="H1365" s="104"/>
      <c r="I1365" s="104"/>
      <c r="J1365" s="104"/>
      <c r="K1365" s="104"/>
      <c r="L1365" s="104"/>
      <c r="M1365" s="104"/>
      <c r="P1365" s="104"/>
      <c r="Q1365" s="104"/>
      <c r="U1365" s="104"/>
      <c r="AQ1365" s="104"/>
      <c r="AR1365" s="104"/>
      <c r="AS1365" s="104"/>
      <c r="AT1365" s="104"/>
      <c r="AU1365" s="104"/>
      <c r="AV1365" s="104"/>
      <c r="AW1365" s="104"/>
      <c r="AX1365" s="104"/>
      <c r="AY1365" s="104"/>
      <c r="BH1365" s="104"/>
      <c r="BJ1365" s="104"/>
      <c r="BK1365" s="104"/>
      <c r="BL1365" s="104"/>
      <c r="BM1365" s="104"/>
      <c r="BN1365" s="104"/>
      <c r="BO1365" s="104"/>
      <c r="BP1365" s="104"/>
      <c r="BQ1365" s="104"/>
      <c r="BR1365" s="104"/>
      <c r="BS1365" s="104"/>
      <c r="BT1365" s="104"/>
      <c r="BV1365" s="104"/>
      <c r="BW1365" s="104"/>
      <c r="BX1365" s="104"/>
      <c r="BY1365" s="104"/>
      <c r="BZ1365" s="104"/>
      <c r="CA1365" s="104"/>
      <c r="CB1365" s="104"/>
      <c r="CC1365" s="104"/>
      <c r="CD1365" s="104"/>
      <c r="CE1365" s="104"/>
      <c r="CF1365" s="104"/>
      <c r="CG1365" s="104"/>
      <c r="CJ1365" s="104"/>
      <c r="CL1365" s="104"/>
      <c r="CM1365" s="104"/>
      <c r="CN1365" s="104"/>
      <c r="CO1365" s="104"/>
      <c r="CP1365" s="104"/>
      <c r="CQ1365" s="104"/>
      <c r="CR1365" s="104"/>
      <c r="CS1365" s="104"/>
      <c r="CT1365" s="104"/>
      <c r="CU1365" s="104"/>
    </row>
    <row r="1366" spans="1:99" ht="13" x14ac:dyDescent="0.3">
      <c r="A1366" s="104"/>
      <c r="B1366" s="104"/>
      <c r="C1366" s="104"/>
      <c r="D1366" s="104"/>
      <c r="E1366" s="104"/>
      <c r="F1366" s="104"/>
      <c r="G1366" s="104"/>
      <c r="H1366" s="104"/>
      <c r="I1366" s="104"/>
      <c r="J1366" s="104"/>
      <c r="K1366" s="104"/>
      <c r="L1366" s="104"/>
      <c r="M1366" s="104"/>
      <c r="P1366" s="104"/>
      <c r="Q1366" s="104"/>
      <c r="U1366" s="104"/>
      <c r="AQ1366" s="104"/>
      <c r="AR1366" s="104"/>
      <c r="AS1366" s="104"/>
      <c r="AT1366" s="104"/>
      <c r="AU1366" s="104"/>
      <c r="AV1366" s="104"/>
      <c r="AW1366" s="104"/>
      <c r="AX1366" s="104"/>
      <c r="AY1366" s="104"/>
      <c r="BH1366" s="104"/>
      <c r="BJ1366" s="104"/>
      <c r="BK1366" s="104"/>
      <c r="BL1366" s="104"/>
      <c r="BM1366" s="104"/>
      <c r="BN1366" s="104"/>
      <c r="BO1366" s="104"/>
      <c r="BP1366" s="104"/>
      <c r="BQ1366" s="104"/>
      <c r="BR1366" s="104"/>
      <c r="BS1366" s="104"/>
      <c r="BT1366" s="104"/>
      <c r="BV1366" s="104"/>
      <c r="BW1366" s="104"/>
      <c r="BX1366" s="104"/>
      <c r="BY1366" s="104"/>
      <c r="BZ1366" s="104"/>
      <c r="CA1366" s="104"/>
      <c r="CB1366" s="104"/>
      <c r="CC1366" s="104"/>
      <c r="CD1366" s="104"/>
      <c r="CE1366" s="104"/>
      <c r="CF1366" s="104"/>
      <c r="CG1366" s="104"/>
      <c r="CJ1366" s="104"/>
      <c r="CL1366" s="104"/>
      <c r="CM1366" s="104"/>
      <c r="CN1366" s="104"/>
      <c r="CO1366" s="104"/>
      <c r="CP1366" s="104"/>
      <c r="CQ1366" s="104"/>
      <c r="CR1366" s="104"/>
      <c r="CS1366" s="104"/>
      <c r="CT1366" s="104"/>
      <c r="CU1366" s="104"/>
    </row>
    <row r="1367" spans="1:99" ht="13" x14ac:dyDescent="0.3">
      <c r="A1367" s="104"/>
      <c r="B1367" s="104"/>
      <c r="C1367" s="104"/>
      <c r="D1367" s="104"/>
      <c r="E1367" s="104"/>
      <c r="F1367" s="104"/>
      <c r="G1367" s="104"/>
      <c r="H1367" s="104"/>
      <c r="I1367" s="104"/>
      <c r="J1367" s="104"/>
      <c r="K1367" s="104"/>
      <c r="L1367" s="104"/>
      <c r="M1367" s="104"/>
      <c r="P1367" s="104"/>
      <c r="Q1367" s="104"/>
      <c r="U1367" s="104"/>
      <c r="AQ1367" s="104"/>
      <c r="AR1367" s="104"/>
      <c r="AS1367" s="104"/>
      <c r="AT1367" s="104"/>
      <c r="AU1367" s="104"/>
      <c r="AV1367" s="104"/>
      <c r="AW1367" s="104"/>
      <c r="AX1367" s="104"/>
      <c r="AY1367" s="104"/>
      <c r="BH1367" s="104"/>
      <c r="BJ1367" s="104"/>
      <c r="BK1367" s="104"/>
      <c r="BL1367" s="104"/>
      <c r="BM1367" s="104"/>
      <c r="BN1367" s="104"/>
      <c r="BO1367" s="104"/>
      <c r="BP1367" s="104"/>
      <c r="BQ1367" s="104"/>
      <c r="BR1367" s="104"/>
      <c r="BS1367" s="104"/>
      <c r="BT1367" s="104"/>
      <c r="BV1367" s="104"/>
      <c r="BW1367" s="104"/>
      <c r="BX1367" s="104"/>
      <c r="BY1367" s="104"/>
      <c r="BZ1367" s="104"/>
      <c r="CA1367" s="104"/>
      <c r="CB1367" s="104"/>
      <c r="CC1367" s="104"/>
      <c r="CD1367" s="104"/>
      <c r="CE1367" s="104"/>
      <c r="CF1367" s="104"/>
      <c r="CG1367" s="104"/>
      <c r="CJ1367" s="104"/>
      <c r="CL1367" s="104"/>
      <c r="CM1367" s="104"/>
      <c r="CN1367" s="104"/>
      <c r="CO1367" s="104"/>
      <c r="CP1367" s="104"/>
      <c r="CQ1367" s="104"/>
      <c r="CR1367" s="104"/>
      <c r="CS1367" s="104"/>
      <c r="CT1367" s="104"/>
      <c r="CU1367" s="104"/>
    </row>
    <row r="1368" spans="1:99" ht="13" x14ac:dyDescent="0.3">
      <c r="A1368" s="104"/>
      <c r="B1368" s="104"/>
      <c r="C1368" s="104"/>
      <c r="D1368" s="104"/>
      <c r="E1368" s="104"/>
      <c r="F1368" s="104"/>
      <c r="G1368" s="104"/>
      <c r="H1368" s="104"/>
      <c r="I1368" s="104"/>
      <c r="J1368" s="104"/>
      <c r="K1368" s="104"/>
      <c r="L1368" s="104"/>
      <c r="M1368" s="104"/>
      <c r="P1368" s="104"/>
      <c r="Q1368" s="104"/>
      <c r="U1368" s="104"/>
      <c r="AQ1368" s="104"/>
      <c r="AR1368" s="104"/>
      <c r="AS1368" s="104"/>
      <c r="AT1368" s="104"/>
      <c r="AU1368" s="104"/>
      <c r="AV1368" s="104"/>
      <c r="AW1368" s="104"/>
      <c r="AX1368" s="104"/>
      <c r="AY1368" s="104"/>
      <c r="BH1368" s="104"/>
      <c r="BJ1368" s="104"/>
      <c r="BK1368" s="104"/>
      <c r="BL1368" s="104"/>
      <c r="BM1368" s="104"/>
      <c r="BN1368" s="104"/>
      <c r="BO1368" s="104"/>
      <c r="BP1368" s="104"/>
      <c r="BQ1368" s="104"/>
      <c r="BR1368" s="104"/>
      <c r="BS1368" s="104"/>
      <c r="BT1368" s="104"/>
      <c r="BV1368" s="104"/>
      <c r="BW1368" s="104"/>
      <c r="BX1368" s="104"/>
      <c r="BY1368" s="104"/>
      <c r="BZ1368" s="104"/>
      <c r="CA1368" s="104"/>
      <c r="CB1368" s="104"/>
      <c r="CC1368" s="104"/>
      <c r="CD1368" s="104"/>
      <c r="CE1368" s="104"/>
      <c r="CF1368" s="104"/>
      <c r="CG1368" s="104"/>
      <c r="CJ1368" s="104"/>
      <c r="CL1368" s="104"/>
      <c r="CM1368" s="104"/>
      <c r="CN1368" s="104"/>
      <c r="CO1368" s="104"/>
      <c r="CP1368" s="104"/>
      <c r="CQ1368" s="104"/>
      <c r="CR1368" s="104"/>
      <c r="CS1368" s="104"/>
      <c r="CT1368" s="104"/>
      <c r="CU1368" s="104"/>
    </row>
    <row r="1369" spans="1:99" ht="13" x14ac:dyDescent="0.3">
      <c r="A1369" s="104"/>
      <c r="B1369" s="104"/>
      <c r="C1369" s="104"/>
      <c r="D1369" s="104"/>
      <c r="E1369" s="104"/>
      <c r="F1369" s="104"/>
      <c r="G1369" s="104"/>
      <c r="H1369" s="104"/>
      <c r="I1369" s="104"/>
      <c r="J1369" s="104"/>
      <c r="K1369" s="104"/>
      <c r="L1369" s="104"/>
      <c r="M1369" s="104"/>
      <c r="P1369" s="104"/>
      <c r="Q1369" s="104"/>
      <c r="U1369" s="104"/>
      <c r="AQ1369" s="104"/>
      <c r="AR1369" s="104"/>
      <c r="AS1369" s="104"/>
      <c r="AT1369" s="104"/>
      <c r="AU1369" s="104"/>
      <c r="AV1369" s="104"/>
      <c r="AW1369" s="104"/>
      <c r="AX1369" s="104"/>
      <c r="AY1369" s="104"/>
      <c r="BH1369" s="104"/>
      <c r="BJ1369" s="104"/>
      <c r="BK1369" s="104"/>
      <c r="BL1369" s="104"/>
      <c r="BM1369" s="104"/>
      <c r="BN1369" s="104"/>
      <c r="BO1369" s="104"/>
      <c r="BP1369" s="104"/>
      <c r="BQ1369" s="104"/>
      <c r="BR1369" s="104"/>
      <c r="BS1369" s="104"/>
      <c r="BT1369" s="104"/>
      <c r="BV1369" s="104"/>
      <c r="BW1369" s="104"/>
      <c r="BX1369" s="104"/>
      <c r="BY1369" s="104"/>
      <c r="BZ1369" s="104"/>
      <c r="CA1369" s="104"/>
      <c r="CB1369" s="104"/>
      <c r="CC1369" s="104"/>
      <c r="CD1369" s="104"/>
      <c r="CE1369" s="104"/>
      <c r="CF1369" s="104"/>
      <c r="CG1369" s="104"/>
      <c r="CJ1369" s="104"/>
      <c r="CL1369" s="104"/>
      <c r="CM1369" s="104"/>
      <c r="CN1369" s="104"/>
      <c r="CO1369" s="104"/>
      <c r="CP1369" s="104"/>
      <c r="CQ1369" s="104"/>
      <c r="CR1369" s="104"/>
      <c r="CS1369" s="104"/>
      <c r="CT1369" s="104"/>
      <c r="CU1369" s="104"/>
    </row>
    <row r="1370" spans="1:99" ht="13" x14ac:dyDescent="0.3">
      <c r="A1370" s="104"/>
      <c r="B1370" s="104"/>
      <c r="C1370" s="104"/>
      <c r="D1370" s="104"/>
      <c r="E1370" s="104"/>
      <c r="F1370" s="104"/>
      <c r="G1370" s="104"/>
      <c r="H1370" s="104"/>
      <c r="I1370" s="104"/>
      <c r="J1370" s="104"/>
      <c r="K1370" s="104"/>
      <c r="L1370" s="104"/>
      <c r="M1370" s="104"/>
      <c r="P1370" s="104"/>
      <c r="Q1370" s="104"/>
      <c r="U1370" s="104"/>
      <c r="AQ1370" s="104"/>
      <c r="AR1370" s="104"/>
      <c r="AS1370" s="104"/>
      <c r="AT1370" s="104"/>
      <c r="AU1370" s="104"/>
      <c r="AV1370" s="104"/>
      <c r="AW1370" s="104"/>
      <c r="AX1370" s="104"/>
      <c r="AY1370" s="104"/>
      <c r="BH1370" s="104"/>
      <c r="BJ1370" s="104"/>
      <c r="BK1370" s="104"/>
      <c r="BL1370" s="104"/>
      <c r="BM1370" s="104"/>
      <c r="BN1370" s="104"/>
      <c r="BO1370" s="104"/>
      <c r="BP1370" s="104"/>
      <c r="BQ1370" s="104"/>
      <c r="BR1370" s="104"/>
      <c r="BS1370" s="104"/>
      <c r="BT1370" s="104"/>
      <c r="BV1370" s="104"/>
      <c r="BW1370" s="104"/>
      <c r="BX1370" s="104"/>
      <c r="BY1370" s="104"/>
      <c r="BZ1370" s="104"/>
      <c r="CA1370" s="104"/>
      <c r="CB1370" s="104"/>
      <c r="CC1370" s="104"/>
      <c r="CD1370" s="104"/>
      <c r="CE1370" s="104"/>
      <c r="CF1370" s="104"/>
      <c r="CG1370" s="104"/>
      <c r="CJ1370" s="104"/>
      <c r="CL1370" s="104"/>
      <c r="CM1370" s="104"/>
      <c r="CN1370" s="104"/>
      <c r="CO1370" s="104"/>
      <c r="CP1370" s="104"/>
      <c r="CQ1370" s="104"/>
      <c r="CR1370" s="104"/>
      <c r="CS1370" s="104"/>
      <c r="CT1370" s="104"/>
      <c r="CU1370" s="104"/>
    </row>
    <row r="1371" spans="1:99" ht="13" x14ac:dyDescent="0.3">
      <c r="A1371" s="104"/>
      <c r="B1371" s="104"/>
      <c r="C1371" s="104"/>
      <c r="D1371" s="104"/>
      <c r="E1371" s="104"/>
      <c r="F1371" s="104"/>
      <c r="G1371" s="104"/>
      <c r="H1371" s="104"/>
      <c r="I1371" s="104"/>
      <c r="J1371" s="104"/>
      <c r="K1371" s="104"/>
      <c r="L1371" s="104"/>
      <c r="M1371" s="104"/>
      <c r="P1371" s="104"/>
      <c r="Q1371" s="104"/>
      <c r="U1371" s="104"/>
      <c r="AQ1371" s="104"/>
      <c r="AR1371" s="104"/>
      <c r="AS1371" s="104"/>
      <c r="AT1371" s="104"/>
      <c r="AU1371" s="104"/>
      <c r="AV1371" s="104"/>
      <c r="AW1371" s="104"/>
      <c r="AX1371" s="104"/>
      <c r="AY1371" s="104"/>
      <c r="BH1371" s="104"/>
      <c r="BJ1371" s="104"/>
      <c r="BK1371" s="104"/>
      <c r="BL1371" s="104"/>
      <c r="BM1371" s="104"/>
      <c r="BN1371" s="104"/>
      <c r="BO1371" s="104"/>
      <c r="BP1371" s="104"/>
      <c r="BQ1371" s="104"/>
      <c r="BR1371" s="104"/>
      <c r="BS1371" s="104"/>
      <c r="BT1371" s="104"/>
      <c r="BV1371" s="104"/>
      <c r="BW1371" s="104"/>
      <c r="BX1371" s="104"/>
      <c r="BY1371" s="104"/>
      <c r="BZ1371" s="104"/>
      <c r="CA1371" s="104"/>
      <c r="CB1371" s="104"/>
      <c r="CC1371" s="104"/>
      <c r="CD1371" s="104"/>
      <c r="CE1371" s="104"/>
      <c r="CF1371" s="104"/>
      <c r="CG1371" s="104"/>
      <c r="CJ1371" s="104"/>
      <c r="CL1371" s="104"/>
      <c r="CM1371" s="104"/>
      <c r="CN1371" s="104"/>
      <c r="CO1371" s="104"/>
      <c r="CP1371" s="104"/>
      <c r="CQ1371" s="104"/>
      <c r="CR1371" s="104"/>
      <c r="CS1371" s="104"/>
      <c r="CT1371" s="104"/>
      <c r="CU1371" s="104"/>
    </row>
    <row r="1372" spans="1:99" ht="13" x14ac:dyDescent="0.3">
      <c r="A1372" s="104"/>
      <c r="B1372" s="104"/>
      <c r="C1372" s="104"/>
      <c r="D1372" s="104"/>
      <c r="E1372" s="104"/>
      <c r="F1372" s="104"/>
      <c r="G1372" s="104"/>
      <c r="H1372" s="104"/>
      <c r="I1372" s="104"/>
      <c r="J1372" s="104"/>
      <c r="K1372" s="104"/>
      <c r="L1372" s="104"/>
      <c r="M1372" s="104"/>
      <c r="P1372" s="104"/>
      <c r="Q1372" s="104"/>
      <c r="U1372" s="104"/>
      <c r="AQ1372" s="104"/>
      <c r="AR1372" s="104"/>
      <c r="AS1372" s="104"/>
      <c r="AT1372" s="104"/>
      <c r="AU1372" s="104"/>
      <c r="AV1372" s="104"/>
      <c r="AW1372" s="104"/>
      <c r="AX1372" s="104"/>
      <c r="AY1372" s="104"/>
      <c r="BH1372" s="104"/>
      <c r="BJ1372" s="104"/>
      <c r="BK1372" s="104"/>
      <c r="BL1372" s="104"/>
      <c r="BM1372" s="104"/>
      <c r="BN1372" s="104"/>
      <c r="BO1372" s="104"/>
      <c r="BP1372" s="104"/>
      <c r="BQ1372" s="104"/>
      <c r="BR1372" s="104"/>
      <c r="BS1372" s="104"/>
      <c r="BT1372" s="104"/>
      <c r="BV1372" s="104"/>
      <c r="BW1372" s="104"/>
      <c r="BX1372" s="104"/>
      <c r="BY1372" s="104"/>
      <c r="BZ1372" s="104"/>
      <c r="CA1372" s="104"/>
      <c r="CB1372" s="104"/>
      <c r="CC1372" s="104"/>
      <c r="CD1372" s="104"/>
      <c r="CE1372" s="104"/>
      <c r="CF1372" s="104"/>
      <c r="CG1372" s="104"/>
      <c r="CJ1372" s="104"/>
      <c r="CL1372" s="104"/>
      <c r="CM1372" s="104"/>
      <c r="CN1372" s="104"/>
      <c r="CO1372" s="104"/>
      <c r="CP1372" s="104"/>
      <c r="CQ1372" s="104"/>
      <c r="CR1372" s="104"/>
      <c r="CS1372" s="104"/>
      <c r="CT1372" s="104"/>
      <c r="CU1372" s="104"/>
    </row>
    <row r="1373" spans="1:99" ht="13" x14ac:dyDescent="0.3">
      <c r="A1373" s="104"/>
      <c r="B1373" s="104"/>
      <c r="C1373" s="104"/>
      <c r="D1373" s="104"/>
      <c r="E1373" s="104"/>
      <c r="F1373" s="104"/>
      <c r="G1373" s="104"/>
      <c r="H1373" s="104"/>
      <c r="I1373" s="104"/>
      <c r="J1373" s="104"/>
      <c r="K1373" s="104"/>
      <c r="L1373" s="104"/>
      <c r="M1373" s="104"/>
      <c r="P1373" s="104"/>
      <c r="Q1373" s="104"/>
      <c r="U1373" s="104"/>
      <c r="AQ1373" s="104"/>
      <c r="AR1373" s="104"/>
      <c r="AS1373" s="104"/>
      <c r="AT1373" s="104"/>
      <c r="AU1373" s="104"/>
      <c r="AV1373" s="104"/>
      <c r="AW1373" s="104"/>
      <c r="AX1373" s="104"/>
      <c r="AY1373" s="104"/>
      <c r="BH1373" s="104"/>
      <c r="BJ1373" s="104"/>
      <c r="BK1373" s="104"/>
      <c r="BL1373" s="104"/>
      <c r="BM1373" s="104"/>
      <c r="BN1373" s="104"/>
      <c r="BO1373" s="104"/>
      <c r="BP1373" s="104"/>
      <c r="BQ1373" s="104"/>
      <c r="BR1373" s="104"/>
      <c r="BS1373" s="104"/>
      <c r="BT1373" s="104"/>
      <c r="BV1373" s="104"/>
      <c r="BW1373" s="104"/>
      <c r="BX1373" s="104"/>
      <c r="BY1373" s="104"/>
      <c r="BZ1373" s="104"/>
      <c r="CA1373" s="104"/>
      <c r="CB1373" s="104"/>
      <c r="CC1373" s="104"/>
      <c r="CD1373" s="104"/>
      <c r="CE1373" s="104"/>
      <c r="CF1373" s="104"/>
      <c r="CG1373" s="104"/>
      <c r="CJ1373" s="104"/>
      <c r="CL1373" s="104"/>
      <c r="CM1373" s="104"/>
      <c r="CN1373" s="104"/>
      <c r="CO1373" s="104"/>
      <c r="CP1373" s="104"/>
      <c r="CQ1373" s="104"/>
      <c r="CR1373" s="104"/>
      <c r="CS1373" s="104"/>
      <c r="CT1373" s="104"/>
      <c r="CU1373" s="104"/>
    </row>
    <row r="1374" spans="1:99" ht="13" x14ac:dyDescent="0.3">
      <c r="A1374" s="104"/>
      <c r="B1374" s="104"/>
      <c r="C1374" s="104"/>
      <c r="D1374" s="104"/>
      <c r="E1374" s="104"/>
      <c r="F1374" s="104"/>
      <c r="G1374" s="104"/>
      <c r="H1374" s="104"/>
      <c r="I1374" s="104"/>
      <c r="J1374" s="104"/>
      <c r="K1374" s="104"/>
      <c r="L1374" s="104"/>
      <c r="M1374" s="104"/>
      <c r="P1374" s="104"/>
      <c r="Q1374" s="104"/>
      <c r="U1374" s="104"/>
      <c r="AQ1374" s="104"/>
      <c r="AR1374" s="104"/>
      <c r="AS1374" s="104"/>
      <c r="AT1374" s="104"/>
      <c r="AU1374" s="104"/>
      <c r="AV1374" s="104"/>
      <c r="AW1374" s="104"/>
      <c r="AX1374" s="104"/>
      <c r="AY1374" s="104"/>
      <c r="BH1374" s="104"/>
      <c r="BJ1374" s="104"/>
      <c r="BK1374" s="104"/>
      <c r="BL1374" s="104"/>
      <c r="BM1374" s="104"/>
      <c r="BN1374" s="104"/>
      <c r="BO1374" s="104"/>
      <c r="BP1374" s="104"/>
      <c r="BQ1374" s="104"/>
      <c r="BR1374" s="104"/>
      <c r="BS1374" s="104"/>
      <c r="BT1374" s="104"/>
      <c r="BV1374" s="104"/>
      <c r="BW1374" s="104"/>
      <c r="BX1374" s="104"/>
      <c r="BY1374" s="104"/>
      <c r="BZ1374" s="104"/>
      <c r="CA1374" s="104"/>
      <c r="CB1374" s="104"/>
      <c r="CC1374" s="104"/>
      <c r="CD1374" s="104"/>
      <c r="CE1374" s="104"/>
      <c r="CF1374" s="104"/>
      <c r="CG1374" s="104"/>
      <c r="CJ1374" s="104"/>
      <c r="CL1374" s="104"/>
      <c r="CM1374" s="104"/>
      <c r="CN1374" s="104"/>
      <c r="CO1374" s="104"/>
      <c r="CP1374" s="104"/>
      <c r="CQ1374" s="104"/>
      <c r="CR1374" s="104"/>
      <c r="CS1374" s="104"/>
      <c r="CT1374" s="104"/>
      <c r="CU1374" s="104"/>
    </row>
    <row r="1375" spans="1:99" ht="13" x14ac:dyDescent="0.3">
      <c r="A1375" s="104"/>
      <c r="B1375" s="104"/>
      <c r="C1375" s="104"/>
      <c r="D1375" s="104"/>
      <c r="E1375" s="104"/>
      <c r="F1375" s="104"/>
      <c r="G1375" s="104"/>
      <c r="H1375" s="104"/>
      <c r="I1375" s="104"/>
      <c r="J1375" s="104"/>
      <c r="K1375" s="104"/>
      <c r="L1375" s="104"/>
      <c r="M1375" s="104"/>
      <c r="P1375" s="104"/>
      <c r="Q1375" s="104"/>
      <c r="U1375" s="104"/>
      <c r="AQ1375" s="104"/>
      <c r="AR1375" s="104"/>
      <c r="AS1375" s="104"/>
      <c r="AT1375" s="104"/>
      <c r="AU1375" s="104"/>
      <c r="AV1375" s="104"/>
      <c r="AW1375" s="104"/>
      <c r="AX1375" s="104"/>
      <c r="AY1375" s="104"/>
      <c r="BH1375" s="104"/>
      <c r="BJ1375" s="104"/>
      <c r="BK1375" s="104"/>
      <c r="BL1375" s="104"/>
      <c r="BM1375" s="104"/>
      <c r="BN1375" s="104"/>
      <c r="BO1375" s="104"/>
      <c r="BP1375" s="104"/>
      <c r="BQ1375" s="104"/>
      <c r="BR1375" s="104"/>
      <c r="BS1375" s="104"/>
      <c r="BT1375" s="104"/>
      <c r="BV1375" s="104"/>
      <c r="BW1375" s="104"/>
      <c r="BX1375" s="104"/>
      <c r="BY1375" s="104"/>
      <c r="BZ1375" s="104"/>
      <c r="CA1375" s="104"/>
      <c r="CB1375" s="104"/>
      <c r="CC1375" s="104"/>
      <c r="CD1375" s="104"/>
      <c r="CE1375" s="104"/>
      <c r="CF1375" s="104"/>
      <c r="CG1375" s="104"/>
      <c r="CJ1375" s="104"/>
      <c r="CL1375" s="104"/>
      <c r="CM1375" s="104"/>
      <c r="CN1375" s="104"/>
      <c r="CO1375" s="104"/>
      <c r="CP1375" s="104"/>
      <c r="CQ1375" s="104"/>
      <c r="CR1375" s="104"/>
      <c r="CS1375" s="104"/>
      <c r="CT1375" s="104"/>
      <c r="CU1375" s="104"/>
    </row>
    <row r="1376" spans="1:99" ht="13" x14ac:dyDescent="0.3">
      <c r="A1376" s="104"/>
      <c r="B1376" s="104"/>
      <c r="C1376" s="104"/>
      <c r="D1376" s="104"/>
      <c r="E1376" s="104"/>
      <c r="F1376" s="104"/>
      <c r="G1376" s="104"/>
      <c r="H1376" s="104"/>
      <c r="I1376" s="104"/>
      <c r="J1376" s="104"/>
      <c r="K1376" s="104"/>
      <c r="L1376" s="104"/>
      <c r="M1376" s="104"/>
      <c r="P1376" s="104"/>
      <c r="Q1376" s="104"/>
      <c r="U1376" s="104"/>
      <c r="AQ1376" s="104"/>
      <c r="AR1376" s="104"/>
      <c r="AS1376" s="104"/>
      <c r="AT1376" s="104"/>
      <c r="AU1376" s="104"/>
      <c r="AV1376" s="104"/>
      <c r="AW1376" s="104"/>
      <c r="AX1376" s="104"/>
      <c r="AY1376" s="104"/>
      <c r="BH1376" s="104"/>
      <c r="BJ1376" s="104"/>
      <c r="BK1376" s="104"/>
      <c r="BL1376" s="104"/>
      <c r="BM1376" s="104"/>
      <c r="BN1376" s="104"/>
      <c r="BO1376" s="104"/>
      <c r="BP1376" s="104"/>
      <c r="BQ1376" s="104"/>
      <c r="BR1376" s="104"/>
      <c r="BS1376" s="104"/>
      <c r="BT1376" s="104"/>
      <c r="BV1376" s="104"/>
      <c r="BW1376" s="104"/>
      <c r="BX1376" s="104"/>
      <c r="BY1376" s="104"/>
      <c r="BZ1376" s="104"/>
      <c r="CA1376" s="104"/>
      <c r="CB1376" s="104"/>
      <c r="CC1376" s="104"/>
      <c r="CD1376" s="104"/>
      <c r="CE1376" s="104"/>
      <c r="CF1376" s="104"/>
      <c r="CG1376" s="104"/>
      <c r="CJ1376" s="104"/>
      <c r="CL1376" s="104"/>
      <c r="CM1376" s="104"/>
      <c r="CN1376" s="104"/>
      <c r="CO1376" s="104"/>
      <c r="CP1376" s="104"/>
      <c r="CQ1376" s="104"/>
      <c r="CR1376" s="104"/>
      <c r="CS1376" s="104"/>
      <c r="CT1376" s="104"/>
      <c r="CU1376" s="104"/>
    </row>
    <row r="1377" spans="1:99" ht="13" x14ac:dyDescent="0.3">
      <c r="A1377" s="104"/>
      <c r="B1377" s="104"/>
      <c r="C1377" s="104"/>
      <c r="D1377" s="104"/>
      <c r="E1377" s="104"/>
      <c r="F1377" s="104"/>
      <c r="G1377" s="104"/>
      <c r="H1377" s="104"/>
      <c r="I1377" s="104"/>
      <c r="J1377" s="104"/>
      <c r="K1377" s="104"/>
      <c r="L1377" s="104"/>
      <c r="M1377" s="104"/>
      <c r="P1377" s="104"/>
      <c r="Q1377" s="104"/>
      <c r="U1377" s="104"/>
      <c r="AQ1377" s="104"/>
      <c r="AR1377" s="104"/>
      <c r="AS1377" s="104"/>
      <c r="AT1377" s="104"/>
      <c r="AU1377" s="104"/>
      <c r="AV1377" s="104"/>
      <c r="AW1377" s="104"/>
      <c r="AX1377" s="104"/>
      <c r="AY1377" s="104"/>
      <c r="BH1377" s="104"/>
      <c r="BJ1377" s="104"/>
      <c r="BK1377" s="104"/>
      <c r="BL1377" s="104"/>
      <c r="BM1377" s="104"/>
      <c r="BN1377" s="104"/>
      <c r="BO1377" s="104"/>
      <c r="BP1377" s="104"/>
      <c r="BQ1377" s="104"/>
      <c r="BR1377" s="104"/>
      <c r="BS1377" s="104"/>
      <c r="BT1377" s="104"/>
      <c r="BV1377" s="104"/>
      <c r="BW1377" s="104"/>
      <c r="BX1377" s="104"/>
      <c r="BY1377" s="104"/>
      <c r="BZ1377" s="104"/>
      <c r="CA1377" s="104"/>
      <c r="CB1377" s="104"/>
      <c r="CC1377" s="104"/>
      <c r="CD1377" s="104"/>
      <c r="CE1377" s="104"/>
      <c r="CF1377" s="104"/>
      <c r="CG1377" s="104"/>
      <c r="CJ1377" s="104"/>
      <c r="CL1377" s="104"/>
      <c r="CM1377" s="104"/>
      <c r="CN1377" s="104"/>
      <c r="CO1377" s="104"/>
      <c r="CP1377" s="104"/>
      <c r="CQ1377" s="104"/>
      <c r="CR1377" s="104"/>
      <c r="CS1377" s="104"/>
      <c r="CT1377" s="104"/>
      <c r="CU1377" s="104"/>
    </row>
    <row r="1378" spans="1:99" ht="13" x14ac:dyDescent="0.3">
      <c r="A1378" s="104"/>
      <c r="B1378" s="104"/>
      <c r="C1378" s="104"/>
      <c r="D1378" s="104"/>
      <c r="E1378" s="104"/>
      <c r="F1378" s="104"/>
      <c r="G1378" s="104"/>
      <c r="H1378" s="104"/>
      <c r="I1378" s="104"/>
      <c r="J1378" s="104"/>
      <c r="K1378" s="104"/>
      <c r="L1378" s="104"/>
      <c r="M1378" s="104"/>
      <c r="P1378" s="104"/>
      <c r="Q1378" s="104"/>
      <c r="U1378" s="104"/>
      <c r="AQ1378" s="104"/>
      <c r="AR1378" s="104"/>
      <c r="AS1378" s="104"/>
      <c r="AT1378" s="104"/>
      <c r="AU1378" s="104"/>
      <c r="AV1378" s="104"/>
      <c r="AW1378" s="104"/>
      <c r="AX1378" s="104"/>
      <c r="AY1378" s="104"/>
      <c r="BH1378" s="104"/>
      <c r="BJ1378" s="104"/>
      <c r="BK1378" s="104"/>
      <c r="BL1378" s="104"/>
      <c r="BM1378" s="104"/>
      <c r="BN1378" s="104"/>
      <c r="BO1378" s="104"/>
      <c r="BP1378" s="104"/>
      <c r="BQ1378" s="104"/>
      <c r="BR1378" s="104"/>
      <c r="BS1378" s="104"/>
      <c r="BT1378" s="104"/>
      <c r="BV1378" s="104"/>
      <c r="BW1378" s="104"/>
      <c r="BX1378" s="104"/>
      <c r="BY1378" s="104"/>
      <c r="BZ1378" s="104"/>
      <c r="CA1378" s="104"/>
      <c r="CB1378" s="104"/>
      <c r="CC1378" s="104"/>
      <c r="CD1378" s="104"/>
      <c r="CE1378" s="104"/>
      <c r="CF1378" s="104"/>
      <c r="CG1378" s="104"/>
      <c r="CJ1378" s="104"/>
      <c r="CL1378" s="104"/>
      <c r="CM1378" s="104"/>
      <c r="CN1378" s="104"/>
      <c r="CO1378" s="104"/>
      <c r="CP1378" s="104"/>
      <c r="CQ1378" s="104"/>
      <c r="CR1378" s="104"/>
      <c r="CS1378" s="104"/>
      <c r="CT1378" s="104"/>
      <c r="CU1378" s="104"/>
    </row>
    <row r="1379" spans="1:99" ht="13" x14ac:dyDescent="0.3">
      <c r="A1379" s="104"/>
      <c r="B1379" s="104"/>
      <c r="C1379" s="104"/>
      <c r="D1379" s="104"/>
      <c r="E1379" s="104"/>
      <c r="F1379" s="104"/>
      <c r="G1379" s="104"/>
      <c r="H1379" s="104"/>
      <c r="I1379" s="104"/>
      <c r="J1379" s="104"/>
      <c r="K1379" s="104"/>
      <c r="L1379" s="104"/>
      <c r="M1379" s="104"/>
      <c r="P1379" s="104"/>
      <c r="Q1379" s="104"/>
      <c r="U1379" s="104"/>
      <c r="AQ1379" s="104"/>
      <c r="AR1379" s="104"/>
      <c r="AS1379" s="104"/>
      <c r="AT1379" s="104"/>
      <c r="AU1379" s="104"/>
      <c r="AV1379" s="104"/>
      <c r="AW1379" s="104"/>
      <c r="AX1379" s="104"/>
      <c r="AY1379" s="104"/>
      <c r="BH1379" s="104"/>
      <c r="BJ1379" s="104"/>
      <c r="BK1379" s="104"/>
      <c r="BL1379" s="104"/>
      <c r="BM1379" s="104"/>
      <c r="BN1379" s="104"/>
      <c r="BO1379" s="104"/>
      <c r="BP1379" s="104"/>
      <c r="BQ1379" s="104"/>
      <c r="BR1379" s="104"/>
      <c r="BS1379" s="104"/>
      <c r="BT1379" s="104"/>
      <c r="BV1379" s="104"/>
      <c r="BW1379" s="104"/>
      <c r="BX1379" s="104"/>
      <c r="BY1379" s="104"/>
      <c r="BZ1379" s="104"/>
      <c r="CA1379" s="104"/>
      <c r="CB1379" s="104"/>
      <c r="CC1379" s="104"/>
      <c r="CD1379" s="104"/>
      <c r="CE1379" s="104"/>
      <c r="CF1379" s="104"/>
      <c r="CG1379" s="104"/>
      <c r="CJ1379" s="104"/>
      <c r="CL1379" s="104"/>
      <c r="CM1379" s="104"/>
      <c r="CN1379" s="104"/>
      <c r="CO1379" s="104"/>
      <c r="CP1379" s="104"/>
      <c r="CQ1379" s="104"/>
      <c r="CR1379" s="104"/>
      <c r="CS1379" s="104"/>
      <c r="CT1379" s="104"/>
      <c r="CU1379" s="104"/>
    </row>
    <row r="1380" spans="1:99" ht="13" x14ac:dyDescent="0.3">
      <c r="A1380" s="104"/>
      <c r="B1380" s="104"/>
      <c r="C1380" s="104"/>
      <c r="D1380" s="104"/>
      <c r="E1380" s="104"/>
      <c r="F1380" s="104"/>
      <c r="G1380" s="104"/>
      <c r="H1380" s="104"/>
      <c r="I1380" s="104"/>
      <c r="J1380" s="104"/>
      <c r="K1380" s="104"/>
      <c r="L1380" s="104"/>
      <c r="M1380" s="104"/>
      <c r="P1380" s="104"/>
      <c r="Q1380" s="104"/>
      <c r="U1380" s="104"/>
      <c r="AQ1380" s="104"/>
      <c r="AR1380" s="104"/>
      <c r="AS1380" s="104"/>
      <c r="AT1380" s="104"/>
      <c r="AU1380" s="104"/>
      <c r="AV1380" s="104"/>
      <c r="AW1380" s="104"/>
      <c r="AX1380" s="104"/>
      <c r="AY1380" s="104"/>
      <c r="BH1380" s="104"/>
      <c r="BJ1380" s="104"/>
      <c r="BK1380" s="104"/>
      <c r="BL1380" s="104"/>
      <c r="BM1380" s="104"/>
      <c r="BN1380" s="104"/>
      <c r="BO1380" s="104"/>
      <c r="BP1380" s="104"/>
      <c r="BQ1380" s="104"/>
      <c r="BR1380" s="104"/>
      <c r="BS1380" s="104"/>
      <c r="BT1380" s="104"/>
      <c r="BV1380" s="104"/>
      <c r="BW1380" s="104"/>
      <c r="BX1380" s="104"/>
      <c r="BY1380" s="104"/>
      <c r="BZ1380" s="104"/>
      <c r="CA1380" s="104"/>
      <c r="CB1380" s="104"/>
      <c r="CC1380" s="104"/>
      <c r="CD1380" s="104"/>
      <c r="CE1380" s="104"/>
      <c r="CF1380" s="104"/>
      <c r="CG1380" s="104"/>
      <c r="CJ1380" s="104"/>
      <c r="CL1380" s="104"/>
      <c r="CM1380" s="104"/>
      <c r="CN1380" s="104"/>
      <c r="CO1380" s="104"/>
      <c r="CP1380" s="104"/>
      <c r="CQ1380" s="104"/>
      <c r="CR1380" s="104"/>
      <c r="CS1380" s="104"/>
      <c r="CT1380" s="104"/>
      <c r="CU1380" s="104"/>
    </row>
    <row r="1381" spans="1:99" ht="13" x14ac:dyDescent="0.3">
      <c r="A1381" s="104"/>
      <c r="B1381" s="104"/>
      <c r="C1381" s="104"/>
      <c r="D1381" s="104"/>
      <c r="E1381" s="104"/>
      <c r="F1381" s="104"/>
      <c r="G1381" s="104"/>
      <c r="H1381" s="104"/>
      <c r="I1381" s="104"/>
      <c r="J1381" s="104"/>
      <c r="K1381" s="104"/>
      <c r="L1381" s="104"/>
      <c r="M1381" s="104"/>
      <c r="P1381" s="104"/>
      <c r="Q1381" s="104"/>
      <c r="U1381" s="104"/>
      <c r="AQ1381" s="104"/>
      <c r="AR1381" s="104"/>
      <c r="AS1381" s="104"/>
      <c r="AT1381" s="104"/>
      <c r="AU1381" s="104"/>
      <c r="AV1381" s="104"/>
      <c r="AW1381" s="104"/>
      <c r="AX1381" s="104"/>
      <c r="AY1381" s="104"/>
      <c r="BH1381" s="104"/>
      <c r="BJ1381" s="104"/>
      <c r="BK1381" s="104"/>
      <c r="BL1381" s="104"/>
      <c r="BM1381" s="104"/>
      <c r="BN1381" s="104"/>
      <c r="BO1381" s="104"/>
      <c r="BP1381" s="104"/>
      <c r="BQ1381" s="104"/>
      <c r="BR1381" s="104"/>
      <c r="BS1381" s="104"/>
      <c r="BT1381" s="104"/>
      <c r="BV1381" s="104"/>
      <c r="BW1381" s="104"/>
      <c r="BX1381" s="104"/>
      <c r="BY1381" s="104"/>
      <c r="BZ1381" s="104"/>
      <c r="CA1381" s="104"/>
      <c r="CB1381" s="104"/>
      <c r="CC1381" s="104"/>
      <c r="CD1381" s="104"/>
      <c r="CE1381" s="104"/>
      <c r="CF1381" s="104"/>
      <c r="CG1381" s="104"/>
      <c r="CJ1381" s="104"/>
      <c r="CL1381" s="104"/>
      <c r="CM1381" s="104"/>
      <c r="CN1381" s="104"/>
      <c r="CO1381" s="104"/>
      <c r="CP1381" s="104"/>
      <c r="CQ1381" s="104"/>
      <c r="CR1381" s="104"/>
      <c r="CS1381" s="104"/>
      <c r="CT1381" s="104"/>
      <c r="CU1381" s="104"/>
    </row>
    <row r="1382" spans="1:99" ht="13" x14ac:dyDescent="0.3">
      <c r="A1382" s="104"/>
      <c r="B1382" s="104"/>
      <c r="C1382" s="104"/>
      <c r="D1382" s="104"/>
      <c r="E1382" s="104"/>
      <c r="F1382" s="104"/>
      <c r="G1382" s="104"/>
      <c r="H1382" s="104"/>
      <c r="I1382" s="104"/>
      <c r="J1382" s="104"/>
      <c r="K1382" s="104"/>
      <c r="L1382" s="104"/>
      <c r="M1382" s="104"/>
      <c r="P1382" s="104"/>
      <c r="Q1382" s="104"/>
      <c r="U1382" s="104"/>
      <c r="AQ1382" s="104"/>
      <c r="AR1382" s="104"/>
      <c r="AS1382" s="104"/>
      <c r="AT1382" s="104"/>
      <c r="AU1382" s="104"/>
      <c r="AV1382" s="104"/>
      <c r="AW1382" s="104"/>
      <c r="AX1382" s="104"/>
      <c r="AY1382" s="104"/>
      <c r="BH1382" s="104"/>
      <c r="BJ1382" s="104"/>
      <c r="BK1382" s="104"/>
      <c r="BL1382" s="104"/>
      <c r="BM1382" s="104"/>
      <c r="BN1382" s="104"/>
      <c r="BO1382" s="104"/>
      <c r="BP1382" s="104"/>
      <c r="BQ1382" s="104"/>
      <c r="BR1382" s="104"/>
      <c r="BS1382" s="104"/>
      <c r="BT1382" s="104"/>
      <c r="BV1382" s="104"/>
      <c r="BW1382" s="104"/>
      <c r="BX1382" s="104"/>
      <c r="BY1382" s="104"/>
      <c r="BZ1382" s="104"/>
      <c r="CA1382" s="104"/>
      <c r="CB1382" s="104"/>
      <c r="CC1382" s="104"/>
      <c r="CD1382" s="104"/>
      <c r="CE1382" s="104"/>
      <c r="CF1382" s="104"/>
      <c r="CG1382" s="104"/>
      <c r="CJ1382" s="104"/>
      <c r="CL1382" s="104"/>
      <c r="CM1382" s="104"/>
      <c r="CN1382" s="104"/>
      <c r="CO1382" s="104"/>
      <c r="CP1382" s="104"/>
      <c r="CQ1382" s="104"/>
      <c r="CR1382" s="104"/>
      <c r="CS1382" s="104"/>
      <c r="CT1382" s="104"/>
      <c r="CU1382" s="104"/>
    </row>
    <row r="1383" spans="1:99" ht="13" x14ac:dyDescent="0.3">
      <c r="A1383" s="104"/>
      <c r="B1383" s="104"/>
      <c r="C1383" s="104"/>
      <c r="D1383" s="104"/>
      <c r="E1383" s="104"/>
      <c r="F1383" s="104"/>
      <c r="G1383" s="104"/>
      <c r="H1383" s="104"/>
      <c r="I1383" s="104"/>
      <c r="J1383" s="104"/>
      <c r="K1383" s="104"/>
      <c r="L1383" s="104"/>
      <c r="M1383" s="104"/>
      <c r="P1383" s="104"/>
      <c r="Q1383" s="104"/>
      <c r="U1383" s="104"/>
      <c r="AQ1383" s="104"/>
      <c r="AR1383" s="104"/>
      <c r="AS1383" s="104"/>
      <c r="AT1383" s="104"/>
      <c r="AU1383" s="104"/>
      <c r="AV1383" s="104"/>
      <c r="AW1383" s="104"/>
      <c r="AX1383" s="104"/>
      <c r="AY1383" s="104"/>
      <c r="BH1383" s="104"/>
      <c r="BJ1383" s="104"/>
      <c r="BK1383" s="104"/>
      <c r="BL1383" s="104"/>
      <c r="BM1383" s="104"/>
      <c r="BN1383" s="104"/>
      <c r="BO1383" s="104"/>
      <c r="BP1383" s="104"/>
      <c r="BQ1383" s="104"/>
      <c r="BR1383" s="104"/>
      <c r="BS1383" s="104"/>
      <c r="BT1383" s="104"/>
      <c r="BV1383" s="104"/>
      <c r="BW1383" s="104"/>
      <c r="BX1383" s="104"/>
      <c r="BY1383" s="104"/>
      <c r="BZ1383" s="104"/>
      <c r="CA1383" s="104"/>
      <c r="CB1383" s="104"/>
      <c r="CC1383" s="104"/>
      <c r="CD1383" s="104"/>
      <c r="CE1383" s="104"/>
      <c r="CF1383" s="104"/>
      <c r="CG1383" s="104"/>
      <c r="CJ1383" s="104"/>
      <c r="CL1383" s="104"/>
      <c r="CM1383" s="104"/>
      <c r="CN1383" s="104"/>
      <c r="CO1383" s="104"/>
      <c r="CP1383" s="104"/>
      <c r="CQ1383" s="104"/>
      <c r="CR1383" s="104"/>
      <c r="CS1383" s="104"/>
      <c r="CT1383" s="104"/>
      <c r="CU1383" s="104"/>
    </row>
    <row r="1384" spans="1:99" ht="13" x14ac:dyDescent="0.3">
      <c r="A1384" s="104"/>
      <c r="B1384" s="104"/>
      <c r="C1384" s="104"/>
      <c r="D1384" s="104"/>
      <c r="E1384" s="104"/>
      <c r="F1384" s="104"/>
      <c r="G1384" s="104"/>
      <c r="H1384" s="104"/>
      <c r="I1384" s="104"/>
      <c r="J1384" s="104"/>
      <c r="K1384" s="104"/>
      <c r="L1384" s="104"/>
      <c r="M1384" s="104"/>
      <c r="P1384" s="104"/>
      <c r="Q1384" s="104"/>
      <c r="U1384" s="104"/>
      <c r="AQ1384" s="104"/>
      <c r="AR1384" s="104"/>
      <c r="AS1384" s="104"/>
      <c r="AT1384" s="104"/>
      <c r="AU1384" s="104"/>
      <c r="AV1384" s="104"/>
      <c r="AW1384" s="104"/>
      <c r="AX1384" s="104"/>
      <c r="AY1384" s="104"/>
      <c r="BH1384" s="104"/>
      <c r="BJ1384" s="104"/>
      <c r="BK1384" s="104"/>
      <c r="BL1384" s="104"/>
      <c r="BM1384" s="104"/>
      <c r="BN1384" s="104"/>
      <c r="BO1384" s="104"/>
      <c r="BP1384" s="104"/>
      <c r="BQ1384" s="104"/>
      <c r="BR1384" s="104"/>
      <c r="BS1384" s="104"/>
      <c r="BT1384" s="104"/>
      <c r="BV1384" s="104"/>
      <c r="BW1384" s="104"/>
      <c r="BX1384" s="104"/>
      <c r="BY1384" s="104"/>
      <c r="BZ1384" s="104"/>
      <c r="CA1384" s="104"/>
      <c r="CB1384" s="104"/>
      <c r="CC1384" s="104"/>
      <c r="CD1384" s="104"/>
      <c r="CE1384" s="104"/>
      <c r="CF1384" s="104"/>
      <c r="CG1384" s="104"/>
      <c r="CJ1384" s="104"/>
      <c r="CL1384" s="104"/>
      <c r="CM1384" s="104"/>
      <c r="CN1384" s="104"/>
      <c r="CO1384" s="104"/>
      <c r="CP1384" s="104"/>
      <c r="CQ1384" s="104"/>
      <c r="CR1384" s="104"/>
      <c r="CS1384" s="104"/>
      <c r="CT1384" s="104"/>
      <c r="CU1384" s="104"/>
    </row>
    <row r="1385" spans="1:99" ht="13" x14ac:dyDescent="0.3">
      <c r="A1385" s="104"/>
      <c r="B1385" s="104"/>
      <c r="C1385" s="104"/>
      <c r="D1385" s="104"/>
      <c r="E1385" s="104"/>
      <c r="F1385" s="104"/>
      <c r="G1385" s="104"/>
      <c r="H1385" s="104"/>
      <c r="I1385" s="104"/>
      <c r="J1385" s="104"/>
      <c r="K1385" s="104"/>
      <c r="L1385" s="104"/>
      <c r="M1385" s="104"/>
      <c r="P1385" s="104"/>
      <c r="Q1385" s="104"/>
      <c r="U1385" s="104"/>
      <c r="AQ1385" s="104"/>
      <c r="AR1385" s="104"/>
      <c r="AS1385" s="104"/>
      <c r="AT1385" s="104"/>
      <c r="AU1385" s="104"/>
      <c r="AV1385" s="104"/>
      <c r="AW1385" s="104"/>
      <c r="AX1385" s="104"/>
      <c r="AY1385" s="104"/>
      <c r="BH1385" s="104"/>
      <c r="BJ1385" s="104"/>
      <c r="BK1385" s="104"/>
      <c r="BL1385" s="104"/>
      <c r="BM1385" s="104"/>
      <c r="BN1385" s="104"/>
      <c r="BO1385" s="104"/>
      <c r="BP1385" s="104"/>
      <c r="BQ1385" s="104"/>
      <c r="BR1385" s="104"/>
      <c r="BS1385" s="104"/>
      <c r="BT1385" s="104"/>
      <c r="BV1385" s="104"/>
      <c r="BW1385" s="104"/>
      <c r="BX1385" s="104"/>
      <c r="BY1385" s="104"/>
      <c r="BZ1385" s="104"/>
      <c r="CA1385" s="104"/>
      <c r="CB1385" s="104"/>
      <c r="CC1385" s="104"/>
      <c r="CD1385" s="104"/>
      <c r="CE1385" s="104"/>
      <c r="CF1385" s="104"/>
      <c r="CG1385" s="104"/>
      <c r="CJ1385" s="104"/>
      <c r="CL1385" s="104"/>
      <c r="CM1385" s="104"/>
      <c r="CN1385" s="104"/>
      <c r="CO1385" s="104"/>
      <c r="CP1385" s="104"/>
      <c r="CQ1385" s="104"/>
      <c r="CR1385" s="104"/>
      <c r="CS1385" s="104"/>
      <c r="CT1385" s="104"/>
      <c r="CU1385" s="104"/>
    </row>
    <row r="1386" spans="1:99" ht="13" x14ac:dyDescent="0.3">
      <c r="A1386" s="104"/>
      <c r="B1386" s="104"/>
      <c r="C1386" s="104"/>
      <c r="D1386" s="104"/>
      <c r="E1386" s="104"/>
      <c r="F1386" s="104"/>
      <c r="G1386" s="104"/>
      <c r="H1386" s="104"/>
      <c r="I1386" s="104"/>
      <c r="J1386" s="104"/>
      <c r="K1386" s="104"/>
      <c r="L1386" s="104"/>
      <c r="M1386" s="104"/>
      <c r="P1386" s="104"/>
      <c r="Q1386" s="104"/>
      <c r="U1386" s="104"/>
      <c r="AQ1386" s="104"/>
      <c r="AR1386" s="104"/>
      <c r="AS1386" s="104"/>
      <c r="AT1386" s="104"/>
      <c r="AU1386" s="104"/>
      <c r="AV1386" s="104"/>
      <c r="AW1386" s="104"/>
      <c r="AX1386" s="104"/>
      <c r="AY1386" s="104"/>
      <c r="BH1386" s="104"/>
      <c r="BJ1386" s="104"/>
      <c r="BK1386" s="104"/>
      <c r="BL1386" s="104"/>
      <c r="BM1386" s="104"/>
      <c r="BN1386" s="104"/>
      <c r="BO1386" s="104"/>
      <c r="BP1386" s="104"/>
      <c r="BQ1386" s="104"/>
      <c r="BR1386" s="104"/>
      <c r="BS1386" s="104"/>
      <c r="BT1386" s="104"/>
      <c r="BV1386" s="104"/>
      <c r="BW1386" s="104"/>
      <c r="BX1386" s="104"/>
      <c r="BY1386" s="104"/>
      <c r="BZ1386" s="104"/>
      <c r="CA1386" s="104"/>
      <c r="CB1386" s="104"/>
      <c r="CC1386" s="104"/>
      <c r="CD1386" s="104"/>
      <c r="CE1386" s="104"/>
      <c r="CF1386" s="104"/>
      <c r="CG1386" s="104"/>
      <c r="CJ1386" s="104"/>
      <c r="CL1386" s="104"/>
      <c r="CM1386" s="104"/>
      <c r="CN1386" s="104"/>
      <c r="CO1386" s="104"/>
      <c r="CP1386" s="104"/>
      <c r="CQ1386" s="104"/>
      <c r="CR1386" s="104"/>
      <c r="CS1386" s="104"/>
      <c r="CT1386" s="104"/>
      <c r="CU1386" s="104"/>
    </row>
    <row r="1387" spans="1:99" ht="13" x14ac:dyDescent="0.3">
      <c r="A1387" s="104"/>
      <c r="B1387" s="104"/>
      <c r="C1387" s="104"/>
      <c r="D1387" s="104"/>
      <c r="E1387" s="104"/>
      <c r="F1387" s="104"/>
      <c r="G1387" s="104"/>
      <c r="H1387" s="104"/>
      <c r="I1387" s="104"/>
      <c r="J1387" s="104"/>
      <c r="K1387" s="104"/>
      <c r="L1387" s="104"/>
      <c r="M1387" s="104"/>
      <c r="P1387" s="104"/>
      <c r="Q1387" s="104"/>
      <c r="U1387" s="104"/>
      <c r="AQ1387" s="104"/>
      <c r="AR1387" s="104"/>
      <c r="AS1387" s="104"/>
      <c r="AT1387" s="104"/>
      <c r="AU1387" s="104"/>
      <c r="AV1387" s="104"/>
      <c r="AW1387" s="104"/>
      <c r="AX1387" s="104"/>
      <c r="AY1387" s="104"/>
      <c r="BH1387" s="104"/>
      <c r="BJ1387" s="104"/>
      <c r="BK1387" s="104"/>
      <c r="BL1387" s="104"/>
      <c r="BM1387" s="104"/>
      <c r="BN1387" s="104"/>
      <c r="BO1387" s="104"/>
      <c r="BP1387" s="104"/>
      <c r="BQ1387" s="104"/>
      <c r="BR1387" s="104"/>
      <c r="BS1387" s="104"/>
      <c r="BT1387" s="104"/>
      <c r="BV1387" s="104"/>
      <c r="BW1387" s="104"/>
      <c r="BX1387" s="104"/>
      <c r="BY1387" s="104"/>
      <c r="BZ1387" s="104"/>
      <c r="CA1387" s="104"/>
      <c r="CB1387" s="104"/>
      <c r="CC1387" s="104"/>
      <c r="CD1387" s="104"/>
      <c r="CE1387" s="104"/>
      <c r="CF1387" s="104"/>
      <c r="CG1387" s="104"/>
      <c r="CJ1387" s="104"/>
      <c r="CL1387" s="104"/>
      <c r="CM1387" s="104"/>
      <c r="CN1387" s="104"/>
      <c r="CO1387" s="104"/>
      <c r="CP1387" s="104"/>
      <c r="CQ1387" s="104"/>
      <c r="CR1387" s="104"/>
      <c r="CS1387" s="104"/>
      <c r="CT1387" s="104"/>
      <c r="CU1387" s="104"/>
    </row>
    <row r="1388" spans="1:99" ht="13" x14ac:dyDescent="0.3">
      <c r="A1388" s="104"/>
      <c r="B1388" s="104"/>
      <c r="C1388" s="104"/>
      <c r="D1388" s="104"/>
      <c r="E1388" s="104"/>
      <c r="F1388" s="104"/>
      <c r="G1388" s="104"/>
      <c r="H1388" s="104"/>
      <c r="I1388" s="104"/>
      <c r="J1388" s="104"/>
      <c r="K1388" s="104"/>
      <c r="L1388" s="104"/>
      <c r="M1388" s="104"/>
      <c r="P1388" s="104"/>
      <c r="Q1388" s="104"/>
      <c r="U1388" s="104"/>
      <c r="AQ1388" s="104"/>
      <c r="AR1388" s="104"/>
      <c r="AS1388" s="104"/>
      <c r="AT1388" s="104"/>
      <c r="AU1388" s="104"/>
      <c r="AV1388" s="104"/>
      <c r="AW1388" s="104"/>
      <c r="AX1388" s="104"/>
      <c r="AY1388" s="104"/>
      <c r="BH1388" s="104"/>
      <c r="BJ1388" s="104"/>
      <c r="BK1388" s="104"/>
      <c r="BL1388" s="104"/>
      <c r="BM1388" s="104"/>
      <c r="BN1388" s="104"/>
      <c r="BO1388" s="104"/>
      <c r="BP1388" s="104"/>
      <c r="BQ1388" s="104"/>
      <c r="BR1388" s="104"/>
      <c r="BS1388" s="104"/>
      <c r="BT1388" s="104"/>
      <c r="BV1388" s="104"/>
      <c r="BW1388" s="104"/>
      <c r="BX1388" s="104"/>
      <c r="BY1388" s="104"/>
      <c r="BZ1388" s="104"/>
      <c r="CA1388" s="104"/>
      <c r="CB1388" s="104"/>
      <c r="CC1388" s="104"/>
      <c r="CD1388" s="104"/>
      <c r="CE1388" s="104"/>
      <c r="CF1388" s="104"/>
      <c r="CG1388" s="104"/>
      <c r="CJ1388" s="104"/>
      <c r="CL1388" s="104"/>
      <c r="CM1388" s="104"/>
      <c r="CN1388" s="104"/>
      <c r="CO1388" s="104"/>
      <c r="CP1388" s="104"/>
      <c r="CQ1388" s="104"/>
      <c r="CR1388" s="104"/>
      <c r="CS1388" s="104"/>
      <c r="CT1388" s="104"/>
      <c r="CU1388" s="104"/>
    </row>
    <row r="1389" spans="1:99" ht="13" x14ac:dyDescent="0.3">
      <c r="A1389" s="104"/>
      <c r="B1389" s="104"/>
      <c r="C1389" s="104"/>
      <c r="D1389" s="104"/>
      <c r="E1389" s="104"/>
      <c r="F1389" s="104"/>
      <c r="G1389" s="104"/>
      <c r="H1389" s="104"/>
      <c r="I1389" s="104"/>
      <c r="J1389" s="104"/>
      <c r="K1389" s="104"/>
      <c r="L1389" s="104"/>
      <c r="M1389" s="104"/>
      <c r="P1389" s="104"/>
      <c r="Q1389" s="104"/>
      <c r="U1389" s="104"/>
      <c r="AQ1389" s="104"/>
      <c r="AR1389" s="104"/>
      <c r="AS1389" s="104"/>
      <c r="AT1389" s="104"/>
      <c r="AU1389" s="104"/>
      <c r="AV1389" s="104"/>
      <c r="AW1389" s="104"/>
      <c r="AX1389" s="104"/>
      <c r="AY1389" s="104"/>
      <c r="BH1389" s="104"/>
      <c r="BJ1389" s="104"/>
      <c r="BK1389" s="104"/>
      <c r="BL1389" s="104"/>
      <c r="BM1389" s="104"/>
      <c r="BN1389" s="104"/>
      <c r="BO1389" s="104"/>
      <c r="BP1389" s="104"/>
      <c r="BQ1389" s="104"/>
      <c r="BR1389" s="104"/>
      <c r="BS1389" s="104"/>
      <c r="BT1389" s="104"/>
      <c r="BV1389" s="104"/>
      <c r="BW1389" s="104"/>
      <c r="BX1389" s="104"/>
      <c r="BY1389" s="104"/>
      <c r="BZ1389" s="104"/>
      <c r="CA1389" s="104"/>
      <c r="CB1389" s="104"/>
      <c r="CC1389" s="104"/>
      <c r="CD1389" s="104"/>
      <c r="CE1389" s="104"/>
      <c r="CF1389" s="104"/>
      <c r="CG1389" s="104"/>
      <c r="CJ1389" s="104"/>
      <c r="CL1389" s="104"/>
      <c r="CM1389" s="104"/>
      <c r="CN1389" s="104"/>
      <c r="CO1389" s="104"/>
      <c r="CP1389" s="104"/>
      <c r="CQ1389" s="104"/>
      <c r="CR1389" s="104"/>
      <c r="CS1389" s="104"/>
      <c r="CT1389" s="104"/>
      <c r="CU1389" s="104"/>
    </row>
    <row r="1390" spans="1:99" ht="13" x14ac:dyDescent="0.3">
      <c r="A1390" s="104"/>
      <c r="B1390" s="104"/>
      <c r="C1390" s="104"/>
      <c r="D1390" s="104"/>
      <c r="E1390" s="104"/>
      <c r="F1390" s="104"/>
      <c r="G1390" s="104"/>
      <c r="H1390" s="104"/>
      <c r="I1390" s="104"/>
      <c r="J1390" s="104"/>
      <c r="K1390" s="104"/>
      <c r="L1390" s="104"/>
      <c r="M1390" s="104"/>
      <c r="P1390" s="104"/>
      <c r="Q1390" s="104"/>
      <c r="U1390" s="104"/>
      <c r="AQ1390" s="104"/>
      <c r="AR1390" s="104"/>
      <c r="AS1390" s="104"/>
      <c r="AT1390" s="104"/>
      <c r="AU1390" s="104"/>
      <c r="AV1390" s="104"/>
      <c r="AW1390" s="104"/>
      <c r="AX1390" s="104"/>
      <c r="AY1390" s="104"/>
      <c r="BH1390" s="104"/>
      <c r="BJ1390" s="104"/>
      <c r="BK1390" s="104"/>
      <c r="BL1390" s="104"/>
      <c r="BM1390" s="104"/>
      <c r="BN1390" s="104"/>
      <c r="BO1390" s="104"/>
      <c r="BP1390" s="104"/>
      <c r="BQ1390" s="104"/>
      <c r="BR1390" s="104"/>
      <c r="BS1390" s="104"/>
      <c r="BT1390" s="104"/>
      <c r="BV1390" s="104"/>
      <c r="BW1390" s="104"/>
      <c r="BX1390" s="104"/>
      <c r="BY1390" s="104"/>
      <c r="BZ1390" s="104"/>
      <c r="CA1390" s="104"/>
      <c r="CB1390" s="104"/>
      <c r="CC1390" s="104"/>
      <c r="CD1390" s="104"/>
      <c r="CE1390" s="104"/>
      <c r="CF1390" s="104"/>
      <c r="CG1390" s="104"/>
      <c r="CJ1390" s="104"/>
      <c r="CL1390" s="104"/>
      <c r="CM1390" s="104"/>
      <c r="CN1390" s="104"/>
      <c r="CO1390" s="104"/>
      <c r="CP1390" s="104"/>
      <c r="CQ1390" s="104"/>
      <c r="CR1390" s="104"/>
      <c r="CS1390" s="104"/>
      <c r="CT1390" s="104"/>
      <c r="CU1390" s="104"/>
    </row>
    <row r="1391" spans="1:99" ht="13" x14ac:dyDescent="0.3">
      <c r="A1391" s="104"/>
      <c r="B1391" s="104"/>
      <c r="C1391" s="104"/>
      <c r="D1391" s="104"/>
      <c r="E1391" s="104"/>
      <c r="F1391" s="104"/>
      <c r="G1391" s="104"/>
      <c r="H1391" s="104"/>
      <c r="I1391" s="104"/>
      <c r="J1391" s="104"/>
      <c r="K1391" s="104"/>
      <c r="L1391" s="104"/>
      <c r="M1391" s="104"/>
      <c r="P1391" s="104"/>
      <c r="Q1391" s="104"/>
      <c r="U1391" s="104"/>
      <c r="AQ1391" s="104"/>
      <c r="AR1391" s="104"/>
      <c r="AS1391" s="104"/>
      <c r="AT1391" s="104"/>
      <c r="AU1391" s="104"/>
      <c r="AV1391" s="104"/>
      <c r="AW1391" s="104"/>
      <c r="AX1391" s="104"/>
      <c r="AY1391" s="104"/>
      <c r="BH1391" s="104"/>
      <c r="BJ1391" s="104"/>
      <c r="BK1391" s="104"/>
      <c r="BL1391" s="104"/>
      <c r="BM1391" s="104"/>
      <c r="BN1391" s="104"/>
      <c r="BO1391" s="104"/>
      <c r="BP1391" s="104"/>
      <c r="BQ1391" s="104"/>
      <c r="BR1391" s="104"/>
      <c r="BS1391" s="104"/>
      <c r="BT1391" s="104"/>
      <c r="BV1391" s="104"/>
      <c r="BW1391" s="104"/>
      <c r="BX1391" s="104"/>
      <c r="BY1391" s="104"/>
      <c r="BZ1391" s="104"/>
      <c r="CA1391" s="104"/>
      <c r="CB1391" s="104"/>
      <c r="CC1391" s="104"/>
      <c r="CD1391" s="104"/>
      <c r="CE1391" s="104"/>
      <c r="CF1391" s="104"/>
      <c r="CG1391" s="104"/>
      <c r="CJ1391" s="104"/>
      <c r="CL1391" s="104"/>
      <c r="CM1391" s="104"/>
      <c r="CN1391" s="104"/>
      <c r="CO1391" s="104"/>
      <c r="CP1391" s="104"/>
      <c r="CQ1391" s="104"/>
      <c r="CR1391" s="104"/>
      <c r="CS1391" s="104"/>
      <c r="CT1391" s="104"/>
      <c r="CU1391" s="104"/>
    </row>
    <row r="1392" spans="1:99" ht="13" x14ac:dyDescent="0.3">
      <c r="A1392" s="104"/>
      <c r="B1392" s="104"/>
      <c r="C1392" s="104"/>
      <c r="D1392" s="104"/>
      <c r="E1392" s="104"/>
      <c r="F1392" s="104"/>
      <c r="G1392" s="104"/>
      <c r="H1392" s="104"/>
      <c r="I1392" s="104"/>
      <c r="J1392" s="104"/>
      <c r="K1392" s="104"/>
      <c r="L1392" s="104"/>
      <c r="M1392" s="104"/>
      <c r="P1392" s="104"/>
      <c r="Q1392" s="104"/>
      <c r="U1392" s="104"/>
      <c r="AQ1392" s="104"/>
      <c r="AR1392" s="104"/>
      <c r="AS1392" s="104"/>
      <c r="AT1392" s="104"/>
      <c r="AU1392" s="104"/>
      <c r="AV1392" s="104"/>
      <c r="AW1392" s="104"/>
      <c r="AX1392" s="104"/>
      <c r="AY1392" s="104"/>
      <c r="BH1392" s="104"/>
      <c r="BJ1392" s="104"/>
      <c r="BK1392" s="104"/>
      <c r="BL1392" s="104"/>
      <c r="BM1392" s="104"/>
      <c r="BN1392" s="104"/>
      <c r="BO1392" s="104"/>
      <c r="BP1392" s="104"/>
      <c r="BQ1392" s="104"/>
      <c r="BR1392" s="104"/>
      <c r="BS1392" s="104"/>
      <c r="BT1392" s="104"/>
      <c r="BV1392" s="104"/>
      <c r="BW1392" s="104"/>
      <c r="BX1392" s="104"/>
      <c r="BY1392" s="104"/>
      <c r="BZ1392" s="104"/>
      <c r="CA1392" s="104"/>
      <c r="CB1392" s="104"/>
      <c r="CC1392" s="104"/>
      <c r="CD1392" s="104"/>
      <c r="CE1392" s="104"/>
      <c r="CF1392" s="104"/>
      <c r="CG1392" s="104"/>
      <c r="CJ1392" s="104"/>
      <c r="CL1392" s="104"/>
      <c r="CM1392" s="104"/>
      <c r="CN1392" s="104"/>
      <c r="CO1392" s="104"/>
      <c r="CP1392" s="104"/>
      <c r="CQ1392" s="104"/>
      <c r="CR1392" s="104"/>
      <c r="CS1392" s="104"/>
      <c r="CT1392" s="104"/>
      <c r="CU1392" s="104"/>
    </row>
    <row r="1393" spans="1:99" ht="13" x14ac:dyDescent="0.3">
      <c r="A1393" s="104"/>
      <c r="B1393" s="104"/>
      <c r="C1393" s="104"/>
      <c r="D1393" s="104"/>
      <c r="E1393" s="104"/>
      <c r="F1393" s="104"/>
      <c r="G1393" s="104"/>
      <c r="H1393" s="104"/>
      <c r="I1393" s="104"/>
      <c r="J1393" s="104"/>
      <c r="K1393" s="104"/>
      <c r="L1393" s="104"/>
      <c r="M1393" s="104"/>
      <c r="P1393" s="104"/>
      <c r="Q1393" s="104"/>
      <c r="U1393" s="104"/>
      <c r="AQ1393" s="104"/>
      <c r="AR1393" s="104"/>
      <c r="AS1393" s="104"/>
      <c r="AT1393" s="104"/>
      <c r="AU1393" s="104"/>
      <c r="AV1393" s="104"/>
      <c r="AW1393" s="104"/>
      <c r="AX1393" s="104"/>
      <c r="AY1393" s="104"/>
      <c r="BH1393" s="104"/>
      <c r="BJ1393" s="104"/>
      <c r="BK1393" s="104"/>
      <c r="BL1393" s="104"/>
      <c r="BM1393" s="104"/>
      <c r="BN1393" s="104"/>
      <c r="BO1393" s="104"/>
      <c r="BP1393" s="104"/>
      <c r="BQ1393" s="104"/>
      <c r="BR1393" s="104"/>
      <c r="BS1393" s="104"/>
      <c r="BT1393" s="104"/>
      <c r="BV1393" s="104"/>
      <c r="BW1393" s="104"/>
      <c r="BX1393" s="104"/>
      <c r="BY1393" s="104"/>
      <c r="BZ1393" s="104"/>
      <c r="CA1393" s="104"/>
      <c r="CB1393" s="104"/>
      <c r="CC1393" s="104"/>
      <c r="CD1393" s="104"/>
      <c r="CE1393" s="104"/>
      <c r="CF1393" s="104"/>
      <c r="CG1393" s="104"/>
      <c r="CJ1393" s="104"/>
      <c r="CL1393" s="104"/>
      <c r="CM1393" s="104"/>
      <c r="CN1393" s="104"/>
      <c r="CO1393" s="104"/>
      <c r="CP1393" s="104"/>
      <c r="CQ1393" s="104"/>
      <c r="CR1393" s="104"/>
      <c r="CS1393" s="104"/>
      <c r="CT1393" s="104"/>
      <c r="CU1393" s="104"/>
    </row>
    <row r="1394" spans="1:99" ht="13" x14ac:dyDescent="0.3">
      <c r="A1394" s="104"/>
      <c r="B1394" s="104"/>
      <c r="C1394" s="104"/>
      <c r="D1394" s="104"/>
      <c r="E1394" s="104"/>
      <c r="F1394" s="104"/>
      <c r="G1394" s="104"/>
      <c r="H1394" s="104"/>
      <c r="I1394" s="104"/>
      <c r="J1394" s="104"/>
      <c r="K1394" s="104"/>
      <c r="L1394" s="104"/>
      <c r="M1394" s="104"/>
      <c r="P1394" s="104"/>
      <c r="Q1394" s="104"/>
      <c r="U1394" s="104"/>
      <c r="AQ1394" s="104"/>
      <c r="AR1394" s="104"/>
      <c r="AS1394" s="104"/>
      <c r="AT1394" s="104"/>
      <c r="AU1394" s="104"/>
      <c r="AV1394" s="104"/>
      <c r="AW1394" s="104"/>
      <c r="AX1394" s="104"/>
      <c r="AY1394" s="104"/>
      <c r="BH1394" s="104"/>
      <c r="BJ1394" s="104"/>
      <c r="BK1394" s="104"/>
      <c r="BL1394" s="104"/>
      <c r="BM1394" s="104"/>
      <c r="BN1394" s="104"/>
      <c r="BO1394" s="104"/>
      <c r="BP1394" s="104"/>
      <c r="BQ1394" s="104"/>
      <c r="BR1394" s="104"/>
      <c r="BS1394" s="104"/>
      <c r="BT1394" s="104"/>
      <c r="BV1394" s="104"/>
      <c r="BW1394" s="104"/>
      <c r="BX1394" s="104"/>
      <c r="BY1394" s="104"/>
      <c r="BZ1394" s="104"/>
      <c r="CA1394" s="104"/>
      <c r="CB1394" s="104"/>
      <c r="CC1394" s="104"/>
      <c r="CD1394" s="104"/>
      <c r="CE1394" s="104"/>
      <c r="CF1394" s="104"/>
      <c r="CG1394" s="104"/>
      <c r="CJ1394" s="104"/>
      <c r="CL1394" s="104"/>
      <c r="CM1394" s="104"/>
      <c r="CN1394" s="104"/>
      <c r="CO1394" s="104"/>
      <c r="CP1394" s="104"/>
      <c r="CQ1394" s="104"/>
      <c r="CR1394" s="104"/>
      <c r="CS1394" s="104"/>
      <c r="CT1394" s="104"/>
      <c r="CU1394" s="104"/>
    </row>
    <row r="1395" spans="1:99" ht="13" x14ac:dyDescent="0.3">
      <c r="A1395" s="104"/>
      <c r="B1395" s="104"/>
      <c r="C1395" s="104"/>
      <c r="D1395" s="104"/>
      <c r="E1395" s="104"/>
      <c r="F1395" s="104"/>
      <c r="G1395" s="104"/>
      <c r="H1395" s="104"/>
      <c r="I1395" s="104"/>
      <c r="J1395" s="104"/>
      <c r="K1395" s="104"/>
      <c r="L1395" s="104"/>
      <c r="M1395" s="104"/>
      <c r="P1395" s="104"/>
      <c r="Q1395" s="104"/>
      <c r="U1395" s="104"/>
      <c r="AQ1395" s="104"/>
      <c r="AR1395" s="104"/>
      <c r="AS1395" s="104"/>
      <c r="AT1395" s="104"/>
      <c r="AU1395" s="104"/>
      <c r="AV1395" s="104"/>
      <c r="AW1395" s="104"/>
      <c r="AX1395" s="104"/>
      <c r="AY1395" s="104"/>
      <c r="BH1395" s="104"/>
      <c r="BJ1395" s="104"/>
      <c r="BK1395" s="104"/>
      <c r="BL1395" s="104"/>
      <c r="BM1395" s="104"/>
      <c r="BN1395" s="104"/>
      <c r="BO1395" s="104"/>
      <c r="BP1395" s="104"/>
      <c r="BQ1395" s="104"/>
      <c r="BR1395" s="104"/>
      <c r="BS1395" s="104"/>
      <c r="BT1395" s="104"/>
      <c r="BV1395" s="104"/>
      <c r="BW1395" s="104"/>
      <c r="BX1395" s="104"/>
      <c r="BY1395" s="104"/>
      <c r="BZ1395" s="104"/>
      <c r="CA1395" s="104"/>
      <c r="CB1395" s="104"/>
      <c r="CC1395" s="104"/>
      <c r="CD1395" s="104"/>
      <c r="CE1395" s="104"/>
      <c r="CF1395" s="104"/>
      <c r="CG1395" s="104"/>
      <c r="CJ1395" s="104"/>
      <c r="CL1395" s="104"/>
      <c r="CM1395" s="104"/>
      <c r="CN1395" s="104"/>
      <c r="CO1395" s="104"/>
      <c r="CP1395" s="104"/>
      <c r="CQ1395" s="104"/>
      <c r="CR1395" s="104"/>
      <c r="CS1395" s="104"/>
      <c r="CT1395" s="104"/>
      <c r="CU1395" s="104"/>
    </row>
    <row r="1396" spans="1:99" ht="13" x14ac:dyDescent="0.3">
      <c r="A1396" s="104"/>
      <c r="B1396" s="104"/>
      <c r="C1396" s="104"/>
      <c r="D1396" s="104"/>
      <c r="E1396" s="104"/>
      <c r="F1396" s="104"/>
      <c r="G1396" s="104"/>
      <c r="H1396" s="104"/>
      <c r="I1396" s="104"/>
      <c r="J1396" s="104"/>
      <c r="K1396" s="104"/>
      <c r="L1396" s="104"/>
      <c r="M1396" s="104"/>
      <c r="P1396" s="104"/>
      <c r="Q1396" s="104"/>
      <c r="U1396" s="104"/>
      <c r="AQ1396" s="104"/>
      <c r="AR1396" s="104"/>
      <c r="AS1396" s="104"/>
      <c r="AT1396" s="104"/>
      <c r="AU1396" s="104"/>
      <c r="AV1396" s="104"/>
      <c r="AW1396" s="104"/>
      <c r="AX1396" s="104"/>
      <c r="AY1396" s="104"/>
      <c r="BH1396" s="104"/>
      <c r="BJ1396" s="104"/>
      <c r="BK1396" s="104"/>
      <c r="BL1396" s="104"/>
      <c r="BM1396" s="104"/>
      <c r="BN1396" s="104"/>
      <c r="BO1396" s="104"/>
      <c r="BP1396" s="104"/>
      <c r="BQ1396" s="104"/>
      <c r="BR1396" s="104"/>
      <c r="BS1396" s="104"/>
      <c r="BT1396" s="104"/>
      <c r="BV1396" s="104"/>
      <c r="BW1396" s="104"/>
      <c r="BX1396" s="104"/>
      <c r="BY1396" s="104"/>
      <c r="BZ1396" s="104"/>
      <c r="CA1396" s="104"/>
      <c r="CB1396" s="104"/>
      <c r="CC1396" s="104"/>
      <c r="CD1396" s="104"/>
      <c r="CE1396" s="104"/>
      <c r="CF1396" s="104"/>
      <c r="CG1396" s="104"/>
      <c r="CJ1396" s="104"/>
      <c r="CL1396" s="104"/>
      <c r="CM1396" s="104"/>
      <c r="CN1396" s="104"/>
      <c r="CO1396" s="104"/>
      <c r="CP1396" s="104"/>
      <c r="CQ1396" s="104"/>
      <c r="CR1396" s="104"/>
      <c r="CS1396" s="104"/>
      <c r="CT1396" s="104"/>
      <c r="CU1396" s="104"/>
    </row>
    <row r="1397" spans="1:99" ht="13" x14ac:dyDescent="0.3">
      <c r="A1397" s="104"/>
      <c r="B1397" s="104"/>
      <c r="C1397" s="104"/>
      <c r="D1397" s="104"/>
      <c r="E1397" s="104"/>
      <c r="F1397" s="104"/>
      <c r="G1397" s="104"/>
      <c r="H1397" s="104"/>
      <c r="I1397" s="104"/>
      <c r="J1397" s="104"/>
      <c r="K1397" s="104"/>
      <c r="L1397" s="104"/>
      <c r="M1397" s="104"/>
      <c r="P1397" s="104"/>
      <c r="Q1397" s="104"/>
      <c r="U1397" s="104"/>
      <c r="AQ1397" s="104"/>
      <c r="AR1397" s="104"/>
      <c r="AS1397" s="104"/>
      <c r="AT1397" s="104"/>
      <c r="AU1397" s="104"/>
      <c r="AV1397" s="104"/>
      <c r="AW1397" s="104"/>
      <c r="AX1397" s="104"/>
      <c r="AY1397" s="104"/>
      <c r="BH1397" s="104"/>
      <c r="BJ1397" s="104"/>
      <c r="BK1397" s="104"/>
      <c r="BL1397" s="104"/>
      <c r="BM1397" s="104"/>
      <c r="BN1397" s="104"/>
      <c r="BO1397" s="104"/>
      <c r="BP1397" s="104"/>
      <c r="BQ1397" s="104"/>
      <c r="BR1397" s="104"/>
      <c r="BS1397" s="104"/>
      <c r="BT1397" s="104"/>
      <c r="BV1397" s="104"/>
      <c r="BW1397" s="104"/>
      <c r="BX1397" s="104"/>
      <c r="BY1397" s="104"/>
      <c r="BZ1397" s="104"/>
      <c r="CA1397" s="104"/>
      <c r="CB1397" s="104"/>
      <c r="CC1397" s="104"/>
      <c r="CD1397" s="104"/>
      <c r="CE1397" s="104"/>
      <c r="CF1397" s="104"/>
      <c r="CG1397" s="104"/>
      <c r="CJ1397" s="104"/>
      <c r="CL1397" s="104"/>
      <c r="CM1397" s="104"/>
      <c r="CN1397" s="104"/>
      <c r="CO1397" s="104"/>
      <c r="CP1397" s="104"/>
      <c r="CQ1397" s="104"/>
      <c r="CR1397" s="104"/>
      <c r="CS1397" s="104"/>
      <c r="CT1397" s="104"/>
      <c r="CU1397" s="104"/>
    </row>
    <row r="1398" spans="1:99" ht="13" x14ac:dyDescent="0.3">
      <c r="A1398" s="104"/>
      <c r="B1398" s="104"/>
      <c r="C1398" s="104"/>
      <c r="D1398" s="104"/>
      <c r="E1398" s="104"/>
      <c r="F1398" s="104"/>
      <c r="G1398" s="104"/>
      <c r="H1398" s="104"/>
      <c r="I1398" s="104"/>
      <c r="J1398" s="104"/>
      <c r="K1398" s="104"/>
      <c r="L1398" s="104"/>
      <c r="M1398" s="104"/>
      <c r="P1398" s="104"/>
      <c r="Q1398" s="104"/>
      <c r="U1398" s="104"/>
      <c r="AQ1398" s="104"/>
      <c r="AR1398" s="104"/>
      <c r="AS1398" s="104"/>
      <c r="AT1398" s="104"/>
      <c r="AU1398" s="104"/>
      <c r="AV1398" s="104"/>
      <c r="AW1398" s="104"/>
      <c r="AX1398" s="104"/>
      <c r="AY1398" s="104"/>
      <c r="BH1398" s="104"/>
      <c r="BJ1398" s="104"/>
      <c r="BK1398" s="104"/>
      <c r="BL1398" s="104"/>
      <c r="BM1398" s="104"/>
      <c r="BN1398" s="104"/>
      <c r="BO1398" s="104"/>
      <c r="BP1398" s="104"/>
      <c r="BQ1398" s="104"/>
      <c r="BR1398" s="104"/>
      <c r="BS1398" s="104"/>
      <c r="BT1398" s="104"/>
      <c r="BV1398" s="104"/>
      <c r="BW1398" s="104"/>
      <c r="BX1398" s="104"/>
      <c r="BY1398" s="104"/>
      <c r="BZ1398" s="104"/>
      <c r="CA1398" s="104"/>
      <c r="CB1398" s="104"/>
      <c r="CC1398" s="104"/>
      <c r="CD1398" s="104"/>
      <c r="CE1398" s="104"/>
      <c r="CF1398" s="104"/>
      <c r="CG1398" s="104"/>
      <c r="CJ1398" s="104"/>
      <c r="CL1398" s="104"/>
      <c r="CM1398" s="104"/>
      <c r="CN1398" s="104"/>
      <c r="CO1398" s="104"/>
      <c r="CP1398" s="104"/>
      <c r="CQ1398" s="104"/>
      <c r="CR1398" s="104"/>
      <c r="CS1398" s="104"/>
      <c r="CT1398" s="104"/>
      <c r="CU1398" s="104"/>
    </row>
    <row r="1399" spans="1:99" ht="13" x14ac:dyDescent="0.3">
      <c r="A1399" s="104"/>
      <c r="B1399" s="104"/>
      <c r="C1399" s="104"/>
      <c r="D1399" s="104"/>
      <c r="E1399" s="104"/>
      <c r="F1399" s="104"/>
      <c r="G1399" s="104"/>
      <c r="H1399" s="104"/>
      <c r="I1399" s="104"/>
      <c r="J1399" s="104"/>
      <c r="K1399" s="104"/>
      <c r="L1399" s="104"/>
      <c r="M1399" s="104"/>
      <c r="P1399" s="104"/>
      <c r="Q1399" s="104"/>
      <c r="U1399" s="104"/>
      <c r="AQ1399" s="104"/>
      <c r="AR1399" s="104"/>
      <c r="AS1399" s="104"/>
      <c r="AT1399" s="104"/>
      <c r="AU1399" s="104"/>
      <c r="AV1399" s="104"/>
      <c r="AW1399" s="104"/>
      <c r="AX1399" s="104"/>
      <c r="AY1399" s="104"/>
      <c r="BH1399" s="104"/>
      <c r="BJ1399" s="104"/>
      <c r="BK1399" s="104"/>
      <c r="BL1399" s="104"/>
      <c r="BM1399" s="104"/>
      <c r="BN1399" s="104"/>
      <c r="BO1399" s="104"/>
      <c r="BP1399" s="104"/>
      <c r="BQ1399" s="104"/>
      <c r="BR1399" s="104"/>
      <c r="BS1399" s="104"/>
      <c r="BT1399" s="104"/>
      <c r="BV1399" s="104"/>
      <c r="BW1399" s="104"/>
      <c r="BX1399" s="104"/>
      <c r="BY1399" s="104"/>
      <c r="BZ1399" s="104"/>
      <c r="CA1399" s="104"/>
      <c r="CB1399" s="104"/>
      <c r="CC1399" s="104"/>
      <c r="CD1399" s="104"/>
      <c r="CE1399" s="104"/>
      <c r="CF1399" s="104"/>
      <c r="CG1399" s="104"/>
      <c r="CJ1399" s="104"/>
      <c r="CL1399" s="104"/>
      <c r="CM1399" s="104"/>
      <c r="CN1399" s="104"/>
      <c r="CO1399" s="104"/>
      <c r="CP1399" s="104"/>
      <c r="CQ1399" s="104"/>
      <c r="CR1399" s="104"/>
      <c r="CS1399" s="104"/>
      <c r="CT1399" s="104"/>
      <c r="CU1399" s="104"/>
    </row>
    <row r="1400" spans="1:99" ht="13" x14ac:dyDescent="0.3">
      <c r="A1400" s="104"/>
      <c r="B1400" s="104"/>
      <c r="C1400" s="104"/>
      <c r="D1400" s="104"/>
      <c r="E1400" s="104"/>
      <c r="F1400" s="104"/>
      <c r="G1400" s="104"/>
      <c r="H1400" s="104"/>
      <c r="I1400" s="104"/>
      <c r="J1400" s="104"/>
      <c r="K1400" s="104"/>
      <c r="L1400" s="104"/>
      <c r="M1400" s="104"/>
      <c r="P1400" s="104"/>
      <c r="Q1400" s="104"/>
      <c r="U1400" s="104"/>
      <c r="AQ1400" s="104"/>
      <c r="AR1400" s="104"/>
      <c r="AS1400" s="104"/>
      <c r="AT1400" s="104"/>
      <c r="AU1400" s="104"/>
      <c r="AV1400" s="104"/>
      <c r="AW1400" s="104"/>
      <c r="AX1400" s="104"/>
      <c r="AY1400" s="104"/>
      <c r="BH1400" s="104"/>
      <c r="BJ1400" s="104"/>
      <c r="BK1400" s="104"/>
      <c r="BL1400" s="104"/>
      <c r="BM1400" s="104"/>
      <c r="BN1400" s="104"/>
      <c r="BO1400" s="104"/>
      <c r="BP1400" s="104"/>
      <c r="BQ1400" s="104"/>
      <c r="BR1400" s="104"/>
      <c r="BS1400" s="104"/>
      <c r="BT1400" s="104"/>
      <c r="BV1400" s="104"/>
      <c r="BW1400" s="104"/>
      <c r="BX1400" s="104"/>
      <c r="BY1400" s="104"/>
      <c r="BZ1400" s="104"/>
      <c r="CA1400" s="104"/>
      <c r="CB1400" s="104"/>
      <c r="CC1400" s="104"/>
      <c r="CD1400" s="104"/>
      <c r="CE1400" s="104"/>
      <c r="CF1400" s="104"/>
      <c r="CG1400" s="104"/>
      <c r="CJ1400" s="104"/>
      <c r="CL1400" s="104"/>
      <c r="CM1400" s="104"/>
      <c r="CN1400" s="104"/>
      <c r="CO1400" s="104"/>
      <c r="CP1400" s="104"/>
      <c r="CQ1400" s="104"/>
      <c r="CR1400" s="104"/>
      <c r="CS1400" s="104"/>
      <c r="CT1400" s="104"/>
      <c r="CU1400" s="104"/>
    </row>
    <row r="1401" spans="1:99" ht="13" x14ac:dyDescent="0.3">
      <c r="A1401" s="104"/>
      <c r="B1401" s="104"/>
      <c r="C1401" s="104"/>
      <c r="D1401" s="104"/>
      <c r="E1401" s="104"/>
      <c r="F1401" s="104"/>
      <c r="G1401" s="104"/>
      <c r="H1401" s="104"/>
      <c r="I1401" s="104"/>
      <c r="J1401" s="104"/>
      <c r="K1401" s="104"/>
      <c r="L1401" s="104"/>
      <c r="M1401" s="104"/>
      <c r="P1401" s="104"/>
      <c r="Q1401" s="104"/>
      <c r="U1401" s="104"/>
      <c r="AQ1401" s="104"/>
      <c r="AR1401" s="104"/>
      <c r="AS1401" s="104"/>
      <c r="AT1401" s="104"/>
      <c r="AU1401" s="104"/>
      <c r="AV1401" s="104"/>
      <c r="AW1401" s="104"/>
      <c r="AX1401" s="104"/>
      <c r="AY1401" s="104"/>
      <c r="BH1401" s="104"/>
      <c r="BJ1401" s="104"/>
      <c r="BK1401" s="104"/>
      <c r="BL1401" s="104"/>
      <c r="BM1401" s="104"/>
      <c r="BN1401" s="104"/>
      <c r="BO1401" s="104"/>
      <c r="BP1401" s="104"/>
      <c r="BQ1401" s="104"/>
      <c r="BR1401" s="104"/>
      <c r="BS1401" s="104"/>
      <c r="BT1401" s="104"/>
      <c r="BV1401" s="104"/>
      <c r="BW1401" s="104"/>
      <c r="BX1401" s="104"/>
      <c r="BY1401" s="104"/>
      <c r="BZ1401" s="104"/>
      <c r="CA1401" s="104"/>
      <c r="CB1401" s="104"/>
      <c r="CC1401" s="104"/>
      <c r="CD1401" s="104"/>
      <c r="CE1401" s="104"/>
      <c r="CF1401" s="104"/>
      <c r="CG1401" s="104"/>
      <c r="CJ1401" s="104"/>
      <c r="CL1401" s="104"/>
      <c r="CM1401" s="104"/>
      <c r="CN1401" s="104"/>
      <c r="CO1401" s="104"/>
      <c r="CP1401" s="104"/>
      <c r="CQ1401" s="104"/>
      <c r="CR1401" s="104"/>
      <c r="CS1401" s="104"/>
      <c r="CT1401" s="104"/>
      <c r="CU1401" s="104"/>
    </row>
    <row r="1402" spans="1:99" ht="13" x14ac:dyDescent="0.3">
      <c r="A1402" s="104"/>
      <c r="B1402" s="104"/>
      <c r="C1402" s="104"/>
      <c r="D1402" s="104"/>
      <c r="E1402" s="104"/>
      <c r="F1402" s="104"/>
      <c r="G1402" s="104"/>
      <c r="H1402" s="104"/>
      <c r="I1402" s="104"/>
      <c r="J1402" s="104"/>
      <c r="K1402" s="104"/>
      <c r="L1402" s="104"/>
      <c r="M1402" s="104"/>
      <c r="P1402" s="104"/>
      <c r="Q1402" s="104"/>
      <c r="U1402" s="104"/>
      <c r="AQ1402" s="104"/>
      <c r="AR1402" s="104"/>
      <c r="AS1402" s="104"/>
      <c r="AT1402" s="104"/>
      <c r="AU1402" s="104"/>
      <c r="AV1402" s="104"/>
      <c r="AW1402" s="104"/>
      <c r="AX1402" s="104"/>
      <c r="AY1402" s="104"/>
      <c r="BH1402" s="104"/>
      <c r="BJ1402" s="104"/>
      <c r="BK1402" s="104"/>
      <c r="BL1402" s="104"/>
      <c r="BM1402" s="104"/>
      <c r="BN1402" s="104"/>
      <c r="BO1402" s="104"/>
      <c r="BP1402" s="104"/>
      <c r="BQ1402" s="104"/>
      <c r="BR1402" s="104"/>
      <c r="BS1402" s="104"/>
      <c r="BT1402" s="104"/>
      <c r="BV1402" s="104"/>
      <c r="BW1402" s="104"/>
      <c r="BX1402" s="104"/>
      <c r="BY1402" s="104"/>
      <c r="BZ1402" s="104"/>
      <c r="CA1402" s="104"/>
      <c r="CB1402" s="104"/>
      <c r="CC1402" s="104"/>
      <c r="CD1402" s="104"/>
      <c r="CE1402" s="104"/>
      <c r="CF1402" s="104"/>
      <c r="CG1402" s="104"/>
      <c r="CJ1402" s="104"/>
      <c r="CL1402" s="104"/>
      <c r="CM1402" s="104"/>
      <c r="CN1402" s="104"/>
      <c r="CO1402" s="104"/>
      <c r="CP1402" s="104"/>
      <c r="CQ1402" s="104"/>
      <c r="CR1402" s="104"/>
      <c r="CS1402" s="104"/>
      <c r="CT1402" s="104"/>
      <c r="CU1402" s="104"/>
    </row>
    <row r="1403" spans="1:99" ht="13" x14ac:dyDescent="0.3">
      <c r="A1403" s="104"/>
      <c r="B1403" s="104"/>
      <c r="C1403" s="104"/>
      <c r="D1403" s="104"/>
      <c r="E1403" s="104"/>
      <c r="F1403" s="104"/>
      <c r="G1403" s="104"/>
      <c r="H1403" s="104"/>
      <c r="I1403" s="104"/>
      <c r="J1403" s="104"/>
      <c r="K1403" s="104"/>
      <c r="L1403" s="104"/>
      <c r="M1403" s="104"/>
      <c r="P1403" s="104"/>
      <c r="Q1403" s="104"/>
      <c r="U1403" s="104"/>
      <c r="AQ1403" s="104"/>
      <c r="AR1403" s="104"/>
      <c r="AS1403" s="104"/>
      <c r="AT1403" s="104"/>
      <c r="AU1403" s="104"/>
      <c r="AV1403" s="104"/>
      <c r="AW1403" s="104"/>
      <c r="AX1403" s="104"/>
      <c r="AY1403" s="104"/>
      <c r="BH1403" s="104"/>
      <c r="BJ1403" s="104"/>
      <c r="BK1403" s="104"/>
      <c r="BL1403" s="104"/>
      <c r="BM1403" s="104"/>
      <c r="BN1403" s="104"/>
      <c r="BO1403" s="104"/>
      <c r="BP1403" s="104"/>
      <c r="BQ1403" s="104"/>
      <c r="BR1403" s="104"/>
      <c r="BS1403" s="104"/>
      <c r="BT1403" s="104"/>
      <c r="BV1403" s="104"/>
      <c r="BW1403" s="104"/>
      <c r="BX1403" s="104"/>
      <c r="BY1403" s="104"/>
      <c r="BZ1403" s="104"/>
      <c r="CA1403" s="104"/>
      <c r="CB1403" s="104"/>
      <c r="CC1403" s="104"/>
      <c r="CD1403" s="104"/>
      <c r="CE1403" s="104"/>
      <c r="CF1403" s="104"/>
      <c r="CG1403" s="104"/>
      <c r="CJ1403" s="104"/>
      <c r="CL1403" s="104"/>
      <c r="CM1403" s="104"/>
      <c r="CN1403" s="104"/>
      <c r="CO1403" s="104"/>
      <c r="CP1403" s="104"/>
      <c r="CQ1403" s="104"/>
      <c r="CR1403" s="104"/>
      <c r="CS1403" s="104"/>
      <c r="CT1403" s="104"/>
      <c r="CU1403" s="104"/>
    </row>
    <row r="1404" spans="1:99" ht="13" x14ac:dyDescent="0.3">
      <c r="A1404" s="104"/>
      <c r="B1404" s="104"/>
      <c r="C1404" s="104"/>
      <c r="D1404" s="104"/>
      <c r="E1404" s="104"/>
      <c r="F1404" s="104"/>
      <c r="G1404" s="104"/>
      <c r="H1404" s="104"/>
      <c r="I1404" s="104"/>
      <c r="J1404" s="104"/>
      <c r="K1404" s="104"/>
      <c r="L1404" s="104"/>
      <c r="M1404" s="104"/>
      <c r="P1404" s="104"/>
      <c r="Q1404" s="104"/>
      <c r="U1404" s="104"/>
      <c r="AQ1404" s="104"/>
      <c r="AR1404" s="104"/>
      <c r="AS1404" s="104"/>
      <c r="AT1404" s="104"/>
      <c r="AU1404" s="104"/>
      <c r="AV1404" s="104"/>
      <c r="AW1404" s="104"/>
      <c r="AX1404" s="104"/>
      <c r="AY1404" s="104"/>
      <c r="BH1404" s="104"/>
      <c r="BJ1404" s="104"/>
      <c r="BK1404" s="104"/>
      <c r="BL1404" s="104"/>
      <c r="BM1404" s="104"/>
      <c r="BN1404" s="104"/>
      <c r="BO1404" s="104"/>
      <c r="BP1404" s="104"/>
      <c r="BQ1404" s="104"/>
      <c r="BR1404" s="104"/>
      <c r="BS1404" s="104"/>
      <c r="BT1404" s="104"/>
      <c r="BV1404" s="104"/>
      <c r="BW1404" s="104"/>
      <c r="BX1404" s="104"/>
      <c r="BY1404" s="104"/>
      <c r="BZ1404" s="104"/>
      <c r="CA1404" s="104"/>
      <c r="CB1404" s="104"/>
      <c r="CC1404" s="104"/>
      <c r="CD1404" s="104"/>
      <c r="CE1404" s="104"/>
      <c r="CF1404" s="104"/>
      <c r="CG1404" s="104"/>
      <c r="CJ1404" s="104"/>
      <c r="CL1404" s="104"/>
      <c r="CM1404" s="104"/>
      <c r="CN1404" s="104"/>
      <c r="CO1404" s="104"/>
      <c r="CP1404" s="104"/>
      <c r="CQ1404" s="104"/>
      <c r="CR1404" s="104"/>
      <c r="CS1404" s="104"/>
      <c r="CT1404" s="104"/>
      <c r="CU1404" s="104"/>
    </row>
    <row r="1405" spans="1:99" ht="13" x14ac:dyDescent="0.3">
      <c r="A1405" s="104"/>
      <c r="B1405" s="104"/>
      <c r="C1405" s="104"/>
      <c r="D1405" s="104"/>
      <c r="E1405" s="104"/>
      <c r="F1405" s="104"/>
      <c r="G1405" s="104"/>
      <c r="H1405" s="104"/>
      <c r="I1405" s="104"/>
      <c r="J1405" s="104"/>
      <c r="K1405" s="104"/>
      <c r="L1405" s="104"/>
      <c r="M1405" s="104"/>
      <c r="P1405" s="104"/>
      <c r="Q1405" s="104"/>
      <c r="U1405" s="104"/>
      <c r="AQ1405" s="104"/>
      <c r="AR1405" s="104"/>
      <c r="AS1405" s="104"/>
      <c r="AT1405" s="104"/>
      <c r="AU1405" s="104"/>
      <c r="AV1405" s="104"/>
      <c r="AW1405" s="104"/>
      <c r="AX1405" s="104"/>
      <c r="AY1405" s="104"/>
      <c r="BH1405" s="104"/>
      <c r="BJ1405" s="104"/>
      <c r="BK1405" s="104"/>
      <c r="BL1405" s="104"/>
      <c r="BM1405" s="104"/>
      <c r="BN1405" s="104"/>
      <c r="BO1405" s="104"/>
      <c r="BP1405" s="104"/>
      <c r="BQ1405" s="104"/>
      <c r="BR1405" s="104"/>
      <c r="BS1405" s="104"/>
      <c r="BT1405" s="104"/>
      <c r="BV1405" s="104"/>
      <c r="BW1405" s="104"/>
      <c r="BX1405" s="104"/>
      <c r="BY1405" s="104"/>
      <c r="BZ1405" s="104"/>
      <c r="CA1405" s="104"/>
      <c r="CB1405" s="104"/>
      <c r="CC1405" s="104"/>
      <c r="CD1405" s="104"/>
      <c r="CE1405" s="104"/>
      <c r="CF1405" s="104"/>
      <c r="CG1405" s="104"/>
      <c r="CJ1405" s="104"/>
      <c r="CL1405" s="104"/>
      <c r="CM1405" s="104"/>
      <c r="CN1405" s="104"/>
      <c r="CO1405" s="104"/>
      <c r="CP1405" s="104"/>
      <c r="CQ1405" s="104"/>
      <c r="CR1405" s="104"/>
      <c r="CS1405" s="104"/>
      <c r="CT1405" s="104"/>
      <c r="CU1405" s="104"/>
    </row>
    <row r="1406" spans="1:99" ht="13" x14ac:dyDescent="0.3">
      <c r="A1406" s="104"/>
      <c r="B1406" s="104"/>
      <c r="C1406" s="104"/>
      <c r="D1406" s="104"/>
      <c r="E1406" s="104"/>
      <c r="F1406" s="104"/>
      <c r="G1406" s="104"/>
      <c r="H1406" s="104"/>
      <c r="I1406" s="104"/>
      <c r="J1406" s="104"/>
      <c r="K1406" s="104"/>
      <c r="L1406" s="104"/>
      <c r="M1406" s="104"/>
      <c r="P1406" s="104"/>
      <c r="Q1406" s="104"/>
      <c r="U1406" s="104"/>
      <c r="AQ1406" s="104"/>
      <c r="AR1406" s="104"/>
      <c r="AS1406" s="104"/>
      <c r="AT1406" s="104"/>
      <c r="AU1406" s="104"/>
      <c r="AV1406" s="104"/>
      <c r="AW1406" s="104"/>
      <c r="AX1406" s="104"/>
      <c r="AY1406" s="104"/>
      <c r="BH1406" s="104"/>
      <c r="BJ1406" s="104"/>
      <c r="BK1406" s="104"/>
      <c r="BL1406" s="104"/>
      <c r="BM1406" s="104"/>
      <c r="BN1406" s="104"/>
      <c r="BO1406" s="104"/>
      <c r="BP1406" s="104"/>
      <c r="BQ1406" s="104"/>
      <c r="BR1406" s="104"/>
      <c r="BS1406" s="104"/>
      <c r="BT1406" s="104"/>
      <c r="BV1406" s="104"/>
      <c r="BW1406" s="104"/>
      <c r="BX1406" s="104"/>
      <c r="BY1406" s="104"/>
      <c r="BZ1406" s="104"/>
      <c r="CA1406" s="104"/>
      <c r="CB1406" s="104"/>
      <c r="CC1406" s="104"/>
      <c r="CD1406" s="104"/>
      <c r="CE1406" s="104"/>
      <c r="CF1406" s="104"/>
      <c r="CG1406" s="104"/>
      <c r="CJ1406" s="104"/>
      <c r="CL1406" s="104"/>
      <c r="CM1406" s="104"/>
      <c r="CN1406" s="104"/>
      <c r="CO1406" s="104"/>
      <c r="CP1406" s="104"/>
      <c r="CQ1406" s="104"/>
      <c r="CR1406" s="104"/>
      <c r="CS1406" s="104"/>
      <c r="CT1406" s="104"/>
      <c r="CU1406" s="104"/>
    </row>
    <row r="1407" spans="1:99" ht="13" x14ac:dyDescent="0.3">
      <c r="A1407" s="104"/>
      <c r="B1407" s="104"/>
      <c r="C1407" s="104"/>
      <c r="D1407" s="104"/>
      <c r="E1407" s="104"/>
      <c r="F1407" s="104"/>
      <c r="G1407" s="104"/>
      <c r="H1407" s="104"/>
      <c r="I1407" s="104"/>
      <c r="J1407" s="104"/>
      <c r="K1407" s="104"/>
      <c r="L1407" s="104"/>
      <c r="M1407" s="104"/>
      <c r="P1407" s="104"/>
      <c r="Q1407" s="104"/>
      <c r="U1407" s="104"/>
      <c r="AQ1407" s="104"/>
      <c r="AR1407" s="104"/>
      <c r="AS1407" s="104"/>
      <c r="AT1407" s="104"/>
      <c r="AU1407" s="104"/>
      <c r="AV1407" s="104"/>
      <c r="AW1407" s="104"/>
      <c r="AX1407" s="104"/>
      <c r="AY1407" s="104"/>
      <c r="BH1407" s="104"/>
      <c r="BJ1407" s="104"/>
      <c r="BK1407" s="104"/>
      <c r="BL1407" s="104"/>
      <c r="BM1407" s="104"/>
      <c r="BN1407" s="104"/>
      <c r="BO1407" s="104"/>
      <c r="BP1407" s="104"/>
      <c r="BQ1407" s="104"/>
      <c r="BR1407" s="104"/>
      <c r="BS1407" s="104"/>
      <c r="BT1407" s="104"/>
      <c r="BV1407" s="104"/>
      <c r="BW1407" s="104"/>
      <c r="BX1407" s="104"/>
      <c r="BY1407" s="104"/>
      <c r="BZ1407" s="104"/>
      <c r="CA1407" s="104"/>
      <c r="CB1407" s="104"/>
      <c r="CC1407" s="104"/>
      <c r="CD1407" s="104"/>
      <c r="CE1407" s="104"/>
      <c r="CF1407" s="104"/>
      <c r="CG1407" s="104"/>
      <c r="CJ1407" s="104"/>
      <c r="CL1407" s="104"/>
      <c r="CM1407" s="104"/>
      <c r="CN1407" s="104"/>
      <c r="CO1407" s="104"/>
      <c r="CP1407" s="104"/>
      <c r="CQ1407" s="104"/>
      <c r="CR1407" s="104"/>
      <c r="CS1407" s="104"/>
      <c r="CT1407" s="104"/>
      <c r="CU1407" s="104"/>
    </row>
    <row r="1408" spans="1:99" ht="13" x14ac:dyDescent="0.3">
      <c r="A1408" s="104"/>
      <c r="B1408" s="104"/>
      <c r="C1408" s="104"/>
      <c r="D1408" s="104"/>
      <c r="E1408" s="104"/>
      <c r="F1408" s="104"/>
      <c r="G1408" s="104"/>
      <c r="H1408" s="104"/>
      <c r="I1408" s="104"/>
      <c r="J1408" s="104"/>
      <c r="K1408" s="104"/>
      <c r="L1408" s="104"/>
      <c r="M1408" s="104"/>
      <c r="P1408" s="104"/>
      <c r="Q1408" s="104"/>
      <c r="U1408" s="104"/>
      <c r="AQ1408" s="104"/>
      <c r="AR1408" s="104"/>
      <c r="AS1408" s="104"/>
      <c r="AT1408" s="104"/>
      <c r="AU1408" s="104"/>
      <c r="AV1408" s="104"/>
      <c r="AW1408" s="104"/>
      <c r="AX1408" s="104"/>
      <c r="AY1408" s="104"/>
      <c r="BH1408" s="104"/>
      <c r="BJ1408" s="104"/>
      <c r="BK1408" s="104"/>
      <c r="BL1408" s="104"/>
      <c r="BM1408" s="104"/>
      <c r="BN1408" s="104"/>
      <c r="BO1408" s="104"/>
      <c r="BP1408" s="104"/>
      <c r="BQ1408" s="104"/>
      <c r="BR1408" s="104"/>
      <c r="BS1408" s="104"/>
      <c r="BT1408" s="104"/>
      <c r="BV1408" s="104"/>
      <c r="BW1408" s="104"/>
      <c r="BX1408" s="104"/>
      <c r="BY1408" s="104"/>
      <c r="BZ1408" s="104"/>
      <c r="CA1408" s="104"/>
      <c r="CB1408" s="104"/>
      <c r="CC1408" s="104"/>
      <c r="CD1408" s="104"/>
      <c r="CE1408" s="104"/>
      <c r="CF1408" s="104"/>
      <c r="CG1408" s="104"/>
      <c r="CJ1408" s="104"/>
      <c r="CL1408" s="104"/>
      <c r="CM1408" s="104"/>
      <c r="CN1408" s="104"/>
      <c r="CO1408" s="104"/>
      <c r="CP1408" s="104"/>
      <c r="CQ1408" s="104"/>
      <c r="CR1408" s="104"/>
      <c r="CS1408" s="104"/>
      <c r="CT1408" s="104"/>
      <c r="CU1408" s="104"/>
    </row>
    <row r="1409" spans="1:99" ht="13" x14ac:dyDescent="0.3">
      <c r="A1409" s="104"/>
      <c r="B1409" s="104"/>
      <c r="C1409" s="104"/>
      <c r="D1409" s="104"/>
      <c r="E1409" s="104"/>
      <c r="F1409" s="104"/>
      <c r="G1409" s="104"/>
      <c r="H1409" s="104"/>
      <c r="I1409" s="104"/>
      <c r="J1409" s="104"/>
      <c r="K1409" s="104"/>
      <c r="L1409" s="104"/>
      <c r="M1409" s="104"/>
      <c r="P1409" s="104"/>
      <c r="Q1409" s="104"/>
      <c r="U1409" s="104"/>
      <c r="AQ1409" s="104"/>
      <c r="AR1409" s="104"/>
      <c r="AS1409" s="104"/>
      <c r="AT1409" s="104"/>
      <c r="AU1409" s="104"/>
      <c r="AV1409" s="104"/>
      <c r="AW1409" s="104"/>
      <c r="AX1409" s="104"/>
      <c r="AY1409" s="104"/>
      <c r="BH1409" s="104"/>
      <c r="BJ1409" s="104"/>
      <c r="BK1409" s="104"/>
      <c r="BL1409" s="104"/>
      <c r="BM1409" s="104"/>
      <c r="BN1409" s="104"/>
      <c r="BO1409" s="104"/>
      <c r="BP1409" s="104"/>
      <c r="BQ1409" s="104"/>
      <c r="BR1409" s="104"/>
      <c r="BS1409" s="104"/>
      <c r="BT1409" s="104"/>
      <c r="BV1409" s="104"/>
      <c r="BW1409" s="104"/>
      <c r="BX1409" s="104"/>
      <c r="BY1409" s="104"/>
      <c r="BZ1409" s="104"/>
      <c r="CA1409" s="104"/>
      <c r="CB1409" s="104"/>
      <c r="CC1409" s="104"/>
      <c r="CD1409" s="104"/>
      <c r="CE1409" s="104"/>
      <c r="CF1409" s="104"/>
      <c r="CG1409" s="104"/>
      <c r="CJ1409" s="104"/>
      <c r="CL1409" s="104"/>
      <c r="CM1409" s="104"/>
      <c r="CN1409" s="104"/>
      <c r="CO1409" s="104"/>
      <c r="CP1409" s="104"/>
      <c r="CQ1409" s="104"/>
      <c r="CR1409" s="104"/>
      <c r="CS1409" s="104"/>
      <c r="CT1409" s="104"/>
      <c r="CU1409" s="104"/>
    </row>
    <row r="1410" spans="1:99" ht="13" x14ac:dyDescent="0.3">
      <c r="A1410" s="104"/>
      <c r="B1410" s="104"/>
      <c r="C1410" s="104"/>
      <c r="D1410" s="104"/>
      <c r="E1410" s="104"/>
      <c r="F1410" s="104"/>
      <c r="G1410" s="104"/>
      <c r="H1410" s="104"/>
      <c r="I1410" s="104"/>
      <c r="J1410" s="104"/>
      <c r="K1410" s="104"/>
      <c r="L1410" s="104"/>
      <c r="M1410" s="104"/>
      <c r="P1410" s="104"/>
      <c r="Q1410" s="104"/>
      <c r="U1410" s="104"/>
      <c r="AQ1410" s="104"/>
      <c r="AR1410" s="104"/>
      <c r="AS1410" s="104"/>
      <c r="AT1410" s="104"/>
      <c r="AU1410" s="104"/>
      <c r="AV1410" s="104"/>
      <c r="AW1410" s="104"/>
      <c r="AX1410" s="104"/>
      <c r="AY1410" s="104"/>
      <c r="BH1410" s="104"/>
      <c r="BJ1410" s="104"/>
      <c r="BK1410" s="104"/>
      <c r="BL1410" s="104"/>
      <c r="BM1410" s="104"/>
      <c r="BN1410" s="104"/>
      <c r="BO1410" s="104"/>
      <c r="BP1410" s="104"/>
      <c r="BQ1410" s="104"/>
      <c r="BR1410" s="104"/>
      <c r="BS1410" s="104"/>
      <c r="BT1410" s="104"/>
      <c r="BV1410" s="104"/>
      <c r="BW1410" s="104"/>
      <c r="BX1410" s="104"/>
      <c r="BY1410" s="104"/>
      <c r="BZ1410" s="104"/>
      <c r="CA1410" s="104"/>
      <c r="CB1410" s="104"/>
      <c r="CC1410" s="104"/>
      <c r="CD1410" s="104"/>
      <c r="CE1410" s="104"/>
      <c r="CF1410" s="104"/>
      <c r="CG1410" s="104"/>
      <c r="CJ1410" s="104"/>
      <c r="CL1410" s="104"/>
      <c r="CM1410" s="104"/>
      <c r="CN1410" s="104"/>
      <c r="CO1410" s="104"/>
      <c r="CP1410" s="104"/>
      <c r="CQ1410" s="104"/>
      <c r="CR1410" s="104"/>
      <c r="CS1410" s="104"/>
      <c r="CT1410" s="104"/>
      <c r="CU1410" s="104"/>
    </row>
    <row r="1411" spans="1:99" ht="13" x14ac:dyDescent="0.3">
      <c r="A1411" s="104"/>
      <c r="B1411" s="104"/>
      <c r="C1411" s="104"/>
      <c r="D1411" s="104"/>
      <c r="E1411" s="104"/>
      <c r="F1411" s="104"/>
      <c r="G1411" s="104"/>
      <c r="H1411" s="104"/>
      <c r="I1411" s="104"/>
      <c r="J1411" s="104"/>
      <c r="K1411" s="104"/>
      <c r="L1411" s="104"/>
      <c r="M1411" s="104"/>
      <c r="P1411" s="104"/>
      <c r="Q1411" s="104"/>
      <c r="U1411" s="104"/>
      <c r="AQ1411" s="104"/>
      <c r="AR1411" s="104"/>
      <c r="AS1411" s="104"/>
      <c r="AT1411" s="104"/>
      <c r="AU1411" s="104"/>
      <c r="AV1411" s="104"/>
      <c r="AW1411" s="104"/>
      <c r="AX1411" s="104"/>
      <c r="AY1411" s="104"/>
      <c r="BH1411" s="104"/>
      <c r="BJ1411" s="104"/>
      <c r="BK1411" s="104"/>
      <c r="BL1411" s="104"/>
      <c r="BM1411" s="104"/>
      <c r="BN1411" s="104"/>
      <c r="BO1411" s="104"/>
      <c r="BP1411" s="104"/>
      <c r="BQ1411" s="104"/>
      <c r="BR1411" s="104"/>
      <c r="BS1411" s="104"/>
      <c r="BT1411" s="104"/>
      <c r="BV1411" s="104"/>
      <c r="BW1411" s="104"/>
      <c r="BX1411" s="104"/>
      <c r="BY1411" s="104"/>
      <c r="BZ1411" s="104"/>
      <c r="CA1411" s="104"/>
      <c r="CB1411" s="104"/>
      <c r="CC1411" s="104"/>
      <c r="CD1411" s="104"/>
      <c r="CE1411" s="104"/>
      <c r="CF1411" s="104"/>
      <c r="CG1411" s="104"/>
      <c r="CJ1411" s="104"/>
      <c r="CL1411" s="104"/>
      <c r="CM1411" s="104"/>
      <c r="CN1411" s="104"/>
      <c r="CO1411" s="104"/>
      <c r="CP1411" s="104"/>
      <c r="CQ1411" s="104"/>
      <c r="CR1411" s="104"/>
      <c r="CS1411" s="104"/>
      <c r="CT1411" s="104"/>
      <c r="CU1411" s="104"/>
    </row>
    <row r="1412" spans="1:99" ht="13" x14ac:dyDescent="0.3">
      <c r="A1412" s="104"/>
      <c r="B1412" s="104"/>
      <c r="C1412" s="104"/>
      <c r="D1412" s="104"/>
      <c r="E1412" s="104"/>
      <c r="F1412" s="104"/>
      <c r="G1412" s="104"/>
      <c r="H1412" s="104"/>
      <c r="I1412" s="104"/>
      <c r="J1412" s="104"/>
      <c r="K1412" s="104"/>
      <c r="L1412" s="104"/>
      <c r="M1412" s="104"/>
      <c r="P1412" s="104"/>
      <c r="Q1412" s="104"/>
      <c r="U1412" s="104"/>
      <c r="AQ1412" s="104"/>
      <c r="AR1412" s="104"/>
      <c r="AS1412" s="104"/>
      <c r="AT1412" s="104"/>
      <c r="AU1412" s="104"/>
      <c r="AV1412" s="104"/>
      <c r="AW1412" s="104"/>
      <c r="AX1412" s="104"/>
      <c r="AY1412" s="104"/>
      <c r="BH1412" s="104"/>
      <c r="BJ1412" s="104"/>
      <c r="BK1412" s="104"/>
      <c r="BL1412" s="104"/>
      <c r="BM1412" s="104"/>
      <c r="BN1412" s="104"/>
      <c r="BO1412" s="104"/>
      <c r="BP1412" s="104"/>
      <c r="BQ1412" s="104"/>
      <c r="BR1412" s="104"/>
      <c r="BS1412" s="104"/>
      <c r="BT1412" s="104"/>
      <c r="BV1412" s="104"/>
      <c r="BW1412" s="104"/>
      <c r="BX1412" s="104"/>
      <c r="BY1412" s="104"/>
      <c r="BZ1412" s="104"/>
      <c r="CA1412" s="104"/>
      <c r="CB1412" s="104"/>
      <c r="CC1412" s="104"/>
      <c r="CD1412" s="104"/>
      <c r="CE1412" s="104"/>
      <c r="CF1412" s="104"/>
      <c r="CG1412" s="104"/>
      <c r="CJ1412" s="104"/>
      <c r="CL1412" s="104"/>
      <c r="CM1412" s="104"/>
      <c r="CN1412" s="104"/>
      <c r="CO1412" s="104"/>
      <c r="CP1412" s="104"/>
      <c r="CQ1412" s="104"/>
      <c r="CR1412" s="104"/>
      <c r="CS1412" s="104"/>
      <c r="CT1412" s="104"/>
      <c r="CU1412" s="104"/>
    </row>
    <row r="1413" spans="1:99" ht="13" x14ac:dyDescent="0.3">
      <c r="A1413" s="104"/>
      <c r="B1413" s="104"/>
      <c r="C1413" s="104"/>
      <c r="D1413" s="104"/>
      <c r="E1413" s="104"/>
      <c r="F1413" s="104"/>
      <c r="G1413" s="104"/>
      <c r="H1413" s="104"/>
      <c r="I1413" s="104"/>
      <c r="J1413" s="104"/>
      <c r="K1413" s="104"/>
      <c r="L1413" s="104"/>
      <c r="M1413" s="104"/>
      <c r="P1413" s="104"/>
      <c r="Q1413" s="104"/>
      <c r="U1413" s="104"/>
      <c r="AQ1413" s="104"/>
      <c r="AR1413" s="104"/>
      <c r="AS1413" s="104"/>
      <c r="AT1413" s="104"/>
      <c r="AU1413" s="104"/>
      <c r="AV1413" s="104"/>
      <c r="AW1413" s="104"/>
      <c r="AX1413" s="104"/>
      <c r="AY1413" s="104"/>
      <c r="BH1413" s="104"/>
      <c r="BJ1413" s="104"/>
      <c r="BK1413" s="104"/>
      <c r="BL1413" s="104"/>
      <c r="BM1413" s="104"/>
      <c r="BN1413" s="104"/>
      <c r="BO1413" s="104"/>
      <c r="BP1413" s="104"/>
      <c r="BQ1413" s="104"/>
      <c r="BR1413" s="104"/>
      <c r="BS1413" s="104"/>
      <c r="BT1413" s="104"/>
      <c r="BV1413" s="104"/>
      <c r="BW1413" s="104"/>
      <c r="BX1413" s="104"/>
      <c r="BY1413" s="104"/>
      <c r="BZ1413" s="104"/>
      <c r="CA1413" s="104"/>
      <c r="CB1413" s="104"/>
      <c r="CC1413" s="104"/>
      <c r="CD1413" s="104"/>
      <c r="CE1413" s="104"/>
      <c r="CF1413" s="104"/>
      <c r="CG1413" s="104"/>
      <c r="CJ1413" s="104"/>
      <c r="CL1413" s="104"/>
      <c r="CM1413" s="104"/>
      <c r="CN1413" s="104"/>
      <c r="CO1413" s="104"/>
      <c r="CP1413" s="104"/>
      <c r="CQ1413" s="104"/>
      <c r="CR1413" s="104"/>
      <c r="CS1413" s="104"/>
      <c r="CT1413" s="104"/>
      <c r="CU1413" s="104"/>
    </row>
    <row r="1414" spans="1:99" ht="13" x14ac:dyDescent="0.3">
      <c r="A1414" s="104"/>
      <c r="B1414" s="104"/>
      <c r="C1414" s="104"/>
      <c r="D1414" s="104"/>
      <c r="E1414" s="104"/>
      <c r="F1414" s="104"/>
      <c r="G1414" s="104"/>
      <c r="H1414" s="104"/>
      <c r="I1414" s="104"/>
      <c r="J1414" s="104"/>
      <c r="K1414" s="104"/>
      <c r="L1414" s="104"/>
      <c r="M1414" s="104"/>
      <c r="P1414" s="104"/>
      <c r="Q1414" s="104"/>
      <c r="U1414" s="104"/>
      <c r="AQ1414" s="104"/>
      <c r="AR1414" s="104"/>
      <c r="AS1414" s="104"/>
      <c r="AT1414" s="104"/>
      <c r="AU1414" s="104"/>
      <c r="AV1414" s="104"/>
      <c r="AW1414" s="104"/>
      <c r="AX1414" s="104"/>
      <c r="AY1414" s="104"/>
      <c r="BH1414" s="104"/>
      <c r="BJ1414" s="104"/>
      <c r="BK1414" s="104"/>
      <c r="BL1414" s="104"/>
      <c r="BM1414" s="104"/>
      <c r="BN1414" s="104"/>
      <c r="BO1414" s="104"/>
      <c r="BP1414" s="104"/>
      <c r="BQ1414" s="104"/>
      <c r="BR1414" s="104"/>
      <c r="BS1414" s="104"/>
      <c r="BT1414" s="104"/>
      <c r="BV1414" s="104"/>
      <c r="BW1414" s="104"/>
      <c r="BX1414" s="104"/>
      <c r="BY1414" s="104"/>
      <c r="BZ1414" s="104"/>
      <c r="CA1414" s="104"/>
      <c r="CB1414" s="104"/>
      <c r="CC1414" s="104"/>
      <c r="CD1414" s="104"/>
      <c r="CE1414" s="104"/>
      <c r="CF1414" s="104"/>
      <c r="CG1414" s="104"/>
      <c r="CJ1414" s="104"/>
      <c r="CL1414" s="104"/>
      <c r="CM1414" s="104"/>
      <c r="CN1414" s="104"/>
      <c r="CO1414" s="104"/>
      <c r="CP1414" s="104"/>
      <c r="CQ1414" s="104"/>
      <c r="CR1414" s="104"/>
      <c r="CS1414" s="104"/>
      <c r="CT1414" s="104"/>
      <c r="CU1414" s="104"/>
    </row>
    <row r="1415" spans="1:99" ht="13" x14ac:dyDescent="0.3">
      <c r="A1415" s="104"/>
      <c r="B1415" s="104"/>
      <c r="C1415" s="104"/>
      <c r="D1415" s="104"/>
      <c r="E1415" s="104"/>
      <c r="F1415" s="104"/>
      <c r="G1415" s="104"/>
      <c r="H1415" s="104"/>
      <c r="I1415" s="104"/>
      <c r="J1415" s="104"/>
      <c r="K1415" s="104"/>
      <c r="L1415" s="104"/>
      <c r="M1415" s="104"/>
      <c r="P1415" s="104"/>
      <c r="Q1415" s="104"/>
      <c r="U1415" s="104"/>
      <c r="AQ1415" s="104"/>
      <c r="AR1415" s="104"/>
      <c r="AS1415" s="104"/>
      <c r="AT1415" s="104"/>
      <c r="AU1415" s="104"/>
      <c r="AV1415" s="104"/>
      <c r="AW1415" s="104"/>
      <c r="AX1415" s="104"/>
      <c r="AY1415" s="104"/>
      <c r="BH1415" s="104"/>
      <c r="BJ1415" s="104"/>
      <c r="BK1415" s="104"/>
      <c r="BL1415" s="104"/>
      <c r="BM1415" s="104"/>
      <c r="BN1415" s="104"/>
      <c r="BO1415" s="104"/>
      <c r="BP1415" s="104"/>
      <c r="BQ1415" s="104"/>
      <c r="BR1415" s="104"/>
      <c r="BS1415" s="104"/>
      <c r="BT1415" s="104"/>
      <c r="BV1415" s="104"/>
      <c r="BW1415" s="104"/>
      <c r="BX1415" s="104"/>
      <c r="BY1415" s="104"/>
      <c r="BZ1415" s="104"/>
      <c r="CA1415" s="104"/>
      <c r="CB1415" s="104"/>
      <c r="CC1415" s="104"/>
      <c r="CD1415" s="104"/>
      <c r="CE1415" s="104"/>
      <c r="CF1415" s="104"/>
      <c r="CG1415" s="104"/>
      <c r="CJ1415" s="104"/>
      <c r="CL1415" s="104"/>
      <c r="CM1415" s="104"/>
      <c r="CN1415" s="104"/>
      <c r="CO1415" s="104"/>
      <c r="CP1415" s="104"/>
      <c r="CQ1415" s="104"/>
      <c r="CR1415" s="104"/>
      <c r="CS1415" s="104"/>
      <c r="CT1415" s="104"/>
      <c r="CU1415" s="104"/>
    </row>
    <row r="1416" spans="1:99" ht="13" x14ac:dyDescent="0.3">
      <c r="A1416" s="104"/>
      <c r="B1416" s="104"/>
      <c r="C1416" s="104"/>
      <c r="D1416" s="104"/>
      <c r="E1416" s="104"/>
      <c r="F1416" s="104"/>
      <c r="G1416" s="104"/>
      <c r="H1416" s="104"/>
      <c r="I1416" s="104"/>
      <c r="J1416" s="104"/>
      <c r="K1416" s="104"/>
      <c r="L1416" s="104"/>
      <c r="M1416" s="104"/>
      <c r="P1416" s="104"/>
      <c r="Q1416" s="104"/>
      <c r="U1416" s="104"/>
      <c r="AQ1416" s="104"/>
      <c r="AR1416" s="104"/>
      <c r="AS1416" s="104"/>
      <c r="AT1416" s="104"/>
      <c r="AU1416" s="104"/>
      <c r="AV1416" s="104"/>
      <c r="AW1416" s="104"/>
      <c r="AX1416" s="104"/>
      <c r="AY1416" s="104"/>
      <c r="BH1416" s="104"/>
      <c r="BJ1416" s="104"/>
      <c r="BK1416" s="104"/>
      <c r="BL1416" s="104"/>
      <c r="BM1416" s="104"/>
      <c r="BN1416" s="104"/>
      <c r="BO1416" s="104"/>
      <c r="BP1416" s="104"/>
      <c r="BQ1416" s="104"/>
      <c r="BR1416" s="104"/>
      <c r="BS1416" s="104"/>
      <c r="BT1416" s="104"/>
      <c r="BV1416" s="104"/>
      <c r="BW1416" s="104"/>
      <c r="BX1416" s="104"/>
      <c r="BY1416" s="104"/>
      <c r="BZ1416" s="104"/>
      <c r="CA1416" s="104"/>
      <c r="CB1416" s="104"/>
      <c r="CC1416" s="104"/>
      <c r="CD1416" s="104"/>
      <c r="CE1416" s="104"/>
      <c r="CF1416" s="104"/>
      <c r="CG1416" s="104"/>
      <c r="CJ1416" s="104"/>
      <c r="CL1416" s="104"/>
      <c r="CM1416" s="104"/>
      <c r="CN1416" s="104"/>
      <c r="CO1416" s="104"/>
      <c r="CP1416" s="104"/>
      <c r="CQ1416" s="104"/>
      <c r="CR1416" s="104"/>
      <c r="CS1416" s="104"/>
      <c r="CT1416" s="104"/>
      <c r="CU1416" s="104"/>
    </row>
    <row r="1417" spans="1:99" ht="13" x14ac:dyDescent="0.3">
      <c r="A1417" s="104"/>
      <c r="B1417" s="104"/>
      <c r="C1417" s="104"/>
      <c r="D1417" s="104"/>
      <c r="E1417" s="104"/>
      <c r="F1417" s="104"/>
      <c r="G1417" s="104"/>
      <c r="H1417" s="104"/>
      <c r="I1417" s="104"/>
      <c r="J1417" s="104"/>
      <c r="K1417" s="104"/>
      <c r="L1417" s="104"/>
      <c r="M1417" s="104"/>
      <c r="P1417" s="104"/>
      <c r="Q1417" s="104"/>
      <c r="U1417" s="104"/>
      <c r="AQ1417" s="104"/>
      <c r="AR1417" s="104"/>
      <c r="AS1417" s="104"/>
      <c r="AT1417" s="104"/>
      <c r="AU1417" s="104"/>
      <c r="AV1417" s="104"/>
      <c r="AW1417" s="104"/>
      <c r="AX1417" s="104"/>
      <c r="AY1417" s="104"/>
      <c r="BH1417" s="104"/>
      <c r="BJ1417" s="104"/>
      <c r="BK1417" s="104"/>
      <c r="BL1417" s="104"/>
      <c r="BM1417" s="104"/>
      <c r="BN1417" s="104"/>
      <c r="BO1417" s="104"/>
      <c r="BP1417" s="104"/>
      <c r="BQ1417" s="104"/>
      <c r="BR1417" s="104"/>
      <c r="BS1417" s="104"/>
      <c r="BT1417" s="104"/>
      <c r="BV1417" s="104"/>
      <c r="BW1417" s="104"/>
      <c r="BX1417" s="104"/>
      <c r="BY1417" s="104"/>
      <c r="BZ1417" s="104"/>
      <c r="CA1417" s="104"/>
      <c r="CB1417" s="104"/>
      <c r="CC1417" s="104"/>
      <c r="CD1417" s="104"/>
      <c r="CE1417" s="104"/>
      <c r="CF1417" s="104"/>
      <c r="CG1417" s="104"/>
      <c r="CJ1417" s="104"/>
      <c r="CL1417" s="104"/>
      <c r="CM1417" s="104"/>
      <c r="CN1417" s="104"/>
      <c r="CO1417" s="104"/>
      <c r="CP1417" s="104"/>
      <c r="CQ1417" s="104"/>
      <c r="CR1417" s="104"/>
      <c r="CS1417" s="104"/>
      <c r="CT1417" s="104"/>
      <c r="CU1417" s="104"/>
    </row>
    <row r="1418" spans="1:99" ht="13" x14ac:dyDescent="0.3">
      <c r="A1418" s="104"/>
      <c r="B1418" s="104"/>
      <c r="C1418" s="104"/>
      <c r="D1418" s="104"/>
      <c r="E1418" s="104"/>
      <c r="F1418" s="104"/>
      <c r="G1418" s="104"/>
      <c r="H1418" s="104"/>
      <c r="I1418" s="104"/>
      <c r="J1418" s="104"/>
      <c r="K1418" s="104"/>
      <c r="L1418" s="104"/>
      <c r="M1418" s="104"/>
      <c r="P1418" s="104"/>
      <c r="Q1418" s="104"/>
      <c r="U1418" s="104"/>
      <c r="AQ1418" s="104"/>
      <c r="AR1418" s="104"/>
      <c r="AS1418" s="104"/>
      <c r="AT1418" s="104"/>
      <c r="AU1418" s="104"/>
      <c r="AV1418" s="104"/>
      <c r="AW1418" s="104"/>
      <c r="AX1418" s="104"/>
      <c r="AY1418" s="104"/>
      <c r="BH1418" s="104"/>
      <c r="BJ1418" s="104"/>
      <c r="BK1418" s="104"/>
      <c r="BL1418" s="104"/>
      <c r="BM1418" s="104"/>
      <c r="BN1418" s="104"/>
      <c r="BO1418" s="104"/>
      <c r="BP1418" s="104"/>
      <c r="BQ1418" s="104"/>
      <c r="BR1418" s="104"/>
      <c r="BS1418" s="104"/>
      <c r="BT1418" s="104"/>
      <c r="BV1418" s="104"/>
      <c r="BW1418" s="104"/>
      <c r="BX1418" s="104"/>
      <c r="BY1418" s="104"/>
      <c r="BZ1418" s="104"/>
      <c r="CA1418" s="104"/>
      <c r="CB1418" s="104"/>
      <c r="CC1418" s="104"/>
      <c r="CD1418" s="104"/>
      <c r="CE1418" s="104"/>
      <c r="CF1418" s="104"/>
      <c r="CG1418" s="104"/>
      <c r="CJ1418" s="104"/>
      <c r="CL1418" s="104"/>
      <c r="CM1418" s="104"/>
      <c r="CN1418" s="104"/>
      <c r="CO1418" s="104"/>
      <c r="CP1418" s="104"/>
      <c r="CQ1418" s="104"/>
      <c r="CR1418" s="104"/>
      <c r="CS1418" s="104"/>
      <c r="CT1418" s="104"/>
      <c r="CU1418" s="104"/>
    </row>
    <row r="1419" spans="1:99" ht="13" x14ac:dyDescent="0.3">
      <c r="A1419" s="104"/>
      <c r="B1419" s="104"/>
      <c r="C1419" s="104"/>
      <c r="D1419" s="104"/>
      <c r="E1419" s="104"/>
      <c r="F1419" s="104"/>
      <c r="G1419" s="104"/>
      <c r="H1419" s="104"/>
      <c r="I1419" s="104"/>
      <c r="J1419" s="104"/>
      <c r="K1419" s="104"/>
      <c r="L1419" s="104"/>
      <c r="M1419" s="104"/>
      <c r="P1419" s="104"/>
      <c r="Q1419" s="104"/>
      <c r="U1419" s="104"/>
      <c r="AQ1419" s="104"/>
      <c r="AR1419" s="104"/>
      <c r="AS1419" s="104"/>
      <c r="AT1419" s="104"/>
      <c r="AU1419" s="104"/>
      <c r="AV1419" s="104"/>
      <c r="AW1419" s="104"/>
      <c r="AX1419" s="104"/>
      <c r="AY1419" s="104"/>
      <c r="BH1419" s="104"/>
      <c r="BJ1419" s="104"/>
      <c r="BK1419" s="104"/>
      <c r="BL1419" s="104"/>
      <c r="BM1419" s="104"/>
      <c r="BN1419" s="104"/>
      <c r="BO1419" s="104"/>
      <c r="BP1419" s="104"/>
      <c r="BQ1419" s="104"/>
      <c r="BR1419" s="104"/>
      <c r="BS1419" s="104"/>
      <c r="BT1419" s="104"/>
      <c r="BV1419" s="104"/>
      <c r="BW1419" s="104"/>
      <c r="BX1419" s="104"/>
      <c r="BY1419" s="104"/>
      <c r="BZ1419" s="104"/>
      <c r="CA1419" s="104"/>
      <c r="CB1419" s="104"/>
      <c r="CC1419" s="104"/>
      <c r="CD1419" s="104"/>
      <c r="CE1419" s="104"/>
      <c r="CF1419" s="104"/>
      <c r="CG1419" s="104"/>
      <c r="CJ1419" s="104"/>
      <c r="CL1419" s="104"/>
      <c r="CM1419" s="104"/>
      <c r="CN1419" s="104"/>
      <c r="CO1419" s="104"/>
      <c r="CP1419" s="104"/>
      <c r="CQ1419" s="104"/>
      <c r="CR1419" s="104"/>
      <c r="CS1419" s="104"/>
      <c r="CT1419" s="104"/>
      <c r="CU1419" s="104"/>
    </row>
    <row r="1420" spans="1:99" ht="13" x14ac:dyDescent="0.3">
      <c r="A1420" s="104"/>
      <c r="B1420" s="104"/>
      <c r="C1420" s="104"/>
      <c r="D1420" s="104"/>
      <c r="E1420" s="104"/>
      <c r="F1420" s="104"/>
      <c r="G1420" s="104"/>
      <c r="H1420" s="104"/>
      <c r="I1420" s="104"/>
      <c r="J1420" s="104"/>
      <c r="K1420" s="104"/>
      <c r="L1420" s="104"/>
      <c r="M1420" s="104"/>
      <c r="P1420" s="104"/>
      <c r="Q1420" s="104"/>
      <c r="U1420" s="104"/>
      <c r="AQ1420" s="104"/>
      <c r="AR1420" s="104"/>
      <c r="AS1420" s="104"/>
      <c r="AT1420" s="104"/>
      <c r="AU1420" s="104"/>
      <c r="AV1420" s="104"/>
      <c r="AW1420" s="104"/>
      <c r="AX1420" s="104"/>
      <c r="AY1420" s="104"/>
      <c r="BH1420" s="104"/>
      <c r="BJ1420" s="104"/>
      <c r="BK1420" s="104"/>
      <c r="BL1420" s="104"/>
      <c r="BM1420" s="104"/>
      <c r="BN1420" s="104"/>
      <c r="BO1420" s="104"/>
      <c r="BP1420" s="104"/>
      <c r="BQ1420" s="104"/>
      <c r="BR1420" s="104"/>
      <c r="BS1420" s="104"/>
      <c r="BT1420" s="104"/>
      <c r="BV1420" s="104"/>
      <c r="BW1420" s="104"/>
      <c r="BX1420" s="104"/>
      <c r="BY1420" s="104"/>
      <c r="BZ1420" s="104"/>
      <c r="CA1420" s="104"/>
      <c r="CB1420" s="104"/>
      <c r="CC1420" s="104"/>
      <c r="CD1420" s="104"/>
      <c r="CE1420" s="104"/>
      <c r="CF1420" s="104"/>
      <c r="CG1420" s="104"/>
      <c r="CJ1420" s="104"/>
      <c r="CL1420" s="104"/>
      <c r="CM1420" s="104"/>
      <c r="CN1420" s="104"/>
      <c r="CO1420" s="104"/>
      <c r="CP1420" s="104"/>
      <c r="CQ1420" s="104"/>
      <c r="CR1420" s="104"/>
      <c r="CS1420" s="104"/>
      <c r="CT1420" s="104"/>
      <c r="CU1420" s="104"/>
    </row>
    <row r="1421" spans="1:99" ht="13" x14ac:dyDescent="0.3">
      <c r="A1421" s="104"/>
      <c r="B1421" s="104"/>
      <c r="C1421" s="104"/>
      <c r="D1421" s="104"/>
      <c r="E1421" s="104"/>
      <c r="F1421" s="104"/>
      <c r="G1421" s="104"/>
      <c r="H1421" s="104"/>
      <c r="I1421" s="104"/>
      <c r="J1421" s="104"/>
      <c r="K1421" s="104"/>
      <c r="L1421" s="104"/>
      <c r="M1421" s="104"/>
      <c r="P1421" s="104"/>
      <c r="Q1421" s="104"/>
      <c r="U1421" s="104"/>
      <c r="AQ1421" s="104"/>
      <c r="AR1421" s="104"/>
      <c r="AS1421" s="104"/>
      <c r="AT1421" s="104"/>
      <c r="AU1421" s="104"/>
      <c r="AV1421" s="104"/>
      <c r="AW1421" s="104"/>
      <c r="AX1421" s="104"/>
      <c r="AY1421" s="104"/>
      <c r="BH1421" s="104"/>
      <c r="BJ1421" s="104"/>
      <c r="BK1421" s="104"/>
      <c r="BL1421" s="104"/>
      <c r="BM1421" s="104"/>
      <c r="BN1421" s="104"/>
      <c r="BO1421" s="104"/>
      <c r="BP1421" s="104"/>
      <c r="BQ1421" s="104"/>
      <c r="BR1421" s="104"/>
      <c r="BS1421" s="104"/>
      <c r="BT1421" s="104"/>
      <c r="BV1421" s="104"/>
      <c r="BW1421" s="104"/>
      <c r="BX1421" s="104"/>
      <c r="BY1421" s="104"/>
      <c r="BZ1421" s="104"/>
      <c r="CA1421" s="104"/>
      <c r="CB1421" s="104"/>
      <c r="CC1421" s="104"/>
      <c r="CD1421" s="104"/>
      <c r="CE1421" s="104"/>
      <c r="CF1421" s="104"/>
      <c r="CG1421" s="104"/>
      <c r="CJ1421" s="104"/>
      <c r="CL1421" s="104"/>
      <c r="CM1421" s="104"/>
      <c r="CN1421" s="104"/>
      <c r="CO1421" s="104"/>
      <c r="CP1421" s="104"/>
      <c r="CQ1421" s="104"/>
      <c r="CR1421" s="104"/>
      <c r="CS1421" s="104"/>
      <c r="CT1421" s="104"/>
      <c r="CU1421" s="104"/>
    </row>
    <row r="1422" spans="1:99" ht="13" x14ac:dyDescent="0.3">
      <c r="A1422" s="104"/>
      <c r="B1422" s="104"/>
      <c r="C1422" s="104"/>
      <c r="D1422" s="104"/>
      <c r="E1422" s="104"/>
      <c r="F1422" s="104"/>
      <c r="G1422" s="104"/>
      <c r="H1422" s="104"/>
      <c r="I1422" s="104"/>
      <c r="J1422" s="104"/>
      <c r="K1422" s="104"/>
      <c r="L1422" s="104"/>
      <c r="M1422" s="104"/>
      <c r="P1422" s="104"/>
      <c r="Q1422" s="104"/>
      <c r="U1422" s="104"/>
      <c r="AQ1422" s="104"/>
      <c r="AR1422" s="104"/>
      <c r="AS1422" s="104"/>
      <c r="AT1422" s="104"/>
      <c r="AU1422" s="104"/>
      <c r="AV1422" s="104"/>
      <c r="AW1422" s="104"/>
      <c r="AX1422" s="104"/>
      <c r="AY1422" s="104"/>
      <c r="BH1422" s="104"/>
      <c r="BJ1422" s="104"/>
      <c r="BK1422" s="104"/>
      <c r="BL1422" s="104"/>
      <c r="BM1422" s="104"/>
      <c r="BN1422" s="104"/>
      <c r="BO1422" s="104"/>
      <c r="BP1422" s="104"/>
      <c r="BQ1422" s="104"/>
      <c r="BR1422" s="104"/>
      <c r="BS1422" s="104"/>
      <c r="BT1422" s="104"/>
      <c r="BV1422" s="104"/>
      <c r="BW1422" s="104"/>
      <c r="BX1422" s="104"/>
      <c r="BY1422" s="104"/>
      <c r="BZ1422" s="104"/>
      <c r="CA1422" s="104"/>
      <c r="CB1422" s="104"/>
      <c r="CC1422" s="104"/>
      <c r="CD1422" s="104"/>
      <c r="CE1422" s="104"/>
      <c r="CF1422" s="104"/>
      <c r="CG1422" s="104"/>
      <c r="CJ1422" s="104"/>
      <c r="CL1422" s="104"/>
      <c r="CM1422" s="104"/>
      <c r="CN1422" s="104"/>
      <c r="CO1422" s="104"/>
      <c r="CP1422" s="104"/>
      <c r="CQ1422" s="104"/>
      <c r="CR1422" s="104"/>
      <c r="CS1422" s="104"/>
      <c r="CT1422" s="104"/>
      <c r="CU1422" s="104"/>
    </row>
    <row r="1423" spans="1:99" ht="13" x14ac:dyDescent="0.3">
      <c r="A1423" s="104"/>
      <c r="B1423" s="104"/>
      <c r="C1423" s="104"/>
      <c r="D1423" s="104"/>
      <c r="E1423" s="104"/>
      <c r="F1423" s="104"/>
      <c r="G1423" s="104"/>
      <c r="H1423" s="104"/>
      <c r="I1423" s="104"/>
      <c r="J1423" s="104"/>
      <c r="K1423" s="104"/>
      <c r="L1423" s="104"/>
      <c r="M1423" s="104"/>
      <c r="P1423" s="104"/>
      <c r="Q1423" s="104"/>
      <c r="U1423" s="104"/>
      <c r="AQ1423" s="104"/>
      <c r="AR1423" s="104"/>
      <c r="AS1423" s="104"/>
      <c r="AT1423" s="104"/>
      <c r="AU1423" s="104"/>
      <c r="AV1423" s="104"/>
      <c r="AW1423" s="104"/>
      <c r="AX1423" s="104"/>
      <c r="AY1423" s="104"/>
      <c r="BH1423" s="104"/>
      <c r="BJ1423" s="104"/>
      <c r="BK1423" s="104"/>
      <c r="BL1423" s="104"/>
      <c r="BM1423" s="104"/>
      <c r="BN1423" s="104"/>
      <c r="BO1423" s="104"/>
      <c r="BP1423" s="104"/>
      <c r="BQ1423" s="104"/>
      <c r="BR1423" s="104"/>
      <c r="BS1423" s="104"/>
      <c r="BT1423" s="104"/>
      <c r="BV1423" s="104"/>
      <c r="BW1423" s="104"/>
      <c r="BX1423" s="104"/>
      <c r="BY1423" s="104"/>
      <c r="BZ1423" s="104"/>
      <c r="CA1423" s="104"/>
      <c r="CB1423" s="104"/>
      <c r="CC1423" s="104"/>
      <c r="CD1423" s="104"/>
      <c r="CE1423" s="104"/>
      <c r="CF1423" s="104"/>
      <c r="CG1423" s="104"/>
      <c r="CJ1423" s="104"/>
      <c r="CL1423" s="104"/>
      <c r="CM1423" s="104"/>
      <c r="CN1423" s="104"/>
      <c r="CO1423" s="104"/>
      <c r="CP1423" s="104"/>
      <c r="CQ1423" s="104"/>
      <c r="CR1423" s="104"/>
      <c r="CS1423" s="104"/>
      <c r="CT1423" s="104"/>
      <c r="CU1423" s="104"/>
    </row>
    <row r="1424" spans="1:99" ht="13" x14ac:dyDescent="0.3">
      <c r="A1424" s="104"/>
      <c r="B1424" s="104"/>
      <c r="C1424" s="104"/>
      <c r="D1424" s="104"/>
      <c r="E1424" s="104"/>
      <c r="F1424" s="104"/>
      <c r="G1424" s="104"/>
      <c r="H1424" s="104"/>
      <c r="I1424" s="104"/>
      <c r="J1424" s="104"/>
      <c r="K1424" s="104"/>
      <c r="L1424" s="104"/>
      <c r="M1424" s="104"/>
      <c r="P1424" s="104"/>
      <c r="Q1424" s="104"/>
      <c r="U1424" s="104"/>
      <c r="AQ1424" s="104"/>
      <c r="AR1424" s="104"/>
      <c r="AS1424" s="104"/>
      <c r="AT1424" s="104"/>
      <c r="AU1424" s="104"/>
      <c r="AV1424" s="104"/>
      <c r="AW1424" s="104"/>
      <c r="AX1424" s="104"/>
      <c r="AY1424" s="104"/>
      <c r="BH1424" s="104"/>
      <c r="BJ1424" s="104"/>
      <c r="BK1424" s="104"/>
      <c r="BL1424" s="104"/>
      <c r="BM1424" s="104"/>
      <c r="BN1424" s="104"/>
      <c r="BO1424" s="104"/>
      <c r="BP1424" s="104"/>
      <c r="BQ1424" s="104"/>
      <c r="BR1424" s="104"/>
      <c r="BS1424" s="104"/>
      <c r="BT1424" s="104"/>
      <c r="BV1424" s="104"/>
      <c r="BW1424" s="104"/>
      <c r="BX1424" s="104"/>
      <c r="BY1424" s="104"/>
      <c r="BZ1424" s="104"/>
      <c r="CA1424" s="104"/>
      <c r="CB1424" s="104"/>
      <c r="CC1424" s="104"/>
      <c r="CD1424" s="104"/>
      <c r="CE1424" s="104"/>
      <c r="CF1424" s="104"/>
      <c r="CG1424" s="104"/>
      <c r="CJ1424" s="104"/>
      <c r="CL1424" s="104"/>
      <c r="CM1424" s="104"/>
      <c r="CN1424" s="104"/>
      <c r="CO1424" s="104"/>
      <c r="CP1424" s="104"/>
      <c r="CQ1424" s="104"/>
      <c r="CR1424" s="104"/>
      <c r="CS1424" s="104"/>
      <c r="CT1424" s="104"/>
      <c r="CU1424" s="104"/>
    </row>
    <row r="1425" spans="1:99" ht="13" x14ac:dyDescent="0.3">
      <c r="A1425" s="104"/>
      <c r="B1425" s="104"/>
      <c r="C1425" s="104"/>
      <c r="D1425" s="104"/>
      <c r="E1425" s="104"/>
      <c r="F1425" s="104"/>
      <c r="G1425" s="104"/>
      <c r="H1425" s="104"/>
      <c r="I1425" s="104"/>
      <c r="J1425" s="104"/>
      <c r="K1425" s="104"/>
      <c r="L1425" s="104"/>
      <c r="M1425" s="104"/>
      <c r="P1425" s="104"/>
      <c r="Q1425" s="104"/>
      <c r="U1425" s="104"/>
      <c r="AQ1425" s="104"/>
      <c r="AR1425" s="104"/>
      <c r="AS1425" s="104"/>
      <c r="AT1425" s="104"/>
      <c r="AU1425" s="104"/>
      <c r="AV1425" s="104"/>
      <c r="AW1425" s="104"/>
      <c r="AX1425" s="104"/>
      <c r="AY1425" s="104"/>
      <c r="BH1425" s="104"/>
      <c r="BJ1425" s="104"/>
      <c r="BK1425" s="104"/>
      <c r="BL1425" s="104"/>
      <c r="BM1425" s="104"/>
      <c r="BN1425" s="104"/>
      <c r="BO1425" s="104"/>
      <c r="BP1425" s="104"/>
      <c r="BQ1425" s="104"/>
      <c r="BR1425" s="104"/>
      <c r="BS1425" s="104"/>
      <c r="BT1425" s="104"/>
      <c r="BV1425" s="104"/>
      <c r="BW1425" s="104"/>
      <c r="BX1425" s="104"/>
      <c r="BY1425" s="104"/>
      <c r="BZ1425" s="104"/>
      <c r="CA1425" s="104"/>
      <c r="CB1425" s="104"/>
      <c r="CC1425" s="104"/>
      <c r="CD1425" s="104"/>
      <c r="CE1425" s="104"/>
      <c r="CF1425" s="104"/>
      <c r="CG1425" s="104"/>
      <c r="CJ1425" s="104"/>
      <c r="CL1425" s="104"/>
      <c r="CM1425" s="104"/>
      <c r="CN1425" s="104"/>
      <c r="CO1425" s="104"/>
      <c r="CP1425" s="104"/>
      <c r="CQ1425" s="104"/>
      <c r="CR1425" s="104"/>
      <c r="CS1425" s="104"/>
      <c r="CT1425" s="104"/>
      <c r="CU1425" s="104"/>
    </row>
    <row r="1426" spans="1:99" ht="13" x14ac:dyDescent="0.3">
      <c r="A1426" s="104"/>
      <c r="B1426" s="104"/>
      <c r="C1426" s="104"/>
      <c r="D1426" s="104"/>
      <c r="E1426" s="104"/>
      <c r="F1426" s="104"/>
      <c r="G1426" s="104"/>
      <c r="H1426" s="104"/>
      <c r="I1426" s="104"/>
      <c r="J1426" s="104"/>
      <c r="K1426" s="104"/>
      <c r="L1426" s="104"/>
      <c r="M1426" s="104"/>
      <c r="P1426" s="104"/>
      <c r="Q1426" s="104"/>
      <c r="U1426" s="104"/>
      <c r="AQ1426" s="104"/>
      <c r="AR1426" s="104"/>
      <c r="AS1426" s="104"/>
      <c r="AT1426" s="104"/>
      <c r="AU1426" s="104"/>
      <c r="AV1426" s="104"/>
      <c r="AW1426" s="104"/>
      <c r="AX1426" s="104"/>
      <c r="AY1426" s="104"/>
      <c r="BH1426" s="104"/>
      <c r="BJ1426" s="104"/>
      <c r="BK1426" s="104"/>
      <c r="BL1426" s="104"/>
      <c r="BM1426" s="104"/>
      <c r="BN1426" s="104"/>
      <c r="BO1426" s="104"/>
      <c r="BP1426" s="104"/>
      <c r="BQ1426" s="104"/>
      <c r="BR1426" s="104"/>
      <c r="BS1426" s="104"/>
      <c r="BT1426" s="104"/>
      <c r="BV1426" s="104"/>
      <c r="BW1426" s="104"/>
      <c r="BX1426" s="104"/>
      <c r="BY1426" s="104"/>
      <c r="BZ1426" s="104"/>
      <c r="CA1426" s="104"/>
      <c r="CB1426" s="104"/>
      <c r="CC1426" s="104"/>
      <c r="CD1426" s="104"/>
      <c r="CE1426" s="104"/>
      <c r="CF1426" s="104"/>
      <c r="CG1426" s="104"/>
      <c r="CJ1426" s="104"/>
      <c r="CL1426" s="104"/>
      <c r="CM1426" s="104"/>
      <c r="CN1426" s="104"/>
      <c r="CO1426" s="104"/>
      <c r="CP1426" s="104"/>
      <c r="CQ1426" s="104"/>
      <c r="CR1426" s="104"/>
      <c r="CS1426" s="104"/>
      <c r="CT1426" s="104"/>
      <c r="CU1426" s="104"/>
    </row>
    <row r="1427" spans="1:99" ht="13" x14ac:dyDescent="0.3">
      <c r="A1427" s="104"/>
      <c r="B1427" s="104"/>
      <c r="C1427" s="104"/>
      <c r="D1427" s="104"/>
      <c r="E1427" s="104"/>
      <c r="F1427" s="104"/>
      <c r="G1427" s="104"/>
      <c r="H1427" s="104"/>
      <c r="I1427" s="104"/>
      <c r="J1427" s="104"/>
      <c r="K1427" s="104"/>
      <c r="L1427" s="104"/>
      <c r="M1427" s="104"/>
      <c r="P1427" s="104"/>
      <c r="Q1427" s="104"/>
      <c r="U1427" s="104"/>
      <c r="AQ1427" s="104"/>
      <c r="AR1427" s="104"/>
      <c r="AS1427" s="104"/>
      <c r="AT1427" s="104"/>
      <c r="AU1427" s="104"/>
      <c r="AV1427" s="104"/>
      <c r="AW1427" s="104"/>
      <c r="AX1427" s="104"/>
      <c r="AY1427" s="104"/>
      <c r="BH1427" s="104"/>
      <c r="BJ1427" s="104"/>
      <c r="BK1427" s="104"/>
      <c r="BL1427" s="104"/>
      <c r="BM1427" s="104"/>
      <c r="BN1427" s="104"/>
      <c r="BO1427" s="104"/>
      <c r="BP1427" s="104"/>
      <c r="BQ1427" s="104"/>
      <c r="BR1427" s="104"/>
      <c r="BS1427" s="104"/>
      <c r="BT1427" s="104"/>
      <c r="BV1427" s="104"/>
      <c r="BW1427" s="104"/>
      <c r="BX1427" s="104"/>
      <c r="BY1427" s="104"/>
      <c r="BZ1427" s="104"/>
      <c r="CA1427" s="104"/>
      <c r="CB1427" s="104"/>
      <c r="CC1427" s="104"/>
      <c r="CD1427" s="104"/>
      <c r="CE1427" s="104"/>
      <c r="CF1427" s="104"/>
      <c r="CG1427" s="104"/>
      <c r="CJ1427" s="104"/>
      <c r="CL1427" s="104"/>
      <c r="CM1427" s="104"/>
      <c r="CN1427" s="104"/>
      <c r="CO1427" s="104"/>
      <c r="CP1427" s="104"/>
      <c r="CQ1427" s="104"/>
      <c r="CR1427" s="104"/>
      <c r="CS1427" s="104"/>
      <c r="CT1427" s="104"/>
      <c r="CU1427" s="104"/>
    </row>
    <row r="1428" spans="1:99" ht="13" x14ac:dyDescent="0.3">
      <c r="A1428" s="104"/>
      <c r="B1428" s="104"/>
      <c r="C1428" s="104"/>
      <c r="D1428" s="104"/>
      <c r="E1428" s="104"/>
      <c r="F1428" s="104"/>
      <c r="G1428" s="104"/>
      <c r="H1428" s="104"/>
      <c r="I1428" s="104"/>
      <c r="J1428" s="104"/>
      <c r="K1428" s="104"/>
      <c r="L1428" s="104"/>
      <c r="M1428" s="104"/>
      <c r="P1428" s="104"/>
      <c r="Q1428" s="104"/>
      <c r="U1428" s="104"/>
      <c r="AQ1428" s="104"/>
      <c r="AR1428" s="104"/>
      <c r="AS1428" s="104"/>
      <c r="AT1428" s="104"/>
      <c r="AU1428" s="104"/>
      <c r="AV1428" s="104"/>
      <c r="AW1428" s="104"/>
      <c r="AX1428" s="104"/>
      <c r="AY1428" s="104"/>
      <c r="BH1428" s="104"/>
      <c r="BJ1428" s="104"/>
      <c r="BK1428" s="104"/>
      <c r="BL1428" s="104"/>
      <c r="BM1428" s="104"/>
      <c r="BN1428" s="104"/>
      <c r="BO1428" s="104"/>
      <c r="BP1428" s="104"/>
      <c r="BQ1428" s="104"/>
      <c r="BR1428" s="104"/>
      <c r="BS1428" s="104"/>
      <c r="BT1428" s="104"/>
      <c r="BV1428" s="104"/>
      <c r="BW1428" s="104"/>
      <c r="BX1428" s="104"/>
      <c r="BY1428" s="104"/>
      <c r="BZ1428" s="104"/>
      <c r="CA1428" s="104"/>
      <c r="CB1428" s="104"/>
      <c r="CC1428" s="104"/>
      <c r="CD1428" s="104"/>
      <c r="CE1428" s="104"/>
      <c r="CF1428" s="104"/>
      <c r="CG1428" s="104"/>
      <c r="CJ1428" s="104"/>
      <c r="CL1428" s="104"/>
      <c r="CM1428" s="104"/>
      <c r="CN1428" s="104"/>
      <c r="CO1428" s="104"/>
      <c r="CP1428" s="104"/>
      <c r="CQ1428" s="104"/>
      <c r="CR1428" s="104"/>
      <c r="CS1428" s="104"/>
      <c r="CT1428" s="104"/>
      <c r="CU1428" s="104"/>
    </row>
    <row r="1429" spans="1:99" ht="13" x14ac:dyDescent="0.3">
      <c r="A1429" s="104"/>
      <c r="B1429" s="104"/>
      <c r="C1429" s="104"/>
      <c r="D1429" s="104"/>
      <c r="E1429" s="104"/>
      <c r="F1429" s="104"/>
      <c r="G1429" s="104"/>
      <c r="H1429" s="104"/>
      <c r="I1429" s="104"/>
      <c r="J1429" s="104"/>
      <c r="K1429" s="104"/>
      <c r="L1429" s="104"/>
      <c r="M1429" s="104"/>
      <c r="P1429" s="104"/>
      <c r="Q1429" s="104"/>
      <c r="U1429" s="104"/>
      <c r="AQ1429" s="104"/>
      <c r="AR1429" s="104"/>
      <c r="AS1429" s="104"/>
      <c r="AT1429" s="104"/>
      <c r="AU1429" s="104"/>
      <c r="AV1429" s="104"/>
      <c r="AW1429" s="104"/>
      <c r="AX1429" s="104"/>
      <c r="AY1429" s="104"/>
      <c r="BH1429" s="104"/>
      <c r="BJ1429" s="104"/>
      <c r="BK1429" s="104"/>
      <c r="BL1429" s="104"/>
      <c r="BM1429" s="104"/>
      <c r="BN1429" s="104"/>
      <c r="BO1429" s="104"/>
      <c r="BP1429" s="104"/>
      <c r="BQ1429" s="104"/>
      <c r="BR1429" s="104"/>
      <c r="BS1429" s="104"/>
      <c r="BT1429" s="104"/>
      <c r="BV1429" s="104"/>
      <c r="BW1429" s="104"/>
      <c r="BX1429" s="104"/>
      <c r="BY1429" s="104"/>
      <c r="BZ1429" s="104"/>
      <c r="CA1429" s="104"/>
      <c r="CB1429" s="104"/>
      <c r="CC1429" s="104"/>
      <c r="CD1429" s="104"/>
      <c r="CE1429" s="104"/>
      <c r="CF1429" s="104"/>
      <c r="CG1429" s="104"/>
      <c r="CJ1429" s="104"/>
      <c r="CL1429" s="104"/>
      <c r="CM1429" s="104"/>
      <c r="CN1429" s="104"/>
      <c r="CO1429" s="104"/>
      <c r="CP1429" s="104"/>
      <c r="CQ1429" s="104"/>
      <c r="CR1429" s="104"/>
      <c r="CS1429" s="104"/>
      <c r="CT1429" s="104"/>
      <c r="CU1429" s="104"/>
    </row>
    <row r="1430" spans="1:99" ht="13" x14ac:dyDescent="0.3">
      <c r="A1430" s="104"/>
      <c r="B1430" s="104"/>
      <c r="C1430" s="104"/>
      <c r="D1430" s="104"/>
      <c r="E1430" s="104"/>
      <c r="F1430" s="104"/>
      <c r="G1430" s="104"/>
      <c r="H1430" s="104"/>
      <c r="I1430" s="104"/>
      <c r="J1430" s="104"/>
      <c r="K1430" s="104"/>
      <c r="L1430" s="104"/>
      <c r="M1430" s="104"/>
      <c r="P1430" s="104"/>
      <c r="Q1430" s="104"/>
      <c r="U1430" s="104"/>
      <c r="AQ1430" s="104"/>
      <c r="AR1430" s="104"/>
      <c r="AS1430" s="104"/>
      <c r="AT1430" s="104"/>
      <c r="AU1430" s="104"/>
      <c r="AV1430" s="104"/>
      <c r="AW1430" s="104"/>
      <c r="AX1430" s="104"/>
      <c r="AY1430" s="104"/>
      <c r="BH1430" s="104"/>
      <c r="BJ1430" s="104"/>
      <c r="BK1430" s="104"/>
      <c r="BL1430" s="104"/>
      <c r="BM1430" s="104"/>
      <c r="BN1430" s="104"/>
      <c r="BO1430" s="104"/>
      <c r="BP1430" s="104"/>
      <c r="BQ1430" s="104"/>
      <c r="BR1430" s="104"/>
      <c r="BS1430" s="104"/>
      <c r="BT1430" s="104"/>
      <c r="BV1430" s="104"/>
      <c r="BW1430" s="104"/>
      <c r="BX1430" s="104"/>
      <c r="BY1430" s="104"/>
      <c r="BZ1430" s="104"/>
      <c r="CA1430" s="104"/>
      <c r="CB1430" s="104"/>
      <c r="CC1430" s="104"/>
      <c r="CD1430" s="104"/>
      <c r="CE1430" s="104"/>
      <c r="CF1430" s="104"/>
      <c r="CG1430" s="104"/>
      <c r="CJ1430" s="104"/>
      <c r="CL1430" s="104"/>
      <c r="CM1430" s="104"/>
      <c r="CN1430" s="104"/>
      <c r="CO1430" s="104"/>
      <c r="CP1430" s="104"/>
      <c r="CQ1430" s="104"/>
      <c r="CR1430" s="104"/>
      <c r="CS1430" s="104"/>
      <c r="CT1430" s="104"/>
      <c r="CU1430" s="104"/>
    </row>
    <row r="1431" spans="1:99" ht="13" x14ac:dyDescent="0.3">
      <c r="A1431" s="104"/>
      <c r="B1431" s="104"/>
      <c r="C1431" s="104"/>
      <c r="D1431" s="104"/>
      <c r="E1431" s="104"/>
      <c r="F1431" s="104"/>
      <c r="G1431" s="104"/>
      <c r="H1431" s="104"/>
      <c r="I1431" s="104"/>
      <c r="J1431" s="104"/>
      <c r="K1431" s="104"/>
      <c r="L1431" s="104"/>
      <c r="M1431" s="104"/>
      <c r="P1431" s="104"/>
      <c r="Q1431" s="104"/>
      <c r="U1431" s="104"/>
      <c r="AQ1431" s="104"/>
      <c r="AR1431" s="104"/>
      <c r="AS1431" s="104"/>
      <c r="AT1431" s="104"/>
      <c r="AU1431" s="104"/>
      <c r="AV1431" s="104"/>
      <c r="AW1431" s="104"/>
      <c r="AX1431" s="104"/>
      <c r="AY1431" s="104"/>
      <c r="BH1431" s="104"/>
      <c r="BJ1431" s="104"/>
      <c r="BK1431" s="104"/>
      <c r="BL1431" s="104"/>
      <c r="BM1431" s="104"/>
      <c r="BN1431" s="104"/>
      <c r="BO1431" s="104"/>
      <c r="BP1431" s="104"/>
      <c r="BQ1431" s="104"/>
      <c r="BR1431" s="104"/>
      <c r="BS1431" s="104"/>
      <c r="BT1431" s="104"/>
      <c r="BV1431" s="104"/>
      <c r="BW1431" s="104"/>
      <c r="BX1431" s="104"/>
      <c r="BY1431" s="104"/>
      <c r="BZ1431" s="104"/>
      <c r="CA1431" s="104"/>
      <c r="CB1431" s="104"/>
      <c r="CC1431" s="104"/>
      <c r="CD1431" s="104"/>
      <c r="CE1431" s="104"/>
      <c r="CF1431" s="104"/>
      <c r="CG1431" s="104"/>
      <c r="CJ1431" s="104"/>
      <c r="CL1431" s="104"/>
      <c r="CM1431" s="104"/>
      <c r="CN1431" s="104"/>
      <c r="CO1431" s="104"/>
      <c r="CP1431" s="104"/>
      <c r="CQ1431" s="104"/>
      <c r="CR1431" s="104"/>
      <c r="CS1431" s="104"/>
      <c r="CT1431" s="104"/>
      <c r="CU1431" s="104"/>
    </row>
    <row r="1432" spans="1:99" ht="13" x14ac:dyDescent="0.3">
      <c r="A1432" s="104"/>
      <c r="B1432" s="104"/>
      <c r="C1432" s="104"/>
      <c r="D1432" s="104"/>
      <c r="E1432" s="104"/>
      <c r="F1432" s="104"/>
      <c r="G1432" s="104"/>
      <c r="H1432" s="104"/>
      <c r="I1432" s="104"/>
      <c r="J1432" s="104"/>
      <c r="K1432" s="104"/>
      <c r="L1432" s="104"/>
      <c r="M1432" s="104"/>
      <c r="P1432" s="104"/>
      <c r="Q1432" s="104"/>
      <c r="U1432" s="104"/>
      <c r="AQ1432" s="104"/>
      <c r="AR1432" s="104"/>
      <c r="AS1432" s="104"/>
      <c r="AT1432" s="104"/>
      <c r="AU1432" s="104"/>
      <c r="AV1432" s="104"/>
      <c r="AW1432" s="104"/>
      <c r="AX1432" s="104"/>
      <c r="AY1432" s="104"/>
      <c r="BH1432" s="104"/>
      <c r="BJ1432" s="104"/>
      <c r="BK1432" s="104"/>
      <c r="BL1432" s="104"/>
      <c r="BM1432" s="104"/>
      <c r="BN1432" s="104"/>
      <c r="BO1432" s="104"/>
      <c r="BP1432" s="104"/>
      <c r="BQ1432" s="104"/>
      <c r="BR1432" s="104"/>
      <c r="BS1432" s="104"/>
      <c r="BT1432" s="104"/>
      <c r="BV1432" s="104"/>
      <c r="BW1432" s="104"/>
      <c r="BX1432" s="104"/>
      <c r="BY1432" s="104"/>
      <c r="BZ1432" s="104"/>
      <c r="CA1432" s="104"/>
      <c r="CB1432" s="104"/>
      <c r="CC1432" s="104"/>
      <c r="CD1432" s="104"/>
      <c r="CE1432" s="104"/>
      <c r="CF1432" s="104"/>
      <c r="CG1432" s="104"/>
      <c r="CJ1432" s="104"/>
      <c r="CL1432" s="104"/>
      <c r="CM1432" s="104"/>
      <c r="CN1432" s="104"/>
      <c r="CO1432" s="104"/>
      <c r="CP1432" s="104"/>
      <c r="CQ1432" s="104"/>
      <c r="CR1432" s="104"/>
      <c r="CS1432" s="104"/>
      <c r="CT1432" s="104"/>
      <c r="CU1432" s="104"/>
    </row>
    <row r="1433" spans="1:99" ht="13" x14ac:dyDescent="0.3">
      <c r="A1433" s="104"/>
      <c r="B1433" s="104"/>
      <c r="C1433" s="104"/>
      <c r="D1433" s="104"/>
      <c r="E1433" s="104"/>
      <c r="F1433" s="104"/>
      <c r="G1433" s="104"/>
      <c r="H1433" s="104"/>
      <c r="I1433" s="104"/>
      <c r="J1433" s="104"/>
      <c r="K1433" s="104"/>
      <c r="L1433" s="104"/>
      <c r="M1433" s="104"/>
      <c r="P1433" s="104"/>
      <c r="Q1433" s="104"/>
      <c r="U1433" s="104"/>
      <c r="AQ1433" s="104"/>
      <c r="AR1433" s="104"/>
      <c r="AS1433" s="104"/>
      <c r="AT1433" s="104"/>
      <c r="AU1433" s="104"/>
      <c r="AV1433" s="104"/>
      <c r="AW1433" s="104"/>
      <c r="AX1433" s="104"/>
      <c r="AY1433" s="104"/>
      <c r="BH1433" s="104"/>
      <c r="BJ1433" s="104"/>
      <c r="BK1433" s="104"/>
      <c r="BL1433" s="104"/>
      <c r="BM1433" s="104"/>
      <c r="BN1433" s="104"/>
      <c r="BO1433" s="104"/>
      <c r="BP1433" s="104"/>
      <c r="BQ1433" s="104"/>
      <c r="BR1433" s="104"/>
      <c r="BS1433" s="104"/>
      <c r="BT1433" s="104"/>
      <c r="BV1433" s="104"/>
      <c r="BW1433" s="104"/>
      <c r="BX1433" s="104"/>
      <c r="BY1433" s="104"/>
      <c r="BZ1433" s="104"/>
      <c r="CA1433" s="104"/>
      <c r="CB1433" s="104"/>
      <c r="CC1433" s="104"/>
      <c r="CD1433" s="104"/>
      <c r="CE1433" s="104"/>
      <c r="CF1433" s="104"/>
      <c r="CG1433" s="104"/>
      <c r="CJ1433" s="104"/>
      <c r="CL1433" s="104"/>
      <c r="CM1433" s="104"/>
      <c r="CN1433" s="104"/>
      <c r="CO1433" s="104"/>
      <c r="CP1433" s="104"/>
      <c r="CQ1433" s="104"/>
      <c r="CR1433" s="104"/>
      <c r="CS1433" s="104"/>
      <c r="CT1433" s="104"/>
      <c r="CU1433" s="104"/>
    </row>
    <row r="1434" spans="1:99" ht="13" x14ac:dyDescent="0.3">
      <c r="A1434" s="104"/>
      <c r="B1434" s="104"/>
      <c r="C1434" s="104"/>
      <c r="D1434" s="104"/>
      <c r="E1434" s="104"/>
      <c r="F1434" s="104"/>
      <c r="G1434" s="104"/>
      <c r="H1434" s="104"/>
      <c r="I1434" s="104"/>
      <c r="J1434" s="104"/>
      <c r="K1434" s="104"/>
      <c r="L1434" s="104"/>
      <c r="M1434" s="104"/>
      <c r="P1434" s="104"/>
      <c r="Q1434" s="104"/>
      <c r="U1434" s="104"/>
      <c r="AQ1434" s="104"/>
      <c r="AR1434" s="104"/>
      <c r="AS1434" s="104"/>
      <c r="AT1434" s="104"/>
      <c r="AU1434" s="104"/>
      <c r="AV1434" s="104"/>
      <c r="AW1434" s="104"/>
      <c r="AX1434" s="104"/>
      <c r="AY1434" s="104"/>
      <c r="BH1434" s="104"/>
      <c r="BJ1434" s="104"/>
      <c r="BK1434" s="104"/>
      <c r="BL1434" s="104"/>
      <c r="BM1434" s="104"/>
      <c r="BN1434" s="104"/>
      <c r="BO1434" s="104"/>
      <c r="BP1434" s="104"/>
      <c r="BQ1434" s="104"/>
      <c r="BR1434" s="104"/>
      <c r="BS1434" s="104"/>
      <c r="BT1434" s="104"/>
      <c r="BV1434" s="104"/>
      <c r="BW1434" s="104"/>
      <c r="BX1434" s="104"/>
      <c r="BY1434" s="104"/>
      <c r="BZ1434" s="104"/>
      <c r="CA1434" s="104"/>
      <c r="CB1434" s="104"/>
      <c r="CC1434" s="104"/>
      <c r="CD1434" s="104"/>
      <c r="CE1434" s="104"/>
      <c r="CF1434" s="104"/>
      <c r="CG1434" s="104"/>
      <c r="CJ1434" s="104"/>
      <c r="CL1434" s="104"/>
      <c r="CM1434" s="104"/>
      <c r="CN1434" s="104"/>
      <c r="CO1434" s="104"/>
      <c r="CP1434" s="104"/>
      <c r="CQ1434" s="104"/>
      <c r="CR1434" s="104"/>
      <c r="CS1434" s="104"/>
      <c r="CT1434" s="104"/>
      <c r="CU1434" s="104"/>
    </row>
    <row r="1435" spans="1:99" ht="13" x14ac:dyDescent="0.3">
      <c r="A1435" s="104"/>
      <c r="B1435" s="104"/>
      <c r="C1435" s="104"/>
      <c r="D1435" s="104"/>
      <c r="E1435" s="104"/>
      <c r="F1435" s="104"/>
      <c r="G1435" s="104"/>
      <c r="H1435" s="104"/>
      <c r="I1435" s="104"/>
      <c r="J1435" s="104"/>
      <c r="K1435" s="104"/>
      <c r="L1435" s="104"/>
      <c r="M1435" s="104"/>
      <c r="P1435" s="104"/>
      <c r="Q1435" s="104"/>
      <c r="U1435" s="104"/>
      <c r="AQ1435" s="104"/>
      <c r="AR1435" s="104"/>
      <c r="AS1435" s="104"/>
      <c r="AT1435" s="104"/>
      <c r="AU1435" s="104"/>
      <c r="AV1435" s="104"/>
      <c r="AW1435" s="104"/>
      <c r="AX1435" s="104"/>
      <c r="AY1435" s="104"/>
      <c r="BH1435" s="104"/>
      <c r="BJ1435" s="104"/>
      <c r="BK1435" s="104"/>
      <c r="BL1435" s="104"/>
      <c r="BM1435" s="104"/>
      <c r="BN1435" s="104"/>
      <c r="BO1435" s="104"/>
      <c r="BP1435" s="104"/>
      <c r="BQ1435" s="104"/>
      <c r="BR1435" s="104"/>
      <c r="BS1435" s="104"/>
      <c r="BT1435" s="104"/>
      <c r="BV1435" s="104"/>
      <c r="BW1435" s="104"/>
      <c r="BX1435" s="104"/>
      <c r="BY1435" s="104"/>
      <c r="BZ1435" s="104"/>
      <c r="CA1435" s="104"/>
      <c r="CB1435" s="104"/>
      <c r="CC1435" s="104"/>
      <c r="CD1435" s="104"/>
      <c r="CE1435" s="104"/>
      <c r="CF1435" s="104"/>
      <c r="CG1435" s="104"/>
      <c r="CJ1435" s="104"/>
      <c r="CL1435" s="104"/>
      <c r="CM1435" s="104"/>
      <c r="CN1435" s="104"/>
      <c r="CO1435" s="104"/>
      <c r="CP1435" s="104"/>
      <c r="CQ1435" s="104"/>
      <c r="CR1435" s="104"/>
      <c r="CS1435" s="104"/>
      <c r="CT1435" s="104"/>
      <c r="CU1435" s="104"/>
    </row>
    <row r="1436" spans="1:99" ht="13" x14ac:dyDescent="0.3">
      <c r="A1436" s="104"/>
      <c r="B1436" s="104"/>
      <c r="C1436" s="104"/>
      <c r="D1436" s="104"/>
      <c r="E1436" s="104"/>
      <c r="F1436" s="104"/>
      <c r="G1436" s="104"/>
      <c r="H1436" s="104"/>
      <c r="I1436" s="104"/>
      <c r="J1436" s="104"/>
      <c r="K1436" s="104"/>
      <c r="L1436" s="104"/>
      <c r="M1436" s="104"/>
      <c r="P1436" s="104"/>
      <c r="Q1436" s="104"/>
      <c r="U1436" s="104"/>
      <c r="AQ1436" s="104"/>
      <c r="AR1436" s="104"/>
      <c r="AS1436" s="104"/>
      <c r="AT1436" s="104"/>
      <c r="AU1436" s="104"/>
      <c r="AV1436" s="104"/>
      <c r="AW1436" s="104"/>
      <c r="AX1436" s="104"/>
      <c r="AY1436" s="104"/>
      <c r="BH1436" s="104"/>
      <c r="BJ1436" s="104"/>
      <c r="BK1436" s="104"/>
      <c r="BL1436" s="104"/>
      <c r="BM1436" s="104"/>
      <c r="BN1436" s="104"/>
      <c r="BO1436" s="104"/>
      <c r="BP1436" s="104"/>
      <c r="BQ1436" s="104"/>
      <c r="BR1436" s="104"/>
      <c r="BS1436" s="104"/>
      <c r="BT1436" s="104"/>
      <c r="BV1436" s="104"/>
      <c r="BW1436" s="104"/>
      <c r="BX1436" s="104"/>
      <c r="BY1436" s="104"/>
      <c r="BZ1436" s="104"/>
      <c r="CA1436" s="104"/>
      <c r="CB1436" s="104"/>
      <c r="CC1436" s="104"/>
      <c r="CD1436" s="104"/>
      <c r="CE1436" s="104"/>
      <c r="CF1436" s="104"/>
      <c r="CG1436" s="104"/>
      <c r="CJ1436" s="104"/>
      <c r="CL1436" s="104"/>
      <c r="CM1436" s="104"/>
      <c r="CN1436" s="104"/>
      <c r="CO1436" s="104"/>
      <c r="CP1436" s="104"/>
      <c r="CQ1436" s="104"/>
      <c r="CR1436" s="104"/>
      <c r="CS1436" s="104"/>
      <c r="CT1436" s="104"/>
      <c r="CU1436" s="104"/>
    </row>
    <row r="1437" spans="1:99" ht="13" x14ac:dyDescent="0.3">
      <c r="A1437" s="104"/>
      <c r="B1437" s="104"/>
      <c r="C1437" s="104"/>
      <c r="D1437" s="104"/>
      <c r="E1437" s="104"/>
      <c r="F1437" s="104"/>
      <c r="G1437" s="104"/>
      <c r="H1437" s="104"/>
      <c r="I1437" s="104"/>
      <c r="J1437" s="104"/>
      <c r="K1437" s="104"/>
      <c r="L1437" s="104"/>
      <c r="M1437" s="104"/>
      <c r="P1437" s="104"/>
      <c r="Q1437" s="104"/>
      <c r="U1437" s="104"/>
      <c r="AQ1437" s="104"/>
      <c r="AR1437" s="104"/>
      <c r="AS1437" s="104"/>
      <c r="AT1437" s="104"/>
      <c r="AU1437" s="104"/>
      <c r="AV1437" s="104"/>
      <c r="AW1437" s="104"/>
      <c r="AX1437" s="104"/>
      <c r="AY1437" s="104"/>
      <c r="BH1437" s="104"/>
      <c r="BJ1437" s="104"/>
      <c r="BK1437" s="104"/>
      <c r="BL1437" s="104"/>
      <c r="BM1437" s="104"/>
      <c r="BN1437" s="104"/>
      <c r="BO1437" s="104"/>
      <c r="BP1437" s="104"/>
      <c r="BQ1437" s="104"/>
      <c r="BR1437" s="104"/>
      <c r="BS1437" s="104"/>
      <c r="BT1437" s="104"/>
      <c r="BV1437" s="104"/>
      <c r="BW1437" s="104"/>
      <c r="BX1437" s="104"/>
      <c r="BY1437" s="104"/>
      <c r="BZ1437" s="104"/>
      <c r="CA1437" s="104"/>
      <c r="CB1437" s="104"/>
      <c r="CC1437" s="104"/>
      <c r="CD1437" s="104"/>
      <c r="CE1437" s="104"/>
      <c r="CF1437" s="104"/>
      <c r="CG1437" s="104"/>
      <c r="CJ1437" s="104"/>
      <c r="CL1437" s="104"/>
      <c r="CM1437" s="104"/>
      <c r="CN1437" s="104"/>
      <c r="CO1437" s="104"/>
      <c r="CP1437" s="104"/>
      <c r="CQ1437" s="104"/>
      <c r="CR1437" s="104"/>
      <c r="CS1437" s="104"/>
      <c r="CT1437" s="104"/>
      <c r="CU1437" s="104"/>
    </row>
    <row r="1438" spans="1:99" ht="13" x14ac:dyDescent="0.3">
      <c r="A1438" s="104"/>
      <c r="B1438" s="104"/>
      <c r="C1438" s="104"/>
      <c r="D1438" s="104"/>
      <c r="E1438" s="104"/>
      <c r="F1438" s="104"/>
      <c r="G1438" s="104"/>
      <c r="H1438" s="104"/>
      <c r="I1438" s="104"/>
      <c r="J1438" s="104"/>
      <c r="K1438" s="104"/>
      <c r="L1438" s="104"/>
      <c r="M1438" s="104"/>
      <c r="P1438" s="104"/>
      <c r="Q1438" s="104"/>
      <c r="U1438" s="104"/>
      <c r="AQ1438" s="104"/>
      <c r="AR1438" s="104"/>
      <c r="AS1438" s="104"/>
      <c r="AT1438" s="104"/>
      <c r="AU1438" s="104"/>
      <c r="AV1438" s="104"/>
      <c r="AW1438" s="104"/>
      <c r="AX1438" s="104"/>
      <c r="AY1438" s="104"/>
      <c r="BH1438" s="104"/>
      <c r="BJ1438" s="104"/>
      <c r="BK1438" s="104"/>
      <c r="BL1438" s="104"/>
      <c r="BM1438" s="104"/>
      <c r="BN1438" s="104"/>
      <c r="BO1438" s="104"/>
      <c r="BP1438" s="104"/>
      <c r="BQ1438" s="104"/>
      <c r="BR1438" s="104"/>
      <c r="BS1438" s="104"/>
      <c r="BT1438" s="104"/>
      <c r="BV1438" s="104"/>
      <c r="BW1438" s="104"/>
      <c r="BX1438" s="104"/>
      <c r="BY1438" s="104"/>
      <c r="BZ1438" s="104"/>
      <c r="CA1438" s="104"/>
      <c r="CB1438" s="104"/>
      <c r="CC1438" s="104"/>
      <c r="CD1438" s="104"/>
      <c r="CE1438" s="104"/>
      <c r="CF1438" s="104"/>
      <c r="CG1438" s="104"/>
      <c r="CJ1438" s="104"/>
      <c r="CL1438" s="104"/>
      <c r="CM1438" s="104"/>
      <c r="CN1438" s="104"/>
      <c r="CO1438" s="104"/>
      <c r="CP1438" s="104"/>
      <c r="CQ1438" s="104"/>
      <c r="CR1438" s="104"/>
      <c r="CS1438" s="104"/>
      <c r="CT1438" s="104"/>
      <c r="CU1438" s="104"/>
    </row>
    <row r="1439" spans="1:99" ht="13" x14ac:dyDescent="0.3">
      <c r="A1439" s="104"/>
      <c r="B1439" s="104"/>
      <c r="C1439" s="104"/>
      <c r="D1439" s="104"/>
      <c r="E1439" s="104"/>
      <c r="F1439" s="104"/>
      <c r="G1439" s="104"/>
      <c r="H1439" s="104"/>
      <c r="I1439" s="104"/>
      <c r="J1439" s="104"/>
      <c r="K1439" s="104"/>
      <c r="L1439" s="104"/>
      <c r="M1439" s="104"/>
      <c r="P1439" s="104"/>
      <c r="Q1439" s="104"/>
      <c r="U1439" s="104"/>
      <c r="AQ1439" s="104"/>
      <c r="AR1439" s="104"/>
      <c r="AS1439" s="104"/>
      <c r="AT1439" s="104"/>
      <c r="AU1439" s="104"/>
      <c r="AV1439" s="104"/>
      <c r="AW1439" s="104"/>
      <c r="AX1439" s="104"/>
      <c r="AY1439" s="104"/>
      <c r="BH1439" s="104"/>
      <c r="BJ1439" s="104"/>
      <c r="BK1439" s="104"/>
      <c r="BL1439" s="104"/>
      <c r="BM1439" s="104"/>
      <c r="BN1439" s="104"/>
      <c r="BO1439" s="104"/>
      <c r="BP1439" s="104"/>
      <c r="BQ1439" s="104"/>
      <c r="BR1439" s="104"/>
      <c r="BS1439" s="104"/>
      <c r="BT1439" s="104"/>
      <c r="BV1439" s="104"/>
      <c r="BW1439" s="104"/>
      <c r="BX1439" s="104"/>
      <c r="BY1439" s="104"/>
      <c r="BZ1439" s="104"/>
      <c r="CA1439" s="104"/>
      <c r="CB1439" s="104"/>
      <c r="CC1439" s="104"/>
      <c r="CD1439" s="104"/>
      <c r="CE1439" s="104"/>
      <c r="CF1439" s="104"/>
      <c r="CG1439" s="104"/>
      <c r="CJ1439" s="104"/>
      <c r="CL1439" s="104"/>
      <c r="CM1439" s="104"/>
      <c r="CN1439" s="104"/>
      <c r="CO1439" s="104"/>
      <c r="CP1439" s="104"/>
      <c r="CQ1439" s="104"/>
      <c r="CR1439" s="104"/>
      <c r="CS1439" s="104"/>
      <c r="CT1439" s="104"/>
      <c r="CU1439" s="104"/>
    </row>
    <row r="1440" spans="1:99" ht="13" x14ac:dyDescent="0.3">
      <c r="A1440" s="104"/>
      <c r="B1440" s="104"/>
      <c r="C1440" s="104"/>
      <c r="D1440" s="104"/>
      <c r="E1440" s="104"/>
      <c r="F1440" s="104"/>
      <c r="G1440" s="104"/>
      <c r="H1440" s="104"/>
      <c r="I1440" s="104"/>
      <c r="J1440" s="104"/>
      <c r="K1440" s="104"/>
      <c r="L1440" s="104"/>
      <c r="M1440" s="104"/>
      <c r="P1440" s="104"/>
      <c r="Q1440" s="104"/>
      <c r="U1440" s="104"/>
      <c r="AQ1440" s="104"/>
      <c r="AR1440" s="104"/>
      <c r="AS1440" s="104"/>
      <c r="AT1440" s="104"/>
      <c r="AU1440" s="104"/>
      <c r="AV1440" s="104"/>
      <c r="AW1440" s="104"/>
      <c r="AX1440" s="104"/>
      <c r="AY1440" s="104"/>
      <c r="BH1440" s="104"/>
      <c r="BJ1440" s="104"/>
      <c r="BK1440" s="104"/>
      <c r="BL1440" s="104"/>
      <c r="BM1440" s="104"/>
      <c r="BN1440" s="104"/>
      <c r="BO1440" s="104"/>
      <c r="BP1440" s="104"/>
      <c r="BQ1440" s="104"/>
      <c r="BR1440" s="104"/>
      <c r="BS1440" s="104"/>
      <c r="BT1440" s="104"/>
      <c r="BV1440" s="104"/>
      <c r="BW1440" s="104"/>
      <c r="BX1440" s="104"/>
      <c r="BY1440" s="104"/>
      <c r="BZ1440" s="104"/>
      <c r="CA1440" s="104"/>
      <c r="CB1440" s="104"/>
      <c r="CC1440" s="104"/>
      <c r="CD1440" s="104"/>
      <c r="CE1440" s="104"/>
      <c r="CF1440" s="104"/>
      <c r="CG1440" s="104"/>
      <c r="CJ1440" s="104"/>
      <c r="CL1440" s="104"/>
      <c r="CM1440" s="104"/>
      <c r="CN1440" s="104"/>
      <c r="CO1440" s="104"/>
      <c r="CP1440" s="104"/>
      <c r="CQ1440" s="104"/>
      <c r="CR1440" s="104"/>
      <c r="CS1440" s="104"/>
      <c r="CT1440" s="104"/>
      <c r="CU1440" s="104"/>
    </row>
    <row r="1441" spans="1:99" ht="13" x14ac:dyDescent="0.3">
      <c r="A1441" s="104"/>
      <c r="B1441" s="104"/>
      <c r="C1441" s="104"/>
      <c r="D1441" s="104"/>
      <c r="E1441" s="104"/>
      <c r="F1441" s="104"/>
      <c r="G1441" s="104"/>
      <c r="H1441" s="104"/>
      <c r="I1441" s="104"/>
      <c r="J1441" s="104"/>
      <c r="K1441" s="104"/>
      <c r="L1441" s="104"/>
      <c r="M1441" s="104"/>
      <c r="P1441" s="104"/>
      <c r="Q1441" s="104"/>
      <c r="U1441" s="104"/>
      <c r="AQ1441" s="104"/>
      <c r="AR1441" s="104"/>
      <c r="AS1441" s="104"/>
      <c r="AT1441" s="104"/>
      <c r="AU1441" s="104"/>
      <c r="AV1441" s="104"/>
      <c r="AW1441" s="104"/>
      <c r="AX1441" s="104"/>
      <c r="AY1441" s="104"/>
      <c r="BH1441" s="104"/>
      <c r="BJ1441" s="104"/>
      <c r="BK1441" s="104"/>
      <c r="BL1441" s="104"/>
      <c r="BM1441" s="104"/>
      <c r="BN1441" s="104"/>
      <c r="BO1441" s="104"/>
      <c r="BP1441" s="104"/>
      <c r="BQ1441" s="104"/>
      <c r="BR1441" s="104"/>
      <c r="BS1441" s="104"/>
      <c r="BT1441" s="104"/>
      <c r="BV1441" s="104"/>
      <c r="BW1441" s="104"/>
      <c r="BX1441" s="104"/>
      <c r="BY1441" s="104"/>
      <c r="BZ1441" s="104"/>
      <c r="CA1441" s="104"/>
      <c r="CB1441" s="104"/>
      <c r="CC1441" s="104"/>
      <c r="CD1441" s="104"/>
      <c r="CE1441" s="104"/>
      <c r="CF1441" s="104"/>
      <c r="CG1441" s="104"/>
      <c r="CJ1441" s="104"/>
      <c r="CL1441" s="104"/>
      <c r="CM1441" s="104"/>
      <c r="CN1441" s="104"/>
      <c r="CO1441" s="104"/>
      <c r="CP1441" s="104"/>
      <c r="CQ1441" s="104"/>
      <c r="CR1441" s="104"/>
      <c r="CS1441" s="104"/>
      <c r="CT1441" s="104"/>
      <c r="CU1441" s="104"/>
    </row>
    <row r="1442" spans="1:99" ht="13" x14ac:dyDescent="0.3">
      <c r="A1442" s="104"/>
      <c r="B1442" s="104"/>
      <c r="C1442" s="104"/>
      <c r="D1442" s="104"/>
      <c r="E1442" s="104"/>
      <c r="F1442" s="104"/>
      <c r="G1442" s="104"/>
      <c r="H1442" s="104"/>
      <c r="I1442" s="104"/>
      <c r="J1442" s="104"/>
      <c r="K1442" s="104"/>
      <c r="L1442" s="104"/>
      <c r="M1442" s="104"/>
      <c r="P1442" s="104"/>
      <c r="Q1442" s="104"/>
      <c r="U1442" s="104"/>
      <c r="AQ1442" s="104"/>
      <c r="AR1442" s="104"/>
      <c r="AS1442" s="104"/>
      <c r="AT1442" s="104"/>
      <c r="AU1442" s="104"/>
      <c r="AV1442" s="104"/>
      <c r="AW1442" s="104"/>
      <c r="AX1442" s="104"/>
      <c r="AY1442" s="104"/>
      <c r="BH1442" s="104"/>
      <c r="BJ1442" s="104"/>
      <c r="BK1442" s="104"/>
      <c r="BL1442" s="104"/>
      <c r="BM1442" s="104"/>
      <c r="BN1442" s="104"/>
      <c r="BO1442" s="104"/>
      <c r="BP1442" s="104"/>
      <c r="BQ1442" s="104"/>
      <c r="BR1442" s="104"/>
      <c r="BS1442" s="104"/>
      <c r="BT1442" s="104"/>
      <c r="BV1442" s="104"/>
      <c r="BW1442" s="104"/>
      <c r="BX1442" s="104"/>
      <c r="BY1442" s="104"/>
      <c r="BZ1442" s="104"/>
      <c r="CA1442" s="104"/>
      <c r="CB1442" s="104"/>
      <c r="CC1442" s="104"/>
      <c r="CD1442" s="104"/>
      <c r="CE1442" s="104"/>
      <c r="CF1442" s="104"/>
      <c r="CG1442" s="104"/>
      <c r="CJ1442" s="104"/>
      <c r="CL1442" s="104"/>
      <c r="CM1442" s="104"/>
      <c r="CN1442" s="104"/>
      <c r="CO1442" s="104"/>
      <c r="CP1442" s="104"/>
      <c r="CQ1442" s="104"/>
      <c r="CR1442" s="104"/>
      <c r="CS1442" s="104"/>
      <c r="CT1442" s="104"/>
      <c r="CU1442" s="104"/>
    </row>
    <row r="1443" spans="1:99" ht="13" x14ac:dyDescent="0.3">
      <c r="A1443" s="104"/>
      <c r="B1443" s="104"/>
      <c r="C1443" s="104"/>
      <c r="D1443" s="104"/>
      <c r="E1443" s="104"/>
      <c r="F1443" s="104"/>
      <c r="G1443" s="104"/>
      <c r="H1443" s="104"/>
      <c r="I1443" s="104"/>
      <c r="J1443" s="104"/>
      <c r="K1443" s="104"/>
      <c r="L1443" s="104"/>
      <c r="M1443" s="104"/>
      <c r="P1443" s="104"/>
      <c r="Q1443" s="104"/>
      <c r="U1443" s="104"/>
      <c r="AQ1443" s="104"/>
      <c r="AR1443" s="104"/>
      <c r="AS1443" s="104"/>
      <c r="AT1443" s="104"/>
      <c r="AU1443" s="104"/>
      <c r="AV1443" s="104"/>
      <c r="AW1443" s="104"/>
      <c r="AX1443" s="104"/>
      <c r="AY1443" s="104"/>
      <c r="BH1443" s="104"/>
      <c r="BJ1443" s="104"/>
      <c r="BK1443" s="104"/>
      <c r="BL1443" s="104"/>
      <c r="BM1443" s="104"/>
      <c r="BN1443" s="104"/>
      <c r="BO1443" s="104"/>
      <c r="BP1443" s="104"/>
      <c r="BQ1443" s="104"/>
      <c r="BR1443" s="104"/>
      <c r="BS1443" s="104"/>
      <c r="BT1443" s="104"/>
      <c r="BV1443" s="104"/>
      <c r="BW1443" s="104"/>
      <c r="BX1443" s="104"/>
      <c r="BY1443" s="104"/>
      <c r="BZ1443" s="104"/>
      <c r="CA1443" s="104"/>
      <c r="CB1443" s="104"/>
      <c r="CC1443" s="104"/>
      <c r="CD1443" s="104"/>
      <c r="CE1443" s="104"/>
      <c r="CF1443" s="104"/>
      <c r="CG1443" s="104"/>
      <c r="CJ1443" s="104"/>
      <c r="CL1443" s="104"/>
      <c r="CM1443" s="104"/>
      <c r="CN1443" s="104"/>
      <c r="CO1443" s="104"/>
      <c r="CP1443" s="104"/>
      <c r="CQ1443" s="104"/>
      <c r="CR1443" s="104"/>
      <c r="CS1443" s="104"/>
      <c r="CT1443" s="104"/>
      <c r="CU1443" s="104"/>
    </row>
    <row r="1444" spans="1:99" ht="13" x14ac:dyDescent="0.3">
      <c r="A1444" s="104"/>
      <c r="B1444" s="104"/>
      <c r="C1444" s="104"/>
      <c r="D1444" s="104"/>
      <c r="E1444" s="104"/>
      <c r="F1444" s="104"/>
      <c r="G1444" s="104"/>
      <c r="H1444" s="104"/>
      <c r="I1444" s="104"/>
      <c r="J1444" s="104"/>
      <c r="K1444" s="104"/>
      <c r="L1444" s="104"/>
      <c r="M1444" s="104"/>
      <c r="P1444" s="104"/>
      <c r="Q1444" s="104"/>
      <c r="U1444" s="104"/>
      <c r="AQ1444" s="104"/>
      <c r="AR1444" s="104"/>
      <c r="AS1444" s="104"/>
      <c r="AT1444" s="104"/>
      <c r="AU1444" s="104"/>
      <c r="AV1444" s="104"/>
      <c r="AW1444" s="104"/>
      <c r="AX1444" s="104"/>
      <c r="AY1444" s="104"/>
      <c r="BH1444" s="104"/>
      <c r="BJ1444" s="104"/>
      <c r="BK1444" s="104"/>
      <c r="BL1444" s="104"/>
      <c r="BM1444" s="104"/>
      <c r="BN1444" s="104"/>
      <c r="BO1444" s="104"/>
      <c r="BP1444" s="104"/>
      <c r="BQ1444" s="104"/>
      <c r="BR1444" s="104"/>
      <c r="BS1444" s="104"/>
      <c r="BT1444" s="104"/>
      <c r="BV1444" s="104"/>
      <c r="BW1444" s="104"/>
      <c r="BX1444" s="104"/>
      <c r="BY1444" s="104"/>
      <c r="BZ1444" s="104"/>
      <c r="CA1444" s="104"/>
      <c r="CB1444" s="104"/>
      <c r="CC1444" s="104"/>
      <c r="CD1444" s="104"/>
      <c r="CE1444" s="104"/>
      <c r="CF1444" s="104"/>
      <c r="CG1444" s="104"/>
      <c r="CJ1444" s="104"/>
      <c r="CL1444" s="104"/>
      <c r="CM1444" s="104"/>
      <c r="CN1444" s="104"/>
      <c r="CO1444" s="104"/>
      <c r="CP1444" s="104"/>
      <c r="CQ1444" s="104"/>
      <c r="CR1444" s="104"/>
      <c r="CS1444" s="104"/>
      <c r="CT1444" s="104"/>
      <c r="CU1444" s="104"/>
    </row>
    <row r="1445" spans="1:99" ht="13" x14ac:dyDescent="0.3">
      <c r="A1445" s="104"/>
      <c r="B1445" s="104"/>
      <c r="C1445" s="104"/>
      <c r="D1445" s="104"/>
      <c r="E1445" s="104"/>
      <c r="F1445" s="104"/>
      <c r="G1445" s="104"/>
      <c r="H1445" s="104"/>
      <c r="I1445" s="104"/>
      <c r="J1445" s="104"/>
      <c r="K1445" s="104"/>
      <c r="L1445" s="104"/>
      <c r="M1445" s="104"/>
      <c r="P1445" s="104"/>
      <c r="Q1445" s="104"/>
      <c r="U1445" s="104"/>
      <c r="AQ1445" s="104"/>
      <c r="AR1445" s="104"/>
      <c r="AS1445" s="104"/>
      <c r="AT1445" s="104"/>
      <c r="AU1445" s="104"/>
      <c r="AV1445" s="104"/>
      <c r="AW1445" s="104"/>
      <c r="AX1445" s="104"/>
      <c r="AY1445" s="104"/>
      <c r="BH1445" s="104"/>
      <c r="BJ1445" s="104"/>
      <c r="BK1445" s="104"/>
      <c r="BL1445" s="104"/>
      <c r="BM1445" s="104"/>
      <c r="BN1445" s="104"/>
      <c r="BO1445" s="104"/>
      <c r="BP1445" s="104"/>
      <c r="BQ1445" s="104"/>
      <c r="BR1445" s="104"/>
      <c r="BS1445" s="104"/>
      <c r="BT1445" s="104"/>
      <c r="BV1445" s="104"/>
      <c r="BW1445" s="104"/>
      <c r="BX1445" s="104"/>
      <c r="BY1445" s="104"/>
      <c r="BZ1445" s="104"/>
      <c r="CA1445" s="104"/>
      <c r="CB1445" s="104"/>
      <c r="CC1445" s="104"/>
      <c r="CD1445" s="104"/>
      <c r="CE1445" s="104"/>
      <c r="CF1445" s="104"/>
      <c r="CG1445" s="104"/>
      <c r="CJ1445" s="104"/>
      <c r="CL1445" s="104"/>
      <c r="CM1445" s="104"/>
      <c r="CN1445" s="104"/>
      <c r="CO1445" s="104"/>
      <c r="CP1445" s="104"/>
      <c r="CQ1445" s="104"/>
      <c r="CR1445" s="104"/>
      <c r="CS1445" s="104"/>
      <c r="CT1445" s="104"/>
      <c r="CU1445" s="104"/>
    </row>
    <row r="1446" spans="1:99" ht="13" x14ac:dyDescent="0.3">
      <c r="A1446" s="104"/>
      <c r="B1446" s="104"/>
      <c r="C1446" s="104"/>
      <c r="D1446" s="104"/>
      <c r="E1446" s="104"/>
      <c r="F1446" s="104"/>
      <c r="G1446" s="104"/>
      <c r="H1446" s="104"/>
      <c r="I1446" s="104"/>
      <c r="J1446" s="104"/>
      <c r="K1446" s="104"/>
      <c r="L1446" s="104"/>
      <c r="M1446" s="104"/>
      <c r="P1446" s="104"/>
      <c r="Q1446" s="104"/>
      <c r="U1446" s="104"/>
      <c r="AQ1446" s="104"/>
      <c r="AR1446" s="104"/>
      <c r="AS1446" s="104"/>
      <c r="AT1446" s="104"/>
      <c r="AU1446" s="104"/>
      <c r="AV1446" s="104"/>
      <c r="AW1446" s="104"/>
      <c r="AX1446" s="104"/>
      <c r="AY1446" s="104"/>
      <c r="BH1446" s="104"/>
      <c r="BJ1446" s="104"/>
      <c r="BK1446" s="104"/>
      <c r="BL1446" s="104"/>
      <c r="BM1446" s="104"/>
      <c r="BN1446" s="104"/>
      <c r="BO1446" s="104"/>
      <c r="BP1446" s="104"/>
      <c r="BQ1446" s="104"/>
      <c r="BR1446" s="104"/>
      <c r="BS1446" s="104"/>
      <c r="BT1446" s="104"/>
      <c r="BV1446" s="104"/>
      <c r="BW1446" s="104"/>
      <c r="BX1446" s="104"/>
      <c r="BY1446" s="104"/>
      <c r="BZ1446" s="104"/>
      <c r="CA1446" s="104"/>
      <c r="CB1446" s="104"/>
      <c r="CC1446" s="104"/>
      <c r="CD1446" s="104"/>
      <c r="CE1446" s="104"/>
      <c r="CF1446" s="104"/>
      <c r="CG1446" s="104"/>
      <c r="CJ1446" s="104"/>
      <c r="CL1446" s="104"/>
      <c r="CM1446" s="104"/>
      <c r="CN1446" s="104"/>
      <c r="CO1446" s="104"/>
      <c r="CP1446" s="104"/>
      <c r="CQ1446" s="104"/>
      <c r="CR1446" s="104"/>
      <c r="CS1446" s="104"/>
      <c r="CT1446" s="104"/>
      <c r="CU1446" s="104"/>
    </row>
    <row r="1447" spans="1:99" ht="13" x14ac:dyDescent="0.3">
      <c r="A1447" s="104"/>
      <c r="B1447" s="104"/>
      <c r="C1447" s="104"/>
      <c r="D1447" s="104"/>
      <c r="E1447" s="104"/>
      <c r="F1447" s="104"/>
      <c r="G1447" s="104"/>
      <c r="H1447" s="104"/>
      <c r="I1447" s="104"/>
      <c r="J1447" s="104"/>
      <c r="K1447" s="104"/>
      <c r="L1447" s="104"/>
      <c r="M1447" s="104"/>
      <c r="P1447" s="104"/>
      <c r="Q1447" s="104"/>
      <c r="U1447" s="104"/>
      <c r="AQ1447" s="104"/>
      <c r="AR1447" s="104"/>
      <c r="AS1447" s="104"/>
      <c r="AT1447" s="104"/>
      <c r="AU1447" s="104"/>
      <c r="AV1447" s="104"/>
      <c r="AW1447" s="104"/>
      <c r="AX1447" s="104"/>
      <c r="AY1447" s="104"/>
      <c r="BH1447" s="104"/>
      <c r="BJ1447" s="104"/>
      <c r="BK1447" s="104"/>
      <c r="BL1447" s="104"/>
      <c r="BM1447" s="104"/>
      <c r="BN1447" s="104"/>
      <c r="BO1447" s="104"/>
      <c r="BP1447" s="104"/>
      <c r="BQ1447" s="104"/>
      <c r="BR1447" s="104"/>
      <c r="BS1447" s="104"/>
      <c r="BT1447" s="104"/>
      <c r="BV1447" s="104"/>
      <c r="BW1447" s="104"/>
      <c r="BX1447" s="104"/>
      <c r="BY1447" s="104"/>
      <c r="BZ1447" s="104"/>
      <c r="CA1447" s="104"/>
      <c r="CB1447" s="104"/>
      <c r="CC1447" s="104"/>
      <c r="CD1447" s="104"/>
      <c r="CE1447" s="104"/>
      <c r="CF1447" s="104"/>
      <c r="CG1447" s="104"/>
      <c r="CJ1447" s="104"/>
      <c r="CL1447" s="104"/>
      <c r="CM1447" s="104"/>
      <c r="CN1447" s="104"/>
      <c r="CO1447" s="104"/>
      <c r="CP1447" s="104"/>
      <c r="CQ1447" s="104"/>
      <c r="CR1447" s="104"/>
      <c r="CS1447" s="104"/>
      <c r="CT1447" s="104"/>
      <c r="CU1447" s="104"/>
    </row>
    <row r="1448" spans="1:99" ht="13" x14ac:dyDescent="0.3">
      <c r="A1448" s="104"/>
      <c r="B1448" s="104"/>
      <c r="C1448" s="104"/>
      <c r="D1448" s="104"/>
      <c r="E1448" s="104"/>
      <c r="F1448" s="104"/>
      <c r="G1448" s="104"/>
      <c r="H1448" s="104"/>
      <c r="I1448" s="104"/>
      <c r="J1448" s="104"/>
      <c r="K1448" s="104"/>
      <c r="L1448" s="104"/>
      <c r="M1448" s="104"/>
      <c r="P1448" s="104"/>
      <c r="Q1448" s="104"/>
      <c r="U1448" s="104"/>
      <c r="AQ1448" s="104"/>
      <c r="AR1448" s="104"/>
      <c r="AS1448" s="104"/>
      <c r="AT1448" s="104"/>
      <c r="AU1448" s="104"/>
      <c r="AV1448" s="104"/>
      <c r="AW1448" s="104"/>
      <c r="AX1448" s="104"/>
      <c r="AY1448" s="104"/>
      <c r="BH1448" s="104"/>
      <c r="BJ1448" s="104"/>
      <c r="BK1448" s="104"/>
      <c r="BL1448" s="104"/>
      <c r="BM1448" s="104"/>
      <c r="BN1448" s="104"/>
      <c r="BO1448" s="104"/>
      <c r="BP1448" s="104"/>
      <c r="BQ1448" s="104"/>
      <c r="BR1448" s="104"/>
      <c r="BS1448" s="104"/>
      <c r="BT1448" s="104"/>
      <c r="BV1448" s="104"/>
      <c r="BW1448" s="104"/>
      <c r="BX1448" s="104"/>
      <c r="BY1448" s="104"/>
      <c r="BZ1448" s="104"/>
      <c r="CA1448" s="104"/>
      <c r="CB1448" s="104"/>
      <c r="CC1448" s="104"/>
      <c r="CD1448" s="104"/>
      <c r="CE1448" s="104"/>
      <c r="CF1448" s="104"/>
      <c r="CG1448" s="104"/>
      <c r="CJ1448" s="104"/>
      <c r="CL1448" s="104"/>
      <c r="CM1448" s="104"/>
      <c r="CN1448" s="104"/>
      <c r="CO1448" s="104"/>
      <c r="CP1448" s="104"/>
      <c r="CQ1448" s="104"/>
      <c r="CR1448" s="104"/>
      <c r="CS1448" s="104"/>
      <c r="CT1448" s="104"/>
      <c r="CU1448" s="104"/>
    </row>
    <row r="1449" spans="1:99" ht="13" x14ac:dyDescent="0.3">
      <c r="A1449" s="104"/>
      <c r="B1449" s="104"/>
      <c r="C1449" s="104"/>
      <c r="D1449" s="104"/>
      <c r="E1449" s="104"/>
      <c r="F1449" s="104"/>
      <c r="G1449" s="104"/>
      <c r="H1449" s="104"/>
      <c r="I1449" s="104"/>
      <c r="J1449" s="104"/>
      <c r="K1449" s="104"/>
      <c r="L1449" s="104"/>
      <c r="M1449" s="104"/>
      <c r="P1449" s="104"/>
      <c r="Q1449" s="104"/>
      <c r="U1449" s="104"/>
      <c r="AQ1449" s="104"/>
      <c r="AR1449" s="104"/>
      <c r="AS1449" s="104"/>
      <c r="AT1449" s="104"/>
      <c r="AU1449" s="104"/>
      <c r="AV1449" s="104"/>
      <c r="AW1449" s="104"/>
      <c r="AX1449" s="104"/>
      <c r="AY1449" s="104"/>
      <c r="BH1449" s="104"/>
      <c r="BJ1449" s="104"/>
      <c r="BK1449" s="104"/>
      <c r="BL1449" s="104"/>
      <c r="BM1449" s="104"/>
      <c r="BN1449" s="104"/>
      <c r="BO1449" s="104"/>
      <c r="BP1449" s="104"/>
      <c r="BQ1449" s="104"/>
      <c r="BR1449" s="104"/>
      <c r="BS1449" s="104"/>
      <c r="BT1449" s="104"/>
      <c r="BV1449" s="104"/>
      <c r="BW1449" s="104"/>
      <c r="BX1449" s="104"/>
      <c r="BY1449" s="104"/>
      <c r="BZ1449" s="104"/>
      <c r="CA1449" s="104"/>
      <c r="CB1449" s="104"/>
      <c r="CC1449" s="104"/>
      <c r="CD1449" s="104"/>
      <c r="CE1449" s="104"/>
      <c r="CF1449" s="104"/>
      <c r="CG1449" s="104"/>
      <c r="CJ1449" s="104"/>
      <c r="CL1449" s="104"/>
      <c r="CM1449" s="104"/>
      <c r="CN1449" s="104"/>
      <c r="CO1449" s="104"/>
      <c r="CP1449" s="104"/>
      <c r="CQ1449" s="104"/>
      <c r="CR1449" s="104"/>
      <c r="CS1449" s="104"/>
      <c r="CT1449" s="104"/>
      <c r="CU1449" s="104"/>
    </row>
    <row r="1450" spans="1:99" ht="13" x14ac:dyDescent="0.3">
      <c r="A1450" s="104"/>
      <c r="B1450" s="104"/>
      <c r="C1450" s="104"/>
      <c r="D1450" s="104"/>
      <c r="E1450" s="104"/>
      <c r="F1450" s="104"/>
      <c r="G1450" s="104"/>
      <c r="H1450" s="104"/>
      <c r="I1450" s="104"/>
      <c r="J1450" s="104"/>
      <c r="K1450" s="104"/>
      <c r="L1450" s="104"/>
      <c r="M1450" s="104"/>
      <c r="P1450" s="104"/>
      <c r="Q1450" s="104"/>
      <c r="U1450" s="104"/>
      <c r="AQ1450" s="104"/>
      <c r="AR1450" s="104"/>
      <c r="AS1450" s="104"/>
      <c r="AT1450" s="104"/>
      <c r="AU1450" s="104"/>
      <c r="AV1450" s="104"/>
      <c r="AW1450" s="104"/>
      <c r="AX1450" s="104"/>
      <c r="AY1450" s="104"/>
      <c r="BH1450" s="104"/>
      <c r="BJ1450" s="104"/>
      <c r="BK1450" s="104"/>
      <c r="BL1450" s="104"/>
      <c r="BM1450" s="104"/>
      <c r="BN1450" s="104"/>
      <c r="BO1450" s="104"/>
      <c r="BP1450" s="104"/>
      <c r="BQ1450" s="104"/>
      <c r="BR1450" s="104"/>
      <c r="BS1450" s="104"/>
      <c r="BT1450" s="104"/>
      <c r="BV1450" s="104"/>
      <c r="BW1450" s="104"/>
      <c r="BX1450" s="104"/>
      <c r="BY1450" s="104"/>
      <c r="BZ1450" s="104"/>
      <c r="CA1450" s="104"/>
      <c r="CB1450" s="104"/>
      <c r="CC1450" s="104"/>
      <c r="CD1450" s="104"/>
      <c r="CE1450" s="104"/>
      <c r="CF1450" s="104"/>
      <c r="CG1450" s="104"/>
      <c r="CJ1450" s="104"/>
      <c r="CL1450" s="104"/>
      <c r="CM1450" s="104"/>
      <c r="CN1450" s="104"/>
      <c r="CO1450" s="104"/>
      <c r="CP1450" s="104"/>
      <c r="CQ1450" s="104"/>
      <c r="CR1450" s="104"/>
      <c r="CS1450" s="104"/>
      <c r="CT1450" s="104"/>
      <c r="CU1450" s="104"/>
    </row>
    <row r="1451" spans="1:99" ht="13" x14ac:dyDescent="0.3">
      <c r="A1451" s="104"/>
      <c r="B1451" s="104"/>
      <c r="C1451" s="104"/>
      <c r="D1451" s="104"/>
      <c r="E1451" s="104"/>
      <c r="F1451" s="104"/>
      <c r="G1451" s="104"/>
      <c r="H1451" s="104"/>
      <c r="I1451" s="104"/>
      <c r="J1451" s="104"/>
      <c r="K1451" s="104"/>
      <c r="L1451" s="104"/>
      <c r="M1451" s="104"/>
      <c r="P1451" s="104"/>
      <c r="Q1451" s="104"/>
      <c r="U1451" s="104"/>
      <c r="AQ1451" s="104"/>
      <c r="AR1451" s="104"/>
      <c r="AS1451" s="104"/>
      <c r="AT1451" s="104"/>
      <c r="AU1451" s="104"/>
      <c r="AV1451" s="104"/>
      <c r="AW1451" s="104"/>
      <c r="AX1451" s="104"/>
      <c r="AY1451" s="104"/>
      <c r="BH1451" s="104"/>
      <c r="BJ1451" s="104"/>
      <c r="BK1451" s="104"/>
      <c r="BL1451" s="104"/>
      <c r="BM1451" s="104"/>
      <c r="BN1451" s="104"/>
      <c r="BO1451" s="104"/>
      <c r="BP1451" s="104"/>
      <c r="BQ1451" s="104"/>
      <c r="BR1451" s="104"/>
      <c r="BS1451" s="104"/>
      <c r="BT1451" s="104"/>
      <c r="BV1451" s="104"/>
      <c r="BW1451" s="104"/>
      <c r="BX1451" s="104"/>
      <c r="BY1451" s="104"/>
      <c r="BZ1451" s="104"/>
      <c r="CA1451" s="104"/>
      <c r="CB1451" s="104"/>
      <c r="CC1451" s="104"/>
      <c r="CD1451" s="104"/>
      <c r="CE1451" s="104"/>
      <c r="CF1451" s="104"/>
      <c r="CG1451" s="104"/>
      <c r="CJ1451" s="104"/>
      <c r="CL1451" s="104"/>
      <c r="CM1451" s="104"/>
      <c r="CN1451" s="104"/>
      <c r="CO1451" s="104"/>
      <c r="CP1451" s="104"/>
      <c r="CQ1451" s="104"/>
      <c r="CR1451" s="104"/>
      <c r="CS1451" s="104"/>
      <c r="CT1451" s="104"/>
      <c r="CU1451" s="104"/>
    </row>
    <row r="1452" spans="1:99" ht="13" x14ac:dyDescent="0.3">
      <c r="A1452" s="104"/>
      <c r="B1452" s="104"/>
      <c r="C1452" s="104"/>
      <c r="D1452" s="104"/>
      <c r="E1452" s="104"/>
      <c r="F1452" s="104"/>
      <c r="G1452" s="104"/>
      <c r="H1452" s="104"/>
      <c r="I1452" s="104"/>
      <c r="J1452" s="104"/>
      <c r="K1452" s="104"/>
      <c r="L1452" s="104"/>
      <c r="M1452" s="104"/>
      <c r="P1452" s="104"/>
      <c r="Q1452" s="104"/>
      <c r="U1452" s="104"/>
      <c r="AQ1452" s="104"/>
      <c r="AR1452" s="104"/>
      <c r="AS1452" s="104"/>
      <c r="AT1452" s="104"/>
      <c r="AU1452" s="104"/>
      <c r="AV1452" s="104"/>
      <c r="AW1452" s="104"/>
      <c r="AX1452" s="104"/>
      <c r="AY1452" s="104"/>
      <c r="BH1452" s="104"/>
      <c r="BJ1452" s="104"/>
      <c r="BK1452" s="104"/>
      <c r="BL1452" s="104"/>
      <c r="BM1452" s="104"/>
      <c r="BN1452" s="104"/>
      <c r="BO1452" s="104"/>
      <c r="BP1452" s="104"/>
      <c r="BQ1452" s="104"/>
      <c r="BR1452" s="104"/>
      <c r="BS1452" s="104"/>
      <c r="BT1452" s="104"/>
      <c r="BV1452" s="104"/>
      <c r="BW1452" s="104"/>
      <c r="BX1452" s="104"/>
      <c r="BY1452" s="104"/>
      <c r="BZ1452" s="104"/>
      <c r="CA1452" s="104"/>
      <c r="CB1452" s="104"/>
      <c r="CC1452" s="104"/>
      <c r="CD1452" s="104"/>
      <c r="CE1452" s="104"/>
      <c r="CF1452" s="104"/>
      <c r="CG1452" s="104"/>
      <c r="CJ1452" s="104"/>
      <c r="CL1452" s="104"/>
      <c r="CM1452" s="104"/>
      <c r="CN1452" s="104"/>
      <c r="CO1452" s="104"/>
      <c r="CP1452" s="104"/>
      <c r="CQ1452" s="104"/>
      <c r="CR1452" s="104"/>
      <c r="CS1452" s="104"/>
      <c r="CT1452" s="104"/>
      <c r="CU1452" s="104"/>
    </row>
    <row r="1453" spans="1:99" ht="13" x14ac:dyDescent="0.3">
      <c r="A1453" s="104"/>
      <c r="B1453" s="104"/>
      <c r="C1453" s="104"/>
      <c r="D1453" s="104"/>
      <c r="E1453" s="104"/>
      <c r="F1453" s="104"/>
      <c r="G1453" s="104"/>
      <c r="H1453" s="104"/>
      <c r="I1453" s="104"/>
      <c r="J1453" s="104"/>
      <c r="K1453" s="104"/>
      <c r="L1453" s="104"/>
      <c r="M1453" s="104"/>
      <c r="P1453" s="104"/>
      <c r="Q1453" s="104"/>
      <c r="U1453" s="104"/>
      <c r="AQ1453" s="104"/>
      <c r="AR1453" s="104"/>
      <c r="AS1453" s="104"/>
      <c r="AT1453" s="104"/>
      <c r="AU1453" s="104"/>
      <c r="AV1453" s="104"/>
      <c r="AW1453" s="104"/>
      <c r="AX1453" s="104"/>
      <c r="AY1453" s="104"/>
      <c r="BH1453" s="104"/>
      <c r="BJ1453" s="104"/>
      <c r="BK1453" s="104"/>
      <c r="BL1453" s="104"/>
      <c r="BM1453" s="104"/>
      <c r="BN1453" s="104"/>
      <c r="BO1453" s="104"/>
      <c r="BP1453" s="104"/>
      <c r="BQ1453" s="104"/>
      <c r="BR1453" s="104"/>
      <c r="BS1453" s="104"/>
      <c r="BT1453" s="104"/>
      <c r="BV1453" s="104"/>
      <c r="BW1453" s="104"/>
      <c r="BX1453" s="104"/>
      <c r="BY1453" s="104"/>
      <c r="BZ1453" s="104"/>
      <c r="CA1453" s="104"/>
      <c r="CB1453" s="104"/>
      <c r="CC1453" s="104"/>
      <c r="CD1453" s="104"/>
      <c r="CE1453" s="104"/>
      <c r="CF1453" s="104"/>
      <c r="CG1453" s="104"/>
      <c r="CJ1453" s="104"/>
      <c r="CL1453" s="104"/>
      <c r="CM1453" s="104"/>
      <c r="CN1453" s="104"/>
      <c r="CO1453" s="104"/>
      <c r="CP1453" s="104"/>
      <c r="CQ1453" s="104"/>
      <c r="CR1453" s="104"/>
      <c r="CS1453" s="104"/>
      <c r="CT1453" s="104"/>
      <c r="CU1453" s="104"/>
    </row>
    <row r="1454" spans="1:99" ht="13" x14ac:dyDescent="0.3">
      <c r="A1454" s="104"/>
      <c r="B1454" s="104"/>
      <c r="C1454" s="104"/>
      <c r="D1454" s="104"/>
      <c r="E1454" s="104"/>
      <c r="F1454" s="104"/>
      <c r="G1454" s="104"/>
      <c r="H1454" s="104"/>
      <c r="I1454" s="104"/>
      <c r="J1454" s="104"/>
      <c r="K1454" s="104"/>
      <c r="L1454" s="104"/>
      <c r="M1454" s="104"/>
      <c r="P1454" s="104"/>
      <c r="Q1454" s="104"/>
      <c r="U1454" s="104"/>
      <c r="AQ1454" s="104"/>
      <c r="AR1454" s="104"/>
      <c r="AS1454" s="104"/>
      <c r="AT1454" s="104"/>
      <c r="AU1454" s="104"/>
      <c r="AV1454" s="104"/>
      <c r="AW1454" s="104"/>
      <c r="AX1454" s="104"/>
      <c r="AY1454" s="104"/>
      <c r="BH1454" s="104"/>
      <c r="BJ1454" s="104"/>
      <c r="BK1454" s="104"/>
      <c r="BL1454" s="104"/>
      <c r="BM1454" s="104"/>
      <c r="BN1454" s="104"/>
      <c r="BO1454" s="104"/>
      <c r="BP1454" s="104"/>
      <c r="BQ1454" s="104"/>
      <c r="BR1454" s="104"/>
      <c r="BS1454" s="104"/>
      <c r="BT1454" s="104"/>
      <c r="BV1454" s="104"/>
      <c r="BW1454" s="104"/>
      <c r="BX1454" s="104"/>
      <c r="BY1454" s="104"/>
      <c r="BZ1454" s="104"/>
      <c r="CA1454" s="104"/>
      <c r="CB1454" s="104"/>
      <c r="CC1454" s="104"/>
      <c r="CD1454" s="104"/>
      <c r="CE1454" s="104"/>
      <c r="CF1454" s="104"/>
      <c r="CG1454" s="104"/>
      <c r="CJ1454" s="104"/>
      <c r="CL1454" s="104"/>
      <c r="CM1454" s="104"/>
      <c r="CN1454" s="104"/>
      <c r="CO1454" s="104"/>
      <c r="CP1454" s="104"/>
      <c r="CQ1454" s="104"/>
      <c r="CR1454" s="104"/>
      <c r="CS1454" s="104"/>
      <c r="CT1454" s="104"/>
      <c r="CU1454" s="104"/>
    </row>
    <row r="1455" spans="1:99" ht="13" x14ac:dyDescent="0.3">
      <c r="A1455" s="104"/>
      <c r="B1455" s="104"/>
      <c r="C1455" s="104"/>
      <c r="D1455" s="104"/>
      <c r="E1455" s="104"/>
      <c r="F1455" s="104"/>
      <c r="G1455" s="104"/>
      <c r="H1455" s="104"/>
      <c r="I1455" s="104"/>
      <c r="J1455" s="104"/>
      <c r="K1455" s="104"/>
      <c r="L1455" s="104"/>
      <c r="M1455" s="104"/>
      <c r="P1455" s="104"/>
      <c r="Q1455" s="104"/>
      <c r="U1455" s="104"/>
      <c r="AQ1455" s="104"/>
      <c r="AR1455" s="104"/>
      <c r="AS1455" s="104"/>
      <c r="AT1455" s="104"/>
      <c r="AU1455" s="104"/>
      <c r="AV1455" s="104"/>
      <c r="AW1455" s="104"/>
      <c r="AX1455" s="104"/>
      <c r="AY1455" s="104"/>
      <c r="BH1455" s="104"/>
      <c r="BJ1455" s="104"/>
      <c r="BK1455" s="104"/>
      <c r="BL1455" s="104"/>
      <c r="BM1455" s="104"/>
      <c r="BN1455" s="104"/>
      <c r="BO1455" s="104"/>
      <c r="BP1455" s="104"/>
      <c r="BQ1455" s="104"/>
      <c r="BR1455" s="104"/>
      <c r="BS1455" s="104"/>
      <c r="BT1455" s="104"/>
      <c r="BV1455" s="104"/>
      <c r="BW1455" s="104"/>
      <c r="BX1455" s="104"/>
      <c r="BY1455" s="104"/>
      <c r="BZ1455" s="104"/>
      <c r="CA1455" s="104"/>
      <c r="CB1455" s="104"/>
      <c r="CC1455" s="104"/>
      <c r="CD1455" s="104"/>
      <c r="CE1455" s="104"/>
      <c r="CF1455" s="104"/>
      <c r="CG1455" s="104"/>
      <c r="CJ1455" s="104"/>
      <c r="CL1455" s="104"/>
      <c r="CM1455" s="104"/>
      <c r="CN1455" s="104"/>
      <c r="CO1455" s="104"/>
      <c r="CP1455" s="104"/>
      <c r="CQ1455" s="104"/>
      <c r="CR1455" s="104"/>
      <c r="CS1455" s="104"/>
      <c r="CT1455" s="104"/>
      <c r="CU1455" s="104"/>
    </row>
    <row r="1456" spans="1:99" ht="13" x14ac:dyDescent="0.3">
      <c r="A1456" s="104"/>
      <c r="B1456" s="104"/>
      <c r="C1456" s="104"/>
      <c r="D1456" s="104"/>
      <c r="E1456" s="104"/>
      <c r="F1456" s="104"/>
      <c r="G1456" s="104"/>
      <c r="H1456" s="104"/>
      <c r="I1456" s="104"/>
      <c r="J1456" s="104"/>
      <c r="K1456" s="104"/>
      <c r="L1456" s="104"/>
      <c r="M1456" s="104"/>
      <c r="P1456" s="104"/>
      <c r="Q1456" s="104"/>
      <c r="U1456" s="104"/>
      <c r="AQ1456" s="104"/>
      <c r="AR1456" s="104"/>
      <c r="AS1456" s="104"/>
      <c r="AT1456" s="104"/>
      <c r="AU1456" s="104"/>
      <c r="AV1456" s="104"/>
      <c r="AW1456" s="104"/>
      <c r="AX1456" s="104"/>
      <c r="AY1456" s="104"/>
      <c r="BH1456" s="104"/>
      <c r="BJ1456" s="104"/>
      <c r="BK1456" s="104"/>
      <c r="BL1456" s="104"/>
      <c r="BM1456" s="104"/>
      <c r="BN1456" s="104"/>
      <c r="BO1456" s="104"/>
      <c r="BP1456" s="104"/>
      <c r="BQ1456" s="104"/>
      <c r="BR1456" s="104"/>
      <c r="BS1456" s="104"/>
      <c r="BT1456" s="104"/>
      <c r="BV1456" s="104"/>
      <c r="BW1456" s="104"/>
      <c r="BX1456" s="104"/>
      <c r="BY1456" s="104"/>
      <c r="BZ1456" s="104"/>
      <c r="CA1456" s="104"/>
      <c r="CB1456" s="104"/>
      <c r="CC1456" s="104"/>
      <c r="CD1456" s="104"/>
      <c r="CE1456" s="104"/>
      <c r="CF1456" s="104"/>
      <c r="CG1456" s="104"/>
      <c r="CJ1456" s="104"/>
      <c r="CL1456" s="104"/>
      <c r="CM1456" s="104"/>
      <c r="CN1456" s="104"/>
      <c r="CO1456" s="104"/>
      <c r="CP1456" s="104"/>
      <c r="CQ1456" s="104"/>
      <c r="CR1456" s="104"/>
      <c r="CS1456" s="104"/>
      <c r="CT1456" s="104"/>
      <c r="CU1456" s="104"/>
    </row>
    <row r="1457" spans="1:99" ht="13" x14ac:dyDescent="0.3">
      <c r="A1457" s="104"/>
      <c r="B1457" s="104"/>
      <c r="C1457" s="104"/>
      <c r="D1457" s="104"/>
      <c r="E1457" s="104"/>
      <c r="F1457" s="104"/>
      <c r="G1457" s="104"/>
      <c r="H1457" s="104"/>
      <c r="I1457" s="104"/>
      <c r="J1457" s="104"/>
      <c r="K1457" s="104"/>
      <c r="L1457" s="104"/>
      <c r="M1457" s="104"/>
      <c r="P1457" s="104"/>
      <c r="Q1457" s="104"/>
      <c r="U1457" s="104"/>
      <c r="AQ1457" s="104"/>
      <c r="AR1457" s="104"/>
      <c r="AS1457" s="104"/>
      <c r="AT1457" s="104"/>
      <c r="AU1457" s="104"/>
      <c r="AV1457" s="104"/>
      <c r="AW1457" s="104"/>
      <c r="AX1457" s="104"/>
      <c r="AY1457" s="104"/>
      <c r="BH1457" s="104"/>
      <c r="BJ1457" s="104"/>
      <c r="BK1457" s="104"/>
      <c r="BL1457" s="104"/>
      <c r="BM1457" s="104"/>
      <c r="BN1457" s="104"/>
      <c r="BO1457" s="104"/>
      <c r="BP1457" s="104"/>
      <c r="BQ1457" s="104"/>
      <c r="BR1457" s="104"/>
      <c r="BS1457" s="104"/>
      <c r="BT1457" s="104"/>
      <c r="BV1457" s="104"/>
      <c r="BW1457" s="104"/>
      <c r="BX1457" s="104"/>
      <c r="BY1457" s="104"/>
      <c r="BZ1457" s="104"/>
      <c r="CA1457" s="104"/>
      <c r="CB1457" s="104"/>
      <c r="CC1457" s="104"/>
      <c r="CD1457" s="104"/>
      <c r="CE1457" s="104"/>
      <c r="CF1457" s="104"/>
      <c r="CG1457" s="104"/>
      <c r="CJ1457" s="104"/>
      <c r="CL1457" s="104"/>
      <c r="CM1457" s="104"/>
      <c r="CN1457" s="104"/>
      <c r="CO1457" s="104"/>
      <c r="CP1457" s="104"/>
      <c r="CQ1457" s="104"/>
      <c r="CR1457" s="104"/>
      <c r="CS1457" s="104"/>
      <c r="CT1457" s="104"/>
      <c r="CU1457" s="104"/>
    </row>
    <row r="1458" spans="1:99" ht="13" x14ac:dyDescent="0.3">
      <c r="A1458" s="104"/>
      <c r="B1458" s="104"/>
      <c r="C1458" s="104"/>
      <c r="D1458" s="104"/>
      <c r="E1458" s="104"/>
      <c r="F1458" s="104"/>
      <c r="G1458" s="104"/>
      <c r="H1458" s="104"/>
      <c r="I1458" s="104"/>
      <c r="J1458" s="104"/>
      <c r="K1458" s="104"/>
      <c r="L1458" s="104"/>
      <c r="M1458" s="104"/>
      <c r="P1458" s="104"/>
      <c r="Q1458" s="104"/>
      <c r="U1458" s="104"/>
      <c r="AQ1458" s="104"/>
      <c r="AR1458" s="104"/>
      <c r="AS1458" s="104"/>
      <c r="AT1458" s="104"/>
      <c r="AU1458" s="104"/>
      <c r="AV1458" s="104"/>
      <c r="AW1458" s="104"/>
      <c r="AX1458" s="104"/>
      <c r="AY1458" s="104"/>
      <c r="BH1458" s="104"/>
      <c r="BJ1458" s="104"/>
      <c r="BK1458" s="104"/>
      <c r="BL1458" s="104"/>
      <c r="BM1458" s="104"/>
      <c r="BN1458" s="104"/>
      <c r="BO1458" s="104"/>
      <c r="BP1458" s="104"/>
      <c r="BQ1458" s="104"/>
      <c r="BR1458" s="104"/>
      <c r="BS1458" s="104"/>
      <c r="BT1458" s="104"/>
      <c r="BV1458" s="104"/>
      <c r="BW1458" s="104"/>
      <c r="BX1458" s="104"/>
      <c r="BY1458" s="104"/>
      <c r="BZ1458" s="104"/>
      <c r="CA1458" s="104"/>
      <c r="CB1458" s="104"/>
      <c r="CC1458" s="104"/>
      <c r="CD1458" s="104"/>
      <c r="CE1458" s="104"/>
      <c r="CF1458" s="104"/>
      <c r="CG1458" s="104"/>
      <c r="CJ1458" s="104"/>
      <c r="CL1458" s="104"/>
      <c r="CM1458" s="104"/>
      <c r="CN1458" s="104"/>
      <c r="CO1458" s="104"/>
      <c r="CP1458" s="104"/>
      <c r="CQ1458" s="104"/>
      <c r="CR1458" s="104"/>
      <c r="CS1458" s="104"/>
      <c r="CT1458" s="104"/>
      <c r="CU1458" s="104"/>
    </row>
    <row r="1459" spans="1:99" ht="13" x14ac:dyDescent="0.3">
      <c r="A1459" s="104"/>
      <c r="B1459" s="104"/>
      <c r="C1459" s="104"/>
      <c r="D1459" s="104"/>
      <c r="E1459" s="104"/>
      <c r="F1459" s="104"/>
      <c r="G1459" s="104"/>
      <c r="H1459" s="104"/>
      <c r="I1459" s="104"/>
      <c r="J1459" s="104"/>
      <c r="K1459" s="104"/>
      <c r="L1459" s="104"/>
      <c r="M1459" s="104"/>
      <c r="P1459" s="104"/>
      <c r="Q1459" s="104"/>
      <c r="U1459" s="104"/>
      <c r="AQ1459" s="104"/>
      <c r="AR1459" s="104"/>
      <c r="AS1459" s="104"/>
      <c r="AT1459" s="104"/>
      <c r="AU1459" s="104"/>
      <c r="AV1459" s="104"/>
      <c r="AW1459" s="104"/>
      <c r="AX1459" s="104"/>
      <c r="AY1459" s="104"/>
      <c r="BH1459" s="104"/>
      <c r="BJ1459" s="104"/>
      <c r="BK1459" s="104"/>
      <c r="BL1459" s="104"/>
      <c r="BM1459" s="104"/>
      <c r="BN1459" s="104"/>
      <c r="BO1459" s="104"/>
      <c r="BP1459" s="104"/>
      <c r="BQ1459" s="104"/>
      <c r="BR1459" s="104"/>
      <c r="BS1459" s="104"/>
      <c r="BT1459" s="104"/>
      <c r="BV1459" s="104"/>
      <c r="BW1459" s="104"/>
      <c r="BX1459" s="104"/>
      <c r="BY1459" s="104"/>
      <c r="BZ1459" s="104"/>
      <c r="CA1459" s="104"/>
      <c r="CB1459" s="104"/>
      <c r="CC1459" s="104"/>
      <c r="CD1459" s="104"/>
      <c r="CE1459" s="104"/>
      <c r="CF1459" s="104"/>
      <c r="CG1459" s="104"/>
      <c r="CJ1459" s="104"/>
      <c r="CL1459" s="104"/>
      <c r="CM1459" s="104"/>
      <c r="CN1459" s="104"/>
      <c r="CO1459" s="104"/>
      <c r="CP1459" s="104"/>
      <c r="CQ1459" s="104"/>
      <c r="CR1459" s="104"/>
      <c r="CS1459" s="104"/>
      <c r="CT1459" s="104"/>
      <c r="CU1459" s="104"/>
    </row>
    <row r="1460" spans="1:99" ht="13" x14ac:dyDescent="0.3">
      <c r="A1460" s="104"/>
      <c r="B1460" s="104"/>
      <c r="C1460" s="104"/>
      <c r="D1460" s="104"/>
      <c r="E1460" s="104"/>
      <c r="F1460" s="104"/>
      <c r="G1460" s="104"/>
      <c r="H1460" s="104"/>
      <c r="I1460" s="104"/>
      <c r="J1460" s="104"/>
      <c r="K1460" s="104"/>
      <c r="L1460" s="104"/>
      <c r="M1460" s="104"/>
      <c r="P1460" s="104"/>
      <c r="Q1460" s="104"/>
      <c r="U1460" s="104"/>
      <c r="AQ1460" s="104"/>
      <c r="AR1460" s="104"/>
      <c r="AS1460" s="104"/>
      <c r="AT1460" s="104"/>
      <c r="AU1460" s="104"/>
      <c r="AV1460" s="104"/>
      <c r="AW1460" s="104"/>
      <c r="AX1460" s="104"/>
      <c r="AY1460" s="104"/>
      <c r="BH1460" s="104"/>
      <c r="BJ1460" s="104"/>
      <c r="BK1460" s="104"/>
      <c r="BL1460" s="104"/>
      <c r="BM1460" s="104"/>
      <c r="BN1460" s="104"/>
      <c r="BO1460" s="104"/>
      <c r="BP1460" s="104"/>
      <c r="BQ1460" s="104"/>
      <c r="BR1460" s="104"/>
      <c r="BS1460" s="104"/>
      <c r="BT1460" s="104"/>
      <c r="BV1460" s="104"/>
      <c r="BW1460" s="104"/>
      <c r="BX1460" s="104"/>
      <c r="BY1460" s="104"/>
      <c r="BZ1460" s="104"/>
      <c r="CA1460" s="104"/>
      <c r="CB1460" s="104"/>
      <c r="CC1460" s="104"/>
      <c r="CD1460" s="104"/>
      <c r="CE1460" s="104"/>
      <c r="CF1460" s="104"/>
      <c r="CG1460" s="104"/>
      <c r="CJ1460" s="104"/>
      <c r="CL1460" s="104"/>
      <c r="CM1460" s="104"/>
      <c r="CN1460" s="104"/>
      <c r="CO1460" s="104"/>
      <c r="CP1460" s="104"/>
      <c r="CQ1460" s="104"/>
      <c r="CR1460" s="104"/>
      <c r="CS1460" s="104"/>
      <c r="CT1460" s="104"/>
      <c r="CU1460" s="104"/>
    </row>
    <row r="1461" spans="1:99" ht="13" x14ac:dyDescent="0.3">
      <c r="A1461" s="104"/>
      <c r="B1461" s="104"/>
      <c r="C1461" s="104"/>
      <c r="D1461" s="104"/>
      <c r="E1461" s="104"/>
      <c r="F1461" s="104"/>
      <c r="G1461" s="104"/>
      <c r="H1461" s="104"/>
      <c r="I1461" s="104"/>
      <c r="J1461" s="104"/>
      <c r="K1461" s="104"/>
      <c r="L1461" s="104"/>
      <c r="M1461" s="104"/>
      <c r="P1461" s="104"/>
      <c r="Q1461" s="104"/>
      <c r="U1461" s="104"/>
      <c r="AQ1461" s="104"/>
      <c r="AR1461" s="104"/>
      <c r="AS1461" s="104"/>
      <c r="AT1461" s="104"/>
      <c r="AU1461" s="104"/>
      <c r="AV1461" s="104"/>
      <c r="AW1461" s="104"/>
      <c r="AX1461" s="104"/>
      <c r="AY1461" s="104"/>
      <c r="BH1461" s="104"/>
      <c r="BJ1461" s="104"/>
      <c r="BK1461" s="104"/>
      <c r="BL1461" s="104"/>
      <c r="BM1461" s="104"/>
      <c r="BN1461" s="104"/>
      <c r="BO1461" s="104"/>
      <c r="BP1461" s="104"/>
      <c r="BQ1461" s="104"/>
      <c r="BR1461" s="104"/>
      <c r="BS1461" s="104"/>
      <c r="BT1461" s="104"/>
      <c r="BV1461" s="104"/>
      <c r="BW1461" s="104"/>
      <c r="BX1461" s="104"/>
      <c r="BY1461" s="104"/>
      <c r="BZ1461" s="104"/>
      <c r="CA1461" s="104"/>
      <c r="CB1461" s="104"/>
      <c r="CC1461" s="104"/>
      <c r="CD1461" s="104"/>
      <c r="CE1461" s="104"/>
      <c r="CF1461" s="104"/>
      <c r="CG1461" s="104"/>
      <c r="CJ1461" s="104"/>
      <c r="CL1461" s="104"/>
      <c r="CM1461" s="104"/>
      <c r="CN1461" s="104"/>
      <c r="CO1461" s="104"/>
      <c r="CP1461" s="104"/>
      <c r="CQ1461" s="104"/>
      <c r="CR1461" s="104"/>
      <c r="CS1461" s="104"/>
      <c r="CT1461" s="104"/>
      <c r="CU1461" s="104"/>
    </row>
    <row r="1462" spans="1:99" ht="13" x14ac:dyDescent="0.3">
      <c r="A1462" s="104"/>
      <c r="B1462" s="104"/>
      <c r="C1462" s="104"/>
      <c r="D1462" s="104"/>
      <c r="E1462" s="104"/>
      <c r="F1462" s="104"/>
      <c r="G1462" s="104"/>
      <c r="H1462" s="104"/>
      <c r="I1462" s="104"/>
      <c r="J1462" s="104"/>
      <c r="K1462" s="104"/>
      <c r="L1462" s="104"/>
      <c r="M1462" s="104"/>
      <c r="P1462" s="104"/>
      <c r="Q1462" s="104"/>
      <c r="U1462" s="104"/>
      <c r="AQ1462" s="104"/>
      <c r="AR1462" s="104"/>
      <c r="AS1462" s="104"/>
      <c r="AT1462" s="104"/>
      <c r="AU1462" s="104"/>
      <c r="AV1462" s="104"/>
      <c r="AW1462" s="104"/>
      <c r="AX1462" s="104"/>
      <c r="AY1462" s="104"/>
      <c r="BH1462" s="104"/>
      <c r="BJ1462" s="104"/>
      <c r="BK1462" s="104"/>
      <c r="BL1462" s="104"/>
      <c r="BM1462" s="104"/>
      <c r="BN1462" s="104"/>
      <c r="BO1462" s="104"/>
      <c r="BP1462" s="104"/>
      <c r="BQ1462" s="104"/>
      <c r="BR1462" s="104"/>
      <c r="BS1462" s="104"/>
      <c r="BT1462" s="104"/>
      <c r="BV1462" s="104"/>
      <c r="BW1462" s="104"/>
      <c r="BX1462" s="104"/>
      <c r="BY1462" s="104"/>
      <c r="BZ1462" s="104"/>
      <c r="CA1462" s="104"/>
      <c r="CB1462" s="104"/>
      <c r="CC1462" s="104"/>
      <c r="CD1462" s="104"/>
      <c r="CE1462" s="104"/>
      <c r="CF1462" s="104"/>
      <c r="CG1462" s="104"/>
      <c r="CJ1462" s="104"/>
      <c r="CL1462" s="104"/>
      <c r="CM1462" s="104"/>
      <c r="CN1462" s="104"/>
      <c r="CO1462" s="104"/>
      <c r="CP1462" s="104"/>
      <c r="CQ1462" s="104"/>
      <c r="CR1462" s="104"/>
      <c r="CS1462" s="104"/>
      <c r="CT1462" s="104"/>
      <c r="CU1462" s="104"/>
    </row>
    <row r="1463" spans="1:99" ht="13" x14ac:dyDescent="0.3">
      <c r="A1463" s="104"/>
      <c r="B1463" s="104"/>
      <c r="C1463" s="104"/>
      <c r="D1463" s="104"/>
      <c r="E1463" s="104"/>
      <c r="F1463" s="104"/>
      <c r="G1463" s="104"/>
      <c r="H1463" s="104"/>
      <c r="I1463" s="104"/>
      <c r="J1463" s="104"/>
      <c r="K1463" s="104"/>
      <c r="L1463" s="104"/>
      <c r="M1463" s="104"/>
      <c r="P1463" s="104"/>
      <c r="Q1463" s="104"/>
      <c r="U1463" s="104"/>
      <c r="AQ1463" s="104"/>
      <c r="AR1463" s="104"/>
      <c r="AS1463" s="104"/>
      <c r="AT1463" s="104"/>
      <c r="AU1463" s="104"/>
      <c r="AV1463" s="104"/>
      <c r="AW1463" s="104"/>
      <c r="AX1463" s="104"/>
      <c r="AY1463" s="104"/>
      <c r="BH1463" s="104"/>
      <c r="BJ1463" s="104"/>
      <c r="BK1463" s="104"/>
      <c r="BL1463" s="104"/>
      <c r="BM1463" s="104"/>
      <c r="BN1463" s="104"/>
      <c r="BO1463" s="104"/>
      <c r="BP1463" s="104"/>
      <c r="BQ1463" s="104"/>
      <c r="BR1463" s="104"/>
      <c r="BS1463" s="104"/>
      <c r="BT1463" s="104"/>
      <c r="BV1463" s="104"/>
      <c r="BW1463" s="104"/>
      <c r="BX1463" s="104"/>
      <c r="BY1463" s="104"/>
      <c r="BZ1463" s="104"/>
      <c r="CA1463" s="104"/>
      <c r="CB1463" s="104"/>
      <c r="CC1463" s="104"/>
      <c r="CD1463" s="104"/>
      <c r="CE1463" s="104"/>
      <c r="CF1463" s="104"/>
      <c r="CG1463" s="104"/>
      <c r="CJ1463" s="104"/>
      <c r="CL1463" s="104"/>
      <c r="CM1463" s="104"/>
      <c r="CN1463" s="104"/>
      <c r="CO1463" s="104"/>
      <c r="CP1463" s="104"/>
      <c r="CQ1463" s="104"/>
      <c r="CR1463" s="104"/>
      <c r="CS1463" s="104"/>
      <c r="CT1463" s="104"/>
      <c r="CU1463" s="104"/>
    </row>
    <row r="1464" spans="1:99" ht="13" x14ac:dyDescent="0.3">
      <c r="A1464" s="104"/>
      <c r="B1464" s="104"/>
      <c r="C1464" s="104"/>
      <c r="D1464" s="104"/>
      <c r="E1464" s="104"/>
      <c r="F1464" s="104"/>
      <c r="G1464" s="104"/>
      <c r="H1464" s="104"/>
      <c r="I1464" s="104"/>
      <c r="J1464" s="104"/>
      <c r="K1464" s="104"/>
      <c r="L1464" s="104"/>
      <c r="M1464" s="104"/>
      <c r="P1464" s="104"/>
      <c r="Q1464" s="104"/>
      <c r="U1464" s="104"/>
      <c r="AQ1464" s="104"/>
      <c r="AR1464" s="104"/>
      <c r="AS1464" s="104"/>
      <c r="AT1464" s="104"/>
      <c r="AU1464" s="104"/>
      <c r="AV1464" s="104"/>
      <c r="AW1464" s="104"/>
      <c r="AX1464" s="104"/>
      <c r="AY1464" s="104"/>
      <c r="BH1464" s="104"/>
      <c r="BJ1464" s="104"/>
      <c r="BK1464" s="104"/>
      <c r="BL1464" s="104"/>
      <c r="BM1464" s="104"/>
      <c r="BN1464" s="104"/>
      <c r="BO1464" s="104"/>
      <c r="BP1464" s="104"/>
      <c r="BQ1464" s="104"/>
      <c r="BR1464" s="104"/>
      <c r="BS1464" s="104"/>
      <c r="BT1464" s="104"/>
      <c r="BV1464" s="104"/>
      <c r="BW1464" s="104"/>
      <c r="BX1464" s="104"/>
      <c r="BY1464" s="104"/>
      <c r="BZ1464" s="104"/>
      <c r="CA1464" s="104"/>
      <c r="CB1464" s="104"/>
      <c r="CC1464" s="104"/>
      <c r="CD1464" s="104"/>
      <c r="CE1464" s="104"/>
      <c r="CF1464" s="104"/>
      <c r="CG1464" s="104"/>
      <c r="CJ1464" s="104"/>
      <c r="CL1464" s="104"/>
      <c r="CM1464" s="104"/>
      <c r="CN1464" s="104"/>
      <c r="CO1464" s="104"/>
      <c r="CP1464" s="104"/>
      <c r="CQ1464" s="104"/>
      <c r="CR1464" s="104"/>
      <c r="CS1464" s="104"/>
      <c r="CT1464" s="104"/>
      <c r="CU1464" s="104"/>
    </row>
    <row r="1465" spans="1:99" ht="13" x14ac:dyDescent="0.3">
      <c r="A1465" s="104"/>
      <c r="B1465" s="104"/>
      <c r="C1465" s="104"/>
      <c r="D1465" s="104"/>
      <c r="E1465" s="104"/>
      <c r="F1465" s="104"/>
      <c r="G1465" s="104"/>
      <c r="H1465" s="104"/>
      <c r="I1465" s="104"/>
      <c r="J1465" s="104"/>
      <c r="K1465" s="104"/>
      <c r="L1465" s="104"/>
      <c r="M1465" s="104"/>
      <c r="P1465" s="104"/>
      <c r="Q1465" s="104"/>
      <c r="U1465" s="104"/>
      <c r="AQ1465" s="104"/>
      <c r="AR1465" s="104"/>
      <c r="AS1465" s="104"/>
      <c r="AT1465" s="104"/>
      <c r="AU1465" s="104"/>
      <c r="AV1465" s="104"/>
      <c r="AW1465" s="104"/>
      <c r="AX1465" s="104"/>
      <c r="AY1465" s="104"/>
      <c r="BH1465" s="104"/>
      <c r="BJ1465" s="104"/>
      <c r="BK1465" s="104"/>
      <c r="BL1465" s="104"/>
      <c r="BM1465" s="104"/>
      <c r="BN1465" s="104"/>
      <c r="BO1465" s="104"/>
      <c r="BP1465" s="104"/>
      <c r="BQ1465" s="104"/>
      <c r="BR1465" s="104"/>
      <c r="BS1465" s="104"/>
      <c r="BT1465" s="104"/>
      <c r="BV1465" s="104"/>
      <c r="BW1465" s="104"/>
      <c r="BX1465" s="104"/>
      <c r="BY1465" s="104"/>
      <c r="BZ1465" s="104"/>
      <c r="CA1465" s="104"/>
      <c r="CB1465" s="104"/>
      <c r="CC1465" s="104"/>
      <c r="CD1465" s="104"/>
      <c r="CE1465" s="104"/>
      <c r="CF1465" s="104"/>
      <c r="CG1465" s="104"/>
      <c r="CJ1465" s="104"/>
      <c r="CL1465" s="104"/>
      <c r="CM1465" s="104"/>
      <c r="CN1465" s="104"/>
      <c r="CO1465" s="104"/>
      <c r="CP1465" s="104"/>
      <c r="CQ1465" s="104"/>
      <c r="CR1465" s="104"/>
      <c r="CS1465" s="104"/>
      <c r="CT1465" s="104"/>
      <c r="CU1465" s="104"/>
    </row>
    <row r="1466" spans="1:99" ht="13" x14ac:dyDescent="0.3">
      <c r="A1466" s="104"/>
      <c r="B1466" s="104"/>
      <c r="C1466" s="104"/>
      <c r="D1466" s="104"/>
      <c r="E1466" s="104"/>
      <c r="F1466" s="104"/>
      <c r="G1466" s="104"/>
      <c r="H1466" s="104"/>
      <c r="I1466" s="104"/>
      <c r="J1466" s="104"/>
      <c r="K1466" s="104"/>
      <c r="L1466" s="104"/>
      <c r="M1466" s="104"/>
      <c r="P1466" s="104"/>
      <c r="Q1466" s="104"/>
      <c r="U1466" s="104"/>
      <c r="AQ1466" s="104"/>
      <c r="AR1466" s="104"/>
      <c r="AS1466" s="104"/>
      <c r="AT1466" s="104"/>
      <c r="AU1466" s="104"/>
      <c r="AV1466" s="104"/>
      <c r="AW1466" s="104"/>
      <c r="AX1466" s="104"/>
      <c r="AY1466" s="104"/>
      <c r="BH1466" s="104"/>
      <c r="BJ1466" s="104"/>
      <c r="BK1466" s="104"/>
      <c r="BL1466" s="104"/>
      <c r="BM1466" s="104"/>
      <c r="BN1466" s="104"/>
      <c r="BO1466" s="104"/>
      <c r="BP1466" s="104"/>
      <c r="BQ1466" s="104"/>
      <c r="BR1466" s="104"/>
      <c r="BS1466" s="104"/>
      <c r="BT1466" s="104"/>
      <c r="BV1466" s="104"/>
      <c r="BW1466" s="104"/>
      <c r="BX1466" s="104"/>
      <c r="BY1466" s="104"/>
      <c r="BZ1466" s="104"/>
      <c r="CA1466" s="104"/>
      <c r="CB1466" s="104"/>
      <c r="CC1466" s="104"/>
      <c r="CD1466" s="104"/>
      <c r="CE1466" s="104"/>
      <c r="CF1466" s="104"/>
      <c r="CG1466" s="104"/>
      <c r="CJ1466" s="104"/>
      <c r="CL1466" s="104"/>
      <c r="CM1466" s="104"/>
      <c r="CN1466" s="104"/>
      <c r="CO1466" s="104"/>
      <c r="CP1466" s="104"/>
      <c r="CQ1466" s="104"/>
      <c r="CR1466" s="104"/>
      <c r="CS1466" s="104"/>
      <c r="CT1466" s="104"/>
      <c r="CU1466" s="104"/>
    </row>
    <row r="1467" spans="1:99" ht="13" x14ac:dyDescent="0.3">
      <c r="A1467" s="104"/>
      <c r="B1467" s="104"/>
      <c r="C1467" s="104"/>
      <c r="D1467" s="104"/>
      <c r="E1467" s="104"/>
      <c r="F1467" s="104"/>
      <c r="G1467" s="104"/>
      <c r="H1467" s="104"/>
      <c r="I1467" s="104"/>
      <c r="J1467" s="104"/>
      <c r="K1467" s="104"/>
      <c r="L1467" s="104"/>
      <c r="M1467" s="104"/>
      <c r="P1467" s="104"/>
      <c r="Q1467" s="104"/>
      <c r="U1467" s="104"/>
      <c r="AQ1467" s="104"/>
      <c r="AR1467" s="104"/>
      <c r="AS1467" s="104"/>
      <c r="AT1467" s="104"/>
      <c r="AU1467" s="104"/>
      <c r="AV1467" s="104"/>
      <c r="AW1467" s="104"/>
      <c r="AX1467" s="104"/>
      <c r="AY1467" s="104"/>
      <c r="BH1467" s="104"/>
      <c r="BJ1467" s="104"/>
      <c r="BK1467" s="104"/>
      <c r="BL1467" s="104"/>
      <c r="BM1467" s="104"/>
      <c r="BN1467" s="104"/>
      <c r="BO1467" s="104"/>
      <c r="BP1467" s="104"/>
      <c r="BQ1467" s="104"/>
      <c r="BR1467" s="104"/>
      <c r="BS1467" s="104"/>
      <c r="BT1467" s="104"/>
      <c r="BV1467" s="104"/>
      <c r="BW1467" s="104"/>
      <c r="BX1467" s="104"/>
      <c r="BY1467" s="104"/>
      <c r="BZ1467" s="104"/>
      <c r="CA1467" s="104"/>
      <c r="CB1467" s="104"/>
      <c r="CC1467" s="104"/>
      <c r="CD1467" s="104"/>
      <c r="CE1467" s="104"/>
      <c r="CF1467" s="104"/>
      <c r="CG1467" s="104"/>
      <c r="CJ1467" s="104"/>
      <c r="CL1467" s="104"/>
      <c r="CM1467" s="104"/>
      <c r="CN1467" s="104"/>
      <c r="CO1467" s="104"/>
      <c r="CP1467" s="104"/>
      <c r="CQ1467" s="104"/>
      <c r="CR1467" s="104"/>
      <c r="CS1467" s="104"/>
      <c r="CT1467" s="104"/>
      <c r="CU1467" s="104"/>
    </row>
    <row r="1468" spans="1:99" ht="13" x14ac:dyDescent="0.3">
      <c r="A1468" s="104"/>
      <c r="B1468" s="104"/>
      <c r="C1468" s="104"/>
      <c r="D1468" s="104"/>
      <c r="E1468" s="104"/>
      <c r="F1468" s="104"/>
      <c r="G1468" s="104"/>
      <c r="H1468" s="104"/>
      <c r="I1468" s="104"/>
      <c r="J1468" s="104"/>
      <c r="K1468" s="104"/>
      <c r="L1468" s="104"/>
      <c r="M1468" s="104"/>
      <c r="P1468" s="104"/>
      <c r="Q1468" s="104"/>
      <c r="U1468" s="104"/>
      <c r="AQ1468" s="104"/>
      <c r="AR1468" s="104"/>
      <c r="AS1468" s="104"/>
      <c r="AT1468" s="104"/>
      <c r="AU1468" s="104"/>
      <c r="AV1468" s="104"/>
      <c r="AW1468" s="104"/>
      <c r="AX1468" s="104"/>
      <c r="AY1468" s="104"/>
      <c r="BH1468" s="104"/>
      <c r="BJ1468" s="104"/>
      <c r="BK1468" s="104"/>
      <c r="BL1468" s="104"/>
      <c r="BM1468" s="104"/>
      <c r="BN1468" s="104"/>
      <c r="BO1468" s="104"/>
      <c r="BP1468" s="104"/>
      <c r="BQ1468" s="104"/>
      <c r="BR1468" s="104"/>
      <c r="BS1468" s="104"/>
      <c r="BT1468" s="104"/>
      <c r="BV1468" s="104"/>
      <c r="BW1468" s="104"/>
      <c r="BX1468" s="104"/>
      <c r="BY1468" s="104"/>
      <c r="BZ1468" s="104"/>
      <c r="CA1468" s="104"/>
      <c r="CB1468" s="104"/>
      <c r="CC1468" s="104"/>
      <c r="CD1468" s="104"/>
      <c r="CE1468" s="104"/>
      <c r="CF1468" s="104"/>
      <c r="CG1468" s="104"/>
      <c r="CJ1468" s="104"/>
      <c r="CL1468" s="104"/>
      <c r="CM1468" s="104"/>
      <c r="CN1468" s="104"/>
      <c r="CO1468" s="104"/>
      <c r="CP1468" s="104"/>
      <c r="CQ1468" s="104"/>
      <c r="CR1468" s="104"/>
      <c r="CS1468" s="104"/>
      <c r="CT1468" s="104"/>
      <c r="CU1468" s="104"/>
    </row>
    <row r="1469" spans="1:99" ht="13" x14ac:dyDescent="0.3">
      <c r="A1469" s="104"/>
      <c r="B1469" s="104"/>
      <c r="C1469" s="104"/>
      <c r="D1469" s="104"/>
      <c r="E1469" s="104"/>
      <c r="F1469" s="104"/>
      <c r="G1469" s="104"/>
      <c r="H1469" s="104"/>
      <c r="I1469" s="104"/>
      <c r="J1469" s="104"/>
      <c r="K1469" s="104"/>
      <c r="L1469" s="104"/>
      <c r="M1469" s="104"/>
      <c r="P1469" s="104"/>
      <c r="Q1469" s="104"/>
      <c r="U1469" s="104"/>
      <c r="AQ1469" s="104"/>
      <c r="AR1469" s="104"/>
      <c r="AS1469" s="104"/>
      <c r="AT1469" s="104"/>
      <c r="AU1469" s="104"/>
      <c r="AV1469" s="104"/>
      <c r="AW1469" s="104"/>
      <c r="AX1469" s="104"/>
      <c r="AY1469" s="104"/>
      <c r="BH1469" s="104"/>
      <c r="BJ1469" s="104"/>
      <c r="BK1469" s="104"/>
      <c r="BL1469" s="104"/>
      <c r="BM1469" s="104"/>
      <c r="BN1469" s="104"/>
      <c r="BO1469" s="104"/>
      <c r="BP1469" s="104"/>
      <c r="BQ1469" s="104"/>
      <c r="BR1469" s="104"/>
      <c r="BS1469" s="104"/>
      <c r="BT1469" s="104"/>
      <c r="BV1469" s="104"/>
      <c r="BW1469" s="104"/>
      <c r="BX1469" s="104"/>
      <c r="BY1469" s="104"/>
      <c r="BZ1469" s="104"/>
      <c r="CA1469" s="104"/>
      <c r="CB1469" s="104"/>
      <c r="CC1469" s="104"/>
      <c r="CD1469" s="104"/>
      <c r="CE1469" s="104"/>
      <c r="CF1469" s="104"/>
      <c r="CG1469" s="104"/>
      <c r="CJ1469" s="104"/>
      <c r="CL1469" s="104"/>
      <c r="CM1469" s="104"/>
      <c r="CN1469" s="104"/>
      <c r="CO1469" s="104"/>
      <c r="CP1469" s="104"/>
      <c r="CQ1469" s="104"/>
      <c r="CR1469" s="104"/>
      <c r="CS1469" s="104"/>
      <c r="CT1469" s="104"/>
      <c r="CU1469" s="104"/>
    </row>
    <row r="1470" spans="1:99" ht="13" x14ac:dyDescent="0.3">
      <c r="A1470" s="104"/>
      <c r="B1470" s="104"/>
      <c r="C1470" s="104"/>
      <c r="D1470" s="104"/>
      <c r="E1470" s="104"/>
      <c r="F1470" s="104"/>
      <c r="G1470" s="104"/>
      <c r="H1470" s="104"/>
      <c r="I1470" s="104"/>
      <c r="J1470" s="104"/>
      <c r="K1470" s="104"/>
      <c r="L1470" s="104"/>
      <c r="M1470" s="104"/>
      <c r="P1470" s="104"/>
      <c r="Q1470" s="104"/>
      <c r="U1470" s="104"/>
      <c r="AQ1470" s="104"/>
      <c r="AR1470" s="104"/>
      <c r="AS1470" s="104"/>
      <c r="AT1470" s="104"/>
      <c r="AU1470" s="104"/>
      <c r="AV1470" s="104"/>
      <c r="AW1470" s="104"/>
      <c r="AX1470" s="104"/>
      <c r="AY1470" s="104"/>
      <c r="BH1470" s="104"/>
      <c r="BJ1470" s="104"/>
      <c r="BK1470" s="104"/>
      <c r="BL1470" s="104"/>
      <c r="BM1470" s="104"/>
      <c r="BN1470" s="104"/>
      <c r="BO1470" s="104"/>
      <c r="BP1470" s="104"/>
      <c r="BQ1470" s="104"/>
      <c r="BR1470" s="104"/>
      <c r="BS1470" s="104"/>
      <c r="BT1470" s="104"/>
      <c r="BV1470" s="104"/>
      <c r="BW1470" s="104"/>
      <c r="BX1470" s="104"/>
      <c r="BY1470" s="104"/>
      <c r="BZ1470" s="104"/>
      <c r="CA1470" s="104"/>
      <c r="CB1470" s="104"/>
      <c r="CC1470" s="104"/>
      <c r="CD1470" s="104"/>
      <c r="CE1470" s="104"/>
      <c r="CF1470" s="104"/>
      <c r="CG1470" s="104"/>
      <c r="CJ1470" s="104"/>
      <c r="CL1470" s="104"/>
      <c r="CM1470" s="104"/>
      <c r="CN1470" s="104"/>
      <c r="CO1470" s="104"/>
      <c r="CP1470" s="104"/>
      <c r="CQ1470" s="104"/>
      <c r="CR1470" s="104"/>
      <c r="CS1470" s="104"/>
      <c r="CT1470" s="104"/>
      <c r="CU1470" s="104"/>
    </row>
    <row r="1471" spans="1:99" ht="13" x14ac:dyDescent="0.3">
      <c r="A1471" s="104"/>
      <c r="B1471" s="104"/>
      <c r="C1471" s="104"/>
      <c r="D1471" s="104"/>
      <c r="E1471" s="104"/>
      <c r="F1471" s="104"/>
      <c r="G1471" s="104"/>
      <c r="H1471" s="104"/>
      <c r="I1471" s="104"/>
      <c r="J1471" s="104"/>
      <c r="K1471" s="104"/>
      <c r="L1471" s="104"/>
      <c r="M1471" s="104"/>
      <c r="P1471" s="104"/>
      <c r="Q1471" s="104"/>
      <c r="U1471" s="104"/>
      <c r="AQ1471" s="104"/>
      <c r="AR1471" s="104"/>
      <c r="AS1471" s="104"/>
      <c r="AT1471" s="104"/>
      <c r="AU1471" s="104"/>
      <c r="AV1471" s="104"/>
      <c r="AW1471" s="104"/>
      <c r="AX1471" s="104"/>
      <c r="AY1471" s="104"/>
      <c r="BH1471" s="104"/>
      <c r="BJ1471" s="104"/>
      <c r="BK1471" s="104"/>
      <c r="BL1471" s="104"/>
      <c r="BM1471" s="104"/>
      <c r="BN1471" s="104"/>
      <c r="BO1471" s="104"/>
      <c r="BP1471" s="104"/>
      <c r="BQ1471" s="104"/>
      <c r="BR1471" s="104"/>
      <c r="BS1471" s="104"/>
      <c r="BT1471" s="104"/>
      <c r="BV1471" s="104"/>
      <c r="BW1471" s="104"/>
      <c r="BX1471" s="104"/>
      <c r="BY1471" s="104"/>
      <c r="BZ1471" s="104"/>
      <c r="CA1471" s="104"/>
      <c r="CB1471" s="104"/>
      <c r="CC1471" s="104"/>
      <c r="CD1471" s="104"/>
      <c r="CE1471" s="104"/>
      <c r="CF1471" s="104"/>
      <c r="CG1471" s="104"/>
      <c r="CJ1471" s="104"/>
      <c r="CL1471" s="104"/>
      <c r="CM1471" s="104"/>
      <c r="CN1471" s="104"/>
      <c r="CO1471" s="104"/>
      <c r="CP1471" s="104"/>
      <c r="CQ1471" s="104"/>
      <c r="CR1471" s="104"/>
      <c r="CS1471" s="104"/>
      <c r="CT1471" s="104"/>
      <c r="CU1471" s="104"/>
    </row>
    <row r="1472" spans="1:99" ht="13" x14ac:dyDescent="0.3">
      <c r="A1472" s="104"/>
      <c r="B1472" s="104"/>
      <c r="C1472" s="104"/>
      <c r="D1472" s="104"/>
      <c r="E1472" s="104"/>
      <c r="F1472" s="104"/>
      <c r="G1472" s="104"/>
      <c r="H1472" s="104"/>
      <c r="I1472" s="104"/>
      <c r="J1472" s="104"/>
      <c r="K1472" s="104"/>
      <c r="L1472" s="104"/>
      <c r="M1472" s="104"/>
      <c r="P1472" s="104"/>
      <c r="Q1472" s="104"/>
      <c r="U1472" s="104"/>
      <c r="AQ1472" s="104"/>
      <c r="AR1472" s="104"/>
      <c r="AS1472" s="104"/>
      <c r="AT1472" s="104"/>
      <c r="AU1472" s="104"/>
      <c r="AV1472" s="104"/>
      <c r="AW1472" s="104"/>
      <c r="AX1472" s="104"/>
      <c r="AY1472" s="104"/>
      <c r="BH1472" s="104"/>
      <c r="BJ1472" s="104"/>
      <c r="BK1472" s="104"/>
      <c r="BL1472" s="104"/>
      <c r="BM1472" s="104"/>
      <c r="BN1472" s="104"/>
      <c r="BO1472" s="104"/>
      <c r="BP1472" s="104"/>
      <c r="BQ1472" s="104"/>
      <c r="BR1472" s="104"/>
      <c r="BS1472" s="104"/>
      <c r="BT1472" s="104"/>
      <c r="BV1472" s="104"/>
      <c r="BW1472" s="104"/>
      <c r="BX1472" s="104"/>
      <c r="BY1472" s="104"/>
      <c r="BZ1472" s="104"/>
      <c r="CA1472" s="104"/>
      <c r="CB1472" s="104"/>
      <c r="CC1472" s="104"/>
      <c r="CD1472" s="104"/>
      <c r="CE1472" s="104"/>
      <c r="CF1472" s="104"/>
      <c r="CG1472" s="104"/>
      <c r="CJ1472" s="104"/>
      <c r="CL1472" s="104"/>
      <c r="CM1472" s="104"/>
      <c r="CN1472" s="104"/>
      <c r="CO1472" s="104"/>
      <c r="CP1472" s="104"/>
      <c r="CQ1472" s="104"/>
      <c r="CR1472" s="104"/>
      <c r="CS1472" s="104"/>
      <c r="CT1472" s="104"/>
      <c r="CU1472" s="104"/>
    </row>
    <row r="1473" spans="1:99" ht="13" x14ac:dyDescent="0.3">
      <c r="A1473" s="104"/>
      <c r="B1473" s="104"/>
      <c r="C1473" s="104"/>
      <c r="D1473" s="104"/>
      <c r="E1473" s="104"/>
      <c r="F1473" s="104"/>
      <c r="G1473" s="104"/>
      <c r="H1473" s="104"/>
      <c r="I1473" s="104"/>
      <c r="J1473" s="104"/>
      <c r="K1473" s="104"/>
      <c r="L1473" s="104"/>
      <c r="M1473" s="104"/>
      <c r="P1473" s="104"/>
      <c r="Q1473" s="104"/>
      <c r="U1473" s="104"/>
      <c r="AQ1473" s="104"/>
      <c r="AR1473" s="104"/>
      <c r="AS1473" s="104"/>
      <c r="AT1473" s="104"/>
      <c r="AU1473" s="104"/>
      <c r="AV1473" s="104"/>
      <c r="AW1473" s="104"/>
      <c r="AX1473" s="104"/>
      <c r="AY1473" s="104"/>
      <c r="BH1473" s="104"/>
      <c r="BJ1473" s="104"/>
      <c r="BK1473" s="104"/>
      <c r="BL1473" s="104"/>
      <c r="BM1473" s="104"/>
      <c r="BN1473" s="104"/>
      <c r="BO1473" s="104"/>
      <c r="BP1473" s="104"/>
      <c r="BQ1473" s="104"/>
      <c r="BR1473" s="104"/>
      <c r="BS1473" s="104"/>
      <c r="BT1473" s="104"/>
      <c r="BV1473" s="104"/>
      <c r="BW1473" s="104"/>
      <c r="BX1473" s="104"/>
      <c r="BY1473" s="104"/>
      <c r="BZ1473" s="104"/>
      <c r="CA1473" s="104"/>
      <c r="CB1473" s="104"/>
      <c r="CC1473" s="104"/>
      <c r="CD1473" s="104"/>
      <c r="CE1473" s="104"/>
      <c r="CF1473" s="104"/>
      <c r="CG1473" s="104"/>
      <c r="CJ1473" s="104"/>
      <c r="CL1473" s="104"/>
      <c r="CM1473" s="104"/>
      <c r="CN1473" s="104"/>
      <c r="CO1473" s="104"/>
      <c r="CP1473" s="104"/>
      <c r="CQ1473" s="104"/>
      <c r="CR1473" s="104"/>
      <c r="CS1473" s="104"/>
      <c r="CT1473" s="104"/>
      <c r="CU1473" s="104"/>
    </row>
    <row r="1474" spans="1:99" ht="13" x14ac:dyDescent="0.3">
      <c r="A1474" s="104"/>
      <c r="B1474" s="104"/>
      <c r="C1474" s="104"/>
      <c r="D1474" s="104"/>
      <c r="E1474" s="104"/>
      <c r="F1474" s="104"/>
      <c r="G1474" s="104"/>
      <c r="H1474" s="104"/>
      <c r="I1474" s="104"/>
      <c r="J1474" s="104"/>
      <c r="K1474" s="104"/>
      <c r="L1474" s="104"/>
      <c r="M1474" s="104"/>
      <c r="P1474" s="104"/>
      <c r="Q1474" s="104"/>
      <c r="U1474" s="104"/>
      <c r="AQ1474" s="104"/>
      <c r="AR1474" s="104"/>
      <c r="AS1474" s="104"/>
      <c r="AT1474" s="104"/>
      <c r="AU1474" s="104"/>
      <c r="AV1474" s="104"/>
      <c r="AW1474" s="104"/>
      <c r="AX1474" s="104"/>
      <c r="AY1474" s="104"/>
      <c r="BH1474" s="104"/>
      <c r="BJ1474" s="104"/>
      <c r="BK1474" s="104"/>
      <c r="BL1474" s="104"/>
      <c r="BM1474" s="104"/>
      <c r="BN1474" s="104"/>
      <c r="BO1474" s="104"/>
      <c r="BP1474" s="104"/>
      <c r="BQ1474" s="104"/>
      <c r="BR1474" s="104"/>
      <c r="BS1474" s="104"/>
      <c r="BT1474" s="104"/>
      <c r="BV1474" s="104"/>
      <c r="BW1474" s="104"/>
      <c r="BX1474" s="104"/>
      <c r="BY1474" s="104"/>
      <c r="BZ1474" s="104"/>
      <c r="CA1474" s="104"/>
      <c r="CB1474" s="104"/>
      <c r="CC1474" s="104"/>
      <c r="CD1474" s="104"/>
      <c r="CE1474" s="104"/>
      <c r="CF1474" s="104"/>
      <c r="CG1474" s="104"/>
      <c r="CJ1474" s="104"/>
      <c r="CL1474" s="104"/>
      <c r="CM1474" s="104"/>
      <c r="CN1474" s="104"/>
      <c r="CO1474" s="104"/>
      <c r="CP1474" s="104"/>
      <c r="CQ1474" s="104"/>
      <c r="CR1474" s="104"/>
      <c r="CS1474" s="104"/>
      <c r="CT1474" s="104"/>
      <c r="CU1474" s="104"/>
    </row>
    <row r="1475" spans="1:99" ht="13" x14ac:dyDescent="0.3">
      <c r="A1475" s="104"/>
      <c r="B1475" s="104"/>
      <c r="C1475" s="104"/>
      <c r="D1475" s="104"/>
      <c r="E1475" s="104"/>
      <c r="F1475" s="104"/>
      <c r="G1475" s="104"/>
      <c r="H1475" s="104"/>
      <c r="I1475" s="104"/>
      <c r="J1475" s="104"/>
      <c r="K1475" s="104"/>
      <c r="L1475" s="104"/>
      <c r="M1475" s="104"/>
      <c r="P1475" s="104"/>
      <c r="Q1475" s="104"/>
      <c r="U1475" s="104"/>
      <c r="AQ1475" s="104"/>
      <c r="AR1475" s="104"/>
      <c r="AS1475" s="104"/>
      <c r="AT1475" s="104"/>
      <c r="AU1475" s="104"/>
      <c r="AV1475" s="104"/>
      <c r="AW1475" s="104"/>
      <c r="AX1475" s="104"/>
      <c r="AY1475" s="104"/>
      <c r="BH1475" s="104"/>
      <c r="BJ1475" s="104"/>
      <c r="BK1475" s="104"/>
      <c r="BL1475" s="104"/>
      <c r="BM1475" s="104"/>
      <c r="BN1475" s="104"/>
      <c r="BO1475" s="104"/>
      <c r="BP1475" s="104"/>
      <c r="BQ1475" s="104"/>
      <c r="BR1475" s="104"/>
      <c r="BS1475" s="104"/>
      <c r="BT1475" s="104"/>
      <c r="BV1475" s="104"/>
      <c r="BW1475" s="104"/>
      <c r="BX1475" s="104"/>
      <c r="BY1475" s="104"/>
      <c r="BZ1475" s="104"/>
      <c r="CA1475" s="104"/>
      <c r="CB1475" s="104"/>
      <c r="CC1475" s="104"/>
      <c r="CD1475" s="104"/>
      <c r="CE1475" s="104"/>
      <c r="CF1475" s="104"/>
      <c r="CG1475" s="104"/>
      <c r="CJ1475" s="104"/>
      <c r="CL1475" s="104"/>
      <c r="CM1475" s="104"/>
      <c r="CN1475" s="104"/>
      <c r="CO1475" s="104"/>
      <c r="CP1475" s="104"/>
      <c r="CQ1475" s="104"/>
      <c r="CR1475" s="104"/>
      <c r="CS1475" s="104"/>
      <c r="CT1475" s="104"/>
      <c r="CU1475" s="104"/>
    </row>
    <row r="1476" spans="1:99" ht="13" x14ac:dyDescent="0.3">
      <c r="A1476" s="104"/>
      <c r="B1476" s="104"/>
      <c r="C1476" s="104"/>
      <c r="D1476" s="104"/>
      <c r="E1476" s="104"/>
      <c r="F1476" s="104"/>
      <c r="G1476" s="104"/>
      <c r="H1476" s="104"/>
      <c r="I1476" s="104"/>
      <c r="J1476" s="104"/>
      <c r="K1476" s="104"/>
      <c r="L1476" s="104"/>
      <c r="M1476" s="104"/>
      <c r="P1476" s="104"/>
      <c r="Q1476" s="104"/>
      <c r="U1476" s="104"/>
      <c r="AQ1476" s="104"/>
      <c r="AR1476" s="104"/>
      <c r="AS1476" s="104"/>
      <c r="AT1476" s="104"/>
      <c r="AU1476" s="104"/>
      <c r="AV1476" s="104"/>
      <c r="AW1476" s="104"/>
      <c r="AX1476" s="104"/>
      <c r="AY1476" s="104"/>
      <c r="BH1476" s="104"/>
      <c r="BJ1476" s="104"/>
      <c r="BK1476" s="104"/>
      <c r="BL1476" s="104"/>
      <c r="BM1476" s="104"/>
      <c r="BN1476" s="104"/>
      <c r="BO1476" s="104"/>
      <c r="BP1476" s="104"/>
      <c r="BQ1476" s="104"/>
      <c r="BR1476" s="104"/>
      <c r="BS1476" s="104"/>
      <c r="BT1476" s="104"/>
      <c r="BV1476" s="104"/>
      <c r="BW1476" s="104"/>
      <c r="BX1476" s="104"/>
      <c r="BY1476" s="104"/>
      <c r="BZ1476" s="104"/>
      <c r="CA1476" s="104"/>
      <c r="CB1476" s="104"/>
      <c r="CC1476" s="104"/>
      <c r="CD1476" s="104"/>
      <c r="CE1476" s="104"/>
      <c r="CF1476" s="104"/>
      <c r="CG1476" s="104"/>
      <c r="CJ1476" s="104"/>
      <c r="CL1476" s="104"/>
      <c r="CM1476" s="104"/>
      <c r="CN1476" s="104"/>
      <c r="CO1476" s="104"/>
      <c r="CP1476" s="104"/>
      <c r="CQ1476" s="104"/>
      <c r="CR1476" s="104"/>
      <c r="CS1476" s="104"/>
      <c r="CT1476" s="104"/>
      <c r="CU1476" s="104"/>
    </row>
    <row r="1477" spans="1:99" ht="13" x14ac:dyDescent="0.3">
      <c r="A1477" s="104"/>
      <c r="B1477" s="104"/>
      <c r="C1477" s="104"/>
      <c r="D1477" s="104"/>
      <c r="E1477" s="104"/>
      <c r="F1477" s="104"/>
      <c r="G1477" s="104"/>
      <c r="H1477" s="104"/>
      <c r="I1477" s="104"/>
      <c r="J1477" s="104"/>
      <c r="K1477" s="104"/>
      <c r="L1477" s="104"/>
      <c r="M1477" s="104"/>
      <c r="P1477" s="104"/>
      <c r="Q1477" s="104"/>
      <c r="U1477" s="104"/>
      <c r="AQ1477" s="104"/>
      <c r="AR1477" s="104"/>
      <c r="AS1477" s="104"/>
      <c r="AT1477" s="104"/>
      <c r="AU1477" s="104"/>
      <c r="AV1477" s="104"/>
      <c r="AW1477" s="104"/>
      <c r="AX1477" s="104"/>
      <c r="AY1477" s="104"/>
      <c r="BH1477" s="104"/>
      <c r="BJ1477" s="104"/>
      <c r="BK1477" s="104"/>
      <c r="BL1477" s="104"/>
      <c r="BM1477" s="104"/>
      <c r="BN1477" s="104"/>
      <c r="BO1477" s="104"/>
      <c r="BP1477" s="104"/>
      <c r="BQ1477" s="104"/>
      <c r="BR1477" s="104"/>
      <c r="BS1477" s="104"/>
      <c r="BT1477" s="104"/>
      <c r="BV1477" s="104"/>
      <c r="BW1477" s="104"/>
      <c r="BX1477" s="104"/>
      <c r="BY1477" s="104"/>
      <c r="BZ1477" s="104"/>
      <c r="CA1477" s="104"/>
      <c r="CB1477" s="104"/>
      <c r="CC1477" s="104"/>
      <c r="CD1477" s="104"/>
      <c r="CE1477" s="104"/>
      <c r="CF1477" s="104"/>
      <c r="CG1477" s="104"/>
      <c r="CJ1477" s="104"/>
      <c r="CL1477" s="104"/>
      <c r="CM1477" s="104"/>
      <c r="CN1477" s="104"/>
      <c r="CO1477" s="104"/>
      <c r="CP1477" s="104"/>
      <c r="CQ1477" s="104"/>
      <c r="CR1477" s="104"/>
      <c r="CS1477" s="104"/>
      <c r="CT1477" s="104"/>
      <c r="CU1477" s="104"/>
    </row>
    <row r="1478" spans="1:99" ht="13" x14ac:dyDescent="0.3">
      <c r="A1478" s="104"/>
      <c r="B1478" s="104"/>
      <c r="C1478" s="104"/>
      <c r="D1478" s="104"/>
      <c r="E1478" s="104"/>
      <c r="F1478" s="104"/>
      <c r="G1478" s="104"/>
      <c r="H1478" s="104"/>
      <c r="I1478" s="104"/>
      <c r="J1478" s="104"/>
      <c r="K1478" s="104"/>
      <c r="L1478" s="104"/>
      <c r="M1478" s="104"/>
      <c r="P1478" s="104"/>
      <c r="Q1478" s="104"/>
      <c r="U1478" s="104"/>
      <c r="AQ1478" s="104"/>
      <c r="AR1478" s="104"/>
      <c r="AS1478" s="104"/>
      <c r="AT1478" s="104"/>
      <c r="AU1478" s="104"/>
      <c r="AV1478" s="104"/>
      <c r="AW1478" s="104"/>
      <c r="AX1478" s="104"/>
      <c r="AY1478" s="104"/>
      <c r="BH1478" s="104"/>
      <c r="BJ1478" s="104"/>
      <c r="BK1478" s="104"/>
      <c r="BL1478" s="104"/>
      <c r="BM1478" s="104"/>
      <c r="BN1478" s="104"/>
      <c r="BO1478" s="104"/>
      <c r="BP1478" s="104"/>
      <c r="BQ1478" s="104"/>
      <c r="BR1478" s="104"/>
      <c r="BS1478" s="104"/>
      <c r="BT1478" s="104"/>
      <c r="BV1478" s="104"/>
      <c r="BW1478" s="104"/>
      <c r="BX1478" s="104"/>
      <c r="BY1478" s="104"/>
      <c r="BZ1478" s="104"/>
      <c r="CA1478" s="104"/>
      <c r="CB1478" s="104"/>
      <c r="CC1478" s="104"/>
      <c r="CD1478" s="104"/>
      <c r="CE1478" s="104"/>
      <c r="CF1478" s="104"/>
      <c r="CG1478" s="104"/>
      <c r="CJ1478" s="104"/>
      <c r="CL1478" s="104"/>
      <c r="CM1478" s="104"/>
      <c r="CN1478" s="104"/>
      <c r="CO1478" s="104"/>
      <c r="CP1478" s="104"/>
      <c r="CQ1478" s="104"/>
      <c r="CR1478" s="104"/>
      <c r="CS1478" s="104"/>
      <c r="CT1478" s="104"/>
      <c r="CU1478" s="104"/>
    </row>
    <row r="1479" spans="1:99" ht="13" x14ac:dyDescent="0.3">
      <c r="A1479" s="104"/>
      <c r="B1479" s="104"/>
      <c r="C1479" s="104"/>
      <c r="D1479" s="104"/>
      <c r="E1479" s="104"/>
      <c r="F1479" s="104"/>
      <c r="G1479" s="104"/>
      <c r="H1479" s="104"/>
      <c r="I1479" s="104"/>
      <c r="J1479" s="104"/>
      <c r="K1479" s="104"/>
      <c r="L1479" s="104"/>
      <c r="M1479" s="104"/>
      <c r="P1479" s="104"/>
      <c r="Q1479" s="104"/>
      <c r="U1479" s="104"/>
      <c r="AQ1479" s="104"/>
      <c r="AR1479" s="104"/>
      <c r="AS1479" s="104"/>
      <c r="AT1479" s="104"/>
      <c r="AU1479" s="104"/>
      <c r="AV1479" s="104"/>
      <c r="AW1479" s="104"/>
      <c r="AX1479" s="104"/>
      <c r="AY1479" s="104"/>
      <c r="BH1479" s="104"/>
      <c r="BJ1479" s="104"/>
      <c r="BK1479" s="104"/>
      <c r="BL1479" s="104"/>
      <c r="BM1479" s="104"/>
      <c r="BN1479" s="104"/>
      <c r="BO1479" s="104"/>
      <c r="BP1479" s="104"/>
      <c r="BQ1479" s="104"/>
      <c r="BR1479" s="104"/>
      <c r="BS1479" s="104"/>
      <c r="BT1479" s="104"/>
      <c r="BV1479" s="104"/>
      <c r="BW1479" s="104"/>
      <c r="BX1479" s="104"/>
      <c r="BY1479" s="104"/>
      <c r="BZ1479" s="104"/>
      <c r="CA1479" s="104"/>
      <c r="CB1479" s="104"/>
      <c r="CC1479" s="104"/>
      <c r="CD1479" s="104"/>
      <c r="CE1479" s="104"/>
      <c r="CF1479" s="104"/>
      <c r="CG1479" s="104"/>
      <c r="CJ1479" s="104"/>
      <c r="CL1479" s="104"/>
      <c r="CM1479" s="104"/>
      <c r="CN1479" s="104"/>
      <c r="CO1479" s="104"/>
      <c r="CP1479" s="104"/>
      <c r="CQ1479" s="104"/>
      <c r="CR1479" s="104"/>
      <c r="CS1479" s="104"/>
      <c r="CT1479" s="104"/>
      <c r="CU1479" s="104"/>
    </row>
    <row r="1480" spans="1:99" ht="13" x14ac:dyDescent="0.3">
      <c r="A1480" s="104"/>
      <c r="B1480" s="104"/>
      <c r="C1480" s="104"/>
      <c r="D1480" s="104"/>
      <c r="E1480" s="104"/>
      <c r="F1480" s="104"/>
      <c r="G1480" s="104"/>
      <c r="H1480" s="104"/>
      <c r="I1480" s="104"/>
      <c r="J1480" s="104"/>
      <c r="K1480" s="104"/>
      <c r="L1480" s="104"/>
      <c r="M1480" s="104"/>
      <c r="P1480" s="104"/>
      <c r="Q1480" s="104"/>
      <c r="U1480" s="104"/>
      <c r="AQ1480" s="104"/>
      <c r="AR1480" s="104"/>
      <c r="AS1480" s="104"/>
      <c r="AT1480" s="104"/>
      <c r="AU1480" s="104"/>
      <c r="AV1480" s="104"/>
      <c r="AW1480" s="104"/>
      <c r="AX1480" s="104"/>
      <c r="AY1480" s="104"/>
      <c r="BH1480" s="104"/>
      <c r="BJ1480" s="104"/>
      <c r="BK1480" s="104"/>
      <c r="BL1480" s="104"/>
      <c r="BM1480" s="104"/>
      <c r="BN1480" s="104"/>
      <c r="BO1480" s="104"/>
      <c r="BP1480" s="104"/>
      <c r="BQ1480" s="104"/>
      <c r="BR1480" s="104"/>
      <c r="BS1480" s="104"/>
      <c r="BT1480" s="104"/>
      <c r="BV1480" s="104"/>
      <c r="BW1480" s="104"/>
      <c r="BX1480" s="104"/>
      <c r="BY1480" s="104"/>
      <c r="BZ1480" s="104"/>
      <c r="CA1480" s="104"/>
      <c r="CB1480" s="104"/>
      <c r="CC1480" s="104"/>
      <c r="CD1480" s="104"/>
      <c r="CE1480" s="104"/>
      <c r="CF1480" s="104"/>
      <c r="CG1480" s="104"/>
      <c r="CJ1480" s="104"/>
      <c r="CL1480" s="104"/>
      <c r="CM1480" s="104"/>
      <c r="CN1480" s="104"/>
      <c r="CO1480" s="104"/>
      <c r="CP1480" s="104"/>
      <c r="CQ1480" s="104"/>
      <c r="CR1480" s="104"/>
      <c r="CS1480" s="104"/>
      <c r="CT1480" s="104"/>
      <c r="CU1480" s="104"/>
    </row>
    <row r="1481" spans="1:99" ht="13" x14ac:dyDescent="0.3">
      <c r="A1481" s="104"/>
      <c r="B1481" s="104"/>
      <c r="C1481" s="104"/>
      <c r="D1481" s="104"/>
      <c r="E1481" s="104"/>
      <c r="F1481" s="104"/>
      <c r="G1481" s="104"/>
      <c r="H1481" s="104"/>
      <c r="I1481" s="104"/>
      <c r="J1481" s="104"/>
      <c r="K1481" s="104"/>
      <c r="L1481" s="104"/>
      <c r="M1481" s="104"/>
      <c r="P1481" s="104"/>
      <c r="Q1481" s="104"/>
      <c r="U1481" s="104"/>
      <c r="AQ1481" s="104"/>
      <c r="AR1481" s="104"/>
      <c r="AS1481" s="104"/>
      <c r="AT1481" s="104"/>
      <c r="AU1481" s="104"/>
      <c r="AV1481" s="104"/>
      <c r="AW1481" s="104"/>
      <c r="AX1481" s="104"/>
      <c r="AY1481" s="104"/>
      <c r="BH1481" s="104"/>
      <c r="BJ1481" s="104"/>
      <c r="BK1481" s="104"/>
      <c r="BL1481" s="104"/>
      <c r="BM1481" s="104"/>
      <c r="BN1481" s="104"/>
      <c r="BO1481" s="104"/>
      <c r="BP1481" s="104"/>
      <c r="BQ1481" s="104"/>
      <c r="BR1481" s="104"/>
      <c r="BS1481" s="104"/>
      <c r="BT1481" s="104"/>
      <c r="BV1481" s="104"/>
      <c r="BW1481" s="104"/>
      <c r="BX1481" s="104"/>
      <c r="BY1481" s="104"/>
      <c r="BZ1481" s="104"/>
      <c r="CA1481" s="104"/>
      <c r="CB1481" s="104"/>
      <c r="CC1481" s="104"/>
      <c r="CD1481" s="104"/>
      <c r="CE1481" s="104"/>
      <c r="CF1481" s="104"/>
      <c r="CG1481" s="104"/>
      <c r="CJ1481" s="104"/>
      <c r="CL1481" s="104"/>
      <c r="CM1481" s="104"/>
      <c r="CN1481" s="104"/>
      <c r="CO1481" s="104"/>
      <c r="CP1481" s="104"/>
      <c r="CQ1481" s="104"/>
      <c r="CR1481" s="104"/>
      <c r="CS1481" s="104"/>
      <c r="CT1481" s="104"/>
      <c r="CU1481" s="104"/>
    </row>
    <row r="1482" spans="1:99" ht="13" x14ac:dyDescent="0.3">
      <c r="A1482" s="104"/>
      <c r="B1482" s="104"/>
      <c r="C1482" s="104"/>
      <c r="D1482" s="104"/>
      <c r="E1482" s="104"/>
      <c r="F1482" s="104"/>
      <c r="G1482" s="104"/>
      <c r="H1482" s="104"/>
      <c r="I1482" s="104"/>
      <c r="J1482" s="104"/>
      <c r="K1482" s="104"/>
      <c r="L1482" s="104"/>
      <c r="M1482" s="104"/>
      <c r="P1482" s="104"/>
      <c r="Q1482" s="104"/>
      <c r="U1482" s="104"/>
      <c r="AQ1482" s="104"/>
      <c r="AR1482" s="104"/>
      <c r="AS1482" s="104"/>
      <c r="AT1482" s="104"/>
      <c r="AU1482" s="104"/>
      <c r="AV1482" s="104"/>
      <c r="AW1482" s="104"/>
      <c r="AX1482" s="104"/>
      <c r="AY1482" s="104"/>
      <c r="BH1482" s="104"/>
      <c r="BJ1482" s="104"/>
      <c r="BK1482" s="104"/>
      <c r="BL1482" s="104"/>
      <c r="BM1482" s="104"/>
      <c r="BN1482" s="104"/>
      <c r="BO1482" s="104"/>
      <c r="BP1482" s="104"/>
      <c r="BQ1482" s="104"/>
      <c r="BR1482" s="104"/>
      <c r="BS1482" s="104"/>
      <c r="BT1482" s="104"/>
      <c r="BV1482" s="104"/>
      <c r="BW1482" s="104"/>
      <c r="BX1482" s="104"/>
      <c r="BY1482" s="104"/>
      <c r="BZ1482" s="104"/>
      <c r="CA1482" s="104"/>
      <c r="CB1482" s="104"/>
      <c r="CC1482" s="104"/>
      <c r="CD1482" s="104"/>
      <c r="CE1482" s="104"/>
      <c r="CF1482" s="104"/>
      <c r="CG1482" s="104"/>
      <c r="CJ1482" s="104"/>
      <c r="CL1482" s="104"/>
      <c r="CM1482" s="104"/>
      <c r="CN1482" s="104"/>
      <c r="CO1482" s="104"/>
      <c r="CP1482" s="104"/>
      <c r="CQ1482" s="104"/>
      <c r="CR1482" s="104"/>
      <c r="CS1482" s="104"/>
      <c r="CT1482" s="104"/>
      <c r="CU1482" s="104"/>
    </row>
    <row r="1483" spans="1:99" ht="13" x14ac:dyDescent="0.3">
      <c r="A1483" s="104"/>
      <c r="B1483" s="104"/>
      <c r="C1483" s="104"/>
      <c r="D1483" s="104"/>
      <c r="E1483" s="104"/>
      <c r="F1483" s="104"/>
      <c r="G1483" s="104"/>
      <c r="H1483" s="104"/>
      <c r="I1483" s="104"/>
      <c r="J1483" s="104"/>
      <c r="K1483" s="104"/>
      <c r="L1483" s="104"/>
      <c r="M1483" s="104"/>
      <c r="P1483" s="104"/>
      <c r="Q1483" s="104"/>
      <c r="U1483" s="104"/>
      <c r="AQ1483" s="104"/>
      <c r="AR1483" s="104"/>
      <c r="AS1483" s="104"/>
      <c r="AT1483" s="104"/>
      <c r="AU1483" s="104"/>
      <c r="AV1483" s="104"/>
      <c r="AW1483" s="104"/>
      <c r="AX1483" s="104"/>
      <c r="AY1483" s="104"/>
      <c r="BH1483" s="104"/>
      <c r="BJ1483" s="104"/>
      <c r="BK1483" s="104"/>
      <c r="BL1483" s="104"/>
      <c r="BM1483" s="104"/>
      <c r="BN1483" s="104"/>
      <c r="BO1483" s="104"/>
      <c r="BP1483" s="104"/>
      <c r="BQ1483" s="104"/>
      <c r="BR1483" s="104"/>
      <c r="BS1483" s="104"/>
      <c r="BT1483" s="104"/>
      <c r="BV1483" s="104"/>
      <c r="BW1483" s="104"/>
      <c r="BX1483" s="104"/>
      <c r="BY1483" s="104"/>
      <c r="BZ1483" s="104"/>
      <c r="CA1483" s="104"/>
      <c r="CB1483" s="104"/>
      <c r="CC1483" s="104"/>
      <c r="CD1483" s="104"/>
      <c r="CE1483" s="104"/>
      <c r="CF1483" s="104"/>
      <c r="CG1483" s="104"/>
      <c r="CJ1483" s="104"/>
      <c r="CL1483" s="104"/>
      <c r="CM1483" s="104"/>
      <c r="CN1483" s="104"/>
      <c r="CO1483" s="104"/>
      <c r="CP1483" s="104"/>
      <c r="CQ1483" s="104"/>
      <c r="CR1483" s="104"/>
      <c r="CS1483" s="104"/>
      <c r="CT1483" s="104"/>
      <c r="CU1483" s="104"/>
    </row>
    <row r="1484" spans="1:99" ht="13" x14ac:dyDescent="0.3">
      <c r="A1484" s="104"/>
      <c r="B1484" s="104"/>
      <c r="C1484" s="104"/>
      <c r="D1484" s="104"/>
      <c r="E1484" s="104"/>
      <c r="F1484" s="104"/>
      <c r="G1484" s="104"/>
      <c r="H1484" s="104"/>
      <c r="I1484" s="104"/>
      <c r="J1484" s="104"/>
      <c r="K1484" s="104"/>
      <c r="L1484" s="104"/>
      <c r="M1484" s="104"/>
      <c r="P1484" s="104"/>
      <c r="Q1484" s="104"/>
      <c r="U1484" s="104"/>
      <c r="AQ1484" s="104"/>
      <c r="AR1484" s="104"/>
      <c r="AS1484" s="104"/>
      <c r="AT1484" s="104"/>
      <c r="AU1484" s="104"/>
      <c r="AV1484" s="104"/>
      <c r="AW1484" s="104"/>
      <c r="AX1484" s="104"/>
      <c r="AY1484" s="104"/>
      <c r="BH1484" s="104"/>
      <c r="BJ1484" s="104"/>
      <c r="BK1484" s="104"/>
      <c r="BL1484" s="104"/>
      <c r="BM1484" s="104"/>
      <c r="BN1484" s="104"/>
      <c r="BO1484" s="104"/>
      <c r="BP1484" s="104"/>
      <c r="BQ1484" s="104"/>
      <c r="BR1484" s="104"/>
      <c r="BS1484" s="104"/>
      <c r="BT1484" s="104"/>
      <c r="BV1484" s="104"/>
      <c r="BW1484" s="104"/>
      <c r="BX1484" s="104"/>
      <c r="BY1484" s="104"/>
      <c r="BZ1484" s="104"/>
      <c r="CA1484" s="104"/>
      <c r="CB1484" s="104"/>
      <c r="CC1484" s="104"/>
      <c r="CD1484" s="104"/>
      <c r="CE1484" s="104"/>
      <c r="CF1484" s="104"/>
      <c r="CG1484" s="104"/>
      <c r="CJ1484" s="104"/>
      <c r="CL1484" s="104"/>
      <c r="CM1484" s="104"/>
      <c r="CN1484" s="104"/>
      <c r="CO1484" s="104"/>
      <c r="CP1484" s="104"/>
      <c r="CQ1484" s="104"/>
      <c r="CR1484" s="104"/>
      <c r="CS1484" s="104"/>
      <c r="CT1484" s="104"/>
      <c r="CU1484" s="104"/>
    </row>
    <row r="1485" spans="1:99" ht="13" x14ac:dyDescent="0.3">
      <c r="A1485" s="104"/>
      <c r="B1485" s="104"/>
      <c r="C1485" s="104"/>
      <c r="D1485" s="104"/>
      <c r="E1485" s="104"/>
      <c r="F1485" s="104"/>
      <c r="G1485" s="104"/>
      <c r="H1485" s="104"/>
      <c r="I1485" s="104"/>
      <c r="J1485" s="104"/>
      <c r="K1485" s="104"/>
      <c r="L1485" s="104"/>
      <c r="M1485" s="104"/>
      <c r="P1485" s="104"/>
      <c r="Q1485" s="104"/>
      <c r="U1485" s="104"/>
      <c r="AQ1485" s="104"/>
      <c r="AR1485" s="104"/>
      <c r="AS1485" s="104"/>
      <c r="AT1485" s="104"/>
      <c r="AU1485" s="104"/>
      <c r="AV1485" s="104"/>
      <c r="AW1485" s="104"/>
      <c r="AX1485" s="104"/>
      <c r="AY1485" s="104"/>
      <c r="BH1485" s="104"/>
      <c r="BJ1485" s="104"/>
      <c r="BK1485" s="104"/>
      <c r="BL1485" s="104"/>
      <c r="BM1485" s="104"/>
      <c r="BN1485" s="104"/>
      <c r="BO1485" s="104"/>
      <c r="BP1485" s="104"/>
      <c r="BQ1485" s="104"/>
      <c r="BR1485" s="104"/>
      <c r="BS1485" s="104"/>
      <c r="BT1485" s="104"/>
      <c r="BV1485" s="104"/>
      <c r="BW1485" s="104"/>
      <c r="BX1485" s="104"/>
      <c r="BY1485" s="104"/>
      <c r="BZ1485" s="104"/>
      <c r="CA1485" s="104"/>
      <c r="CB1485" s="104"/>
      <c r="CC1485" s="104"/>
      <c r="CD1485" s="104"/>
      <c r="CE1485" s="104"/>
      <c r="CF1485" s="104"/>
      <c r="CG1485" s="104"/>
      <c r="CJ1485" s="104"/>
      <c r="CL1485" s="104"/>
      <c r="CM1485" s="104"/>
      <c r="CN1485" s="104"/>
      <c r="CO1485" s="104"/>
      <c r="CP1485" s="104"/>
      <c r="CQ1485" s="104"/>
      <c r="CR1485" s="104"/>
      <c r="CS1485" s="104"/>
      <c r="CT1485" s="104"/>
      <c r="CU1485" s="104"/>
    </row>
    <row r="1486" spans="1:99" ht="13" x14ac:dyDescent="0.3">
      <c r="A1486" s="104"/>
      <c r="B1486" s="104"/>
      <c r="C1486" s="104"/>
      <c r="D1486" s="104"/>
      <c r="E1486" s="104"/>
      <c r="F1486" s="104"/>
      <c r="G1486" s="104"/>
      <c r="H1486" s="104"/>
      <c r="I1486" s="104"/>
      <c r="J1486" s="104"/>
      <c r="K1486" s="104"/>
      <c r="L1486" s="104"/>
      <c r="M1486" s="104"/>
      <c r="P1486" s="104"/>
      <c r="Q1486" s="104"/>
      <c r="U1486" s="104"/>
      <c r="AQ1486" s="104"/>
      <c r="AR1486" s="104"/>
      <c r="AS1486" s="104"/>
      <c r="AT1486" s="104"/>
      <c r="AU1486" s="104"/>
      <c r="AV1486" s="104"/>
      <c r="AW1486" s="104"/>
      <c r="AX1486" s="104"/>
      <c r="AY1486" s="104"/>
      <c r="BH1486" s="104"/>
      <c r="BJ1486" s="104"/>
      <c r="BK1486" s="104"/>
      <c r="BL1486" s="104"/>
      <c r="BM1486" s="104"/>
      <c r="BN1486" s="104"/>
      <c r="BO1486" s="104"/>
      <c r="BP1486" s="104"/>
      <c r="BQ1486" s="104"/>
      <c r="BR1486" s="104"/>
      <c r="BS1486" s="104"/>
      <c r="BT1486" s="104"/>
      <c r="BV1486" s="104"/>
      <c r="BW1486" s="104"/>
      <c r="BX1486" s="104"/>
      <c r="BY1486" s="104"/>
      <c r="BZ1486" s="104"/>
      <c r="CA1486" s="104"/>
      <c r="CB1486" s="104"/>
      <c r="CC1486" s="104"/>
      <c r="CD1486" s="104"/>
      <c r="CE1486" s="104"/>
      <c r="CF1486" s="104"/>
      <c r="CG1486" s="104"/>
      <c r="CJ1486" s="104"/>
      <c r="CL1486" s="104"/>
      <c r="CM1486" s="104"/>
      <c r="CN1486" s="104"/>
      <c r="CO1486" s="104"/>
      <c r="CP1486" s="104"/>
      <c r="CQ1486" s="104"/>
      <c r="CR1486" s="104"/>
      <c r="CS1486" s="104"/>
      <c r="CT1486" s="104"/>
      <c r="CU1486" s="104"/>
    </row>
    <row r="1487" spans="1:99" ht="13" x14ac:dyDescent="0.3">
      <c r="A1487" s="104"/>
      <c r="B1487" s="104"/>
      <c r="C1487" s="104"/>
      <c r="D1487" s="104"/>
      <c r="E1487" s="104"/>
      <c r="F1487" s="104"/>
      <c r="G1487" s="104"/>
      <c r="H1487" s="104"/>
      <c r="I1487" s="104"/>
      <c r="J1487" s="104"/>
      <c r="K1487" s="104"/>
      <c r="L1487" s="104"/>
      <c r="M1487" s="104"/>
      <c r="P1487" s="104"/>
      <c r="Q1487" s="104"/>
      <c r="U1487" s="104"/>
      <c r="AQ1487" s="104"/>
      <c r="AR1487" s="104"/>
      <c r="AS1487" s="104"/>
      <c r="AT1487" s="104"/>
      <c r="AU1487" s="104"/>
      <c r="AV1487" s="104"/>
      <c r="AW1487" s="104"/>
      <c r="AX1487" s="104"/>
      <c r="AY1487" s="104"/>
      <c r="BH1487" s="104"/>
      <c r="BJ1487" s="104"/>
      <c r="BK1487" s="104"/>
      <c r="BL1487" s="104"/>
      <c r="BM1487" s="104"/>
      <c r="BN1487" s="104"/>
      <c r="BO1487" s="104"/>
      <c r="BP1487" s="104"/>
      <c r="BQ1487" s="104"/>
      <c r="BR1487" s="104"/>
      <c r="BS1487" s="104"/>
      <c r="BT1487" s="104"/>
      <c r="BV1487" s="104"/>
      <c r="BW1487" s="104"/>
      <c r="BX1487" s="104"/>
      <c r="BY1487" s="104"/>
      <c r="BZ1487" s="104"/>
      <c r="CA1487" s="104"/>
      <c r="CB1487" s="104"/>
      <c r="CC1487" s="104"/>
      <c r="CD1487" s="104"/>
      <c r="CE1487" s="104"/>
      <c r="CF1487" s="104"/>
      <c r="CG1487" s="104"/>
      <c r="CJ1487" s="104"/>
      <c r="CL1487" s="104"/>
      <c r="CM1487" s="104"/>
      <c r="CN1487" s="104"/>
      <c r="CO1487" s="104"/>
      <c r="CP1487" s="104"/>
      <c r="CQ1487" s="104"/>
      <c r="CR1487" s="104"/>
      <c r="CS1487" s="104"/>
      <c r="CT1487" s="104"/>
      <c r="CU1487" s="104"/>
    </row>
    <row r="1488" spans="1:99" ht="13" x14ac:dyDescent="0.3">
      <c r="A1488" s="104"/>
      <c r="B1488" s="104"/>
      <c r="C1488" s="104"/>
      <c r="D1488" s="104"/>
      <c r="E1488" s="104"/>
      <c r="F1488" s="104"/>
      <c r="G1488" s="104"/>
      <c r="H1488" s="104"/>
      <c r="I1488" s="104"/>
      <c r="J1488" s="104"/>
      <c r="K1488" s="104"/>
      <c r="L1488" s="104"/>
      <c r="M1488" s="104"/>
      <c r="P1488" s="104"/>
      <c r="Q1488" s="104"/>
      <c r="U1488" s="104"/>
      <c r="AQ1488" s="104"/>
      <c r="AR1488" s="104"/>
      <c r="AS1488" s="104"/>
      <c r="AT1488" s="104"/>
      <c r="AU1488" s="104"/>
      <c r="AV1488" s="104"/>
      <c r="AW1488" s="104"/>
      <c r="AX1488" s="104"/>
      <c r="AY1488" s="104"/>
      <c r="BH1488" s="104"/>
      <c r="BJ1488" s="104"/>
      <c r="BK1488" s="104"/>
      <c r="BL1488" s="104"/>
      <c r="BM1488" s="104"/>
      <c r="BN1488" s="104"/>
      <c r="BO1488" s="104"/>
      <c r="BP1488" s="104"/>
      <c r="BQ1488" s="104"/>
      <c r="BR1488" s="104"/>
      <c r="BS1488" s="104"/>
      <c r="BT1488" s="104"/>
      <c r="BV1488" s="104"/>
      <c r="BW1488" s="104"/>
      <c r="BX1488" s="104"/>
      <c r="BY1488" s="104"/>
      <c r="BZ1488" s="104"/>
      <c r="CA1488" s="104"/>
      <c r="CB1488" s="104"/>
      <c r="CC1488" s="104"/>
      <c r="CD1488" s="104"/>
      <c r="CE1488" s="104"/>
      <c r="CF1488" s="104"/>
      <c r="CG1488" s="104"/>
      <c r="CJ1488" s="104"/>
      <c r="CL1488" s="104"/>
      <c r="CM1488" s="104"/>
      <c r="CN1488" s="104"/>
      <c r="CO1488" s="104"/>
      <c r="CP1488" s="104"/>
      <c r="CQ1488" s="104"/>
      <c r="CR1488" s="104"/>
      <c r="CS1488" s="104"/>
      <c r="CT1488" s="104"/>
      <c r="CU1488" s="104"/>
    </row>
    <row r="1489" spans="1:99" ht="13" x14ac:dyDescent="0.3">
      <c r="A1489" s="104"/>
      <c r="B1489" s="104"/>
      <c r="C1489" s="104"/>
      <c r="D1489" s="104"/>
      <c r="E1489" s="104"/>
      <c r="F1489" s="104"/>
      <c r="G1489" s="104"/>
      <c r="H1489" s="104"/>
      <c r="I1489" s="104"/>
      <c r="J1489" s="104"/>
      <c r="K1489" s="104"/>
      <c r="L1489" s="104"/>
      <c r="M1489" s="104"/>
      <c r="P1489" s="104"/>
      <c r="Q1489" s="104"/>
      <c r="U1489" s="104"/>
      <c r="AQ1489" s="104"/>
      <c r="AR1489" s="104"/>
      <c r="AS1489" s="104"/>
      <c r="AT1489" s="104"/>
      <c r="AU1489" s="104"/>
      <c r="AV1489" s="104"/>
      <c r="AW1489" s="104"/>
      <c r="AX1489" s="104"/>
      <c r="AY1489" s="104"/>
      <c r="BH1489" s="104"/>
      <c r="BJ1489" s="104"/>
      <c r="BK1489" s="104"/>
      <c r="BL1489" s="104"/>
      <c r="BM1489" s="104"/>
      <c r="BN1489" s="104"/>
      <c r="BO1489" s="104"/>
      <c r="BP1489" s="104"/>
      <c r="BQ1489" s="104"/>
      <c r="BR1489" s="104"/>
      <c r="BS1489" s="104"/>
      <c r="BT1489" s="104"/>
      <c r="BV1489" s="104"/>
      <c r="BW1489" s="104"/>
      <c r="BX1489" s="104"/>
      <c r="BY1489" s="104"/>
      <c r="BZ1489" s="104"/>
      <c r="CA1489" s="104"/>
      <c r="CB1489" s="104"/>
      <c r="CC1489" s="104"/>
      <c r="CD1489" s="104"/>
      <c r="CE1489" s="104"/>
      <c r="CF1489" s="104"/>
      <c r="CG1489" s="104"/>
      <c r="CJ1489" s="104"/>
      <c r="CL1489" s="104"/>
      <c r="CM1489" s="104"/>
      <c r="CN1489" s="104"/>
      <c r="CO1489" s="104"/>
      <c r="CP1489" s="104"/>
      <c r="CQ1489" s="104"/>
      <c r="CR1489" s="104"/>
      <c r="CS1489" s="104"/>
      <c r="CT1489" s="104"/>
      <c r="CU1489" s="104"/>
    </row>
    <row r="1490" spans="1:99" ht="13" x14ac:dyDescent="0.3">
      <c r="A1490" s="104"/>
      <c r="B1490" s="104"/>
      <c r="C1490" s="104"/>
      <c r="D1490" s="104"/>
      <c r="E1490" s="104"/>
      <c r="F1490" s="104"/>
      <c r="G1490" s="104"/>
      <c r="H1490" s="104"/>
      <c r="I1490" s="104"/>
      <c r="J1490" s="104"/>
      <c r="K1490" s="104"/>
      <c r="L1490" s="104"/>
      <c r="M1490" s="104"/>
      <c r="P1490" s="104"/>
      <c r="Q1490" s="104"/>
      <c r="U1490" s="104"/>
      <c r="AQ1490" s="104"/>
      <c r="AR1490" s="104"/>
      <c r="AS1490" s="104"/>
      <c r="AT1490" s="104"/>
      <c r="AU1490" s="104"/>
      <c r="AV1490" s="104"/>
      <c r="AW1490" s="104"/>
      <c r="AX1490" s="104"/>
      <c r="AY1490" s="104"/>
      <c r="BH1490" s="104"/>
      <c r="BJ1490" s="104"/>
      <c r="BK1490" s="104"/>
      <c r="BL1490" s="104"/>
      <c r="BM1490" s="104"/>
      <c r="BN1490" s="104"/>
      <c r="BO1490" s="104"/>
      <c r="BP1490" s="104"/>
      <c r="BQ1490" s="104"/>
      <c r="BR1490" s="104"/>
      <c r="BS1490" s="104"/>
      <c r="BT1490" s="104"/>
      <c r="BV1490" s="104"/>
      <c r="BW1490" s="104"/>
      <c r="BX1490" s="104"/>
      <c r="BY1490" s="104"/>
      <c r="BZ1490" s="104"/>
      <c r="CA1490" s="104"/>
      <c r="CB1490" s="104"/>
      <c r="CC1490" s="104"/>
      <c r="CD1490" s="104"/>
      <c r="CE1490" s="104"/>
      <c r="CF1490" s="104"/>
      <c r="CG1490" s="104"/>
      <c r="CJ1490" s="104"/>
      <c r="CL1490" s="104"/>
      <c r="CM1490" s="104"/>
      <c r="CN1490" s="104"/>
      <c r="CO1490" s="104"/>
      <c r="CP1490" s="104"/>
      <c r="CQ1490" s="104"/>
      <c r="CR1490" s="104"/>
      <c r="CS1490" s="104"/>
      <c r="CT1490" s="104"/>
      <c r="CU1490" s="104"/>
    </row>
    <row r="1491" spans="1:99" ht="13" x14ac:dyDescent="0.3">
      <c r="A1491" s="104"/>
      <c r="B1491" s="104"/>
      <c r="C1491" s="104"/>
      <c r="D1491" s="104"/>
      <c r="E1491" s="104"/>
      <c r="F1491" s="104"/>
      <c r="G1491" s="104"/>
      <c r="H1491" s="104"/>
      <c r="I1491" s="104"/>
      <c r="J1491" s="104"/>
      <c r="K1491" s="104"/>
      <c r="L1491" s="104"/>
      <c r="M1491" s="104"/>
      <c r="P1491" s="104"/>
      <c r="Q1491" s="104"/>
      <c r="U1491" s="104"/>
      <c r="AQ1491" s="104"/>
      <c r="AR1491" s="104"/>
      <c r="AS1491" s="104"/>
      <c r="AT1491" s="104"/>
      <c r="AU1491" s="104"/>
      <c r="AV1491" s="104"/>
      <c r="AW1491" s="104"/>
      <c r="AX1491" s="104"/>
      <c r="AY1491" s="104"/>
      <c r="BH1491" s="104"/>
      <c r="BJ1491" s="104"/>
      <c r="BK1491" s="104"/>
      <c r="BL1491" s="104"/>
      <c r="BM1491" s="104"/>
      <c r="BN1491" s="104"/>
      <c r="BO1491" s="104"/>
      <c r="BP1491" s="104"/>
      <c r="BQ1491" s="104"/>
      <c r="BR1491" s="104"/>
      <c r="BS1491" s="104"/>
      <c r="BT1491" s="104"/>
      <c r="BV1491" s="104"/>
      <c r="BW1491" s="104"/>
      <c r="BX1491" s="104"/>
      <c r="BY1491" s="104"/>
      <c r="BZ1491" s="104"/>
      <c r="CA1491" s="104"/>
      <c r="CB1491" s="104"/>
      <c r="CC1491" s="104"/>
      <c r="CD1491" s="104"/>
      <c r="CE1491" s="104"/>
      <c r="CF1491" s="104"/>
      <c r="CG1491" s="104"/>
      <c r="CJ1491" s="104"/>
      <c r="CL1491" s="104"/>
      <c r="CM1491" s="104"/>
      <c r="CN1491" s="104"/>
      <c r="CO1491" s="104"/>
      <c r="CP1491" s="104"/>
      <c r="CQ1491" s="104"/>
      <c r="CR1491" s="104"/>
      <c r="CS1491" s="104"/>
      <c r="CT1491" s="104"/>
      <c r="CU1491" s="104"/>
    </row>
    <row r="1492" spans="1:99" ht="13" x14ac:dyDescent="0.3">
      <c r="A1492" s="104"/>
      <c r="B1492" s="104"/>
      <c r="C1492" s="104"/>
      <c r="D1492" s="104"/>
      <c r="E1492" s="104"/>
      <c r="F1492" s="104"/>
      <c r="G1492" s="104"/>
      <c r="H1492" s="104"/>
      <c r="I1492" s="104"/>
      <c r="J1492" s="104"/>
      <c r="K1492" s="104"/>
      <c r="L1492" s="104"/>
      <c r="M1492" s="104"/>
      <c r="P1492" s="104"/>
      <c r="Q1492" s="104"/>
      <c r="U1492" s="104"/>
      <c r="AQ1492" s="104"/>
      <c r="AR1492" s="104"/>
      <c r="AS1492" s="104"/>
      <c r="AT1492" s="104"/>
      <c r="AU1492" s="104"/>
      <c r="AV1492" s="104"/>
      <c r="AW1492" s="104"/>
      <c r="AX1492" s="104"/>
      <c r="AY1492" s="104"/>
      <c r="BH1492" s="104"/>
      <c r="BJ1492" s="104"/>
      <c r="BK1492" s="104"/>
      <c r="BL1492" s="104"/>
      <c r="BM1492" s="104"/>
      <c r="BN1492" s="104"/>
      <c r="BO1492" s="104"/>
      <c r="BP1492" s="104"/>
      <c r="BQ1492" s="104"/>
      <c r="BR1492" s="104"/>
      <c r="BS1492" s="104"/>
      <c r="BT1492" s="104"/>
      <c r="BV1492" s="104"/>
      <c r="BW1492" s="104"/>
      <c r="BX1492" s="104"/>
      <c r="BY1492" s="104"/>
      <c r="BZ1492" s="104"/>
      <c r="CA1492" s="104"/>
      <c r="CB1492" s="104"/>
      <c r="CC1492" s="104"/>
      <c r="CD1492" s="104"/>
      <c r="CE1492" s="104"/>
      <c r="CF1492" s="104"/>
      <c r="CG1492" s="104"/>
      <c r="CJ1492" s="104"/>
      <c r="CL1492" s="104"/>
      <c r="CM1492" s="104"/>
      <c r="CN1492" s="104"/>
      <c r="CO1492" s="104"/>
      <c r="CP1492" s="104"/>
      <c r="CQ1492" s="104"/>
      <c r="CR1492" s="104"/>
      <c r="CS1492" s="104"/>
      <c r="CT1492" s="104"/>
      <c r="CU1492" s="104"/>
    </row>
    <row r="1493" spans="1:99" ht="13" x14ac:dyDescent="0.3">
      <c r="A1493" s="104"/>
      <c r="B1493" s="104"/>
      <c r="C1493" s="104"/>
      <c r="D1493" s="104"/>
      <c r="E1493" s="104"/>
      <c r="F1493" s="104"/>
      <c r="G1493" s="104"/>
      <c r="H1493" s="104"/>
      <c r="I1493" s="104"/>
      <c r="J1493" s="104"/>
      <c r="K1493" s="104"/>
      <c r="L1493" s="104"/>
      <c r="M1493" s="104"/>
      <c r="P1493" s="104"/>
      <c r="Q1493" s="104"/>
      <c r="U1493" s="104"/>
      <c r="AQ1493" s="104"/>
      <c r="AR1493" s="104"/>
      <c r="AS1493" s="104"/>
      <c r="AT1493" s="104"/>
      <c r="AU1493" s="104"/>
      <c r="AV1493" s="104"/>
      <c r="AW1493" s="104"/>
      <c r="AX1493" s="104"/>
      <c r="AY1493" s="104"/>
      <c r="BH1493" s="104"/>
      <c r="BJ1493" s="104"/>
      <c r="BK1493" s="104"/>
      <c r="BL1493" s="104"/>
      <c r="BM1493" s="104"/>
      <c r="BN1493" s="104"/>
      <c r="BO1493" s="104"/>
      <c r="BP1493" s="104"/>
      <c r="BQ1493" s="104"/>
      <c r="BR1493" s="104"/>
      <c r="BS1493" s="104"/>
      <c r="BT1493" s="104"/>
      <c r="BV1493" s="104"/>
      <c r="BW1493" s="104"/>
      <c r="BX1493" s="104"/>
      <c r="BY1493" s="104"/>
      <c r="BZ1493" s="104"/>
      <c r="CA1493" s="104"/>
      <c r="CB1493" s="104"/>
      <c r="CC1493" s="104"/>
      <c r="CD1493" s="104"/>
      <c r="CE1493" s="104"/>
      <c r="CF1493" s="104"/>
      <c r="CG1493" s="104"/>
      <c r="CJ1493" s="104"/>
      <c r="CL1493" s="104"/>
      <c r="CM1493" s="104"/>
      <c r="CN1493" s="104"/>
      <c r="CO1493" s="104"/>
      <c r="CP1493" s="104"/>
      <c r="CQ1493" s="104"/>
      <c r="CR1493" s="104"/>
      <c r="CS1493" s="104"/>
      <c r="CT1493" s="104"/>
      <c r="CU1493" s="104"/>
    </row>
    <row r="1494" spans="1:99" ht="13" x14ac:dyDescent="0.3">
      <c r="A1494" s="104"/>
      <c r="B1494" s="104"/>
      <c r="C1494" s="104"/>
      <c r="D1494" s="104"/>
      <c r="E1494" s="104"/>
      <c r="F1494" s="104"/>
      <c r="G1494" s="104"/>
      <c r="H1494" s="104"/>
      <c r="I1494" s="104"/>
      <c r="J1494" s="104"/>
      <c r="K1494" s="104"/>
      <c r="L1494" s="104"/>
      <c r="M1494" s="104"/>
      <c r="P1494" s="104"/>
      <c r="Q1494" s="104"/>
      <c r="U1494" s="104"/>
      <c r="AQ1494" s="104"/>
      <c r="AR1494" s="104"/>
      <c r="AS1494" s="104"/>
      <c r="AT1494" s="104"/>
      <c r="AU1494" s="104"/>
      <c r="AV1494" s="104"/>
      <c r="AW1494" s="104"/>
      <c r="AX1494" s="104"/>
      <c r="AY1494" s="104"/>
      <c r="BH1494" s="104"/>
      <c r="BJ1494" s="104"/>
      <c r="BK1494" s="104"/>
      <c r="BL1494" s="104"/>
      <c r="BM1494" s="104"/>
      <c r="BN1494" s="104"/>
      <c r="BO1494" s="104"/>
      <c r="BP1494" s="104"/>
      <c r="BQ1494" s="104"/>
      <c r="BR1494" s="104"/>
      <c r="BS1494" s="104"/>
      <c r="BT1494" s="104"/>
      <c r="BV1494" s="104"/>
      <c r="BW1494" s="104"/>
      <c r="BX1494" s="104"/>
      <c r="BY1494" s="104"/>
      <c r="BZ1494" s="104"/>
      <c r="CA1494" s="104"/>
      <c r="CB1494" s="104"/>
      <c r="CC1494" s="104"/>
      <c r="CD1494" s="104"/>
      <c r="CE1494" s="104"/>
      <c r="CF1494" s="104"/>
      <c r="CG1494" s="104"/>
      <c r="CJ1494" s="104"/>
      <c r="CL1494" s="104"/>
      <c r="CM1494" s="104"/>
      <c r="CN1494" s="104"/>
      <c r="CO1494" s="104"/>
      <c r="CP1494" s="104"/>
      <c r="CQ1494" s="104"/>
      <c r="CR1494" s="104"/>
      <c r="CS1494" s="104"/>
      <c r="CT1494" s="104"/>
      <c r="CU1494" s="104"/>
    </row>
    <row r="1495" spans="1:99" ht="13" x14ac:dyDescent="0.3">
      <c r="A1495" s="104"/>
      <c r="B1495" s="104"/>
      <c r="C1495" s="104"/>
      <c r="D1495" s="104"/>
      <c r="E1495" s="104"/>
      <c r="F1495" s="104"/>
      <c r="G1495" s="104"/>
      <c r="H1495" s="104"/>
      <c r="I1495" s="104"/>
      <c r="J1495" s="104"/>
      <c r="K1495" s="104"/>
      <c r="L1495" s="104"/>
      <c r="M1495" s="104"/>
      <c r="P1495" s="104"/>
      <c r="Q1495" s="104"/>
      <c r="U1495" s="104"/>
      <c r="AQ1495" s="104"/>
      <c r="AR1495" s="104"/>
      <c r="AS1495" s="104"/>
      <c r="AT1495" s="104"/>
      <c r="AU1495" s="104"/>
      <c r="AV1495" s="104"/>
      <c r="AW1495" s="104"/>
      <c r="AX1495" s="104"/>
      <c r="AY1495" s="104"/>
      <c r="BH1495" s="104"/>
      <c r="BJ1495" s="104"/>
      <c r="BK1495" s="104"/>
      <c r="BL1495" s="104"/>
      <c r="BM1495" s="104"/>
      <c r="BN1495" s="104"/>
      <c r="BO1495" s="104"/>
      <c r="BP1495" s="104"/>
      <c r="BQ1495" s="104"/>
      <c r="BR1495" s="104"/>
      <c r="BS1495" s="104"/>
      <c r="BT1495" s="104"/>
      <c r="BV1495" s="104"/>
      <c r="BW1495" s="104"/>
      <c r="BX1495" s="104"/>
      <c r="BY1495" s="104"/>
      <c r="BZ1495" s="104"/>
      <c r="CA1495" s="104"/>
      <c r="CB1495" s="104"/>
      <c r="CC1495" s="104"/>
      <c r="CD1495" s="104"/>
      <c r="CE1495" s="104"/>
      <c r="CF1495" s="104"/>
      <c r="CG1495" s="104"/>
      <c r="CJ1495" s="104"/>
      <c r="CL1495" s="104"/>
      <c r="CM1495" s="104"/>
      <c r="CN1495" s="104"/>
      <c r="CO1495" s="104"/>
      <c r="CP1495" s="104"/>
      <c r="CQ1495" s="104"/>
      <c r="CR1495" s="104"/>
      <c r="CS1495" s="104"/>
      <c r="CT1495" s="104"/>
      <c r="CU1495" s="104"/>
    </row>
    <row r="1496" spans="1:99" ht="13" x14ac:dyDescent="0.3">
      <c r="A1496" s="104"/>
      <c r="B1496" s="104"/>
      <c r="C1496" s="104"/>
      <c r="D1496" s="104"/>
      <c r="E1496" s="104"/>
      <c r="F1496" s="104"/>
      <c r="G1496" s="104"/>
      <c r="H1496" s="104"/>
      <c r="I1496" s="104"/>
      <c r="J1496" s="104"/>
      <c r="K1496" s="104"/>
      <c r="L1496" s="104"/>
      <c r="M1496" s="104"/>
      <c r="P1496" s="104"/>
      <c r="Q1496" s="104"/>
      <c r="U1496" s="104"/>
      <c r="AQ1496" s="104"/>
      <c r="AR1496" s="104"/>
      <c r="AS1496" s="104"/>
      <c r="AT1496" s="104"/>
      <c r="AU1496" s="104"/>
      <c r="AV1496" s="104"/>
      <c r="AW1496" s="104"/>
      <c r="AX1496" s="104"/>
      <c r="AY1496" s="104"/>
      <c r="BH1496" s="104"/>
      <c r="BJ1496" s="104"/>
      <c r="BK1496" s="104"/>
      <c r="BL1496" s="104"/>
      <c r="BM1496" s="104"/>
      <c r="BN1496" s="104"/>
      <c r="BO1496" s="104"/>
      <c r="BP1496" s="104"/>
      <c r="BQ1496" s="104"/>
      <c r="BR1496" s="104"/>
      <c r="BS1496" s="104"/>
      <c r="BT1496" s="104"/>
      <c r="BV1496" s="104"/>
      <c r="BW1496" s="104"/>
      <c r="BX1496" s="104"/>
      <c r="BY1496" s="104"/>
      <c r="BZ1496" s="104"/>
      <c r="CA1496" s="104"/>
      <c r="CB1496" s="104"/>
      <c r="CC1496" s="104"/>
      <c r="CD1496" s="104"/>
      <c r="CE1496" s="104"/>
      <c r="CF1496" s="104"/>
      <c r="CG1496" s="104"/>
      <c r="CJ1496" s="104"/>
      <c r="CL1496" s="104"/>
      <c r="CM1496" s="104"/>
      <c r="CN1496" s="104"/>
      <c r="CO1496" s="104"/>
      <c r="CP1496" s="104"/>
      <c r="CQ1496" s="104"/>
      <c r="CR1496" s="104"/>
      <c r="CS1496" s="104"/>
      <c r="CT1496" s="104"/>
      <c r="CU1496" s="104"/>
    </row>
    <row r="1497" spans="1:99" ht="13" x14ac:dyDescent="0.3">
      <c r="A1497" s="104"/>
      <c r="B1497" s="104"/>
      <c r="C1497" s="104"/>
      <c r="D1497" s="104"/>
      <c r="E1497" s="104"/>
      <c r="F1497" s="104"/>
      <c r="G1497" s="104"/>
      <c r="H1497" s="104"/>
      <c r="I1497" s="104"/>
      <c r="J1497" s="104"/>
      <c r="K1497" s="104"/>
      <c r="L1497" s="104"/>
      <c r="M1497" s="104"/>
      <c r="P1497" s="104"/>
      <c r="Q1497" s="104"/>
      <c r="U1497" s="104"/>
      <c r="AQ1497" s="104"/>
      <c r="AR1497" s="104"/>
      <c r="AS1497" s="104"/>
      <c r="AT1497" s="104"/>
      <c r="AU1497" s="104"/>
      <c r="AV1497" s="104"/>
      <c r="AW1497" s="104"/>
      <c r="AX1497" s="104"/>
      <c r="AY1497" s="104"/>
      <c r="BH1497" s="104"/>
      <c r="BJ1497" s="104"/>
      <c r="BK1497" s="104"/>
      <c r="BL1497" s="104"/>
      <c r="BM1497" s="104"/>
      <c r="BN1497" s="104"/>
      <c r="BO1497" s="104"/>
      <c r="BP1497" s="104"/>
      <c r="BQ1497" s="104"/>
      <c r="BR1497" s="104"/>
      <c r="BS1497" s="104"/>
      <c r="BT1497" s="104"/>
      <c r="BV1497" s="104"/>
      <c r="BW1497" s="104"/>
      <c r="BX1497" s="104"/>
      <c r="BY1497" s="104"/>
      <c r="BZ1497" s="104"/>
      <c r="CA1497" s="104"/>
      <c r="CB1497" s="104"/>
      <c r="CC1497" s="104"/>
      <c r="CD1497" s="104"/>
      <c r="CE1497" s="104"/>
      <c r="CF1497" s="104"/>
      <c r="CG1497" s="104"/>
      <c r="CJ1497" s="104"/>
      <c r="CL1497" s="104"/>
      <c r="CM1497" s="104"/>
      <c r="CN1497" s="104"/>
      <c r="CO1497" s="104"/>
      <c r="CP1497" s="104"/>
      <c r="CQ1497" s="104"/>
      <c r="CR1497" s="104"/>
      <c r="CS1497" s="104"/>
      <c r="CT1497" s="104"/>
      <c r="CU1497" s="104"/>
    </row>
    <row r="1498" spans="1:99" ht="13" x14ac:dyDescent="0.3">
      <c r="A1498" s="104"/>
      <c r="B1498" s="104"/>
      <c r="C1498" s="104"/>
      <c r="D1498" s="104"/>
      <c r="E1498" s="104"/>
      <c r="F1498" s="104"/>
      <c r="G1498" s="104"/>
      <c r="H1498" s="104"/>
      <c r="I1498" s="104"/>
      <c r="J1498" s="104"/>
      <c r="K1498" s="104"/>
      <c r="L1498" s="104"/>
      <c r="M1498" s="104"/>
      <c r="P1498" s="104"/>
      <c r="Q1498" s="104"/>
      <c r="U1498" s="104"/>
      <c r="AQ1498" s="104"/>
      <c r="AR1498" s="104"/>
      <c r="AS1498" s="104"/>
      <c r="AT1498" s="104"/>
      <c r="AU1498" s="104"/>
      <c r="AV1498" s="104"/>
      <c r="AW1498" s="104"/>
      <c r="AX1498" s="104"/>
      <c r="AY1498" s="104"/>
      <c r="BH1498" s="104"/>
      <c r="BJ1498" s="104"/>
      <c r="BK1498" s="104"/>
      <c r="BL1498" s="104"/>
      <c r="BM1498" s="104"/>
      <c r="BN1498" s="104"/>
      <c r="BO1498" s="104"/>
      <c r="BP1498" s="104"/>
      <c r="BQ1498" s="104"/>
      <c r="BR1498" s="104"/>
      <c r="BS1498" s="104"/>
      <c r="BT1498" s="104"/>
      <c r="BV1498" s="104"/>
      <c r="BW1498" s="104"/>
      <c r="BX1498" s="104"/>
      <c r="BY1498" s="104"/>
      <c r="BZ1498" s="104"/>
      <c r="CA1498" s="104"/>
      <c r="CB1498" s="104"/>
      <c r="CC1498" s="104"/>
      <c r="CD1498" s="104"/>
      <c r="CE1498" s="104"/>
      <c r="CF1498" s="104"/>
      <c r="CG1498" s="104"/>
      <c r="CJ1498" s="104"/>
      <c r="CL1498" s="104"/>
      <c r="CM1498" s="104"/>
      <c r="CN1498" s="104"/>
      <c r="CO1498" s="104"/>
      <c r="CP1498" s="104"/>
      <c r="CQ1498" s="104"/>
      <c r="CR1498" s="104"/>
      <c r="CS1498" s="104"/>
      <c r="CT1498" s="104"/>
      <c r="CU1498" s="104"/>
    </row>
    <row r="1499" spans="1:99" ht="13" x14ac:dyDescent="0.3">
      <c r="A1499" s="104"/>
      <c r="B1499" s="104"/>
      <c r="C1499" s="104"/>
      <c r="D1499" s="104"/>
      <c r="E1499" s="104"/>
      <c r="F1499" s="104"/>
      <c r="G1499" s="104"/>
      <c r="H1499" s="104"/>
      <c r="I1499" s="104"/>
      <c r="J1499" s="104"/>
      <c r="K1499" s="104"/>
      <c r="L1499" s="104"/>
      <c r="M1499" s="104"/>
      <c r="P1499" s="104"/>
      <c r="Q1499" s="104"/>
      <c r="U1499" s="104"/>
      <c r="AQ1499" s="104"/>
      <c r="AR1499" s="104"/>
      <c r="AS1499" s="104"/>
      <c r="AT1499" s="104"/>
      <c r="AU1499" s="104"/>
      <c r="AV1499" s="104"/>
      <c r="AW1499" s="104"/>
      <c r="AX1499" s="104"/>
      <c r="AY1499" s="104"/>
      <c r="BH1499" s="104"/>
      <c r="BJ1499" s="104"/>
      <c r="BK1499" s="104"/>
      <c r="BL1499" s="104"/>
      <c r="BM1499" s="104"/>
      <c r="BN1499" s="104"/>
      <c r="BO1499" s="104"/>
      <c r="BP1499" s="104"/>
      <c r="BQ1499" s="104"/>
      <c r="BR1499" s="104"/>
      <c r="BS1499" s="104"/>
      <c r="BT1499" s="104"/>
      <c r="BV1499" s="104"/>
      <c r="BW1499" s="104"/>
      <c r="BX1499" s="104"/>
      <c r="BY1499" s="104"/>
      <c r="BZ1499" s="104"/>
      <c r="CA1499" s="104"/>
      <c r="CB1499" s="104"/>
      <c r="CC1499" s="104"/>
      <c r="CD1499" s="104"/>
      <c r="CE1499" s="104"/>
      <c r="CF1499" s="104"/>
      <c r="CG1499" s="104"/>
      <c r="CJ1499" s="104"/>
      <c r="CL1499" s="104"/>
      <c r="CM1499" s="104"/>
      <c r="CN1499" s="104"/>
      <c r="CO1499" s="104"/>
      <c r="CP1499" s="104"/>
      <c r="CQ1499" s="104"/>
      <c r="CR1499" s="104"/>
      <c r="CS1499" s="104"/>
      <c r="CT1499" s="104"/>
      <c r="CU1499" s="104"/>
    </row>
    <row r="1500" spans="1:99" ht="13" x14ac:dyDescent="0.3">
      <c r="A1500" s="104"/>
      <c r="B1500" s="104"/>
      <c r="C1500" s="104"/>
      <c r="D1500" s="104"/>
      <c r="E1500" s="104"/>
      <c r="F1500" s="104"/>
      <c r="G1500" s="104"/>
      <c r="H1500" s="104"/>
      <c r="I1500" s="104"/>
      <c r="J1500" s="104"/>
      <c r="K1500" s="104"/>
      <c r="L1500" s="104"/>
      <c r="M1500" s="104"/>
      <c r="P1500" s="104"/>
      <c r="Q1500" s="104"/>
      <c r="U1500" s="104"/>
      <c r="AQ1500" s="104"/>
      <c r="AR1500" s="104"/>
      <c r="AS1500" s="104"/>
      <c r="AT1500" s="104"/>
      <c r="AU1500" s="104"/>
      <c r="AV1500" s="104"/>
      <c r="AW1500" s="104"/>
      <c r="AX1500" s="104"/>
      <c r="AY1500" s="104"/>
      <c r="BH1500" s="104"/>
      <c r="BJ1500" s="104"/>
      <c r="BK1500" s="104"/>
      <c r="BL1500" s="104"/>
      <c r="BM1500" s="104"/>
      <c r="BN1500" s="104"/>
      <c r="BO1500" s="104"/>
      <c r="BP1500" s="104"/>
      <c r="BQ1500" s="104"/>
      <c r="BR1500" s="104"/>
      <c r="BS1500" s="104"/>
      <c r="BT1500" s="104"/>
      <c r="BV1500" s="104"/>
      <c r="BW1500" s="104"/>
      <c r="BX1500" s="104"/>
      <c r="BY1500" s="104"/>
      <c r="BZ1500" s="104"/>
      <c r="CA1500" s="104"/>
      <c r="CB1500" s="104"/>
      <c r="CC1500" s="104"/>
      <c r="CD1500" s="104"/>
      <c r="CE1500" s="104"/>
      <c r="CF1500" s="104"/>
      <c r="CG1500" s="104"/>
      <c r="CJ1500" s="104"/>
      <c r="CL1500" s="104"/>
      <c r="CM1500" s="104"/>
      <c r="CN1500" s="104"/>
      <c r="CO1500" s="104"/>
      <c r="CP1500" s="104"/>
      <c r="CQ1500" s="104"/>
      <c r="CR1500" s="104"/>
      <c r="CS1500" s="104"/>
      <c r="CT1500" s="104"/>
      <c r="CU1500" s="104"/>
    </row>
    <row r="1501" spans="1:99" ht="13" x14ac:dyDescent="0.3">
      <c r="A1501" s="104"/>
      <c r="B1501" s="104"/>
      <c r="C1501" s="104"/>
      <c r="D1501" s="104"/>
      <c r="E1501" s="104"/>
      <c r="F1501" s="104"/>
      <c r="G1501" s="104"/>
      <c r="H1501" s="104"/>
      <c r="I1501" s="104"/>
      <c r="J1501" s="104"/>
      <c r="K1501" s="104"/>
      <c r="L1501" s="104"/>
      <c r="M1501" s="104"/>
      <c r="P1501" s="104"/>
      <c r="Q1501" s="104"/>
      <c r="U1501" s="104"/>
      <c r="AQ1501" s="104"/>
      <c r="AR1501" s="104"/>
      <c r="AS1501" s="104"/>
      <c r="AT1501" s="104"/>
      <c r="AU1501" s="104"/>
      <c r="AV1501" s="104"/>
      <c r="AW1501" s="104"/>
      <c r="AX1501" s="104"/>
      <c r="AY1501" s="104"/>
      <c r="BH1501" s="104"/>
      <c r="BJ1501" s="104"/>
      <c r="BK1501" s="104"/>
      <c r="BL1501" s="104"/>
      <c r="BM1501" s="104"/>
      <c r="BN1501" s="104"/>
      <c r="BO1501" s="104"/>
      <c r="BP1501" s="104"/>
      <c r="BQ1501" s="104"/>
      <c r="BR1501" s="104"/>
      <c r="BS1501" s="104"/>
      <c r="BT1501" s="104"/>
      <c r="BV1501" s="104"/>
      <c r="BW1501" s="104"/>
      <c r="BX1501" s="104"/>
      <c r="BY1501" s="104"/>
      <c r="BZ1501" s="104"/>
      <c r="CA1501" s="104"/>
      <c r="CB1501" s="104"/>
      <c r="CC1501" s="104"/>
      <c r="CD1501" s="104"/>
      <c r="CE1501" s="104"/>
      <c r="CF1501" s="104"/>
      <c r="CG1501" s="104"/>
      <c r="CJ1501" s="104"/>
      <c r="CL1501" s="104"/>
      <c r="CM1501" s="104"/>
      <c r="CN1501" s="104"/>
      <c r="CO1501" s="104"/>
      <c r="CP1501" s="104"/>
      <c r="CQ1501" s="104"/>
      <c r="CR1501" s="104"/>
      <c r="CS1501" s="104"/>
      <c r="CT1501" s="104"/>
      <c r="CU1501" s="104"/>
    </row>
    <row r="1502" spans="1:99" ht="13" x14ac:dyDescent="0.3">
      <c r="A1502" s="104"/>
      <c r="B1502" s="104"/>
      <c r="C1502" s="104"/>
      <c r="D1502" s="104"/>
      <c r="E1502" s="104"/>
      <c r="F1502" s="104"/>
      <c r="G1502" s="104"/>
      <c r="H1502" s="104"/>
      <c r="I1502" s="104"/>
      <c r="J1502" s="104"/>
      <c r="K1502" s="104"/>
      <c r="L1502" s="104"/>
      <c r="M1502" s="104"/>
      <c r="P1502" s="104"/>
      <c r="Q1502" s="104"/>
      <c r="U1502" s="104"/>
      <c r="AQ1502" s="104"/>
      <c r="AR1502" s="104"/>
      <c r="AS1502" s="104"/>
      <c r="AT1502" s="104"/>
      <c r="AU1502" s="104"/>
      <c r="AV1502" s="104"/>
      <c r="AW1502" s="104"/>
      <c r="AX1502" s="104"/>
      <c r="AY1502" s="104"/>
      <c r="BH1502" s="104"/>
      <c r="BJ1502" s="104"/>
      <c r="BK1502" s="104"/>
      <c r="BL1502" s="104"/>
      <c r="BM1502" s="104"/>
      <c r="BN1502" s="104"/>
      <c r="BO1502" s="104"/>
      <c r="BP1502" s="104"/>
      <c r="BQ1502" s="104"/>
      <c r="BR1502" s="104"/>
      <c r="BS1502" s="104"/>
      <c r="BT1502" s="104"/>
      <c r="BV1502" s="104"/>
      <c r="BW1502" s="104"/>
      <c r="BX1502" s="104"/>
      <c r="BY1502" s="104"/>
      <c r="BZ1502" s="104"/>
      <c r="CA1502" s="104"/>
      <c r="CB1502" s="104"/>
      <c r="CC1502" s="104"/>
      <c r="CD1502" s="104"/>
      <c r="CE1502" s="104"/>
      <c r="CF1502" s="104"/>
      <c r="CG1502" s="104"/>
      <c r="CJ1502" s="104"/>
      <c r="CL1502" s="104"/>
      <c r="CM1502" s="104"/>
      <c r="CN1502" s="104"/>
      <c r="CO1502" s="104"/>
      <c r="CP1502" s="104"/>
      <c r="CQ1502" s="104"/>
      <c r="CR1502" s="104"/>
      <c r="CS1502" s="104"/>
      <c r="CT1502" s="104"/>
      <c r="CU1502" s="104"/>
    </row>
    <row r="1503" spans="1:99" ht="13" x14ac:dyDescent="0.3">
      <c r="A1503" s="104"/>
      <c r="B1503" s="104"/>
      <c r="C1503" s="104"/>
      <c r="D1503" s="104"/>
      <c r="E1503" s="104"/>
      <c r="F1503" s="104"/>
      <c r="G1503" s="104"/>
      <c r="H1503" s="104"/>
      <c r="I1503" s="104"/>
      <c r="J1503" s="104"/>
      <c r="K1503" s="104"/>
      <c r="L1503" s="104"/>
      <c r="M1503" s="104"/>
      <c r="P1503" s="104"/>
      <c r="Q1503" s="104"/>
      <c r="U1503" s="104"/>
      <c r="AQ1503" s="104"/>
      <c r="AR1503" s="104"/>
      <c r="AS1503" s="104"/>
      <c r="AT1503" s="104"/>
      <c r="AU1503" s="104"/>
      <c r="AV1503" s="104"/>
      <c r="AW1503" s="104"/>
      <c r="AX1503" s="104"/>
      <c r="AY1503" s="104"/>
      <c r="BH1503" s="104"/>
      <c r="BJ1503" s="104"/>
      <c r="BK1503" s="104"/>
      <c r="BL1503" s="104"/>
      <c r="BM1503" s="104"/>
      <c r="BN1503" s="104"/>
      <c r="BO1503" s="104"/>
      <c r="BP1503" s="104"/>
      <c r="BQ1503" s="104"/>
      <c r="BR1503" s="104"/>
      <c r="BS1503" s="104"/>
      <c r="BT1503" s="104"/>
      <c r="BV1503" s="104"/>
      <c r="BW1503" s="104"/>
      <c r="BX1503" s="104"/>
      <c r="BY1503" s="104"/>
      <c r="BZ1503" s="104"/>
      <c r="CA1503" s="104"/>
      <c r="CB1503" s="104"/>
      <c r="CC1503" s="104"/>
      <c r="CD1503" s="104"/>
      <c r="CE1503" s="104"/>
      <c r="CF1503" s="104"/>
      <c r="CG1503" s="104"/>
      <c r="CJ1503" s="104"/>
      <c r="CL1503" s="104"/>
      <c r="CM1503" s="104"/>
      <c r="CN1503" s="104"/>
      <c r="CO1503" s="104"/>
      <c r="CP1503" s="104"/>
      <c r="CQ1503" s="104"/>
      <c r="CR1503" s="104"/>
      <c r="CS1503" s="104"/>
      <c r="CT1503" s="104"/>
      <c r="CU1503" s="104"/>
    </row>
    <row r="1504" spans="1:99" ht="13" x14ac:dyDescent="0.3">
      <c r="A1504" s="104"/>
      <c r="B1504" s="104"/>
      <c r="C1504" s="104"/>
      <c r="D1504" s="104"/>
      <c r="E1504" s="104"/>
      <c r="F1504" s="104"/>
      <c r="G1504" s="104"/>
      <c r="H1504" s="104"/>
      <c r="I1504" s="104"/>
      <c r="J1504" s="104"/>
      <c r="K1504" s="104"/>
      <c r="L1504" s="104"/>
      <c r="M1504" s="104"/>
      <c r="P1504" s="104"/>
      <c r="Q1504" s="104"/>
      <c r="U1504" s="104"/>
      <c r="AQ1504" s="104"/>
      <c r="AR1504" s="104"/>
      <c r="AS1504" s="104"/>
      <c r="AT1504" s="104"/>
      <c r="AU1504" s="104"/>
      <c r="AV1504" s="104"/>
      <c r="AW1504" s="104"/>
      <c r="AX1504" s="104"/>
      <c r="AY1504" s="104"/>
      <c r="BH1504" s="104"/>
      <c r="BJ1504" s="104"/>
      <c r="BK1504" s="104"/>
      <c r="BL1504" s="104"/>
      <c r="BM1504" s="104"/>
      <c r="BN1504" s="104"/>
      <c r="BO1504" s="104"/>
      <c r="BP1504" s="104"/>
      <c r="BQ1504" s="104"/>
      <c r="BR1504" s="104"/>
      <c r="BS1504" s="104"/>
      <c r="BT1504" s="104"/>
      <c r="BV1504" s="104"/>
      <c r="BW1504" s="104"/>
      <c r="BX1504" s="104"/>
      <c r="BY1504" s="104"/>
      <c r="BZ1504" s="104"/>
      <c r="CA1504" s="104"/>
      <c r="CB1504" s="104"/>
      <c r="CC1504" s="104"/>
      <c r="CD1504" s="104"/>
      <c r="CE1504" s="104"/>
      <c r="CF1504" s="104"/>
      <c r="CG1504" s="104"/>
      <c r="CJ1504" s="104"/>
      <c r="CL1504" s="104"/>
      <c r="CM1504" s="104"/>
      <c r="CN1504" s="104"/>
      <c r="CO1504" s="104"/>
      <c r="CP1504" s="104"/>
      <c r="CQ1504" s="104"/>
      <c r="CR1504" s="104"/>
      <c r="CS1504" s="104"/>
      <c r="CT1504" s="104"/>
      <c r="CU1504" s="104"/>
    </row>
    <row r="1505" spans="1:99" ht="13" x14ac:dyDescent="0.3">
      <c r="A1505" s="104"/>
      <c r="B1505" s="104"/>
      <c r="C1505" s="104"/>
      <c r="D1505" s="104"/>
      <c r="E1505" s="104"/>
      <c r="F1505" s="104"/>
      <c r="G1505" s="104"/>
      <c r="H1505" s="104"/>
      <c r="I1505" s="104"/>
      <c r="J1505" s="104"/>
      <c r="K1505" s="104"/>
      <c r="L1505" s="104"/>
      <c r="M1505" s="104"/>
      <c r="P1505" s="104"/>
      <c r="Q1505" s="104"/>
      <c r="U1505" s="104"/>
      <c r="AQ1505" s="104"/>
      <c r="AR1505" s="104"/>
      <c r="AS1505" s="104"/>
      <c r="AT1505" s="104"/>
      <c r="AU1505" s="104"/>
      <c r="AV1505" s="104"/>
      <c r="AW1505" s="104"/>
      <c r="AX1505" s="104"/>
      <c r="AY1505" s="104"/>
      <c r="BH1505" s="104"/>
      <c r="BJ1505" s="104"/>
      <c r="BK1505" s="104"/>
      <c r="BL1505" s="104"/>
      <c r="BM1505" s="104"/>
      <c r="BN1505" s="104"/>
      <c r="BO1505" s="104"/>
      <c r="BP1505" s="104"/>
      <c r="BQ1505" s="104"/>
      <c r="BR1505" s="104"/>
      <c r="BS1505" s="104"/>
      <c r="BT1505" s="104"/>
      <c r="BV1505" s="104"/>
      <c r="BW1505" s="104"/>
      <c r="BX1505" s="104"/>
      <c r="BY1505" s="104"/>
      <c r="BZ1505" s="104"/>
      <c r="CA1505" s="104"/>
      <c r="CB1505" s="104"/>
      <c r="CC1505" s="104"/>
      <c r="CD1505" s="104"/>
      <c r="CE1505" s="104"/>
      <c r="CF1505" s="104"/>
      <c r="CG1505" s="104"/>
      <c r="CJ1505" s="104"/>
      <c r="CL1505" s="104"/>
      <c r="CM1505" s="104"/>
      <c r="CN1505" s="104"/>
      <c r="CO1505" s="104"/>
      <c r="CP1505" s="104"/>
      <c r="CQ1505" s="104"/>
      <c r="CR1505" s="104"/>
      <c r="CS1505" s="104"/>
      <c r="CT1505" s="104"/>
      <c r="CU1505" s="104"/>
    </row>
    <row r="1506" spans="1:99" ht="13" x14ac:dyDescent="0.3">
      <c r="A1506" s="104"/>
      <c r="B1506" s="104"/>
      <c r="C1506" s="104"/>
      <c r="D1506" s="104"/>
      <c r="E1506" s="104"/>
      <c r="F1506" s="104"/>
      <c r="G1506" s="104"/>
      <c r="H1506" s="104"/>
      <c r="I1506" s="104"/>
      <c r="J1506" s="104"/>
      <c r="K1506" s="104"/>
      <c r="L1506" s="104"/>
      <c r="M1506" s="104"/>
      <c r="P1506" s="104"/>
      <c r="Q1506" s="104"/>
      <c r="U1506" s="104"/>
      <c r="AQ1506" s="104"/>
      <c r="AR1506" s="104"/>
      <c r="AS1506" s="104"/>
      <c r="AT1506" s="104"/>
      <c r="AU1506" s="104"/>
      <c r="AV1506" s="104"/>
      <c r="AW1506" s="104"/>
      <c r="AX1506" s="104"/>
      <c r="AY1506" s="104"/>
      <c r="BH1506" s="104"/>
      <c r="BJ1506" s="104"/>
      <c r="BK1506" s="104"/>
      <c r="BL1506" s="104"/>
      <c r="BM1506" s="104"/>
      <c r="BN1506" s="104"/>
      <c r="BO1506" s="104"/>
      <c r="BP1506" s="104"/>
      <c r="BQ1506" s="104"/>
      <c r="BR1506" s="104"/>
      <c r="BS1506" s="104"/>
      <c r="BT1506" s="104"/>
      <c r="BV1506" s="104"/>
      <c r="BW1506" s="104"/>
      <c r="BX1506" s="104"/>
      <c r="BY1506" s="104"/>
      <c r="BZ1506" s="104"/>
      <c r="CA1506" s="104"/>
      <c r="CB1506" s="104"/>
      <c r="CC1506" s="104"/>
      <c r="CD1506" s="104"/>
      <c r="CE1506" s="104"/>
      <c r="CF1506" s="104"/>
      <c r="CG1506" s="104"/>
      <c r="CJ1506" s="104"/>
      <c r="CL1506" s="104"/>
      <c r="CM1506" s="104"/>
      <c r="CN1506" s="104"/>
      <c r="CO1506" s="104"/>
      <c r="CP1506" s="104"/>
      <c r="CQ1506" s="104"/>
      <c r="CR1506" s="104"/>
      <c r="CS1506" s="104"/>
      <c r="CT1506" s="104"/>
      <c r="CU1506" s="104"/>
    </row>
    <row r="1507" spans="1:99" ht="13" x14ac:dyDescent="0.3">
      <c r="A1507" s="104"/>
      <c r="B1507" s="104"/>
      <c r="C1507" s="104"/>
      <c r="D1507" s="104"/>
      <c r="E1507" s="104"/>
      <c r="F1507" s="104"/>
      <c r="G1507" s="104"/>
      <c r="H1507" s="104"/>
      <c r="I1507" s="104"/>
      <c r="J1507" s="104"/>
      <c r="K1507" s="104"/>
      <c r="L1507" s="104"/>
      <c r="M1507" s="104"/>
      <c r="P1507" s="104"/>
      <c r="Q1507" s="104"/>
      <c r="U1507" s="104"/>
      <c r="AQ1507" s="104"/>
      <c r="AR1507" s="104"/>
      <c r="AS1507" s="104"/>
      <c r="AT1507" s="104"/>
      <c r="AU1507" s="104"/>
      <c r="AV1507" s="104"/>
      <c r="AW1507" s="104"/>
      <c r="AX1507" s="104"/>
      <c r="AY1507" s="104"/>
      <c r="BH1507" s="104"/>
      <c r="BJ1507" s="104"/>
      <c r="BK1507" s="104"/>
      <c r="BL1507" s="104"/>
      <c r="BM1507" s="104"/>
      <c r="BN1507" s="104"/>
      <c r="BO1507" s="104"/>
      <c r="BP1507" s="104"/>
      <c r="BQ1507" s="104"/>
      <c r="BR1507" s="104"/>
      <c r="BS1507" s="104"/>
      <c r="BT1507" s="104"/>
      <c r="BV1507" s="104"/>
      <c r="BW1507" s="104"/>
      <c r="BX1507" s="104"/>
      <c r="BY1507" s="104"/>
      <c r="BZ1507" s="104"/>
      <c r="CA1507" s="104"/>
      <c r="CB1507" s="104"/>
      <c r="CC1507" s="104"/>
      <c r="CD1507" s="104"/>
      <c r="CE1507" s="104"/>
      <c r="CF1507" s="104"/>
      <c r="CG1507" s="104"/>
      <c r="CJ1507" s="104"/>
      <c r="CL1507" s="104"/>
      <c r="CM1507" s="104"/>
      <c r="CN1507" s="104"/>
      <c r="CO1507" s="104"/>
      <c r="CP1507" s="104"/>
      <c r="CQ1507" s="104"/>
      <c r="CR1507" s="104"/>
      <c r="CS1507" s="104"/>
      <c r="CT1507" s="104"/>
      <c r="CU1507" s="104"/>
    </row>
    <row r="1508" spans="1:99" ht="13" x14ac:dyDescent="0.3">
      <c r="A1508" s="104"/>
      <c r="B1508" s="104"/>
      <c r="C1508" s="104"/>
      <c r="D1508" s="104"/>
      <c r="E1508" s="104"/>
      <c r="F1508" s="104"/>
      <c r="G1508" s="104"/>
      <c r="H1508" s="104"/>
      <c r="I1508" s="104"/>
      <c r="J1508" s="104"/>
      <c r="K1508" s="104"/>
      <c r="L1508" s="104"/>
      <c r="M1508" s="104"/>
      <c r="P1508" s="104"/>
      <c r="Q1508" s="104"/>
      <c r="U1508" s="104"/>
      <c r="AQ1508" s="104"/>
      <c r="AR1508" s="104"/>
      <c r="AS1508" s="104"/>
      <c r="AT1508" s="104"/>
      <c r="AU1508" s="104"/>
      <c r="AV1508" s="104"/>
      <c r="AW1508" s="104"/>
      <c r="AX1508" s="104"/>
      <c r="AY1508" s="104"/>
      <c r="BH1508" s="104"/>
      <c r="BJ1508" s="104"/>
      <c r="BK1508" s="104"/>
      <c r="BL1508" s="104"/>
      <c r="BM1508" s="104"/>
      <c r="BN1508" s="104"/>
      <c r="BO1508" s="104"/>
      <c r="BP1508" s="104"/>
      <c r="BQ1508" s="104"/>
      <c r="BR1508" s="104"/>
      <c r="BS1508" s="104"/>
      <c r="BT1508" s="104"/>
      <c r="BV1508" s="104"/>
      <c r="BW1508" s="104"/>
      <c r="BX1508" s="104"/>
      <c r="BY1508" s="104"/>
      <c r="BZ1508" s="104"/>
      <c r="CA1508" s="104"/>
      <c r="CB1508" s="104"/>
      <c r="CC1508" s="104"/>
      <c r="CD1508" s="104"/>
      <c r="CE1508" s="104"/>
      <c r="CF1508" s="104"/>
      <c r="CG1508" s="104"/>
      <c r="CJ1508" s="104"/>
      <c r="CL1508" s="104"/>
      <c r="CM1508" s="104"/>
      <c r="CN1508" s="104"/>
      <c r="CO1508" s="104"/>
      <c r="CP1508" s="104"/>
      <c r="CQ1508" s="104"/>
      <c r="CR1508" s="104"/>
      <c r="CS1508" s="104"/>
      <c r="CT1508" s="104"/>
      <c r="CU1508" s="104"/>
    </row>
    <row r="1509" spans="1:99" ht="13" x14ac:dyDescent="0.3">
      <c r="A1509" s="104"/>
      <c r="B1509" s="104"/>
      <c r="C1509" s="104"/>
      <c r="D1509" s="104"/>
      <c r="E1509" s="104"/>
      <c r="F1509" s="104"/>
      <c r="G1509" s="104"/>
      <c r="H1509" s="104"/>
      <c r="I1509" s="104"/>
      <c r="J1509" s="104"/>
      <c r="K1509" s="104"/>
      <c r="L1509" s="104"/>
      <c r="M1509" s="104"/>
      <c r="P1509" s="104"/>
      <c r="Q1509" s="104"/>
      <c r="U1509" s="104"/>
      <c r="AQ1509" s="104"/>
      <c r="AR1509" s="104"/>
      <c r="AS1509" s="104"/>
      <c r="AT1509" s="104"/>
      <c r="AU1509" s="104"/>
      <c r="AV1509" s="104"/>
      <c r="AW1509" s="104"/>
      <c r="AX1509" s="104"/>
      <c r="AY1509" s="104"/>
      <c r="BH1509" s="104"/>
      <c r="BJ1509" s="104"/>
      <c r="BK1509" s="104"/>
      <c r="BL1509" s="104"/>
      <c r="BM1509" s="104"/>
      <c r="BN1509" s="104"/>
      <c r="BO1509" s="104"/>
      <c r="BP1509" s="104"/>
      <c r="BQ1509" s="104"/>
      <c r="BR1509" s="104"/>
      <c r="BS1509" s="104"/>
      <c r="BT1509" s="104"/>
      <c r="BV1509" s="104"/>
      <c r="BW1509" s="104"/>
      <c r="BX1509" s="104"/>
      <c r="BY1509" s="104"/>
      <c r="BZ1509" s="104"/>
      <c r="CA1509" s="104"/>
      <c r="CB1509" s="104"/>
      <c r="CC1509" s="104"/>
      <c r="CD1509" s="104"/>
      <c r="CE1509" s="104"/>
      <c r="CF1509" s="104"/>
      <c r="CG1509" s="104"/>
      <c r="CJ1509" s="104"/>
      <c r="CL1509" s="104"/>
      <c r="CM1509" s="104"/>
      <c r="CN1509" s="104"/>
      <c r="CO1509" s="104"/>
      <c r="CP1509" s="104"/>
      <c r="CQ1509" s="104"/>
      <c r="CR1509" s="104"/>
      <c r="CS1509" s="104"/>
      <c r="CT1509" s="104"/>
      <c r="CU1509" s="104"/>
    </row>
    <row r="1510" spans="1:99" ht="13" x14ac:dyDescent="0.3">
      <c r="A1510" s="104"/>
      <c r="B1510" s="104"/>
      <c r="C1510" s="104"/>
      <c r="D1510" s="104"/>
      <c r="E1510" s="104"/>
      <c r="F1510" s="104"/>
      <c r="G1510" s="104"/>
      <c r="H1510" s="104"/>
      <c r="I1510" s="104"/>
      <c r="J1510" s="104"/>
      <c r="K1510" s="104"/>
      <c r="L1510" s="104"/>
      <c r="M1510" s="104"/>
      <c r="P1510" s="104"/>
      <c r="Q1510" s="104"/>
      <c r="U1510" s="104"/>
      <c r="AQ1510" s="104"/>
      <c r="AR1510" s="104"/>
      <c r="AS1510" s="104"/>
      <c r="AT1510" s="104"/>
      <c r="AU1510" s="104"/>
      <c r="AV1510" s="104"/>
      <c r="AW1510" s="104"/>
      <c r="AX1510" s="104"/>
      <c r="AY1510" s="104"/>
      <c r="BH1510" s="104"/>
      <c r="BJ1510" s="104"/>
      <c r="BK1510" s="104"/>
      <c r="BL1510" s="104"/>
      <c r="BM1510" s="104"/>
      <c r="BN1510" s="104"/>
      <c r="BO1510" s="104"/>
      <c r="BP1510" s="104"/>
      <c r="BQ1510" s="104"/>
      <c r="BR1510" s="104"/>
      <c r="BS1510" s="104"/>
      <c r="BT1510" s="104"/>
      <c r="BV1510" s="104"/>
      <c r="BW1510" s="104"/>
      <c r="BX1510" s="104"/>
      <c r="BY1510" s="104"/>
      <c r="BZ1510" s="104"/>
      <c r="CA1510" s="104"/>
      <c r="CB1510" s="104"/>
      <c r="CC1510" s="104"/>
      <c r="CD1510" s="104"/>
      <c r="CE1510" s="104"/>
      <c r="CF1510" s="104"/>
      <c r="CG1510" s="104"/>
      <c r="CJ1510" s="104"/>
      <c r="CL1510" s="104"/>
      <c r="CM1510" s="104"/>
      <c r="CN1510" s="104"/>
      <c r="CO1510" s="104"/>
      <c r="CP1510" s="104"/>
      <c r="CQ1510" s="104"/>
      <c r="CR1510" s="104"/>
      <c r="CS1510" s="104"/>
      <c r="CT1510" s="104"/>
      <c r="CU1510" s="104"/>
    </row>
    <row r="1511" spans="1:99" ht="13" x14ac:dyDescent="0.3">
      <c r="A1511" s="104"/>
      <c r="B1511" s="104"/>
      <c r="C1511" s="104"/>
      <c r="D1511" s="104"/>
      <c r="E1511" s="104"/>
      <c r="F1511" s="104"/>
      <c r="G1511" s="104"/>
      <c r="H1511" s="104"/>
      <c r="I1511" s="104"/>
      <c r="J1511" s="104"/>
      <c r="K1511" s="104"/>
      <c r="L1511" s="104"/>
      <c r="M1511" s="104"/>
      <c r="P1511" s="104"/>
      <c r="Q1511" s="104"/>
      <c r="U1511" s="104"/>
      <c r="AQ1511" s="104"/>
      <c r="AR1511" s="104"/>
      <c r="AS1511" s="104"/>
      <c r="AT1511" s="104"/>
      <c r="AU1511" s="104"/>
      <c r="AV1511" s="104"/>
      <c r="AW1511" s="104"/>
      <c r="AX1511" s="104"/>
      <c r="AY1511" s="104"/>
      <c r="BH1511" s="104"/>
      <c r="BJ1511" s="104"/>
      <c r="BK1511" s="104"/>
      <c r="BL1511" s="104"/>
      <c r="BM1511" s="104"/>
      <c r="BN1511" s="104"/>
      <c r="BO1511" s="104"/>
      <c r="BP1511" s="104"/>
      <c r="BQ1511" s="104"/>
      <c r="BR1511" s="104"/>
      <c r="BS1511" s="104"/>
      <c r="BT1511" s="104"/>
      <c r="BV1511" s="104"/>
      <c r="BW1511" s="104"/>
      <c r="BX1511" s="104"/>
      <c r="BY1511" s="104"/>
      <c r="BZ1511" s="104"/>
      <c r="CA1511" s="104"/>
      <c r="CB1511" s="104"/>
      <c r="CC1511" s="104"/>
      <c r="CD1511" s="104"/>
      <c r="CE1511" s="104"/>
      <c r="CF1511" s="104"/>
      <c r="CG1511" s="104"/>
      <c r="CJ1511" s="104"/>
      <c r="CL1511" s="104"/>
      <c r="CM1511" s="104"/>
      <c r="CN1511" s="104"/>
      <c r="CO1511" s="104"/>
      <c r="CP1511" s="104"/>
      <c r="CQ1511" s="104"/>
      <c r="CR1511" s="104"/>
      <c r="CS1511" s="104"/>
      <c r="CT1511" s="104"/>
      <c r="CU1511" s="104"/>
    </row>
    <row r="1512" spans="1:99" ht="13" x14ac:dyDescent="0.3">
      <c r="A1512" s="104"/>
      <c r="B1512" s="104"/>
      <c r="C1512" s="104"/>
      <c r="D1512" s="104"/>
      <c r="E1512" s="104"/>
      <c r="F1512" s="104"/>
      <c r="G1512" s="104"/>
      <c r="H1512" s="104"/>
      <c r="I1512" s="104"/>
      <c r="J1512" s="104"/>
      <c r="K1512" s="104"/>
      <c r="L1512" s="104"/>
      <c r="M1512" s="104"/>
      <c r="P1512" s="104"/>
      <c r="Q1512" s="104"/>
      <c r="U1512" s="104"/>
      <c r="AQ1512" s="104"/>
      <c r="AR1512" s="104"/>
      <c r="AS1512" s="104"/>
      <c r="AT1512" s="104"/>
      <c r="AU1512" s="104"/>
      <c r="AV1512" s="104"/>
      <c r="AW1512" s="104"/>
      <c r="AX1512" s="104"/>
      <c r="AY1512" s="104"/>
      <c r="BH1512" s="104"/>
      <c r="BJ1512" s="104"/>
      <c r="BK1512" s="104"/>
      <c r="BL1512" s="104"/>
      <c r="BM1512" s="104"/>
      <c r="BN1512" s="104"/>
      <c r="BO1512" s="104"/>
      <c r="BP1512" s="104"/>
      <c r="BQ1512" s="104"/>
      <c r="BR1512" s="104"/>
      <c r="BS1512" s="104"/>
      <c r="BT1512" s="104"/>
      <c r="BV1512" s="104"/>
      <c r="BW1512" s="104"/>
      <c r="BX1512" s="104"/>
      <c r="BY1512" s="104"/>
      <c r="BZ1512" s="104"/>
      <c r="CA1512" s="104"/>
      <c r="CB1512" s="104"/>
      <c r="CC1512" s="104"/>
      <c r="CD1512" s="104"/>
      <c r="CE1512" s="104"/>
      <c r="CF1512" s="104"/>
      <c r="CG1512" s="104"/>
      <c r="CJ1512" s="104"/>
      <c r="CL1512" s="104"/>
      <c r="CM1512" s="104"/>
      <c r="CN1512" s="104"/>
      <c r="CO1512" s="104"/>
      <c r="CP1512" s="104"/>
      <c r="CQ1512" s="104"/>
      <c r="CR1512" s="104"/>
      <c r="CS1512" s="104"/>
      <c r="CT1512" s="104"/>
      <c r="CU1512" s="104"/>
    </row>
    <row r="1513" spans="1:99" ht="13" x14ac:dyDescent="0.3">
      <c r="A1513" s="104"/>
      <c r="B1513" s="104"/>
      <c r="C1513" s="104"/>
      <c r="D1513" s="104"/>
      <c r="E1513" s="104"/>
      <c r="F1513" s="104"/>
      <c r="G1513" s="104"/>
      <c r="H1513" s="104"/>
      <c r="I1513" s="104"/>
      <c r="J1513" s="104"/>
      <c r="K1513" s="104"/>
      <c r="L1513" s="104"/>
      <c r="M1513" s="104"/>
      <c r="P1513" s="104"/>
      <c r="Q1513" s="104"/>
      <c r="U1513" s="104"/>
      <c r="AQ1513" s="104"/>
      <c r="AR1513" s="104"/>
      <c r="AS1513" s="104"/>
      <c r="AT1513" s="104"/>
      <c r="AU1513" s="104"/>
      <c r="AV1513" s="104"/>
      <c r="AW1513" s="104"/>
      <c r="AX1513" s="104"/>
      <c r="AY1513" s="104"/>
      <c r="BH1513" s="104"/>
      <c r="BJ1513" s="104"/>
      <c r="BK1513" s="104"/>
      <c r="BL1513" s="104"/>
      <c r="BM1513" s="104"/>
      <c r="BN1513" s="104"/>
      <c r="BO1513" s="104"/>
      <c r="BP1513" s="104"/>
      <c r="BQ1513" s="104"/>
      <c r="BR1513" s="104"/>
      <c r="BS1513" s="104"/>
      <c r="BT1513" s="104"/>
      <c r="BV1513" s="104"/>
      <c r="BW1513" s="104"/>
      <c r="BX1513" s="104"/>
      <c r="BY1513" s="104"/>
      <c r="BZ1513" s="104"/>
      <c r="CA1513" s="104"/>
      <c r="CB1513" s="104"/>
      <c r="CC1513" s="104"/>
      <c r="CD1513" s="104"/>
      <c r="CE1513" s="104"/>
      <c r="CF1513" s="104"/>
      <c r="CG1513" s="104"/>
      <c r="CJ1513" s="104"/>
      <c r="CL1513" s="104"/>
      <c r="CM1513" s="104"/>
      <c r="CN1513" s="104"/>
      <c r="CO1513" s="104"/>
      <c r="CP1513" s="104"/>
      <c r="CQ1513" s="104"/>
      <c r="CR1513" s="104"/>
      <c r="CS1513" s="104"/>
      <c r="CT1513" s="104"/>
      <c r="CU1513" s="104"/>
    </row>
    <row r="1514" spans="1:99" ht="13" x14ac:dyDescent="0.3">
      <c r="A1514" s="104"/>
      <c r="B1514" s="104"/>
      <c r="C1514" s="104"/>
      <c r="D1514" s="104"/>
      <c r="E1514" s="104"/>
      <c r="F1514" s="104"/>
      <c r="G1514" s="104"/>
      <c r="H1514" s="104"/>
      <c r="I1514" s="104"/>
      <c r="J1514" s="104"/>
      <c r="K1514" s="104"/>
      <c r="L1514" s="104"/>
      <c r="M1514" s="104"/>
      <c r="P1514" s="104"/>
      <c r="Q1514" s="104"/>
      <c r="U1514" s="104"/>
      <c r="AQ1514" s="104"/>
      <c r="AR1514" s="104"/>
      <c r="AS1514" s="104"/>
      <c r="AT1514" s="104"/>
      <c r="AU1514" s="104"/>
      <c r="AV1514" s="104"/>
      <c r="AW1514" s="104"/>
      <c r="AX1514" s="104"/>
      <c r="AY1514" s="104"/>
      <c r="BH1514" s="104"/>
      <c r="BJ1514" s="104"/>
      <c r="BK1514" s="104"/>
      <c r="BL1514" s="104"/>
      <c r="BM1514" s="104"/>
      <c r="BN1514" s="104"/>
      <c r="BO1514" s="104"/>
      <c r="BP1514" s="104"/>
      <c r="BQ1514" s="104"/>
      <c r="BR1514" s="104"/>
      <c r="BS1514" s="104"/>
      <c r="BT1514" s="104"/>
      <c r="BV1514" s="104"/>
      <c r="BW1514" s="104"/>
      <c r="BX1514" s="104"/>
      <c r="BY1514" s="104"/>
      <c r="BZ1514" s="104"/>
      <c r="CA1514" s="104"/>
      <c r="CB1514" s="104"/>
      <c r="CC1514" s="104"/>
      <c r="CD1514" s="104"/>
      <c r="CE1514" s="104"/>
      <c r="CF1514" s="104"/>
      <c r="CG1514" s="104"/>
      <c r="CJ1514" s="104"/>
      <c r="CL1514" s="104"/>
      <c r="CM1514" s="104"/>
      <c r="CN1514" s="104"/>
      <c r="CO1514" s="104"/>
      <c r="CP1514" s="104"/>
      <c r="CQ1514" s="104"/>
      <c r="CR1514" s="104"/>
      <c r="CS1514" s="104"/>
      <c r="CT1514" s="104"/>
      <c r="CU1514" s="104"/>
    </row>
    <row r="1515" spans="1:99" ht="13" x14ac:dyDescent="0.3">
      <c r="A1515" s="104"/>
      <c r="B1515" s="104"/>
      <c r="C1515" s="104"/>
      <c r="D1515" s="104"/>
      <c r="E1515" s="104"/>
      <c r="F1515" s="104"/>
      <c r="G1515" s="104"/>
      <c r="H1515" s="104"/>
      <c r="I1515" s="104"/>
      <c r="J1515" s="104"/>
      <c r="K1515" s="104"/>
      <c r="L1515" s="104"/>
      <c r="M1515" s="104"/>
      <c r="P1515" s="104"/>
      <c r="Q1515" s="104"/>
      <c r="U1515" s="104"/>
      <c r="AQ1515" s="104"/>
      <c r="AR1515" s="104"/>
      <c r="AS1515" s="104"/>
      <c r="AT1515" s="104"/>
      <c r="AU1515" s="104"/>
      <c r="AV1515" s="104"/>
      <c r="AW1515" s="104"/>
      <c r="AX1515" s="104"/>
      <c r="AY1515" s="104"/>
      <c r="BH1515" s="104"/>
      <c r="BJ1515" s="104"/>
      <c r="BK1515" s="104"/>
      <c r="BL1515" s="104"/>
      <c r="BM1515" s="104"/>
      <c r="BN1515" s="104"/>
      <c r="BO1515" s="104"/>
      <c r="BP1515" s="104"/>
      <c r="BQ1515" s="104"/>
      <c r="BR1515" s="104"/>
      <c r="BS1515" s="104"/>
      <c r="BT1515" s="104"/>
      <c r="BV1515" s="104"/>
      <c r="BW1515" s="104"/>
      <c r="BX1515" s="104"/>
      <c r="BY1515" s="104"/>
      <c r="BZ1515" s="104"/>
      <c r="CA1515" s="104"/>
      <c r="CB1515" s="104"/>
      <c r="CC1515" s="104"/>
      <c r="CD1515" s="104"/>
      <c r="CE1515" s="104"/>
      <c r="CF1515" s="104"/>
      <c r="CG1515" s="104"/>
      <c r="CJ1515" s="104"/>
      <c r="CL1515" s="104"/>
      <c r="CM1515" s="104"/>
      <c r="CN1515" s="104"/>
      <c r="CO1515" s="104"/>
      <c r="CP1515" s="104"/>
      <c r="CQ1515" s="104"/>
      <c r="CR1515" s="104"/>
      <c r="CS1515" s="104"/>
      <c r="CT1515" s="104"/>
      <c r="CU1515" s="104"/>
    </row>
    <row r="1516" spans="1:99" ht="13" x14ac:dyDescent="0.3">
      <c r="A1516" s="104"/>
      <c r="B1516" s="104"/>
      <c r="C1516" s="104"/>
      <c r="D1516" s="104"/>
      <c r="E1516" s="104"/>
      <c r="F1516" s="104"/>
      <c r="G1516" s="104"/>
      <c r="H1516" s="104"/>
      <c r="I1516" s="104"/>
      <c r="J1516" s="104"/>
      <c r="K1516" s="104"/>
      <c r="L1516" s="104"/>
      <c r="M1516" s="104"/>
      <c r="P1516" s="104"/>
      <c r="Q1516" s="104"/>
      <c r="U1516" s="104"/>
      <c r="AQ1516" s="104"/>
      <c r="AR1516" s="104"/>
      <c r="AS1516" s="104"/>
      <c r="AT1516" s="104"/>
      <c r="AU1516" s="104"/>
      <c r="AV1516" s="104"/>
      <c r="AW1516" s="104"/>
      <c r="AX1516" s="104"/>
      <c r="AY1516" s="104"/>
      <c r="BH1516" s="104"/>
      <c r="BJ1516" s="104"/>
      <c r="BK1516" s="104"/>
      <c r="BL1516" s="104"/>
      <c r="BM1516" s="104"/>
      <c r="BN1516" s="104"/>
      <c r="BO1516" s="104"/>
      <c r="BP1516" s="104"/>
      <c r="BQ1516" s="104"/>
      <c r="BR1516" s="104"/>
      <c r="BS1516" s="104"/>
      <c r="BT1516" s="104"/>
      <c r="BV1516" s="104"/>
      <c r="BW1516" s="104"/>
      <c r="BX1516" s="104"/>
      <c r="BY1516" s="104"/>
      <c r="BZ1516" s="104"/>
      <c r="CA1516" s="104"/>
      <c r="CB1516" s="104"/>
      <c r="CC1516" s="104"/>
      <c r="CD1516" s="104"/>
      <c r="CE1516" s="104"/>
      <c r="CF1516" s="104"/>
      <c r="CG1516" s="104"/>
      <c r="CJ1516" s="104"/>
      <c r="CL1516" s="104"/>
      <c r="CM1516" s="104"/>
      <c r="CN1516" s="104"/>
      <c r="CO1516" s="104"/>
      <c r="CP1516" s="104"/>
      <c r="CQ1516" s="104"/>
      <c r="CR1516" s="104"/>
      <c r="CS1516" s="104"/>
      <c r="CT1516" s="104"/>
      <c r="CU1516" s="104"/>
    </row>
    <row r="1517" spans="1:99" ht="13" x14ac:dyDescent="0.3">
      <c r="A1517" s="104"/>
      <c r="B1517" s="104"/>
      <c r="C1517" s="104"/>
      <c r="D1517" s="104"/>
      <c r="E1517" s="104"/>
      <c r="F1517" s="104"/>
      <c r="G1517" s="104"/>
      <c r="H1517" s="104"/>
      <c r="I1517" s="104"/>
      <c r="J1517" s="104"/>
      <c r="K1517" s="104"/>
      <c r="L1517" s="104"/>
      <c r="M1517" s="104"/>
      <c r="P1517" s="104"/>
      <c r="Q1517" s="104"/>
      <c r="U1517" s="104"/>
      <c r="AQ1517" s="104"/>
      <c r="AR1517" s="104"/>
      <c r="AS1517" s="104"/>
      <c r="AT1517" s="104"/>
      <c r="AU1517" s="104"/>
      <c r="AV1517" s="104"/>
      <c r="AW1517" s="104"/>
      <c r="AX1517" s="104"/>
      <c r="AY1517" s="104"/>
      <c r="BH1517" s="104"/>
      <c r="BJ1517" s="104"/>
      <c r="BK1517" s="104"/>
      <c r="BL1517" s="104"/>
      <c r="BM1517" s="104"/>
      <c r="BN1517" s="104"/>
      <c r="BO1517" s="104"/>
      <c r="BP1517" s="104"/>
      <c r="BQ1517" s="104"/>
      <c r="BR1517" s="104"/>
      <c r="BS1517" s="104"/>
      <c r="BT1517" s="104"/>
      <c r="BV1517" s="104"/>
      <c r="BW1517" s="104"/>
      <c r="BX1517" s="104"/>
      <c r="BY1517" s="104"/>
      <c r="BZ1517" s="104"/>
      <c r="CA1517" s="104"/>
      <c r="CB1517" s="104"/>
      <c r="CC1517" s="104"/>
      <c r="CD1517" s="104"/>
      <c r="CE1517" s="104"/>
      <c r="CF1517" s="104"/>
      <c r="CG1517" s="104"/>
      <c r="CJ1517" s="104"/>
      <c r="CL1517" s="104"/>
      <c r="CM1517" s="104"/>
      <c r="CN1517" s="104"/>
      <c r="CO1517" s="104"/>
      <c r="CP1517" s="104"/>
      <c r="CQ1517" s="104"/>
      <c r="CR1517" s="104"/>
      <c r="CS1517" s="104"/>
      <c r="CT1517" s="104"/>
      <c r="CU1517" s="104"/>
    </row>
    <row r="1518" spans="1:99" ht="13" x14ac:dyDescent="0.3">
      <c r="A1518" s="104"/>
      <c r="B1518" s="104"/>
      <c r="C1518" s="104"/>
      <c r="D1518" s="104"/>
      <c r="E1518" s="104"/>
      <c r="F1518" s="104"/>
      <c r="G1518" s="104"/>
      <c r="H1518" s="104"/>
      <c r="I1518" s="104"/>
      <c r="J1518" s="104"/>
      <c r="K1518" s="104"/>
      <c r="L1518" s="104"/>
      <c r="M1518" s="104"/>
      <c r="P1518" s="104"/>
      <c r="Q1518" s="104"/>
      <c r="U1518" s="104"/>
      <c r="AQ1518" s="104"/>
      <c r="AR1518" s="104"/>
      <c r="AS1518" s="104"/>
      <c r="AT1518" s="104"/>
      <c r="AU1518" s="104"/>
      <c r="AV1518" s="104"/>
      <c r="AW1518" s="104"/>
      <c r="AX1518" s="104"/>
      <c r="AY1518" s="104"/>
      <c r="BH1518" s="104"/>
      <c r="BJ1518" s="104"/>
      <c r="BK1518" s="104"/>
      <c r="BL1518" s="104"/>
      <c r="BM1518" s="104"/>
      <c r="BN1518" s="104"/>
      <c r="BO1518" s="104"/>
      <c r="BP1518" s="104"/>
      <c r="BQ1518" s="104"/>
      <c r="BR1518" s="104"/>
      <c r="BS1518" s="104"/>
      <c r="BT1518" s="104"/>
      <c r="BV1518" s="104"/>
      <c r="BW1518" s="104"/>
      <c r="BX1518" s="104"/>
      <c r="BY1518" s="104"/>
      <c r="BZ1518" s="104"/>
      <c r="CA1518" s="104"/>
      <c r="CB1518" s="104"/>
      <c r="CC1518" s="104"/>
      <c r="CD1518" s="104"/>
      <c r="CE1518" s="104"/>
      <c r="CF1518" s="104"/>
      <c r="CG1518" s="104"/>
      <c r="CJ1518" s="104"/>
      <c r="CL1518" s="104"/>
      <c r="CM1518" s="104"/>
      <c r="CN1518" s="104"/>
      <c r="CO1518" s="104"/>
      <c r="CP1518" s="104"/>
      <c r="CQ1518" s="104"/>
      <c r="CR1518" s="104"/>
      <c r="CS1518" s="104"/>
      <c r="CT1518" s="104"/>
      <c r="CU1518" s="104"/>
    </row>
    <row r="1519" spans="1:99" ht="13" x14ac:dyDescent="0.3">
      <c r="A1519" s="104"/>
      <c r="B1519" s="104"/>
      <c r="C1519" s="104"/>
      <c r="D1519" s="104"/>
      <c r="E1519" s="104"/>
      <c r="F1519" s="104"/>
      <c r="G1519" s="104"/>
      <c r="H1519" s="104"/>
      <c r="I1519" s="104"/>
      <c r="J1519" s="104"/>
      <c r="K1519" s="104"/>
      <c r="L1519" s="104"/>
      <c r="M1519" s="104"/>
      <c r="P1519" s="104"/>
      <c r="Q1519" s="104"/>
      <c r="U1519" s="104"/>
      <c r="AQ1519" s="104"/>
      <c r="AR1519" s="104"/>
      <c r="AS1519" s="104"/>
      <c r="AT1519" s="104"/>
      <c r="AU1519" s="104"/>
      <c r="AV1519" s="104"/>
      <c r="AW1519" s="104"/>
      <c r="AX1519" s="104"/>
      <c r="AY1519" s="104"/>
      <c r="BH1519" s="104"/>
      <c r="BJ1519" s="104"/>
      <c r="BK1519" s="104"/>
      <c r="BL1519" s="104"/>
      <c r="BM1519" s="104"/>
      <c r="BN1519" s="104"/>
      <c r="BO1519" s="104"/>
      <c r="BP1519" s="104"/>
      <c r="BQ1519" s="104"/>
      <c r="BR1519" s="104"/>
      <c r="BS1519" s="104"/>
      <c r="BT1519" s="104"/>
      <c r="BV1519" s="104"/>
      <c r="BW1519" s="104"/>
      <c r="BX1519" s="104"/>
      <c r="BY1519" s="104"/>
      <c r="BZ1519" s="104"/>
      <c r="CA1519" s="104"/>
      <c r="CB1519" s="104"/>
      <c r="CC1519" s="104"/>
      <c r="CD1519" s="104"/>
      <c r="CE1519" s="104"/>
      <c r="CF1519" s="104"/>
      <c r="CG1519" s="104"/>
      <c r="CJ1519" s="104"/>
      <c r="CL1519" s="104"/>
      <c r="CM1519" s="104"/>
      <c r="CN1519" s="104"/>
      <c r="CO1519" s="104"/>
      <c r="CP1519" s="104"/>
      <c r="CQ1519" s="104"/>
      <c r="CR1519" s="104"/>
      <c r="CS1519" s="104"/>
      <c r="CT1519" s="104"/>
      <c r="CU1519" s="104"/>
    </row>
    <row r="1520" spans="1:99" ht="13" x14ac:dyDescent="0.3">
      <c r="A1520" s="104"/>
      <c r="B1520" s="104"/>
      <c r="C1520" s="104"/>
      <c r="D1520" s="104"/>
      <c r="E1520" s="104"/>
      <c r="F1520" s="104"/>
      <c r="G1520" s="104"/>
      <c r="H1520" s="104"/>
      <c r="I1520" s="104"/>
      <c r="J1520" s="104"/>
      <c r="K1520" s="104"/>
      <c r="L1520" s="104"/>
      <c r="M1520" s="104"/>
      <c r="P1520" s="104"/>
      <c r="Q1520" s="104"/>
      <c r="U1520" s="104"/>
      <c r="AQ1520" s="104"/>
      <c r="AR1520" s="104"/>
      <c r="AS1520" s="104"/>
      <c r="AT1520" s="104"/>
      <c r="AU1520" s="104"/>
      <c r="AV1520" s="104"/>
      <c r="AW1520" s="104"/>
      <c r="AX1520" s="104"/>
      <c r="AY1520" s="104"/>
      <c r="BH1520" s="104"/>
      <c r="BJ1520" s="104"/>
      <c r="BK1520" s="104"/>
      <c r="BL1520" s="104"/>
      <c r="BM1520" s="104"/>
      <c r="BN1520" s="104"/>
      <c r="BO1520" s="104"/>
      <c r="BP1520" s="104"/>
      <c r="BQ1520" s="104"/>
      <c r="BR1520" s="104"/>
      <c r="BS1520" s="104"/>
      <c r="BT1520" s="104"/>
      <c r="BV1520" s="104"/>
      <c r="BW1520" s="104"/>
      <c r="BX1520" s="104"/>
      <c r="BY1520" s="104"/>
      <c r="BZ1520" s="104"/>
      <c r="CA1520" s="104"/>
      <c r="CB1520" s="104"/>
      <c r="CC1520" s="104"/>
      <c r="CD1520" s="104"/>
      <c r="CE1520" s="104"/>
      <c r="CF1520" s="104"/>
      <c r="CG1520" s="104"/>
      <c r="CJ1520" s="104"/>
      <c r="CL1520" s="104"/>
      <c r="CM1520" s="104"/>
      <c r="CN1520" s="104"/>
      <c r="CO1520" s="104"/>
      <c r="CP1520" s="104"/>
      <c r="CQ1520" s="104"/>
      <c r="CR1520" s="104"/>
      <c r="CS1520" s="104"/>
      <c r="CT1520" s="104"/>
      <c r="CU1520" s="104"/>
    </row>
    <row r="1521" spans="1:99" ht="13" x14ac:dyDescent="0.3">
      <c r="A1521" s="104"/>
      <c r="B1521" s="104"/>
      <c r="C1521" s="104"/>
      <c r="D1521" s="104"/>
      <c r="E1521" s="104"/>
      <c r="F1521" s="104"/>
      <c r="G1521" s="104"/>
      <c r="H1521" s="104"/>
      <c r="I1521" s="104"/>
      <c r="J1521" s="104"/>
      <c r="K1521" s="104"/>
      <c r="L1521" s="104"/>
      <c r="M1521" s="104"/>
      <c r="P1521" s="104"/>
      <c r="Q1521" s="104"/>
      <c r="U1521" s="104"/>
      <c r="AQ1521" s="104"/>
      <c r="AR1521" s="104"/>
      <c r="AS1521" s="104"/>
      <c r="AT1521" s="104"/>
      <c r="AU1521" s="104"/>
      <c r="AV1521" s="104"/>
      <c r="AW1521" s="104"/>
      <c r="AX1521" s="104"/>
      <c r="AY1521" s="104"/>
      <c r="BH1521" s="104"/>
      <c r="BJ1521" s="104"/>
      <c r="BK1521" s="104"/>
      <c r="BL1521" s="104"/>
      <c r="BM1521" s="104"/>
      <c r="BN1521" s="104"/>
      <c r="BO1521" s="104"/>
      <c r="BP1521" s="104"/>
      <c r="BQ1521" s="104"/>
      <c r="BR1521" s="104"/>
      <c r="BS1521" s="104"/>
      <c r="BT1521" s="104"/>
      <c r="BV1521" s="104"/>
      <c r="BW1521" s="104"/>
      <c r="BX1521" s="104"/>
      <c r="BY1521" s="104"/>
      <c r="BZ1521" s="104"/>
      <c r="CA1521" s="104"/>
      <c r="CB1521" s="104"/>
      <c r="CC1521" s="104"/>
      <c r="CD1521" s="104"/>
      <c r="CE1521" s="104"/>
      <c r="CF1521" s="104"/>
      <c r="CG1521" s="104"/>
      <c r="CJ1521" s="104"/>
      <c r="CL1521" s="104"/>
      <c r="CM1521" s="104"/>
      <c r="CN1521" s="104"/>
      <c r="CO1521" s="104"/>
      <c r="CP1521" s="104"/>
      <c r="CQ1521" s="104"/>
      <c r="CR1521" s="104"/>
      <c r="CS1521" s="104"/>
      <c r="CT1521" s="104"/>
      <c r="CU1521" s="104"/>
    </row>
    <row r="1522" spans="1:99" ht="13" x14ac:dyDescent="0.3">
      <c r="A1522" s="104"/>
      <c r="B1522" s="104"/>
      <c r="C1522" s="104"/>
      <c r="D1522" s="104"/>
      <c r="E1522" s="104"/>
      <c r="F1522" s="104"/>
      <c r="G1522" s="104"/>
      <c r="H1522" s="104"/>
      <c r="I1522" s="104"/>
      <c r="J1522" s="104"/>
      <c r="K1522" s="104"/>
      <c r="L1522" s="104"/>
      <c r="M1522" s="104"/>
      <c r="P1522" s="104"/>
      <c r="Q1522" s="104"/>
      <c r="U1522" s="104"/>
      <c r="AQ1522" s="104"/>
      <c r="AR1522" s="104"/>
      <c r="AS1522" s="104"/>
      <c r="AT1522" s="104"/>
      <c r="AU1522" s="104"/>
      <c r="AV1522" s="104"/>
      <c r="AW1522" s="104"/>
      <c r="AX1522" s="104"/>
      <c r="AY1522" s="104"/>
      <c r="BH1522" s="104"/>
      <c r="BJ1522" s="104"/>
      <c r="BK1522" s="104"/>
      <c r="BL1522" s="104"/>
      <c r="BM1522" s="104"/>
      <c r="BN1522" s="104"/>
      <c r="BO1522" s="104"/>
      <c r="BP1522" s="104"/>
      <c r="BQ1522" s="104"/>
      <c r="BR1522" s="104"/>
      <c r="BS1522" s="104"/>
      <c r="BT1522" s="104"/>
      <c r="BV1522" s="104"/>
      <c r="BW1522" s="104"/>
      <c r="BX1522" s="104"/>
      <c r="BY1522" s="104"/>
      <c r="BZ1522" s="104"/>
      <c r="CA1522" s="104"/>
      <c r="CB1522" s="104"/>
      <c r="CC1522" s="104"/>
      <c r="CD1522" s="104"/>
      <c r="CE1522" s="104"/>
      <c r="CF1522" s="104"/>
      <c r="CG1522" s="104"/>
      <c r="CJ1522" s="104"/>
      <c r="CL1522" s="104"/>
      <c r="CM1522" s="104"/>
      <c r="CN1522" s="104"/>
      <c r="CO1522" s="104"/>
      <c r="CP1522" s="104"/>
      <c r="CQ1522" s="104"/>
      <c r="CR1522" s="104"/>
      <c r="CS1522" s="104"/>
      <c r="CT1522" s="104"/>
      <c r="CU1522" s="104"/>
    </row>
    <row r="1523" spans="1:99" ht="13" x14ac:dyDescent="0.3">
      <c r="A1523" s="104"/>
      <c r="B1523" s="104"/>
      <c r="C1523" s="104"/>
      <c r="D1523" s="104"/>
      <c r="E1523" s="104"/>
      <c r="F1523" s="104"/>
      <c r="G1523" s="104"/>
      <c r="H1523" s="104"/>
      <c r="I1523" s="104"/>
      <c r="J1523" s="104"/>
      <c r="K1523" s="104"/>
      <c r="L1523" s="104"/>
      <c r="M1523" s="104"/>
      <c r="P1523" s="104"/>
      <c r="Q1523" s="104"/>
      <c r="U1523" s="104"/>
      <c r="AQ1523" s="104"/>
      <c r="AR1523" s="104"/>
      <c r="AS1523" s="104"/>
      <c r="AT1523" s="104"/>
      <c r="AU1523" s="104"/>
      <c r="AV1523" s="104"/>
      <c r="AW1523" s="104"/>
      <c r="AX1523" s="104"/>
      <c r="AY1523" s="104"/>
      <c r="BH1523" s="104"/>
      <c r="BJ1523" s="104"/>
      <c r="BK1523" s="104"/>
      <c r="BL1523" s="104"/>
      <c r="BM1523" s="104"/>
      <c r="BN1523" s="104"/>
      <c r="BO1523" s="104"/>
      <c r="BP1523" s="104"/>
      <c r="BQ1523" s="104"/>
      <c r="BR1523" s="104"/>
      <c r="BS1523" s="104"/>
      <c r="BT1523" s="104"/>
      <c r="BV1523" s="104"/>
      <c r="BW1523" s="104"/>
      <c r="BX1523" s="104"/>
      <c r="BY1523" s="104"/>
      <c r="BZ1523" s="104"/>
      <c r="CA1523" s="104"/>
      <c r="CB1523" s="104"/>
      <c r="CC1523" s="104"/>
      <c r="CD1523" s="104"/>
      <c r="CE1523" s="104"/>
      <c r="CF1523" s="104"/>
      <c r="CG1523" s="104"/>
      <c r="CJ1523" s="104"/>
      <c r="CL1523" s="104"/>
      <c r="CM1523" s="104"/>
      <c r="CN1523" s="104"/>
      <c r="CO1523" s="104"/>
      <c r="CP1523" s="104"/>
      <c r="CQ1523" s="104"/>
      <c r="CR1523" s="104"/>
      <c r="CS1523" s="104"/>
      <c r="CT1523" s="104"/>
      <c r="CU1523" s="104"/>
    </row>
    <row r="1524" spans="1:99" ht="13" x14ac:dyDescent="0.3">
      <c r="A1524" s="104"/>
      <c r="B1524" s="104"/>
      <c r="C1524" s="104"/>
      <c r="D1524" s="104"/>
      <c r="E1524" s="104"/>
      <c r="F1524" s="104"/>
      <c r="G1524" s="104"/>
      <c r="H1524" s="104"/>
      <c r="I1524" s="104"/>
      <c r="J1524" s="104"/>
      <c r="K1524" s="104"/>
      <c r="L1524" s="104"/>
      <c r="M1524" s="104"/>
      <c r="P1524" s="104"/>
      <c r="Q1524" s="104"/>
      <c r="U1524" s="104"/>
      <c r="AQ1524" s="104"/>
      <c r="AR1524" s="104"/>
      <c r="AS1524" s="104"/>
      <c r="AT1524" s="104"/>
      <c r="AU1524" s="104"/>
      <c r="AV1524" s="104"/>
      <c r="AW1524" s="104"/>
      <c r="AX1524" s="104"/>
      <c r="AY1524" s="104"/>
      <c r="BH1524" s="104"/>
      <c r="BJ1524" s="104"/>
      <c r="BK1524" s="104"/>
      <c r="BL1524" s="104"/>
      <c r="BM1524" s="104"/>
      <c r="BN1524" s="104"/>
      <c r="BO1524" s="104"/>
      <c r="BP1524" s="104"/>
      <c r="BQ1524" s="104"/>
      <c r="BR1524" s="104"/>
      <c r="BS1524" s="104"/>
      <c r="BT1524" s="104"/>
      <c r="BV1524" s="104"/>
      <c r="BW1524" s="104"/>
      <c r="BX1524" s="104"/>
      <c r="BY1524" s="104"/>
      <c r="BZ1524" s="104"/>
      <c r="CA1524" s="104"/>
      <c r="CB1524" s="104"/>
      <c r="CC1524" s="104"/>
      <c r="CD1524" s="104"/>
      <c r="CE1524" s="104"/>
      <c r="CF1524" s="104"/>
      <c r="CG1524" s="104"/>
      <c r="CJ1524" s="104"/>
      <c r="CL1524" s="104"/>
      <c r="CM1524" s="104"/>
      <c r="CN1524" s="104"/>
      <c r="CO1524" s="104"/>
      <c r="CP1524" s="104"/>
      <c r="CQ1524" s="104"/>
      <c r="CR1524" s="104"/>
      <c r="CS1524" s="104"/>
      <c r="CT1524" s="104"/>
      <c r="CU1524" s="104"/>
    </row>
    <row r="1525" spans="1:99" ht="13" x14ac:dyDescent="0.3">
      <c r="A1525" s="104"/>
      <c r="B1525" s="104"/>
      <c r="C1525" s="104"/>
      <c r="D1525" s="104"/>
      <c r="E1525" s="104"/>
      <c r="F1525" s="104"/>
      <c r="G1525" s="104"/>
      <c r="H1525" s="104"/>
      <c r="I1525" s="104"/>
      <c r="J1525" s="104"/>
      <c r="K1525" s="104"/>
      <c r="L1525" s="104"/>
      <c r="M1525" s="104"/>
      <c r="P1525" s="104"/>
      <c r="Q1525" s="104"/>
      <c r="U1525" s="104"/>
      <c r="AQ1525" s="104"/>
      <c r="AR1525" s="104"/>
      <c r="AS1525" s="104"/>
      <c r="AT1525" s="104"/>
      <c r="AU1525" s="104"/>
      <c r="AV1525" s="104"/>
      <c r="AW1525" s="104"/>
      <c r="AX1525" s="104"/>
      <c r="AY1525" s="104"/>
      <c r="BH1525" s="104"/>
      <c r="BJ1525" s="104"/>
      <c r="BK1525" s="104"/>
      <c r="BL1525" s="104"/>
      <c r="BM1525" s="104"/>
      <c r="BN1525" s="104"/>
      <c r="BO1525" s="104"/>
      <c r="BP1525" s="104"/>
      <c r="BQ1525" s="104"/>
      <c r="BR1525" s="104"/>
      <c r="BS1525" s="104"/>
      <c r="BT1525" s="104"/>
      <c r="BV1525" s="104"/>
      <c r="BW1525" s="104"/>
      <c r="BX1525" s="104"/>
      <c r="BY1525" s="104"/>
      <c r="BZ1525" s="104"/>
      <c r="CA1525" s="104"/>
      <c r="CB1525" s="104"/>
      <c r="CC1525" s="104"/>
      <c r="CD1525" s="104"/>
      <c r="CE1525" s="104"/>
      <c r="CF1525" s="104"/>
      <c r="CG1525" s="104"/>
      <c r="CJ1525" s="104"/>
      <c r="CL1525" s="104"/>
      <c r="CM1525" s="104"/>
      <c r="CN1525" s="104"/>
      <c r="CO1525" s="104"/>
      <c r="CP1525" s="104"/>
      <c r="CQ1525" s="104"/>
      <c r="CR1525" s="104"/>
      <c r="CS1525" s="104"/>
      <c r="CT1525" s="104"/>
      <c r="CU1525" s="104"/>
    </row>
    <row r="1526" spans="1:99" ht="13" x14ac:dyDescent="0.3">
      <c r="A1526" s="104"/>
      <c r="B1526" s="104"/>
      <c r="C1526" s="104"/>
      <c r="D1526" s="104"/>
      <c r="E1526" s="104"/>
      <c r="F1526" s="104"/>
      <c r="G1526" s="104"/>
      <c r="H1526" s="104"/>
      <c r="I1526" s="104"/>
      <c r="J1526" s="104"/>
      <c r="K1526" s="104"/>
      <c r="L1526" s="104"/>
      <c r="M1526" s="104"/>
      <c r="P1526" s="104"/>
      <c r="Q1526" s="104"/>
      <c r="U1526" s="104"/>
      <c r="AQ1526" s="104"/>
      <c r="AR1526" s="104"/>
      <c r="AS1526" s="104"/>
      <c r="AT1526" s="104"/>
      <c r="AU1526" s="104"/>
      <c r="AV1526" s="104"/>
      <c r="AW1526" s="104"/>
      <c r="AX1526" s="104"/>
      <c r="AY1526" s="104"/>
      <c r="BH1526" s="104"/>
      <c r="BJ1526" s="104"/>
      <c r="BK1526" s="104"/>
      <c r="BL1526" s="104"/>
      <c r="BM1526" s="104"/>
      <c r="BN1526" s="104"/>
      <c r="BO1526" s="104"/>
      <c r="BP1526" s="104"/>
      <c r="BQ1526" s="104"/>
      <c r="BR1526" s="104"/>
      <c r="BS1526" s="104"/>
      <c r="BT1526" s="104"/>
      <c r="BV1526" s="104"/>
      <c r="BW1526" s="104"/>
      <c r="BX1526" s="104"/>
      <c r="BY1526" s="104"/>
      <c r="BZ1526" s="104"/>
      <c r="CA1526" s="104"/>
      <c r="CB1526" s="104"/>
      <c r="CC1526" s="104"/>
      <c r="CD1526" s="104"/>
      <c r="CE1526" s="104"/>
      <c r="CF1526" s="104"/>
      <c r="CG1526" s="104"/>
      <c r="CJ1526" s="104"/>
      <c r="CL1526" s="104"/>
      <c r="CM1526" s="104"/>
      <c r="CN1526" s="104"/>
      <c r="CO1526" s="104"/>
      <c r="CP1526" s="104"/>
      <c r="CQ1526" s="104"/>
      <c r="CR1526" s="104"/>
      <c r="CS1526" s="104"/>
      <c r="CT1526" s="104"/>
      <c r="CU1526" s="104"/>
    </row>
    <row r="1527" spans="1:99" ht="13" x14ac:dyDescent="0.3">
      <c r="A1527" s="104"/>
      <c r="B1527" s="104"/>
      <c r="C1527" s="104"/>
      <c r="D1527" s="104"/>
      <c r="E1527" s="104"/>
      <c r="F1527" s="104"/>
      <c r="G1527" s="104"/>
      <c r="H1527" s="104"/>
      <c r="I1527" s="104"/>
      <c r="J1527" s="104"/>
      <c r="K1527" s="104"/>
      <c r="L1527" s="104"/>
      <c r="M1527" s="104"/>
      <c r="P1527" s="104"/>
      <c r="Q1527" s="104"/>
      <c r="U1527" s="104"/>
      <c r="AQ1527" s="104"/>
      <c r="AR1527" s="104"/>
      <c r="AS1527" s="104"/>
      <c r="AT1527" s="104"/>
      <c r="AU1527" s="104"/>
      <c r="AV1527" s="104"/>
      <c r="AW1527" s="104"/>
      <c r="AX1527" s="104"/>
      <c r="AY1527" s="104"/>
      <c r="BH1527" s="104"/>
      <c r="BJ1527" s="104"/>
      <c r="BK1527" s="104"/>
      <c r="BL1527" s="104"/>
      <c r="BM1527" s="104"/>
      <c r="BN1527" s="104"/>
      <c r="BO1527" s="104"/>
      <c r="BP1527" s="104"/>
      <c r="BQ1527" s="104"/>
      <c r="BR1527" s="104"/>
      <c r="BS1527" s="104"/>
      <c r="BT1527" s="104"/>
      <c r="BV1527" s="104"/>
      <c r="BW1527" s="104"/>
      <c r="BX1527" s="104"/>
      <c r="BY1527" s="104"/>
      <c r="BZ1527" s="104"/>
      <c r="CA1527" s="104"/>
      <c r="CB1527" s="104"/>
      <c r="CC1527" s="104"/>
      <c r="CD1527" s="104"/>
      <c r="CE1527" s="104"/>
      <c r="CF1527" s="104"/>
      <c r="CG1527" s="104"/>
      <c r="CJ1527" s="104"/>
      <c r="CL1527" s="104"/>
      <c r="CM1527" s="104"/>
      <c r="CN1527" s="104"/>
      <c r="CO1527" s="104"/>
      <c r="CP1527" s="104"/>
      <c r="CQ1527" s="104"/>
      <c r="CR1527" s="104"/>
      <c r="CS1527" s="104"/>
      <c r="CT1527" s="104"/>
      <c r="CU1527" s="104"/>
    </row>
    <row r="1528" spans="1:99" ht="13" x14ac:dyDescent="0.3">
      <c r="A1528" s="104"/>
      <c r="B1528" s="104"/>
      <c r="C1528" s="104"/>
      <c r="D1528" s="104"/>
      <c r="E1528" s="104"/>
      <c r="F1528" s="104"/>
      <c r="G1528" s="104"/>
      <c r="H1528" s="104"/>
      <c r="I1528" s="104"/>
      <c r="J1528" s="104"/>
      <c r="K1528" s="104"/>
      <c r="L1528" s="104"/>
      <c r="M1528" s="104"/>
      <c r="P1528" s="104"/>
      <c r="Q1528" s="104"/>
      <c r="U1528" s="104"/>
      <c r="AQ1528" s="104"/>
      <c r="AR1528" s="104"/>
      <c r="AS1528" s="104"/>
      <c r="AT1528" s="104"/>
      <c r="AU1528" s="104"/>
      <c r="AV1528" s="104"/>
      <c r="AW1528" s="104"/>
      <c r="AX1528" s="104"/>
      <c r="AY1528" s="104"/>
      <c r="BH1528" s="104"/>
      <c r="BJ1528" s="104"/>
      <c r="BK1528" s="104"/>
      <c r="BL1528" s="104"/>
      <c r="BM1528" s="104"/>
      <c r="BN1528" s="104"/>
      <c r="BO1528" s="104"/>
      <c r="BP1528" s="104"/>
      <c r="BQ1528" s="104"/>
      <c r="BR1528" s="104"/>
      <c r="BS1528" s="104"/>
      <c r="BT1528" s="104"/>
      <c r="BV1528" s="104"/>
      <c r="BW1528" s="104"/>
      <c r="BX1528" s="104"/>
      <c r="BY1528" s="104"/>
      <c r="BZ1528" s="104"/>
      <c r="CA1528" s="104"/>
      <c r="CB1528" s="104"/>
      <c r="CC1528" s="104"/>
      <c r="CD1528" s="104"/>
      <c r="CE1528" s="104"/>
      <c r="CF1528" s="104"/>
      <c r="CG1528" s="104"/>
      <c r="CJ1528" s="104"/>
      <c r="CL1528" s="104"/>
      <c r="CM1528" s="104"/>
      <c r="CN1528" s="104"/>
      <c r="CO1528" s="104"/>
      <c r="CP1528" s="104"/>
      <c r="CQ1528" s="104"/>
      <c r="CR1528" s="104"/>
      <c r="CS1528" s="104"/>
      <c r="CT1528" s="104"/>
      <c r="CU1528" s="104"/>
    </row>
    <row r="1529" spans="1:99" ht="13" x14ac:dyDescent="0.3">
      <c r="A1529" s="104"/>
      <c r="B1529" s="104"/>
      <c r="C1529" s="104"/>
      <c r="D1529" s="104"/>
      <c r="E1529" s="104"/>
      <c r="F1529" s="104"/>
      <c r="G1529" s="104"/>
      <c r="H1529" s="104"/>
      <c r="I1529" s="104"/>
      <c r="J1529" s="104"/>
      <c r="K1529" s="104"/>
      <c r="L1529" s="104"/>
      <c r="M1529" s="104"/>
      <c r="P1529" s="104"/>
      <c r="Q1529" s="104"/>
      <c r="U1529" s="104"/>
      <c r="AQ1529" s="104"/>
      <c r="AR1529" s="104"/>
      <c r="AS1529" s="104"/>
      <c r="AT1529" s="104"/>
      <c r="AU1529" s="104"/>
      <c r="AV1529" s="104"/>
      <c r="AW1529" s="104"/>
      <c r="AX1529" s="104"/>
      <c r="AY1529" s="104"/>
      <c r="BH1529" s="104"/>
      <c r="BJ1529" s="104"/>
      <c r="BK1529" s="104"/>
      <c r="BL1529" s="104"/>
      <c r="BM1529" s="104"/>
      <c r="BN1529" s="104"/>
      <c r="BO1529" s="104"/>
      <c r="BP1529" s="104"/>
      <c r="BQ1529" s="104"/>
      <c r="BR1529" s="104"/>
      <c r="BS1529" s="104"/>
      <c r="BT1529" s="104"/>
      <c r="BV1529" s="104"/>
      <c r="BW1529" s="104"/>
      <c r="BX1529" s="104"/>
      <c r="BY1529" s="104"/>
      <c r="BZ1529" s="104"/>
      <c r="CA1529" s="104"/>
      <c r="CB1529" s="104"/>
      <c r="CC1529" s="104"/>
      <c r="CD1529" s="104"/>
      <c r="CE1529" s="104"/>
      <c r="CF1529" s="104"/>
      <c r="CG1529" s="104"/>
      <c r="CJ1529" s="104"/>
      <c r="CL1529" s="104"/>
      <c r="CM1529" s="104"/>
      <c r="CN1529" s="104"/>
      <c r="CO1529" s="104"/>
      <c r="CP1529" s="104"/>
      <c r="CQ1529" s="104"/>
      <c r="CR1529" s="104"/>
      <c r="CS1529" s="104"/>
      <c r="CT1529" s="104"/>
      <c r="CU1529" s="104"/>
    </row>
    <row r="1530" spans="1:99" ht="13" x14ac:dyDescent="0.3">
      <c r="A1530" s="104"/>
      <c r="B1530" s="104"/>
      <c r="C1530" s="104"/>
      <c r="D1530" s="104"/>
      <c r="E1530" s="104"/>
      <c r="F1530" s="104"/>
      <c r="G1530" s="104"/>
      <c r="H1530" s="104"/>
      <c r="I1530" s="104"/>
      <c r="J1530" s="104"/>
      <c r="K1530" s="104"/>
      <c r="L1530" s="104"/>
      <c r="M1530" s="104"/>
      <c r="P1530" s="104"/>
      <c r="Q1530" s="104"/>
      <c r="U1530" s="104"/>
      <c r="AQ1530" s="104"/>
      <c r="AR1530" s="104"/>
      <c r="AS1530" s="104"/>
      <c r="AT1530" s="104"/>
      <c r="AU1530" s="104"/>
      <c r="AV1530" s="104"/>
      <c r="AW1530" s="104"/>
      <c r="AX1530" s="104"/>
      <c r="AY1530" s="104"/>
      <c r="BH1530" s="104"/>
      <c r="BJ1530" s="104"/>
      <c r="BK1530" s="104"/>
      <c r="BL1530" s="104"/>
      <c r="BM1530" s="104"/>
      <c r="BN1530" s="104"/>
      <c r="BO1530" s="104"/>
      <c r="BP1530" s="104"/>
      <c r="BQ1530" s="104"/>
      <c r="BR1530" s="104"/>
      <c r="BS1530" s="104"/>
      <c r="BT1530" s="104"/>
      <c r="BV1530" s="104"/>
      <c r="BW1530" s="104"/>
      <c r="BX1530" s="104"/>
      <c r="BY1530" s="104"/>
      <c r="BZ1530" s="104"/>
      <c r="CA1530" s="104"/>
      <c r="CB1530" s="104"/>
      <c r="CC1530" s="104"/>
      <c r="CD1530" s="104"/>
      <c r="CE1530" s="104"/>
      <c r="CF1530" s="104"/>
      <c r="CG1530" s="104"/>
      <c r="CJ1530" s="104"/>
      <c r="CL1530" s="104"/>
      <c r="CM1530" s="104"/>
      <c r="CN1530" s="104"/>
      <c r="CO1530" s="104"/>
      <c r="CP1530" s="104"/>
      <c r="CQ1530" s="104"/>
      <c r="CR1530" s="104"/>
      <c r="CS1530" s="104"/>
      <c r="CT1530" s="104"/>
      <c r="CU1530" s="104"/>
    </row>
    <row r="1531" spans="1:99" ht="13" x14ac:dyDescent="0.3">
      <c r="A1531" s="104"/>
      <c r="B1531" s="104"/>
      <c r="C1531" s="104"/>
      <c r="D1531" s="104"/>
      <c r="E1531" s="104"/>
      <c r="F1531" s="104"/>
      <c r="G1531" s="104"/>
      <c r="H1531" s="104"/>
      <c r="I1531" s="104"/>
      <c r="J1531" s="104"/>
      <c r="K1531" s="104"/>
      <c r="L1531" s="104"/>
      <c r="M1531" s="104"/>
      <c r="P1531" s="104"/>
      <c r="Q1531" s="104"/>
      <c r="U1531" s="104"/>
      <c r="AQ1531" s="104"/>
      <c r="AR1531" s="104"/>
      <c r="AS1531" s="104"/>
      <c r="AT1531" s="104"/>
      <c r="AU1531" s="104"/>
      <c r="AV1531" s="104"/>
      <c r="AW1531" s="104"/>
      <c r="AX1531" s="104"/>
      <c r="AY1531" s="104"/>
      <c r="BH1531" s="104"/>
      <c r="BJ1531" s="104"/>
      <c r="BK1531" s="104"/>
      <c r="BL1531" s="104"/>
      <c r="BM1531" s="104"/>
      <c r="BN1531" s="104"/>
      <c r="BO1531" s="104"/>
      <c r="BP1531" s="104"/>
      <c r="BQ1531" s="104"/>
      <c r="BR1531" s="104"/>
      <c r="BS1531" s="104"/>
      <c r="BT1531" s="104"/>
      <c r="BV1531" s="104"/>
      <c r="BW1531" s="104"/>
      <c r="BX1531" s="104"/>
      <c r="BY1531" s="104"/>
      <c r="BZ1531" s="104"/>
      <c r="CA1531" s="104"/>
      <c r="CB1531" s="104"/>
      <c r="CC1531" s="104"/>
      <c r="CD1531" s="104"/>
      <c r="CE1531" s="104"/>
      <c r="CF1531" s="104"/>
      <c r="CG1531" s="104"/>
      <c r="CJ1531" s="104"/>
      <c r="CL1531" s="104"/>
      <c r="CM1531" s="104"/>
      <c r="CN1531" s="104"/>
      <c r="CO1531" s="104"/>
      <c r="CP1531" s="104"/>
      <c r="CQ1531" s="104"/>
      <c r="CR1531" s="104"/>
      <c r="CS1531" s="104"/>
      <c r="CT1531" s="104"/>
      <c r="CU1531" s="104"/>
    </row>
    <row r="1532" spans="1:99" ht="13" x14ac:dyDescent="0.3">
      <c r="A1532" s="104"/>
      <c r="B1532" s="104"/>
      <c r="C1532" s="104"/>
      <c r="D1532" s="104"/>
      <c r="E1532" s="104"/>
      <c r="F1532" s="104"/>
      <c r="G1532" s="104"/>
      <c r="H1532" s="104"/>
      <c r="I1532" s="104"/>
      <c r="J1532" s="104"/>
      <c r="K1532" s="104"/>
      <c r="L1532" s="104"/>
      <c r="M1532" s="104"/>
      <c r="P1532" s="104"/>
      <c r="Q1532" s="104"/>
      <c r="U1532" s="104"/>
      <c r="AQ1532" s="104"/>
      <c r="AR1532" s="104"/>
      <c r="AS1532" s="104"/>
      <c r="AT1532" s="104"/>
      <c r="AU1532" s="104"/>
      <c r="AV1532" s="104"/>
      <c r="AW1532" s="104"/>
      <c r="AX1532" s="104"/>
      <c r="AY1532" s="104"/>
      <c r="BH1532" s="104"/>
      <c r="BJ1532" s="104"/>
      <c r="BK1532" s="104"/>
      <c r="BL1532" s="104"/>
      <c r="BM1532" s="104"/>
      <c r="BN1532" s="104"/>
      <c r="BO1532" s="104"/>
      <c r="BP1532" s="104"/>
      <c r="BQ1532" s="104"/>
      <c r="BR1532" s="104"/>
      <c r="BS1532" s="104"/>
      <c r="BT1532" s="104"/>
      <c r="BV1532" s="104"/>
      <c r="BW1532" s="104"/>
      <c r="BX1532" s="104"/>
      <c r="BY1532" s="104"/>
      <c r="BZ1532" s="104"/>
      <c r="CA1532" s="104"/>
      <c r="CB1532" s="104"/>
      <c r="CC1532" s="104"/>
      <c r="CD1532" s="104"/>
      <c r="CE1532" s="104"/>
      <c r="CF1532" s="104"/>
      <c r="CG1532" s="104"/>
      <c r="CJ1532" s="104"/>
      <c r="CL1532" s="104"/>
      <c r="CM1532" s="104"/>
      <c r="CN1532" s="104"/>
      <c r="CO1532" s="104"/>
      <c r="CP1532" s="104"/>
      <c r="CQ1532" s="104"/>
      <c r="CR1532" s="104"/>
      <c r="CS1532" s="104"/>
      <c r="CT1532" s="104"/>
      <c r="CU1532" s="104"/>
    </row>
    <row r="1533" spans="1:99" ht="13" x14ac:dyDescent="0.3">
      <c r="A1533" s="104"/>
      <c r="B1533" s="104"/>
      <c r="C1533" s="104"/>
      <c r="D1533" s="104"/>
      <c r="E1533" s="104"/>
      <c r="F1533" s="104"/>
      <c r="G1533" s="104"/>
      <c r="H1533" s="104"/>
      <c r="I1533" s="104"/>
      <c r="J1533" s="104"/>
      <c r="K1533" s="104"/>
      <c r="L1533" s="104"/>
      <c r="M1533" s="104"/>
      <c r="P1533" s="104"/>
      <c r="Q1533" s="104"/>
      <c r="U1533" s="104"/>
      <c r="AQ1533" s="104"/>
      <c r="AR1533" s="104"/>
      <c r="AS1533" s="104"/>
      <c r="AT1533" s="104"/>
      <c r="AU1533" s="104"/>
      <c r="AV1533" s="104"/>
      <c r="AW1533" s="104"/>
      <c r="AX1533" s="104"/>
      <c r="AY1533" s="104"/>
      <c r="BH1533" s="104"/>
      <c r="BJ1533" s="104"/>
      <c r="BK1533" s="104"/>
      <c r="BL1533" s="104"/>
      <c r="BM1533" s="104"/>
      <c r="BN1533" s="104"/>
      <c r="BO1533" s="104"/>
      <c r="BP1533" s="104"/>
      <c r="BQ1533" s="104"/>
      <c r="BR1533" s="104"/>
      <c r="BS1533" s="104"/>
      <c r="BT1533" s="104"/>
      <c r="BV1533" s="104"/>
      <c r="BW1533" s="104"/>
      <c r="BX1533" s="104"/>
      <c r="BY1533" s="104"/>
      <c r="BZ1533" s="104"/>
      <c r="CA1533" s="104"/>
      <c r="CB1533" s="104"/>
      <c r="CC1533" s="104"/>
      <c r="CD1533" s="104"/>
      <c r="CE1533" s="104"/>
      <c r="CF1533" s="104"/>
      <c r="CG1533" s="104"/>
      <c r="CJ1533" s="104"/>
      <c r="CL1533" s="104"/>
      <c r="CM1533" s="104"/>
      <c r="CN1533" s="104"/>
      <c r="CO1533" s="104"/>
      <c r="CP1533" s="104"/>
      <c r="CQ1533" s="104"/>
      <c r="CR1533" s="104"/>
      <c r="CS1533" s="104"/>
      <c r="CT1533" s="104"/>
      <c r="CU1533" s="104"/>
    </row>
    <row r="1534" spans="1:99" ht="13" x14ac:dyDescent="0.3">
      <c r="A1534" s="104"/>
      <c r="B1534" s="104"/>
      <c r="C1534" s="104"/>
      <c r="D1534" s="104"/>
      <c r="E1534" s="104"/>
      <c r="F1534" s="104"/>
      <c r="G1534" s="104"/>
      <c r="H1534" s="104"/>
      <c r="I1534" s="104"/>
      <c r="J1534" s="104"/>
      <c r="K1534" s="104"/>
      <c r="L1534" s="104"/>
      <c r="M1534" s="104"/>
      <c r="P1534" s="104"/>
      <c r="Q1534" s="104"/>
      <c r="U1534" s="104"/>
      <c r="AQ1534" s="104"/>
      <c r="AR1534" s="104"/>
      <c r="AS1534" s="104"/>
      <c r="AT1534" s="104"/>
      <c r="AU1534" s="104"/>
      <c r="AV1534" s="104"/>
      <c r="AW1534" s="104"/>
      <c r="AX1534" s="104"/>
      <c r="AY1534" s="104"/>
      <c r="BH1534" s="104"/>
      <c r="BJ1534" s="104"/>
      <c r="BK1534" s="104"/>
      <c r="BL1534" s="104"/>
      <c r="BM1534" s="104"/>
      <c r="BN1534" s="104"/>
      <c r="BO1534" s="104"/>
      <c r="BP1534" s="104"/>
      <c r="BQ1534" s="104"/>
      <c r="BR1534" s="104"/>
      <c r="BS1534" s="104"/>
      <c r="BT1534" s="104"/>
      <c r="BV1534" s="104"/>
      <c r="BW1534" s="104"/>
      <c r="BX1534" s="104"/>
      <c r="BY1534" s="104"/>
      <c r="BZ1534" s="104"/>
      <c r="CA1534" s="104"/>
      <c r="CB1534" s="104"/>
      <c r="CC1534" s="104"/>
      <c r="CD1534" s="104"/>
      <c r="CE1534" s="104"/>
      <c r="CF1534" s="104"/>
      <c r="CG1534" s="104"/>
      <c r="CJ1534" s="104"/>
      <c r="CL1534" s="104"/>
      <c r="CM1534" s="104"/>
      <c r="CN1534" s="104"/>
      <c r="CO1534" s="104"/>
      <c r="CP1534" s="104"/>
      <c r="CQ1534" s="104"/>
      <c r="CR1534" s="104"/>
      <c r="CS1534" s="104"/>
      <c r="CT1534" s="104"/>
      <c r="CU1534" s="104"/>
    </row>
    <row r="1535" spans="1:99" ht="13" x14ac:dyDescent="0.3">
      <c r="A1535" s="104"/>
      <c r="B1535" s="104"/>
      <c r="C1535" s="104"/>
      <c r="D1535" s="104"/>
      <c r="E1535" s="104"/>
      <c r="F1535" s="104"/>
      <c r="G1535" s="104"/>
      <c r="H1535" s="104"/>
      <c r="I1535" s="104"/>
      <c r="J1535" s="104"/>
      <c r="K1535" s="104"/>
      <c r="L1535" s="104"/>
      <c r="M1535" s="104"/>
      <c r="P1535" s="104"/>
      <c r="Q1535" s="104"/>
      <c r="U1535" s="104"/>
      <c r="AQ1535" s="104"/>
      <c r="AR1535" s="104"/>
      <c r="AS1535" s="104"/>
      <c r="AT1535" s="104"/>
      <c r="AU1535" s="104"/>
      <c r="AV1535" s="104"/>
      <c r="AW1535" s="104"/>
      <c r="AX1535" s="104"/>
      <c r="AY1535" s="104"/>
      <c r="BH1535" s="104"/>
      <c r="BJ1535" s="104"/>
      <c r="BK1535" s="104"/>
      <c r="BL1535" s="104"/>
      <c r="BM1535" s="104"/>
      <c r="BN1535" s="104"/>
      <c r="BO1535" s="104"/>
      <c r="BP1535" s="104"/>
      <c r="BQ1535" s="104"/>
      <c r="BR1535" s="104"/>
      <c r="BS1535" s="104"/>
      <c r="BT1535" s="104"/>
      <c r="BV1535" s="104"/>
      <c r="BW1535" s="104"/>
      <c r="BX1535" s="104"/>
      <c r="BY1535" s="104"/>
      <c r="BZ1535" s="104"/>
      <c r="CA1535" s="104"/>
      <c r="CB1535" s="104"/>
      <c r="CC1535" s="104"/>
      <c r="CD1535" s="104"/>
      <c r="CE1535" s="104"/>
      <c r="CF1535" s="104"/>
      <c r="CG1535" s="104"/>
      <c r="CJ1535" s="104"/>
      <c r="CL1535" s="104"/>
      <c r="CM1535" s="104"/>
      <c r="CN1535" s="104"/>
      <c r="CO1535" s="104"/>
      <c r="CP1535" s="104"/>
      <c r="CQ1535" s="104"/>
      <c r="CR1535" s="104"/>
      <c r="CS1535" s="104"/>
      <c r="CT1535" s="104"/>
      <c r="CU1535" s="104"/>
    </row>
    <row r="1536" spans="1:99" ht="13" x14ac:dyDescent="0.3">
      <c r="A1536" s="104"/>
      <c r="B1536" s="104"/>
      <c r="C1536" s="104"/>
      <c r="D1536" s="104"/>
      <c r="E1536" s="104"/>
      <c r="F1536" s="104"/>
      <c r="G1536" s="104"/>
      <c r="H1536" s="104"/>
      <c r="I1536" s="104"/>
      <c r="J1536" s="104"/>
      <c r="K1536" s="104"/>
      <c r="L1536" s="104"/>
      <c r="M1536" s="104"/>
      <c r="P1536" s="104"/>
      <c r="Q1536" s="104"/>
      <c r="U1536" s="104"/>
      <c r="AQ1536" s="104"/>
      <c r="AR1536" s="104"/>
      <c r="AS1536" s="104"/>
      <c r="AT1536" s="104"/>
      <c r="AU1536" s="104"/>
      <c r="AV1536" s="104"/>
      <c r="AW1536" s="104"/>
      <c r="AX1536" s="104"/>
      <c r="AY1536" s="104"/>
      <c r="BH1536" s="104"/>
      <c r="BJ1536" s="104"/>
      <c r="BK1536" s="104"/>
      <c r="BL1536" s="104"/>
      <c r="BM1536" s="104"/>
      <c r="BN1536" s="104"/>
      <c r="BO1536" s="104"/>
      <c r="BP1536" s="104"/>
      <c r="BQ1536" s="104"/>
      <c r="BR1536" s="104"/>
      <c r="BS1536" s="104"/>
      <c r="BT1536" s="104"/>
      <c r="BV1536" s="104"/>
      <c r="BW1536" s="104"/>
      <c r="BX1536" s="104"/>
      <c r="BY1536" s="104"/>
      <c r="BZ1536" s="104"/>
      <c r="CA1536" s="104"/>
      <c r="CB1536" s="104"/>
      <c r="CC1536" s="104"/>
      <c r="CD1536" s="104"/>
      <c r="CE1536" s="104"/>
      <c r="CF1536" s="104"/>
      <c r="CG1536" s="104"/>
      <c r="CJ1536" s="104"/>
      <c r="CL1536" s="104"/>
      <c r="CM1536" s="104"/>
      <c r="CN1536" s="104"/>
      <c r="CO1536" s="104"/>
      <c r="CP1536" s="104"/>
      <c r="CQ1536" s="104"/>
      <c r="CR1536" s="104"/>
      <c r="CS1536" s="104"/>
      <c r="CT1536" s="104"/>
      <c r="CU1536" s="104"/>
    </row>
    <row r="1537" spans="1:99" ht="13" x14ac:dyDescent="0.3">
      <c r="A1537" s="104"/>
      <c r="B1537" s="104"/>
      <c r="C1537" s="104"/>
      <c r="D1537" s="104"/>
      <c r="E1537" s="104"/>
      <c r="F1537" s="104"/>
      <c r="G1537" s="104"/>
      <c r="H1537" s="104"/>
      <c r="I1537" s="104"/>
      <c r="J1537" s="104"/>
      <c r="K1537" s="104"/>
      <c r="L1537" s="104"/>
      <c r="M1537" s="104"/>
      <c r="P1537" s="104"/>
      <c r="Q1537" s="104"/>
      <c r="U1537" s="104"/>
      <c r="AQ1537" s="104"/>
      <c r="AR1537" s="104"/>
      <c r="AS1537" s="104"/>
      <c r="AT1537" s="104"/>
      <c r="AU1537" s="104"/>
      <c r="AV1537" s="104"/>
      <c r="AW1537" s="104"/>
      <c r="AX1537" s="104"/>
      <c r="AY1537" s="104"/>
      <c r="BH1537" s="104"/>
      <c r="BJ1537" s="104"/>
      <c r="BK1537" s="104"/>
      <c r="BL1537" s="104"/>
      <c r="BM1537" s="104"/>
      <c r="BN1537" s="104"/>
      <c r="BO1537" s="104"/>
      <c r="BP1537" s="104"/>
      <c r="BQ1537" s="104"/>
      <c r="BR1537" s="104"/>
      <c r="BS1537" s="104"/>
      <c r="BT1537" s="104"/>
      <c r="BV1537" s="104"/>
      <c r="BW1537" s="104"/>
      <c r="BX1537" s="104"/>
      <c r="BY1537" s="104"/>
      <c r="BZ1537" s="104"/>
      <c r="CA1537" s="104"/>
      <c r="CB1537" s="104"/>
      <c r="CC1537" s="104"/>
      <c r="CD1537" s="104"/>
      <c r="CE1537" s="104"/>
      <c r="CF1537" s="104"/>
      <c r="CG1537" s="104"/>
      <c r="CJ1537" s="104"/>
      <c r="CL1537" s="104"/>
      <c r="CM1537" s="104"/>
      <c r="CN1537" s="104"/>
      <c r="CO1537" s="104"/>
      <c r="CP1537" s="104"/>
      <c r="CQ1537" s="104"/>
      <c r="CR1537" s="104"/>
      <c r="CS1537" s="104"/>
      <c r="CT1537" s="104"/>
      <c r="CU1537" s="104"/>
    </row>
    <row r="1538" spans="1:99" ht="13" x14ac:dyDescent="0.3">
      <c r="A1538" s="104"/>
      <c r="B1538" s="104"/>
      <c r="C1538" s="104"/>
      <c r="D1538" s="104"/>
      <c r="E1538" s="104"/>
      <c r="F1538" s="104"/>
      <c r="G1538" s="104"/>
      <c r="H1538" s="104"/>
      <c r="I1538" s="104"/>
      <c r="J1538" s="104"/>
      <c r="K1538" s="104"/>
      <c r="L1538" s="104"/>
      <c r="M1538" s="104"/>
      <c r="P1538" s="104"/>
      <c r="Q1538" s="104"/>
      <c r="U1538" s="104"/>
      <c r="AQ1538" s="104"/>
      <c r="AR1538" s="104"/>
      <c r="AS1538" s="104"/>
      <c r="AT1538" s="104"/>
      <c r="AU1538" s="104"/>
      <c r="AV1538" s="104"/>
      <c r="AW1538" s="104"/>
      <c r="AX1538" s="104"/>
      <c r="AY1538" s="104"/>
      <c r="BH1538" s="104"/>
      <c r="BJ1538" s="104"/>
      <c r="BK1538" s="104"/>
      <c r="BL1538" s="104"/>
      <c r="BM1538" s="104"/>
      <c r="BN1538" s="104"/>
      <c r="BO1538" s="104"/>
      <c r="BP1538" s="104"/>
      <c r="BQ1538" s="104"/>
      <c r="BR1538" s="104"/>
      <c r="BS1538" s="104"/>
      <c r="BT1538" s="104"/>
      <c r="BV1538" s="104"/>
      <c r="BW1538" s="104"/>
      <c r="BX1538" s="104"/>
      <c r="BY1538" s="104"/>
      <c r="BZ1538" s="104"/>
      <c r="CA1538" s="104"/>
      <c r="CB1538" s="104"/>
      <c r="CC1538" s="104"/>
      <c r="CD1538" s="104"/>
      <c r="CE1538" s="104"/>
      <c r="CF1538" s="104"/>
      <c r="CG1538" s="104"/>
      <c r="CJ1538" s="104"/>
      <c r="CL1538" s="104"/>
      <c r="CM1538" s="104"/>
      <c r="CN1538" s="104"/>
      <c r="CO1538" s="104"/>
      <c r="CP1538" s="104"/>
      <c r="CQ1538" s="104"/>
      <c r="CR1538" s="104"/>
      <c r="CS1538" s="104"/>
      <c r="CT1538" s="104"/>
      <c r="CU1538" s="104"/>
    </row>
    <row r="1539" spans="1:99" ht="13" x14ac:dyDescent="0.3">
      <c r="A1539" s="104"/>
      <c r="B1539" s="104"/>
      <c r="C1539" s="104"/>
      <c r="D1539" s="104"/>
      <c r="E1539" s="104"/>
      <c r="F1539" s="104"/>
      <c r="G1539" s="104"/>
      <c r="H1539" s="104"/>
      <c r="I1539" s="104"/>
      <c r="J1539" s="104"/>
      <c r="K1539" s="104"/>
      <c r="L1539" s="104"/>
      <c r="M1539" s="104"/>
      <c r="P1539" s="104"/>
      <c r="Q1539" s="104"/>
      <c r="U1539" s="104"/>
      <c r="AQ1539" s="104"/>
      <c r="AR1539" s="104"/>
      <c r="AS1539" s="104"/>
      <c r="AT1539" s="104"/>
      <c r="AU1539" s="104"/>
      <c r="AV1539" s="104"/>
      <c r="AW1539" s="104"/>
      <c r="AX1539" s="104"/>
      <c r="AY1539" s="104"/>
      <c r="BH1539" s="104"/>
      <c r="BJ1539" s="104"/>
      <c r="BK1539" s="104"/>
      <c r="BL1539" s="104"/>
      <c r="BM1539" s="104"/>
      <c r="BN1539" s="104"/>
      <c r="BO1539" s="104"/>
      <c r="BP1539" s="104"/>
      <c r="BQ1539" s="104"/>
      <c r="BR1539" s="104"/>
      <c r="BS1539" s="104"/>
      <c r="BT1539" s="104"/>
      <c r="BV1539" s="104"/>
      <c r="BW1539" s="104"/>
      <c r="BX1539" s="104"/>
      <c r="BY1539" s="104"/>
      <c r="BZ1539" s="104"/>
      <c r="CA1539" s="104"/>
      <c r="CB1539" s="104"/>
      <c r="CC1539" s="104"/>
      <c r="CD1539" s="104"/>
      <c r="CE1539" s="104"/>
      <c r="CF1539" s="104"/>
      <c r="CG1539" s="104"/>
      <c r="CJ1539" s="104"/>
      <c r="CL1539" s="104"/>
      <c r="CM1539" s="104"/>
      <c r="CN1539" s="104"/>
      <c r="CO1539" s="104"/>
      <c r="CP1539" s="104"/>
      <c r="CQ1539" s="104"/>
      <c r="CR1539" s="104"/>
      <c r="CS1539" s="104"/>
      <c r="CT1539" s="104"/>
      <c r="CU1539" s="104"/>
    </row>
    <row r="1540" spans="1:99" ht="13" x14ac:dyDescent="0.3">
      <c r="A1540" s="104"/>
      <c r="B1540" s="104"/>
      <c r="C1540" s="104"/>
      <c r="D1540" s="104"/>
      <c r="E1540" s="104"/>
      <c r="F1540" s="104"/>
      <c r="G1540" s="104"/>
      <c r="H1540" s="104"/>
      <c r="I1540" s="104"/>
      <c r="J1540" s="104"/>
      <c r="K1540" s="104"/>
      <c r="L1540" s="104"/>
      <c r="M1540" s="104"/>
      <c r="P1540" s="104"/>
      <c r="Q1540" s="104"/>
      <c r="U1540" s="104"/>
      <c r="AQ1540" s="104"/>
      <c r="AR1540" s="104"/>
      <c r="AS1540" s="104"/>
      <c r="AT1540" s="104"/>
      <c r="AU1540" s="104"/>
      <c r="AV1540" s="104"/>
      <c r="AW1540" s="104"/>
      <c r="AX1540" s="104"/>
      <c r="AY1540" s="104"/>
      <c r="BH1540" s="104"/>
      <c r="BJ1540" s="104"/>
      <c r="BK1540" s="104"/>
      <c r="BL1540" s="104"/>
      <c r="BM1540" s="104"/>
      <c r="BN1540" s="104"/>
      <c r="BO1540" s="104"/>
      <c r="BP1540" s="104"/>
      <c r="BQ1540" s="104"/>
      <c r="BR1540" s="104"/>
      <c r="BS1540" s="104"/>
      <c r="BT1540" s="104"/>
      <c r="BV1540" s="104"/>
      <c r="BW1540" s="104"/>
      <c r="BX1540" s="104"/>
      <c r="BY1540" s="104"/>
      <c r="BZ1540" s="104"/>
      <c r="CA1540" s="104"/>
      <c r="CB1540" s="104"/>
      <c r="CC1540" s="104"/>
      <c r="CD1540" s="104"/>
      <c r="CE1540" s="104"/>
      <c r="CF1540" s="104"/>
      <c r="CG1540" s="104"/>
      <c r="CJ1540" s="104"/>
      <c r="CL1540" s="104"/>
      <c r="CM1540" s="104"/>
      <c r="CN1540" s="104"/>
      <c r="CO1540" s="104"/>
      <c r="CP1540" s="104"/>
      <c r="CQ1540" s="104"/>
      <c r="CR1540" s="104"/>
      <c r="CS1540" s="104"/>
      <c r="CT1540" s="104"/>
      <c r="CU1540" s="104"/>
    </row>
    <row r="1541" spans="1:99" ht="13" x14ac:dyDescent="0.3">
      <c r="A1541" s="104"/>
      <c r="B1541" s="104"/>
      <c r="C1541" s="104"/>
      <c r="D1541" s="104"/>
      <c r="E1541" s="104"/>
      <c r="F1541" s="104"/>
      <c r="G1541" s="104"/>
      <c r="H1541" s="104"/>
      <c r="I1541" s="104"/>
      <c r="J1541" s="104"/>
      <c r="K1541" s="104"/>
      <c r="L1541" s="104"/>
      <c r="M1541" s="104"/>
      <c r="P1541" s="104"/>
      <c r="Q1541" s="104"/>
      <c r="U1541" s="104"/>
      <c r="AQ1541" s="104"/>
      <c r="AR1541" s="104"/>
      <c r="AS1541" s="104"/>
      <c r="AT1541" s="104"/>
      <c r="AU1541" s="104"/>
      <c r="AV1541" s="104"/>
      <c r="AW1541" s="104"/>
      <c r="AX1541" s="104"/>
      <c r="AY1541" s="104"/>
      <c r="BH1541" s="104"/>
      <c r="BJ1541" s="104"/>
      <c r="BK1541" s="104"/>
      <c r="BL1541" s="104"/>
      <c r="BM1541" s="104"/>
      <c r="BN1541" s="104"/>
      <c r="BO1541" s="104"/>
      <c r="BP1541" s="104"/>
      <c r="BQ1541" s="104"/>
      <c r="BR1541" s="104"/>
      <c r="BS1541" s="104"/>
      <c r="BT1541" s="104"/>
      <c r="BV1541" s="104"/>
      <c r="BW1541" s="104"/>
      <c r="BX1541" s="104"/>
      <c r="BY1541" s="104"/>
      <c r="BZ1541" s="104"/>
      <c r="CA1541" s="104"/>
      <c r="CB1541" s="104"/>
      <c r="CC1541" s="104"/>
      <c r="CD1541" s="104"/>
      <c r="CE1541" s="104"/>
      <c r="CF1541" s="104"/>
      <c r="CG1541" s="104"/>
      <c r="CJ1541" s="104"/>
      <c r="CL1541" s="104"/>
      <c r="CM1541" s="104"/>
      <c r="CN1541" s="104"/>
      <c r="CO1541" s="104"/>
      <c r="CP1541" s="104"/>
      <c r="CQ1541" s="104"/>
      <c r="CR1541" s="104"/>
      <c r="CS1541" s="104"/>
      <c r="CT1541" s="104"/>
      <c r="CU1541" s="104"/>
    </row>
    <row r="1542" spans="1:99" ht="13" x14ac:dyDescent="0.3">
      <c r="A1542" s="104"/>
      <c r="B1542" s="104"/>
      <c r="C1542" s="104"/>
      <c r="D1542" s="104"/>
      <c r="E1542" s="104"/>
      <c r="F1542" s="104"/>
      <c r="G1542" s="104"/>
      <c r="H1542" s="104"/>
      <c r="I1542" s="104"/>
      <c r="J1542" s="104"/>
      <c r="K1542" s="104"/>
      <c r="L1542" s="104"/>
      <c r="M1542" s="104"/>
      <c r="P1542" s="104"/>
      <c r="Q1542" s="104"/>
      <c r="U1542" s="104"/>
      <c r="AQ1542" s="104"/>
      <c r="AR1542" s="104"/>
      <c r="AS1542" s="104"/>
      <c r="AT1542" s="104"/>
      <c r="AU1542" s="104"/>
      <c r="AV1542" s="104"/>
      <c r="AW1542" s="104"/>
      <c r="AX1542" s="104"/>
      <c r="AY1542" s="104"/>
      <c r="BH1542" s="104"/>
      <c r="BJ1542" s="104"/>
      <c r="BK1542" s="104"/>
      <c r="BL1542" s="104"/>
      <c r="BM1542" s="104"/>
      <c r="BN1542" s="104"/>
      <c r="BO1542" s="104"/>
      <c r="BP1542" s="104"/>
      <c r="BQ1542" s="104"/>
      <c r="BR1542" s="104"/>
      <c r="BS1542" s="104"/>
      <c r="BT1542" s="104"/>
      <c r="BV1542" s="104"/>
      <c r="BW1542" s="104"/>
      <c r="BX1542" s="104"/>
      <c r="BY1542" s="104"/>
      <c r="BZ1542" s="104"/>
      <c r="CA1542" s="104"/>
      <c r="CB1542" s="104"/>
      <c r="CC1542" s="104"/>
      <c r="CD1542" s="104"/>
      <c r="CE1542" s="104"/>
      <c r="CF1542" s="104"/>
      <c r="CG1542" s="104"/>
      <c r="CJ1542" s="104"/>
      <c r="CL1542" s="104"/>
      <c r="CM1542" s="104"/>
      <c r="CN1542" s="104"/>
      <c r="CO1542" s="104"/>
      <c r="CP1542" s="104"/>
      <c r="CQ1542" s="104"/>
      <c r="CR1542" s="104"/>
      <c r="CS1542" s="104"/>
      <c r="CT1542" s="104"/>
      <c r="CU1542" s="104"/>
    </row>
    <row r="1543" spans="1:99" ht="13" x14ac:dyDescent="0.3">
      <c r="A1543" s="104"/>
      <c r="B1543" s="104"/>
      <c r="C1543" s="104"/>
      <c r="D1543" s="104"/>
      <c r="E1543" s="104"/>
      <c r="F1543" s="104"/>
      <c r="G1543" s="104"/>
      <c r="H1543" s="104"/>
      <c r="I1543" s="104"/>
      <c r="J1543" s="104"/>
      <c r="K1543" s="104"/>
      <c r="L1543" s="104"/>
      <c r="M1543" s="104"/>
      <c r="P1543" s="104"/>
      <c r="Q1543" s="104"/>
      <c r="U1543" s="104"/>
      <c r="AQ1543" s="104"/>
      <c r="AR1543" s="104"/>
      <c r="AS1543" s="104"/>
      <c r="AT1543" s="104"/>
      <c r="AU1543" s="104"/>
      <c r="AV1543" s="104"/>
      <c r="AW1543" s="104"/>
      <c r="AX1543" s="104"/>
      <c r="AY1543" s="104"/>
      <c r="BH1543" s="104"/>
      <c r="BJ1543" s="104"/>
      <c r="BK1543" s="104"/>
      <c r="BL1543" s="104"/>
      <c r="BM1543" s="104"/>
      <c r="BN1543" s="104"/>
      <c r="BO1543" s="104"/>
      <c r="BP1543" s="104"/>
      <c r="BQ1543" s="104"/>
      <c r="BR1543" s="104"/>
      <c r="BS1543" s="104"/>
      <c r="BT1543" s="104"/>
      <c r="BV1543" s="104"/>
      <c r="BW1543" s="104"/>
      <c r="BX1543" s="104"/>
      <c r="BY1543" s="104"/>
      <c r="BZ1543" s="104"/>
      <c r="CA1543" s="104"/>
      <c r="CB1543" s="104"/>
      <c r="CC1543" s="104"/>
      <c r="CD1543" s="104"/>
      <c r="CE1543" s="104"/>
      <c r="CF1543" s="104"/>
      <c r="CG1543" s="104"/>
      <c r="CJ1543" s="104"/>
      <c r="CL1543" s="104"/>
      <c r="CM1543" s="104"/>
      <c r="CN1543" s="104"/>
      <c r="CO1543" s="104"/>
      <c r="CP1543" s="104"/>
      <c r="CQ1543" s="104"/>
      <c r="CR1543" s="104"/>
      <c r="CS1543" s="104"/>
      <c r="CT1543" s="104"/>
      <c r="CU1543" s="104"/>
    </row>
    <row r="1544" spans="1:99" ht="13" x14ac:dyDescent="0.3">
      <c r="A1544" s="104"/>
      <c r="B1544" s="104"/>
      <c r="C1544" s="104"/>
      <c r="D1544" s="104"/>
      <c r="E1544" s="104"/>
      <c r="F1544" s="104"/>
      <c r="G1544" s="104"/>
      <c r="H1544" s="104"/>
      <c r="I1544" s="104"/>
      <c r="J1544" s="104"/>
      <c r="K1544" s="104"/>
      <c r="L1544" s="104"/>
      <c r="M1544" s="104"/>
      <c r="P1544" s="104"/>
      <c r="Q1544" s="104"/>
      <c r="U1544" s="104"/>
      <c r="AQ1544" s="104"/>
      <c r="AR1544" s="104"/>
      <c r="AS1544" s="104"/>
      <c r="AT1544" s="104"/>
      <c r="AU1544" s="104"/>
      <c r="AV1544" s="104"/>
      <c r="AW1544" s="104"/>
      <c r="AX1544" s="104"/>
      <c r="AY1544" s="104"/>
      <c r="BH1544" s="104"/>
      <c r="BJ1544" s="104"/>
      <c r="BK1544" s="104"/>
      <c r="BL1544" s="104"/>
      <c r="BM1544" s="104"/>
      <c r="BN1544" s="104"/>
      <c r="BO1544" s="104"/>
      <c r="BP1544" s="104"/>
      <c r="BQ1544" s="104"/>
      <c r="BR1544" s="104"/>
      <c r="BS1544" s="104"/>
      <c r="BT1544" s="104"/>
      <c r="BV1544" s="104"/>
      <c r="BW1544" s="104"/>
      <c r="BX1544" s="104"/>
      <c r="BY1544" s="104"/>
      <c r="BZ1544" s="104"/>
      <c r="CA1544" s="104"/>
      <c r="CB1544" s="104"/>
      <c r="CC1544" s="104"/>
      <c r="CD1544" s="104"/>
      <c r="CE1544" s="104"/>
      <c r="CF1544" s="104"/>
      <c r="CG1544" s="104"/>
      <c r="CJ1544" s="104"/>
      <c r="CL1544" s="104"/>
      <c r="CM1544" s="104"/>
      <c r="CN1544" s="104"/>
      <c r="CO1544" s="104"/>
      <c r="CP1544" s="104"/>
      <c r="CQ1544" s="104"/>
      <c r="CR1544" s="104"/>
      <c r="CS1544" s="104"/>
      <c r="CT1544" s="104"/>
      <c r="CU1544" s="104"/>
    </row>
    <row r="1545" spans="1:99" ht="13" x14ac:dyDescent="0.3">
      <c r="A1545" s="104"/>
      <c r="B1545" s="104"/>
      <c r="C1545" s="104"/>
      <c r="D1545" s="104"/>
      <c r="E1545" s="104"/>
      <c r="F1545" s="104"/>
      <c r="G1545" s="104"/>
      <c r="H1545" s="104"/>
      <c r="I1545" s="104"/>
      <c r="J1545" s="104"/>
      <c r="K1545" s="104"/>
      <c r="L1545" s="104"/>
      <c r="M1545" s="104"/>
      <c r="P1545" s="104"/>
      <c r="Q1545" s="104"/>
      <c r="U1545" s="104"/>
      <c r="AQ1545" s="104"/>
      <c r="AR1545" s="104"/>
      <c r="AS1545" s="104"/>
      <c r="AT1545" s="104"/>
      <c r="AU1545" s="104"/>
      <c r="AV1545" s="104"/>
      <c r="AW1545" s="104"/>
      <c r="AX1545" s="104"/>
      <c r="AY1545" s="104"/>
      <c r="BH1545" s="104"/>
      <c r="BJ1545" s="104"/>
      <c r="BK1545" s="104"/>
      <c r="BL1545" s="104"/>
      <c r="BM1545" s="104"/>
      <c r="BN1545" s="104"/>
      <c r="BO1545" s="104"/>
      <c r="BP1545" s="104"/>
      <c r="BQ1545" s="104"/>
      <c r="BR1545" s="104"/>
      <c r="BS1545" s="104"/>
      <c r="BT1545" s="104"/>
      <c r="BV1545" s="104"/>
      <c r="BW1545" s="104"/>
      <c r="BX1545" s="104"/>
      <c r="BY1545" s="104"/>
      <c r="BZ1545" s="104"/>
      <c r="CA1545" s="104"/>
      <c r="CB1545" s="104"/>
      <c r="CC1545" s="104"/>
      <c r="CD1545" s="104"/>
      <c r="CE1545" s="104"/>
      <c r="CF1545" s="104"/>
      <c r="CG1545" s="104"/>
      <c r="CJ1545" s="104"/>
      <c r="CL1545" s="104"/>
      <c r="CM1545" s="104"/>
      <c r="CN1545" s="104"/>
      <c r="CO1545" s="104"/>
      <c r="CP1545" s="104"/>
      <c r="CQ1545" s="104"/>
      <c r="CR1545" s="104"/>
      <c r="CS1545" s="104"/>
      <c r="CT1545" s="104"/>
      <c r="CU1545" s="104"/>
    </row>
    <row r="1546" spans="1:99" ht="13" x14ac:dyDescent="0.3">
      <c r="A1546" s="104"/>
      <c r="B1546" s="104"/>
      <c r="C1546" s="104"/>
      <c r="D1546" s="104"/>
      <c r="E1546" s="104"/>
      <c r="F1546" s="104"/>
      <c r="G1546" s="104"/>
      <c r="H1546" s="104"/>
      <c r="I1546" s="104"/>
      <c r="J1546" s="104"/>
      <c r="K1546" s="104"/>
      <c r="L1546" s="104"/>
      <c r="M1546" s="104"/>
      <c r="P1546" s="104"/>
      <c r="Q1546" s="104"/>
      <c r="U1546" s="104"/>
      <c r="AQ1546" s="104"/>
      <c r="AR1546" s="104"/>
      <c r="AS1546" s="104"/>
      <c r="AT1546" s="104"/>
      <c r="AU1546" s="104"/>
      <c r="AV1546" s="104"/>
      <c r="AW1546" s="104"/>
      <c r="AX1546" s="104"/>
      <c r="AY1546" s="104"/>
      <c r="BH1546" s="104"/>
      <c r="BJ1546" s="104"/>
      <c r="BK1546" s="104"/>
      <c r="BL1546" s="104"/>
      <c r="BM1546" s="104"/>
      <c r="BN1546" s="104"/>
      <c r="BO1546" s="104"/>
      <c r="BP1546" s="104"/>
      <c r="BQ1546" s="104"/>
      <c r="BR1546" s="104"/>
      <c r="BS1546" s="104"/>
      <c r="BT1546" s="104"/>
      <c r="BV1546" s="104"/>
      <c r="BW1546" s="104"/>
      <c r="BX1546" s="104"/>
      <c r="BY1546" s="104"/>
      <c r="BZ1546" s="104"/>
      <c r="CA1546" s="104"/>
      <c r="CB1546" s="104"/>
      <c r="CC1546" s="104"/>
      <c r="CD1546" s="104"/>
      <c r="CE1546" s="104"/>
      <c r="CF1546" s="104"/>
      <c r="CG1546" s="104"/>
      <c r="CJ1546" s="104"/>
      <c r="CL1546" s="104"/>
      <c r="CM1546" s="104"/>
      <c r="CN1546" s="104"/>
      <c r="CO1546" s="104"/>
      <c r="CP1546" s="104"/>
      <c r="CQ1546" s="104"/>
      <c r="CR1546" s="104"/>
      <c r="CS1546" s="104"/>
      <c r="CT1546" s="104"/>
      <c r="CU1546" s="104"/>
    </row>
    <row r="1547" spans="1:99" ht="13" x14ac:dyDescent="0.3">
      <c r="A1547" s="104"/>
      <c r="B1547" s="104"/>
      <c r="C1547" s="104"/>
      <c r="D1547" s="104"/>
      <c r="E1547" s="104"/>
      <c r="F1547" s="104"/>
      <c r="G1547" s="104"/>
      <c r="H1547" s="104"/>
      <c r="I1547" s="104"/>
      <c r="J1547" s="104"/>
      <c r="K1547" s="104"/>
      <c r="L1547" s="104"/>
      <c r="M1547" s="104"/>
      <c r="P1547" s="104"/>
      <c r="Q1547" s="104"/>
      <c r="U1547" s="104"/>
      <c r="AQ1547" s="104"/>
      <c r="AR1547" s="104"/>
      <c r="AS1547" s="104"/>
      <c r="AT1547" s="104"/>
      <c r="AU1547" s="104"/>
      <c r="AV1547" s="104"/>
      <c r="AW1547" s="104"/>
      <c r="AX1547" s="104"/>
      <c r="AY1547" s="104"/>
      <c r="BH1547" s="104"/>
      <c r="BJ1547" s="104"/>
      <c r="BK1547" s="104"/>
      <c r="BL1547" s="104"/>
      <c r="BM1547" s="104"/>
      <c r="BN1547" s="104"/>
      <c r="BO1547" s="104"/>
      <c r="BP1547" s="104"/>
      <c r="BQ1547" s="104"/>
      <c r="BR1547" s="104"/>
      <c r="BS1547" s="104"/>
      <c r="BT1547" s="104"/>
      <c r="BV1547" s="104"/>
      <c r="BW1547" s="104"/>
      <c r="BX1547" s="104"/>
      <c r="BY1547" s="104"/>
      <c r="BZ1547" s="104"/>
      <c r="CA1547" s="104"/>
      <c r="CB1547" s="104"/>
      <c r="CC1547" s="104"/>
      <c r="CD1547" s="104"/>
      <c r="CE1547" s="104"/>
      <c r="CF1547" s="104"/>
      <c r="CG1547" s="104"/>
      <c r="CJ1547" s="104"/>
      <c r="CL1547" s="104"/>
      <c r="CM1547" s="104"/>
      <c r="CN1547" s="104"/>
      <c r="CO1547" s="104"/>
      <c r="CP1547" s="104"/>
      <c r="CQ1547" s="104"/>
      <c r="CR1547" s="104"/>
      <c r="CS1547" s="104"/>
      <c r="CT1547" s="104"/>
      <c r="CU1547" s="104"/>
    </row>
    <row r="1548" spans="1:99" ht="13" x14ac:dyDescent="0.3">
      <c r="A1548" s="104"/>
      <c r="B1548" s="104"/>
      <c r="C1548" s="104"/>
      <c r="D1548" s="104"/>
      <c r="E1548" s="104"/>
      <c r="F1548" s="104"/>
      <c r="G1548" s="104"/>
      <c r="H1548" s="104"/>
      <c r="I1548" s="104"/>
      <c r="J1548" s="104"/>
      <c r="K1548" s="104"/>
      <c r="L1548" s="104"/>
      <c r="M1548" s="104"/>
      <c r="P1548" s="104"/>
      <c r="Q1548" s="104"/>
      <c r="U1548" s="104"/>
      <c r="AQ1548" s="104"/>
      <c r="AR1548" s="104"/>
      <c r="AS1548" s="104"/>
      <c r="AT1548" s="104"/>
      <c r="AU1548" s="104"/>
      <c r="AV1548" s="104"/>
      <c r="AW1548" s="104"/>
      <c r="AX1548" s="104"/>
      <c r="AY1548" s="104"/>
      <c r="BH1548" s="104"/>
      <c r="BJ1548" s="104"/>
      <c r="BK1548" s="104"/>
      <c r="BL1548" s="104"/>
      <c r="BM1548" s="104"/>
      <c r="BN1548" s="104"/>
      <c r="BO1548" s="104"/>
      <c r="BP1548" s="104"/>
      <c r="BQ1548" s="104"/>
      <c r="BR1548" s="104"/>
      <c r="BS1548" s="104"/>
      <c r="BT1548" s="104"/>
      <c r="BV1548" s="104"/>
      <c r="BW1548" s="104"/>
      <c r="BX1548" s="104"/>
      <c r="BY1548" s="104"/>
      <c r="BZ1548" s="104"/>
      <c r="CA1548" s="104"/>
      <c r="CB1548" s="104"/>
      <c r="CC1548" s="104"/>
      <c r="CD1548" s="104"/>
      <c r="CE1548" s="104"/>
      <c r="CF1548" s="104"/>
      <c r="CG1548" s="104"/>
      <c r="CJ1548" s="104"/>
      <c r="CL1548" s="104"/>
      <c r="CM1548" s="104"/>
      <c r="CN1548" s="104"/>
      <c r="CO1548" s="104"/>
      <c r="CP1548" s="104"/>
      <c r="CQ1548" s="104"/>
      <c r="CR1548" s="104"/>
      <c r="CS1548" s="104"/>
      <c r="CT1548" s="104"/>
      <c r="CU1548" s="104"/>
    </row>
    <row r="1549" spans="1:99" ht="13" x14ac:dyDescent="0.3">
      <c r="A1549" s="104"/>
      <c r="B1549" s="104"/>
      <c r="C1549" s="104"/>
      <c r="D1549" s="104"/>
      <c r="E1549" s="104"/>
      <c r="F1549" s="104"/>
      <c r="G1549" s="104"/>
      <c r="H1549" s="104"/>
      <c r="I1549" s="104"/>
      <c r="J1549" s="104"/>
      <c r="K1549" s="104"/>
      <c r="L1549" s="104"/>
      <c r="M1549" s="104"/>
      <c r="P1549" s="104"/>
      <c r="Q1549" s="104"/>
      <c r="U1549" s="104"/>
      <c r="AQ1549" s="104"/>
      <c r="AR1549" s="104"/>
      <c r="AS1549" s="104"/>
      <c r="AT1549" s="104"/>
      <c r="AU1549" s="104"/>
      <c r="AV1549" s="104"/>
      <c r="AW1549" s="104"/>
      <c r="AX1549" s="104"/>
      <c r="AY1549" s="104"/>
      <c r="BH1549" s="104"/>
      <c r="BJ1549" s="104"/>
      <c r="BK1549" s="104"/>
      <c r="BL1549" s="104"/>
      <c r="BM1549" s="104"/>
      <c r="BN1549" s="104"/>
      <c r="BO1549" s="104"/>
      <c r="BP1549" s="104"/>
      <c r="BQ1549" s="104"/>
      <c r="BR1549" s="104"/>
      <c r="BS1549" s="104"/>
      <c r="BT1549" s="104"/>
      <c r="BV1549" s="104"/>
      <c r="BW1549" s="104"/>
      <c r="BX1549" s="104"/>
      <c r="BY1549" s="104"/>
      <c r="BZ1549" s="104"/>
      <c r="CA1549" s="104"/>
      <c r="CB1549" s="104"/>
      <c r="CC1549" s="104"/>
      <c r="CD1549" s="104"/>
      <c r="CE1549" s="104"/>
      <c r="CF1549" s="104"/>
      <c r="CG1549" s="104"/>
      <c r="CJ1549" s="104"/>
      <c r="CL1549" s="104"/>
      <c r="CM1549" s="104"/>
      <c r="CN1549" s="104"/>
      <c r="CO1549" s="104"/>
      <c r="CP1549" s="104"/>
      <c r="CQ1549" s="104"/>
      <c r="CR1549" s="104"/>
      <c r="CS1549" s="104"/>
      <c r="CT1549" s="104"/>
      <c r="CU1549" s="104"/>
    </row>
    <row r="1550" spans="1:99" ht="13" x14ac:dyDescent="0.3">
      <c r="A1550" s="104"/>
      <c r="B1550" s="104"/>
      <c r="C1550" s="104"/>
      <c r="D1550" s="104"/>
      <c r="E1550" s="104"/>
      <c r="F1550" s="104"/>
      <c r="G1550" s="104"/>
      <c r="H1550" s="104"/>
      <c r="I1550" s="104"/>
      <c r="J1550" s="104"/>
      <c r="K1550" s="104"/>
      <c r="L1550" s="104"/>
      <c r="M1550" s="104"/>
      <c r="P1550" s="104"/>
      <c r="Q1550" s="104"/>
      <c r="U1550" s="104"/>
      <c r="AQ1550" s="104"/>
      <c r="AR1550" s="104"/>
      <c r="AS1550" s="104"/>
      <c r="AT1550" s="104"/>
      <c r="AU1550" s="104"/>
      <c r="AV1550" s="104"/>
      <c r="AW1550" s="104"/>
      <c r="AX1550" s="104"/>
      <c r="AY1550" s="104"/>
      <c r="BH1550" s="104"/>
      <c r="BJ1550" s="104"/>
      <c r="BK1550" s="104"/>
      <c r="BL1550" s="104"/>
      <c r="BM1550" s="104"/>
      <c r="BN1550" s="104"/>
      <c r="BO1550" s="104"/>
      <c r="BP1550" s="104"/>
      <c r="BQ1550" s="104"/>
      <c r="BR1550" s="104"/>
      <c r="BS1550" s="104"/>
      <c r="BT1550" s="104"/>
      <c r="BV1550" s="104"/>
      <c r="BW1550" s="104"/>
      <c r="BX1550" s="104"/>
      <c r="BY1550" s="104"/>
      <c r="BZ1550" s="104"/>
      <c r="CA1550" s="104"/>
      <c r="CB1550" s="104"/>
      <c r="CC1550" s="104"/>
      <c r="CD1550" s="104"/>
      <c r="CE1550" s="104"/>
      <c r="CF1550" s="104"/>
      <c r="CG1550" s="104"/>
      <c r="CJ1550" s="104"/>
      <c r="CL1550" s="104"/>
      <c r="CM1550" s="104"/>
      <c r="CN1550" s="104"/>
      <c r="CO1550" s="104"/>
      <c r="CP1550" s="104"/>
      <c r="CQ1550" s="104"/>
      <c r="CR1550" s="104"/>
      <c r="CS1550" s="104"/>
      <c r="CT1550" s="104"/>
      <c r="CU1550" s="104"/>
    </row>
    <row r="1551" spans="1:99" ht="13" x14ac:dyDescent="0.3">
      <c r="A1551" s="104"/>
      <c r="B1551" s="104"/>
      <c r="C1551" s="104"/>
      <c r="D1551" s="104"/>
      <c r="E1551" s="104"/>
      <c r="F1551" s="104"/>
      <c r="G1551" s="104"/>
      <c r="H1551" s="104"/>
      <c r="I1551" s="104"/>
      <c r="J1551" s="104"/>
      <c r="K1551" s="104"/>
      <c r="L1551" s="104"/>
      <c r="M1551" s="104"/>
      <c r="P1551" s="104"/>
      <c r="Q1551" s="104"/>
      <c r="U1551" s="104"/>
      <c r="AQ1551" s="104"/>
      <c r="AR1551" s="104"/>
      <c r="AS1551" s="104"/>
      <c r="AT1551" s="104"/>
      <c r="AU1551" s="104"/>
      <c r="AV1551" s="104"/>
      <c r="AW1551" s="104"/>
      <c r="AX1551" s="104"/>
      <c r="AY1551" s="104"/>
      <c r="BH1551" s="104"/>
      <c r="BJ1551" s="104"/>
      <c r="BK1551" s="104"/>
      <c r="BL1551" s="104"/>
      <c r="BM1551" s="104"/>
      <c r="BN1551" s="104"/>
      <c r="BO1551" s="104"/>
      <c r="BP1551" s="104"/>
      <c r="BQ1551" s="104"/>
      <c r="BR1551" s="104"/>
      <c r="BS1551" s="104"/>
      <c r="BT1551" s="104"/>
      <c r="BV1551" s="104"/>
      <c r="BW1551" s="104"/>
      <c r="BX1551" s="104"/>
      <c r="BY1551" s="104"/>
      <c r="BZ1551" s="104"/>
      <c r="CA1551" s="104"/>
      <c r="CB1551" s="104"/>
      <c r="CC1551" s="104"/>
      <c r="CD1551" s="104"/>
      <c r="CE1551" s="104"/>
      <c r="CF1551" s="104"/>
      <c r="CG1551" s="104"/>
      <c r="CJ1551" s="104"/>
      <c r="CL1551" s="104"/>
      <c r="CM1551" s="104"/>
      <c r="CN1551" s="104"/>
      <c r="CO1551" s="104"/>
      <c r="CP1551" s="104"/>
      <c r="CQ1551" s="104"/>
      <c r="CR1551" s="104"/>
      <c r="CS1551" s="104"/>
      <c r="CT1551" s="104"/>
      <c r="CU1551" s="104"/>
    </row>
    <row r="1552" spans="1:99" ht="13" x14ac:dyDescent="0.3">
      <c r="A1552" s="104"/>
      <c r="B1552" s="104"/>
      <c r="C1552" s="104"/>
      <c r="D1552" s="104"/>
      <c r="E1552" s="104"/>
      <c r="F1552" s="104"/>
      <c r="G1552" s="104"/>
      <c r="H1552" s="104"/>
      <c r="I1552" s="104"/>
      <c r="J1552" s="104"/>
      <c r="K1552" s="104"/>
      <c r="L1552" s="104"/>
      <c r="M1552" s="104"/>
      <c r="P1552" s="104"/>
      <c r="Q1552" s="104"/>
      <c r="U1552" s="104"/>
      <c r="AQ1552" s="104"/>
      <c r="AR1552" s="104"/>
      <c r="AS1552" s="104"/>
      <c r="AT1552" s="104"/>
      <c r="AU1552" s="104"/>
      <c r="AV1552" s="104"/>
      <c r="AW1552" s="104"/>
      <c r="AX1552" s="104"/>
      <c r="AY1552" s="104"/>
      <c r="BH1552" s="104"/>
      <c r="BJ1552" s="104"/>
      <c r="BK1552" s="104"/>
      <c r="BL1552" s="104"/>
      <c r="BM1552" s="104"/>
      <c r="BN1552" s="104"/>
      <c r="BO1552" s="104"/>
      <c r="BP1552" s="104"/>
      <c r="BQ1552" s="104"/>
      <c r="BR1552" s="104"/>
      <c r="BS1552" s="104"/>
      <c r="BT1552" s="104"/>
      <c r="BV1552" s="104"/>
      <c r="BW1552" s="104"/>
      <c r="BX1552" s="104"/>
      <c r="BY1552" s="104"/>
      <c r="BZ1552" s="104"/>
      <c r="CA1552" s="104"/>
      <c r="CB1552" s="104"/>
      <c r="CC1552" s="104"/>
      <c r="CD1552" s="104"/>
      <c r="CE1552" s="104"/>
      <c r="CF1552" s="104"/>
      <c r="CG1552" s="104"/>
      <c r="CJ1552" s="104"/>
      <c r="CL1552" s="104"/>
      <c r="CM1552" s="104"/>
      <c r="CN1552" s="104"/>
      <c r="CO1552" s="104"/>
      <c r="CP1552" s="104"/>
      <c r="CQ1552" s="104"/>
      <c r="CR1552" s="104"/>
      <c r="CS1552" s="104"/>
      <c r="CT1552" s="104"/>
      <c r="CU1552" s="104"/>
    </row>
    <row r="1553" spans="1:99" ht="13" x14ac:dyDescent="0.3">
      <c r="A1553" s="104"/>
      <c r="B1553" s="104"/>
      <c r="C1553" s="104"/>
      <c r="D1553" s="104"/>
      <c r="E1553" s="104"/>
      <c r="F1553" s="104"/>
      <c r="G1553" s="104"/>
      <c r="H1553" s="104"/>
      <c r="I1553" s="104"/>
      <c r="J1553" s="104"/>
      <c r="K1553" s="104"/>
      <c r="L1553" s="104"/>
      <c r="M1553" s="104"/>
      <c r="P1553" s="104"/>
      <c r="Q1553" s="104"/>
      <c r="U1553" s="104"/>
      <c r="AQ1553" s="104"/>
      <c r="AR1553" s="104"/>
      <c r="AS1553" s="104"/>
      <c r="AT1553" s="104"/>
      <c r="AU1553" s="104"/>
      <c r="AV1553" s="104"/>
      <c r="AW1553" s="104"/>
      <c r="AX1553" s="104"/>
      <c r="AY1553" s="104"/>
      <c r="BH1553" s="104"/>
      <c r="BJ1553" s="104"/>
      <c r="BK1553" s="104"/>
      <c r="BL1553" s="104"/>
      <c r="BM1553" s="104"/>
      <c r="BN1553" s="104"/>
      <c r="BO1553" s="104"/>
      <c r="BP1553" s="104"/>
      <c r="BQ1553" s="104"/>
      <c r="BR1553" s="104"/>
      <c r="BS1553" s="104"/>
      <c r="BT1553" s="104"/>
      <c r="BV1553" s="104"/>
      <c r="BW1553" s="104"/>
      <c r="BX1553" s="104"/>
      <c r="BY1553" s="104"/>
      <c r="BZ1553" s="104"/>
      <c r="CA1553" s="104"/>
      <c r="CB1553" s="104"/>
      <c r="CC1553" s="104"/>
      <c r="CD1553" s="104"/>
      <c r="CE1553" s="104"/>
      <c r="CF1553" s="104"/>
      <c r="CG1553" s="104"/>
      <c r="CJ1553" s="104"/>
      <c r="CL1553" s="104"/>
      <c r="CM1553" s="104"/>
      <c r="CN1553" s="104"/>
      <c r="CO1553" s="104"/>
      <c r="CP1553" s="104"/>
      <c r="CQ1553" s="104"/>
      <c r="CR1553" s="104"/>
      <c r="CS1553" s="104"/>
      <c r="CT1553" s="104"/>
      <c r="CU1553" s="104"/>
    </row>
    <row r="1554" spans="1:99" ht="13" x14ac:dyDescent="0.3">
      <c r="A1554" s="104"/>
      <c r="B1554" s="104"/>
      <c r="C1554" s="104"/>
      <c r="D1554" s="104"/>
      <c r="E1554" s="104"/>
      <c r="F1554" s="104"/>
      <c r="G1554" s="104"/>
      <c r="H1554" s="104"/>
      <c r="I1554" s="104"/>
      <c r="J1554" s="104"/>
      <c r="K1554" s="104"/>
      <c r="L1554" s="104"/>
      <c r="M1554" s="104"/>
      <c r="P1554" s="104"/>
      <c r="Q1554" s="104"/>
      <c r="U1554" s="104"/>
      <c r="AQ1554" s="104"/>
      <c r="AR1554" s="104"/>
      <c r="AS1554" s="104"/>
      <c r="AT1554" s="104"/>
      <c r="AU1554" s="104"/>
      <c r="AV1554" s="104"/>
      <c r="AW1554" s="104"/>
      <c r="AX1554" s="104"/>
      <c r="AY1554" s="104"/>
      <c r="BH1554" s="104"/>
      <c r="BJ1554" s="104"/>
      <c r="BK1554" s="104"/>
      <c r="BL1554" s="104"/>
      <c r="BM1554" s="104"/>
      <c r="BN1554" s="104"/>
      <c r="BO1554" s="104"/>
      <c r="BP1554" s="104"/>
      <c r="BQ1554" s="104"/>
      <c r="BR1554" s="104"/>
      <c r="BS1554" s="104"/>
      <c r="BT1554" s="104"/>
      <c r="BV1554" s="104"/>
      <c r="BW1554" s="104"/>
      <c r="BX1554" s="104"/>
      <c r="BY1554" s="104"/>
      <c r="BZ1554" s="104"/>
      <c r="CA1554" s="104"/>
      <c r="CB1554" s="104"/>
      <c r="CC1554" s="104"/>
      <c r="CD1554" s="104"/>
      <c r="CE1554" s="104"/>
      <c r="CF1554" s="104"/>
      <c r="CG1554" s="104"/>
      <c r="CJ1554" s="104"/>
      <c r="CL1554" s="104"/>
      <c r="CM1554" s="104"/>
      <c r="CN1554" s="104"/>
      <c r="CO1554" s="104"/>
      <c r="CP1554" s="104"/>
      <c r="CQ1554" s="104"/>
      <c r="CR1554" s="104"/>
      <c r="CS1554" s="104"/>
      <c r="CT1554" s="104"/>
      <c r="CU1554" s="104"/>
    </row>
    <row r="1555" spans="1:99" ht="13" x14ac:dyDescent="0.3">
      <c r="A1555" s="104"/>
      <c r="B1555" s="104"/>
      <c r="C1555" s="104"/>
      <c r="D1555" s="104"/>
      <c r="E1555" s="104"/>
      <c r="F1555" s="104"/>
      <c r="G1555" s="104"/>
      <c r="H1555" s="104"/>
      <c r="I1555" s="104"/>
      <c r="J1555" s="104"/>
      <c r="K1555" s="104"/>
      <c r="L1555" s="104"/>
      <c r="M1555" s="104"/>
      <c r="P1555" s="104"/>
      <c r="Q1555" s="104"/>
      <c r="U1555" s="104"/>
      <c r="AQ1555" s="104"/>
      <c r="AR1555" s="104"/>
      <c r="AS1555" s="104"/>
      <c r="AT1555" s="104"/>
      <c r="AU1555" s="104"/>
      <c r="AV1555" s="104"/>
      <c r="AW1555" s="104"/>
      <c r="AX1555" s="104"/>
      <c r="AY1555" s="104"/>
      <c r="BH1555" s="104"/>
      <c r="BJ1555" s="104"/>
      <c r="BK1555" s="104"/>
      <c r="BL1555" s="104"/>
      <c r="BM1555" s="104"/>
      <c r="BN1555" s="104"/>
      <c r="BO1555" s="104"/>
      <c r="BP1555" s="104"/>
      <c r="BQ1555" s="104"/>
      <c r="BR1555" s="104"/>
      <c r="BS1555" s="104"/>
      <c r="BT1555" s="104"/>
      <c r="BV1555" s="104"/>
      <c r="BW1555" s="104"/>
      <c r="BX1555" s="104"/>
      <c r="BY1555" s="104"/>
      <c r="BZ1555" s="104"/>
      <c r="CA1555" s="104"/>
      <c r="CB1555" s="104"/>
      <c r="CC1555" s="104"/>
      <c r="CD1555" s="104"/>
      <c r="CE1555" s="104"/>
      <c r="CF1555" s="104"/>
      <c r="CG1555" s="104"/>
      <c r="CJ1555" s="104"/>
      <c r="CL1555" s="104"/>
      <c r="CM1555" s="104"/>
      <c r="CN1555" s="104"/>
      <c r="CO1555" s="104"/>
      <c r="CP1555" s="104"/>
      <c r="CQ1555" s="104"/>
      <c r="CR1555" s="104"/>
      <c r="CS1555" s="104"/>
      <c r="CT1555" s="104"/>
      <c r="CU1555" s="104"/>
    </row>
    <row r="1556" spans="1:99" ht="13" x14ac:dyDescent="0.3">
      <c r="A1556" s="104"/>
      <c r="B1556" s="104"/>
      <c r="C1556" s="104"/>
      <c r="D1556" s="104"/>
      <c r="E1556" s="104"/>
      <c r="F1556" s="104"/>
      <c r="G1556" s="104"/>
      <c r="H1556" s="104"/>
      <c r="I1556" s="104"/>
      <c r="J1556" s="104"/>
      <c r="K1556" s="104"/>
      <c r="L1556" s="104"/>
      <c r="M1556" s="104"/>
      <c r="P1556" s="104"/>
      <c r="Q1556" s="104"/>
      <c r="U1556" s="104"/>
      <c r="AQ1556" s="104"/>
      <c r="AR1556" s="104"/>
      <c r="AS1556" s="104"/>
      <c r="AT1556" s="104"/>
      <c r="AU1556" s="104"/>
      <c r="AV1556" s="104"/>
      <c r="AW1556" s="104"/>
      <c r="AX1556" s="104"/>
      <c r="AY1556" s="104"/>
      <c r="BH1556" s="104"/>
      <c r="BJ1556" s="104"/>
      <c r="BK1556" s="104"/>
      <c r="BL1556" s="104"/>
      <c r="BM1556" s="104"/>
      <c r="BN1556" s="104"/>
      <c r="BO1556" s="104"/>
      <c r="BP1556" s="104"/>
      <c r="BQ1556" s="104"/>
      <c r="BR1556" s="104"/>
      <c r="BS1556" s="104"/>
      <c r="BT1556" s="104"/>
      <c r="BV1556" s="104"/>
      <c r="BW1556" s="104"/>
      <c r="BX1556" s="104"/>
      <c r="BY1556" s="104"/>
      <c r="BZ1556" s="104"/>
      <c r="CA1556" s="104"/>
      <c r="CB1556" s="104"/>
      <c r="CC1556" s="104"/>
      <c r="CD1556" s="104"/>
      <c r="CE1556" s="104"/>
      <c r="CF1556" s="104"/>
      <c r="CG1556" s="104"/>
      <c r="CJ1556" s="104"/>
      <c r="CL1556" s="104"/>
      <c r="CM1556" s="104"/>
      <c r="CN1556" s="104"/>
      <c r="CO1556" s="104"/>
      <c r="CP1556" s="104"/>
      <c r="CQ1556" s="104"/>
      <c r="CR1556" s="104"/>
      <c r="CS1556" s="104"/>
      <c r="CT1556" s="104"/>
      <c r="CU1556" s="104"/>
    </row>
    <row r="1557" spans="1:99" ht="13" x14ac:dyDescent="0.3">
      <c r="A1557" s="104"/>
      <c r="B1557" s="104"/>
      <c r="C1557" s="104"/>
      <c r="D1557" s="104"/>
      <c r="E1557" s="104"/>
      <c r="F1557" s="104"/>
      <c r="G1557" s="104"/>
      <c r="H1557" s="104"/>
      <c r="I1557" s="104"/>
      <c r="J1557" s="104"/>
      <c r="K1557" s="104"/>
      <c r="L1557" s="104"/>
      <c r="M1557" s="104"/>
      <c r="P1557" s="104"/>
      <c r="Q1557" s="104"/>
      <c r="U1557" s="104"/>
      <c r="AQ1557" s="104"/>
      <c r="AR1557" s="104"/>
      <c r="AS1557" s="104"/>
      <c r="AT1557" s="104"/>
      <c r="AU1557" s="104"/>
      <c r="AV1557" s="104"/>
      <c r="AW1557" s="104"/>
      <c r="AX1557" s="104"/>
      <c r="AY1557" s="104"/>
      <c r="BH1557" s="104"/>
      <c r="BJ1557" s="104"/>
      <c r="BK1557" s="104"/>
      <c r="BL1557" s="104"/>
      <c r="BM1557" s="104"/>
      <c r="BN1557" s="104"/>
      <c r="BO1557" s="104"/>
      <c r="BP1557" s="104"/>
      <c r="BQ1557" s="104"/>
      <c r="BR1557" s="104"/>
      <c r="BS1557" s="104"/>
      <c r="BT1557" s="104"/>
      <c r="BV1557" s="104"/>
      <c r="BW1557" s="104"/>
      <c r="BX1557" s="104"/>
      <c r="BY1557" s="104"/>
      <c r="BZ1557" s="104"/>
      <c r="CA1557" s="104"/>
      <c r="CB1557" s="104"/>
      <c r="CC1557" s="104"/>
      <c r="CD1557" s="104"/>
      <c r="CE1557" s="104"/>
      <c r="CF1557" s="104"/>
      <c r="CG1557" s="104"/>
      <c r="CJ1557" s="104"/>
      <c r="CL1557" s="104"/>
      <c r="CM1557" s="104"/>
      <c r="CN1557" s="104"/>
      <c r="CO1557" s="104"/>
      <c r="CP1557" s="104"/>
      <c r="CQ1557" s="104"/>
      <c r="CR1557" s="104"/>
      <c r="CS1557" s="104"/>
      <c r="CT1557" s="104"/>
      <c r="CU1557" s="104"/>
    </row>
    <row r="1558" spans="1:99" ht="13" x14ac:dyDescent="0.3">
      <c r="A1558" s="104"/>
      <c r="B1558" s="104"/>
      <c r="C1558" s="104"/>
      <c r="D1558" s="104"/>
      <c r="E1558" s="104"/>
      <c r="F1558" s="104"/>
      <c r="G1558" s="104"/>
      <c r="H1558" s="104"/>
      <c r="I1558" s="104"/>
      <c r="J1558" s="104"/>
      <c r="K1558" s="104"/>
      <c r="L1558" s="104"/>
      <c r="M1558" s="104"/>
      <c r="P1558" s="104"/>
      <c r="Q1558" s="104"/>
      <c r="U1558" s="104"/>
      <c r="AQ1558" s="104"/>
      <c r="AR1558" s="104"/>
      <c r="AS1558" s="104"/>
      <c r="AT1558" s="104"/>
      <c r="AU1558" s="104"/>
      <c r="AV1558" s="104"/>
      <c r="AW1558" s="104"/>
      <c r="AX1558" s="104"/>
      <c r="AY1558" s="104"/>
      <c r="BH1558" s="104"/>
      <c r="BJ1558" s="104"/>
      <c r="BK1558" s="104"/>
      <c r="BL1558" s="104"/>
      <c r="BM1558" s="104"/>
      <c r="BN1558" s="104"/>
      <c r="BO1558" s="104"/>
      <c r="BP1558" s="104"/>
      <c r="BQ1558" s="104"/>
      <c r="BR1558" s="104"/>
      <c r="BS1558" s="104"/>
      <c r="BT1558" s="104"/>
      <c r="BV1558" s="104"/>
      <c r="BW1558" s="104"/>
      <c r="BX1558" s="104"/>
      <c r="BY1558" s="104"/>
      <c r="BZ1558" s="104"/>
      <c r="CA1558" s="104"/>
      <c r="CB1558" s="104"/>
      <c r="CC1558" s="104"/>
      <c r="CD1558" s="104"/>
      <c r="CE1558" s="104"/>
      <c r="CF1558" s="104"/>
      <c r="CG1558" s="104"/>
      <c r="CJ1558" s="104"/>
      <c r="CL1558" s="104"/>
      <c r="CM1558" s="104"/>
      <c r="CN1558" s="104"/>
      <c r="CO1558" s="104"/>
      <c r="CP1558" s="104"/>
      <c r="CQ1558" s="104"/>
      <c r="CR1558" s="104"/>
      <c r="CS1558" s="104"/>
      <c r="CT1558" s="104"/>
      <c r="CU1558" s="104"/>
    </row>
    <row r="1559" spans="1:99" ht="13" x14ac:dyDescent="0.3">
      <c r="A1559" s="104"/>
      <c r="B1559" s="104"/>
      <c r="C1559" s="104"/>
      <c r="D1559" s="104"/>
      <c r="E1559" s="104"/>
      <c r="F1559" s="104"/>
      <c r="G1559" s="104"/>
      <c r="H1559" s="104"/>
      <c r="I1559" s="104"/>
      <c r="J1559" s="104"/>
      <c r="K1559" s="104"/>
      <c r="L1559" s="104"/>
      <c r="M1559" s="104"/>
      <c r="P1559" s="104"/>
      <c r="Q1559" s="104"/>
      <c r="U1559" s="104"/>
      <c r="AQ1559" s="104"/>
      <c r="AR1559" s="104"/>
      <c r="AS1559" s="104"/>
      <c r="AT1559" s="104"/>
      <c r="AU1559" s="104"/>
      <c r="AV1559" s="104"/>
      <c r="AW1559" s="104"/>
      <c r="AX1559" s="104"/>
      <c r="AY1559" s="104"/>
      <c r="BH1559" s="104"/>
      <c r="BJ1559" s="104"/>
      <c r="BK1559" s="104"/>
      <c r="BL1559" s="104"/>
      <c r="BM1559" s="104"/>
      <c r="BN1559" s="104"/>
      <c r="BO1559" s="104"/>
      <c r="BP1559" s="104"/>
      <c r="BQ1559" s="104"/>
      <c r="BR1559" s="104"/>
      <c r="BS1559" s="104"/>
      <c r="BT1559" s="104"/>
      <c r="BV1559" s="104"/>
      <c r="BW1559" s="104"/>
      <c r="BX1559" s="104"/>
      <c r="BY1559" s="104"/>
      <c r="BZ1559" s="104"/>
      <c r="CA1559" s="104"/>
      <c r="CB1559" s="104"/>
      <c r="CC1559" s="104"/>
      <c r="CD1559" s="104"/>
      <c r="CE1559" s="104"/>
      <c r="CF1559" s="104"/>
      <c r="CG1559" s="104"/>
      <c r="CJ1559" s="104"/>
      <c r="CL1559" s="104"/>
      <c r="CM1559" s="104"/>
      <c r="CN1559" s="104"/>
      <c r="CO1559" s="104"/>
      <c r="CP1559" s="104"/>
      <c r="CQ1559" s="104"/>
      <c r="CR1559" s="104"/>
      <c r="CS1559" s="104"/>
      <c r="CT1559" s="104"/>
      <c r="CU1559" s="104"/>
    </row>
    <row r="1560" spans="1:99" ht="13" x14ac:dyDescent="0.3">
      <c r="A1560" s="104"/>
      <c r="B1560" s="104"/>
      <c r="C1560" s="104"/>
      <c r="D1560" s="104"/>
      <c r="E1560" s="104"/>
      <c r="F1560" s="104"/>
      <c r="G1560" s="104"/>
      <c r="H1560" s="104"/>
      <c r="I1560" s="104"/>
      <c r="J1560" s="104"/>
      <c r="K1560" s="104"/>
      <c r="L1560" s="104"/>
      <c r="M1560" s="104"/>
      <c r="P1560" s="104"/>
      <c r="Q1560" s="104"/>
      <c r="U1560" s="104"/>
      <c r="AQ1560" s="104"/>
      <c r="AR1560" s="104"/>
      <c r="AS1560" s="104"/>
      <c r="AT1560" s="104"/>
      <c r="AU1560" s="104"/>
      <c r="AV1560" s="104"/>
      <c r="AW1560" s="104"/>
      <c r="AX1560" s="104"/>
      <c r="AY1560" s="104"/>
      <c r="BH1560" s="104"/>
      <c r="BJ1560" s="104"/>
      <c r="BK1560" s="104"/>
      <c r="BL1560" s="104"/>
      <c r="BM1560" s="104"/>
      <c r="BN1560" s="104"/>
      <c r="BO1560" s="104"/>
      <c r="BP1560" s="104"/>
      <c r="BQ1560" s="104"/>
      <c r="BR1560" s="104"/>
      <c r="BS1560" s="104"/>
      <c r="BT1560" s="104"/>
      <c r="BV1560" s="104"/>
      <c r="BW1560" s="104"/>
      <c r="BX1560" s="104"/>
      <c r="BY1560" s="104"/>
      <c r="BZ1560" s="104"/>
      <c r="CA1560" s="104"/>
      <c r="CB1560" s="104"/>
      <c r="CC1560" s="104"/>
      <c r="CD1560" s="104"/>
      <c r="CE1560" s="104"/>
      <c r="CF1560" s="104"/>
      <c r="CG1560" s="104"/>
      <c r="CJ1560" s="104"/>
      <c r="CL1560" s="104"/>
      <c r="CM1560" s="104"/>
      <c r="CN1560" s="104"/>
      <c r="CO1560" s="104"/>
      <c r="CP1560" s="104"/>
      <c r="CQ1560" s="104"/>
      <c r="CR1560" s="104"/>
      <c r="CS1560" s="104"/>
      <c r="CT1560" s="104"/>
      <c r="CU1560" s="104"/>
    </row>
    <row r="1561" spans="1:99" ht="13" x14ac:dyDescent="0.3">
      <c r="A1561" s="104"/>
      <c r="B1561" s="104"/>
      <c r="C1561" s="104"/>
      <c r="D1561" s="104"/>
      <c r="E1561" s="104"/>
      <c r="F1561" s="104"/>
      <c r="G1561" s="104"/>
      <c r="H1561" s="104"/>
      <c r="I1561" s="104"/>
      <c r="J1561" s="104"/>
      <c r="K1561" s="104"/>
      <c r="L1561" s="104"/>
      <c r="M1561" s="104"/>
      <c r="P1561" s="104"/>
      <c r="Q1561" s="104"/>
      <c r="U1561" s="104"/>
      <c r="AQ1561" s="104"/>
      <c r="AR1561" s="104"/>
      <c r="AS1561" s="104"/>
      <c r="AT1561" s="104"/>
      <c r="AU1561" s="104"/>
      <c r="AV1561" s="104"/>
      <c r="AW1561" s="104"/>
      <c r="AX1561" s="104"/>
      <c r="AY1561" s="104"/>
      <c r="BH1561" s="104"/>
      <c r="BJ1561" s="104"/>
      <c r="BK1561" s="104"/>
      <c r="BL1561" s="104"/>
      <c r="BM1561" s="104"/>
      <c r="BN1561" s="104"/>
      <c r="BO1561" s="104"/>
      <c r="BP1561" s="104"/>
      <c r="BQ1561" s="104"/>
      <c r="BR1561" s="104"/>
      <c r="BS1561" s="104"/>
      <c r="BT1561" s="104"/>
      <c r="BV1561" s="104"/>
      <c r="BW1561" s="104"/>
      <c r="BX1561" s="104"/>
      <c r="BY1561" s="104"/>
      <c r="BZ1561" s="104"/>
      <c r="CA1561" s="104"/>
      <c r="CB1561" s="104"/>
      <c r="CC1561" s="104"/>
      <c r="CD1561" s="104"/>
      <c r="CE1561" s="104"/>
      <c r="CF1561" s="104"/>
      <c r="CG1561" s="104"/>
      <c r="CJ1561" s="104"/>
      <c r="CL1561" s="104"/>
      <c r="CM1561" s="104"/>
      <c r="CN1561" s="104"/>
      <c r="CO1561" s="104"/>
      <c r="CP1561" s="104"/>
      <c r="CQ1561" s="104"/>
      <c r="CR1561" s="104"/>
      <c r="CS1561" s="104"/>
      <c r="CT1561" s="104"/>
      <c r="CU1561" s="104"/>
    </row>
    <row r="1562" spans="1:99" ht="13" x14ac:dyDescent="0.3">
      <c r="A1562" s="104"/>
      <c r="B1562" s="104"/>
      <c r="C1562" s="104"/>
      <c r="D1562" s="104"/>
      <c r="E1562" s="104"/>
      <c r="F1562" s="104"/>
      <c r="G1562" s="104"/>
      <c r="H1562" s="104"/>
      <c r="I1562" s="104"/>
      <c r="J1562" s="104"/>
      <c r="K1562" s="104"/>
      <c r="L1562" s="104"/>
      <c r="M1562" s="104"/>
      <c r="P1562" s="104"/>
      <c r="Q1562" s="104"/>
      <c r="U1562" s="104"/>
      <c r="AQ1562" s="104"/>
      <c r="AR1562" s="104"/>
      <c r="AS1562" s="104"/>
      <c r="AT1562" s="104"/>
      <c r="AU1562" s="104"/>
      <c r="AV1562" s="104"/>
      <c r="AW1562" s="104"/>
      <c r="AX1562" s="104"/>
      <c r="AY1562" s="104"/>
      <c r="BH1562" s="104"/>
      <c r="BJ1562" s="104"/>
      <c r="BK1562" s="104"/>
      <c r="BL1562" s="104"/>
      <c r="BM1562" s="104"/>
      <c r="BN1562" s="104"/>
      <c r="BO1562" s="104"/>
      <c r="BP1562" s="104"/>
      <c r="BQ1562" s="104"/>
      <c r="BR1562" s="104"/>
      <c r="BS1562" s="104"/>
      <c r="BT1562" s="104"/>
      <c r="BV1562" s="104"/>
      <c r="BW1562" s="104"/>
      <c r="BX1562" s="104"/>
      <c r="BY1562" s="104"/>
      <c r="BZ1562" s="104"/>
      <c r="CA1562" s="104"/>
      <c r="CB1562" s="104"/>
      <c r="CC1562" s="104"/>
      <c r="CD1562" s="104"/>
      <c r="CE1562" s="104"/>
      <c r="CF1562" s="104"/>
      <c r="CG1562" s="104"/>
      <c r="CJ1562" s="104"/>
      <c r="CL1562" s="104"/>
      <c r="CM1562" s="104"/>
      <c r="CN1562" s="104"/>
      <c r="CO1562" s="104"/>
      <c r="CP1562" s="104"/>
      <c r="CQ1562" s="104"/>
      <c r="CR1562" s="104"/>
      <c r="CS1562" s="104"/>
      <c r="CT1562" s="104"/>
      <c r="CU1562" s="104"/>
    </row>
    <row r="1563" spans="1:99" ht="13" x14ac:dyDescent="0.3">
      <c r="A1563" s="104"/>
      <c r="B1563" s="104"/>
      <c r="C1563" s="104"/>
      <c r="D1563" s="104"/>
      <c r="E1563" s="104"/>
      <c r="F1563" s="104"/>
      <c r="G1563" s="104"/>
      <c r="H1563" s="104"/>
      <c r="I1563" s="104"/>
      <c r="J1563" s="104"/>
      <c r="K1563" s="104"/>
      <c r="L1563" s="104"/>
      <c r="M1563" s="104"/>
      <c r="P1563" s="104"/>
      <c r="Q1563" s="104"/>
      <c r="U1563" s="104"/>
      <c r="AQ1563" s="104"/>
      <c r="AR1563" s="104"/>
      <c r="AS1563" s="104"/>
      <c r="AT1563" s="104"/>
      <c r="AU1563" s="104"/>
      <c r="AV1563" s="104"/>
      <c r="AW1563" s="104"/>
      <c r="AX1563" s="104"/>
      <c r="AY1563" s="104"/>
      <c r="BH1563" s="104"/>
      <c r="BJ1563" s="104"/>
      <c r="BK1563" s="104"/>
      <c r="BL1563" s="104"/>
      <c r="BM1563" s="104"/>
      <c r="BN1563" s="104"/>
      <c r="BO1563" s="104"/>
      <c r="BP1563" s="104"/>
      <c r="BQ1563" s="104"/>
      <c r="BR1563" s="104"/>
      <c r="BS1563" s="104"/>
      <c r="BT1563" s="104"/>
      <c r="BV1563" s="104"/>
      <c r="BW1563" s="104"/>
      <c r="BX1563" s="104"/>
      <c r="BY1563" s="104"/>
      <c r="BZ1563" s="104"/>
      <c r="CA1563" s="104"/>
      <c r="CB1563" s="104"/>
      <c r="CC1563" s="104"/>
      <c r="CD1563" s="104"/>
      <c r="CE1563" s="104"/>
      <c r="CF1563" s="104"/>
      <c r="CG1563" s="104"/>
      <c r="CJ1563" s="104"/>
      <c r="CL1563" s="104"/>
      <c r="CM1563" s="104"/>
      <c r="CN1563" s="104"/>
      <c r="CO1563" s="104"/>
      <c r="CP1563" s="104"/>
      <c r="CQ1563" s="104"/>
      <c r="CR1563" s="104"/>
      <c r="CS1563" s="104"/>
      <c r="CT1563" s="104"/>
      <c r="CU1563" s="104"/>
    </row>
    <row r="1564" spans="1:99" ht="13" x14ac:dyDescent="0.3">
      <c r="A1564" s="104"/>
      <c r="B1564" s="104"/>
      <c r="C1564" s="104"/>
      <c r="D1564" s="104"/>
      <c r="E1564" s="104"/>
      <c r="F1564" s="104"/>
      <c r="G1564" s="104"/>
      <c r="H1564" s="104"/>
      <c r="I1564" s="104"/>
      <c r="J1564" s="104"/>
      <c r="K1564" s="104"/>
      <c r="L1564" s="104"/>
      <c r="M1564" s="104"/>
      <c r="P1564" s="104"/>
      <c r="Q1564" s="104"/>
      <c r="U1564" s="104"/>
      <c r="AQ1564" s="104"/>
      <c r="AR1564" s="104"/>
      <c r="AS1564" s="104"/>
      <c r="AT1564" s="104"/>
      <c r="AU1564" s="104"/>
      <c r="AV1564" s="104"/>
      <c r="AW1564" s="104"/>
      <c r="AX1564" s="104"/>
      <c r="AY1564" s="104"/>
      <c r="BH1564" s="104"/>
      <c r="BJ1564" s="104"/>
      <c r="BK1564" s="104"/>
      <c r="BL1564" s="104"/>
      <c r="BM1564" s="104"/>
      <c r="BN1564" s="104"/>
      <c r="BO1564" s="104"/>
      <c r="BP1564" s="104"/>
      <c r="BQ1564" s="104"/>
      <c r="BR1564" s="104"/>
      <c r="BS1564" s="104"/>
      <c r="BT1564" s="104"/>
      <c r="BV1564" s="104"/>
      <c r="BW1564" s="104"/>
      <c r="BX1564" s="104"/>
      <c r="BY1564" s="104"/>
      <c r="BZ1564" s="104"/>
      <c r="CA1564" s="104"/>
      <c r="CB1564" s="104"/>
      <c r="CC1564" s="104"/>
      <c r="CD1564" s="104"/>
      <c r="CE1564" s="104"/>
      <c r="CF1564" s="104"/>
      <c r="CG1564" s="104"/>
      <c r="CJ1564" s="104"/>
      <c r="CL1564" s="104"/>
      <c r="CM1564" s="104"/>
      <c r="CN1564" s="104"/>
      <c r="CO1564" s="104"/>
      <c r="CP1564" s="104"/>
      <c r="CQ1564" s="104"/>
      <c r="CR1564" s="104"/>
      <c r="CS1564" s="104"/>
      <c r="CT1564" s="104"/>
      <c r="CU1564" s="104"/>
    </row>
    <row r="1565" spans="1:99" ht="13" x14ac:dyDescent="0.3">
      <c r="A1565" s="104"/>
      <c r="B1565" s="104"/>
      <c r="C1565" s="104"/>
      <c r="D1565" s="104"/>
      <c r="E1565" s="104"/>
      <c r="F1565" s="104"/>
      <c r="G1565" s="104"/>
      <c r="H1565" s="104"/>
      <c r="I1565" s="104"/>
      <c r="J1565" s="104"/>
      <c r="K1565" s="104"/>
      <c r="L1565" s="104"/>
      <c r="M1565" s="104"/>
      <c r="P1565" s="104"/>
      <c r="Q1565" s="104"/>
      <c r="U1565" s="104"/>
      <c r="AQ1565" s="104"/>
      <c r="AR1565" s="104"/>
      <c r="AS1565" s="104"/>
      <c r="AT1565" s="104"/>
      <c r="AU1565" s="104"/>
      <c r="AV1565" s="104"/>
      <c r="AW1565" s="104"/>
      <c r="AX1565" s="104"/>
      <c r="AY1565" s="104"/>
      <c r="BH1565" s="104"/>
      <c r="BJ1565" s="104"/>
      <c r="BK1565" s="104"/>
      <c r="BL1565" s="104"/>
      <c r="BM1565" s="104"/>
      <c r="BN1565" s="104"/>
      <c r="BO1565" s="104"/>
      <c r="BP1565" s="104"/>
      <c r="BQ1565" s="104"/>
      <c r="BR1565" s="104"/>
      <c r="BS1565" s="104"/>
      <c r="BT1565" s="104"/>
      <c r="BV1565" s="104"/>
      <c r="BW1565" s="104"/>
      <c r="BX1565" s="104"/>
      <c r="BY1565" s="104"/>
      <c r="BZ1565" s="104"/>
      <c r="CA1565" s="104"/>
      <c r="CB1565" s="104"/>
      <c r="CC1565" s="104"/>
      <c r="CD1565" s="104"/>
      <c r="CE1565" s="104"/>
      <c r="CF1565" s="104"/>
      <c r="CG1565" s="104"/>
      <c r="CJ1565" s="104"/>
      <c r="CL1565" s="104"/>
      <c r="CM1565" s="104"/>
      <c r="CN1565" s="104"/>
      <c r="CO1565" s="104"/>
      <c r="CP1565" s="104"/>
      <c r="CQ1565" s="104"/>
      <c r="CR1565" s="104"/>
      <c r="CS1565" s="104"/>
      <c r="CT1565" s="104"/>
      <c r="CU1565" s="104"/>
    </row>
    <row r="1566" spans="1:99" ht="13" x14ac:dyDescent="0.3">
      <c r="A1566" s="104"/>
      <c r="B1566" s="104"/>
      <c r="C1566" s="104"/>
      <c r="D1566" s="104"/>
      <c r="E1566" s="104"/>
      <c r="F1566" s="104"/>
      <c r="G1566" s="104"/>
      <c r="H1566" s="104"/>
      <c r="I1566" s="104"/>
      <c r="J1566" s="104"/>
      <c r="K1566" s="104"/>
      <c r="L1566" s="104"/>
      <c r="M1566" s="104"/>
      <c r="P1566" s="104"/>
      <c r="Q1566" s="104"/>
      <c r="U1566" s="104"/>
      <c r="AQ1566" s="104"/>
      <c r="AR1566" s="104"/>
      <c r="AS1566" s="104"/>
      <c r="AT1566" s="104"/>
      <c r="AU1566" s="104"/>
      <c r="AV1566" s="104"/>
      <c r="AW1566" s="104"/>
      <c r="AX1566" s="104"/>
      <c r="AY1566" s="104"/>
      <c r="BH1566" s="104"/>
      <c r="BJ1566" s="104"/>
      <c r="BK1566" s="104"/>
      <c r="BL1566" s="104"/>
      <c r="BM1566" s="104"/>
      <c r="BN1566" s="104"/>
      <c r="BO1566" s="104"/>
      <c r="BP1566" s="104"/>
      <c r="BQ1566" s="104"/>
      <c r="BR1566" s="104"/>
      <c r="BS1566" s="104"/>
      <c r="BT1566" s="104"/>
      <c r="BV1566" s="104"/>
      <c r="BW1566" s="104"/>
      <c r="BX1566" s="104"/>
      <c r="BY1566" s="104"/>
      <c r="BZ1566" s="104"/>
      <c r="CA1566" s="104"/>
      <c r="CB1566" s="104"/>
      <c r="CC1566" s="104"/>
      <c r="CD1566" s="104"/>
      <c r="CE1566" s="104"/>
      <c r="CF1566" s="104"/>
      <c r="CG1566" s="104"/>
      <c r="CJ1566" s="104"/>
      <c r="CL1566" s="104"/>
      <c r="CM1566" s="104"/>
      <c r="CN1566" s="104"/>
      <c r="CO1566" s="104"/>
      <c r="CP1566" s="104"/>
      <c r="CQ1566" s="104"/>
      <c r="CR1566" s="104"/>
      <c r="CS1566" s="104"/>
      <c r="CT1566" s="104"/>
      <c r="CU1566" s="104"/>
    </row>
    <row r="1567" spans="1:99" ht="13" x14ac:dyDescent="0.3">
      <c r="A1567" s="104"/>
      <c r="B1567" s="104"/>
      <c r="C1567" s="104"/>
      <c r="D1567" s="104"/>
      <c r="E1567" s="104"/>
      <c r="F1567" s="104"/>
      <c r="G1567" s="104"/>
      <c r="H1567" s="104"/>
      <c r="I1567" s="104"/>
      <c r="J1567" s="104"/>
      <c r="K1567" s="104"/>
      <c r="L1567" s="104"/>
      <c r="M1567" s="104"/>
      <c r="P1567" s="104"/>
      <c r="Q1567" s="104"/>
      <c r="U1567" s="104"/>
      <c r="AQ1567" s="104"/>
      <c r="AR1567" s="104"/>
      <c r="AS1567" s="104"/>
      <c r="AT1567" s="104"/>
      <c r="AU1567" s="104"/>
      <c r="AV1567" s="104"/>
      <c r="AW1567" s="104"/>
      <c r="AX1567" s="104"/>
      <c r="AY1567" s="104"/>
      <c r="BH1567" s="104"/>
      <c r="BJ1567" s="104"/>
      <c r="BK1567" s="104"/>
      <c r="BL1567" s="104"/>
      <c r="BM1567" s="104"/>
      <c r="BN1567" s="104"/>
      <c r="BO1567" s="104"/>
      <c r="BP1567" s="104"/>
      <c r="BQ1567" s="104"/>
      <c r="BR1567" s="104"/>
      <c r="BS1567" s="104"/>
      <c r="BT1567" s="104"/>
      <c r="BV1567" s="104"/>
      <c r="BW1567" s="104"/>
      <c r="BX1567" s="104"/>
      <c r="BY1567" s="104"/>
      <c r="BZ1567" s="104"/>
      <c r="CA1567" s="104"/>
      <c r="CB1567" s="104"/>
      <c r="CC1567" s="104"/>
      <c r="CD1567" s="104"/>
      <c r="CE1567" s="104"/>
      <c r="CF1567" s="104"/>
      <c r="CG1567" s="104"/>
      <c r="CJ1567" s="104"/>
      <c r="CL1567" s="104"/>
      <c r="CM1567" s="104"/>
      <c r="CN1567" s="104"/>
      <c r="CO1567" s="104"/>
      <c r="CP1567" s="104"/>
      <c r="CQ1567" s="104"/>
      <c r="CR1567" s="104"/>
      <c r="CS1567" s="104"/>
      <c r="CT1567" s="104"/>
      <c r="CU1567" s="104"/>
    </row>
    <row r="1568" spans="1:99" ht="13" x14ac:dyDescent="0.3">
      <c r="A1568" s="104"/>
      <c r="B1568" s="104"/>
      <c r="C1568" s="104"/>
      <c r="D1568" s="104"/>
      <c r="E1568" s="104"/>
      <c r="F1568" s="104"/>
      <c r="G1568" s="104"/>
      <c r="H1568" s="104"/>
      <c r="I1568" s="104"/>
      <c r="J1568" s="104"/>
      <c r="K1568" s="104"/>
      <c r="L1568" s="104"/>
      <c r="M1568" s="104"/>
      <c r="P1568" s="104"/>
      <c r="Q1568" s="104"/>
      <c r="U1568" s="104"/>
      <c r="AQ1568" s="104"/>
      <c r="AR1568" s="104"/>
      <c r="AS1568" s="104"/>
      <c r="AT1568" s="104"/>
      <c r="AU1568" s="104"/>
      <c r="AV1568" s="104"/>
      <c r="AW1568" s="104"/>
      <c r="AX1568" s="104"/>
      <c r="AY1568" s="104"/>
      <c r="BH1568" s="104"/>
      <c r="BJ1568" s="104"/>
      <c r="BK1568" s="104"/>
      <c r="BL1568" s="104"/>
      <c r="BM1568" s="104"/>
      <c r="BN1568" s="104"/>
      <c r="BO1568" s="104"/>
      <c r="BP1568" s="104"/>
      <c r="BQ1568" s="104"/>
      <c r="BR1568" s="104"/>
      <c r="BS1568" s="104"/>
      <c r="BT1568" s="104"/>
      <c r="BV1568" s="104"/>
      <c r="BW1568" s="104"/>
      <c r="BX1568" s="104"/>
      <c r="BY1568" s="104"/>
      <c r="BZ1568" s="104"/>
      <c r="CA1568" s="104"/>
      <c r="CB1568" s="104"/>
      <c r="CC1568" s="104"/>
      <c r="CD1568" s="104"/>
      <c r="CE1568" s="104"/>
      <c r="CF1568" s="104"/>
      <c r="CG1568" s="104"/>
      <c r="CJ1568" s="104"/>
      <c r="CL1568" s="104"/>
      <c r="CM1568" s="104"/>
      <c r="CN1568" s="104"/>
      <c r="CO1568" s="104"/>
      <c r="CP1568" s="104"/>
      <c r="CQ1568" s="104"/>
      <c r="CR1568" s="104"/>
      <c r="CS1568" s="104"/>
      <c r="CT1568" s="104"/>
      <c r="CU1568" s="104"/>
    </row>
    <row r="1569" spans="1:99" ht="13" x14ac:dyDescent="0.3">
      <c r="A1569" s="104"/>
      <c r="B1569" s="104"/>
      <c r="C1569" s="104"/>
      <c r="D1569" s="104"/>
      <c r="E1569" s="104"/>
      <c r="F1569" s="104"/>
      <c r="G1569" s="104"/>
      <c r="H1569" s="104"/>
      <c r="I1569" s="104"/>
      <c r="J1569" s="104"/>
      <c r="K1569" s="104"/>
      <c r="L1569" s="104"/>
      <c r="M1569" s="104"/>
      <c r="P1569" s="104"/>
      <c r="Q1569" s="104"/>
      <c r="U1569" s="104"/>
      <c r="AQ1569" s="104"/>
      <c r="AR1569" s="104"/>
      <c r="AS1569" s="104"/>
      <c r="AT1569" s="104"/>
      <c r="AU1569" s="104"/>
      <c r="AV1569" s="104"/>
      <c r="AW1569" s="104"/>
      <c r="AX1569" s="104"/>
      <c r="AY1569" s="104"/>
      <c r="BH1569" s="104"/>
      <c r="BJ1569" s="104"/>
      <c r="BK1569" s="104"/>
      <c r="BL1569" s="104"/>
      <c r="BM1569" s="104"/>
      <c r="BN1569" s="104"/>
      <c r="BO1569" s="104"/>
      <c r="BP1569" s="104"/>
      <c r="BQ1569" s="104"/>
      <c r="BR1569" s="104"/>
      <c r="BS1569" s="104"/>
      <c r="BT1569" s="104"/>
      <c r="BV1569" s="104"/>
      <c r="BW1569" s="104"/>
      <c r="BX1569" s="104"/>
      <c r="BY1569" s="104"/>
      <c r="BZ1569" s="104"/>
      <c r="CA1569" s="104"/>
      <c r="CB1569" s="104"/>
      <c r="CC1569" s="104"/>
      <c r="CD1569" s="104"/>
      <c r="CE1569" s="104"/>
      <c r="CF1569" s="104"/>
      <c r="CG1569" s="104"/>
      <c r="CJ1569" s="104"/>
      <c r="CL1569" s="104"/>
      <c r="CM1569" s="104"/>
      <c r="CN1569" s="104"/>
      <c r="CO1569" s="104"/>
      <c r="CP1569" s="104"/>
      <c r="CQ1569" s="104"/>
      <c r="CR1569" s="104"/>
      <c r="CS1569" s="104"/>
      <c r="CT1569" s="104"/>
      <c r="CU1569" s="104"/>
    </row>
    <row r="1570" spans="1:99" ht="13" x14ac:dyDescent="0.3">
      <c r="A1570" s="104"/>
      <c r="B1570" s="104"/>
      <c r="C1570" s="104"/>
      <c r="D1570" s="104"/>
      <c r="E1570" s="104"/>
      <c r="F1570" s="104"/>
      <c r="G1570" s="104"/>
      <c r="H1570" s="104"/>
      <c r="I1570" s="104"/>
      <c r="J1570" s="104"/>
      <c r="K1570" s="104"/>
      <c r="L1570" s="104"/>
      <c r="M1570" s="104"/>
      <c r="P1570" s="104"/>
      <c r="Q1570" s="104"/>
      <c r="U1570" s="104"/>
      <c r="AQ1570" s="104"/>
      <c r="AR1570" s="104"/>
      <c r="AS1570" s="104"/>
      <c r="AT1570" s="104"/>
      <c r="AU1570" s="104"/>
      <c r="AV1570" s="104"/>
      <c r="AW1570" s="104"/>
      <c r="AX1570" s="104"/>
      <c r="AY1570" s="104"/>
      <c r="BH1570" s="104"/>
      <c r="BJ1570" s="104"/>
      <c r="BK1570" s="104"/>
      <c r="BL1570" s="104"/>
      <c r="BM1570" s="104"/>
      <c r="BN1570" s="104"/>
      <c r="BO1570" s="104"/>
      <c r="BP1570" s="104"/>
      <c r="BQ1570" s="104"/>
      <c r="BR1570" s="104"/>
      <c r="BS1570" s="104"/>
      <c r="BT1570" s="104"/>
      <c r="BV1570" s="104"/>
      <c r="BW1570" s="104"/>
      <c r="BX1570" s="104"/>
      <c r="BY1570" s="104"/>
      <c r="BZ1570" s="104"/>
      <c r="CA1570" s="104"/>
      <c r="CB1570" s="104"/>
      <c r="CC1570" s="104"/>
      <c r="CD1570" s="104"/>
      <c r="CE1570" s="104"/>
      <c r="CF1570" s="104"/>
      <c r="CG1570" s="104"/>
      <c r="CJ1570" s="104"/>
      <c r="CL1570" s="104"/>
      <c r="CM1570" s="104"/>
      <c r="CN1570" s="104"/>
      <c r="CO1570" s="104"/>
      <c r="CP1570" s="104"/>
      <c r="CQ1570" s="104"/>
      <c r="CR1570" s="104"/>
      <c r="CS1570" s="104"/>
      <c r="CT1570" s="104"/>
      <c r="CU1570" s="104"/>
    </row>
    <row r="1571" spans="1:99" ht="13" x14ac:dyDescent="0.3">
      <c r="A1571" s="104"/>
      <c r="B1571" s="104"/>
      <c r="C1571" s="104"/>
      <c r="D1571" s="104"/>
      <c r="E1571" s="104"/>
      <c r="F1571" s="104"/>
      <c r="G1571" s="104"/>
      <c r="H1571" s="104"/>
      <c r="I1571" s="104"/>
      <c r="J1571" s="104"/>
      <c r="K1571" s="104"/>
      <c r="L1571" s="104"/>
      <c r="M1571" s="104"/>
      <c r="P1571" s="104"/>
      <c r="Q1571" s="104"/>
      <c r="U1571" s="104"/>
      <c r="AQ1571" s="104"/>
      <c r="AR1571" s="104"/>
      <c r="AS1571" s="104"/>
      <c r="AT1571" s="104"/>
      <c r="AU1571" s="104"/>
      <c r="AV1571" s="104"/>
      <c r="AW1571" s="104"/>
      <c r="AX1571" s="104"/>
      <c r="AY1571" s="104"/>
      <c r="BH1571" s="104"/>
      <c r="BJ1571" s="104"/>
      <c r="BK1571" s="104"/>
      <c r="BL1571" s="104"/>
      <c r="BM1571" s="104"/>
      <c r="BN1571" s="104"/>
      <c r="BO1571" s="104"/>
      <c r="BP1571" s="104"/>
      <c r="BQ1571" s="104"/>
      <c r="BR1571" s="104"/>
      <c r="BS1571" s="104"/>
      <c r="BT1571" s="104"/>
      <c r="BV1571" s="104"/>
      <c r="BW1571" s="104"/>
      <c r="BX1571" s="104"/>
      <c r="BY1571" s="104"/>
      <c r="BZ1571" s="104"/>
      <c r="CA1571" s="104"/>
      <c r="CB1571" s="104"/>
      <c r="CC1571" s="104"/>
      <c r="CD1571" s="104"/>
      <c r="CE1571" s="104"/>
      <c r="CF1571" s="104"/>
      <c r="CG1571" s="104"/>
      <c r="CJ1571" s="104"/>
      <c r="CL1571" s="104"/>
      <c r="CM1571" s="104"/>
      <c r="CN1571" s="104"/>
      <c r="CO1571" s="104"/>
      <c r="CP1571" s="104"/>
      <c r="CQ1571" s="104"/>
      <c r="CR1571" s="104"/>
      <c r="CS1571" s="104"/>
      <c r="CT1571" s="104"/>
      <c r="CU1571" s="104"/>
    </row>
    <row r="1572" spans="1:99" ht="13" x14ac:dyDescent="0.3">
      <c r="A1572" s="104"/>
      <c r="B1572" s="104"/>
      <c r="C1572" s="104"/>
      <c r="D1572" s="104"/>
      <c r="E1572" s="104"/>
      <c r="F1572" s="104"/>
      <c r="G1572" s="104"/>
      <c r="H1572" s="104"/>
      <c r="I1572" s="104"/>
      <c r="J1572" s="104"/>
      <c r="K1572" s="104"/>
      <c r="L1572" s="104"/>
      <c r="M1572" s="104"/>
      <c r="P1572" s="104"/>
      <c r="Q1572" s="104"/>
      <c r="U1572" s="104"/>
      <c r="AQ1572" s="104"/>
      <c r="AR1572" s="104"/>
      <c r="AS1572" s="104"/>
      <c r="AT1572" s="104"/>
      <c r="AU1572" s="104"/>
      <c r="AV1572" s="104"/>
      <c r="AW1572" s="104"/>
      <c r="AX1572" s="104"/>
      <c r="AY1572" s="104"/>
      <c r="BH1572" s="104"/>
      <c r="BJ1572" s="104"/>
      <c r="BK1572" s="104"/>
      <c r="BL1572" s="104"/>
      <c r="BM1572" s="104"/>
      <c r="BN1572" s="104"/>
      <c r="BO1572" s="104"/>
      <c r="BP1572" s="104"/>
      <c r="BQ1572" s="104"/>
      <c r="BR1572" s="104"/>
      <c r="BS1572" s="104"/>
      <c r="BT1572" s="104"/>
      <c r="BV1572" s="104"/>
      <c r="BW1572" s="104"/>
      <c r="BX1572" s="104"/>
      <c r="BY1572" s="104"/>
      <c r="BZ1572" s="104"/>
      <c r="CA1572" s="104"/>
      <c r="CB1572" s="104"/>
      <c r="CC1572" s="104"/>
      <c r="CD1572" s="104"/>
      <c r="CE1572" s="104"/>
      <c r="CF1572" s="104"/>
      <c r="CG1572" s="104"/>
      <c r="CJ1572" s="104"/>
      <c r="CL1572" s="104"/>
      <c r="CM1572" s="104"/>
      <c r="CN1572" s="104"/>
      <c r="CO1572" s="104"/>
      <c r="CP1572" s="104"/>
      <c r="CQ1572" s="104"/>
      <c r="CR1572" s="104"/>
      <c r="CS1572" s="104"/>
      <c r="CT1572" s="104"/>
      <c r="CU1572" s="104"/>
    </row>
    <row r="1573" spans="1:99" ht="13" x14ac:dyDescent="0.3">
      <c r="A1573" s="104"/>
      <c r="B1573" s="104"/>
      <c r="C1573" s="104"/>
      <c r="D1573" s="104"/>
      <c r="E1573" s="104"/>
      <c r="F1573" s="104"/>
      <c r="G1573" s="104"/>
      <c r="H1573" s="104"/>
      <c r="I1573" s="104"/>
      <c r="J1573" s="104"/>
      <c r="K1573" s="104"/>
      <c r="L1573" s="104"/>
      <c r="M1573" s="104"/>
      <c r="P1573" s="104"/>
      <c r="Q1573" s="104"/>
      <c r="U1573" s="104"/>
      <c r="AQ1573" s="104"/>
      <c r="AR1573" s="104"/>
      <c r="AS1573" s="104"/>
      <c r="AT1573" s="104"/>
      <c r="AU1573" s="104"/>
      <c r="AV1573" s="104"/>
      <c r="AW1573" s="104"/>
      <c r="AX1573" s="104"/>
      <c r="AY1573" s="104"/>
      <c r="BH1573" s="104"/>
      <c r="BJ1573" s="104"/>
      <c r="BK1573" s="104"/>
      <c r="BL1573" s="104"/>
      <c r="BM1573" s="104"/>
      <c r="BN1573" s="104"/>
      <c r="BO1573" s="104"/>
      <c r="BP1573" s="104"/>
      <c r="BQ1573" s="104"/>
      <c r="BR1573" s="104"/>
      <c r="BS1573" s="104"/>
      <c r="BT1573" s="104"/>
      <c r="BV1573" s="104"/>
      <c r="BW1573" s="104"/>
      <c r="BX1573" s="104"/>
      <c r="BY1573" s="104"/>
      <c r="BZ1573" s="104"/>
      <c r="CA1573" s="104"/>
      <c r="CB1573" s="104"/>
      <c r="CC1573" s="104"/>
      <c r="CD1573" s="104"/>
      <c r="CE1573" s="104"/>
      <c r="CF1573" s="104"/>
      <c r="CG1573" s="104"/>
      <c r="CJ1573" s="104"/>
      <c r="CL1573" s="104"/>
      <c r="CM1573" s="104"/>
      <c r="CN1573" s="104"/>
      <c r="CO1573" s="104"/>
      <c r="CP1573" s="104"/>
      <c r="CQ1573" s="104"/>
      <c r="CR1573" s="104"/>
      <c r="CS1573" s="104"/>
      <c r="CT1573" s="104"/>
      <c r="CU1573" s="104"/>
    </row>
    <row r="1574" spans="1:99" ht="13" x14ac:dyDescent="0.3">
      <c r="A1574" s="104"/>
      <c r="B1574" s="104"/>
      <c r="C1574" s="104"/>
      <c r="D1574" s="104"/>
      <c r="E1574" s="104"/>
      <c r="F1574" s="104"/>
      <c r="G1574" s="104"/>
      <c r="H1574" s="104"/>
      <c r="I1574" s="104"/>
      <c r="J1574" s="104"/>
      <c r="K1574" s="104"/>
      <c r="L1574" s="104"/>
      <c r="M1574" s="104"/>
      <c r="P1574" s="104"/>
      <c r="Q1574" s="104"/>
      <c r="U1574" s="104"/>
      <c r="AQ1574" s="104"/>
      <c r="AR1574" s="104"/>
      <c r="AS1574" s="104"/>
      <c r="AT1574" s="104"/>
      <c r="AU1574" s="104"/>
      <c r="AV1574" s="104"/>
      <c r="AW1574" s="104"/>
      <c r="AX1574" s="104"/>
      <c r="AY1574" s="104"/>
      <c r="BH1574" s="104"/>
      <c r="BJ1574" s="104"/>
      <c r="BK1574" s="104"/>
      <c r="BL1574" s="104"/>
      <c r="BM1574" s="104"/>
      <c r="BN1574" s="104"/>
      <c r="BO1574" s="104"/>
      <c r="BP1574" s="104"/>
      <c r="BQ1574" s="104"/>
      <c r="BR1574" s="104"/>
      <c r="BS1574" s="104"/>
      <c r="BT1574" s="104"/>
      <c r="BV1574" s="104"/>
      <c r="BW1574" s="104"/>
      <c r="BX1574" s="104"/>
      <c r="BY1574" s="104"/>
      <c r="BZ1574" s="104"/>
      <c r="CA1574" s="104"/>
      <c r="CB1574" s="104"/>
      <c r="CC1574" s="104"/>
      <c r="CD1574" s="104"/>
      <c r="CE1574" s="104"/>
      <c r="CF1574" s="104"/>
      <c r="CG1574" s="104"/>
      <c r="CJ1574" s="104"/>
      <c r="CL1574" s="104"/>
      <c r="CM1574" s="104"/>
      <c r="CN1574" s="104"/>
      <c r="CO1574" s="104"/>
      <c r="CP1574" s="104"/>
      <c r="CQ1574" s="104"/>
      <c r="CR1574" s="104"/>
      <c r="CS1574" s="104"/>
      <c r="CT1574" s="104"/>
      <c r="CU1574" s="104"/>
    </row>
    <row r="1575" spans="1:99" ht="13" x14ac:dyDescent="0.3">
      <c r="A1575" s="104"/>
      <c r="B1575" s="104"/>
      <c r="C1575" s="104"/>
      <c r="D1575" s="104"/>
      <c r="E1575" s="104"/>
      <c r="F1575" s="104"/>
      <c r="G1575" s="104"/>
      <c r="H1575" s="104"/>
      <c r="I1575" s="104"/>
      <c r="J1575" s="104"/>
      <c r="K1575" s="104"/>
      <c r="L1575" s="104"/>
      <c r="M1575" s="104"/>
      <c r="P1575" s="104"/>
      <c r="Q1575" s="104"/>
      <c r="U1575" s="104"/>
      <c r="AQ1575" s="104"/>
      <c r="AR1575" s="104"/>
      <c r="AS1575" s="104"/>
      <c r="AT1575" s="104"/>
      <c r="AU1575" s="104"/>
      <c r="AV1575" s="104"/>
      <c r="AW1575" s="104"/>
      <c r="AX1575" s="104"/>
      <c r="AY1575" s="104"/>
      <c r="BH1575" s="104"/>
      <c r="BJ1575" s="104"/>
      <c r="BK1575" s="104"/>
      <c r="BL1575" s="104"/>
      <c r="BM1575" s="104"/>
      <c r="BN1575" s="104"/>
      <c r="BO1575" s="104"/>
      <c r="BP1575" s="104"/>
      <c r="BQ1575" s="104"/>
      <c r="BR1575" s="104"/>
      <c r="BS1575" s="104"/>
      <c r="BT1575" s="104"/>
      <c r="BV1575" s="104"/>
      <c r="BW1575" s="104"/>
      <c r="BX1575" s="104"/>
      <c r="BY1575" s="104"/>
      <c r="BZ1575" s="104"/>
      <c r="CA1575" s="104"/>
      <c r="CB1575" s="104"/>
      <c r="CC1575" s="104"/>
      <c r="CD1575" s="104"/>
      <c r="CE1575" s="104"/>
      <c r="CF1575" s="104"/>
      <c r="CG1575" s="104"/>
      <c r="CJ1575" s="104"/>
      <c r="CL1575" s="104"/>
      <c r="CM1575" s="104"/>
      <c r="CN1575" s="104"/>
      <c r="CO1575" s="104"/>
      <c r="CP1575" s="104"/>
      <c r="CQ1575" s="104"/>
      <c r="CR1575" s="104"/>
      <c r="CS1575" s="104"/>
      <c r="CT1575" s="104"/>
      <c r="CU1575" s="104"/>
    </row>
    <row r="1576" spans="1:99" ht="13" x14ac:dyDescent="0.3">
      <c r="A1576" s="104"/>
      <c r="B1576" s="104"/>
      <c r="C1576" s="104"/>
      <c r="D1576" s="104"/>
      <c r="E1576" s="104"/>
      <c r="F1576" s="104"/>
      <c r="G1576" s="104"/>
      <c r="H1576" s="104"/>
      <c r="I1576" s="104"/>
      <c r="J1576" s="104"/>
      <c r="K1576" s="104"/>
      <c r="L1576" s="104"/>
      <c r="M1576" s="104"/>
      <c r="P1576" s="104"/>
      <c r="Q1576" s="104"/>
      <c r="U1576" s="104"/>
      <c r="AQ1576" s="104"/>
      <c r="AR1576" s="104"/>
      <c r="AS1576" s="104"/>
      <c r="AT1576" s="104"/>
      <c r="AU1576" s="104"/>
      <c r="AV1576" s="104"/>
      <c r="AW1576" s="104"/>
      <c r="AX1576" s="104"/>
      <c r="AY1576" s="104"/>
      <c r="BH1576" s="104"/>
      <c r="BJ1576" s="104"/>
      <c r="BK1576" s="104"/>
      <c r="BL1576" s="104"/>
      <c r="BM1576" s="104"/>
      <c r="BN1576" s="104"/>
      <c r="BO1576" s="104"/>
      <c r="BP1576" s="104"/>
      <c r="BQ1576" s="104"/>
      <c r="BR1576" s="104"/>
      <c r="BS1576" s="104"/>
      <c r="BT1576" s="104"/>
      <c r="BV1576" s="104"/>
      <c r="BW1576" s="104"/>
      <c r="BX1576" s="104"/>
      <c r="BY1576" s="104"/>
      <c r="BZ1576" s="104"/>
      <c r="CA1576" s="104"/>
      <c r="CB1576" s="104"/>
      <c r="CC1576" s="104"/>
      <c r="CD1576" s="104"/>
      <c r="CE1576" s="104"/>
      <c r="CF1576" s="104"/>
      <c r="CG1576" s="104"/>
      <c r="CJ1576" s="104"/>
      <c r="CL1576" s="104"/>
      <c r="CM1576" s="104"/>
      <c r="CN1576" s="104"/>
      <c r="CO1576" s="104"/>
      <c r="CP1576" s="104"/>
      <c r="CQ1576" s="104"/>
      <c r="CR1576" s="104"/>
      <c r="CS1576" s="104"/>
      <c r="CT1576" s="104"/>
      <c r="CU1576" s="104"/>
    </row>
    <row r="1577" spans="1:99" ht="13" x14ac:dyDescent="0.3">
      <c r="A1577" s="104"/>
      <c r="B1577" s="104"/>
      <c r="C1577" s="104"/>
      <c r="D1577" s="104"/>
      <c r="E1577" s="104"/>
      <c r="F1577" s="104"/>
      <c r="G1577" s="104"/>
      <c r="H1577" s="104"/>
      <c r="I1577" s="104"/>
      <c r="J1577" s="104"/>
      <c r="K1577" s="104"/>
      <c r="L1577" s="104"/>
      <c r="M1577" s="104"/>
      <c r="P1577" s="104"/>
      <c r="Q1577" s="104"/>
      <c r="U1577" s="104"/>
      <c r="AQ1577" s="104"/>
      <c r="AR1577" s="104"/>
      <c r="AS1577" s="104"/>
      <c r="AT1577" s="104"/>
      <c r="AU1577" s="104"/>
      <c r="AV1577" s="104"/>
      <c r="AW1577" s="104"/>
      <c r="AX1577" s="104"/>
      <c r="AY1577" s="104"/>
      <c r="BH1577" s="104"/>
      <c r="BJ1577" s="104"/>
      <c r="BK1577" s="104"/>
      <c r="BL1577" s="104"/>
      <c r="BM1577" s="104"/>
      <c r="BN1577" s="104"/>
      <c r="BO1577" s="104"/>
      <c r="BP1577" s="104"/>
      <c r="BQ1577" s="104"/>
      <c r="BR1577" s="104"/>
      <c r="BS1577" s="104"/>
      <c r="BT1577" s="104"/>
      <c r="BV1577" s="104"/>
      <c r="BW1577" s="104"/>
      <c r="BX1577" s="104"/>
      <c r="BY1577" s="104"/>
      <c r="BZ1577" s="104"/>
      <c r="CA1577" s="104"/>
      <c r="CB1577" s="104"/>
      <c r="CC1577" s="104"/>
      <c r="CD1577" s="104"/>
      <c r="CE1577" s="104"/>
      <c r="CF1577" s="104"/>
      <c r="CG1577" s="104"/>
      <c r="CJ1577" s="104"/>
      <c r="CL1577" s="104"/>
      <c r="CM1577" s="104"/>
      <c r="CN1577" s="104"/>
      <c r="CO1577" s="104"/>
      <c r="CP1577" s="104"/>
      <c r="CQ1577" s="104"/>
      <c r="CR1577" s="104"/>
      <c r="CS1577" s="104"/>
      <c r="CT1577" s="104"/>
      <c r="CU1577" s="104"/>
    </row>
    <row r="1578" spans="1:99" ht="13" x14ac:dyDescent="0.3">
      <c r="A1578" s="104"/>
      <c r="B1578" s="104"/>
      <c r="C1578" s="104"/>
      <c r="D1578" s="104"/>
      <c r="E1578" s="104"/>
      <c r="F1578" s="104"/>
      <c r="G1578" s="104"/>
      <c r="H1578" s="104"/>
      <c r="I1578" s="104"/>
      <c r="J1578" s="104"/>
      <c r="K1578" s="104"/>
      <c r="L1578" s="104"/>
      <c r="M1578" s="104"/>
      <c r="P1578" s="104"/>
      <c r="Q1578" s="104"/>
      <c r="U1578" s="104"/>
      <c r="AQ1578" s="104"/>
      <c r="AR1578" s="104"/>
      <c r="AS1578" s="104"/>
      <c r="AT1578" s="104"/>
      <c r="AU1578" s="104"/>
      <c r="AV1578" s="104"/>
      <c r="AW1578" s="104"/>
      <c r="AX1578" s="104"/>
      <c r="AY1578" s="104"/>
      <c r="BH1578" s="104"/>
      <c r="BJ1578" s="104"/>
      <c r="BK1578" s="104"/>
      <c r="BL1578" s="104"/>
      <c r="BM1578" s="104"/>
      <c r="BN1578" s="104"/>
      <c r="BO1578" s="104"/>
      <c r="BP1578" s="104"/>
      <c r="BQ1578" s="104"/>
      <c r="BR1578" s="104"/>
      <c r="BS1578" s="104"/>
      <c r="BT1578" s="104"/>
      <c r="BV1578" s="104"/>
      <c r="BW1578" s="104"/>
      <c r="BX1578" s="104"/>
      <c r="BY1578" s="104"/>
      <c r="BZ1578" s="104"/>
      <c r="CA1578" s="104"/>
      <c r="CB1578" s="104"/>
      <c r="CC1578" s="104"/>
      <c r="CD1578" s="104"/>
      <c r="CE1578" s="104"/>
      <c r="CF1578" s="104"/>
      <c r="CG1578" s="104"/>
      <c r="CJ1578" s="104"/>
      <c r="CL1578" s="104"/>
      <c r="CM1578" s="104"/>
      <c r="CN1578" s="104"/>
      <c r="CO1578" s="104"/>
      <c r="CP1578" s="104"/>
      <c r="CQ1578" s="104"/>
      <c r="CR1578" s="104"/>
      <c r="CS1578" s="104"/>
      <c r="CT1578" s="104"/>
      <c r="CU1578" s="104"/>
    </row>
    <row r="1579" spans="1:99" ht="13" x14ac:dyDescent="0.3">
      <c r="A1579" s="104"/>
      <c r="B1579" s="104"/>
      <c r="C1579" s="104"/>
      <c r="D1579" s="104"/>
      <c r="E1579" s="104"/>
      <c r="F1579" s="104"/>
      <c r="G1579" s="104"/>
      <c r="H1579" s="104"/>
      <c r="I1579" s="104"/>
      <c r="J1579" s="104"/>
      <c r="K1579" s="104"/>
      <c r="L1579" s="104"/>
      <c r="M1579" s="104"/>
      <c r="P1579" s="104"/>
      <c r="Q1579" s="104"/>
      <c r="U1579" s="104"/>
      <c r="AQ1579" s="104"/>
      <c r="AR1579" s="104"/>
      <c r="AS1579" s="104"/>
      <c r="AT1579" s="104"/>
      <c r="AU1579" s="104"/>
      <c r="AV1579" s="104"/>
      <c r="AW1579" s="104"/>
      <c r="AX1579" s="104"/>
      <c r="AY1579" s="104"/>
      <c r="BH1579" s="104"/>
      <c r="BJ1579" s="104"/>
      <c r="BK1579" s="104"/>
      <c r="BL1579" s="104"/>
      <c r="BM1579" s="104"/>
      <c r="BN1579" s="104"/>
      <c r="BO1579" s="104"/>
      <c r="BP1579" s="104"/>
      <c r="BQ1579" s="104"/>
      <c r="BR1579" s="104"/>
      <c r="BS1579" s="104"/>
      <c r="BT1579" s="104"/>
      <c r="BV1579" s="104"/>
      <c r="BW1579" s="104"/>
      <c r="BX1579" s="104"/>
      <c r="BY1579" s="104"/>
      <c r="BZ1579" s="104"/>
      <c r="CA1579" s="104"/>
      <c r="CB1579" s="104"/>
      <c r="CC1579" s="104"/>
      <c r="CD1579" s="104"/>
      <c r="CE1579" s="104"/>
      <c r="CF1579" s="104"/>
      <c r="CG1579" s="104"/>
      <c r="CJ1579" s="104"/>
      <c r="CL1579" s="104"/>
      <c r="CM1579" s="104"/>
      <c r="CN1579" s="104"/>
      <c r="CO1579" s="104"/>
      <c r="CP1579" s="104"/>
      <c r="CQ1579" s="104"/>
      <c r="CR1579" s="104"/>
      <c r="CS1579" s="104"/>
      <c r="CT1579" s="104"/>
      <c r="CU1579" s="104"/>
    </row>
    <row r="1580" spans="1:99" ht="13" x14ac:dyDescent="0.3">
      <c r="A1580" s="104"/>
      <c r="B1580" s="104"/>
      <c r="C1580" s="104"/>
      <c r="D1580" s="104"/>
      <c r="E1580" s="104"/>
      <c r="F1580" s="104"/>
      <c r="G1580" s="104"/>
      <c r="H1580" s="104"/>
      <c r="I1580" s="104"/>
      <c r="J1580" s="104"/>
      <c r="K1580" s="104"/>
      <c r="L1580" s="104"/>
      <c r="M1580" s="104"/>
      <c r="P1580" s="104"/>
      <c r="Q1580" s="104"/>
      <c r="U1580" s="104"/>
      <c r="AQ1580" s="104"/>
      <c r="AR1580" s="104"/>
      <c r="AS1580" s="104"/>
      <c r="AT1580" s="104"/>
      <c r="AU1580" s="104"/>
      <c r="AV1580" s="104"/>
      <c r="AW1580" s="104"/>
      <c r="AX1580" s="104"/>
      <c r="AY1580" s="104"/>
      <c r="BH1580" s="104"/>
      <c r="BJ1580" s="104"/>
      <c r="BK1580" s="104"/>
      <c r="BL1580" s="104"/>
      <c r="BM1580" s="104"/>
      <c r="BN1580" s="104"/>
      <c r="BO1580" s="104"/>
      <c r="BP1580" s="104"/>
      <c r="BQ1580" s="104"/>
      <c r="BR1580" s="104"/>
      <c r="BS1580" s="104"/>
      <c r="BT1580" s="104"/>
      <c r="BV1580" s="104"/>
      <c r="BW1580" s="104"/>
      <c r="BX1580" s="104"/>
      <c r="BY1580" s="104"/>
      <c r="BZ1580" s="104"/>
      <c r="CA1580" s="104"/>
      <c r="CB1580" s="104"/>
      <c r="CC1580" s="104"/>
      <c r="CD1580" s="104"/>
      <c r="CE1580" s="104"/>
      <c r="CF1580" s="104"/>
      <c r="CG1580" s="104"/>
      <c r="CJ1580" s="104"/>
      <c r="CL1580" s="104"/>
      <c r="CM1580" s="104"/>
      <c r="CN1580" s="104"/>
      <c r="CO1580" s="104"/>
      <c r="CP1580" s="104"/>
      <c r="CQ1580" s="104"/>
      <c r="CR1580" s="104"/>
      <c r="CS1580" s="104"/>
      <c r="CT1580" s="104"/>
      <c r="CU1580" s="104"/>
    </row>
    <row r="1581" spans="1:99" ht="13" x14ac:dyDescent="0.3">
      <c r="A1581" s="104"/>
      <c r="B1581" s="104"/>
      <c r="C1581" s="104"/>
      <c r="D1581" s="104"/>
      <c r="E1581" s="104"/>
      <c r="F1581" s="104"/>
      <c r="G1581" s="104"/>
      <c r="H1581" s="104"/>
      <c r="I1581" s="104"/>
      <c r="J1581" s="104"/>
      <c r="K1581" s="104"/>
      <c r="L1581" s="104"/>
      <c r="M1581" s="104"/>
      <c r="P1581" s="104"/>
      <c r="Q1581" s="104"/>
      <c r="U1581" s="104"/>
      <c r="AQ1581" s="104"/>
      <c r="AR1581" s="104"/>
      <c r="AS1581" s="104"/>
      <c r="AT1581" s="104"/>
      <c r="AU1581" s="104"/>
      <c r="AV1581" s="104"/>
      <c r="AW1581" s="104"/>
      <c r="AX1581" s="104"/>
      <c r="AY1581" s="104"/>
      <c r="BH1581" s="104"/>
      <c r="BJ1581" s="104"/>
      <c r="BK1581" s="104"/>
      <c r="BL1581" s="104"/>
      <c r="BM1581" s="104"/>
      <c r="BN1581" s="104"/>
      <c r="BO1581" s="104"/>
      <c r="BP1581" s="104"/>
      <c r="BQ1581" s="104"/>
      <c r="BR1581" s="104"/>
      <c r="BS1581" s="104"/>
      <c r="BT1581" s="104"/>
      <c r="BV1581" s="104"/>
      <c r="BW1581" s="104"/>
      <c r="BX1581" s="104"/>
      <c r="BY1581" s="104"/>
      <c r="BZ1581" s="104"/>
      <c r="CA1581" s="104"/>
      <c r="CB1581" s="104"/>
      <c r="CC1581" s="104"/>
      <c r="CD1581" s="104"/>
      <c r="CE1581" s="104"/>
      <c r="CF1581" s="104"/>
      <c r="CG1581" s="104"/>
      <c r="CJ1581" s="104"/>
      <c r="CL1581" s="104"/>
      <c r="CM1581" s="104"/>
      <c r="CN1581" s="104"/>
      <c r="CO1581" s="104"/>
      <c r="CP1581" s="104"/>
      <c r="CQ1581" s="104"/>
      <c r="CR1581" s="104"/>
      <c r="CS1581" s="104"/>
      <c r="CT1581" s="104"/>
      <c r="CU1581" s="104"/>
    </row>
    <row r="1582" spans="1:99" ht="13" x14ac:dyDescent="0.3">
      <c r="A1582" s="104"/>
      <c r="B1582" s="104"/>
      <c r="C1582" s="104"/>
      <c r="D1582" s="104"/>
      <c r="E1582" s="104"/>
      <c r="F1582" s="104"/>
      <c r="G1582" s="104"/>
      <c r="H1582" s="104"/>
      <c r="I1582" s="104"/>
      <c r="J1582" s="104"/>
      <c r="K1582" s="104"/>
      <c r="L1582" s="104"/>
      <c r="M1582" s="104"/>
      <c r="P1582" s="104"/>
      <c r="Q1582" s="104"/>
      <c r="U1582" s="104"/>
      <c r="AQ1582" s="104"/>
      <c r="AR1582" s="104"/>
      <c r="AS1582" s="104"/>
      <c r="AT1582" s="104"/>
      <c r="AU1582" s="104"/>
      <c r="AV1582" s="104"/>
      <c r="AW1582" s="104"/>
      <c r="AX1582" s="104"/>
      <c r="AY1582" s="104"/>
      <c r="BH1582" s="104"/>
      <c r="BJ1582" s="104"/>
      <c r="BK1582" s="104"/>
      <c r="BL1582" s="104"/>
      <c r="BM1582" s="104"/>
      <c r="BN1582" s="104"/>
      <c r="BO1582" s="104"/>
      <c r="BP1582" s="104"/>
      <c r="BQ1582" s="104"/>
      <c r="BR1582" s="104"/>
      <c r="BS1582" s="104"/>
      <c r="BT1582" s="104"/>
      <c r="BV1582" s="104"/>
      <c r="BW1582" s="104"/>
      <c r="BX1582" s="104"/>
      <c r="BY1582" s="104"/>
      <c r="BZ1582" s="104"/>
      <c r="CA1582" s="104"/>
      <c r="CB1582" s="104"/>
      <c r="CC1582" s="104"/>
      <c r="CD1582" s="104"/>
      <c r="CE1582" s="104"/>
      <c r="CF1582" s="104"/>
      <c r="CG1582" s="104"/>
      <c r="CJ1582" s="104"/>
      <c r="CL1582" s="104"/>
      <c r="CM1582" s="104"/>
      <c r="CN1582" s="104"/>
      <c r="CO1582" s="104"/>
      <c r="CP1582" s="104"/>
      <c r="CQ1582" s="104"/>
      <c r="CR1582" s="104"/>
      <c r="CS1582" s="104"/>
      <c r="CT1582" s="104"/>
      <c r="CU1582" s="104"/>
    </row>
    <row r="1583" spans="1:99" ht="13" x14ac:dyDescent="0.3">
      <c r="A1583" s="104"/>
      <c r="B1583" s="104"/>
      <c r="C1583" s="104"/>
      <c r="D1583" s="104"/>
      <c r="E1583" s="104"/>
      <c r="F1583" s="104"/>
      <c r="G1583" s="104"/>
      <c r="H1583" s="104"/>
      <c r="I1583" s="104"/>
      <c r="J1583" s="104"/>
      <c r="K1583" s="104"/>
      <c r="L1583" s="104"/>
      <c r="M1583" s="104"/>
      <c r="P1583" s="104"/>
      <c r="Q1583" s="104"/>
      <c r="U1583" s="104"/>
      <c r="AQ1583" s="104"/>
      <c r="AR1583" s="104"/>
      <c r="AS1583" s="104"/>
      <c r="AT1583" s="104"/>
      <c r="AU1583" s="104"/>
      <c r="AV1583" s="104"/>
      <c r="AW1583" s="104"/>
      <c r="AX1583" s="104"/>
      <c r="AY1583" s="104"/>
      <c r="BH1583" s="104"/>
      <c r="BJ1583" s="104"/>
      <c r="BK1583" s="104"/>
      <c r="BL1583" s="104"/>
      <c r="BM1583" s="104"/>
      <c r="BN1583" s="104"/>
      <c r="BO1583" s="104"/>
      <c r="BP1583" s="104"/>
      <c r="BQ1583" s="104"/>
      <c r="BR1583" s="104"/>
      <c r="BS1583" s="104"/>
      <c r="BT1583" s="104"/>
      <c r="BV1583" s="104"/>
      <c r="BW1583" s="104"/>
      <c r="BX1583" s="104"/>
      <c r="BY1583" s="104"/>
      <c r="BZ1583" s="104"/>
      <c r="CA1583" s="104"/>
      <c r="CB1583" s="104"/>
      <c r="CC1583" s="104"/>
      <c r="CD1583" s="104"/>
      <c r="CE1583" s="104"/>
      <c r="CF1583" s="104"/>
      <c r="CG1583" s="104"/>
      <c r="CJ1583" s="104"/>
      <c r="CL1583" s="104"/>
      <c r="CM1583" s="104"/>
      <c r="CN1583" s="104"/>
      <c r="CO1583" s="104"/>
      <c r="CP1583" s="104"/>
      <c r="CQ1583" s="104"/>
      <c r="CR1583" s="104"/>
      <c r="CS1583" s="104"/>
      <c r="CT1583" s="104"/>
      <c r="CU1583" s="104"/>
    </row>
    <row r="1584" spans="1:99" ht="13" x14ac:dyDescent="0.3">
      <c r="A1584" s="104"/>
      <c r="B1584" s="104"/>
      <c r="C1584" s="104"/>
      <c r="D1584" s="104"/>
      <c r="E1584" s="104"/>
      <c r="F1584" s="104"/>
      <c r="G1584" s="104"/>
      <c r="H1584" s="104"/>
      <c r="I1584" s="104"/>
      <c r="J1584" s="104"/>
      <c r="K1584" s="104"/>
      <c r="L1584" s="104"/>
      <c r="M1584" s="104"/>
      <c r="P1584" s="104"/>
      <c r="Q1584" s="104"/>
      <c r="U1584" s="104"/>
      <c r="AQ1584" s="104"/>
      <c r="AR1584" s="104"/>
      <c r="AS1584" s="104"/>
      <c r="AT1584" s="104"/>
      <c r="AU1584" s="104"/>
      <c r="AV1584" s="104"/>
      <c r="AW1584" s="104"/>
      <c r="AX1584" s="104"/>
      <c r="AY1584" s="104"/>
      <c r="BH1584" s="104"/>
      <c r="BJ1584" s="104"/>
      <c r="BK1584" s="104"/>
      <c r="BL1584" s="104"/>
      <c r="BM1584" s="104"/>
      <c r="BN1584" s="104"/>
      <c r="BO1584" s="104"/>
      <c r="BP1584" s="104"/>
      <c r="BQ1584" s="104"/>
      <c r="BR1584" s="104"/>
      <c r="BS1584" s="104"/>
      <c r="BT1584" s="104"/>
      <c r="BV1584" s="104"/>
      <c r="BW1584" s="104"/>
      <c r="BX1584" s="104"/>
      <c r="BY1584" s="104"/>
      <c r="BZ1584" s="104"/>
      <c r="CA1584" s="104"/>
      <c r="CB1584" s="104"/>
      <c r="CC1584" s="104"/>
      <c r="CD1584" s="104"/>
      <c r="CE1584" s="104"/>
      <c r="CF1584" s="104"/>
      <c r="CG1584" s="104"/>
      <c r="CJ1584" s="104"/>
      <c r="CL1584" s="104"/>
      <c r="CM1584" s="104"/>
      <c r="CN1584" s="104"/>
      <c r="CO1584" s="104"/>
      <c r="CP1584" s="104"/>
      <c r="CQ1584" s="104"/>
      <c r="CR1584" s="104"/>
      <c r="CS1584" s="104"/>
      <c r="CT1584" s="104"/>
      <c r="CU1584" s="104"/>
    </row>
    <row r="1585" spans="1:99" ht="13" x14ac:dyDescent="0.3">
      <c r="A1585" s="104"/>
      <c r="B1585" s="104"/>
      <c r="C1585" s="104"/>
      <c r="D1585" s="104"/>
      <c r="E1585" s="104"/>
      <c r="F1585" s="104"/>
      <c r="G1585" s="104"/>
      <c r="H1585" s="104"/>
      <c r="I1585" s="104"/>
      <c r="J1585" s="104"/>
      <c r="K1585" s="104"/>
      <c r="L1585" s="104"/>
      <c r="M1585" s="104"/>
      <c r="P1585" s="104"/>
      <c r="Q1585" s="104"/>
      <c r="U1585" s="104"/>
      <c r="AQ1585" s="104"/>
      <c r="AR1585" s="104"/>
      <c r="AS1585" s="104"/>
      <c r="AT1585" s="104"/>
      <c r="AU1585" s="104"/>
      <c r="AV1585" s="104"/>
      <c r="AW1585" s="104"/>
      <c r="AX1585" s="104"/>
      <c r="AY1585" s="104"/>
      <c r="BH1585" s="104"/>
      <c r="BJ1585" s="104"/>
      <c r="BK1585" s="104"/>
      <c r="BL1585" s="104"/>
      <c r="BM1585" s="104"/>
      <c r="BN1585" s="104"/>
      <c r="BO1585" s="104"/>
      <c r="BP1585" s="104"/>
      <c r="BQ1585" s="104"/>
      <c r="BR1585" s="104"/>
      <c r="BS1585" s="104"/>
      <c r="BT1585" s="104"/>
      <c r="BV1585" s="104"/>
      <c r="BW1585" s="104"/>
      <c r="BX1585" s="104"/>
      <c r="BY1585" s="104"/>
      <c r="BZ1585" s="104"/>
      <c r="CA1585" s="104"/>
      <c r="CB1585" s="104"/>
      <c r="CC1585" s="104"/>
      <c r="CD1585" s="104"/>
      <c r="CE1585" s="104"/>
      <c r="CF1585" s="104"/>
      <c r="CG1585" s="104"/>
      <c r="CJ1585" s="104"/>
      <c r="CL1585" s="104"/>
      <c r="CM1585" s="104"/>
      <c r="CN1585" s="104"/>
      <c r="CO1585" s="104"/>
      <c r="CP1585" s="104"/>
      <c r="CQ1585" s="104"/>
      <c r="CR1585" s="104"/>
      <c r="CS1585" s="104"/>
      <c r="CT1585" s="104"/>
      <c r="CU1585" s="104"/>
    </row>
    <row r="1586" spans="1:99" ht="13" x14ac:dyDescent="0.3">
      <c r="A1586" s="104"/>
      <c r="B1586" s="104"/>
      <c r="C1586" s="104"/>
      <c r="D1586" s="104"/>
      <c r="E1586" s="104"/>
      <c r="F1586" s="104"/>
      <c r="G1586" s="104"/>
      <c r="H1586" s="104"/>
      <c r="I1586" s="104"/>
      <c r="J1586" s="104"/>
      <c r="K1586" s="104"/>
      <c r="L1586" s="104"/>
      <c r="M1586" s="104"/>
      <c r="P1586" s="104"/>
      <c r="Q1586" s="104"/>
      <c r="U1586" s="104"/>
      <c r="AQ1586" s="104"/>
      <c r="AR1586" s="104"/>
      <c r="AS1586" s="104"/>
      <c r="AT1586" s="104"/>
      <c r="AU1586" s="104"/>
      <c r="AV1586" s="104"/>
      <c r="AW1586" s="104"/>
      <c r="AX1586" s="104"/>
      <c r="AY1586" s="104"/>
      <c r="BH1586" s="104"/>
      <c r="BJ1586" s="104"/>
      <c r="BK1586" s="104"/>
      <c r="BL1586" s="104"/>
      <c r="BM1586" s="104"/>
      <c r="BN1586" s="104"/>
      <c r="BO1586" s="104"/>
      <c r="BP1586" s="104"/>
      <c r="BQ1586" s="104"/>
      <c r="BR1586" s="104"/>
      <c r="BS1586" s="104"/>
      <c r="BT1586" s="104"/>
      <c r="BV1586" s="104"/>
      <c r="BW1586" s="104"/>
      <c r="BX1586" s="104"/>
      <c r="BY1586" s="104"/>
      <c r="BZ1586" s="104"/>
      <c r="CA1586" s="104"/>
      <c r="CB1586" s="104"/>
      <c r="CC1586" s="104"/>
      <c r="CD1586" s="104"/>
      <c r="CE1586" s="104"/>
      <c r="CF1586" s="104"/>
      <c r="CG1586" s="104"/>
      <c r="CJ1586" s="104"/>
      <c r="CL1586" s="104"/>
      <c r="CM1586" s="104"/>
      <c r="CN1586" s="104"/>
      <c r="CO1586" s="104"/>
      <c r="CP1586" s="104"/>
      <c r="CQ1586" s="104"/>
      <c r="CR1586" s="104"/>
      <c r="CS1586" s="104"/>
      <c r="CT1586" s="104"/>
      <c r="CU1586" s="104"/>
    </row>
    <row r="1587" spans="1:99" ht="13" x14ac:dyDescent="0.3">
      <c r="A1587" s="104"/>
      <c r="B1587" s="104"/>
      <c r="C1587" s="104"/>
      <c r="D1587" s="104"/>
      <c r="E1587" s="104"/>
      <c r="F1587" s="104"/>
      <c r="G1587" s="104"/>
      <c r="H1587" s="104"/>
      <c r="I1587" s="104"/>
      <c r="J1587" s="104"/>
      <c r="K1587" s="104"/>
      <c r="L1587" s="104"/>
      <c r="M1587" s="104"/>
      <c r="P1587" s="104"/>
      <c r="Q1587" s="104"/>
      <c r="U1587" s="104"/>
      <c r="AQ1587" s="104"/>
      <c r="AR1587" s="104"/>
      <c r="AS1587" s="104"/>
      <c r="AT1587" s="104"/>
      <c r="AU1587" s="104"/>
      <c r="AV1587" s="104"/>
      <c r="AW1587" s="104"/>
      <c r="AX1587" s="104"/>
      <c r="AY1587" s="104"/>
      <c r="BH1587" s="104"/>
      <c r="BJ1587" s="104"/>
      <c r="BK1587" s="104"/>
      <c r="BL1587" s="104"/>
      <c r="BM1587" s="104"/>
      <c r="BN1587" s="104"/>
      <c r="BO1587" s="104"/>
      <c r="BP1587" s="104"/>
      <c r="BQ1587" s="104"/>
      <c r="BR1587" s="104"/>
      <c r="BS1587" s="104"/>
      <c r="BT1587" s="104"/>
      <c r="BV1587" s="104"/>
      <c r="BW1587" s="104"/>
      <c r="BX1587" s="104"/>
      <c r="BY1587" s="104"/>
      <c r="BZ1587" s="104"/>
      <c r="CA1587" s="104"/>
      <c r="CB1587" s="104"/>
      <c r="CC1587" s="104"/>
      <c r="CD1587" s="104"/>
      <c r="CE1587" s="104"/>
      <c r="CF1587" s="104"/>
      <c r="CG1587" s="104"/>
      <c r="CJ1587" s="104"/>
      <c r="CL1587" s="104"/>
      <c r="CM1587" s="104"/>
      <c r="CN1587" s="104"/>
      <c r="CO1587" s="104"/>
      <c r="CP1587" s="104"/>
      <c r="CQ1587" s="104"/>
      <c r="CR1587" s="104"/>
      <c r="CS1587" s="104"/>
      <c r="CT1587" s="104"/>
      <c r="CU1587" s="104"/>
    </row>
    <row r="1588" spans="1:99" ht="13" x14ac:dyDescent="0.3">
      <c r="A1588" s="104"/>
      <c r="B1588" s="104"/>
      <c r="C1588" s="104"/>
      <c r="D1588" s="104"/>
      <c r="E1588" s="104"/>
      <c r="F1588" s="104"/>
      <c r="G1588" s="104"/>
      <c r="H1588" s="104"/>
      <c r="I1588" s="104"/>
      <c r="J1588" s="104"/>
      <c r="K1588" s="104"/>
      <c r="L1588" s="104"/>
      <c r="M1588" s="104"/>
      <c r="P1588" s="104"/>
      <c r="Q1588" s="104"/>
      <c r="U1588" s="104"/>
      <c r="AQ1588" s="104"/>
      <c r="AR1588" s="104"/>
      <c r="AS1588" s="104"/>
      <c r="AT1588" s="104"/>
      <c r="AU1588" s="104"/>
      <c r="AV1588" s="104"/>
      <c r="AW1588" s="104"/>
      <c r="AX1588" s="104"/>
      <c r="AY1588" s="104"/>
      <c r="BH1588" s="104"/>
      <c r="BJ1588" s="104"/>
      <c r="BK1588" s="104"/>
      <c r="BL1588" s="104"/>
      <c r="BM1588" s="104"/>
      <c r="BN1588" s="104"/>
      <c r="BO1588" s="104"/>
      <c r="BP1588" s="104"/>
      <c r="BQ1588" s="104"/>
      <c r="BR1588" s="104"/>
      <c r="BS1588" s="104"/>
      <c r="BT1588" s="104"/>
      <c r="BV1588" s="104"/>
      <c r="BW1588" s="104"/>
      <c r="BX1588" s="104"/>
      <c r="BY1588" s="104"/>
      <c r="BZ1588" s="104"/>
      <c r="CA1588" s="104"/>
      <c r="CB1588" s="104"/>
      <c r="CC1588" s="104"/>
      <c r="CD1588" s="104"/>
      <c r="CE1588" s="104"/>
      <c r="CF1588" s="104"/>
      <c r="CG1588" s="104"/>
      <c r="CJ1588" s="104"/>
      <c r="CL1588" s="104"/>
      <c r="CM1588" s="104"/>
      <c r="CN1588" s="104"/>
      <c r="CO1588" s="104"/>
      <c r="CP1588" s="104"/>
      <c r="CQ1588" s="104"/>
      <c r="CR1588" s="104"/>
      <c r="CS1588" s="104"/>
      <c r="CT1588" s="104"/>
      <c r="CU1588" s="104"/>
    </row>
    <row r="1589" spans="1:99" ht="13" x14ac:dyDescent="0.3">
      <c r="A1589" s="104"/>
      <c r="B1589" s="104"/>
      <c r="C1589" s="104"/>
      <c r="D1589" s="104"/>
      <c r="E1589" s="104"/>
      <c r="F1589" s="104"/>
      <c r="G1589" s="104"/>
      <c r="H1589" s="104"/>
      <c r="I1589" s="104"/>
      <c r="J1589" s="104"/>
      <c r="K1589" s="104"/>
      <c r="L1589" s="104"/>
      <c r="M1589" s="104"/>
      <c r="P1589" s="104"/>
      <c r="Q1589" s="104"/>
      <c r="U1589" s="104"/>
      <c r="AQ1589" s="104"/>
      <c r="AR1589" s="104"/>
      <c r="AS1589" s="104"/>
      <c r="AT1589" s="104"/>
      <c r="AU1589" s="104"/>
      <c r="AV1589" s="104"/>
      <c r="AW1589" s="104"/>
      <c r="AX1589" s="104"/>
      <c r="AY1589" s="104"/>
      <c r="BH1589" s="104"/>
      <c r="BJ1589" s="104"/>
      <c r="BK1589" s="104"/>
      <c r="BL1589" s="104"/>
      <c r="BM1589" s="104"/>
      <c r="BN1589" s="104"/>
      <c r="BO1589" s="104"/>
      <c r="BP1589" s="104"/>
      <c r="BQ1589" s="104"/>
      <c r="BR1589" s="104"/>
      <c r="BS1589" s="104"/>
      <c r="BT1589" s="104"/>
      <c r="BV1589" s="104"/>
      <c r="BW1589" s="104"/>
      <c r="BX1589" s="104"/>
      <c r="BY1589" s="104"/>
      <c r="BZ1589" s="104"/>
      <c r="CA1589" s="104"/>
      <c r="CB1589" s="104"/>
      <c r="CC1589" s="104"/>
      <c r="CD1589" s="104"/>
      <c r="CE1589" s="104"/>
      <c r="CF1589" s="104"/>
      <c r="CG1589" s="104"/>
      <c r="CJ1589" s="104"/>
      <c r="CL1589" s="104"/>
      <c r="CM1589" s="104"/>
      <c r="CN1589" s="104"/>
      <c r="CO1589" s="104"/>
      <c r="CP1589" s="104"/>
      <c r="CQ1589" s="104"/>
      <c r="CR1589" s="104"/>
      <c r="CS1589" s="104"/>
      <c r="CT1589" s="104"/>
      <c r="CU1589" s="104"/>
    </row>
    <row r="1590" spans="1:99" ht="13" x14ac:dyDescent="0.3">
      <c r="A1590" s="104"/>
      <c r="B1590" s="104"/>
      <c r="C1590" s="104"/>
      <c r="D1590" s="104"/>
      <c r="E1590" s="104"/>
      <c r="F1590" s="104"/>
      <c r="G1590" s="104"/>
      <c r="H1590" s="104"/>
      <c r="I1590" s="104"/>
      <c r="J1590" s="104"/>
      <c r="K1590" s="104"/>
      <c r="L1590" s="104"/>
      <c r="M1590" s="104"/>
      <c r="P1590" s="104"/>
      <c r="Q1590" s="104"/>
      <c r="U1590" s="104"/>
      <c r="AQ1590" s="104"/>
      <c r="AR1590" s="104"/>
      <c r="AS1590" s="104"/>
      <c r="AT1590" s="104"/>
      <c r="AU1590" s="104"/>
      <c r="AV1590" s="104"/>
      <c r="AW1590" s="104"/>
      <c r="AX1590" s="104"/>
      <c r="AY1590" s="104"/>
      <c r="BH1590" s="104"/>
      <c r="BJ1590" s="104"/>
      <c r="BK1590" s="104"/>
      <c r="BL1590" s="104"/>
      <c r="BM1590" s="104"/>
      <c r="BN1590" s="104"/>
      <c r="BO1590" s="104"/>
      <c r="BP1590" s="104"/>
      <c r="BQ1590" s="104"/>
      <c r="BR1590" s="104"/>
      <c r="BS1590" s="104"/>
      <c r="BT1590" s="104"/>
      <c r="BV1590" s="104"/>
      <c r="BW1590" s="104"/>
      <c r="BX1590" s="104"/>
      <c r="BY1590" s="104"/>
      <c r="BZ1590" s="104"/>
      <c r="CA1590" s="104"/>
      <c r="CB1590" s="104"/>
      <c r="CC1590" s="104"/>
      <c r="CD1590" s="104"/>
      <c r="CE1590" s="104"/>
      <c r="CF1590" s="104"/>
      <c r="CG1590" s="104"/>
      <c r="CJ1590" s="104"/>
      <c r="CL1590" s="104"/>
      <c r="CM1590" s="104"/>
      <c r="CN1590" s="104"/>
      <c r="CO1590" s="104"/>
      <c r="CP1590" s="104"/>
      <c r="CQ1590" s="104"/>
      <c r="CR1590" s="104"/>
      <c r="CS1590" s="104"/>
      <c r="CT1590" s="104"/>
      <c r="CU1590" s="104"/>
    </row>
    <row r="1591" spans="1:99" ht="13" x14ac:dyDescent="0.3">
      <c r="A1591" s="104"/>
      <c r="B1591" s="104"/>
      <c r="C1591" s="104"/>
      <c r="D1591" s="104"/>
      <c r="E1591" s="104"/>
      <c r="F1591" s="104"/>
      <c r="G1591" s="104"/>
      <c r="H1591" s="104"/>
      <c r="I1591" s="104"/>
      <c r="J1591" s="104"/>
      <c r="K1591" s="104"/>
      <c r="L1591" s="104"/>
      <c r="M1591" s="104"/>
      <c r="P1591" s="104"/>
      <c r="Q1591" s="104"/>
      <c r="U1591" s="104"/>
      <c r="AQ1591" s="104"/>
      <c r="AR1591" s="104"/>
      <c r="AS1591" s="104"/>
      <c r="AT1591" s="104"/>
      <c r="AU1591" s="104"/>
      <c r="AV1591" s="104"/>
      <c r="AW1591" s="104"/>
      <c r="AX1591" s="104"/>
      <c r="AY1591" s="104"/>
      <c r="BH1591" s="104"/>
      <c r="BJ1591" s="104"/>
      <c r="BK1591" s="104"/>
      <c r="BL1591" s="104"/>
      <c r="BM1591" s="104"/>
      <c r="BN1591" s="104"/>
      <c r="BO1591" s="104"/>
      <c r="BP1591" s="104"/>
      <c r="BQ1591" s="104"/>
      <c r="BR1591" s="104"/>
      <c r="BS1591" s="104"/>
      <c r="BT1591" s="104"/>
      <c r="BV1591" s="104"/>
      <c r="BW1591" s="104"/>
      <c r="BX1591" s="104"/>
      <c r="BY1591" s="104"/>
      <c r="BZ1591" s="104"/>
      <c r="CA1591" s="104"/>
      <c r="CB1591" s="104"/>
      <c r="CC1591" s="104"/>
      <c r="CD1591" s="104"/>
      <c r="CE1591" s="104"/>
      <c r="CF1591" s="104"/>
      <c r="CG1591" s="104"/>
      <c r="CJ1591" s="104"/>
      <c r="CL1591" s="104"/>
      <c r="CM1591" s="104"/>
      <c r="CN1591" s="104"/>
      <c r="CO1591" s="104"/>
      <c r="CP1591" s="104"/>
      <c r="CQ1591" s="104"/>
      <c r="CR1591" s="104"/>
      <c r="CS1591" s="104"/>
      <c r="CT1591" s="104"/>
      <c r="CU1591" s="104"/>
    </row>
    <row r="1592" spans="1:99" ht="13" x14ac:dyDescent="0.3">
      <c r="A1592" s="104"/>
      <c r="B1592" s="104"/>
      <c r="C1592" s="104"/>
      <c r="D1592" s="104"/>
      <c r="E1592" s="104"/>
      <c r="F1592" s="104"/>
      <c r="G1592" s="104"/>
      <c r="H1592" s="104"/>
      <c r="I1592" s="104"/>
      <c r="J1592" s="104"/>
      <c r="K1592" s="104"/>
      <c r="L1592" s="104"/>
      <c r="M1592" s="104"/>
      <c r="P1592" s="104"/>
      <c r="Q1592" s="104"/>
      <c r="U1592" s="104"/>
      <c r="AQ1592" s="104"/>
      <c r="AR1592" s="104"/>
      <c r="AS1592" s="104"/>
      <c r="AT1592" s="104"/>
      <c r="AU1592" s="104"/>
      <c r="AV1592" s="104"/>
      <c r="AW1592" s="104"/>
      <c r="AX1592" s="104"/>
      <c r="AY1592" s="104"/>
      <c r="BH1592" s="104"/>
      <c r="BJ1592" s="104"/>
      <c r="BK1592" s="104"/>
      <c r="BL1592" s="104"/>
      <c r="BM1592" s="104"/>
      <c r="BN1592" s="104"/>
      <c r="BO1592" s="104"/>
      <c r="BP1592" s="104"/>
      <c r="BQ1592" s="104"/>
      <c r="BR1592" s="104"/>
      <c r="BS1592" s="104"/>
      <c r="BT1592" s="104"/>
      <c r="BV1592" s="104"/>
      <c r="BW1592" s="104"/>
      <c r="BX1592" s="104"/>
      <c r="BY1592" s="104"/>
      <c r="BZ1592" s="104"/>
      <c r="CA1592" s="104"/>
      <c r="CB1592" s="104"/>
      <c r="CC1592" s="104"/>
      <c r="CD1592" s="104"/>
      <c r="CE1592" s="104"/>
      <c r="CF1592" s="104"/>
      <c r="CG1592" s="104"/>
      <c r="CJ1592" s="104"/>
      <c r="CL1592" s="104"/>
      <c r="CM1592" s="104"/>
      <c r="CN1592" s="104"/>
      <c r="CO1592" s="104"/>
      <c r="CP1592" s="104"/>
      <c r="CQ1592" s="104"/>
      <c r="CR1592" s="104"/>
      <c r="CS1592" s="104"/>
      <c r="CT1592" s="104"/>
      <c r="CU1592" s="104"/>
    </row>
    <row r="1593" spans="1:99" ht="13" x14ac:dyDescent="0.3">
      <c r="A1593" s="104"/>
      <c r="B1593" s="104"/>
      <c r="C1593" s="104"/>
      <c r="D1593" s="104"/>
      <c r="E1593" s="104"/>
      <c r="F1593" s="104"/>
      <c r="G1593" s="104"/>
      <c r="H1593" s="104"/>
      <c r="I1593" s="104"/>
      <c r="J1593" s="104"/>
      <c r="K1593" s="104"/>
      <c r="L1593" s="104"/>
      <c r="M1593" s="104"/>
      <c r="P1593" s="104"/>
      <c r="Q1593" s="104"/>
      <c r="U1593" s="104"/>
      <c r="AQ1593" s="104"/>
      <c r="AR1593" s="104"/>
      <c r="AS1593" s="104"/>
      <c r="AT1593" s="104"/>
      <c r="AU1593" s="104"/>
      <c r="AV1593" s="104"/>
      <c r="AW1593" s="104"/>
      <c r="AX1593" s="104"/>
      <c r="AY1593" s="104"/>
      <c r="BH1593" s="104"/>
      <c r="BJ1593" s="104"/>
      <c r="BK1593" s="104"/>
      <c r="BL1593" s="104"/>
      <c r="BM1593" s="104"/>
      <c r="BN1593" s="104"/>
      <c r="BO1593" s="104"/>
      <c r="BP1593" s="104"/>
      <c r="BQ1593" s="104"/>
      <c r="BR1593" s="104"/>
      <c r="BS1593" s="104"/>
      <c r="BT1593" s="104"/>
      <c r="BV1593" s="104"/>
      <c r="BW1593" s="104"/>
      <c r="BX1593" s="104"/>
      <c r="BY1593" s="104"/>
      <c r="BZ1593" s="104"/>
      <c r="CA1593" s="104"/>
      <c r="CB1593" s="104"/>
      <c r="CC1593" s="104"/>
      <c r="CD1593" s="104"/>
      <c r="CE1593" s="104"/>
      <c r="CF1593" s="104"/>
      <c r="CG1593" s="104"/>
      <c r="CJ1593" s="104"/>
      <c r="CL1593" s="104"/>
      <c r="CM1593" s="104"/>
      <c r="CN1593" s="104"/>
      <c r="CO1593" s="104"/>
      <c r="CP1593" s="104"/>
      <c r="CQ1593" s="104"/>
      <c r="CR1593" s="104"/>
      <c r="CS1593" s="104"/>
      <c r="CT1593" s="104"/>
      <c r="CU1593" s="104"/>
    </row>
    <row r="1594" spans="1:99" ht="13" x14ac:dyDescent="0.3">
      <c r="A1594" s="104"/>
      <c r="B1594" s="104"/>
      <c r="C1594" s="104"/>
      <c r="D1594" s="104"/>
      <c r="E1594" s="104"/>
      <c r="F1594" s="104"/>
      <c r="G1594" s="104"/>
      <c r="H1594" s="104"/>
      <c r="I1594" s="104"/>
      <c r="J1594" s="104"/>
      <c r="K1594" s="104"/>
      <c r="L1594" s="104"/>
      <c r="M1594" s="104"/>
      <c r="P1594" s="104"/>
      <c r="Q1594" s="104"/>
      <c r="U1594" s="104"/>
      <c r="AQ1594" s="104"/>
      <c r="AR1594" s="104"/>
      <c r="AS1594" s="104"/>
      <c r="AT1594" s="104"/>
      <c r="AU1594" s="104"/>
      <c r="AV1594" s="104"/>
      <c r="AW1594" s="104"/>
      <c r="AX1594" s="104"/>
      <c r="AY1594" s="104"/>
      <c r="BH1594" s="104"/>
      <c r="BJ1594" s="104"/>
      <c r="BK1594" s="104"/>
      <c r="BL1594" s="104"/>
      <c r="BM1594" s="104"/>
      <c r="BN1594" s="104"/>
      <c r="BO1594" s="104"/>
      <c r="BP1594" s="104"/>
      <c r="BQ1594" s="104"/>
      <c r="BR1594" s="104"/>
      <c r="BS1594" s="104"/>
      <c r="BT1594" s="104"/>
      <c r="BV1594" s="104"/>
      <c r="BW1594" s="104"/>
      <c r="BX1594" s="104"/>
      <c r="BY1594" s="104"/>
      <c r="BZ1594" s="104"/>
      <c r="CA1594" s="104"/>
      <c r="CB1594" s="104"/>
      <c r="CC1594" s="104"/>
      <c r="CD1594" s="104"/>
      <c r="CE1594" s="104"/>
      <c r="CF1594" s="104"/>
      <c r="CG1594" s="104"/>
      <c r="CJ1594" s="104"/>
      <c r="CL1594" s="104"/>
      <c r="CM1594" s="104"/>
      <c r="CN1594" s="104"/>
      <c r="CO1594" s="104"/>
      <c r="CP1594" s="104"/>
      <c r="CQ1594" s="104"/>
      <c r="CR1594" s="104"/>
      <c r="CS1594" s="104"/>
      <c r="CT1594" s="104"/>
      <c r="CU1594" s="104"/>
    </row>
    <row r="1595" spans="1:99" ht="13" x14ac:dyDescent="0.3">
      <c r="A1595" s="104"/>
      <c r="B1595" s="104"/>
      <c r="C1595" s="104"/>
      <c r="D1595" s="104"/>
      <c r="E1595" s="104"/>
      <c r="F1595" s="104"/>
      <c r="G1595" s="104"/>
      <c r="H1595" s="104"/>
      <c r="I1595" s="104"/>
      <c r="J1595" s="104"/>
      <c r="K1595" s="104"/>
      <c r="L1595" s="104"/>
      <c r="M1595" s="104"/>
      <c r="P1595" s="104"/>
      <c r="Q1595" s="104"/>
      <c r="U1595" s="104"/>
      <c r="AQ1595" s="104"/>
      <c r="AR1595" s="104"/>
      <c r="AS1595" s="104"/>
      <c r="AT1595" s="104"/>
      <c r="AU1595" s="104"/>
      <c r="AV1595" s="104"/>
      <c r="AW1595" s="104"/>
      <c r="AX1595" s="104"/>
      <c r="AY1595" s="104"/>
      <c r="BH1595" s="104"/>
      <c r="BJ1595" s="104"/>
      <c r="BK1595" s="104"/>
      <c r="BL1595" s="104"/>
      <c r="BM1595" s="104"/>
      <c r="BN1595" s="104"/>
      <c r="BO1595" s="104"/>
      <c r="BP1595" s="104"/>
      <c r="BQ1595" s="104"/>
      <c r="BR1595" s="104"/>
      <c r="BS1595" s="104"/>
      <c r="BT1595" s="104"/>
      <c r="BV1595" s="104"/>
      <c r="BW1595" s="104"/>
      <c r="BX1595" s="104"/>
      <c r="BY1595" s="104"/>
      <c r="BZ1595" s="104"/>
      <c r="CA1595" s="104"/>
      <c r="CB1595" s="104"/>
      <c r="CC1595" s="104"/>
      <c r="CD1595" s="104"/>
      <c r="CE1595" s="104"/>
      <c r="CF1595" s="104"/>
      <c r="CG1595" s="104"/>
      <c r="CJ1595" s="104"/>
      <c r="CL1595" s="104"/>
      <c r="CM1595" s="104"/>
      <c r="CN1595" s="104"/>
      <c r="CO1595" s="104"/>
      <c r="CP1595" s="104"/>
      <c r="CQ1595" s="104"/>
      <c r="CR1595" s="104"/>
      <c r="CS1595" s="104"/>
      <c r="CT1595" s="104"/>
      <c r="CU1595" s="104"/>
    </row>
    <row r="1596" spans="1:99" ht="13" x14ac:dyDescent="0.3">
      <c r="A1596" s="104"/>
      <c r="B1596" s="104"/>
      <c r="C1596" s="104"/>
      <c r="D1596" s="104"/>
      <c r="E1596" s="104"/>
      <c r="F1596" s="104"/>
      <c r="G1596" s="104"/>
      <c r="H1596" s="104"/>
      <c r="I1596" s="104"/>
      <c r="J1596" s="104"/>
      <c r="K1596" s="104"/>
      <c r="L1596" s="104"/>
      <c r="M1596" s="104"/>
      <c r="P1596" s="104"/>
      <c r="Q1596" s="104"/>
      <c r="U1596" s="104"/>
      <c r="AQ1596" s="104"/>
      <c r="AR1596" s="104"/>
      <c r="AS1596" s="104"/>
      <c r="AT1596" s="104"/>
      <c r="AU1596" s="104"/>
      <c r="AV1596" s="104"/>
      <c r="AW1596" s="104"/>
      <c r="AX1596" s="104"/>
      <c r="AY1596" s="104"/>
      <c r="BH1596" s="104"/>
      <c r="BJ1596" s="104"/>
      <c r="BK1596" s="104"/>
      <c r="BL1596" s="104"/>
      <c r="BM1596" s="104"/>
      <c r="BN1596" s="104"/>
      <c r="BO1596" s="104"/>
      <c r="BP1596" s="104"/>
      <c r="BQ1596" s="104"/>
      <c r="BR1596" s="104"/>
      <c r="BS1596" s="104"/>
      <c r="BT1596" s="104"/>
      <c r="BV1596" s="104"/>
      <c r="BW1596" s="104"/>
      <c r="BX1596" s="104"/>
      <c r="BY1596" s="104"/>
      <c r="BZ1596" s="104"/>
      <c r="CA1596" s="104"/>
      <c r="CB1596" s="104"/>
      <c r="CC1596" s="104"/>
      <c r="CD1596" s="104"/>
      <c r="CE1596" s="104"/>
      <c r="CF1596" s="104"/>
      <c r="CG1596" s="104"/>
      <c r="CJ1596" s="104"/>
      <c r="CL1596" s="104"/>
      <c r="CM1596" s="104"/>
      <c r="CN1596" s="104"/>
      <c r="CO1596" s="104"/>
      <c r="CP1596" s="104"/>
      <c r="CQ1596" s="104"/>
      <c r="CR1596" s="104"/>
      <c r="CS1596" s="104"/>
      <c r="CT1596" s="104"/>
      <c r="CU1596" s="104"/>
    </row>
    <row r="1597" spans="1:99" ht="13" x14ac:dyDescent="0.3">
      <c r="A1597" s="104"/>
      <c r="B1597" s="104"/>
      <c r="C1597" s="104"/>
      <c r="D1597" s="104"/>
      <c r="E1597" s="104"/>
      <c r="F1597" s="104"/>
      <c r="G1597" s="104"/>
      <c r="H1597" s="104"/>
      <c r="I1597" s="104"/>
      <c r="J1597" s="104"/>
      <c r="K1597" s="104"/>
      <c r="L1597" s="104"/>
      <c r="M1597" s="104"/>
      <c r="P1597" s="104"/>
      <c r="Q1597" s="104"/>
      <c r="U1597" s="104"/>
      <c r="AQ1597" s="104"/>
      <c r="AR1597" s="104"/>
      <c r="AS1597" s="104"/>
      <c r="AT1597" s="104"/>
      <c r="AU1597" s="104"/>
      <c r="AV1597" s="104"/>
      <c r="AW1597" s="104"/>
      <c r="AX1597" s="104"/>
      <c r="AY1597" s="104"/>
      <c r="BH1597" s="104"/>
      <c r="BJ1597" s="104"/>
      <c r="BK1597" s="104"/>
      <c r="BL1597" s="104"/>
      <c r="BM1597" s="104"/>
      <c r="BN1597" s="104"/>
      <c r="BO1597" s="104"/>
      <c r="BP1597" s="104"/>
      <c r="BQ1597" s="104"/>
      <c r="BR1597" s="104"/>
      <c r="BS1597" s="104"/>
      <c r="BT1597" s="104"/>
      <c r="BV1597" s="104"/>
      <c r="BW1597" s="104"/>
      <c r="BX1597" s="104"/>
      <c r="BY1597" s="104"/>
      <c r="BZ1597" s="104"/>
      <c r="CA1597" s="104"/>
      <c r="CB1597" s="104"/>
      <c r="CC1597" s="104"/>
      <c r="CD1597" s="104"/>
      <c r="CE1597" s="104"/>
      <c r="CF1597" s="104"/>
      <c r="CG1597" s="104"/>
      <c r="CJ1597" s="104"/>
      <c r="CL1597" s="104"/>
      <c r="CM1597" s="104"/>
      <c r="CN1597" s="104"/>
      <c r="CO1597" s="104"/>
      <c r="CP1597" s="104"/>
      <c r="CQ1597" s="104"/>
      <c r="CR1597" s="104"/>
      <c r="CS1597" s="104"/>
      <c r="CT1597" s="104"/>
      <c r="CU1597" s="104"/>
    </row>
    <row r="1598" spans="1:99" ht="13" x14ac:dyDescent="0.3">
      <c r="A1598" s="104"/>
      <c r="B1598" s="104"/>
      <c r="C1598" s="104"/>
      <c r="D1598" s="104"/>
      <c r="E1598" s="104"/>
      <c r="F1598" s="104"/>
      <c r="G1598" s="104"/>
      <c r="H1598" s="104"/>
      <c r="I1598" s="104"/>
      <c r="J1598" s="104"/>
      <c r="K1598" s="104"/>
      <c r="L1598" s="104"/>
      <c r="M1598" s="104"/>
      <c r="P1598" s="104"/>
      <c r="Q1598" s="104"/>
      <c r="U1598" s="104"/>
      <c r="AQ1598" s="104"/>
      <c r="AR1598" s="104"/>
      <c r="AS1598" s="104"/>
      <c r="AT1598" s="104"/>
      <c r="AU1598" s="104"/>
      <c r="AV1598" s="104"/>
      <c r="AW1598" s="104"/>
      <c r="AX1598" s="104"/>
      <c r="AY1598" s="104"/>
      <c r="BH1598" s="104"/>
      <c r="BJ1598" s="104"/>
      <c r="BK1598" s="104"/>
      <c r="BL1598" s="104"/>
      <c r="BM1598" s="104"/>
      <c r="BN1598" s="104"/>
      <c r="BO1598" s="104"/>
      <c r="BP1598" s="104"/>
      <c r="BQ1598" s="104"/>
      <c r="BR1598" s="104"/>
      <c r="BS1598" s="104"/>
      <c r="BT1598" s="104"/>
      <c r="BV1598" s="104"/>
      <c r="BW1598" s="104"/>
      <c r="BX1598" s="104"/>
      <c r="BY1598" s="104"/>
      <c r="BZ1598" s="104"/>
      <c r="CA1598" s="104"/>
      <c r="CB1598" s="104"/>
      <c r="CC1598" s="104"/>
      <c r="CD1598" s="104"/>
      <c r="CE1598" s="104"/>
      <c r="CF1598" s="104"/>
      <c r="CG1598" s="104"/>
      <c r="CJ1598" s="104"/>
      <c r="CL1598" s="104"/>
      <c r="CM1598" s="104"/>
      <c r="CN1598" s="104"/>
      <c r="CO1598" s="104"/>
      <c r="CP1598" s="104"/>
      <c r="CQ1598" s="104"/>
      <c r="CR1598" s="104"/>
      <c r="CS1598" s="104"/>
      <c r="CT1598" s="104"/>
      <c r="CU1598" s="104"/>
    </row>
    <row r="1599" spans="1:99" ht="13" x14ac:dyDescent="0.3">
      <c r="A1599" s="104"/>
      <c r="B1599" s="104"/>
      <c r="C1599" s="104"/>
      <c r="D1599" s="104"/>
      <c r="E1599" s="104"/>
      <c r="F1599" s="104"/>
      <c r="G1599" s="104"/>
      <c r="H1599" s="104"/>
      <c r="I1599" s="104"/>
      <c r="J1599" s="104"/>
      <c r="K1599" s="104"/>
      <c r="L1599" s="104"/>
      <c r="M1599" s="104"/>
      <c r="P1599" s="104"/>
      <c r="Q1599" s="104"/>
      <c r="U1599" s="104"/>
      <c r="AQ1599" s="104"/>
      <c r="AR1599" s="104"/>
      <c r="AS1599" s="104"/>
      <c r="AT1599" s="104"/>
      <c r="AU1599" s="104"/>
      <c r="AV1599" s="104"/>
      <c r="AW1599" s="104"/>
      <c r="AX1599" s="104"/>
      <c r="AY1599" s="104"/>
      <c r="BH1599" s="104"/>
      <c r="BJ1599" s="104"/>
      <c r="BK1599" s="104"/>
      <c r="BL1599" s="104"/>
      <c r="BM1599" s="104"/>
      <c r="BN1599" s="104"/>
      <c r="BO1599" s="104"/>
      <c r="BP1599" s="104"/>
      <c r="BQ1599" s="104"/>
      <c r="BR1599" s="104"/>
      <c r="BS1599" s="104"/>
      <c r="BT1599" s="104"/>
      <c r="BV1599" s="104"/>
      <c r="BW1599" s="104"/>
      <c r="BX1599" s="104"/>
      <c r="BY1599" s="104"/>
      <c r="BZ1599" s="104"/>
      <c r="CA1599" s="104"/>
      <c r="CB1599" s="104"/>
      <c r="CC1599" s="104"/>
      <c r="CD1599" s="104"/>
      <c r="CE1599" s="104"/>
      <c r="CF1599" s="104"/>
      <c r="CG1599" s="104"/>
      <c r="CJ1599" s="104"/>
      <c r="CL1599" s="104"/>
      <c r="CM1599" s="104"/>
      <c r="CN1599" s="104"/>
      <c r="CO1599" s="104"/>
      <c r="CP1599" s="104"/>
      <c r="CQ1599" s="104"/>
      <c r="CR1599" s="104"/>
      <c r="CS1599" s="104"/>
      <c r="CT1599" s="104"/>
      <c r="CU1599" s="104"/>
    </row>
    <row r="1600" spans="1:99" ht="13" x14ac:dyDescent="0.3">
      <c r="A1600" s="104"/>
      <c r="B1600" s="104"/>
      <c r="C1600" s="104"/>
      <c r="D1600" s="104"/>
      <c r="E1600" s="104"/>
      <c r="F1600" s="104"/>
      <c r="G1600" s="104"/>
      <c r="H1600" s="104"/>
      <c r="I1600" s="104"/>
      <c r="J1600" s="104"/>
      <c r="K1600" s="104"/>
      <c r="L1600" s="104"/>
      <c r="M1600" s="104"/>
      <c r="P1600" s="104"/>
      <c r="Q1600" s="104"/>
      <c r="U1600" s="104"/>
      <c r="AQ1600" s="104"/>
      <c r="AR1600" s="104"/>
      <c r="AS1600" s="104"/>
      <c r="AT1600" s="104"/>
      <c r="AU1600" s="104"/>
      <c r="AV1600" s="104"/>
      <c r="AW1600" s="104"/>
      <c r="AX1600" s="104"/>
      <c r="AY1600" s="104"/>
      <c r="BH1600" s="104"/>
      <c r="BJ1600" s="104"/>
      <c r="BK1600" s="104"/>
      <c r="BL1600" s="104"/>
      <c r="BM1600" s="104"/>
      <c r="BN1600" s="104"/>
      <c r="BO1600" s="104"/>
      <c r="BP1600" s="104"/>
      <c r="BQ1600" s="104"/>
      <c r="BR1600" s="104"/>
      <c r="BS1600" s="104"/>
      <c r="BT1600" s="104"/>
      <c r="BV1600" s="104"/>
      <c r="BW1600" s="104"/>
      <c r="BX1600" s="104"/>
      <c r="BY1600" s="104"/>
      <c r="BZ1600" s="104"/>
      <c r="CA1600" s="104"/>
      <c r="CB1600" s="104"/>
      <c r="CC1600" s="104"/>
      <c r="CD1600" s="104"/>
      <c r="CE1600" s="104"/>
      <c r="CF1600" s="104"/>
      <c r="CG1600" s="104"/>
      <c r="CJ1600" s="104"/>
      <c r="CL1600" s="104"/>
      <c r="CM1600" s="104"/>
      <c r="CN1600" s="104"/>
      <c r="CO1600" s="104"/>
      <c r="CP1600" s="104"/>
      <c r="CQ1600" s="104"/>
      <c r="CR1600" s="104"/>
      <c r="CS1600" s="104"/>
      <c r="CT1600" s="104"/>
      <c r="CU1600" s="104"/>
    </row>
    <row r="1601" spans="1:99" ht="13" x14ac:dyDescent="0.3">
      <c r="A1601" s="104"/>
      <c r="B1601" s="104"/>
      <c r="C1601" s="104"/>
      <c r="D1601" s="104"/>
      <c r="E1601" s="104"/>
      <c r="F1601" s="104"/>
      <c r="G1601" s="104"/>
      <c r="H1601" s="104"/>
      <c r="I1601" s="104"/>
      <c r="J1601" s="104"/>
      <c r="K1601" s="104"/>
      <c r="L1601" s="104"/>
      <c r="M1601" s="104"/>
      <c r="P1601" s="104"/>
      <c r="Q1601" s="104"/>
      <c r="U1601" s="104"/>
      <c r="AQ1601" s="104"/>
      <c r="AR1601" s="104"/>
      <c r="AS1601" s="104"/>
      <c r="AT1601" s="104"/>
      <c r="AU1601" s="104"/>
      <c r="AV1601" s="104"/>
      <c r="AW1601" s="104"/>
      <c r="AX1601" s="104"/>
      <c r="AY1601" s="104"/>
      <c r="BH1601" s="104"/>
      <c r="BJ1601" s="104"/>
      <c r="BK1601" s="104"/>
      <c r="BL1601" s="104"/>
      <c r="BM1601" s="104"/>
      <c r="BN1601" s="104"/>
      <c r="BO1601" s="104"/>
      <c r="BP1601" s="104"/>
      <c r="BQ1601" s="104"/>
      <c r="BR1601" s="104"/>
      <c r="BS1601" s="104"/>
      <c r="BT1601" s="104"/>
      <c r="BV1601" s="104"/>
      <c r="BW1601" s="104"/>
      <c r="BX1601" s="104"/>
      <c r="BY1601" s="104"/>
      <c r="BZ1601" s="104"/>
      <c r="CA1601" s="104"/>
      <c r="CB1601" s="104"/>
      <c r="CC1601" s="104"/>
      <c r="CD1601" s="104"/>
      <c r="CE1601" s="104"/>
      <c r="CF1601" s="104"/>
      <c r="CG1601" s="104"/>
      <c r="CJ1601" s="104"/>
      <c r="CL1601" s="104"/>
      <c r="CM1601" s="104"/>
      <c r="CN1601" s="104"/>
      <c r="CO1601" s="104"/>
      <c r="CP1601" s="104"/>
      <c r="CQ1601" s="104"/>
      <c r="CR1601" s="104"/>
      <c r="CS1601" s="104"/>
      <c r="CT1601" s="104"/>
      <c r="CU1601" s="104"/>
    </row>
    <row r="1602" spans="1:99" ht="13" x14ac:dyDescent="0.3">
      <c r="A1602" s="104"/>
      <c r="B1602" s="104"/>
      <c r="C1602" s="104"/>
      <c r="D1602" s="104"/>
      <c r="E1602" s="104"/>
      <c r="F1602" s="104"/>
      <c r="G1602" s="104"/>
      <c r="H1602" s="104"/>
      <c r="I1602" s="104"/>
      <c r="J1602" s="104"/>
      <c r="K1602" s="104"/>
      <c r="L1602" s="104"/>
      <c r="M1602" s="104"/>
      <c r="P1602" s="104"/>
      <c r="Q1602" s="104"/>
      <c r="U1602" s="104"/>
      <c r="AQ1602" s="104"/>
      <c r="AR1602" s="104"/>
      <c r="AS1602" s="104"/>
      <c r="AT1602" s="104"/>
      <c r="AU1602" s="104"/>
      <c r="AV1602" s="104"/>
      <c r="AW1602" s="104"/>
      <c r="AX1602" s="104"/>
      <c r="AY1602" s="104"/>
      <c r="BH1602" s="104"/>
      <c r="BJ1602" s="104"/>
      <c r="BK1602" s="104"/>
      <c r="BL1602" s="104"/>
      <c r="BM1602" s="104"/>
      <c r="BN1602" s="104"/>
      <c r="BO1602" s="104"/>
      <c r="BP1602" s="104"/>
      <c r="BQ1602" s="104"/>
      <c r="BR1602" s="104"/>
      <c r="BS1602" s="104"/>
      <c r="BT1602" s="104"/>
      <c r="BV1602" s="104"/>
      <c r="BW1602" s="104"/>
      <c r="BX1602" s="104"/>
      <c r="BY1602" s="104"/>
      <c r="BZ1602" s="104"/>
      <c r="CA1602" s="104"/>
      <c r="CB1602" s="104"/>
      <c r="CC1602" s="104"/>
      <c r="CD1602" s="104"/>
      <c r="CE1602" s="104"/>
      <c r="CF1602" s="104"/>
      <c r="CG1602" s="104"/>
      <c r="CJ1602" s="104"/>
      <c r="CL1602" s="104"/>
      <c r="CM1602" s="104"/>
      <c r="CN1602" s="104"/>
      <c r="CO1602" s="104"/>
      <c r="CP1602" s="104"/>
      <c r="CQ1602" s="104"/>
      <c r="CR1602" s="104"/>
      <c r="CS1602" s="104"/>
      <c r="CT1602" s="104"/>
      <c r="CU1602" s="104"/>
    </row>
    <row r="1603" spans="1:99" ht="13" x14ac:dyDescent="0.3">
      <c r="A1603" s="104"/>
      <c r="B1603" s="104"/>
      <c r="C1603" s="104"/>
      <c r="D1603" s="104"/>
      <c r="E1603" s="104"/>
      <c r="F1603" s="104"/>
      <c r="G1603" s="104"/>
      <c r="H1603" s="104"/>
      <c r="I1603" s="104"/>
      <c r="J1603" s="104"/>
      <c r="K1603" s="104"/>
      <c r="L1603" s="104"/>
      <c r="M1603" s="104"/>
      <c r="P1603" s="104"/>
      <c r="Q1603" s="104"/>
      <c r="U1603" s="104"/>
      <c r="AQ1603" s="104"/>
      <c r="AR1603" s="104"/>
      <c r="AS1603" s="104"/>
      <c r="AT1603" s="104"/>
      <c r="AU1603" s="104"/>
      <c r="AV1603" s="104"/>
      <c r="AW1603" s="104"/>
      <c r="AX1603" s="104"/>
      <c r="AY1603" s="104"/>
      <c r="BH1603" s="104"/>
      <c r="BJ1603" s="104"/>
      <c r="BK1603" s="104"/>
      <c r="BL1603" s="104"/>
      <c r="BM1603" s="104"/>
      <c r="BN1603" s="104"/>
      <c r="BO1603" s="104"/>
      <c r="BP1603" s="104"/>
      <c r="BQ1603" s="104"/>
      <c r="BR1603" s="104"/>
      <c r="BS1603" s="104"/>
      <c r="BT1603" s="104"/>
      <c r="BV1603" s="104"/>
      <c r="BW1603" s="104"/>
      <c r="BX1603" s="104"/>
      <c r="BY1603" s="104"/>
      <c r="BZ1603" s="104"/>
      <c r="CA1603" s="104"/>
      <c r="CB1603" s="104"/>
      <c r="CC1603" s="104"/>
      <c r="CD1603" s="104"/>
      <c r="CE1603" s="104"/>
      <c r="CF1603" s="104"/>
      <c r="CG1603" s="104"/>
      <c r="CJ1603" s="104"/>
      <c r="CL1603" s="104"/>
      <c r="CM1603" s="104"/>
      <c r="CN1603" s="104"/>
      <c r="CO1603" s="104"/>
      <c r="CP1603" s="104"/>
      <c r="CQ1603" s="104"/>
      <c r="CR1603" s="104"/>
      <c r="CS1603" s="104"/>
      <c r="CT1603" s="104"/>
      <c r="CU1603" s="104"/>
    </row>
    <row r="1604" spans="1:99" ht="13" x14ac:dyDescent="0.3">
      <c r="A1604" s="104"/>
      <c r="B1604" s="104"/>
      <c r="C1604" s="104"/>
      <c r="D1604" s="104"/>
      <c r="E1604" s="104"/>
      <c r="F1604" s="104"/>
      <c r="G1604" s="104"/>
      <c r="H1604" s="104"/>
      <c r="I1604" s="104"/>
      <c r="J1604" s="104"/>
      <c r="K1604" s="104"/>
      <c r="L1604" s="104"/>
      <c r="M1604" s="104"/>
      <c r="P1604" s="104"/>
      <c r="Q1604" s="104"/>
      <c r="U1604" s="104"/>
      <c r="AQ1604" s="104"/>
      <c r="AR1604" s="104"/>
      <c r="AS1604" s="104"/>
      <c r="AT1604" s="104"/>
      <c r="AU1604" s="104"/>
      <c r="AV1604" s="104"/>
      <c r="AW1604" s="104"/>
      <c r="AX1604" s="104"/>
      <c r="AY1604" s="104"/>
      <c r="BH1604" s="104"/>
      <c r="BJ1604" s="104"/>
      <c r="BK1604" s="104"/>
      <c r="BL1604" s="104"/>
      <c r="BM1604" s="104"/>
      <c r="BN1604" s="104"/>
      <c r="BO1604" s="104"/>
      <c r="BP1604" s="104"/>
      <c r="BQ1604" s="104"/>
      <c r="BR1604" s="104"/>
      <c r="BS1604" s="104"/>
      <c r="BT1604" s="104"/>
      <c r="BV1604" s="104"/>
      <c r="BW1604" s="104"/>
      <c r="BX1604" s="104"/>
      <c r="BY1604" s="104"/>
      <c r="BZ1604" s="104"/>
      <c r="CA1604" s="104"/>
      <c r="CB1604" s="104"/>
      <c r="CC1604" s="104"/>
      <c r="CD1604" s="104"/>
      <c r="CE1604" s="104"/>
      <c r="CF1604" s="104"/>
      <c r="CG1604" s="104"/>
      <c r="CJ1604" s="104"/>
      <c r="CL1604" s="104"/>
      <c r="CM1604" s="104"/>
      <c r="CN1604" s="104"/>
      <c r="CO1604" s="104"/>
      <c r="CP1604" s="104"/>
      <c r="CQ1604" s="104"/>
      <c r="CR1604" s="104"/>
      <c r="CS1604" s="104"/>
      <c r="CT1604" s="104"/>
      <c r="CU1604" s="104"/>
    </row>
    <row r="1605" spans="1:99" ht="13" x14ac:dyDescent="0.3">
      <c r="A1605" s="104"/>
      <c r="B1605" s="104"/>
      <c r="C1605" s="104"/>
      <c r="D1605" s="104"/>
      <c r="E1605" s="104"/>
      <c r="F1605" s="104"/>
      <c r="G1605" s="104"/>
      <c r="H1605" s="104"/>
      <c r="I1605" s="104"/>
      <c r="J1605" s="104"/>
      <c r="K1605" s="104"/>
      <c r="L1605" s="104"/>
      <c r="M1605" s="104"/>
      <c r="P1605" s="104"/>
      <c r="Q1605" s="104"/>
      <c r="U1605" s="104"/>
      <c r="AQ1605" s="104"/>
      <c r="AR1605" s="104"/>
      <c r="AS1605" s="104"/>
      <c r="AT1605" s="104"/>
      <c r="AU1605" s="104"/>
      <c r="AV1605" s="104"/>
      <c r="AW1605" s="104"/>
      <c r="AX1605" s="104"/>
      <c r="AY1605" s="104"/>
      <c r="BH1605" s="104"/>
      <c r="BJ1605" s="104"/>
      <c r="BK1605" s="104"/>
      <c r="BL1605" s="104"/>
      <c r="BM1605" s="104"/>
      <c r="BN1605" s="104"/>
      <c r="BO1605" s="104"/>
      <c r="BP1605" s="104"/>
      <c r="BQ1605" s="104"/>
      <c r="BR1605" s="104"/>
      <c r="BS1605" s="104"/>
      <c r="BT1605" s="104"/>
      <c r="BV1605" s="104"/>
      <c r="BW1605" s="104"/>
      <c r="BX1605" s="104"/>
      <c r="BY1605" s="104"/>
      <c r="BZ1605" s="104"/>
      <c r="CA1605" s="104"/>
      <c r="CB1605" s="104"/>
      <c r="CC1605" s="104"/>
      <c r="CD1605" s="104"/>
      <c r="CE1605" s="104"/>
      <c r="CF1605" s="104"/>
      <c r="CG1605" s="104"/>
      <c r="CJ1605" s="104"/>
      <c r="CL1605" s="104"/>
      <c r="CM1605" s="104"/>
      <c r="CN1605" s="104"/>
      <c r="CO1605" s="104"/>
      <c r="CP1605" s="104"/>
      <c r="CQ1605" s="104"/>
      <c r="CR1605" s="104"/>
      <c r="CS1605" s="104"/>
      <c r="CT1605" s="104"/>
      <c r="CU1605" s="104"/>
    </row>
    <row r="1606" spans="1:99" ht="13" x14ac:dyDescent="0.3">
      <c r="A1606" s="104"/>
      <c r="B1606" s="104"/>
      <c r="C1606" s="104"/>
      <c r="D1606" s="104"/>
      <c r="E1606" s="104"/>
      <c r="F1606" s="104"/>
      <c r="G1606" s="104"/>
      <c r="H1606" s="104"/>
      <c r="I1606" s="104"/>
      <c r="J1606" s="104"/>
      <c r="K1606" s="104"/>
      <c r="L1606" s="104"/>
      <c r="M1606" s="104"/>
      <c r="P1606" s="104"/>
      <c r="Q1606" s="104"/>
      <c r="U1606" s="104"/>
      <c r="AQ1606" s="104"/>
      <c r="AR1606" s="104"/>
      <c r="AS1606" s="104"/>
      <c r="AT1606" s="104"/>
      <c r="AU1606" s="104"/>
      <c r="AV1606" s="104"/>
      <c r="AW1606" s="104"/>
      <c r="AX1606" s="104"/>
      <c r="AY1606" s="104"/>
      <c r="BH1606" s="104"/>
      <c r="BJ1606" s="104"/>
      <c r="BK1606" s="104"/>
      <c r="BL1606" s="104"/>
      <c r="BM1606" s="104"/>
      <c r="BN1606" s="104"/>
      <c r="BO1606" s="104"/>
      <c r="BP1606" s="104"/>
      <c r="BQ1606" s="104"/>
      <c r="BR1606" s="104"/>
      <c r="BS1606" s="104"/>
      <c r="BT1606" s="104"/>
      <c r="BV1606" s="104"/>
      <c r="BW1606" s="104"/>
      <c r="BX1606" s="104"/>
      <c r="BY1606" s="104"/>
      <c r="BZ1606" s="104"/>
      <c r="CA1606" s="104"/>
      <c r="CB1606" s="104"/>
      <c r="CC1606" s="104"/>
      <c r="CD1606" s="104"/>
      <c r="CE1606" s="104"/>
      <c r="CF1606" s="104"/>
      <c r="CG1606" s="104"/>
      <c r="CJ1606" s="104"/>
      <c r="CL1606" s="104"/>
      <c r="CM1606" s="104"/>
      <c r="CN1606" s="104"/>
      <c r="CO1606" s="104"/>
      <c r="CP1606" s="104"/>
      <c r="CQ1606" s="104"/>
      <c r="CR1606" s="104"/>
      <c r="CS1606" s="104"/>
      <c r="CT1606" s="104"/>
      <c r="CU1606" s="104"/>
    </row>
    <row r="1607" spans="1:99" ht="13" x14ac:dyDescent="0.3">
      <c r="A1607" s="104"/>
      <c r="B1607" s="104"/>
      <c r="C1607" s="104"/>
      <c r="D1607" s="104"/>
      <c r="E1607" s="104"/>
      <c r="F1607" s="104"/>
      <c r="G1607" s="104"/>
      <c r="H1607" s="104"/>
      <c r="I1607" s="104"/>
      <c r="J1607" s="104"/>
      <c r="K1607" s="104"/>
      <c r="L1607" s="104"/>
      <c r="M1607" s="104"/>
      <c r="P1607" s="104"/>
      <c r="Q1607" s="104"/>
      <c r="U1607" s="104"/>
      <c r="AQ1607" s="104"/>
      <c r="AR1607" s="104"/>
      <c r="AS1607" s="104"/>
      <c r="AT1607" s="104"/>
      <c r="AU1607" s="104"/>
      <c r="AV1607" s="104"/>
      <c r="AW1607" s="104"/>
      <c r="AX1607" s="104"/>
      <c r="AY1607" s="104"/>
      <c r="BH1607" s="104"/>
      <c r="BJ1607" s="104"/>
      <c r="BK1607" s="104"/>
      <c r="BL1607" s="104"/>
      <c r="BM1607" s="104"/>
      <c r="BN1607" s="104"/>
      <c r="BO1607" s="104"/>
      <c r="BP1607" s="104"/>
      <c r="BQ1607" s="104"/>
      <c r="BR1607" s="104"/>
      <c r="BS1607" s="104"/>
      <c r="BT1607" s="104"/>
      <c r="BV1607" s="104"/>
      <c r="BW1607" s="104"/>
      <c r="BX1607" s="104"/>
      <c r="BY1607" s="104"/>
      <c r="BZ1607" s="104"/>
      <c r="CA1607" s="104"/>
      <c r="CB1607" s="104"/>
      <c r="CC1607" s="104"/>
      <c r="CD1607" s="104"/>
      <c r="CE1607" s="104"/>
      <c r="CF1607" s="104"/>
      <c r="CG1607" s="104"/>
      <c r="CJ1607" s="104"/>
      <c r="CL1607" s="104"/>
      <c r="CM1607" s="104"/>
      <c r="CN1607" s="104"/>
      <c r="CO1607" s="104"/>
      <c r="CP1607" s="104"/>
      <c r="CQ1607" s="104"/>
      <c r="CR1607" s="104"/>
      <c r="CS1607" s="104"/>
      <c r="CT1607" s="104"/>
      <c r="CU1607" s="104"/>
    </row>
    <row r="1608" spans="1:99" ht="13" x14ac:dyDescent="0.3">
      <c r="A1608" s="104"/>
      <c r="B1608" s="104"/>
      <c r="C1608" s="104"/>
      <c r="D1608" s="104"/>
      <c r="E1608" s="104"/>
      <c r="F1608" s="104"/>
      <c r="G1608" s="104"/>
      <c r="H1608" s="104"/>
      <c r="I1608" s="104"/>
      <c r="J1608" s="104"/>
      <c r="K1608" s="104"/>
      <c r="L1608" s="104"/>
      <c r="M1608" s="104"/>
      <c r="P1608" s="104"/>
      <c r="Q1608" s="104"/>
      <c r="U1608" s="104"/>
      <c r="AQ1608" s="104"/>
      <c r="AR1608" s="104"/>
      <c r="AS1608" s="104"/>
      <c r="AT1608" s="104"/>
      <c r="AU1608" s="104"/>
      <c r="AV1608" s="104"/>
      <c r="AW1608" s="104"/>
      <c r="AX1608" s="104"/>
      <c r="AY1608" s="104"/>
      <c r="BH1608" s="104"/>
      <c r="BJ1608" s="104"/>
      <c r="BK1608" s="104"/>
      <c r="BL1608" s="104"/>
      <c r="BM1608" s="104"/>
      <c r="BN1608" s="104"/>
      <c r="BO1608" s="104"/>
      <c r="BP1608" s="104"/>
      <c r="BQ1608" s="104"/>
      <c r="BR1608" s="104"/>
      <c r="BS1608" s="104"/>
      <c r="BT1608" s="104"/>
      <c r="BV1608" s="104"/>
      <c r="BW1608" s="104"/>
      <c r="BX1608" s="104"/>
      <c r="BY1608" s="104"/>
      <c r="BZ1608" s="104"/>
      <c r="CA1608" s="104"/>
      <c r="CB1608" s="104"/>
      <c r="CC1608" s="104"/>
      <c r="CD1608" s="104"/>
      <c r="CE1608" s="104"/>
      <c r="CF1608" s="104"/>
      <c r="CG1608" s="104"/>
      <c r="CJ1608" s="104"/>
      <c r="CL1608" s="104"/>
      <c r="CM1608" s="104"/>
      <c r="CN1608" s="104"/>
      <c r="CO1608" s="104"/>
      <c r="CP1608" s="104"/>
      <c r="CQ1608" s="104"/>
      <c r="CR1608" s="104"/>
      <c r="CS1608" s="104"/>
      <c r="CT1608" s="104"/>
      <c r="CU1608" s="104"/>
    </row>
    <row r="1609" spans="1:99" ht="13" x14ac:dyDescent="0.3">
      <c r="A1609" s="104"/>
      <c r="B1609" s="104"/>
      <c r="C1609" s="104"/>
      <c r="D1609" s="104"/>
      <c r="E1609" s="104"/>
      <c r="F1609" s="104"/>
      <c r="G1609" s="104"/>
      <c r="H1609" s="104"/>
      <c r="I1609" s="104"/>
      <c r="J1609" s="104"/>
      <c r="K1609" s="104"/>
      <c r="L1609" s="104"/>
      <c r="M1609" s="104"/>
      <c r="P1609" s="104"/>
      <c r="Q1609" s="104"/>
      <c r="U1609" s="104"/>
      <c r="AQ1609" s="104"/>
      <c r="AR1609" s="104"/>
      <c r="AS1609" s="104"/>
      <c r="AT1609" s="104"/>
      <c r="AU1609" s="104"/>
      <c r="AV1609" s="104"/>
      <c r="AW1609" s="104"/>
      <c r="AX1609" s="104"/>
      <c r="AY1609" s="104"/>
      <c r="BH1609" s="104"/>
      <c r="BJ1609" s="104"/>
      <c r="BK1609" s="104"/>
      <c r="BL1609" s="104"/>
      <c r="BM1609" s="104"/>
      <c r="BN1609" s="104"/>
      <c r="BO1609" s="104"/>
      <c r="BP1609" s="104"/>
      <c r="BQ1609" s="104"/>
      <c r="BR1609" s="104"/>
      <c r="BS1609" s="104"/>
      <c r="BT1609" s="104"/>
      <c r="BV1609" s="104"/>
      <c r="BW1609" s="104"/>
      <c r="BX1609" s="104"/>
      <c r="BY1609" s="104"/>
      <c r="BZ1609" s="104"/>
      <c r="CA1609" s="104"/>
      <c r="CB1609" s="104"/>
      <c r="CC1609" s="104"/>
      <c r="CD1609" s="104"/>
      <c r="CE1609" s="104"/>
      <c r="CF1609" s="104"/>
      <c r="CG1609" s="104"/>
      <c r="CJ1609" s="104"/>
      <c r="CL1609" s="104"/>
      <c r="CM1609" s="104"/>
      <c r="CN1609" s="104"/>
      <c r="CO1609" s="104"/>
      <c r="CP1609" s="104"/>
      <c r="CQ1609" s="104"/>
      <c r="CR1609" s="104"/>
      <c r="CS1609" s="104"/>
      <c r="CT1609" s="104"/>
      <c r="CU1609" s="104"/>
    </row>
    <row r="1610" spans="1:99" ht="13" x14ac:dyDescent="0.3">
      <c r="A1610" s="104"/>
      <c r="B1610" s="104"/>
      <c r="C1610" s="104"/>
      <c r="D1610" s="104"/>
      <c r="E1610" s="104"/>
      <c r="F1610" s="104"/>
      <c r="G1610" s="104"/>
      <c r="H1610" s="104"/>
      <c r="I1610" s="104"/>
      <c r="J1610" s="104"/>
      <c r="K1610" s="104"/>
      <c r="L1610" s="104"/>
      <c r="M1610" s="104"/>
      <c r="P1610" s="104"/>
      <c r="Q1610" s="104"/>
      <c r="U1610" s="104"/>
      <c r="AQ1610" s="104"/>
      <c r="AR1610" s="104"/>
      <c r="AS1610" s="104"/>
      <c r="AT1610" s="104"/>
      <c r="AU1610" s="104"/>
      <c r="AV1610" s="104"/>
      <c r="AW1610" s="104"/>
      <c r="AX1610" s="104"/>
      <c r="AY1610" s="104"/>
      <c r="BH1610" s="104"/>
      <c r="BJ1610" s="104"/>
      <c r="BK1610" s="104"/>
      <c r="BL1610" s="104"/>
      <c r="BM1610" s="104"/>
      <c r="BN1610" s="104"/>
      <c r="BO1610" s="104"/>
      <c r="BP1610" s="104"/>
      <c r="BQ1610" s="104"/>
      <c r="BR1610" s="104"/>
      <c r="BS1610" s="104"/>
      <c r="BT1610" s="104"/>
      <c r="BV1610" s="104"/>
      <c r="BW1610" s="104"/>
      <c r="BX1610" s="104"/>
      <c r="BY1610" s="104"/>
      <c r="BZ1610" s="104"/>
      <c r="CA1610" s="104"/>
      <c r="CB1610" s="104"/>
      <c r="CC1610" s="104"/>
      <c r="CD1610" s="104"/>
      <c r="CE1610" s="104"/>
      <c r="CF1610" s="104"/>
      <c r="CG1610" s="104"/>
      <c r="CJ1610" s="104"/>
      <c r="CL1610" s="104"/>
      <c r="CM1610" s="104"/>
      <c r="CN1610" s="104"/>
      <c r="CO1610" s="104"/>
      <c r="CP1610" s="104"/>
      <c r="CQ1610" s="104"/>
      <c r="CR1610" s="104"/>
      <c r="CS1610" s="104"/>
      <c r="CT1610" s="104"/>
      <c r="CU1610" s="104"/>
    </row>
    <row r="1611" spans="1:99" ht="13" x14ac:dyDescent="0.3">
      <c r="A1611" s="104"/>
      <c r="B1611" s="104"/>
      <c r="C1611" s="104"/>
      <c r="D1611" s="104"/>
      <c r="E1611" s="104"/>
      <c r="F1611" s="104"/>
      <c r="G1611" s="104"/>
      <c r="H1611" s="104"/>
      <c r="I1611" s="104"/>
      <c r="J1611" s="104"/>
      <c r="K1611" s="104"/>
      <c r="L1611" s="104"/>
      <c r="M1611" s="104"/>
      <c r="P1611" s="104"/>
      <c r="Q1611" s="104"/>
      <c r="U1611" s="104"/>
      <c r="AQ1611" s="104"/>
      <c r="AR1611" s="104"/>
      <c r="AS1611" s="104"/>
      <c r="AT1611" s="104"/>
      <c r="AU1611" s="104"/>
      <c r="AV1611" s="104"/>
      <c r="AW1611" s="104"/>
      <c r="AX1611" s="104"/>
      <c r="AY1611" s="104"/>
      <c r="BH1611" s="104"/>
      <c r="BJ1611" s="104"/>
      <c r="BK1611" s="104"/>
      <c r="BL1611" s="104"/>
      <c r="BM1611" s="104"/>
      <c r="BN1611" s="104"/>
      <c r="BO1611" s="104"/>
      <c r="BP1611" s="104"/>
      <c r="BQ1611" s="104"/>
      <c r="BR1611" s="104"/>
      <c r="BS1611" s="104"/>
      <c r="BT1611" s="104"/>
      <c r="BV1611" s="104"/>
      <c r="BW1611" s="104"/>
      <c r="BX1611" s="104"/>
      <c r="BY1611" s="104"/>
      <c r="BZ1611" s="104"/>
      <c r="CA1611" s="104"/>
      <c r="CB1611" s="104"/>
      <c r="CC1611" s="104"/>
      <c r="CD1611" s="104"/>
      <c r="CE1611" s="104"/>
      <c r="CF1611" s="104"/>
      <c r="CG1611" s="104"/>
      <c r="CJ1611" s="104"/>
      <c r="CL1611" s="104"/>
      <c r="CM1611" s="104"/>
      <c r="CN1611" s="104"/>
      <c r="CO1611" s="104"/>
      <c r="CP1611" s="104"/>
      <c r="CQ1611" s="104"/>
      <c r="CR1611" s="104"/>
      <c r="CS1611" s="104"/>
      <c r="CT1611" s="104"/>
      <c r="CU1611" s="104"/>
    </row>
    <row r="1612" spans="1:99" ht="13" x14ac:dyDescent="0.3">
      <c r="A1612" s="104"/>
      <c r="B1612" s="104"/>
      <c r="C1612" s="104"/>
      <c r="D1612" s="104"/>
      <c r="E1612" s="104"/>
      <c r="F1612" s="104"/>
      <c r="G1612" s="104"/>
      <c r="H1612" s="104"/>
      <c r="I1612" s="104"/>
      <c r="J1612" s="104"/>
      <c r="K1612" s="104"/>
      <c r="L1612" s="104"/>
      <c r="M1612" s="104"/>
      <c r="P1612" s="104"/>
      <c r="Q1612" s="104"/>
      <c r="U1612" s="104"/>
      <c r="AQ1612" s="104"/>
      <c r="AR1612" s="104"/>
      <c r="AS1612" s="104"/>
      <c r="AT1612" s="104"/>
      <c r="AU1612" s="104"/>
      <c r="AV1612" s="104"/>
      <c r="AW1612" s="104"/>
      <c r="AX1612" s="104"/>
      <c r="AY1612" s="104"/>
      <c r="BH1612" s="104"/>
      <c r="BJ1612" s="104"/>
      <c r="BK1612" s="104"/>
      <c r="BL1612" s="104"/>
      <c r="BM1612" s="104"/>
      <c r="BN1612" s="104"/>
      <c r="BO1612" s="104"/>
      <c r="BP1612" s="104"/>
      <c r="BQ1612" s="104"/>
      <c r="BR1612" s="104"/>
      <c r="BS1612" s="104"/>
      <c r="BT1612" s="104"/>
      <c r="BV1612" s="104"/>
      <c r="BW1612" s="104"/>
      <c r="BX1612" s="104"/>
      <c r="BY1612" s="104"/>
      <c r="BZ1612" s="104"/>
      <c r="CA1612" s="104"/>
      <c r="CB1612" s="104"/>
      <c r="CC1612" s="104"/>
      <c r="CD1612" s="104"/>
      <c r="CE1612" s="104"/>
      <c r="CF1612" s="104"/>
      <c r="CG1612" s="104"/>
      <c r="CJ1612" s="104"/>
      <c r="CL1612" s="104"/>
      <c r="CM1612" s="104"/>
      <c r="CN1612" s="104"/>
      <c r="CO1612" s="104"/>
      <c r="CP1612" s="104"/>
      <c r="CQ1612" s="104"/>
      <c r="CR1612" s="104"/>
      <c r="CS1612" s="104"/>
      <c r="CT1612" s="104"/>
      <c r="CU1612" s="104"/>
    </row>
    <row r="1613" spans="1:99" ht="13" x14ac:dyDescent="0.3">
      <c r="A1613" s="104"/>
      <c r="B1613" s="104"/>
      <c r="C1613" s="104"/>
      <c r="D1613" s="104"/>
      <c r="E1613" s="104"/>
      <c r="F1613" s="104"/>
      <c r="G1613" s="104"/>
      <c r="H1613" s="104"/>
      <c r="I1613" s="104"/>
      <c r="J1613" s="104"/>
      <c r="K1613" s="104"/>
      <c r="L1613" s="104"/>
      <c r="M1613" s="104"/>
      <c r="P1613" s="104"/>
      <c r="Q1613" s="104"/>
      <c r="U1613" s="104"/>
      <c r="AQ1613" s="104"/>
      <c r="AR1613" s="104"/>
      <c r="AS1613" s="104"/>
      <c r="AT1613" s="104"/>
      <c r="AU1613" s="104"/>
      <c r="AV1613" s="104"/>
      <c r="AW1613" s="104"/>
      <c r="AX1613" s="104"/>
      <c r="AY1613" s="104"/>
      <c r="BH1613" s="104"/>
      <c r="BJ1613" s="104"/>
      <c r="BK1613" s="104"/>
      <c r="BL1613" s="104"/>
      <c r="BM1613" s="104"/>
      <c r="BN1613" s="104"/>
      <c r="BO1613" s="104"/>
      <c r="BP1613" s="104"/>
      <c r="BQ1613" s="104"/>
      <c r="BR1613" s="104"/>
      <c r="BS1613" s="104"/>
      <c r="BT1613" s="104"/>
      <c r="BV1613" s="104"/>
      <c r="BW1613" s="104"/>
      <c r="BX1613" s="104"/>
      <c r="BY1613" s="104"/>
      <c r="BZ1613" s="104"/>
      <c r="CA1613" s="104"/>
      <c r="CB1613" s="104"/>
      <c r="CC1613" s="104"/>
      <c r="CD1613" s="104"/>
      <c r="CE1613" s="104"/>
      <c r="CF1613" s="104"/>
      <c r="CG1613" s="104"/>
      <c r="CJ1613" s="104"/>
      <c r="CL1613" s="104"/>
      <c r="CM1613" s="104"/>
      <c r="CN1613" s="104"/>
      <c r="CO1613" s="104"/>
      <c r="CP1613" s="104"/>
      <c r="CQ1613" s="104"/>
      <c r="CR1613" s="104"/>
      <c r="CS1613" s="104"/>
      <c r="CT1613" s="104"/>
      <c r="CU1613" s="104"/>
    </row>
    <row r="1614" spans="1:99" ht="13" x14ac:dyDescent="0.3">
      <c r="A1614" s="104"/>
      <c r="B1614" s="104"/>
      <c r="C1614" s="104"/>
      <c r="D1614" s="104"/>
      <c r="E1614" s="104"/>
      <c r="F1614" s="104"/>
      <c r="G1614" s="104"/>
      <c r="H1614" s="104"/>
      <c r="I1614" s="104"/>
      <c r="J1614" s="104"/>
      <c r="K1614" s="104"/>
      <c r="L1614" s="104"/>
      <c r="M1614" s="104"/>
      <c r="P1614" s="104"/>
      <c r="Q1614" s="104"/>
      <c r="U1614" s="104"/>
      <c r="AQ1614" s="104"/>
      <c r="AR1614" s="104"/>
      <c r="AS1614" s="104"/>
      <c r="AT1614" s="104"/>
      <c r="AU1614" s="104"/>
      <c r="AV1614" s="104"/>
      <c r="AW1614" s="104"/>
      <c r="AX1614" s="104"/>
      <c r="AY1614" s="104"/>
      <c r="BH1614" s="104"/>
      <c r="BJ1614" s="104"/>
      <c r="BK1614" s="104"/>
      <c r="BL1614" s="104"/>
      <c r="BM1614" s="104"/>
      <c r="BN1614" s="104"/>
      <c r="BO1614" s="104"/>
      <c r="BP1614" s="104"/>
      <c r="BQ1614" s="104"/>
      <c r="BR1614" s="104"/>
      <c r="BS1614" s="104"/>
      <c r="BT1614" s="104"/>
      <c r="BV1614" s="104"/>
      <c r="BW1614" s="104"/>
      <c r="BX1614" s="104"/>
      <c r="BY1614" s="104"/>
      <c r="BZ1614" s="104"/>
      <c r="CA1614" s="104"/>
      <c r="CB1614" s="104"/>
      <c r="CC1614" s="104"/>
      <c r="CD1614" s="104"/>
      <c r="CE1614" s="104"/>
      <c r="CF1614" s="104"/>
      <c r="CG1614" s="104"/>
      <c r="CJ1614" s="104"/>
      <c r="CL1614" s="104"/>
      <c r="CM1614" s="104"/>
      <c r="CN1614" s="104"/>
      <c r="CO1614" s="104"/>
      <c r="CP1614" s="104"/>
      <c r="CQ1614" s="104"/>
      <c r="CR1614" s="104"/>
      <c r="CS1614" s="104"/>
      <c r="CT1614" s="104"/>
      <c r="CU1614" s="104"/>
    </row>
    <row r="1615" spans="1:99" ht="13" x14ac:dyDescent="0.3">
      <c r="A1615" s="104"/>
      <c r="B1615" s="104"/>
      <c r="C1615" s="104"/>
      <c r="D1615" s="104"/>
      <c r="E1615" s="104"/>
      <c r="F1615" s="104"/>
      <c r="G1615" s="104"/>
      <c r="H1615" s="104"/>
      <c r="I1615" s="104"/>
      <c r="J1615" s="104"/>
      <c r="K1615" s="104"/>
      <c r="L1615" s="104"/>
      <c r="M1615" s="104"/>
      <c r="P1615" s="104"/>
      <c r="Q1615" s="104"/>
      <c r="U1615" s="104"/>
      <c r="AQ1615" s="104"/>
      <c r="AR1615" s="104"/>
      <c r="AS1615" s="104"/>
      <c r="AT1615" s="104"/>
      <c r="AU1615" s="104"/>
      <c r="AV1615" s="104"/>
      <c r="AW1615" s="104"/>
      <c r="AX1615" s="104"/>
      <c r="AY1615" s="104"/>
      <c r="BH1615" s="104"/>
      <c r="BJ1615" s="104"/>
      <c r="BK1615" s="104"/>
      <c r="BL1615" s="104"/>
      <c r="BM1615" s="104"/>
      <c r="BN1615" s="104"/>
      <c r="BO1615" s="104"/>
      <c r="BP1615" s="104"/>
      <c r="BQ1615" s="104"/>
      <c r="BR1615" s="104"/>
      <c r="BS1615" s="104"/>
      <c r="BT1615" s="104"/>
      <c r="BV1615" s="104"/>
      <c r="BW1615" s="104"/>
      <c r="BX1615" s="104"/>
      <c r="BY1615" s="104"/>
      <c r="BZ1615" s="104"/>
      <c r="CA1615" s="104"/>
      <c r="CB1615" s="104"/>
      <c r="CC1615" s="104"/>
      <c r="CD1615" s="104"/>
      <c r="CE1615" s="104"/>
      <c r="CF1615" s="104"/>
      <c r="CG1615" s="104"/>
      <c r="CJ1615" s="104"/>
      <c r="CL1615" s="104"/>
      <c r="CM1615" s="104"/>
      <c r="CN1615" s="104"/>
      <c r="CO1615" s="104"/>
      <c r="CP1615" s="104"/>
      <c r="CQ1615" s="104"/>
      <c r="CR1615" s="104"/>
      <c r="CS1615" s="104"/>
      <c r="CT1615" s="104"/>
      <c r="CU1615" s="104"/>
    </row>
    <row r="1616" spans="1:99" ht="13" x14ac:dyDescent="0.3">
      <c r="A1616" s="104"/>
      <c r="B1616" s="104"/>
      <c r="C1616" s="104"/>
      <c r="D1616" s="104"/>
      <c r="E1616" s="104"/>
      <c r="F1616" s="104"/>
      <c r="G1616" s="104"/>
      <c r="H1616" s="104"/>
      <c r="I1616" s="104"/>
      <c r="J1616" s="104"/>
      <c r="K1616" s="104"/>
      <c r="L1616" s="104"/>
      <c r="M1616" s="104"/>
      <c r="P1616" s="104"/>
      <c r="Q1616" s="104"/>
      <c r="U1616" s="104"/>
      <c r="AQ1616" s="104"/>
      <c r="AR1616" s="104"/>
      <c r="AS1616" s="104"/>
      <c r="AT1616" s="104"/>
      <c r="AU1616" s="104"/>
      <c r="AV1616" s="104"/>
      <c r="AW1616" s="104"/>
      <c r="AX1616" s="104"/>
      <c r="AY1616" s="104"/>
      <c r="BH1616" s="104"/>
      <c r="BJ1616" s="104"/>
      <c r="BK1616" s="104"/>
      <c r="BL1616" s="104"/>
      <c r="BM1616" s="104"/>
      <c r="BN1616" s="104"/>
      <c r="BO1616" s="104"/>
      <c r="BP1616" s="104"/>
      <c r="BQ1616" s="104"/>
      <c r="BR1616" s="104"/>
      <c r="BS1616" s="104"/>
      <c r="BT1616" s="104"/>
      <c r="BV1616" s="104"/>
      <c r="BW1616" s="104"/>
      <c r="BX1616" s="104"/>
      <c r="BY1616" s="104"/>
      <c r="BZ1616" s="104"/>
      <c r="CA1616" s="104"/>
      <c r="CB1616" s="104"/>
      <c r="CC1616" s="104"/>
      <c r="CD1616" s="104"/>
      <c r="CE1616" s="104"/>
      <c r="CF1616" s="104"/>
      <c r="CG1616" s="104"/>
      <c r="CJ1616" s="104"/>
      <c r="CL1616" s="104"/>
      <c r="CM1616" s="104"/>
      <c r="CN1616" s="104"/>
      <c r="CO1616" s="104"/>
      <c r="CP1616" s="104"/>
      <c r="CQ1616" s="104"/>
      <c r="CR1616" s="104"/>
      <c r="CS1616" s="104"/>
      <c r="CT1616" s="104"/>
      <c r="CU1616" s="104"/>
    </row>
    <row r="1617" spans="1:99" ht="13" x14ac:dyDescent="0.3">
      <c r="A1617" s="104"/>
      <c r="B1617" s="104"/>
      <c r="C1617" s="104"/>
      <c r="D1617" s="104"/>
      <c r="E1617" s="104"/>
      <c r="F1617" s="104"/>
      <c r="G1617" s="104"/>
      <c r="H1617" s="104"/>
      <c r="I1617" s="104"/>
      <c r="J1617" s="104"/>
      <c r="K1617" s="104"/>
      <c r="L1617" s="104"/>
      <c r="M1617" s="104"/>
      <c r="P1617" s="104"/>
      <c r="Q1617" s="104"/>
      <c r="U1617" s="104"/>
      <c r="AQ1617" s="104"/>
      <c r="AR1617" s="104"/>
      <c r="AS1617" s="104"/>
      <c r="AT1617" s="104"/>
      <c r="AU1617" s="104"/>
      <c r="AV1617" s="104"/>
      <c r="AW1617" s="104"/>
      <c r="AX1617" s="104"/>
      <c r="AY1617" s="104"/>
      <c r="BH1617" s="104"/>
      <c r="BJ1617" s="104"/>
      <c r="BK1617" s="104"/>
      <c r="BL1617" s="104"/>
      <c r="BM1617" s="104"/>
      <c r="BN1617" s="104"/>
      <c r="BO1617" s="104"/>
      <c r="BP1617" s="104"/>
      <c r="BQ1617" s="104"/>
      <c r="BR1617" s="104"/>
      <c r="BS1617" s="104"/>
      <c r="BT1617" s="104"/>
      <c r="BV1617" s="104"/>
      <c r="BW1617" s="104"/>
      <c r="BX1617" s="104"/>
      <c r="BY1617" s="104"/>
      <c r="BZ1617" s="104"/>
      <c r="CA1617" s="104"/>
      <c r="CB1617" s="104"/>
      <c r="CC1617" s="104"/>
      <c r="CD1617" s="104"/>
      <c r="CE1617" s="104"/>
      <c r="CF1617" s="104"/>
      <c r="CG1617" s="104"/>
      <c r="CJ1617" s="104"/>
      <c r="CL1617" s="104"/>
      <c r="CM1617" s="104"/>
      <c r="CN1617" s="104"/>
      <c r="CO1617" s="104"/>
      <c r="CP1617" s="104"/>
      <c r="CQ1617" s="104"/>
      <c r="CR1617" s="104"/>
      <c r="CS1617" s="104"/>
      <c r="CT1617" s="104"/>
      <c r="CU1617" s="104"/>
    </row>
    <row r="1618" spans="1:99" ht="13" x14ac:dyDescent="0.3">
      <c r="A1618" s="104"/>
      <c r="B1618" s="104"/>
      <c r="C1618" s="104"/>
      <c r="D1618" s="104"/>
      <c r="E1618" s="104"/>
      <c r="F1618" s="104"/>
      <c r="G1618" s="104"/>
      <c r="H1618" s="104"/>
      <c r="I1618" s="104"/>
      <c r="J1618" s="104"/>
      <c r="K1618" s="104"/>
      <c r="L1618" s="104"/>
      <c r="M1618" s="104"/>
      <c r="P1618" s="104"/>
      <c r="Q1618" s="104"/>
      <c r="U1618" s="104"/>
      <c r="AQ1618" s="104"/>
      <c r="AR1618" s="104"/>
      <c r="AS1618" s="104"/>
      <c r="AT1618" s="104"/>
      <c r="AU1618" s="104"/>
      <c r="AV1618" s="104"/>
      <c r="AW1618" s="104"/>
      <c r="AX1618" s="104"/>
      <c r="AY1618" s="104"/>
      <c r="BH1618" s="104"/>
      <c r="BJ1618" s="104"/>
      <c r="BK1618" s="104"/>
      <c r="BL1618" s="104"/>
      <c r="BM1618" s="104"/>
      <c r="BN1618" s="104"/>
      <c r="BO1618" s="104"/>
      <c r="BP1618" s="104"/>
      <c r="BQ1618" s="104"/>
      <c r="BR1618" s="104"/>
      <c r="BS1618" s="104"/>
      <c r="BT1618" s="104"/>
      <c r="BV1618" s="104"/>
      <c r="BW1618" s="104"/>
      <c r="BX1618" s="104"/>
      <c r="BY1618" s="104"/>
      <c r="BZ1618" s="104"/>
      <c r="CA1618" s="104"/>
      <c r="CB1618" s="104"/>
      <c r="CC1618" s="104"/>
      <c r="CD1618" s="104"/>
      <c r="CE1618" s="104"/>
      <c r="CF1618" s="104"/>
      <c r="CG1618" s="104"/>
      <c r="CJ1618" s="104"/>
      <c r="CL1618" s="104"/>
      <c r="CM1618" s="104"/>
      <c r="CN1618" s="104"/>
      <c r="CO1618" s="104"/>
      <c r="CP1618" s="104"/>
      <c r="CQ1618" s="104"/>
      <c r="CR1618" s="104"/>
      <c r="CS1618" s="104"/>
      <c r="CT1618" s="104"/>
      <c r="CU1618" s="104"/>
    </row>
    <row r="1619" spans="1:99" ht="13" x14ac:dyDescent="0.3">
      <c r="A1619" s="104"/>
      <c r="B1619" s="104"/>
      <c r="C1619" s="104"/>
      <c r="D1619" s="104"/>
      <c r="E1619" s="104"/>
      <c r="F1619" s="104"/>
      <c r="G1619" s="104"/>
      <c r="H1619" s="104"/>
      <c r="I1619" s="104"/>
      <c r="J1619" s="104"/>
      <c r="K1619" s="104"/>
      <c r="L1619" s="104"/>
      <c r="M1619" s="104"/>
      <c r="P1619" s="104"/>
      <c r="Q1619" s="104"/>
      <c r="U1619" s="104"/>
      <c r="AQ1619" s="104"/>
      <c r="AR1619" s="104"/>
      <c r="AS1619" s="104"/>
      <c r="AT1619" s="104"/>
      <c r="AU1619" s="104"/>
      <c r="AV1619" s="104"/>
      <c r="AW1619" s="104"/>
      <c r="AX1619" s="104"/>
      <c r="AY1619" s="104"/>
      <c r="BH1619" s="104"/>
      <c r="BJ1619" s="104"/>
      <c r="BK1619" s="104"/>
      <c r="BL1619" s="104"/>
      <c r="BM1619" s="104"/>
      <c r="BN1619" s="104"/>
      <c r="BO1619" s="104"/>
      <c r="BP1619" s="104"/>
      <c r="BQ1619" s="104"/>
      <c r="BR1619" s="104"/>
      <c r="BS1619" s="104"/>
      <c r="BT1619" s="104"/>
      <c r="BV1619" s="104"/>
      <c r="BW1619" s="104"/>
      <c r="BX1619" s="104"/>
      <c r="BY1619" s="104"/>
      <c r="BZ1619" s="104"/>
      <c r="CA1619" s="104"/>
      <c r="CB1619" s="104"/>
      <c r="CC1619" s="104"/>
      <c r="CD1619" s="104"/>
      <c r="CE1619" s="104"/>
      <c r="CF1619" s="104"/>
      <c r="CG1619" s="104"/>
      <c r="CJ1619" s="104"/>
      <c r="CL1619" s="104"/>
      <c r="CM1619" s="104"/>
      <c r="CN1619" s="104"/>
      <c r="CO1619" s="104"/>
      <c r="CP1619" s="104"/>
      <c r="CQ1619" s="104"/>
      <c r="CR1619" s="104"/>
      <c r="CS1619" s="104"/>
      <c r="CT1619" s="104"/>
      <c r="CU1619" s="104"/>
    </row>
    <row r="1620" spans="1:99" ht="13" x14ac:dyDescent="0.3">
      <c r="A1620" s="104"/>
      <c r="B1620" s="104"/>
      <c r="C1620" s="104"/>
      <c r="D1620" s="104"/>
      <c r="E1620" s="104"/>
      <c r="F1620" s="104"/>
      <c r="G1620" s="104"/>
      <c r="H1620" s="104"/>
      <c r="I1620" s="104"/>
      <c r="J1620" s="104"/>
      <c r="K1620" s="104"/>
      <c r="L1620" s="104"/>
      <c r="M1620" s="104"/>
      <c r="P1620" s="104"/>
      <c r="Q1620" s="104"/>
      <c r="U1620" s="104"/>
      <c r="AQ1620" s="104"/>
      <c r="AR1620" s="104"/>
      <c r="AS1620" s="104"/>
      <c r="AT1620" s="104"/>
      <c r="AU1620" s="104"/>
      <c r="AV1620" s="104"/>
      <c r="AW1620" s="104"/>
      <c r="AX1620" s="104"/>
      <c r="AY1620" s="104"/>
      <c r="BH1620" s="104"/>
      <c r="BJ1620" s="104"/>
      <c r="BK1620" s="104"/>
      <c r="BL1620" s="104"/>
      <c r="BM1620" s="104"/>
      <c r="BN1620" s="104"/>
      <c r="BO1620" s="104"/>
      <c r="BP1620" s="104"/>
      <c r="BQ1620" s="104"/>
      <c r="BR1620" s="104"/>
      <c r="BS1620" s="104"/>
      <c r="BT1620" s="104"/>
      <c r="BV1620" s="104"/>
      <c r="BW1620" s="104"/>
      <c r="BX1620" s="104"/>
      <c r="BY1620" s="104"/>
      <c r="BZ1620" s="104"/>
      <c r="CA1620" s="104"/>
      <c r="CB1620" s="104"/>
      <c r="CC1620" s="104"/>
      <c r="CD1620" s="104"/>
      <c r="CE1620" s="104"/>
      <c r="CF1620" s="104"/>
      <c r="CG1620" s="104"/>
      <c r="CJ1620" s="104"/>
      <c r="CL1620" s="104"/>
      <c r="CM1620" s="104"/>
      <c r="CN1620" s="104"/>
      <c r="CO1620" s="104"/>
      <c r="CP1620" s="104"/>
      <c r="CQ1620" s="104"/>
      <c r="CR1620" s="104"/>
      <c r="CS1620" s="104"/>
      <c r="CT1620" s="104"/>
      <c r="CU1620" s="104"/>
    </row>
    <row r="1621" spans="1:99" ht="13" x14ac:dyDescent="0.3">
      <c r="A1621" s="104"/>
      <c r="B1621" s="104"/>
      <c r="C1621" s="104"/>
      <c r="D1621" s="104"/>
      <c r="E1621" s="104"/>
      <c r="F1621" s="104"/>
      <c r="G1621" s="104"/>
      <c r="H1621" s="104"/>
      <c r="I1621" s="104"/>
      <c r="J1621" s="104"/>
      <c r="K1621" s="104"/>
      <c r="L1621" s="104"/>
      <c r="M1621" s="104"/>
      <c r="P1621" s="104"/>
      <c r="Q1621" s="104"/>
      <c r="U1621" s="104"/>
      <c r="AQ1621" s="104"/>
      <c r="AR1621" s="104"/>
      <c r="AS1621" s="104"/>
      <c r="AT1621" s="104"/>
      <c r="AU1621" s="104"/>
      <c r="AV1621" s="104"/>
      <c r="AW1621" s="104"/>
      <c r="AX1621" s="104"/>
      <c r="AY1621" s="104"/>
      <c r="BH1621" s="104"/>
      <c r="BJ1621" s="104"/>
      <c r="BK1621" s="104"/>
      <c r="BL1621" s="104"/>
      <c r="BM1621" s="104"/>
      <c r="BN1621" s="104"/>
      <c r="BO1621" s="104"/>
      <c r="BP1621" s="104"/>
      <c r="BQ1621" s="104"/>
      <c r="BR1621" s="104"/>
      <c r="BS1621" s="104"/>
      <c r="BT1621" s="104"/>
      <c r="BV1621" s="104"/>
      <c r="BW1621" s="104"/>
      <c r="BX1621" s="104"/>
      <c r="BY1621" s="104"/>
      <c r="BZ1621" s="104"/>
      <c r="CA1621" s="104"/>
      <c r="CB1621" s="104"/>
      <c r="CC1621" s="104"/>
      <c r="CD1621" s="104"/>
      <c r="CE1621" s="104"/>
      <c r="CF1621" s="104"/>
      <c r="CG1621" s="104"/>
      <c r="CJ1621" s="104"/>
      <c r="CL1621" s="104"/>
      <c r="CM1621" s="104"/>
      <c r="CN1621" s="104"/>
      <c r="CO1621" s="104"/>
      <c r="CP1621" s="104"/>
      <c r="CQ1621" s="104"/>
      <c r="CR1621" s="104"/>
      <c r="CS1621" s="104"/>
      <c r="CT1621" s="104"/>
      <c r="CU1621" s="104"/>
    </row>
    <row r="1622" spans="1:99" ht="13" x14ac:dyDescent="0.3">
      <c r="A1622" s="104"/>
      <c r="B1622" s="104"/>
      <c r="C1622" s="104"/>
      <c r="D1622" s="104"/>
      <c r="E1622" s="104"/>
      <c r="F1622" s="104"/>
      <c r="G1622" s="104"/>
      <c r="H1622" s="104"/>
      <c r="I1622" s="104"/>
      <c r="J1622" s="104"/>
      <c r="K1622" s="104"/>
      <c r="L1622" s="104"/>
      <c r="M1622" s="104"/>
      <c r="P1622" s="104"/>
      <c r="Q1622" s="104"/>
      <c r="U1622" s="104"/>
      <c r="AQ1622" s="104"/>
      <c r="AR1622" s="104"/>
      <c r="AS1622" s="104"/>
      <c r="AT1622" s="104"/>
      <c r="AU1622" s="104"/>
      <c r="AV1622" s="104"/>
      <c r="AW1622" s="104"/>
      <c r="AX1622" s="104"/>
      <c r="AY1622" s="104"/>
      <c r="BH1622" s="104"/>
      <c r="BJ1622" s="104"/>
      <c r="BK1622" s="104"/>
      <c r="BL1622" s="104"/>
      <c r="BM1622" s="104"/>
      <c r="BN1622" s="104"/>
      <c r="BO1622" s="104"/>
      <c r="BP1622" s="104"/>
      <c r="BQ1622" s="104"/>
      <c r="BR1622" s="104"/>
      <c r="BS1622" s="104"/>
      <c r="BT1622" s="104"/>
      <c r="BV1622" s="104"/>
      <c r="BW1622" s="104"/>
      <c r="BX1622" s="104"/>
      <c r="BY1622" s="104"/>
      <c r="BZ1622" s="104"/>
      <c r="CA1622" s="104"/>
      <c r="CB1622" s="104"/>
      <c r="CC1622" s="104"/>
      <c r="CD1622" s="104"/>
      <c r="CE1622" s="104"/>
      <c r="CF1622" s="104"/>
      <c r="CG1622" s="104"/>
      <c r="CJ1622" s="104"/>
      <c r="CL1622" s="104"/>
      <c r="CM1622" s="104"/>
      <c r="CN1622" s="104"/>
      <c r="CO1622" s="104"/>
      <c r="CP1622" s="104"/>
      <c r="CQ1622" s="104"/>
      <c r="CR1622" s="104"/>
      <c r="CS1622" s="104"/>
      <c r="CT1622" s="104"/>
      <c r="CU1622" s="104"/>
    </row>
    <row r="1623" spans="1:99" ht="13" x14ac:dyDescent="0.3">
      <c r="A1623" s="104"/>
      <c r="B1623" s="104"/>
      <c r="C1623" s="104"/>
      <c r="D1623" s="104"/>
      <c r="E1623" s="104"/>
      <c r="F1623" s="104"/>
      <c r="G1623" s="104"/>
      <c r="H1623" s="104"/>
      <c r="I1623" s="104"/>
      <c r="J1623" s="104"/>
      <c r="K1623" s="104"/>
      <c r="L1623" s="104"/>
      <c r="M1623" s="104"/>
      <c r="P1623" s="104"/>
      <c r="Q1623" s="104"/>
      <c r="U1623" s="104"/>
      <c r="AQ1623" s="104"/>
      <c r="AR1623" s="104"/>
      <c r="AS1623" s="104"/>
      <c r="AT1623" s="104"/>
      <c r="AU1623" s="104"/>
      <c r="AV1623" s="104"/>
      <c r="AW1623" s="104"/>
      <c r="AX1623" s="104"/>
      <c r="AY1623" s="104"/>
      <c r="BH1623" s="104"/>
      <c r="BJ1623" s="104"/>
      <c r="BK1623" s="104"/>
      <c r="BL1623" s="104"/>
      <c r="BM1623" s="104"/>
      <c r="BN1623" s="104"/>
      <c r="BO1623" s="104"/>
      <c r="BP1623" s="104"/>
      <c r="BQ1623" s="104"/>
      <c r="BR1623" s="104"/>
      <c r="BS1623" s="104"/>
      <c r="BT1623" s="104"/>
      <c r="BV1623" s="104"/>
      <c r="BW1623" s="104"/>
      <c r="BX1623" s="104"/>
      <c r="BY1623" s="104"/>
      <c r="BZ1623" s="104"/>
      <c r="CA1623" s="104"/>
      <c r="CB1623" s="104"/>
      <c r="CC1623" s="104"/>
      <c r="CD1623" s="104"/>
      <c r="CE1623" s="104"/>
      <c r="CF1623" s="104"/>
      <c r="CG1623" s="104"/>
      <c r="CJ1623" s="104"/>
      <c r="CL1623" s="104"/>
      <c r="CM1623" s="104"/>
      <c r="CN1623" s="104"/>
      <c r="CO1623" s="104"/>
      <c r="CP1623" s="104"/>
      <c r="CQ1623" s="104"/>
      <c r="CR1623" s="104"/>
      <c r="CS1623" s="104"/>
      <c r="CT1623" s="104"/>
      <c r="CU1623" s="104"/>
    </row>
    <row r="1624" spans="1:99" ht="13" x14ac:dyDescent="0.3">
      <c r="A1624" s="104"/>
      <c r="B1624" s="104"/>
      <c r="C1624" s="104"/>
      <c r="D1624" s="104"/>
      <c r="E1624" s="104"/>
      <c r="F1624" s="104"/>
      <c r="G1624" s="104"/>
      <c r="H1624" s="104"/>
      <c r="I1624" s="104"/>
      <c r="J1624" s="104"/>
      <c r="K1624" s="104"/>
      <c r="L1624" s="104"/>
      <c r="M1624" s="104"/>
      <c r="P1624" s="104"/>
      <c r="Q1624" s="104"/>
      <c r="U1624" s="104"/>
      <c r="AQ1624" s="104"/>
      <c r="AR1624" s="104"/>
      <c r="AS1624" s="104"/>
      <c r="AT1624" s="104"/>
      <c r="AU1624" s="104"/>
      <c r="AV1624" s="104"/>
      <c r="AW1624" s="104"/>
      <c r="AX1624" s="104"/>
      <c r="AY1624" s="104"/>
      <c r="BH1624" s="104"/>
      <c r="BJ1624" s="104"/>
      <c r="BK1624" s="104"/>
      <c r="BL1624" s="104"/>
      <c r="BM1624" s="104"/>
      <c r="BN1624" s="104"/>
      <c r="BO1624" s="104"/>
      <c r="BP1624" s="104"/>
      <c r="BQ1624" s="104"/>
      <c r="BR1624" s="104"/>
      <c r="BS1624" s="104"/>
      <c r="BT1624" s="104"/>
      <c r="BV1624" s="104"/>
      <c r="BW1624" s="104"/>
      <c r="BX1624" s="104"/>
      <c r="BY1624" s="104"/>
      <c r="BZ1624" s="104"/>
      <c r="CA1624" s="104"/>
      <c r="CB1624" s="104"/>
      <c r="CC1624" s="104"/>
      <c r="CD1624" s="104"/>
      <c r="CE1624" s="104"/>
      <c r="CF1624" s="104"/>
      <c r="CG1624" s="104"/>
      <c r="CJ1624" s="104"/>
      <c r="CL1624" s="104"/>
      <c r="CM1624" s="104"/>
      <c r="CN1624" s="104"/>
      <c r="CO1624" s="104"/>
      <c r="CP1624" s="104"/>
      <c r="CQ1624" s="104"/>
      <c r="CR1624" s="104"/>
      <c r="CS1624" s="104"/>
      <c r="CT1624" s="104"/>
      <c r="CU1624" s="104"/>
    </row>
    <row r="1625" spans="1:99" ht="13" x14ac:dyDescent="0.3">
      <c r="A1625" s="104"/>
      <c r="B1625" s="104"/>
      <c r="C1625" s="104"/>
      <c r="D1625" s="104"/>
      <c r="E1625" s="104"/>
      <c r="F1625" s="104"/>
      <c r="G1625" s="104"/>
      <c r="H1625" s="104"/>
      <c r="I1625" s="104"/>
      <c r="J1625" s="104"/>
      <c r="K1625" s="104"/>
      <c r="L1625" s="104"/>
      <c r="M1625" s="104"/>
      <c r="P1625" s="104"/>
      <c r="Q1625" s="104"/>
      <c r="U1625" s="104"/>
      <c r="AQ1625" s="104"/>
      <c r="AR1625" s="104"/>
      <c r="AS1625" s="104"/>
      <c r="AT1625" s="104"/>
      <c r="AU1625" s="104"/>
      <c r="AV1625" s="104"/>
      <c r="AW1625" s="104"/>
      <c r="AX1625" s="104"/>
      <c r="AY1625" s="104"/>
      <c r="BH1625" s="104"/>
      <c r="BJ1625" s="104"/>
      <c r="BK1625" s="104"/>
      <c r="BL1625" s="104"/>
      <c r="BM1625" s="104"/>
      <c r="BN1625" s="104"/>
      <c r="BO1625" s="104"/>
      <c r="BP1625" s="104"/>
      <c r="BQ1625" s="104"/>
      <c r="BR1625" s="104"/>
      <c r="BS1625" s="104"/>
      <c r="BT1625" s="104"/>
      <c r="BV1625" s="104"/>
      <c r="BW1625" s="104"/>
      <c r="BX1625" s="104"/>
      <c r="BY1625" s="104"/>
      <c r="BZ1625" s="104"/>
      <c r="CA1625" s="104"/>
      <c r="CB1625" s="104"/>
      <c r="CC1625" s="104"/>
      <c r="CD1625" s="104"/>
      <c r="CE1625" s="104"/>
      <c r="CF1625" s="104"/>
      <c r="CG1625" s="104"/>
      <c r="CJ1625" s="104"/>
      <c r="CL1625" s="104"/>
      <c r="CM1625" s="104"/>
      <c r="CN1625" s="104"/>
      <c r="CO1625" s="104"/>
      <c r="CP1625" s="104"/>
      <c r="CQ1625" s="104"/>
      <c r="CR1625" s="104"/>
      <c r="CS1625" s="104"/>
      <c r="CT1625" s="104"/>
      <c r="CU1625" s="104"/>
    </row>
    <row r="1626" spans="1:99" ht="13" x14ac:dyDescent="0.3">
      <c r="A1626" s="104"/>
      <c r="B1626" s="104"/>
      <c r="C1626" s="104"/>
      <c r="D1626" s="104"/>
      <c r="E1626" s="104"/>
      <c r="F1626" s="104"/>
      <c r="G1626" s="104"/>
      <c r="H1626" s="104"/>
      <c r="I1626" s="104"/>
      <c r="J1626" s="104"/>
      <c r="K1626" s="104"/>
      <c r="L1626" s="104"/>
      <c r="M1626" s="104"/>
      <c r="P1626" s="104"/>
      <c r="Q1626" s="104"/>
      <c r="U1626" s="104"/>
      <c r="AQ1626" s="104"/>
      <c r="AR1626" s="104"/>
      <c r="AS1626" s="104"/>
      <c r="AT1626" s="104"/>
      <c r="AU1626" s="104"/>
      <c r="AV1626" s="104"/>
      <c r="AW1626" s="104"/>
      <c r="AX1626" s="104"/>
      <c r="AY1626" s="104"/>
      <c r="BH1626" s="104"/>
      <c r="BJ1626" s="104"/>
      <c r="BK1626" s="104"/>
      <c r="BL1626" s="104"/>
      <c r="BM1626" s="104"/>
      <c r="BN1626" s="104"/>
      <c r="BO1626" s="104"/>
      <c r="BP1626" s="104"/>
      <c r="BQ1626" s="104"/>
      <c r="BR1626" s="104"/>
      <c r="BS1626" s="104"/>
      <c r="BT1626" s="104"/>
      <c r="BV1626" s="104"/>
      <c r="BW1626" s="104"/>
      <c r="BX1626" s="104"/>
      <c r="BY1626" s="104"/>
      <c r="BZ1626" s="104"/>
      <c r="CA1626" s="104"/>
      <c r="CB1626" s="104"/>
      <c r="CC1626" s="104"/>
      <c r="CD1626" s="104"/>
      <c r="CE1626" s="104"/>
      <c r="CF1626" s="104"/>
      <c r="CG1626" s="104"/>
      <c r="CJ1626" s="104"/>
      <c r="CL1626" s="104"/>
      <c r="CM1626" s="104"/>
      <c r="CN1626" s="104"/>
      <c r="CO1626" s="104"/>
      <c r="CP1626" s="104"/>
      <c r="CQ1626" s="104"/>
      <c r="CR1626" s="104"/>
      <c r="CS1626" s="104"/>
      <c r="CT1626" s="104"/>
      <c r="CU1626" s="104"/>
    </row>
    <row r="1627" spans="1:99" ht="13" x14ac:dyDescent="0.3">
      <c r="A1627" s="104"/>
      <c r="B1627" s="104"/>
      <c r="C1627" s="104"/>
      <c r="D1627" s="104"/>
      <c r="E1627" s="104"/>
      <c r="F1627" s="104"/>
      <c r="G1627" s="104"/>
      <c r="H1627" s="104"/>
      <c r="I1627" s="104"/>
      <c r="J1627" s="104"/>
      <c r="K1627" s="104"/>
      <c r="L1627" s="104"/>
      <c r="M1627" s="104"/>
      <c r="P1627" s="104"/>
      <c r="Q1627" s="104"/>
      <c r="U1627" s="104"/>
      <c r="AQ1627" s="104"/>
      <c r="AR1627" s="104"/>
      <c r="AS1627" s="104"/>
      <c r="AT1627" s="104"/>
      <c r="AU1627" s="104"/>
      <c r="AV1627" s="104"/>
      <c r="AW1627" s="104"/>
      <c r="AX1627" s="104"/>
      <c r="AY1627" s="104"/>
      <c r="BH1627" s="104"/>
      <c r="BJ1627" s="104"/>
      <c r="BK1627" s="104"/>
      <c r="BL1627" s="104"/>
      <c r="BM1627" s="104"/>
      <c r="BN1627" s="104"/>
      <c r="BO1627" s="104"/>
      <c r="BP1627" s="104"/>
      <c r="BQ1627" s="104"/>
      <c r="BR1627" s="104"/>
      <c r="BS1627" s="104"/>
      <c r="BT1627" s="104"/>
      <c r="BV1627" s="104"/>
      <c r="BW1627" s="104"/>
      <c r="BX1627" s="104"/>
      <c r="BY1627" s="104"/>
      <c r="BZ1627" s="104"/>
      <c r="CA1627" s="104"/>
      <c r="CB1627" s="104"/>
      <c r="CC1627" s="104"/>
      <c r="CD1627" s="104"/>
      <c r="CE1627" s="104"/>
      <c r="CF1627" s="104"/>
      <c r="CG1627" s="104"/>
      <c r="CJ1627" s="104"/>
      <c r="CL1627" s="104"/>
      <c r="CM1627" s="104"/>
      <c r="CN1627" s="104"/>
      <c r="CO1627" s="104"/>
      <c r="CP1627" s="104"/>
      <c r="CQ1627" s="104"/>
      <c r="CR1627" s="104"/>
      <c r="CS1627" s="104"/>
      <c r="CT1627" s="104"/>
      <c r="CU1627" s="104"/>
    </row>
    <row r="1628" spans="1:99" ht="13" x14ac:dyDescent="0.3">
      <c r="A1628" s="104"/>
      <c r="B1628" s="104"/>
      <c r="C1628" s="104"/>
      <c r="D1628" s="104"/>
      <c r="E1628" s="104"/>
      <c r="F1628" s="104"/>
      <c r="G1628" s="104"/>
      <c r="H1628" s="104"/>
      <c r="I1628" s="104"/>
      <c r="J1628" s="104"/>
      <c r="K1628" s="104"/>
      <c r="L1628" s="104"/>
      <c r="M1628" s="104"/>
      <c r="P1628" s="104"/>
      <c r="Q1628" s="104"/>
      <c r="U1628" s="104"/>
      <c r="AQ1628" s="104"/>
      <c r="AR1628" s="104"/>
      <c r="AS1628" s="104"/>
      <c r="AT1628" s="104"/>
      <c r="AU1628" s="104"/>
      <c r="AV1628" s="104"/>
      <c r="AW1628" s="104"/>
      <c r="AX1628" s="104"/>
      <c r="AY1628" s="104"/>
      <c r="BH1628" s="104"/>
      <c r="BJ1628" s="104"/>
      <c r="BK1628" s="104"/>
      <c r="BL1628" s="104"/>
      <c r="BM1628" s="104"/>
      <c r="BN1628" s="104"/>
      <c r="BO1628" s="104"/>
      <c r="BP1628" s="104"/>
      <c r="BQ1628" s="104"/>
      <c r="BR1628" s="104"/>
      <c r="BS1628" s="104"/>
      <c r="BT1628" s="104"/>
      <c r="BV1628" s="104"/>
      <c r="BW1628" s="104"/>
      <c r="BX1628" s="104"/>
      <c r="BY1628" s="104"/>
      <c r="BZ1628" s="104"/>
      <c r="CA1628" s="104"/>
      <c r="CB1628" s="104"/>
      <c r="CC1628" s="104"/>
      <c r="CD1628" s="104"/>
      <c r="CE1628" s="104"/>
      <c r="CF1628" s="104"/>
      <c r="CG1628" s="104"/>
      <c r="CJ1628" s="104"/>
      <c r="CL1628" s="104"/>
      <c r="CM1628" s="104"/>
      <c r="CN1628" s="104"/>
      <c r="CO1628" s="104"/>
      <c r="CP1628" s="104"/>
      <c r="CQ1628" s="104"/>
      <c r="CR1628" s="104"/>
      <c r="CS1628" s="104"/>
      <c r="CT1628" s="104"/>
      <c r="CU1628" s="104"/>
    </row>
    <row r="1629" spans="1:99" ht="13" x14ac:dyDescent="0.3">
      <c r="A1629" s="104"/>
      <c r="B1629" s="104"/>
      <c r="C1629" s="104"/>
      <c r="D1629" s="104"/>
      <c r="E1629" s="104"/>
      <c r="F1629" s="104"/>
      <c r="G1629" s="104"/>
      <c r="H1629" s="104"/>
      <c r="I1629" s="104"/>
      <c r="J1629" s="104"/>
      <c r="K1629" s="104"/>
      <c r="L1629" s="104"/>
      <c r="M1629" s="104"/>
      <c r="P1629" s="104"/>
      <c r="Q1629" s="104"/>
      <c r="U1629" s="104"/>
      <c r="AQ1629" s="104"/>
      <c r="AR1629" s="104"/>
      <c r="AS1629" s="104"/>
      <c r="AT1629" s="104"/>
      <c r="AU1629" s="104"/>
      <c r="AV1629" s="104"/>
      <c r="AW1629" s="104"/>
      <c r="AX1629" s="104"/>
      <c r="AY1629" s="104"/>
      <c r="BH1629" s="104"/>
      <c r="BJ1629" s="104"/>
      <c r="BK1629" s="104"/>
      <c r="BL1629" s="104"/>
      <c r="BM1629" s="104"/>
      <c r="BN1629" s="104"/>
      <c r="BO1629" s="104"/>
      <c r="BP1629" s="104"/>
      <c r="BQ1629" s="104"/>
      <c r="BR1629" s="104"/>
      <c r="BS1629" s="104"/>
      <c r="BT1629" s="104"/>
      <c r="BV1629" s="104"/>
      <c r="BW1629" s="104"/>
      <c r="BX1629" s="104"/>
      <c r="BY1629" s="104"/>
      <c r="BZ1629" s="104"/>
      <c r="CA1629" s="104"/>
      <c r="CB1629" s="104"/>
      <c r="CC1629" s="104"/>
      <c r="CD1629" s="104"/>
      <c r="CE1629" s="104"/>
      <c r="CF1629" s="104"/>
      <c r="CG1629" s="104"/>
      <c r="CJ1629" s="104"/>
      <c r="CL1629" s="104"/>
      <c r="CM1629" s="104"/>
      <c r="CN1629" s="104"/>
      <c r="CO1629" s="104"/>
      <c r="CP1629" s="104"/>
      <c r="CQ1629" s="104"/>
      <c r="CR1629" s="104"/>
      <c r="CS1629" s="104"/>
      <c r="CT1629" s="104"/>
      <c r="CU1629" s="104"/>
    </row>
    <row r="1630" spans="1:99" ht="13" x14ac:dyDescent="0.3">
      <c r="A1630" s="104"/>
      <c r="B1630" s="104"/>
      <c r="C1630" s="104"/>
      <c r="D1630" s="104"/>
      <c r="E1630" s="104"/>
      <c r="F1630" s="104"/>
      <c r="G1630" s="104"/>
      <c r="H1630" s="104"/>
      <c r="I1630" s="104"/>
      <c r="J1630" s="104"/>
      <c r="K1630" s="104"/>
      <c r="L1630" s="104"/>
      <c r="M1630" s="104"/>
      <c r="P1630" s="104"/>
      <c r="Q1630" s="104"/>
      <c r="U1630" s="104"/>
      <c r="AQ1630" s="104"/>
      <c r="AR1630" s="104"/>
      <c r="AS1630" s="104"/>
      <c r="AT1630" s="104"/>
      <c r="AU1630" s="104"/>
      <c r="AV1630" s="104"/>
      <c r="AW1630" s="104"/>
      <c r="AX1630" s="104"/>
      <c r="AY1630" s="104"/>
      <c r="BH1630" s="104"/>
      <c r="BJ1630" s="104"/>
      <c r="BK1630" s="104"/>
      <c r="BL1630" s="104"/>
      <c r="BM1630" s="104"/>
      <c r="BN1630" s="104"/>
      <c r="BO1630" s="104"/>
      <c r="BP1630" s="104"/>
      <c r="BQ1630" s="104"/>
      <c r="BR1630" s="104"/>
      <c r="BS1630" s="104"/>
      <c r="BT1630" s="104"/>
      <c r="BV1630" s="104"/>
      <c r="BW1630" s="104"/>
      <c r="BX1630" s="104"/>
      <c r="BY1630" s="104"/>
      <c r="BZ1630" s="104"/>
      <c r="CA1630" s="104"/>
      <c r="CB1630" s="104"/>
      <c r="CC1630" s="104"/>
      <c r="CD1630" s="104"/>
      <c r="CE1630" s="104"/>
      <c r="CF1630" s="104"/>
      <c r="CG1630" s="104"/>
      <c r="CJ1630" s="104"/>
      <c r="CL1630" s="104"/>
      <c r="CM1630" s="104"/>
      <c r="CN1630" s="104"/>
      <c r="CO1630" s="104"/>
      <c r="CP1630" s="104"/>
      <c r="CQ1630" s="104"/>
      <c r="CR1630" s="104"/>
      <c r="CS1630" s="104"/>
      <c r="CT1630" s="104"/>
      <c r="CU1630" s="104"/>
    </row>
    <row r="1631" spans="1:99" ht="13" x14ac:dyDescent="0.3">
      <c r="A1631" s="104"/>
      <c r="B1631" s="104"/>
      <c r="C1631" s="104"/>
      <c r="D1631" s="104"/>
      <c r="E1631" s="104"/>
      <c r="F1631" s="104"/>
      <c r="G1631" s="104"/>
      <c r="H1631" s="104"/>
      <c r="I1631" s="104"/>
      <c r="J1631" s="104"/>
      <c r="K1631" s="104"/>
      <c r="L1631" s="104"/>
      <c r="M1631" s="104"/>
      <c r="P1631" s="104"/>
      <c r="Q1631" s="104"/>
      <c r="U1631" s="104"/>
      <c r="AQ1631" s="104"/>
      <c r="AR1631" s="104"/>
      <c r="AS1631" s="104"/>
      <c r="AT1631" s="104"/>
      <c r="AU1631" s="104"/>
      <c r="AV1631" s="104"/>
      <c r="AW1631" s="104"/>
      <c r="AX1631" s="104"/>
      <c r="AY1631" s="104"/>
      <c r="BH1631" s="104"/>
      <c r="BJ1631" s="104"/>
      <c r="BK1631" s="104"/>
      <c r="BL1631" s="104"/>
      <c r="BM1631" s="104"/>
      <c r="BN1631" s="104"/>
      <c r="BO1631" s="104"/>
      <c r="BP1631" s="104"/>
      <c r="BQ1631" s="104"/>
      <c r="BR1631" s="104"/>
      <c r="BS1631" s="104"/>
      <c r="BT1631" s="104"/>
      <c r="BV1631" s="104"/>
      <c r="BW1631" s="104"/>
      <c r="BX1631" s="104"/>
      <c r="BY1631" s="104"/>
      <c r="BZ1631" s="104"/>
      <c r="CA1631" s="104"/>
      <c r="CB1631" s="104"/>
      <c r="CC1631" s="104"/>
      <c r="CD1631" s="104"/>
      <c r="CE1631" s="104"/>
      <c r="CF1631" s="104"/>
      <c r="CG1631" s="104"/>
      <c r="CJ1631" s="104"/>
      <c r="CL1631" s="104"/>
      <c r="CM1631" s="104"/>
      <c r="CN1631" s="104"/>
      <c r="CO1631" s="104"/>
      <c r="CP1631" s="104"/>
      <c r="CQ1631" s="104"/>
      <c r="CR1631" s="104"/>
      <c r="CS1631" s="104"/>
      <c r="CT1631" s="104"/>
      <c r="CU1631" s="104"/>
    </row>
    <row r="1632" spans="1:99" ht="13" x14ac:dyDescent="0.3">
      <c r="A1632" s="104"/>
      <c r="B1632" s="104"/>
      <c r="C1632" s="104"/>
      <c r="D1632" s="104"/>
      <c r="E1632" s="104"/>
      <c r="F1632" s="104"/>
      <c r="G1632" s="104"/>
      <c r="H1632" s="104"/>
      <c r="I1632" s="104"/>
      <c r="J1632" s="104"/>
      <c r="K1632" s="104"/>
      <c r="L1632" s="104"/>
      <c r="M1632" s="104"/>
      <c r="P1632" s="104"/>
      <c r="Q1632" s="104"/>
      <c r="U1632" s="104"/>
      <c r="AQ1632" s="104"/>
      <c r="AR1632" s="104"/>
      <c r="AS1632" s="104"/>
      <c r="AT1632" s="104"/>
      <c r="AU1632" s="104"/>
      <c r="AV1632" s="104"/>
      <c r="AW1632" s="104"/>
      <c r="AX1632" s="104"/>
      <c r="AY1632" s="104"/>
      <c r="BH1632" s="104"/>
      <c r="BJ1632" s="104"/>
      <c r="BK1632" s="104"/>
      <c r="BL1632" s="104"/>
      <c r="BM1632" s="104"/>
      <c r="BN1632" s="104"/>
      <c r="BO1632" s="104"/>
      <c r="BP1632" s="104"/>
      <c r="BQ1632" s="104"/>
      <c r="BR1632" s="104"/>
      <c r="BS1632" s="104"/>
      <c r="BT1632" s="104"/>
      <c r="BV1632" s="104"/>
      <c r="BW1632" s="104"/>
      <c r="BX1632" s="104"/>
      <c r="BY1632" s="104"/>
      <c r="BZ1632" s="104"/>
      <c r="CA1632" s="104"/>
      <c r="CB1632" s="104"/>
      <c r="CC1632" s="104"/>
      <c r="CD1632" s="104"/>
      <c r="CE1632" s="104"/>
      <c r="CF1632" s="104"/>
      <c r="CG1632" s="104"/>
      <c r="CJ1632" s="104"/>
      <c r="CL1632" s="104"/>
      <c r="CM1632" s="104"/>
      <c r="CN1632" s="104"/>
      <c r="CO1632" s="104"/>
      <c r="CP1632" s="104"/>
      <c r="CQ1632" s="104"/>
      <c r="CR1632" s="104"/>
      <c r="CS1632" s="104"/>
      <c r="CT1632" s="104"/>
      <c r="CU1632" s="104"/>
    </row>
    <row r="1633" spans="1:99" ht="13" x14ac:dyDescent="0.3">
      <c r="A1633" s="104"/>
      <c r="B1633" s="104"/>
      <c r="C1633" s="104"/>
      <c r="D1633" s="104"/>
      <c r="E1633" s="104"/>
      <c r="F1633" s="104"/>
      <c r="G1633" s="104"/>
      <c r="H1633" s="104"/>
      <c r="I1633" s="104"/>
      <c r="J1633" s="104"/>
      <c r="K1633" s="104"/>
      <c r="L1633" s="104"/>
      <c r="M1633" s="104"/>
      <c r="P1633" s="104"/>
      <c r="Q1633" s="104"/>
      <c r="U1633" s="104"/>
      <c r="AQ1633" s="104"/>
      <c r="AR1633" s="104"/>
      <c r="AS1633" s="104"/>
      <c r="AT1633" s="104"/>
      <c r="AU1633" s="104"/>
      <c r="AV1633" s="104"/>
      <c r="AW1633" s="104"/>
      <c r="AX1633" s="104"/>
      <c r="AY1633" s="104"/>
      <c r="BH1633" s="104"/>
      <c r="BJ1633" s="104"/>
      <c r="BK1633" s="104"/>
      <c r="BL1633" s="104"/>
      <c r="BM1633" s="104"/>
      <c r="BN1633" s="104"/>
      <c r="BO1633" s="104"/>
      <c r="BP1633" s="104"/>
      <c r="BQ1633" s="104"/>
      <c r="BR1633" s="104"/>
      <c r="BS1633" s="104"/>
      <c r="BT1633" s="104"/>
      <c r="BV1633" s="104"/>
      <c r="BW1633" s="104"/>
      <c r="BX1633" s="104"/>
      <c r="BY1633" s="104"/>
      <c r="BZ1633" s="104"/>
      <c r="CA1633" s="104"/>
      <c r="CB1633" s="104"/>
      <c r="CC1633" s="104"/>
      <c r="CD1633" s="104"/>
      <c r="CE1633" s="104"/>
      <c r="CF1633" s="104"/>
      <c r="CG1633" s="104"/>
      <c r="CJ1633" s="104"/>
      <c r="CL1633" s="104"/>
      <c r="CM1633" s="104"/>
      <c r="CN1633" s="104"/>
      <c r="CO1633" s="104"/>
      <c r="CP1633" s="104"/>
      <c r="CQ1633" s="104"/>
      <c r="CR1633" s="104"/>
      <c r="CS1633" s="104"/>
      <c r="CT1633" s="104"/>
      <c r="CU1633" s="104"/>
    </row>
    <row r="1634" spans="1:99" ht="13" x14ac:dyDescent="0.3">
      <c r="A1634" s="104"/>
      <c r="B1634" s="104"/>
      <c r="C1634" s="104"/>
      <c r="D1634" s="104"/>
      <c r="E1634" s="104"/>
      <c r="F1634" s="104"/>
      <c r="G1634" s="104"/>
      <c r="H1634" s="104"/>
      <c r="I1634" s="104"/>
      <c r="J1634" s="104"/>
      <c r="K1634" s="104"/>
      <c r="L1634" s="104"/>
      <c r="M1634" s="104"/>
      <c r="P1634" s="104"/>
      <c r="Q1634" s="104"/>
      <c r="U1634" s="104"/>
      <c r="AQ1634" s="104"/>
      <c r="AR1634" s="104"/>
      <c r="AS1634" s="104"/>
      <c r="AT1634" s="104"/>
      <c r="AU1634" s="104"/>
      <c r="AV1634" s="104"/>
      <c r="AW1634" s="104"/>
      <c r="AX1634" s="104"/>
      <c r="AY1634" s="104"/>
      <c r="BH1634" s="104"/>
      <c r="BJ1634" s="104"/>
      <c r="BK1634" s="104"/>
      <c r="BL1634" s="104"/>
      <c r="BM1634" s="104"/>
      <c r="BN1634" s="104"/>
      <c r="BO1634" s="104"/>
      <c r="BP1634" s="104"/>
      <c r="BQ1634" s="104"/>
      <c r="BR1634" s="104"/>
      <c r="BS1634" s="104"/>
      <c r="BT1634" s="104"/>
      <c r="BV1634" s="104"/>
      <c r="BW1634" s="104"/>
      <c r="BX1634" s="104"/>
      <c r="BY1634" s="104"/>
      <c r="BZ1634" s="104"/>
      <c r="CA1634" s="104"/>
      <c r="CB1634" s="104"/>
      <c r="CC1634" s="104"/>
      <c r="CD1634" s="104"/>
      <c r="CE1634" s="104"/>
      <c r="CF1634" s="104"/>
      <c r="CG1634" s="104"/>
      <c r="CJ1634" s="104"/>
      <c r="CL1634" s="104"/>
      <c r="CM1634" s="104"/>
      <c r="CN1634" s="104"/>
      <c r="CO1634" s="104"/>
      <c r="CP1634" s="104"/>
      <c r="CQ1634" s="104"/>
      <c r="CR1634" s="104"/>
      <c r="CS1634" s="104"/>
      <c r="CT1634" s="104"/>
      <c r="CU1634" s="104"/>
    </row>
    <row r="1635" spans="1:99" ht="13" x14ac:dyDescent="0.3">
      <c r="A1635" s="104"/>
      <c r="B1635" s="104"/>
      <c r="C1635" s="104"/>
      <c r="D1635" s="104"/>
      <c r="E1635" s="104"/>
      <c r="F1635" s="104"/>
      <c r="G1635" s="104"/>
      <c r="H1635" s="104"/>
      <c r="I1635" s="104"/>
      <c r="J1635" s="104"/>
      <c r="K1635" s="104"/>
      <c r="L1635" s="104"/>
      <c r="M1635" s="104"/>
      <c r="P1635" s="104"/>
      <c r="Q1635" s="104"/>
      <c r="U1635" s="104"/>
      <c r="AQ1635" s="104"/>
      <c r="AR1635" s="104"/>
      <c r="AS1635" s="104"/>
      <c r="AT1635" s="104"/>
      <c r="AU1635" s="104"/>
      <c r="AV1635" s="104"/>
      <c r="AW1635" s="104"/>
      <c r="AX1635" s="104"/>
      <c r="AY1635" s="104"/>
      <c r="BH1635" s="104"/>
      <c r="BJ1635" s="104"/>
      <c r="BK1635" s="104"/>
      <c r="BL1635" s="104"/>
      <c r="BM1635" s="104"/>
      <c r="BN1635" s="104"/>
      <c r="BO1635" s="104"/>
      <c r="BP1635" s="104"/>
      <c r="BQ1635" s="104"/>
      <c r="BR1635" s="104"/>
      <c r="BS1635" s="104"/>
      <c r="BT1635" s="104"/>
      <c r="BV1635" s="104"/>
      <c r="BW1635" s="104"/>
      <c r="BX1635" s="104"/>
      <c r="BY1635" s="104"/>
      <c r="BZ1635" s="104"/>
      <c r="CA1635" s="104"/>
      <c r="CB1635" s="104"/>
      <c r="CC1635" s="104"/>
      <c r="CD1635" s="104"/>
      <c r="CE1635" s="104"/>
      <c r="CF1635" s="104"/>
      <c r="CG1635" s="104"/>
      <c r="CJ1635" s="104"/>
      <c r="CL1635" s="104"/>
      <c r="CM1635" s="104"/>
      <c r="CN1635" s="104"/>
      <c r="CO1635" s="104"/>
      <c r="CP1635" s="104"/>
      <c r="CQ1635" s="104"/>
      <c r="CR1635" s="104"/>
      <c r="CS1635" s="104"/>
      <c r="CT1635" s="104"/>
      <c r="CU1635" s="104"/>
    </row>
    <row r="1636" spans="1:99" ht="13" x14ac:dyDescent="0.3">
      <c r="A1636" s="104"/>
      <c r="B1636" s="104"/>
      <c r="C1636" s="104"/>
      <c r="D1636" s="104"/>
      <c r="E1636" s="104"/>
      <c r="F1636" s="104"/>
      <c r="G1636" s="104"/>
      <c r="H1636" s="104"/>
      <c r="I1636" s="104"/>
      <c r="J1636" s="104"/>
      <c r="K1636" s="104"/>
      <c r="L1636" s="104"/>
      <c r="M1636" s="104"/>
      <c r="P1636" s="104"/>
      <c r="Q1636" s="104"/>
      <c r="U1636" s="104"/>
      <c r="AQ1636" s="104"/>
      <c r="AR1636" s="104"/>
      <c r="AS1636" s="104"/>
      <c r="AT1636" s="104"/>
      <c r="AU1636" s="104"/>
      <c r="AV1636" s="104"/>
      <c r="AW1636" s="104"/>
      <c r="AX1636" s="104"/>
      <c r="AY1636" s="104"/>
      <c r="BH1636" s="104"/>
      <c r="BJ1636" s="104"/>
      <c r="BK1636" s="104"/>
      <c r="BL1636" s="104"/>
      <c r="BM1636" s="104"/>
      <c r="BN1636" s="104"/>
      <c r="BO1636" s="104"/>
      <c r="BP1636" s="104"/>
      <c r="BQ1636" s="104"/>
      <c r="BR1636" s="104"/>
      <c r="BS1636" s="104"/>
      <c r="BT1636" s="104"/>
      <c r="BV1636" s="104"/>
      <c r="BW1636" s="104"/>
      <c r="BX1636" s="104"/>
      <c r="BY1636" s="104"/>
      <c r="BZ1636" s="104"/>
      <c r="CA1636" s="104"/>
      <c r="CB1636" s="104"/>
      <c r="CC1636" s="104"/>
      <c r="CD1636" s="104"/>
      <c r="CE1636" s="104"/>
      <c r="CF1636" s="104"/>
      <c r="CG1636" s="104"/>
      <c r="CJ1636" s="104"/>
      <c r="CL1636" s="104"/>
      <c r="CM1636" s="104"/>
      <c r="CN1636" s="104"/>
      <c r="CO1636" s="104"/>
      <c r="CP1636" s="104"/>
      <c r="CQ1636" s="104"/>
      <c r="CR1636" s="104"/>
      <c r="CS1636" s="104"/>
      <c r="CT1636" s="104"/>
      <c r="CU1636" s="104"/>
    </row>
    <row r="1637" spans="1:99" ht="13" x14ac:dyDescent="0.3">
      <c r="A1637" s="104"/>
      <c r="B1637" s="104"/>
      <c r="C1637" s="104"/>
      <c r="D1637" s="104"/>
      <c r="E1637" s="104"/>
      <c r="F1637" s="104"/>
      <c r="G1637" s="104"/>
      <c r="H1637" s="104"/>
      <c r="I1637" s="104"/>
      <c r="J1637" s="104"/>
      <c r="K1637" s="104"/>
      <c r="L1637" s="104"/>
      <c r="M1637" s="104"/>
      <c r="P1637" s="104"/>
      <c r="Q1637" s="104"/>
      <c r="U1637" s="104"/>
      <c r="AQ1637" s="104"/>
      <c r="AR1637" s="104"/>
      <c r="AS1637" s="104"/>
      <c r="AT1637" s="104"/>
      <c r="AU1637" s="104"/>
      <c r="AV1637" s="104"/>
      <c r="AW1637" s="104"/>
      <c r="AX1637" s="104"/>
      <c r="AY1637" s="104"/>
      <c r="BH1637" s="104"/>
      <c r="BJ1637" s="104"/>
      <c r="BK1637" s="104"/>
      <c r="BL1637" s="104"/>
      <c r="BM1637" s="104"/>
      <c r="BN1637" s="104"/>
      <c r="BO1637" s="104"/>
      <c r="BP1637" s="104"/>
      <c r="BQ1637" s="104"/>
      <c r="BR1637" s="104"/>
      <c r="BS1637" s="104"/>
      <c r="BT1637" s="104"/>
      <c r="BV1637" s="104"/>
      <c r="BW1637" s="104"/>
      <c r="BX1637" s="104"/>
      <c r="BY1637" s="104"/>
      <c r="BZ1637" s="104"/>
      <c r="CA1637" s="104"/>
      <c r="CB1637" s="104"/>
      <c r="CC1637" s="104"/>
      <c r="CD1637" s="104"/>
      <c r="CE1637" s="104"/>
      <c r="CF1637" s="104"/>
      <c r="CG1637" s="104"/>
      <c r="CJ1637" s="104"/>
      <c r="CL1637" s="104"/>
      <c r="CM1637" s="104"/>
      <c r="CN1637" s="104"/>
      <c r="CO1637" s="104"/>
      <c r="CP1637" s="104"/>
      <c r="CQ1637" s="104"/>
      <c r="CR1637" s="104"/>
      <c r="CS1637" s="104"/>
      <c r="CT1637" s="104"/>
      <c r="CU1637" s="104"/>
    </row>
    <row r="1638" spans="1:99" ht="13" x14ac:dyDescent="0.3">
      <c r="A1638" s="104"/>
      <c r="B1638" s="104"/>
      <c r="C1638" s="104"/>
      <c r="D1638" s="104"/>
      <c r="E1638" s="104"/>
      <c r="F1638" s="104"/>
      <c r="G1638" s="104"/>
      <c r="H1638" s="104"/>
      <c r="I1638" s="104"/>
      <c r="J1638" s="104"/>
      <c r="K1638" s="104"/>
      <c r="L1638" s="104"/>
      <c r="M1638" s="104"/>
      <c r="P1638" s="104"/>
      <c r="Q1638" s="104"/>
      <c r="U1638" s="104"/>
      <c r="AQ1638" s="104"/>
      <c r="AR1638" s="104"/>
      <c r="AS1638" s="104"/>
      <c r="AT1638" s="104"/>
      <c r="AU1638" s="104"/>
      <c r="AV1638" s="104"/>
      <c r="AW1638" s="104"/>
      <c r="AX1638" s="104"/>
      <c r="AY1638" s="104"/>
      <c r="BH1638" s="104"/>
      <c r="BJ1638" s="104"/>
      <c r="BK1638" s="104"/>
      <c r="BL1638" s="104"/>
      <c r="BM1638" s="104"/>
      <c r="BN1638" s="104"/>
      <c r="BO1638" s="104"/>
      <c r="BP1638" s="104"/>
      <c r="BQ1638" s="104"/>
      <c r="BR1638" s="104"/>
      <c r="BS1638" s="104"/>
      <c r="BT1638" s="104"/>
      <c r="BV1638" s="104"/>
      <c r="BW1638" s="104"/>
      <c r="BX1638" s="104"/>
      <c r="BY1638" s="104"/>
      <c r="BZ1638" s="104"/>
      <c r="CA1638" s="104"/>
      <c r="CB1638" s="104"/>
      <c r="CC1638" s="104"/>
      <c r="CD1638" s="104"/>
      <c r="CE1638" s="104"/>
      <c r="CF1638" s="104"/>
      <c r="CG1638" s="104"/>
      <c r="CJ1638" s="104"/>
      <c r="CL1638" s="104"/>
      <c r="CM1638" s="104"/>
      <c r="CN1638" s="104"/>
      <c r="CO1638" s="104"/>
      <c r="CP1638" s="104"/>
      <c r="CQ1638" s="104"/>
      <c r="CR1638" s="104"/>
      <c r="CS1638" s="104"/>
      <c r="CT1638" s="104"/>
      <c r="CU1638" s="104"/>
    </row>
    <row r="1639" spans="1:99" ht="13" x14ac:dyDescent="0.3">
      <c r="A1639" s="104"/>
      <c r="B1639" s="104"/>
      <c r="C1639" s="104"/>
      <c r="D1639" s="104"/>
      <c r="E1639" s="104"/>
      <c r="F1639" s="104"/>
      <c r="G1639" s="104"/>
      <c r="H1639" s="104"/>
      <c r="I1639" s="104"/>
      <c r="J1639" s="104"/>
      <c r="K1639" s="104"/>
      <c r="L1639" s="104"/>
      <c r="M1639" s="104"/>
      <c r="P1639" s="104"/>
      <c r="Q1639" s="104"/>
      <c r="U1639" s="104"/>
      <c r="AQ1639" s="104"/>
      <c r="AR1639" s="104"/>
      <c r="AS1639" s="104"/>
      <c r="AT1639" s="104"/>
      <c r="AU1639" s="104"/>
      <c r="AV1639" s="104"/>
      <c r="AW1639" s="104"/>
      <c r="AX1639" s="104"/>
      <c r="AY1639" s="104"/>
      <c r="BH1639" s="104"/>
      <c r="BJ1639" s="104"/>
      <c r="BK1639" s="104"/>
      <c r="BL1639" s="104"/>
      <c r="BM1639" s="104"/>
      <c r="BN1639" s="104"/>
      <c r="BO1639" s="104"/>
      <c r="BP1639" s="104"/>
      <c r="BQ1639" s="104"/>
      <c r="BR1639" s="104"/>
      <c r="BS1639" s="104"/>
      <c r="BT1639" s="104"/>
      <c r="BV1639" s="104"/>
      <c r="BW1639" s="104"/>
      <c r="BX1639" s="104"/>
      <c r="BY1639" s="104"/>
      <c r="BZ1639" s="104"/>
      <c r="CA1639" s="104"/>
      <c r="CB1639" s="104"/>
      <c r="CC1639" s="104"/>
      <c r="CD1639" s="104"/>
      <c r="CE1639" s="104"/>
      <c r="CF1639" s="104"/>
      <c r="CG1639" s="104"/>
      <c r="CJ1639" s="104"/>
      <c r="CL1639" s="104"/>
      <c r="CM1639" s="104"/>
      <c r="CN1639" s="104"/>
      <c r="CO1639" s="104"/>
      <c r="CP1639" s="104"/>
      <c r="CQ1639" s="104"/>
      <c r="CR1639" s="104"/>
      <c r="CS1639" s="104"/>
      <c r="CT1639" s="104"/>
      <c r="CU1639" s="104"/>
    </row>
    <row r="1640" spans="1:99" ht="13" x14ac:dyDescent="0.3">
      <c r="A1640" s="104"/>
      <c r="B1640" s="104"/>
      <c r="C1640" s="104"/>
      <c r="D1640" s="104"/>
      <c r="E1640" s="104"/>
      <c r="F1640" s="104"/>
      <c r="G1640" s="104"/>
      <c r="H1640" s="104"/>
      <c r="I1640" s="104"/>
      <c r="J1640" s="104"/>
      <c r="K1640" s="104"/>
      <c r="L1640" s="104"/>
      <c r="M1640" s="104"/>
      <c r="P1640" s="104"/>
      <c r="Q1640" s="104"/>
      <c r="U1640" s="104"/>
      <c r="AQ1640" s="104"/>
      <c r="AR1640" s="104"/>
      <c r="AS1640" s="104"/>
      <c r="AT1640" s="104"/>
      <c r="AU1640" s="104"/>
      <c r="AV1640" s="104"/>
      <c r="AW1640" s="104"/>
      <c r="AX1640" s="104"/>
      <c r="AY1640" s="104"/>
      <c r="BH1640" s="104"/>
      <c r="BJ1640" s="104"/>
      <c r="BK1640" s="104"/>
      <c r="BL1640" s="104"/>
      <c r="BM1640" s="104"/>
      <c r="BN1640" s="104"/>
      <c r="BO1640" s="104"/>
      <c r="BP1640" s="104"/>
      <c r="BQ1640" s="104"/>
      <c r="BR1640" s="104"/>
      <c r="BS1640" s="104"/>
      <c r="BT1640" s="104"/>
      <c r="BV1640" s="104"/>
      <c r="BW1640" s="104"/>
      <c r="BX1640" s="104"/>
      <c r="BY1640" s="104"/>
      <c r="BZ1640" s="104"/>
      <c r="CA1640" s="104"/>
      <c r="CB1640" s="104"/>
      <c r="CC1640" s="104"/>
      <c r="CD1640" s="104"/>
      <c r="CE1640" s="104"/>
      <c r="CF1640" s="104"/>
      <c r="CG1640" s="104"/>
      <c r="CJ1640" s="104"/>
      <c r="CL1640" s="104"/>
      <c r="CM1640" s="104"/>
      <c r="CN1640" s="104"/>
      <c r="CO1640" s="104"/>
      <c r="CP1640" s="104"/>
      <c r="CQ1640" s="104"/>
      <c r="CR1640" s="104"/>
      <c r="CS1640" s="104"/>
      <c r="CT1640" s="104"/>
      <c r="CU1640" s="104"/>
    </row>
    <row r="1641" spans="1:99" ht="13" x14ac:dyDescent="0.3">
      <c r="A1641" s="104"/>
      <c r="B1641" s="104"/>
      <c r="C1641" s="104"/>
      <c r="D1641" s="104"/>
      <c r="E1641" s="104"/>
      <c r="F1641" s="104"/>
      <c r="G1641" s="104"/>
      <c r="H1641" s="104"/>
      <c r="I1641" s="104"/>
      <c r="J1641" s="104"/>
      <c r="K1641" s="104"/>
      <c r="L1641" s="104"/>
      <c r="M1641" s="104"/>
      <c r="P1641" s="104"/>
      <c r="Q1641" s="104"/>
      <c r="U1641" s="104"/>
      <c r="AQ1641" s="104"/>
      <c r="AR1641" s="104"/>
      <c r="AS1641" s="104"/>
      <c r="AT1641" s="104"/>
      <c r="AU1641" s="104"/>
      <c r="AV1641" s="104"/>
      <c r="AW1641" s="104"/>
      <c r="AX1641" s="104"/>
      <c r="AY1641" s="104"/>
      <c r="BH1641" s="104"/>
      <c r="BJ1641" s="104"/>
      <c r="BK1641" s="104"/>
      <c r="BL1641" s="104"/>
      <c r="BM1641" s="104"/>
      <c r="BN1641" s="104"/>
      <c r="BO1641" s="104"/>
      <c r="BP1641" s="104"/>
      <c r="BQ1641" s="104"/>
      <c r="BR1641" s="104"/>
      <c r="BS1641" s="104"/>
      <c r="BT1641" s="104"/>
      <c r="BV1641" s="104"/>
      <c r="BW1641" s="104"/>
      <c r="BX1641" s="104"/>
      <c r="BY1641" s="104"/>
      <c r="BZ1641" s="104"/>
      <c r="CA1641" s="104"/>
      <c r="CB1641" s="104"/>
      <c r="CC1641" s="104"/>
      <c r="CD1641" s="104"/>
      <c r="CE1641" s="104"/>
      <c r="CF1641" s="104"/>
      <c r="CG1641" s="104"/>
      <c r="CJ1641" s="104"/>
      <c r="CL1641" s="104"/>
      <c r="CM1641" s="104"/>
      <c r="CN1641" s="104"/>
      <c r="CO1641" s="104"/>
      <c r="CP1641" s="104"/>
      <c r="CQ1641" s="104"/>
      <c r="CR1641" s="104"/>
      <c r="CS1641" s="104"/>
      <c r="CT1641" s="104"/>
      <c r="CU1641" s="104"/>
    </row>
    <row r="1642" spans="1:99" ht="13" x14ac:dyDescent="0.3">
      <c r="A1642" s="104"/>
      <c r="B1642" s="104"/>
      <c r="C1642" s="104"/>
      <c r="D1642" s="104"/>
      <c r="E1642" s="104"/>
      <c r="F1642" s="104"/>
      <c r="G1642" s="104"/>
      <c r="H1642" s="104"/>
      <c r="I1642" s="104"/>
      <c r="J1642" s="104"/>
      <c r="K1642" s="104"/>
      <c r="L1642" s="104"/>
      <c r="M1642" s="104"/>
      <c r="P1642" s="104"/>
      <c r="Q1642" s="104"/>
      <c r="U1642" s="104"/>
      <c r="AQ1642" s="104"/>
      <c r="AR1642" s="104"/>
      <c r="AS1642" s="104"/>
      <c r="AT1642" s="104"/>
      <c r="AU1642" s="104"/>
      <c r="AV1642" s="104"/>
      <c r="AW1642" s="104"/>
      <c r="AX1642" s="104"/>
      <c r="AY1642" s="104"/>
      <c r="BH1642" s="104"/>
      <c r="BJ1642" s="104"/>
      <c r="BK1642" s="104"/>
      <c r="BL1642" s="104"/>
      <c r="BM1642" s="104"/>
      <c r="BN1642" s="104"/>
      <c r="BO1642" s="104"/>
      <c r="BP1642" s="104"/>
      <c r="BQ1642" s="104"/>
      <c r="BR1642" s="104"/>
      <c r="BS1642" s="104"/>
      <c r="BT1642" s="104"/>
      <c r="BV1642" s="104"/>
      <c r="BW1642" s="104"/>
      <c r="BX1642" s="104"/>
      <c r="BY1642" s="104"/>
      <c r="BZ1642" s="104"/>
      <c r="CA1642" s="104"/>
      <c r="CB1642" s="104"/>
      <c r="CC1642" s="104"/>
      <c r="CD1642" s="104"/>
      <c r="CE1642" s="104"/>
      <c r="CF1642" s="104"/>
      <c r="CG1642" s="104"/>
      <c r="CJ1642" s="104"/>
      <c r="CL1642" s="104"/>
      <c r="CM1642" s="104"/>
      <c r="CN1642" s="104"/>
      <c r="CO1642" s="104"/>
      <c r="CP1642" s="104"/>
      <c r="CQ1642" s="104"/>
      <c r="CR1642" s="104"/>
      <c r="CS1642" s="104"/>
      <c r="CT1642" s="104"/>
      <c r="CU1642" s="104"/>
    </row>
    <row r="1643" spans="1:99" ht="13" x14ac:dyDescent="0.3">
      <c r="A1643" s="104"/>
      <c r="B1643" s="104"/>
      <c r="C1643" s="104"/>
      <c r="D1643" s="104"/>
      <c r="E1643" s="104"/>
      <c r="F1643" s="104"/>
      <c r="G1643" s="104"/>
      <c r="H1643" s="104"/>
      <c r="I1643" s="104"/>
      <c r="J1643" s="104"/>
      <c r="K1643" s="104"/>
      <c r="L1643" s="104"/>
      <c r="M1643" s="104"/>
      <c r="P1643" s="104"/>
      <c r="Q1643" s="104"/>
      <c r="U1643" s="104"/>
      <c r="AQ1643" s="104"/>
      <c r="AR1643" s="104"/>
      <c r="AS1643" s="104"/>
      <c r="AT1643" s="104"/>
      <c r="AU1643" s="104"/>
      <c r="AV1643" s="104"/>
      <c r="AW1643" s="104"/>
      <c r="AX1643" s="104"/>
      <c r="AY1643" s="104"/>
      <c r="BH1643" s="104"/>
      <c r="BJ1643" s="104"/>
      <c r="BK1643" s="104"/>
      <c r="BL1643" s="104"/>
      <c r="BM1643" s="104"/>
      <c r="BN1643" s="104"/>
      <c r="BO1643" s="104"/>
      <c r="BP1643" s="104"/>
      <c r="BQ1643" s="104"/>
      <c r="BR1643" s="104"/>
      <c r="BS1643" s="104"/>
      <c r="BT1643" s="104"/>
      <c r="BV1643" s="104"/>
      <c r="BW1643" s="104"/>
      <c r="BX1643" s="104"/>
      <c r="BY1643" s="104"/>
      <c r="BZ1643" s="104"/>
      <c r="CA1643" s="104"/>
      <c r="CB1643" s="104"/>
      <c r="CC1643" s="104"/>
      <c r="CD1643" s="104"/>
      <c r="CE1643" s="104"/>
      <c r="CF1643" s="104"/>
      <c r="CG1643" s="104"/>
      <c r="CJ1643" s="104"/>
      <c r="CL1643" s="104"/>
      <c r="CM1643" s="104"/>
      <c r="CN1643" s="104"/>
      <c r="CO1643" s="104"/>
      <c r="CP1643" s="104"/>
      <c r="CQ1643" s="104"/>
      <c r="CR1643" s="104"/>
      <c r="CS1643" s="104"/>
      <c r="CT1643" s="104"/>
      <c r="CU1643" s="104"/>
    </row>
    <row r="1644" spans="1:99" ht="13" x14ac:dyDescent="0.3">
      <c r="A1644" s="104"/>
      <c r="B1644" s="104"/>
      <c r="C1644" s="104"/>
      <c r="D1644" s="104"/>
      <c r="E1644" s="104"/>
      <c r="F1644" s="104"/>
      <c r="G1644" s="104"/>
      <c r="H1644" s="104"/>
      <c r="I1644" s="104"/>
      <c r="J1644" s="104"/>
      <c r="K1644" s="104"/>
      <c r="L1644" s="104"/>
      <c r="M1644" s="104"/>
      <c r="P1644" s="104"/>
      <c r="Q1644" s="104"/>
      <c r="U1644" s="104"/>
      <c r="AQ1644" s="104"/>
      <c r="AR1644" s="104"/>
      <c r="AS1644" s="104"/>
      <c r="AT1644" s="104"/>
      <c r="AU1644" s="104"/>
      <c r="AV1644" s="104"/>
      <c r="AW1644" s="104"/>
      <c r="AX1644" s="104"/>
      <c r="AY1644" s="104"/>
      <c r="BH1644" s="104"/>
      <c r="BJ1644" s="104"/>
      <c r="BK1644" s="104"/>
      <c r="BL1644" s="104"/>
      <c r="BM1644" s="104"/>
      <c r="BN1644" s="104"/>
      <c r="BO1644" s="104"/>
      <c r="BP1644" s="104"/>
      <c r="BQ1644" s="104"/>
      <c r="BR1644" s="104"/>
      <c r="BS1644" s="104"/>
      <c r="BT1644" s="104"/>
      <c r="BV1644" s="104"/>
      <c r="BW1644" s="104"/>
      <c r="BX1644" s="104"/>
      <c r="BY1644" s="104"/>
      <c r="BZ1644" s="104"/>
      <c r="CA1644" s="104"/>
      <c r="CB1644" s="104"/>
      <c r="CC1644" s="104"/>
      <c r="CD1644" s="104"/>
      <c r="CE1644" s="104"/>
      <c r="CF1644" s="104"/>
      <c r="CG1644" s="104"/>
      <c r="CJ1644" s="104"/>
      <c r="CL1644" s="104"/>
      <c r="CM1644" s="104"/>
      <c r="CN1644" s="104"/>
      <c r="CO1644" s="104"/>
      <c r="CP1644" s="104"/>
      <c r="CQ1644" s="104"/>
      <c r="CR1644" s="104"/>
      <c r="CS1644" s="104"/>
      <c r="CT1644" s="104"/>
      <c r="CU1644" s="104"/>
    </row>
    <row r="1645" spans="1:99" ht="13" x14ac:dyDescent="0.3">
      <c r="A1645" s="104"/>
      <c r="B1645" s="104"/>
      <c r="C1645" s="104"/>
      <c r="D1645" s="104"/>
      <c r="E1645" s="104"/>
      <c r="F1645" s="104"/>
      <c r="G1645" s="104"/>
      <c r="H1645" s="104"/>
      <c r="I1645" s="104"/>
      <c r="J1645" s="104"/>
      <c r="K1645" s="104"/>
      <c r="L1645" s="104"/>
      <c r="M1645" s="104"/>
      <c r="P1645" s="104"/>
      <c r="Q1645" s="104"/>
      <c r="U1645" s="104"/>
      <c r="AQ1645" s="104"/>
      <c r="AR1645" s="104"/>
      <c r="AS1645" s="104"/>
      <c r="AT1645" s="104"/>
      <c r="AU1645" s="104"/>
      <c r="AV1645" s="104"/>
      <c r="AW1645" s="104"/>
      <c r="AX1645" s="104"/>
      <c r="AY1645" s="104"/>
      <c r="BH1645" s="104"/>
      <c r="BJ1645" s="104"/>
      <c r="BK1645" s="104"/>
      <c r="BL1645" s="104"/>
      <c r="BM1645" s="104"/>
      <c r="BN1645" s="104"/>
      <c r="BO1645" s="104"/>
      <c r="BP1645" s="104"/>
      <c r="BQ1645" s="104"/>
      <c r="BR1645" s="104"/>
      <c r="BS1645" s="104"/>
      <c r="BT1645" s="104"/>
      <c r="BV1645" s="104"/>
      <c r="BW1645" s="104"/>
      <c r="BX1645" s="104"/>
      <c r="BY1645" s="104"/>
      <c r="BZ1645" s="104"/>
      <c r="CA1645" s="104"/>
      <c r="CB1645" s="104"/>
      <c r="CC1645" s="104"/>
      <c r="CD1645" s="104"/>
      <c r="CE1645" s="104"/>
      <c r="CF1645" s="104"/>
      <c r="CG1645" s="104"/>
      <c r="CJ1645" s="104"/>
      <c r="CL1645" s="104"/>
      <c r="CM1645" s="104"/>
      <c r="CN1645" s="104"/>
      <c r="CO1645" s="104"/>
      <c r="CP1645" s="104"/>
      <c r="CQ1645" s="104"/>
      <c r="CR1645" s="104"/>
      <c r="CS1645" s="104"/>
      <c r="CT1645" s="104"/>
      <c r="CU1645" s="104"/>
    </row>
    <row r="1646" spans="1:99" ht="13" x14ac:dyDescent="0.3">
      <c r="A1646" s="104"/>
      <c r="B1646" s="104"/>
      <c r="C1646" s="104"/>
      <c r="D1646" s="104"/>
      <c r="E1646" s="104"/>
      <c r="F1646" s="104"/>
      <c r="G1646" s="104"/>
      <c r="H1646" s="104"/>
      <c r="I1646" s="104"/>
      <c r="J1646" s="104"/>
      <c r="K1646" s="104"/>
      <c r="L1646" s="104"/>
      <c r="M1646" s="104"/>
      <c r="P1646" s="104"/>
      <c r="Q1646" s="104"/>
      <c r="U1646" s="104"/>
      <c r="AQ1646" s="104"/>
      <c r="AR1646" s="104"/>
      <c r="AS1646" s="104"/>
      <c r="AT1646" s="104"/>
      <c r="AU1646" s="104"/>
      <c r="AV1646" s="104"/>
      <c r="AW1646" s="104"/>
      <c r="AX1646" s="104"/>
      <c r="AY1646" s="104"/>
      <c r="BH1646" s="104"/>
      <c r="BJ1646" s="104"/>
      <c r="BK1646" s="104"/>
      <c r="BL1646" s="104"/>
      <c r="BM1646" s="104"/>
      <c r="BN1646" s="104"/>
      <c r="BO1646" s="104"/>
      <c r="BP1646" s="104"/>
      <c r="BQ1646" s="104"/>
      <c r="BR1646" s="104"/>
      <c r="BS1646" s="104"/>
      <c r="BT1646" s="104"/>
      <c r="BV1646" s="104"/>
      <c r="BW1646" s="104"/>
      <c r="BX1646" s="104"/>
      <c r="BY1646" s="104"/>
      <c r="BZ1646" s="104"/>
      <c r="CA1646" s="104"/>
      <c r="CB1646" s="104"/>
      <c r="CC1646" s="104"/>
      <c r="CD1646" s="104"/>
      <c r="CE1646" s="104"/>
      <c r="CF1646" s="104"/>
      <c r="CG1646" s="104"/>
      <c r="CJ1646" s="104"/>
      <c r="CL1646" s="104"/>
      <c r="CM1646" s="104"/>
      <c r="CN1646" s="104"/>
      <c r="CO1646" s="104"/>
      <c r="CP1646" s="104"/>
      <c r="CQ1646" s="104"/>
      <c r="CR1646" s="104"/>
      <c r="CS1646" s="104"/>
      <c r="CT1646" s="104"/>
      <c r="CU1646" s="104"/>
    </row>
    <row r="1647" spans="1:99" ht="13" x14ac:dyDescent="0.3">
      <c r="A1647" s="104"/>
      <c r="B1647" s="104"/>
      <c r="C1647" s="104"/>
      <c r="D1647" s="104"/>
      <c r="E1647" s="104"/>
      <c r="F1647" s="104"/>
      <c r="G1647" s="104"/>
      <c r="H1647" s="104"/>
      <c r="I1647" s="104"/>
      <c r="J1647" s="104"/>
      <c r="K1647" s="104"/>
      <c r="L1647" s="104"/>
      <c r="M1647" s="104"/>
      <c r="P1647" s="104"/>
      <c r="Q1647" s="104"/>
      <c r="U1647" s="104"/>
      <c r="AQ1647" s="104"/>
      <c r="AR1647" s="104"/>
      <c r="AS1647" s="104"/>
      <c r="AT1647" s="104"/>
      <c r="AU1647" s="104"/>
      <c r="AV1647" s="104"/>
      <c r="AW1647" s="104"/>
      <c r="AX1647" s="104"/>
      <c r="AY1647" s="104"/>
      <c r="BH1647" s="104"/>
      <c r="BJ1647" s="104"/>
      <c r="BK1647" s="104"/>
      <c r="BL1647" s="104"/>
      <c r="BM1647" s="104"/>
      <c r="BN1647" s="104"/>
      <c r="BO1647" s="104"/>
      <c r="BP1647" s="104"/>
      <c r="BQ1647" s="104"/>
      <c r="BR1647" s="104"/>
      <c r="BS1647" s="104"/>
      <c r="BT1647" s="104"/>
      <c r="BV1647" s="104"/>
      <c r="BW1647" s="104"/>
      <c r="BX1647" s="104"/>
      <c r="BY1647" s="104"/>
      <c r="BZ1647" s="104"/>
      <c r="CA1647" s="104"/>
      <c r="CB1647" s="104"/>
      <c r="CC1647" s="104"/>
      <c r="CD1647" s="104"/>
      <c r="CE1647" s="104"/>
      <c r="CF1647" s="104"/>
      <c r="CG1647" s="104"/>
      <c r="CJ1647" s="104"/>
      <c r="CL1647" s="104"/>
      <c r="CM1647" s="104"/>
      <c r="CN1647" s="104"/>
      <c r="CO1647" s="104"/>
      <c r="CP1647" s="104"/>
      <c r="CQ1647" s="104"/>
      <c r="CR1647" s="104"/>
      <c r="CS1647" s="104"/>
      <c r="CT1647" s="104"/>
      <c r="CU1647" s="104"/>
    </row>
    <row r="1648" spans="1:99" ht="13" x14ac:dyDescent="0.3">
      <c r="A1648" s="104"/>
      <c r="B1648" s="104"/>
      <c r="C1648" s="104"/>
      <c r="D1648" s="104"/>
      <c r="E1648" s="104"/>
      <c r="F1648" s="104"/>
      <c r="G1648" s="104"/>
      <c r="H1648" s="104"/>
      <c r="I1648" s="104"/>
      <c r="J1648" s="104"/>
      <c r="K1648" s="104"/>
      <c r="L1648" s="104"/>
      <c r="M1648" s="104"/>
      <c r="P1648" s="104"/>
      <c r="Q1648" s="104"/>
      <c r="U1648" s="104"/>
      <c r="AQ1648" s="104"/>
      <c r="AR1648" s="104"/>
      <c r="AS1648" s="104"/>
      <c r="AT1648" s="104"/>
      <c r="AU1648" s="104"/>
      <c r="AV1648" s="104"/>
      <c r="AW1648" s="104"/>
      <c r="AX1648" s="104"/>
      <c r="AY1648" s="104"/>
      <c r="BH1648" s="104"/>
      <c r="BJ1648" s="104"/>
      <c r="BK1648" s="104"/>
      <c r="BL1648" s="104"/>
      <c r="BM1648" s="104"/>
      <c r="BN1648" s="104"/>
      <c r="BO1648" s="104"/>
      <c r="BP1648" s="104"/>
      <c r="BQ1648" s="104"/>
      <c r="BR1648" s="104"/>
      <c r="BS1648" s="104"/>
      <c r="BT1648" s="104"/>
      <c r="BV1648" s="104"/>
      <c r="BW1648" s="104"/>
      <c r="BX1648" s="104"/>
      <c r="BY1648" s="104"/>
      <c r="BZ1648" s="104"/>
      <c r="CA1648" s="104"/>
      <c r="CB1648" s="104"/>
      <c r="CC1648" s="104"/>
      <c r="CD1648" s="104"/>
      <c r="CE1648" s="104"/>
      <c r="CF1648" s="104"/>
      <c r="CG1648" s="104"/>
      <c r="CJ1648" s="104"/>
      <c r="CL1648" s="104"/>
      <c r="CM1648" s="104"/>
      <c r="CN1648" s="104"/>
      <c r="CO1648" s="104"/>
      <c r="CP1648" s="104"/>
      <c r="CQ1648" s="104"/>
      <c r="CR1648" s="104"/>
      <c r="CS1648" s="104"/>
      <c r="CT1648" s="104"/>
      <c r="CU1648" s="104"/>
    </row>
    <row r="1649" spans="1:99" ht="13" x14ac:dyDescent="0.3">
      <c r="A1649" s="104"/>
      <c r="B1649" s="104"/>
      <c r="C1649" s="104"/>
      <c r="D1649" s="104"/>
      <c r="E1649" s="104"/>
      <c r="F1649" s="104"/>
      <c r="G1649" s="104"/>
      <c r="H1649" s="104"/>
      <c r="I1649" s="104"/>
      <c r="J1649" s="104"/>
      <c r="K1649" s="104"/>
      <c r="L1649" s="104"/>
      <c r="M1649" s="104"/>
      <c r="P1649" s="104"/>
      <c r="Q1649" s="104"/>
      <c r="U1649" s="104"/>
      <c r="AQ1649" s="104"/>
      <c r="AR1649" s="104"/>
      <c r="AS1649" s="104"/>
      <c r="AT1649" s="104"/>
      <c r="AU1649" s="104"/>
      <c r="AV1649" s="104"/>
      <c r="AW1649" s="104"/>
      <c r="AX1649" s="104"/>
      <c r="AY1649" s="104"/>
      <c r="BH1649" s="104"/>
      <c r="BJ1649" s="104"/>
      <c r="BK1649" s="104"/>
      <c r="BL1649" s="104"/>
      <c r="BM1649" s="104"/>
      <c r="BN1649" s="104"/>
      <c r="BO1649" s="104"/>
      <c r="BP1649" s="104"/>
      <c r="BQ1649" s="104"/>
      <c r="BR1649" s="104"/>
      <c r="BS1649" s="104"/>
      <c r="BT1649" s="104"/>
      <c r="BV1649" s="104"/>
      <c r="BW1649" s="104"/>
      <c r="BX1649" s="104"/>
      <c r="BY1649" s="104"/>
      <c r="BZ1649" s="104"/>
      <c r="CA1649" s="104"/>
      <c r="CB1649" s="104"/>
      <c r="CC1649" s="104"/>
      <c r="CD1649" s="104"/>
      <c r="CE1649" s="104"/>
      <c r="CF1649" s="104"/>
      <c r="CG1649" s="104"/>
      <c r="CJ1649" s="104"/>
      <c r="CL1649" s="104"/>
      <c r="CM1649" s="104"/>
      <c r="CN1649" s="104"/>
      <c r="CO1649" s="104"/>
      <c r="CP1649" s="104"/>
      <c r="CQ1649" s="104"/>
      <c r="CR1649" s="104"/>
      <c r="CS1649" s="104"/>
      <c r="CT1649" s="104"/>
      <c r="CU1649" s="104"/>
    </row>
    <row r="1650" spans="1:99" ht="13" x14ac:dyDescent="0.3">
      <c r="A1650" s="104"/>
      <c r="B1650" s="104"/>
      <c r="C1650" s="104"/>
      <c r="D1650" s="104"/>
      <c r="E1650" s="104"/>
      <c r="F1650" s="104"/>
      <c r="G1650" s="104"/>
      <c r="H1650" s="104"/>
      <c r="I1650" s="104"/>
      <c r="J1650" s="104"/>
      <c r="K1650" s="104"/>
      <c r="L1650" s="104"/>
      <c r="M1650" s="104"/>
      <c r="P1650" s="104"/>
      <c r="Q1650" s="104"/>
      <c r="U1650" s="104"/>
      <c r="AQ1650" s="104"/>
      <c r="AR1650" s="104"/>
      <c r="AS1650" s="104"/>
      <c r="AT1650" s="104"/>
      <c r="AU1650" s="104"/>
      <c r="AV1650" s="104"/>
      <c r="AW1650" s="104"/>
      <c r="AX1650" s="104"/>
      <c r="AY1650" s="104"/>
      <c r="BH1650" s="104"/>
      <c r="BJ1650" s="104"/>
      <c r="BK1650" s="104"/>
      <c r="BL1650" s="104"/>
      <c r="BM1650" s="104"/>
      <c r="BN1650" s="104"/>
      <c r="BO1650" s="104"/>
      <c r="BP1650" s="104"/>
      <c r="BQ1650" s="104"/>
      <c r="BR1650" s="104"/>
      <c r="BS1650" s="104"/>
      <c r="BT1650" s="104"/>
      <c r="BV1650" s="104"/>
      <c r="BW1650" s="104"/>
      <c r="BX1650" s="104"/>
      <c r="BY1650" s="104"/>
      <c r="BZ1650" s="104"/>
      <c r="CA1650" s="104"/>
      <c r="CB1650" s="104"/>
      <c r="CC1650" s="104"/>
      <c r="CD1650" s="104"/>
      <c r="CE1650" s="104"/>
      <c r="CF1650" s="104"/>
      <c r="CG1650" s="104"/>
      <c r="CJ1650" s="104"/>
      <c r="CL1650" s="104"/>
      <c r="CM1650" s="104"/>
      <c r="CN1650" s="104"/>
      <c r="CO1650" s="104"/>
      <c r="CP1650" s="104"/>
      <c r="CQ1650" s="104"/>
      <c r="CR1650" s="104"/>
      <c r="CS1650" s="104"/>
      <c r="CT1650" s="104"/>
      <c r="CU1650" s="104"/>
    </row>
    <row r="1651" spans="1:99" ht="13" x14ac:dyDescent="0.3">
      <c r="A1651" s="104"/>
      <c r="B1651" s="104"/>
      <c r="C1651" s="104"/>
      <c r="D1651" s="104"/>
      <c r="E1651" s="104"/>
      <c r="F1651" s="104"/>
      <c r="G1651" s="104"/>
      <c r="H1651" s="104"/>
      <c r="I1651" s="104"/>
      <c r="J1651" s="104"/>
      <c r="K1651" s="104"/>
      <c r="L1651" s="104"/>
      <c r="M1651" s="104"/>
      <c r="P1651" s="104"/>
      <c r="Q1651" s="104"/>
      <c r="U1651" s="104"/>
      <c r="AQ1651" s="104"/>
      <c r="AR1651" s="104"/>
      <c r="AS1651" s="104"/>
      <c r="AT1651" s="104"/>
      <c r="AU1651" s="104"/>
      <c r="AV1651" s="104"/>
      <c r="AW1651" s="104"/>
      <c r="AX1651" s="104"/>
      <c r="AY1651" s="104"/>
      <c r="BH1651" s="104"/>
      <c r="BJ1651" s="104"/>
      <c r="BK1651" s="104"/>
      <c r="BL1651" s="104"/>
      <c r="BM1651" s="104"/>
      <c r="BN1651" s="104"/>
      <c r="BO1651" s="104"/>
      <c r="BP1651" s="104"/>
      <c r="BQ1651" s="104"/>
      <c r="BR1651" s="104"/>
      <c r="BS1651" s="104"/>
      <c r="BT1651" s="104"/>
      <c r="BV1651" s="104"/>
      <c r="BW1651" s="104"/>
      <c r="BX1651" s="104"/>
      <c r="BY1651" s="104"/>
      <c r="BZ1651" s="104"/>
      <c r="CA1651" s="104"/>
      <c r="CB1651" s="104"/>
      <c r="CC1651" s="104"/>
      <c r="CD1651" s="104"/>
      <c r="CE1651" s="104"/>
      <c r="CF1651" s="104"/>
      <c r="CG1651" s="104"/>
      <c r="CJ1651" s="104"/>
      <c r="CL1651" s="104"/>
      <c r="CM1651" s="104"/>
      <c r="CN1651" s="104"/>
      <c r="CO1651" s="104"/>
      <c r="CP1651" s="104"/>
      <c r="CQ1651" s="104"/>
      <c r="CR1651" s="104"/>
      <c r="CS1651" s="104"/>
      <c r="CT1651" s="104"/>
      <c r="CU1651" s="104"/>
    </row>
    <row r="1652" spans="1:99" ht="13" x14ac:dyDescent="0.3">
      <c r="A1652" s="104"/>
      <c r="B1652" s="104"/>
      <c r="C1652" s="104"/>
      <c r="D1652" s="104"/>
      <c r="E1652" s="104"/>
      <c r="F1652" s="104"/>
      <c r="G1652" s="104"/>
      <c r="H1652" s="104"/>
      <c r="I1652" s="104"/>
      <c r="J1652" s="104"/>
      <c r="K1652" s="104"/>
      <c r="L1652" s="104"/>
      <c r="M1652" s="104"/>
      <c r="P1652" s="104"/>
      <c r="Q1652" s="104"/>
      <c r="U1652" s="104"/>
      <c r="AQ1652" s="104"/>
      <c r="AR1652" s="104"/>
      <c r="AS1652" s="104"/>
      <c r="AT1652" s="104"/>
      <c r="AU1652" s="104"/>
      <c r="AV1652" s="104"/>
      <c r="AW1652" s="104"/>
      <c r="AX1652" s="104"/>
      <c r="AY1652" s="104"/>
      <c r="BH1652" s="104"/>
      <c r="BJ1652" s="104"/>
      <c r="BK1652" s="104"/>
      <c r="BL1652" s="104"/>
      <c r="BM1652" s="104"/>
      <c r="BN1652" s="104"/>
      <c r="BO1652" s="104"/>
      <c r="BP1652" s="104"/>
      <c r="BQ1652" s="104"/>
      <c r="BR1652" s="104"/>
      <c r="BS1652" s="104"/>
      <c r="BT1652" s="104"/>
      <c r="BV1652" s="104"/>
      <c r="BW1652" s="104"/>
      <c r="BX1652" s="104"/>
      <c r="BY1652" s="104"/>
      <c r="BZ1652" s="104"/>
      <c r="CA1652" s="104"/>
      <c r="CB1652" s="104"/>
      <c r="CC1652" s="104"/>
      <c r="CD1652" s="104"/>
      <c r="CE1652" s="104"/>
      <c r="CF1652" s="104"/>
      <c r="CG1652" s="104"/>
      <c r="CJ1652" s="104"/>
      <c r="CL1652" s="104"/>
      <c r="CM1652" s="104"/>
      <c r="CN1652" s="104"/>
      <c r="CO1652" s="104"/>
      <c r="CP1652" s="104"/>
      <c r="CQ1652" s="104"/>
      <c r="CR1652" s="104"/>
      <c r="CS1652" s="104"/>
      <c r="CT1652" s="104"/>
      <c r="CU1652" s="104"/>
    </row>
    <row r="1653" spans="1:99" ht="13" x14ac:dyDescent="0.3">
      <c r="A1653" s="104"/>
      <c r="B1653" s="104"/>
      <c r="C1653" s="104"/>
      <c r="D1653" s="104"/>
      <c r="E1653" s="104"/>
      <c r="F1653" s="104"/>
      <c r="G1653" s="104"/>
      <c r="H1653" s="104"/>
      <c r="I1653" s="104"/>
      <c r="J1653" s="104"/>
      <c r="K1653" s="104"/>
      <c r="L1653" s="104"/>
      <c r="M1653" s="104"/>
      <c r="P1653" s="104"/>
      <c r="Q1653" s="104"/>
      <c r="U1653" s="104"/>
      <c r="AQ1653" s="104"/>
      <c r="AR1653" s="104"/>
      <c r="AS1653" s="104"/>
      <c r="AT1653" s="104"/>
      <c r="AU1653" s="104"/>
      <c r="AV1653" s="104"/>
      <c r="AW1653" s="104"/>
      <c r="AX1653" s="104"/>
      <c r="AY1653" s="104"/>
      <c r="BH1653" s="104"/>
      <c r="BJ1653" s="104"/>
      <c r="BK1653" s="104"/>
      <c r="BL1653" s="104"/>
      <c r="BM1653" s="104"/>
      <c r="BN1653" s="104"/>
      <c r="BO1653" s="104"/>
      <c r="BP1653" s="104"/>
      <c r="BQ1653" s="104"/>
      <c r="BR1653" s="104"/>
      <c r="BS1653" s="104"/>
      <c r="BT1653" s="104"/>
      <c r="BV1653" s="104"/>
      <c r="BW1653" s="104"/>
      <c r="BX1653" s="104"/>
      <c r="BY1653" s="104"/>
      <c r="BZ1653" s="104"/>
      <c r="CA1653" s="104"/>
      <c r="CB1653" s="104"/>
      <c r="CC1653" s="104"/>
      <c r="CD1653" s="104"/>
      <c r="CE1653" s="104"/>
      <c r="CF1653" s="104"/>
      <c r="CG1653" s="104"/>
      <c r="CJ1653" s="104"/>
      <c r="CL1653" s="104"/>
      <c r="CM1653" s="104"/>
      <c r="CN1653" s="104"/>
      <c r="CO1653" s="104"/>
      <c r="CP1653" s="104"/>
      <c r="CQ1653" s="104"/>
      <c r="CR1653" s="104"/>
      <c r="CS1653" s="104"/>
      <c r="CT1653" s="104"/>
      <c r="CU1653" s="104"/>
    </row>
    <row r="1654" spans="1:99" ht="13" x14ac:dyDescent="0.3">
      <c r="A1654" s="104"/>
      <c r="B1654" s="104"/>
      <c r="C1654" s="104"/>
      <c r="D1654" s="104"/>
      <c r="E1654" s="104"/>
      <c r="F1654" s="104"/>
      <c r="G1654" s="104"/>
      <c r="H1654" s="104"/>
      <c r="I1654" s="104"/>
      <c r="J1654" s="104"/>
      <c r="K1654" s="104"/>
      <c r="L1654" s="104"/>
      <c r="M1654" s="104"/>
      <c r="P1654" s="104"/>
      <c r="Q1654" s="104"/>
      <c r="U1654" s="104"/>
      <c r="AQ1654" s="104"/>
      <c r="AR1654" s="104"/>
      <c r="AS1654" s="104"/>
      <c r="AT1654" s="104"/>
      <c r="AU1654" s="104"/>
      <c r="AV1654" s="104"/>
      <c r="AW1654" s="104"/>
      <c r="AX1654" s="104"/>
      <c r="AY1654" s="104"/>
      <c r="BH1654" s="104"/>
      <c r="BJ1654" s="104"/>
      <c r="BK1654" s="104"/>
      <c r="BL1654" s="104"/>
      <c r="BM1654" s="104"/>
      <c r="BN1654" s="104"/>
      <c r="BO1654" s="104"/>
      <c r="BP1654" s="104"/>
      <c r="BQ1654" s="104"/>
      <c r="BR1654" s="104"/>
      <c r="BS1654" s="104"/>
      <c r="BT1654" s="104"/>
      <c r="BV1654" s="104"/>
      <c r="BW1654" s="104"/>
      <c r="BX1654" s="104"/>
      <c r="BY1654" s="104"/>
      <c r="BZ1654" s="104"/>
      <c r="CA1654" s="104"/>
      <c r="CB1654" s="104"/>
      <c r="CC1654" s="104"/>
      <c r="CD1654" s="104"/>
      <c r="CE1654" s="104"/>
      <c r="CF1654" s="104"/>
      <c r="CG1654" s="104"/>
      <c r="CJ1654" s="104"/>
      <c r="CL1654" s="104"/>
      <c r="CM1654" s="104"/>
      <c r="CN1654" s="104"/>
      <c r="CO1654" s="104"/>
      <c r="CP1654" s="104"/>
      <c r="CQ1654" s="104"/>
      <c r="CR1654" s="104"/>
      <c r="CS1654" s="104"/>
      <c r="CT1654" s="104"/>
      <c r="CU1654" s="104"/>
    </row>
    <row r="1655" spans="1:99" ht="13" x14ac:dyDescent="0.3">
      <c r="A1655" s="104"/>
      <c r="B1655" s="104"/>
      <c r="C1655" s="104"/>
      <c r="D1655" s="104"/>
      <c r="E1655" s="104"/>
      <c r="F1655" s="104"/>
      <c r="G1655" s="104"/>
      <c r="H1655" s="104"/>
      <c r="I1655" s="104"/>
      <c r="J1655" s="104"/>
      <c r="K1655" s="104"/>
      <c r="L1655" s="104"/>
      <c r="M1655" s="104"/>
      <c r="P1655" s="104"/>
      <c r="Q1655" s="104"/>
      <c r="U1655" s="104"/>
      <c r="AQ1655" s="104"/>
      <c r="AR1655" s="104"/>
      <c r="AS1655" s="104"/>
      <c r="AT1655" s="104"/>
      <c r="AU1655" s="104"/>
      <c r="AV1655" s="104"/>
      <c r="AW1655" s="104"/>
      <c r="AX1655" s="104"/>
      <c r="AY1655" s="104"/>
      <c r="BH1655" s="104"/>
      <c r="BJ1655" s="104"/>
      <c r="BK1655" s="104"/>
      <c r="BL1655" s="104"/>
      <c r="BM1655" s="104"/>
      <c r="BN1655" s="104"/>
      <c r="BO1655" s="104"/>
      <c r="BP1655" s="104"/>
      <c r="BQ1655" s="104"/>
      <c r="BR1655" s="104"/>
      <c r="BS1655" s="104"/>
      <c r="BT1655" s="104"/>
      <c r="BV1655" s="104"/>
      <c r="BW1655" s="104"/>
      <c r="BX1655" s="104"/>
      <c r="BY1655" s="104"/>
      <c r="BZ1655" s="104"/>
      <c r="CA1655" s="104"/>
      <c r="CB1655" s="104"/>
      <c r="CC1655" s="104"/>
      <c r="CD1655" s="104"/>
      <c r="CE1655" s="104"/>
      <c r="CF1655" s="104"/>
      <c r="CG1655" s="104"/>
      <c r="CJ1655" s="104"/>
      <c r="CL1655" s="104"/>
      <c r="CM1655" s="104"/>
      <c r="CN1655" s="104"/>
      <c r="CO1655" s="104"/>
      <c r="CP1655" s="104"/>
      <c r="CQ1655" s="104"/>
      <c r="CR1655" s="104"/>
      <c r="CS1655" s="104"/>
      <c r="CT1655" s="104"/>
      <c r="CU1655" s="104"/>
    </row>
    <row r="1656" spans="1:99" ht="13" x14ac:dyDescent="0.3">
      <c r="A1656" s="104"/>
      <c r="B1656" s="104"/>
      <c r="C1656" s="104"/>
      <c r="D1656" s="104"/>
      <c r="E1656" s="104"/>
      <c r="F1656" s="104"/>
      <c r="G1656" s="104"/>
      <c r="H1656" s="104"/>
      <c r="I1656" s="104"/>
      <c r="J1656" s="104"/>
      <c r="K1656" s="104"/>
      <c r="L1656" s="104"/>
      <c r="M1656" s="104"/>
      <c r="P1656" s="104"/>
      <c r="Q1656" s="104"/>
      <c r="U1656" s="104"/>
      <c r="AQ1656" s="104"/>
      <c r="AR1656" s="104"/>
      <c r="AS1656" s="104"/>
      <c r="AT1656" s="104"/>
      <c r="AU1656" s="104"/>
      <c r="AV1656" s="104"/>
      <c r="AW1656" s="104"/>
      <c r="AX1656" s="104"/>
      <c r="AY1656" s="104"/>
      <c r="BH1656" s="104"/>
      <c r="BJ1656" s="104"/>
      <c r="BK1656" s="104"/>
      <c r="BL1656" s="104"/>
      <c r="BM1656" s="104"/>
      <c r="BN1656" s="104"/>
      <c r="BO1656" s="104"/>
      <c r="BP1656" s="104"/>
      <c r="BQ1656" s="104"/>
      <c r="BR1656" s="104"/>
      <c r="BS1656" s="104"/>
      <c r="BT1656" s="104"/>
      <c r="BV1656" s="104"/>
      <c r="BW1656" s="104"/>
      <c r="BX1656" s="104"/>
      <c r="BY1656" s="104"/>
      <c r="BZ1656" s="104"/>
      <c r="CA1656" s="104"/>
      <c r="CB1656" s="104"/>
      <c r="CC1656" s="104"/>
      <c r="CD1656" s="104"/>
      <c r="CE1656" s="104"/>
      <c r="CF1656" s="104"/>
      <c r="CG1656" s="104"/>
      <c r="CJ1656" s="104"/>
      <c r="CL1656" s="104"/>
      <c r="CM1656" s="104"/>
      <c r="CN1656" s="104"/>
      <c r="CO1656" s="104"/>
      <c r="CP1656" s="104"/>
      <c r="CQ1656" s="104"/>
      <c r="CR1656" s="104"/>
      <c r="CS1656" s="104"/>
      <c r="CT1656" s="104"/>
      <c r="CU1656" s="104"/>
    </row>
    <row r="1657" spans="1:99" ht="13" x14ac:dyDescent="0.3">
      <c r="A1657" s="104"/>
      <c r="B1657" s="104"/>
      <c r="C1657" s="104"/>
      <c r="D1657" s="104"/>
      <c r="E1657" s="104"/>
      <c r="F1657" s="104"/>
      <c r="G1657" s="104"/>
      <c r="H1657" s="104"/>
      <c r="I1657" s="104"/>
      <c r="J1657" s="104"/>
      <c r="K1657" s="104"/>
      <c r="L1657" s="104"/>
      <c r="M1657" s="104"/>
      <c r="P1657" s="104"/>
      <c r="Q1657" s="104"/>
      <c r="U1657" s="104"/>
      <c r="AQ1657" s="104"/>
      <c r="AR1657" s="104"/>
      <c r="AS1657" s="104"/>
      <c r="AT1657" s="104"/>
      <c r="AU1657" s="104"/>
      <c r="AV1657" s="104"/>
      <c r="AW1657" s="104"/>
      <c r="AX1657" s="104"/>
      <c r="AY1657" s="104"/>
      <c r="BH1657" s="104"/>
      <c r="BJ1657" s="104"/>
      <c r="BK1657" s="104"/>
      <c r="BL1657" s="104"/>
      <c r="BM1657" s="104"/>
      <c r="BN1657" s="104"/>
      <c r="BO1657" s="104"/>
      <c r="BP1657" s="104"/>
      <c r="BQ1657" s="104"/>
      <c r="BR1657" s="104"/>
      <c r="BS1657" s="104"/>
      <c r="BT1657" s="104"/>
      <c r="BV1657" s="104"/>
      <c r="BW1657" s="104"/>
      <c r="BX1657" s="104"/>
      <c r="BY1657" s="104"/>
      <c r="BZ1657" s="104"/>
      <c r="CA1657" s="104"/>
      <c r="CB1657" s="104"/>
      <c r="CC1657" s="104"/>
      <c r="CD1657" s="104"/>
      <c r="CE1657" s="104"/>
      <c r="CF1657" s="104"/>
      <c r="CG1657" s="104"/>
      <c r="CJ1657" s="104"/>
      <c r="CL1657" s="104"/>
      <c r="CM1657" s="104"/>
      <c r="CN1657" s="104"/>
      <c r="CO1657" s="104"/>
      <c r="CP1657" s="104"/>
      <c r="CQ1657" s="104"/>
      <c r="CR1657" s="104"/>
      <c r="CS1657" s="104"/>
      <c r="CT1657" s="104"/>
      <c r="CU1657" s="104"/>
    </row>
    <row r="1658" spans="1:99" ht="13" x14ac:dyDescent="0.3">
      <c r="A1658" s="104"/>
      <c r="B1658" s="104"/>
      <c r="C1658" s="104"/>
      <c r="D1658" s="104"/>
      <c r="E1658" s="104"/>
      <c r="F1658" s="104"/>
      <c r="G1658" s="104"/>
      <c r="H1658" s="104"/>
      <c r="I1658" s="104"/>
      <c r="J1658" s="104"/>
      <c r="K1658" s="104"/>
      <c r="L1658" s="104"/>
      <c r="M1658" s="104"/>
      <c r="P1658" s="104"/>
      <c r="Q1658" s="104"/>
      <c r="U1658" s="104"/>
      <c r="AQ1658" s="104"/>
      <c r="AR1658" s="104"/>
      <c r="AS1658" s="104"/>
      <c r="AT1658" s="104"/>
      <c r="AU1658" s="104"/>
      <c r="AV1658" s="104"/>
      <c r="AW1658" s="104"/>
      <c r="AX1658" s="104"/>
      <c r="AY1658" s="104"/>
      <c r="BH1658" s="104"/>
      <c r="BJ1658" s="104"/>
      <c r="BK1658" s="104"/>
      <c r="BL1658" s="104"/>
      <c r="BM1658" s="104"/>
      <c r="BN1658" s="104"/>
      <c r="BO1658" s="104"/>
      <c r="BP1658" s="104"/>
      <c r="BQ1658" s="104"/>
      <c r="BR1658" s="104"/>
      <c r="BS1658" s="104"/>
      <c r="BT1658" s="104"/>
      <c r="BV1658" s="104"/>
      <c r="BW1658" s="104"/>
      <c r="BX1658" s="104"/>
      <c r="BY1658" s="104"/>
      <c r="BZ1658" s="104"/>
      <c r="CA1658" s="104"/>
      <c r="CB1658" s="104"/>
      <c r="CC1658" s="104"/>
      <c r="CD1658" s="104"/>
      <c r="CE1658" s="104"/>
      <c r="CF1658" s="104"/>
      <c r="CG1658" s="104"/>
      <c r="CJ1658" s="104"/>
      <c r="CL1658" s="104"/>
      <c r="CM1658" s="104"/>
      <c r="CN1658" s="104"/>
      <c r="CO1658" s="104"/>
      <c r="CP1658" s="104"/>
      <c r="CQ1658" s="104"/>
      <c r="CR1658" s="104"/>
      <c r="CS1658" s="104"/>
      <c r="CT1658" s="104"/>
      <c r="CU1658" s="104"/>
    </row>
    <row r="1659" spans="1:99" ht="13" x14ac:dyDescent="0.3">
      <c r="A1659" s="104"/>
      <c r="B1659" s="104"/>
      <c r="C1659" s="104"/>
      <c r="D1659" s="104"/>
      <c r="E1659" s="104"/>
      <c r="F1659" s="104"/>
      <c r="G1659" s="104"/>
      <c r="H1659" s="104"/>
      <c r="I1659" s="104"/>
      <c r="J1659" s="104"/>
      <c r="K1659" s="104"/>
      <c r="L1659" s="104"/>
      <c r="M1659" s="104"/>
      <c r="P1659" s="104"/>
      <c r="Q1659" s="104"/>
      <c r="U1659" s="104"/>
      <c r="AQ1659" s="104"/>
      <c r="AR1659" s="104"/>
      <c r="AS1659" s="104"/>
      <c r="AT1659" s="104"/>
      <c r="AU1659" s="104"/>
      <c r="AV1659" s="104"/>
      <c r="AW1659" s="104"/>
      <c r="AX1659" s="104"/>
      <c r="AY1659" s="104"/>
      <c r="BH1659" s="104"/>
      <c r="BJ1659" s="104"/>
      <c r="BK1659" s="104"/>
      <c r="BL1659" s="104"/>
      <c r="BM1659" s="104"/>
      <c r="BN1659" s="104"/>
      <c r="BO1659" s="104"/>
      <c r="BP1659" s="104"/>
      <c r="BQ1659" s="104"/>
      <c r="BR1659" s="104"/>
      <c r="BS1659" s="104"/>
      <c r="BT1659" s="104"/>
      <c r="BV1659" s="104"/>
      <c r="BW1659" s="104"/>
      <c r="BX1659" s="104"/>
      <c r="BY1659" s="104"/>
      <c r="BZ1659" s="104"/>
      <c r="CA1659" s="104"/>
      <c r="CB1659" s="104"/>
      <c r="CC1659" s="104"/>
      <c r="CD1659" s="104"/>
      <c r="CE1659" s="104"/>
      <c r="CF1659" s="104"/>
      <c r="CG1659" s="104"/>
      <c r="CJ1659" s="104"/>
      <c r="CL1659" s="104"/>
      <c r="CM1659" s="104"/>
      <c r="CN1659" s="104"/>
      <c r="CO1659" s="104"/>
      <c r="CP1659" s="104"/>
      <c r="CQ1659" s="104"/>
      <c r="CR1659" s="104"/>
      <c r="CS1659" s="104"/>
      <c r="CT1659" s="104"/>
      <c r="CU1659" s="104"/>
    </row>
    <row r="1660" spans="1:99" ht="13" x14ac:dyDescent="0.3">
      <c r="A1660" s="104"/>
      <c r="B1660" s="104"/>
      <c r="C1660" s="104"/>
      <c r="D1660" s="104"/>
      <c r="E1660" s="104"/>
      <c r="F1660" s="104"/>
      <c r="G1660" s="104"/>
      <c r="H1660" s="104"/>
      <c r="I1660" s="104"/>
      <c r="J1660" s="104"/>
      <c r="K1660" s="104"/>
      <c r="L1660" s="104"/>
      <c r="M1660" s="104"/>
      <c r="P1660" s="104"/>
      <c r="Q1660" s="104"/>
      <c r="U1660" s="104"/>
      <c r="AQ1660" s="104"/>
      <c r="AR1660" s="104"/>
      <c r="AS1660" s="104"/>
      <c r="AT1660" s="104"/>
      <c r="AU1660" s="104"/>
      <c r="AV1660" s="104"/>
      <c r="AW1660" s="104"/>
      <c r="AX1660" s="104"/>
      <c r="AY1660" s="104"/>
      <c r="BH1660" s="104"/>
      <c r="BJ1660" s="104"/>
      <c r="BK1660" s="104"/>
      <c r="BL1660" s="104"/>
      <c r="BM1660" s="104"/>
      <c r="BN1660" s="104"/>
      <c r="BO1660" s="104"/>
      <c r="BP1660" s="104"/>
      <c r="BQ1660" s="104"/>
      <c r="BR1660" s="104"/>
      <c r="BS1660" s="104"/>
      <c r="BT1660" s="104"/>
      <c r="BV1660" s="104"/>
      <c r="BW1660" s="104"/>
      <c r="BX1660" s="104"/>
      <c r="BY1660" s="104"/>
      <c r="BZ1660" s="104"/>
      <c r="CA1660" s="104"/>
      <c r="CB1660" s="104"/>
      <c r="CC1660" s="104"/>
      <c r="CD1660" s="104"/>
      <c r="CE1660" s="104"/>
      <c r="CF1660" s="104"/>
      <c r="CG1660" s="104"/>
      <c r="CJ1660" s="104"/>
      <c r="CL1660" s="104"/>
      <c r="CM1660" s="104"/>
      <c r="CN1660" s="104"/>
      <c r="CO1660" s="104"/>
      <c r="CP1660" s="104"/>
      <c r="CQ1660" s="104"/>
      <c r="CR1660" s="104"/>
      <c r="CS1660" s="104"/>
      <c r="CT1660" s="104"/>
      <c r="CU1660" s="104"/>
    </row>
    <row r="1661" spans="1:99" ht="13" x14ac:dyDescent="0.3">
      <c r="A1661" s="104"/>
      <c r="B1661" s="104"/>
      <c r="C1661" s="104"/>
      <c r="D1661" s="104"/>
      <c r="E1661" s="104"/>
      <c r="F1661" s="104"/>
      <c r="G1661" s="104"/>
      <c r="H1661" s="104"/>
      <c r="I1661" s="104"/>
      <c r="J1661" s="104"/>
      <c r="K1661" s="104"/>
      <c r="L1661" s="104"/>
      <c r="M1661" s="104"/>
      <c r="P1661" s="104"/>
      <c r="Q1661" s="104"/>
      <c r="U1661" s="104"/>
      <c r="AQ1661" s="104"/>
      <c r="AR1661" s="104"/>
      <c r="AS1661" s="104"/>
      <c r="AT1661" s="104"/>
      <c r="AU1661" s="104"/>
      <c r="AV1661" s="104"/>
      <c r="AW1661" s="104"/>
      <c r="AX1661" s="104"/>
      <c r="AY1661" s="104"/>
      <c r="BH1661" s="104"/>
      <c r="BJ1661" s="104"/>
      <c r="BK1661" s="104"/>
      <c r="BL1661" s="104"/>
      <c r="BM1661" s="104"/>
      <c r="BN1661" s="104"/>
      <c r="BO1661" s="104"/>
      <c r="BP1661" s="104"/>
      <c r="BQ1661" s="104"/>
      <c r="BR1661" s="104"/>
      <c r="BS1661" s="104"/>
      <c r="BT1661" s="104"/>
      <c r="BV1661" s="104"/>
      <c r="BW1661" s="104"/>
      <c r="BX1661" s="104"/>
      <c r="BY1661" s="104"/>
      <c r="BZ1661" s="104"/>
      <c r="CA1661" s="104"/>
      <c r="CB1661" s="104"/>
      <c r="CC1661" s="104"/>
      <c r="CD1661" s="104"/>
      <c r="CE1661" s="104"/>
      <c r="CF1661" s="104"/>
      <c r="CG1661" s="104"/>
      <c r="CJ1661" s="104"/>
      <c r="CL1661" s="104"/>
      <c r="CM1661" s="104"/>
      <c r="CN1661" s="104"/>
      <c r="CO1661" s="104"/>
      <c r="CP1661" s="104"/>
      <c r="CQ1661" s="104"/>
      <c r="CR1661" s="104"/>
      <c r="CS1661" s="104"/>
      <c r="CT1661" s="104"/>
      <c r="CU1661" s="104"/>
    </row>
    <row r="1662" spans="1:99" ht="13" x14ac:dyDescent="0.3">
      <c r="A1662" s="104"/>
      <c r="B1662" s="104"/>
      <c r="C1662" s="104"/>
      <c r="D1662" s="104"/>
      <c r="E1662" s="104"/>
      <c r="F1662" s="104"/>
      <c r="G1662" s="104"/>
      <c r="H1662" s="104"/>
      <c r="I1662" s="104"/>
      <c r="J1662" s="104"/>
      <c r="K1662" s="104"/>
      <c r="L1662" s="104"/>
      <c r="M1662" s="104"/>
      <c r="P1662" s="104"/>
      <c r="Q1662" s="104"/>
      <c r="U1662" s="104"/>
      <c r="AQ1662" s="104"/>
      <c r="AR1662" s="104"/>
      <c r="AS1662" s="104"/>
      <c r="AT1662" s="104"/>
      <c r="AU1662" s="104"/>
      <c r="AV1662" s="104"/>
      <c r="AW1662" s="104"/>
      <c r="AX1662" s="104"/>
      <c r="AY1662" s="104"/>
      <c r="BH1662" s="104"/>
      <c r="BJ1662" s="104"/>
      <c r="BK1662" s="104"/>
      <c r="BL1662" s="104"/>
      <c r="BM1662" s="104"/>
      <c r="BN1662" s="104"/>
      <c r="BO1662" s="104"/>
      <c r="BP1662" s="104"/>
      <c r="BQ1662" s="104"/>
      <c r="BR1662" s="104"/>
      <c r="BS1662" s="104"/>
      <c r="BT1662" s="104"/>
      <c r="BV1662" s="104"/>
      <c r="BW1662" s="104"/>
      <c r="BX1662" s="104"/>
      <c r="BY1662" s="104"/>
      <c r="BZ1662" s="104"/>
      <c r="CA1662" s="104"/>
      <c r="CB1662" s="104"/>
      <c r="CC1662" s="104"/>
      <c r="CD1662" s="104"/>
      <c r="CE1662" s="104"/>
      <c r="CF1662" s="104"/>
      <c r="CG1662" s="104"/>
      <c r="CJ1662" s="104"/>
      <c r="CL1662" s="104"/>
      <c r="CM1662" s="104"/>
      <c r="CN1662" s="104"/>
      <c r="CO1662" s="104"/>
      <c r="CP1662" s="104"/>
      <c r="CQ1662" s="104"/>
      <c r="CR1662" s="104"/>
      <c r="CS1662" s="104"/>
      <c r="CT1662" s="104"/>
      <c r="CU1662" s="104"/>
    </row>
    <row r="1663" spans="1:99" ht="13" x14ac:dyDescent="0.3">
      <c r="A1663" s="104"/>
      <c r="B1663" s="104"/>
      <c r="C1663" s="104"/>
      <c r="D1663" s="104"/>
      <c r="E1663" s="104"/>
      <c r="F1663" s="104"/>
      <c r="G1663" s="104"/>
      <c r="H1663" s="104"/>
      <c r="I1663" s="104"/>
      <c r="J1663" s="104"/>
      <c r="K1663" s="104"/>
      <c r="L1663" s="104"/>
      <c r="M1663" s="104"/>
      <c r="P1663" s="104"/>
      <c r="Q1663" s="104"/>
      <c r="U1663" s="104"/>
      <c r="AQ1663" s="104"/>
      <c r="AR1663" s="104"/>
      <c r="AS1663" s="104"/>
      <c r="AT1663" s="104"/>
      <c r="AU1663" s="104"/>
      <c r="AV1663" s="104"/>
      <c r="AW1663" s="104"/>
      <c r="AX1663" s="104"/>
      <c r="AY1663" s="104"/>
      <c r="BH1663" s="104"/>
      <c r="BJ1663" s="104"/>
      <c r="BK1663" s="104"/>
      <c r="BL1663" s="104"/>
      <c r="BM1663" s="104"/>
      <c r="BN1663" s="104"/>
      <c r="BO1663" s="104"/>
      <c r="BP1663" s="104"/>
      <c r="BQ1663" s="104"/>
      <c r="BR1663" s="104"/>
      <c r="BS1663" s="104"/>
      <c r="BT1663" s="104"/>
      <c r="BV1663" s="104"/>
      <c r="BW1663" s="104"/>
      <c r="BX1663" s="104"/>
      <c r="BY1663" s="104"/>
      <c r="BZ1663" s="104"/>
      <c r="CA1663" s="104"/>
      <c r="CB1663" s="104"/>
      <c r="CC1663" s="104"/>
      <c r="CD1663" s="104"/>
      <c r="CE1663" s="104"/>
      <c r="CF1663" s="104"/>
      <c r="CG1663" s="104"/>
      <c r="CJ1663" s="104"/>
      <c r="CL1663" s="104"/>
      <c r="CM1663" s="104"/>
      <c r="CN1663" s="104"/>
      <c r="CO1663" s="104"/>
      <c r="CP1663" s="104"/>
      <c r="CQ1663" s="104"/>
      <c r="CR1663" s="104"/>
      <c r="CS1663" s="104"/>
      <c r="CT1663" s="104"/>
      <c r="CU1663" s="104"/>
    </row>
    <row r="1664" spans="1:99" ht="13" x14ac:dyDescent="0.3">
      <c r="A1664" s="104"/>
      <c r="B1664" s="104"/>
      <c r="C1664" s="104"/>
      <c r="D1664" s="104"/>
      <c r="E1664" s="104"/>
      <c r="F1664" s="104"/>
      <c r="G1664" s="104"/>
      <c r="H1664" s="104"/>
      <c r="I1664" s="104"/>
      <c r="J1664" s="104"/>
      <c r="K1664" s="104"/>
      <c r="L1664" s="104"/>
      <c r="M1664" s="104"/>
      <c r="P1664" s="104"/>
      <c r="Q1664" s="104"/>
      <c r="U1664" s="104"/>
      <c r="AQ1664" s="104"/>
      <c r="AR1664" s="104"/>
      <c r="AS1664" s="104"/>
      <c r="AT1664" s="104"/>
      <c r="AU1664" s="104"/>
      <c r="AV1664" s="104"/>
      <c r="AW1664" s="104"/>
      <c r="AX1664" s="104"/>
      <c r="AY1664" s="104"/>
      <c r="BH1664" s="104"/>
      <c r="BJ1664" s="104"/>
      <c r="BK1664" s="104"/>
      <c r="BL1664" s="104"/>
      <c r="BM1664" s="104"/>
      <c r="BN1664" s="104"/>
      <c r="BO1664" s="104"/>
      <c r="BP1664" s="104"/>
      <c r="BQ1664" s="104"/>
      <c r="BR1664" s="104"/>
      <c r="BS1664" s="104"/>
      <c r="BT1664" s="104"/>
      <c r="BV1664" s="104"/>
      <c r="BW1664" s="104"/>
      <c r="BX1664" s="104"/>
      <c r="BY1664" s="104"/>
      <c r="BZ1664" s="104"/>
      <c r="CA1664" s="104"/>
      <c r="CB1664" s="104"/>
      <c r="CC1664" s="104"/>
      <c r="CD1664" s="104"/>
      <c r="CE1664" s="104"/>
      <c r="CF1664" s="104"/>
      <c r="CG1664" s="104"/>
      <c r="CJ1664" s="104"/>
      <c r="CL1664" s="104"/>
      <c r="CM1664" s="104"/>
      <c r="CN1664" s="104"/>
      <c r="CO1664" s="104"/>
      <c r="CP1664" s="104"/>
      <c r="CQ1664" s="104"/>
      <c r="CR1664" s="104"/>
      <c r="CS1664" s="104"/>
      <c r="CT1664" s="104"/>
      <c r="CU1664" s="104"/>
    </row>
    <row r="1665" spans="1:99" ht="13" x14ac:dyDescent="0.3">
      <c r="A1665" s="104"/>
      <c r="B1665" s="104"/>
      <c r="C1665" s="104"/>
      <c r="D1665" s="104"/>
      <c r="E1665" s="104"/>
      <c r="F1665" s="104"/>
      <c r="G1665" s="104"/>
      <c r="H1665" s="104"/>
      <c r="I1665" s="104"/>
      <c r="J1665" s="104"/>
      <c r="K1665" s="104"/>
      <c r="L1665" s="104"/>
      <c r="M1665" s="104"/>
      <c r="P1665" s="104"/>
      <c r="Q1665" s="104"/>
      <c r="U1665" s="104"/>
      <c r="AQ1665" s="104"/>
      <c r="AR1665" s="104"/>
      <c r="AS1665" s="104"/>
      <c r="AT1665" s="104"/>
      <c r="AU1665" s="104"/>
      <c r="AV1665" s="104"/>
      <c r="AW1665" s="104"/>
      <c r="AX1665" s="104"/>
      <c r="AY1665" s="104"/>
      <c r="BH1665" s="104"/>
      <c r="BJ1665" s="104"/>
      <c r="BK1665" s="104"/>
      <c r="BL1665" s="104"/>
      <c r="BM1665" s="104"/>
      <c r="BN1665" s="104"/>
      <c r="BO1665" s="104"/>
      <c r="BP1665" s="104"/>
      <c r="BQ1665" s="104"/>
      <c r="BR1665" s="104"/>
      <c r="BS1665" s="104"/>
      <c r="BT1665" s="104"/>
      <c r="BV1665" s="104"/>
      <c r="BW1665" s="104"/>
      <c r="BX1665" s="104"/>
      <c r="BY1665" s="104"/>
      <c r="BZ1665" s="104"/>
      <c r="CA1665" s="104"/>
      <c r="CB1665" s="104"/>
      <c r="CC1665" s="104"/>
      <c r="CD1665" s="104"/>
      <c r="CE1665" s="104"/>
      <c r="CF1665" s="104"/>
      <c r="CG1665" s="104"/>
      <c r="CJ1665" s="104"/>
      <c r="CL1665" s="104"/>
      <c r="CM1665" s="104"/>
      <c r="CN1665" s="104"/>
      <c r="CO1665" s="104"/>
      <c r="CP1665" s="104"/>
      <c r="CQ1665" s="104"/>
      <c r="CR1665" s="104"/>
      <c r="CS1665" s="104"/>
      <c r="CT1665" s="104"/>
      <c r="CU1665" s="104"/>
    </row>
    <row r="1666" spans="1:99" ht="13" x14ac:dyDescent="0.3">
      <c r="A1666" s="104"/>
      <c r="B1666" s="104"/>
      <c r="C1666" s="104"/>
      <c r="D1666" s="104"/>
      <c r="E1666" s="104"/>
      <c r="F1666" s="104"/>
      <c r="G1666" s="104"/>
      <c r="H1666" s="104"/>
      <c r="I1666" s="104"/>
      <c r="J1666" s="104"/>
      <c r="K1666" s="104"/>
      <c r="L1666" s="104"/>
      <c r="M1666" s="104"/>
      <c r="P1666" s="104"/>
      <c r="Q1666" s="104"/>
      <c r="U1666" s="104"/>
      <c r="AQ1666" s="104"/>
      <c r="AR1666" s="104"/>
      <c r="AS1666" s="104"/>
      <c r="AT1666" s="104"/>
      <c r="AU1666" s="104"/>
      <c r="AV1666" s="104"/>
      <c r="AW1666" s="104"/>
      <c r="AX1666" s="104"/>
      <c r="AY1666" s="104"/>
      <c r="BH1666" s="104"/>
      <c r="BJ1666" s="104"/>
      <c r="BK1666" s="104"/>
      <c r="BL1666" s="104"/>
      <c r="BM1666" s="104"/>
      <c r="BN1666" s="104"/>
      <c r="BO1666" s="104"/>
      <c r="BP1666" s="104"/>
      <c r="BQ1666" s="104"/>
      <c r="BR1666" s="104"/>
      <c r="BS1666" s="104"/>
      <c r="BT1666" s="104"/>
      <c r="BV1666" s="104"/>
      <c r="BW1666" s="104"/>
      <c r="BX1666" s="104"/>
      <c r="BY1666" s="104"/>
      <c r="BZ1666" s="104"/>
      <c r="CA1666" s="104"/>
      <c r="CB1666" s="104"/>
      <c r="CC1666" s="104"/>
      <c r="CD1666" s="104"/>
      <c r="CE1666" s="104"/>
      <c r="CF1666" s="104"/>
      <c r="CG1666" s="104"/>
      <c r="CJ1666" s="104"/>
      <c r="CL1666" s="104"/>
      <c r="CM1666" s="104"/>
      <c r="CN1666" s="104"/>
      <c r="CO1666" s="104"/>
      <c r="CP1666" s="104"/>
      <c r="CQ1666" s="104"/>
      <c r="CR1666" s="104"/>
      <c r="CS1666" s="104"/>
      <c r="CT1666" s="104"/>
      <c r="CU1666" s="104"/>
    </row>
    <row r="1667" spans="1:99" ht="13" x14ac:dyDescent="0.3">
      <c r="A1667" s="104"/>
      <c r="B1667" s="104"/>
      <c r="C1667" s="104"/>
      <c r="D1667" s="104"/>
      <c r="E1667" s="104"/>
      <c r="F1667" s="104"/>
      <c r="G1667" s="104"/>
      <c r="H1667" s="104"/>
      <c r="I1667" s="104"/>
      <c r="J1667" s="104"/>
      <c r="K1667" s="104"/>
      <c r="L1667" s="104"/>
      <c r="M1667" s="104"/>
      <c r="P1667" s="104"/>
      <c r="Q1667" s="104"/>
      <c r="U1667" s="104"/>
      <c r="AQ1667" s="104"/>
      <c r="AR1667" s="104"/>
      <c r="AS1667" s="104"/>
      <c r="AT1667" s="104"/>
      <c r="AU1667" s="104"/>
      <c r="AV1667" s="104"/>
      <c r="AW1667" s="104"/>
      <c r="AX1667" s="104"/>
      <c r="AY1667" s="104"/>
      <c r="BH1667" s="104"/>
      <c r="BJ1667" s="104"/>
      <c r="BK1667" s="104"/>
      <c r="BL1667" s="104"/>
      <c r="BM1667" s="104"/>
      <c r="BN1667" s="104"/>
      <c r="BO1667" s="104"/>
      <c r="BP1667" s="104"/>
      <c r="BQ1667" s="104"/>
      <c r="BR1667" s="104"/>
      <c r="BS1667" s="104"/>
      <c r="BT1667" s="104"/>
      <c r="BV1667" s="104"/>
      <c r="BW1667" s="104"/>
      <c r="BX1667" s="104"/>
      <c r="BY1667" s="104"/>
      <c r="BZ1667" s="104"/>
      <c r="CA1667" s="104"/>
      <c r="CB1667" s="104"/>
      <c r="CC1667" s="104"/>
      <c r="CD1667" s="104"/>
      <c r="CE1667" s="104"/>
      <c r="CF1667" s="104"/>
      <c r="CG1667" s="104"/>
      <c r="CJ1667" s="104"/>
      <c r="CL1667" s="104"/>
      <c r="CM1667" s="104"/>
      <c r="CN1667" s="104"/>
      <c r="CO1667" s="104"/>
      <c r="CP1667" s="104"/>
      <c r="CQ1667" s="104"/>
      <c r="CR1667" s="104"/>
      <c r="CS1667" s="104"/>
      <c r="CT1667" s="104"/>
      <c r="CU1667" s="104"/>
    </row>
    <row r="1668" spans="1:99" ht="13" x14ac:dyDescent="0.3">
      <c r="A1668" s="104"/>
      <c r="B1668" s="104"/>
      <c r="C1668" s="104"/>
      <c r="D1668" s="104"/>
      <c r="E1668" s="104"/>
      <c r="F1668" s="104"/>
      <c r="G1668" s="104"/>
      <c r="H1668" s="104"/>
      <c r="I1668" s="104"/>
      <c r="J1668" s="104"/>
      <c r="K1668" s="104"/>
      <c r="L1668" s="104"/>
      <c r="M1668" s="104"/>
      <c r="P1668" s="104"/>
      <c r="Q1668" s="104"/>
      <c r="U1668" s="104"/>
      <c r="AQ1668" s="104"/>
      <c r="AR1668" s="104"/>
      <c r="AS1668" s="104"/>
      <c r="AT1668" s="104"/>
      <c r="AU1668" s="104"/>
      <c r="AV1668" s="104"/>
      <c r="AW1668" s="104"/>
      <c r="AX1668" s="104"/>
      <c r="AY1668" s="104"/>
      <c r="BH1668" s="104"/>
      <c r="BJ1668" s="104"/>
      <c r="BK1668" s="104"/>
      <c r="BL1668" s="104"/>
      <c r="BM1668" s="104"/>
      <c r="BN1668" s="104"/>
      <c r="BO1668" s="104"/>
      <c r="BP1668" s="104"/>
      <c r="BQ1668" s="104"/>
      <c r="BR1668" s="104"/>
      <c r="BS1668" s="104"/>
      <c r="BT1668" s="104"/>
      <c r="BV1668" s="104"/>
      <c r="BW1668" s="104"/>
      <c r="BX1668" s="104"/>
      <c r="BY1668" s="104"/>
      <c r="BZ1668" s="104"/>
      <c r="CA1668" s="104"/>
      <c r="CB1668" s="104"/>
      <c r="CC1668" s="104"/>
      <c r="CD1668" s="104"/>
      <c r="CE1668" s="104"/>
      <c r="CF1668" s="104"/>
      <c r="CG1668" s="104"/>
      <c r="CJ1668" s="104"/>
      <c r="CL1668" s="104"/>
      <c r="CM1668" s="104"/>
      <c r="CN1668" s="104"/>
      <c r="CO1668" s="104"/>
      <c r="CP1668" s="104"/>
      <c r="CQ1668" s="104"/>
      <c r="CR1668" s="104"/>
      <c r="CS1668" s="104"/>
      <c r="CT1668" s="104"/>
      <c r="CU1668" s="104"/>
    </row>
    <row r="1669" spans="1:99" ht="13" x14ac:dyDescent="0.3">
      <c r="A1669" s="104"/>
      <c r="B1669" s="104"/>
      <c r="C1669" s="104"/>
      <c r="D1669" s="104"/>
      <c r="E1669" s="104"/>
      <c r="F1669" s="104"/>
      <c r="G1669" s="104"/>
      <c r="H1669" s="104"/>
      <c r="I1669" s="104"/>
      <c r="J1669" s="104"/>
      <c r="K1669" s="104"/>
      <c r="L1669" s="104"/>
      <c r="M1669" s="104"/>
      <c r="P1669" s="104"/>
      <c r="Q1669" s="104"/>
      <c r="U1669" s="104"/>
      <c r="AQ1669" s="104"/>
      <c r="AR1669" s="104"/>
      <c r="AS1669" s="104"/>
      <c r="AT1669" s="104"/>
      <c r="AU1669" s="104"/>
      <c r="AV1669" s="104"/>
      <c r="AW1669" s="104"/>
      <c r="AX1669" s="104"/>
      <c r="AY1669" s="104"/>
      <c r="BH1669" s="104"/>
      <c r="BJ1669" s="104"/>
      <c r="BK1669" s="104"/>
      <c r="BL1669" s="104"/>
      <c r="BM1669" s="104"/>
      <c r="BN1669" s="104"/>
      <c r="BO1669" s="104"/>
      <c r="BP1669" s="104"/>
      <c r="BQ1669" s="104"/>
      <c r="BR1669" s="104"/>
      <c r="BS1669" s="104"/>
      <c r="BT1669" s="104"/>
      <c r="BV1669" s="104"/>
      <c r="BW1669" s="104"/>
      <c r="BX1669" s="104"/>
      <c r="BY1669" s="104"/>
      <c r="BZ1669" s="104"/>
      <c r="CA1669" s="104"/>
      <c r="CB1669" s="104"/>
      <c r="CC1669" s="104"/>
      <c r="CD1669" s="104"/>
      <c r="CE1669" s="104"/>
      <c r="CF1669" s="104"/>
      <c r="CG1669" s="104"/>
      <c r="CJ1669" s="104"/>
      <c r="CL1669" s="104"/>
      <c r="CM1669" s="104"/>
      <c r="CN1669" s="104"/>
      <c r="CO1669" s="104"/>
      <c r="CP1669" s="104"/>
      <c r="CQ1669" s="104"/>
      <c r="CR1669" s="104"/>
      <c r="CS1669" s="104"/>
      <c r="CT1669" s="104"/>
      <c r="CU1669" s="104"/>
    </row>
    <row r="1670" spans="1:99" ht="13" x14ac:dyDescent="0.3">
      <c r="A1670" s="104"/>
      <c r="B1670" s="104"/>
      <c r="C1670" s="104"/>
      <c r="D1670" s="104"/>
      <c r="E1670" s="104"/>
      <c r="F1670" s="104"/>
      <c r="G1670" s="104"/>
      <c r="H1670" s="104"/>
      <c r="I1670" s="104"/>
      <c r="J1670" s="104"/>
      <c r="K1670" s="104"/>
      <c r="L1670" s="104"/>
      <c r="M1670" s="104"/>
      <c r="P1670" s="104"/>
      <c r="Q1670" s="104"/>
      <c r="U1670" s="104"/>
      <c r="AQ1670" s="104"/>
      <c r="AR1670" s="104"/>
      <c r="AS1670" s="104"/>
      <c r="AT1670" s="104"/>
      <c r="AU1670" s="104"/>
      <c r="AV1670" s="104"/>
      <c r="AW1670" s="104"/>
      <c r="AX1670" s="104"/>
      <c r="AY1670" s="104"/>
      <c r="BH1670" s="104"/>
      <c r="BJ1670" s="104"/>
      <c r="BK1670" s="104"/>
      <c r="BL1670" s="104"/>
      <c r="BM1670" s="104"/>
      <c r="BN1670" s="104"/>
      <c r="BO1670" s="104"/>
      <c r="BP1670" s="104"/>
      <c r="BQ1670" s="104"/>
      <c r="BR1670" s="104"/>
      <c r="BS1670" s="104"/>
      <c r="BT1670" s="104"/>
      <c r="BV1670" s="104"/>
      <c r="BW1670" s="104"/>
      <c r="BX1670" s="104"/>
      <c r="BY1670" s="104"/>
      <c r="BZ1670" s="104"/>
      <c r="CA1670" s="104"/>
      <c r="CB1670" s="104"/>
      <c r="CC1670" s="104"/>
      <c r="CD1670" s="104"/>
      <c r="CE1670" s="104"/>
      <c r="CF1670" s="104"/>
      <c r="CG1670" s="104"/>
      <c r="CJ1670" s="104"/>
      <c r="CL1670" s="104"/>
      <c r="CM1670" s="104"/>
      <c r="CN1670" s="104"/>
      <c r="CO1670" s="104"/>
      <c r="CP1670" s="104"/>
      <c r="CQ1670" s="104"/>
      <c r="CR1670" s="104"/>
      <c r="CS1670" s="104"/>
      <c r="CT1670" s="104"/>
      <c r="CU1670" s="104"/>
    </row>
    <row r="1671" spans="1:99" ht="13" x14ac:dyDescent="0.3">
      <c r="A1671" s="104"/>
      <c r="B1671" s="104"/>
      <c r="C1671" s="104"/>
      <c r="D1671" s="104"/>
      <c r="E1671" s="104"/>
      <c r="F1671" s="104"/>
      <c r="G1671" s="104"/>
      <c r="H1671" s="104"/>
      <c r="I1671" s="104"/>
      <c r="J1671" s="104"/>
      <c r="K1671" s="104"/>
      <c r="L1671" s="104"/>
      <c r="M1671" s="104"/>
      <c r="P1671" s="104"/>
      <c r="Q1671" s="104"/>
      <c r="U1671" s="104"/>
      <c r="AQ1671" s="104"/>
      <c r="AR1671" s="104"/>
      <c r="AS1671" s="104"/>
      <c r="AT1671" s="104"/>
      <c r="AU1671" s="104"/>
      <c r="AV1671" s="104"/>
      <c r="AW1671" s="104"/>
      <c r="AX1671" s="104"/>
      <c r="AY1671" s="104"/>
      <c r="BH1671" s="104"/>
      <c r="BJ1671" s="104"/>
      <c r="BK1671" s="104"/>
      <c r="BL1671" s="104"/>
      <c r="BM1671" s="104"/>
      <c r="BN1671" s="104"/>
      <c r="BO1671" s="104"/>
      <c r="BP1671" s="104"/>
      <c r="BQ1671" s="104"/>
      <c r="BR1671" s="104"/>
      <c r="BS1671" s="104"/>
      <c r="BT1671" s="104"/>
      <c r="BV1671" s="104"/>
      <c r="BW1671" s="104"/>
      <c r="BX1671" s="104"/>
      <c r="BY1671" s="104"/>
      <c r="BZ1671" s="104"/>
      <c r="CA1671" s="104"/>
      <c r="CB1671" s="104"/>
      <c r="CC1671" s="104"/>
      <c r="CD1671" s="104"/>
      <c r="CE1671" s="104"/>
      <c r="CF1671" s="104"/>
      <c r="CG1671" s="104"/>
      <c r="CJ1671" s="104"/>
      <c r="CL1671" s="104"/>
      <c r="CM1671" s="104"/>
      <c r="CN1671" s="104"/>
      <c r="CO1671" s="104"/>
      <c r="CP1671" s="104"/>
      <c r="CQ1671" s="104"/>
      <c r="CR1671" s="104"/>
      <c r="CS1671" s="104"/>
      <c r="CT1671" s="104"/>
      <c r="CU1671" s="104"/>
    </row>
    <row r="1672" spans="1:99" ht="13" x14ac:dyDescent="0.3">
      <c r="A1672" s="104"/>
      <c r="B1672" s="104"/>
      <c r="C1672" s="104"/>
      <c r="D1672" s="104"/>
      <c r="E1672" s="104"/>
      <c r="F1672" s="104"/>
      <c r="G1672" s="104"/>
      <c r="H1672" s="104"/>
      <c r="I1672" s="104"/>
      <c r="J1672" s="104"/>
      <c r="K1672" s="104"/>
      <c r="L1672" s="104"/>
      <c r="M1672" s="104"/>
      <c r="P1672" s="104"/>
      <c r="Q1672" s="104"/>
      <c r="U1672" s="104"/>
      <c r="AQ1672" s="104"/>
      <c r="AR1672" s="104"/>
      <c r="AS1672" s="104"/>
      <c r="AT1672" s="104"/>
      <c r="AU1672" s="104"/>
      <c r="AV1672" s="104"/>
      <c r="AW1672" s="104"/>
      <c r="AX1672" s="104"/>
      <c r="AY1672" s="104"/>
      <c r="BH1672" s="104"/>
      <c r="BJ1672" s="104"/>
      <c r="BK1672" s="104"/>
      <c r="BL1672" s="104"/>
      <c r="BM1672" s="104"/>
      <c r="BN1672" s="104"/>
      <c r="BO1672" s="104"/>
      <c r="BP1672" s="104"/>
      <c r="BQ1672" s="104"/>
      <c r="BR1672" s="104"/>
      <c r="BS1672" s="104"/>
      <c r="BT1672" s="104"/>
      <c r="BV1672" s="104"/>
      <c r="BW1672" s="104"/>
      <c r="BX1672" s="104"/>
      <c r="BY1672" s="104"/>
      <c r="BZ1672" s="104"/>
      <c r="CA1672" s="104"/>
      <c r="CB1672" s="104"/>
      <c r="CC1672" s="104"/>
      <c r="CD1672" s="104"/>
      <c r="CE1672" s="104"/>
      <c r="CF1672" s="104"/>
      <c r="CG1672" s="104"/>
      <c r="CJ1672" s="104"/>
      <c r="CL1672" s="104"/>
      <c r="CM1672" s="104"/>
      <c r="CN1672" s="104"/>
      <c r="CO1672" s="104"/>
      <c r="CP1672" s="104"/>
      <c r="CQ1672" s="104"/>
      <c r="CR1672" s="104"/>
      <c r="CS1672" s="104"/>
      <c r="CT1672" s="104"/>
      <c r="CU1672" s="104"/>
    </row>
    <row r="1673" spans="1:99" ht="13" x14ac:dyDescent="0.3">
      <c r="A1673" s="104"/>
      <c r="B1673" s="104"/>
      <c r="C1673" s="104"/>
      <c r="D1673" s="104"/>
      <c r="E1673" s="104"/>
      <c r="F1673" s="104"/>
      <c r="G1673" s="104"/>
      <c r="H1673" s="104"/>
      <c r="I1673" s="104"/>
      <c r="J1673" s="104"/>
      <c r="K1673" s="104"/>
      <c r="L1673" s="104"/>
      <c r="M1673" s="104"/>
      <c r="P1673" s="104"/>
      <c r="Q1673" s="104"/>
      <c r="U1673" s="104"/>
      <c r="AQ1673" s="104"/>
      <c r="AR1673" s="104"/>
      <c r="AS1673" s="104"/>
      <c r="AT1673" s="104"/>
      <c r="AU1673" s="104"/>
      <c r="AV1673" s="104"/>
      <c r="AW1673" s="104"/>
      <c r="AX1673" s="104"/>
      <c r="AY1673" s="104"/>
      <c r="BH1673" s="104"/>
      <c r="BJ1673" s="104"/>
      <c r="BK1673" s="104"/>
      <c r="BL1673" s="104"/>
      <c r="BM1673" s="104"/>
      <c r="BN1673" s="104"/>
      <c r="BO1673" s="104"/>
      <c r="BP1673" s="104"/>
      <c r="BQ1673" s="104"/>
      <c r="BR1673" s="104"/>
      <c r="BS1673" s="104"/>
      <c r="BT1673" s="104"/>
      <c r="BV1673" s="104"/>
      <c r="BW1673" s="104"/>
      <c r="BX1673" s="104"/>
      <c r="BY1673" s="104"/>
      <c r="BZ1673" s="104"/>
      <c r="CA1673" s="104"/>
      <c r="CB1673" s="104"/>
      <c r="CC1673" s="104"/>
      <c r="CD1673" s="104"/>
      <c r="CE1673" s="104"/>
      <c r="CF1673" s="104"/>
      <c r="CG1673" s="104"/>
      <c r="CJ1673" s="104"/>
      <c r="CL1673" s="104"/>
      <c r="CM1673" s="104"/>
      <c r="CN1673" s="104"/>
      <c r="CO1673" s="104"/>
      <c r="CP1673" s="104"/>
      <c r="CQ1673" s="104"/>
      <c r="CR1673" s="104"/>
      <c r="CS1673" s="104"/>
      <c r="CT1673" s="104"/>
      <c r="CU1673" s="104"/>
    </row>
    <row r="1674" spans="1:99" ht="13" x14ac:dyDescent="0.3">
      <c r="A1674" s="104"/>
      <c r="B1674" s="104"/>
      <c r="C1674" s="104"/>
      <c r="D1674" s="104"/>
      <c r="E1674" s="104"/>
      <c r="F1674" s="104"/>
      <c r="G1674" s="104"/>
      <c r="H1674" s="104"/>
      <c r="I1674" s="104"/>
      <c r="J1674" s="104"/>
      <c r="K1674" s="104"/>
      <c r="L1674" s="104"/>
      <c r="M1674" s="104"/>
      <c r="P1674" s="104"/>
      <c r="Q1674" s="104"/>
      <c r="U1674" s="104"/>
      <c r="AQ1674" s="104"/>
      <c r="AR1674" s="104"/>
      <c r="AS1674" s="104"/>
      <c r="AT1674" s="104"/>
      <c r="AU1674" s="104"/>
      <c r="AV1674" s="104"/>
      <c r="AW1674" s="104"/>
      <c r="AX1674" s="104"/>
      <c r="AY1674" s="104"/>
      <c r="BH1674" s="104"/>
      <c r="BJ1674" s="104"/>
      <c r="BK1674" s="104"/>
      <c r="BL1674" s="104"/>
      <c r="BM1674" s="104"/>
      <c r="BN1674" s="104"/>
      <c r="BO1674" s="104"/>
      <c r="BP1674" s="104"/>
      <c r="BQ1674" s="104"/>
      <c r="BR1674" s="104"/>
      <c r="BS1674" s="104"/>
      <c r="BT1674" s="104"/>
      <c r="BV1674" s="104"/>
      <c r="BW1674" s="104"/>
      <c r="BX1674" s="104"/>
      <c r="BY1674" s="104"/>
      <c r="BZ1674" s="104"/>
      <c r="CA1674" s="104"/>
      <c r="CB1674" s="104"/>
      <c r="CC1674" s="104"/>
      <c r="CD1674" s="104"/>
      <c r="CE1674" s="104"/>
      <c r="CF1674" s="104"/>
      <c r="CG1674" s="104"/>
      <c r="CJ1674" s="104"/>
      <c r="CL1674" s="104"/>
      <c r="CM1674" s="104"/>
      <c r="CN1674" s="104"/>
      <c r="CO1674" s="104"/>
      <c r="CP1674" s="104"/>
      <c r="CQ1674" s="104"/>
      <c r="CR1674" s="104"/>
      <c r="CS1674" s="104"/>
      <c r="CT1674" s="104"/>
      <c r="CU1674" s="104"/>
    </row>
    <row r="1675" spans="1:99" ht="13" x14ac:dyDescent="0.3">
      <c r="A1675" s="104"/>
      <c r="B1675" s="104"/>
      <c r="C1675" s="104"/>
      <c r="D1675" s="104"/>
      <c r="E1675" s="104"/>
      <c r="F1675" s="104"/>
      <c r="G1675" s="104"/>
      <c r="H1675" s="104"/>
      <c r="I1675" s="104"/>
      <c r="J1675" s="104"/>
      <c r="K1675" s="104"/>
      <c r="L1675" s="104"/>
      <c r="M1675" s="104"/>
      <c r="P1675" s="104"/>
      <c r="Q1675" s="104"/>
      <c r="U1675" s="104"/>
      <c r="AQ1675" s="104"/>
      <c r="AR1675" s="104"/>
      <c r="AS1675" s="104"/>
      <c r="AT1675" s="104"/>
      <c r="AU1675" s="104"/>
      <c r="AV1675" s="104"/>
      <c r="AW1675" s="104"/>
      <c r="AX1675" s="104"/>
      <c r="AY1675" s="104"/>
      <c r="BH1675" s="104"/>
      <c r="BJ1675" s="104"/>
      <c r="BK1675" s="104"/>
      <c r="BL1675" s="104"/>
      <c r="BM1675" s="104"/>
      <c r="BN1675" s="104"/>
      <c r="BO1675" s="104"/>
      <c r="BP1675" s="104"/>
      <c r="BQ1675" s="104"/>
      <c r="BR1675" s="104"/>
      <c r="BS1675" s="104"/>
      <c r="BT1675" s="104"/>
      <c r="BV1675" s="104"/>
      <c r="BW1675" s="104"/>
      <c r="BX1675" s="104"/>
      <c r="BY1675" s="104"/>
      <c r="BZ1675" s="104"/>
      <c r="CA1675" s="104"/>
      <c r="CB1675" s="104"/>
      <c r="CC1675" s="104"/>
      <c r="CD1675" s="104"/>
      <c r="CE1675" s="104"/>
      <c r="CF1675" s="104"/>
      <c r="CG1675" s="104"/>
      <c r="CJ1675" s="104"/>
      <c r="CL1675" s="104"/>
      <c r="CM1675" s="104"/>
      <c r="CN1675" s="104"/>
      <c r="CO1675" s="104"/>
      <c r="CP1675" s="104"/>
      <c r="CQ1675" s="104"/>
      <c r="CR1675" s="104"/>
      <c r="CS1675" s="104"/>
      <c r="CT1675" s="104"/>
      <c r="CU1675" s="104"/>
    </row>
    <row r="1676" spans="1:99" ht="13" x14ac:dyDescent="0.3">
      <c r="A1676" s="104"/>
      <c r="B1676" s="104"/>
      <c r="C1676" s="104"/>
      <c r="D1676" s="104"/>
      <c r="E1676" s="104"/>
      <c r="F1676" s="104"/>
      <c r="G1676" s="104"/>
      <c r="H1676" s="104"/>
      <c r="I1676" s="104"/>
      <c r="J1676" s="104"/>
      <c r="K1676" s="104"/>
      <c r="L1676" s="104"/>
      <c r="M1676" s="104"/>
      <c r="P1676" s="104"/>
      <c r="Q1676" s="104"/>
      <c r="U1676" s="104"/>
      <c r="AQ1676" s="104"/>
      <c r="AR1676" s="104"/>
      <c r="AS1676" s="104"/>
      <c r="AT1676" s="104"/>
      <c r="AU1676" s="104"/>
      <c r="AV1676" s="104"/>
      <c r="AW1676" s="104"/>
      <c r="AX1676" s="104"/>
      <c r="AY1676" s="104"/>
      <c r="BH1676" s="104"/>
      <c r="BJ1676" s="104"/>
      <c r="BK1676" s="104"/>
      <c r="BL1676" s="104"/>
      <c r="BM1676" s="104"/>
      <c r="BN1676" s="104"/>
      <c r="BO1676" s="104"/>
      <c r="BP1676" s="104"/>
      <c r="BQ1676" s="104"/>
      <c r="BR1676" s="104"/>
      <c r="BS1676" s="104"/>
      <c r="BT1676" s="104"/>
      <c r="BV1676" s="104"/>
      <c r="BW1676" s="104"/>
      <c r="BX1676" s="104"/>
      <c r="BY1676" s="104"/>
      <c r="BZ1676" s="104"/>
      <c r="CA1676" s="104"/>
      <c r="CB1676" s="104"/>
      <c r="CC1676" s="104"/>
      <c r="CD1676" s="104"/>
      <c r="CE1676" s="104"/>
      <c r="CF1676" s="104"/>
      <c r="CG1676" s="104"/>
      <c r="CJ1676" s="104"/>
      <c r="CL1676" s="104"/>
      <c r="CM1676" s="104"/>
      <c r="CN1676" s="104"/>
      <c r="CO1676" s="104"/>
      <c r="CP1676" s="104"/>
      <c r="CQ1676" s="104"/>
      <c r="CR1676" s="104"/>
      <c r="CS1676" s="104"/>
      <c r="CT1676" s="104"/>
      <c r="CU1676" s="104"/>
    </row>
    <row r="1677" spans="1:99" ht="13" x14ac:dyDescent="0.3">
      <c r="A1677" s="104"/>
      <c r="B1677" s="104"/>
      <c r="C1677" s="104"/>
      <c r="D1677" s="104"/>
      <c r="E1677" s="104"/>
      <c r="F1677" s="104"/>
      <c r="G1677" s="104"/>
      <c r="H1677" s="104"/>
      <c r="I1677" s="104"/>
      <c r="J1677" s="104"/>
      <c r="K1677" s="104"/>
      <c r="L1677" s="104"/>
      <c r="M1677" s="104"/>
      <c r="P1677" s="104"/>
      <c r="Q1677" s="104"/>
      <c r="U1677" s="104"/>
      <c r="AQ1677" s="104"/>
      <c r="AR1677" s="104"/>
      <c r="AS1677" s="104"/>
      <c r="AT1677" s="104"/>
      <c r="AU1677" s="104"/>
      <c r="AV1677" s="104"/>
      <c r="AW1677" s="104"/>
      <c r="AX1677" s="104"/>
      <c r="AY1677" s="104"/>
      <c r="BH1677" s="104"/>
      <c r="BJ1677" s="104"/>
      <c r="BK1677" s="104"/>
      <c r="BL1677" s="104"/>
      <c r="BM1677" s="104"/>
      <c r="BN1677" s="104"/>
      <c r="BO1677" s="104"/>
      <c r="BP1677" s="104"/>
      <c r="BQ1677" s="104"/>
      <c r="BR1677" s="104"/>
      <c r="BS1677" s="104"/>
      <c r="BT1677" s="104"/>
      <c r="BV1677" s="104"/>
      <c r="BW1677" s="104"/>
      <c r="BX1677" s="104"/>
      <c r="BY1677" s="104"/>
      <c r="BZ1677" s="104"/>
      <c r="CA1677" s="104"/>
      <c r="CB1677" s="104"/>
      <c r="CC1677" s="104"/>
      <c r="CD1677" s="104"/>
      <c r="CE1677" s="104"/>
      <c r="CF1677" s="104"/>
      <c r="CG1677" s="104"/>
      <c r="CJ1677" s="104"/>
      <c r="CL1677" s="104"/>
      <c r="CM1677" s="104"/>
      <c r="CN1677" s="104"/>
      <c r="CO1677" s="104"/>
      <c r="CP1677" s="104"/>
      <c r="CQ1677" s="104"/>
      <c r="CR1677" s="104"/>
      <c r="CS1677" s="104"/>
      <c r="CT1677" s="104"/>
      <c r="CU1677" s="104"/>
    </row>
    <row r="1678" spans="1:99" ht="13" x14ac:dyDescent="0.3">
      <c r="A1678" s="104"/>
      <c r="B1678" s="104"/>
      <c r="C1678" s="104"/>
      <c r="D1678" s="104"/>
      <c r="E1678" s="104"/>
      <c r="F1678" s="104"/>
      <c r="G1678" s="104"/>
      <c r="H1678" s="104"/>
      <c r="I1678" s="104"/>
      <c r="J1678" s="104"/>
      <c r="K1678" s="104"/>
      <c r="L1678" s="104"/>
      <c r="M1678" s="104"/>
      <c r="P1678" s="104"/>
      <c r="Q1678" s="104"/>
      <c r="U1678" s="104"/>
      <c r="AQ1678" s="104"/>
      <c r="AR1678" s="104"/>
      <c r="AS1678" s="104"/>
      <c r="AT1678" s="104"/>
      <c r="AU1678" s="104"/>
      <c r="AV1678" s="104"/>
      <c r="AW1678" s="104"/>
      <c r="AX1678" s="104"/>
      <c r="AY1678" s="104"/>
      <c r="BH1678" s="104"/>
      <c r="BJ1678" s="104"/>
      <c r="BK1678" s="104"/>
      <c r="BL1678" s="104"/>
      <c r="BM1678" s="104"/>
      <c r="BN1678" s="104"/>
      <c r="BO1678" s="104"/>
      <c r="BP1678" s="104"/>
      <c r="BQ1678" s="104"/>
      <c r="BR1678" s="104"/>
      <c r="BS1678" s="104"/>
      <c r="BT1678" s="104"/>
      <c r="BV1678" s="104"/>
      <c r="BW1678" s="104"/>
      <c r="BX1678" s="104"/>
      <c r="BY1678" s="104"/>
      <c r="BZ1678" s="104"/>
      <c r="CA1678" s="104"/>
      <c r="CB1678" s="104"/>
      <c r="CC1678" s="104"/>
      <c r="CD1678" s="104"/>
      <c r="CE1678" s="104"/>
      <c r="CF1678" s="104"/>
      <c r="CG1678" s="104"/>
      <c r="CJ1678" s="104"/>
      <c r="CL1678" s="104"/>
      <c r="CM1678" s="104"/>
      <c r="CN1678" s="104"/>
      <c r="CO1678" s="104"/>
      <c r="CP1678" s="104"/>
      <c r="CQ1678" s="104"/>
      <c r="CR1678" s="104"/>
      <c r="CS1678" s="104"/>
      <c r="CT1678" s="104"/>
      <c r="CU1678" s="104"/>
    </row>
    <row r="1679" spans="1:99" ht="13" x14ac:dyDescent="0.3">
      <c r="A1679" s="104"/>
      <c r="B1679" s="104"/>
      <c r="C1679" s="104"/>
      <c r="D1679" s="104"/>
      <c r="E1679" s="104"/>
      <c r="F1679" s="104"/>
      <c r="G1679" s="104"/>
      <c r="H1679" s="104"/>
      <c r="I1679" s="104"/>
      <c r="J1679" s="104"/>
      <c r="K1679" s="104"/>
      <c r="L1679" s="104"/>
      <c r="M1679" s="104"/>
      <c r="P1679" s="104"/>
      <c r="Q1679" s="104"/>
      <c r="U1679" s="104"/>
      <c r="AQ1679" s="104"/>
      <c r="AR1679" s="104"/>
      <c r="AS1679" s="104"/>
      <c r="AT1679" s="104"/>
      <c r="AU1679" s="104"/>
      <c r="AV1679" s="104"/>
      <c r="AW1679" s="104"/>
      <c r="AX1679" s="104"/>
      <c r="AY1679" s="104"/>
      <c r="BH1679" s="104"/>
      <c r="BJ1679" s="104"/>
      <c r="BK1679" s="104"/>
      <c r="BL1679" s="104"/>
      <c r="BM1679" s="104"/>
      <c r="BN1679" s="104"/>
      <c r="BO1679" s="104"/>
      <c r="BP1679" s="104"/>
      <c r="BQ1679" s="104"/>
      <c r="BR1679" s="104"/>
      <c r="BS1679" s="104"/>
      <c r="BT1679" s="104"/>
      <c r="BV1679" s="104"/>
      <c r="BW1679" s="104"/>
      <c r="BX1679" s="104"/>
      <c r="BY1679" s="104"/>
      <c r="BZ1679" s="104"/>
      <c r="CA1679" s="104"/>
      <c r="CB1679" s="104"/>
      <c r="CC1679" s="104"/>
      <c r="CD1679" s="104"/>
      <c r="CE1679" s="104"/>
      <c r="CF1679" s="104"/>
      <c r="CG1679" s="104"/>
      <c r="CJ1679" s="104"/>
      <c r="CL1679" s="104"/>
      <c r="CM1679" s="104"/>
      <c r="CN1679" s="104"/>
      <c r="CO1679" s="104"/>
      <c r="CP1679" s="104"/>
      <c r="CQ1679" s="104"/>
      <c r="CR1679" s="104"/>
      <c r="CS1679" s="104"/>
      <c r="CT1679" s="104"/>
      <c r="CU1679" s="104"/>
    </row>
    <row r="1680" spans="1:99" ht="13" x14ac:dyDescent="0.3">
      <c r="A1680" s="104"/>
      <c r="B1680" s="104"/>
      <c r="C1680" s="104"/>
      <c r="D1680" s="104"/>
      <c r="E1680" s="104"/>
      <c r="F1680" s="104"/>
      <c r="G1680" s="104"/>
      <c r="H1680" s="104"/>
      <c r="I1680" s="104"/>
      <c r="J1680" s="104"/>
      <c r="K1680" s="104"/>
      <c r="L1680" s="104"/>
      <c r="M1680" s="104"/>
      <c r="P1680" s="104"/>
      <c r="Q1680" s="104"/>
      <c r="U1680" s="104"/>
      <c r="AQ1680" s="104"/>
      <c r="AR1680" s="104"/>
      <c r="AS1680" s="104"/>
      <c r="AT1680" s="104"/>
      <c r="AU1680" s="104"/>
      <c r="AV1680" s="104"/>
      <c r="AW1680" s="104"/>
      <c r="AX1680" s="104"/>
      <c r="AY1680" s="104"/>
      <c r="BH1680" s="104"/>
      <c r="BJ1680" s="104"/>
      <c r="BK1680" s="104"/>
      <c r="BL1680" s="104"/>
      <c r="BM1680" s="104"/>
      <c r="BN1680" s="104"/>
      <c r="BO1680" s="104"/>
      <c r="BP1680" s="104"/>
      <c r="BQ1680" s="104"/>
      <c r="BR1680" s="104"/>
      <c r="BS1680" s="104"/>
      <c r="BT1680" s="104"/>
      <c r="BV1680" s="104"/>
      <c r="BW1680" s="104"/>
      <c r="BX1680" s="104"/>
      <c r="BY1680" s="104"/>
      <c r="BZ1680" s="104"/>
      <c r="CA1680" s="104"/>
      <c r="CB1680" s="104"/>
      <c r="CC1680" s="104"/>
      <c r="CD1680" s="104"/>
      <c r="CE1680" s="104"/>
      <c r="CF1680" s="104"/>
      <c r="CG1680" s="104"/>
      <c r="CJ1680" s="104"/>
      <c r="CL1680" s="104"/>
      <c r="CM1680" s="104"/>
      <c r="CN1680" s="104"/>
      <c r="CO1680" s="104"/>
      <c r="CP1680" s="104"/>
      <c r="CQ1680" s="104"/>
      <c r="CR1680" s="104"/>
      <c r="CS1680" s="104"/>
      <c r="CT1680" s="104"/>
      <c r="CU1680" s="104"/>
    </row>
    <row r="1681" spans="1:99" ht="13" x14ac:dyDescent="0.3">
      <c r="A1681" s="104"/>
      <c r="B1681" s="104"/>
      <c r="C1681" s="104"/>
      <c r="D1681" s="104"/>
      <c r="E1681" s="104"/>
      <c r="F1681" s="104"/>
      <c r="G1681" s="104"/>
      <c r="H1681" s="104"/>
      <c r="I1681" s="104"/>
      <c r="J1681" s="104"/>
      <c r="K1681" s="104"/>
      <c r="L1681" s="104"/>
      <c r="M1681" s="104"/>
      <c r="P1681" s="104"/>
      <c r="Q1681" s="104"/>
      <c r="U1681" s="104"/>
      <c r="AQ1681" s="104"/>
      <c r="AR1681" s="104"/>
      <c r="AS1681" s="104"/>
      <c r="AT1681" s="104"/>
      <c r="AU1681" s="104"/>
      <c r="AV1681" s="104"/>
      <c r="AW1681" s="104"/>
      <c r="AX1681" s="104"/>
      <c r="AY1681" s="104"/>
      <c r="BH1681" s="104"/>
      <c r="BJ1681" s="104"/>
      <c r="BK1681" s="104"/>
      <c r="BL1681" s="104"/>
      <c r="BM1681" s="104"/>
      <c r="BN1681" s="104"/>
      <c r="BO1681" s="104"/>
      <c r="BP1681" s="104"/>
      <c r="BQ1681" s="104"/>
      <c r="BR1681" s="104"/>
      <c r="BS1681" s="104"/>
      <c r="BT1681" s="104"/>
      <c r="BV1681" s="104"/>
      <c r="BW1681" s="104"/>
      <c r="BX1681" s="104"/>
      <c r="BY1681" s="104"/>
      <c r="BZ1681" s="104"/>
      <c r="CA1681" s="104"/>
      <c r="CB1681" s="104"/>
      <c r="CC1681" s="104"/>
      <c r="CD1681" s="104"/>
      <c r="CE1681" s="104"/>
      <c r="CF1681" s="104"/>
      <c r="CG1681" s="104"/>
      <c r="CJ1681" s="104"/>
      <c r="CL1681" s="104"/>
      <c r="CM1681" s="104"/>
      <c r="CN1681" s="104"/>
      <c r="CO1681" s="104"/>
      <c r="CP1681" s="104"/>
      <c r="CQ1681" s="104"/>
      <c r="CR1681" s="104"/>
      <c r="CS1681" s="104"/>
      <c r="CT1681" s="104"/>
      <c r="CU1681" s="104"/>
    </row>
    <row r="1682" spans="1:99" ht="13" x14ac:dyDescent="0.3">
      <c r="A1682" s="104"/>
      <c r="B1682" s="104"/>
      <c r="C1682" s="104"/>
      <c r="D1682" s="104"/>
      <c r="E1682" s="104"/>
      <c r="F1682" s="104"/>
      <c r="G1682" s="104"/>
      <c r="H1682" s="104"/>
      <c r="I1682" s="104"/>
      <c r="J1682" s="104"/>
      <c r="K1682" s="104"/>
      <c r="L1682" s="104"/>
      <c r="M1682" s="104"/>
      <c r="P1682" s="104"/>
      <c r="Q1682" s="104"/>
      <c r="U1682" s="104"/>
      <c r="AQ1682" s="104"/>
      <c r="AR1682" s="104"/>
      <c r="AS1682" s="104"/>
      <c r="AT1682" s="104"/>
      <c r="AU1682" s="104"/>
      <c r="AV1682" s="104"/>
      <c r="AW1682" s="104"/>
      <c r="AX1682" s="104"/>
      <c r="AY1682" s="104"/>
      <c r="BH1682" s="104"/>
      <c r="BJ1682" s="104"/>
      <c r="BK1682" s="104"/>
      <c r="BL1682" s="104"/>
      <c r="BM1682" s="104"/>
      <c r="BN1682" s="104"/>
      <c r="BO1682" s="104"/>
      <c r="BP1682" s="104"/>
      <c r="BQ1682" s="104"/>
      <c r="BR1682" s="104"/>
      <c r="BS1682" s="104"/>
      <c r="BT1682" s="104"/>
      <c r="BV1682" s="104"/>
      <c r="BW1682" s="104"/>
      <c r="BX1682" s="104"/>
      <c r="BY1682" s="104"/>
      <c r="BZ1682" s="104"/>
      <c r="CA1682" s="104"/>
      <c r="CB1682" s="104"/>
      <c r="CC1682" s="104"/>
      <c r="CD1682" s="104"/>
      <c r="CE1682" s="104"/>
      <c r="CF1682" s="104"/>
      <c r="CG1682" s="104"/>
      <c r="CJ1682" s="104"/>
      <c r="CL1682" s="104"/>
      <c r="CM1682" s="104"/>
      <c r="CN1682" s="104"/>
      <c r="CO1682" s="104"/>
      <c r="CP1682" s="104"/>
      <c r="CQ1682" s="104"/>
      <c r="CR1682" s="104"/>
      <c r="CS1682" s="104"/>
      <c r="CT1682" s="104"/>
      <c r="CU1682" s="104"/>
    </row>
    <row r="1683" spans="1:99" ht="13" x14ac:dyDescent="0.3">
      <c r="A1683" s="104"/>
      <c r="B1683" s="104"/>
      <c r="C1683" s="104"/>
      <c r="D1683" s="104"/>
      <c r="E1683" s="104"/>
      <c r="F1683" s="104"/>
      <c r="G1683" s="104"/>
      <c r="H1683" s="104"/>
      <c r="I1683" s="104"/>
      <c r="J1683" s="104"/>
      <c r="K1683" s="104"/>
      <c r="L1683" s="104"/>
      <c r="M1683" s="104"/>
      <c r="P1683" s="104"/>
      <c r="Q1683" s="104"/>
      <c r="U1683" s="104"/>
      <c r="AQ1683" s="104"/>
      <c r="AR1683" s="104"/>
      <c r="AS1683" s="104"/>
      <c r="AT1683" s="104"/>
      <c r="AU1683" s="104"/>
      <c r="AV1683" s="104"/>
      <c r="AW1683" s="104"/>
      <c r="AX1683" s="104"/>
      <c r="AY1683" s="104"/>
      <c r="BH1683" s="104"/>
      <c r="BJ1683" s="104"/>
      <c r="BK1683" s="104"/>
      <c r="BL1683" s="104"/>
      <c r="BM1683" s="104"/>
      <c r="BN1683" s="104"/>
      <c r="BO1683" s="104"/>
      <c r="BP1683" s="104"/>
      <c r="BQ1683" s="104"/>
      <c r="BR1683" s="104"/>
      <c r="BS1683" s="104"/>
      <c r="BT1683" s="104"/>
      <c r="BV1683" s="104"/>
      <c r="BW1683" s="104"/>
      <c r="BX1683" s="104"/>
      <c r="BY1683" s="104"/>
      <c r="BZ1683" s="104"/>
      <c r="CA1683" s="104"/>
      <c r="CB1683" s="104"/>
      <c r="CC1683" s="104"/>
      <c r="CD1683" s="104"/>
      <c r="CE1683" s="104"/>
      <c r="CF1683" s="104"/>
      <c r="CG1683" s="104"/>
      <c r="CJ1683" s="104"/>
      <c r="CL1683" s="104"/>
      <c r="CM1683" s="104"/>
      <c r="CN1683" s="104"/>
      <c r="CO1683" s="104"/>
      <c r="CP1683" s="104"/>
      <c r="CQ1683" s="104"/>
      <c r="CR1683" s="104"/>
      <c r="CS1683" s="104"/>
      <c r="CT1683" s="104"/>
      <c r="CU1683" s="104"/>
    </row>
    <row r="1684" spans="1:99" ht="13" x14ac:dyDescent="0.3">
      <c r="A1684" s="104"/>
      <c r="B1684" s="104"/>
      <c r="C1684" s="104"/>
      <c r="D1684" s="104"/>
      <c r="E1684" s="104"/>
      <c r="F1684" s="104"/>
      <c r="G1684" s="104"/>
      <c r="H1684" s="104"/>
      <c r="I1684" s="104"/>
      <c r="J1684" s="104"/>
      <c r="K1684" s="104"/>
      <c r="L1684" s="104"/>
      <c r="M1684" s="104"/>
      <c r="P1684" s="104"/>
      <c r="Q1684" s="104"/>
      <c r="U1684" s="104"/>
      <c r="AQ1684" s="104"/>
      <c r="AR1684" s="104"/>
      <c r="AS1684" s="104"/>
      <c r="AT1684" s="104"/>
      <c r="AU1684" s="104"/>
      <c r="AV1684" s="104"/>
      <c r="AW1684" s="104"/>
      <c r="AX1684" s="104"/>
      <c r="AY1684" s="104"/>
      <c r="BH1684" s="104"/>
      <c r="BJ1684" s="104"/>
      <c r="BK1684" s="104"/>
      <c r="BL1684" s="104"/>
      <c r="BM1684" s="104"/>
      <c r="BN1684" s="104"/>
      <c r="BO1684" s="104"/>
      <c r="BP1684" s="104"/>
      <c r="BQ1684" s="104"/>
      <c r="BR1684" s="104"/>
      <c r="BS1684" s="104"/>
      <c r="BT1684" s="104"/>
      <c r="BV1684" s="104"/>
      <c r="BW1684" s="104"/>
      <c r="BX1684" s="104"/>
      <c r="BY1684" s="104"/>
      <c r="BZ1684" s="104"/>
      <c r="CA1684" s="104"/>
      <c r="CB1684" s="104"/>
      <c r="CC1684" s="104"/>
      <c r="CD1684" s="104"/>
      <c r="CE1684" s="104"/>
      <c r="CF1684" s="104"/>
      <c r="CG1684" s="104"/>
      <c r="CJ1684" s="104"/>
      <c r="CL1684" s="104"/>
      <c r="CM1684" s="104"/>
      <c r="CN1684" s="104"/>
      <c r="CO1684" s="104"/>
      <c r="CP1684" s="104"/>
      <c r="CQ1684" s="104"/>
      <c r="CR1684" s="104"/>
      <c r="CS1684" s="104"/>
      <c r="CT1684" s="104"/>
      <c r="CU1684" s="104"/>
    </row>
    <row r="1685" spans="1:99" ht="13" x14ac:dyDescent="0.3">
      <c r="A1685" s="104"/>
      <c r="B1685" s="104"/>
      <c r="C1685" s="104"/>
      <c r="D1685" s="104"/>
      <c r="E1685" s="104"/>
      <c r="F1685" s="104"/>
      <c r="G1685" s="104"/>
      <c r="H1685" s="104"/>
      <c r="I1685" s="104"/>
      <c r="J1685" s="104"/>
      <c r="K1685" s="104"/>
      <c r="L1685" s="104"/>
      <c r="M1685" s="104"/>
      <c r="P1685" s="104"/>
      <c r="Q1685" s="104"/>
      <c r="U1685" s="104"/>
      <c r="AQ1685" s="104"/>
      <c r="AR1685" s="104"/>
      <c r="AS1685" s="104"/>
      <c r="AT1685" s="104"/>
      <c r="AU1685" s="104"/>
      <c r="AV1685" s="104"/>
      <c r="AW1685" s="104"/>
      <c r="AX1685" s="104"/>
      <c r="AY1685" s="104"/>
      <c r="BH1685" s="104"/>
      <c r="BJ1685" s="104"/>
      <c r="BK1685" s="104"/>
      <c r="BL1685" s="104"/>
      <c r="BM1685" s="104"/>
      <c r="BN1685" s="104"/>
      <c r="BO1685" s="104"/>
      <c r="BP1685" s="104"/>
      <c r="BQ1685" s="104"/>
      <c r="BR1685" s="104"/>
      <c r="BS1685" s="104"/>
      <c r="BT1685" s="104"/>
      <c r="BV1685" s="104"/>
      <c r="BW1685" s="104"/>
      <c r="BX1685" s="104"/>
      <c r="BY1685" s="104"/>
      <c r="BZ1685" s="104"/>
      <c r="CA1685" s="104"/>
      <c r="CB1685" s="104"/>
      <c r="CC1685" s="104"/>
      <c r="CD1685" s="104"/>
      <c r="CE1685" s="104"/>
      <c r="CF1685" s="104"/>
      <c r="CG1685" s="104"/>
      <c r="CJ1685" s="104"/>
      <c r="CL1685" s="104"/>
      <c r="CM1685" s="104"/>
      <c r="CN1685" s="104"/>
      <c r="CO1685" s="104"/>
      <c r="CP1685" s="104"/>
      <c r="CQ1685" s="104"/>
      <c r="CR1685" s="104"/>
      <c r="CS1685" s="104"/>
      <c r="CT1685" s="104"/>
      <c r="CU1685" s="104"/>
    </row>
    <row r="1686" spans="1:99" ht="13" x14ac:dyDescent="0.3">
      <c r="A1686" s="104"/>
      <c r="B1686" s="104"/>
      <c r="C1686" s="104"/>
      <c r="D1686" s="104"/>
      <c r="E1686" s="104"/>
      <c r="F1686" s="104"/>
      <c r="G1686" s="104"/>
      <c r="H1686" s="104"/>
      <c r="I1686" s="104"/>
      <c r="J1686" s="104"/>
      <c r="K1686" s="104"/>
      <c r="L1686" s="104"/>
      <c r="M1686" s="104"/>
      <c r="P1686" s="104"/>
      <c r="Q1686" s="104"/>
      <c r="U1686" s="104"/>
      <c r="AQ1686" s="104"/>
      <c r="AR1686" s="104"/>
      <c r="AS1686" s="104"/>
      <c r="AT1686" s="104"/>
      <c r="AU1686" s="104"/>
      <c r="AV1686" s="104"/>
      <c r="AW1686" s="104"/>
      <c r="AX1686" s="104"/>
      <c r="AY1686" s="104"/>
      <c r="BH1686" s="104"/>
      <c r="BJ1686" s="104"/>
      <c r="BK1686" s="104"/>
      <c r="BL1686" s="104"/>
      <c r="BM1686" s="104"/>
      <c r="BN1686" s="104"/>
      <c r="BO1686" s="104"/>
      <c r="BP1686" s="104"/>
      <c r="BQ1686" s="104"/>
      <c r="BR1686" s="104"/>
      <c r="BS1686" s="104"/>
      <c r="BT1686" s="104"/>
      <c r="BV1686" s="104"/>
      <c r="BW1686" s="104"/>
      <c r="BX1686" s="104"/>
      <c r="BY1686" s="104"/>
      <c r="BZ1686" s="104"/>
      <c r="CA1686" s="104"/>
      <c r="CB1686" s="104"/>
      <c r="CC1686" s="104"/>
      <c r="CD1686" s="104"/>
      <c r="CE1686" s="104"/>
      <c r="CF1686" s="104"/>
      <c r="CG1686" s="104"/>
      <c r="CJ1686" s="104"/>
      <c r="CL1686" s="104"/>
      <c r="CM1686" s="104"/>
      <c r="CN1686" s="104"/>
      <c r="CO1686" s="104"/>
      <c r="CP1686" s="104"/>
      <c r="CQ1686" s="104"/>
      <c r="CR1686" s="104"/>
      <c r="CS1686" s="104"/>
      <c r="CT1686" s="104"/>
      <c r="CU1686" s="104"/>
    </row>
    <row r="1687" spans="1:99" ht="13" x14ac:dyDescent="0.3">
      <c r="A1687" s="104"/>
      <c r="B1687" s="104"/>
      <c r="C1687" s="104"/>
      <c r="D1687" s="104"/>
      <c r="E1687" s="104"/>
      <c r="F1687" s="104"/>
      <c r="G1687" s="104"/>
      <c r="H1687" s="104"/>
      <c r="I1687" s="104"/>
      <c r="J1687" s="104"/>
      <c r="K1687" s="104"/>
      <c r="L1687" s="104"/>
      <c r="M1687" s="104"/>
      <c r="P1687" s="104"/>
      <c r="Q1687" s="104"/>
      <c r="U1687" s="104"/>
      <c r="AQ1687" s="104"/>
      <c r="AR1687" s="104"/>
      <c r="AS1687" s="104"/>
      <c r="AT1687" s="104"/>
      <c r="AU1687" s="104"/>
      <c r="AV1687" s="104"/>
      <c r="AW1687" s="104"/>
      <c r="AX1687" s="104"/>
      <c r="AY1687" s="104"/>
      <c r="BH1687" s="104"/>
      <c r="BJ1687" s="104"/>
      <c r="BK1687" s="104"/>
      <c r="BL1687" s="104"/>
      <c r="BM1687" s="104"/>
      <c r="BN1687" s="104"/>
      <c r="BO1687" s="104"/>
      <c r="BP1687" s="104"/>
      <c r="BQ1687" s="104"/>
      <c r="BR1687" s="104"/>
      <c r="BS1687" s="104"/>
      <c r="BT1687" s="104"/>
      <c r="BV1687" s="104"/>
      <c r="BW1687" s="104"/>
      <c r="BX1687" s="104"/>
      <c r="BY1687" s="104"/>
      <c r="BZ1687" s="104"/>
      <c r="CA1687" s="104"/>
      <c r="CB1687" s="104"/>
      <c r="CC1687" s="104"/>
      <c r="CD1687" s="104"/>
      <c r="CE1687" s="104"/>
      <c r="CF1687" s="104"/>
      <c r="CG1687" s="104"/>
      <c r="CJ1687" s="104"/>
      <c r="CL1687" s="104"/>
      <c r="CM1687" s="104"/>
      <c r="CN1687" s="104"/>
      <c r="CO1687" s="104"/>
      <c r="CP1687" s="104"/>
      <c r="CQ1687" s="104"/>
      <c r="CR1687" s="104"/>
      <c r="CS1687" s="104"/>
      <c r="CT1687" s="104"/>
      <c r="CU1687" s="104"/>
    </row>
    <row r="1688" spans="1:99" ht="13" x14ac:dyDescent="0.3">
      <c r="A1688" s="104"/>
      <c r="B1688" s="104"/>
      <c r="C1688" s="104"/>
      <c r="D1688" s="104"/>
      <c r="E1688" s="104"/>
      <c r="F1688" s="104"/>
      <c r="G1688" s="104"/>
      <c r="H1688" s="104"/>
      <c r="I1688" s="104"/>
      <c r="J1688" s="104"/>
      <c r="K1688" s="104"/>
      <c r="L1688" s="104"/>
      <c r="M1688" s="104"/>
      <c r="P1688" s="104"/>
      <c r="Q1688" s="104"/>
      <c r="U1688" s="104"/>
      <c r="AQ1688" s="104"/>
      <c r="AR1688" s="104"/>
      <c r="AS1688" s="104"/>
      <c r="AT1688" s="104"/>
      <c r="AU1688" s="104"/>
      <c r="AV1688" s="104"/>
      <c r="AW1688" s="104"/>
      <c r="AX1688" s="104"/>
      <c r="AY1688" s="104"/>
      <c r="BH1688" s="104"/>
      <c r="BJ1688" s="104"/>
      <c r="BK1688" s="104"/>
      <c r="BL1688" s="104"/>
      <c r="BM1688" s="104"/>
      <c r="BN1688" s="104"/>
      <c r="BO1688" s="104"/>
      <c r="BP1688" s="104"/>
      <c r="BQ1688" s="104"/>
      <c r="BR1688" s="104"/>
      <c r="BS1688" s="104"/>
      <c r="BT1688" s="104"/>
      <c r="BV1688" s="104"/>
      <c r="BW1688" s="104"/>
      <c r="BX1688" s="104"/>
      <c r="BY1688" s="104"/>
      <c r="BZ1688" s="104"/>
      <c r="CA1688" s="104"/>
      <c r="CB1688" s="104"/>
      <c r="CC1688" s="104"/>
      <c r="CD1688" s="104"/>
      <c r="CE1688" s="104"/>
      <c r="CF1688" s="104"/>
      <c r="CG1688" s="104"/>
      <c r="CJ1688" s="104"/>
      <c r="CL1688" s="104"/>
      <c r="CM1688" s="104"/>
      <c r="CN1688" s="104"/>
      <c r="CO1688" s="104"/>
      <c r="CP1688" s="104"/>
      <c r="CQ1688" s="104"/>
      <c r="CR1688" s="104"/>
      <c r="CS1688" s="104"/>
      <c r="CT1688" s="104"/>
      <c r="CU1688" s="104"/>
    </row>
    <row r="1689" spans="1:99" ht="13" x14ac:dyDescent="0.3">
      <c r="A1689" s="104"/>
      <c r="B1689" s="104"/>
      <c r="C1689" s="104"/>
      <c r="D1689" s="104"/>
      <c r="E1689" s="104"/>
      <c r="F1689" s="104"/>
      <c r="G1689" s="104"/>
      <c r="H1689" s="104"/>
      <c r="I1689" s="104"/>
      <c r="J1689" s="104"/>
      <c r="K1689" s="104"/>
      <c r="L1689" s="104"/>
      <c r="M1689" s="104"/>
      <c r="P1689" s="104"/>
      <c r="Q1689" s="104"/>
      <c r="U1689" s="104"/>
      <c r="AQ1689" s="104"/>
      <c r="AR1689" s="104"/>
      <c r="AS1689" s="104"/>
      <c r="AT1689" s="104"/>
      <c r="AU1689" s="104"/>
      <c r="AV1689" s="104"/>
      <c r="AW1689" s="104"/>
      <c r="AX1689" s="104"/>
      <c r="AY1689" s="104"/>
      <c r="BH1689" s="104"/>
      <c r="BJ1689" s="104"/>
      <c r="BK1689" s="104"/>
      <c r="BL1689" s="104"/>
      <c r="BM1689" s="104"/>
      <c r="BN1689" s="104"/>
      <c r="BO1689" s="104"/>
      <c r="BP1689" s="104"/>
      <c r="BQ1689" s="104"/>
      <c r="BR1689" s="104"/>
      <c r="BS1689" s="104"/>
      <c r="BT1689" s="104"/>
      <c r="BV1689" s="104"/>
      <c r="BW1689" s="104"/>
      <c r="BX1689" s="104"/>
      <c r="BY1689" s="104"/>
      <c r="BZ1689" s="104"/>
      <c r="CA1689" s="104"/>
      <c r="CB1689" s="104"/>
      <c r="CC1689" s="104"/>
      <c r="CD1689" s="104"/>
      <c r="CE1689" s="104"/>
      <c r="CF1689" s="104"/>
      <c r="CG1689" s="104"/>
      <c r="CJ1689" s="104"/>
      <c r="CL1689" s="104"/>
      <c r="CM1689" s="104"/>
      <c r="CN1689" s="104"/>
      <c r="CO1689" s="104"/>
      <c r="CP1689" s="104"/>
      <c r="CQ1689" s="104"/>
      <c r="CR1689" s="104"/>
      <c r="CS1689" s="104"/>
      <c r="CT1689" s="104"/>
      <c r="CU1689" s="104"/>
    </row>
    <row r="1690" spans="1:99" ht="13" x14ac:dyDescent="0.3">
      <c r="A1690" s="104"/>
      <c r="B1690" s="104"/>
      <c r="C1690" s="104"/>
      <c r="D1690" s="104"/>
      <c r="E1690" s="104"/>
      <c r="F1690" s="104"/>
      <c r="G1690" s="104"/>
      <c r="H1690" s="104"/>
      <c r="I1690" s="104"/>
      <c r="J1690" s="104"/>
      <c r="K1690" s="104"/>
      <c r="L1690" s="104"/>
      <c r="M1690" s="104"/>
      <c r="P1690" s="104"/>
      <c r="Q1690" s="104"/>
      <c r="U1690" s="104"/>
      <c r="AQ1690" s="104"/>
      <c r="AR1690" s="104"/>
      <c r="AS1690" s="104"/>
      <c r="AT1690" s="104"/>
      <c r="AU1690" s="104"/>
      <c r="AV1690" s="104"/>
      <c r="AW1690" s="104"/>
      <c r="AX1690" s="104"/>
      <c r="AY1690" s="104"/>
      <c r="BH1690" s="104"/>
      <c r="BJ1690" s="104"/>
      <c r="BK1690" s="104"/>
      <c r="BL1690" s="104"/>
      <c r="BM1690" s="104"/>
      <c r="BN1690" s="104"/>
      <c r="BO1690" s="104"/>
      <c r="BP1690" s="104"/>
      <c r="BQ1690" s="104"/>
      <c r="BR1690" s="104"/>
      <c r="BS1690" s="104"/>
      <c r="BT1690" s="104"/>
      <c r="BV1690" s="104"/>
      <c r="BW1690" s="104"/>
      <c r="BX1690" s="104"/>
      <c r="BY1690" s="104"/>
      <c r="BZ1690" s="104"/>
      <c r="CA1690" s="104"/>
      <c r="CB1690" s="104"/>
      <c r="CC1690" s="104"/>
      <c r="CD1690" s="104"/>
      <c r="CE1690" s="104"/>
      <c r="CF1690" s="104"/>
      <c r="CG1690" s="104"/>
      <c r="CJ1690" s="104"/>
      <c r="CL1690" s="104"/>
      <c r="CM1690" s="104"/>
      <c r="CN1690" s="104"/>
      <c r="CO1690" s="104"/>
      <c r="CP1690" s="104"/>
      <c r="CQ1690" s="104"/>
      <c r="CR1690" s="104"/>
      <c r="CS1690" s="104"/>
      <c r="CT1690" s="104"/>
      <c r="CU1690" s="104"/>
    </row>
    <row r="1691" spans="1:99" ht="13" x14ac:dyDescent="0.3">
      <c r="A1691" s="104"/>
      <c r="B1691" s="104"/>
      <c r="C1691" s="104"/>
      <c r="D1691" s="104"/>
      <c r="E1691" s="104"/>
      <c r="F1691" s="104"/>
      <c r="G1691" s="104"/>
      <c r="H1691" s="104"/>
      <c r="I1691" s="104"/>
      <c r="J1691" s="104"/>
      <c r="K1691" s="104"/>
      <c r="L1691" s="104"/>
      <c r="M1691" s="104"/>
      <c r="P1691" s="104"/>
      <c r="Q1691" s="104"/>
      <c r="U1691" s="104"/>
      <c r="AQ1691" s="104"/>
      <c r="AR1691" s="104"/>
      <c r="AS1691" s="104"/>
      <c r="AT1691" s="104"/>
      <c r="AU1691" s="104"/>
      <c r="AV1691" s="104"/>
      <c r="AW1691" s="104"/>
      <c r="AX1691" s="104"/>
      <c r="AY1691" s="104"/>
      <c r="BH1691" s="104"/>
      <c r="BJ1691" s="104"/>
      <c r="BK1691" s="104"/>
      <c r="BL1691" s="104"/>
      <c r="BM1691" s="104"/>
      <c r="BN1691" s="104"/>
      <c r="BO1691" s="104"/>
      <c r="BP1691" s="104"/>
      <c r="BQ1691" s="104"/>
      <c r="BR1691" s="104"/>
      <c r="BS1691" s="104"/>
      <c r="BT1691" s="104"/>
      <c r="BV1691" s="104"/>
      <c r="BW1691" s="104"/>
      <c r="BX1691" s="104"/>
      <c r="BY1691" s="104"/>
      <c r="BZ1691" s="104"/>
      <c r="CA1691" s="104"/>
      <c r="CB1691" s="104"/>
      <c r="CC1691" s="104"/>
      <c r="CD1691" s="104"/>
      <c r="CE1691" s="104"/>
      <c r="CF1691" s="104"/>
      <c r="CG1691" s="104"/>
      <c r="CJ1691" s="104"/>
      <c r="CL1691" s="104"/>
      <c r="CM1691" s="104"/>
      <c r="CN1691" s="104"/>
      <c r="CO1691" s="104"/>
      <c r="CP1691" s="104"/>
      <c r="CQ1691" s="104"/>
      <c r="CR1691" s="104"/>
      <c r="CS1691" s="104"/>
      <c r="CT1691" s="104"/>
      <c r="CU1691" s="104"/>
    </row>
    <row r="1692" spans="1:99" ht="13" x14ac:dyDescent="0.3">
      <c r="A1692" s="104"/>
      <c r="B1692" s="104"/>
      <c r="C1692" s="104"/>
      <c r="D1692" s="104"/>
      <c r="E1692" s="104"/>
      <c r="F1692" s="104"/>
      <c r="G1692" s="104"/>
      <c r="H1692" s="104"/>
      <c r="I1692" s="104"/>
      <c r="J1692" s="104"/>
      <c r="K1692" s="104"/>
      <c r="L1692" s="104"/>
      <c r="M1692" s="104"/>
      <c r="P1692" s="104"/>
      <c r="Q1692" s="104"/>
      <c r="U1692" s="104"/>
      <c r="AQ1692" s="104"/>
      <c r="AR1692" s="104"/>
      <c r="AS1692" s="104"/>
      <c r="AT1692" s="104"/>
      <c r="AU1692" s="104"/>
      <c r="AV1692" s="104"/>
      <c r="AW1692" s="104"/>
      <c r="AX1692" s="104"/>
      <c r="AY1692" s="104"/>
      <c r="BH1692" s="104"/>
      <c r="BJ1692" s="104"/>
      <c r="BK1692" s="104"/>
      <c r="BL1692" s="104"/>
      <c r="BM1692" s="104"/>
      <c r="BN1692" s="104"/>
      <c r="BO1692" s="104"/>
      <c r="BP1692" s="104"/>
      <c r="BQ1692" s="104"/>
      <c r="BR1692" s="104"/>
      <c r="BS1692" s="104"/>
      <c r="BT1692" s="104"/>
      <c r="BV1692" s="104"/>
      <c r="BW1692" s="104"/>
      <c r="BX1692" s="104"/>
      <c r="BY1692" s="104"/>
      <c r="BZ1692" s="104"/>
      <c r="CA1692" s="104"/>
      <c r="CB1692" s="104"/>
      <c r="CC1692" s="104"/>
      <c r="CD1692" s="104"/>
      <c r="CE1692" s="104"/>
      <c r="CF1692" s="104"/>
      <c r="CG1692" s="104"/>
      <c r="CJ1692" s="104"/>
      <c r="CL1692" s="104"/>
      <c r="CM1692" s="104"/>
      <c r="CN1692" s="104"/>
      <c r="CO1692" s="104"/>
      <c r="CP1692" s="104"/>
      <c r="CQ1692" s="104"/>
      <c r="CR1692" s="104"/>
      <c r="CS1692" s="104"/>
      <c r="CT1692" s="104"/>
      <c r="CU1692" s="104"/>
    </row>
    <row r="1693" spans="1:99" ht="13" x14ac:dyDescent="0.3">
      <c r="A1693" s="104"/>
      <c r="B1693" s="104"/>
      <c r="C1693" s="104"/>
      <c r="D1693" s="104"/>
      <c r="E1693" s="104"/>
      <c r="F1693" s="104"/>
      <c r="G1693" s="104"/>
      <c r="H1693" s="104"/>
      <c r="I1693" s="104"/>
      <c r="J1693" s="104"/>
      <c r="K1693" s="104"/>
      <c r="L1693" s="104"/>
      <c r="M1693" s="104"/>
      <c r="P1693" s="104"/>
      <c r="Q1693" s="104"/>
      <c r="U1693" s="104"/>
      <c r="AQ1693" s="104"/>
      <c r="AR1693" s="104"/>
      <c r="AS1693" s="104"/>
      <c r="AT1693" s="104"/>
      <c r="AU1693" s="104"/>
      <c r="AV1693" s="104"/>
      <c r="AW1693" s="104"/>
      <c r="AX1693" s="104"/>
      <c r="AY1693" s="104"/>
      <c r="BH1693" s="104"/>
      <c r="BJ1693" s="104"/>
      <c r="BK1693" s="104"/>
      <c r="BL1693" s="104"/>
      <c r="BM1693" s="104"/>
      <c r="BN1693" s="104"/>
      <c r="BO1693" s="104"/>
      <c r="BP1693" s="104"/>
      <c r="BQ1693" s="104"/>
      <c r="BR1693" s="104"/>
      <c r="BS1693" s="104"/>
      <c r="BT1693" s="104"/>
      <c r="BV1693" s="104"/>
      <c r="BW1693" s="104"/>
      <c r="BX1693" s="104"/>
      <c r="BY1693" s="104"/>
      <c r="BZ1693" s="104"/>
      <c r="CA1693" s="104"/>
      <c r="CB1693" s="104"/>
      <c r="CC1693" s="104"/>
      <c r="CD1693" s="104"/>
      <c r="CE1693" s="104"/>
      <c r="CF1693" s="104"/>
      <c r="CG1693" s="104"/>
      <c r="CJ1693" s="104"/>
      <c r="CL1693" s="104"/>
      <c r="CM1693" s="104"/>
      <c r="CN1693" s="104"/>
      <c r="CO1693" s="104"/>
      <c r="CP1693" s="104"/>
      <c r="CQ1693" s="104"/>
      <c r="CR1693" s="104"/>
      <c r="CS1693" s="104"/>
      <c r="CT1693" s="104"/>
      <c r="CU1693" s="104"/>
    </row>
    <row r="1694" spans="1:99" ht="13" x14ac:dyDescent="0.3">
      <c r="A1694" s="104"/>
      <c r="B1694" s="104"/>
      <c r="C1694" s="104"/>
      <c r="D1694" s="104"/>
      <c r="E1694" s="104"/>
      <c r="F1694" s="104"/>
      <c r="G1694" s="104"/>
      <c r="H1694" s="104"/>
      <c r="I1694" s="104"/>
      <c r="J1694" s="104"/>
      <c r="K1694" s="104"/>
      <c r="L1694" s="104"/>
      <c r="M1694" s="104"/>
      <c r="P1694" s="104"/>
      <c r="Q1694" s="104"/>
      <c r="U1694" s="104"/>
      <c r="AQ1694" s="104"/>
      <c r="AR1694" s="104"/>
      <c r="AS1694" s="104"/>
      <c r="AT1694" s="104"/>
      <c r="AU1694" s="104"/>
      <c r="AV1694" s="104"/>
      <c r="AW1694" s="104"/>
      <c r="AX1694" s="104"/>
      <c r="AY1694" s="104"/>
      <c r="BH1694" s="104"/>
      <c r="BJ1694" s="104"/>
      <c r="BK1694" s="104"/>
      <c r="BL1694" s="104"/>
      <c r="BM1694" s="104"/>
      <c r="BN1694" s="104"/>
      <c r="BO1694" s="104"/>
      <c r="BP1694" s="104"/>
      <c r="BQ1694" s="104"/>
      <c r="BR1694" s="104"/>
      <c r="BS1694" s="104"/>
      <c r="BT1694" s="104"/>
      <c r="BV1694" s="104"/>
      <c r="BW1694" s="104"/>
      <c r="BX1694" s="104"/>
      <c r="BY1694" s="104"/>
      <c r="BZ1694" s="104"/>
      <c r="CA1694" s="104"/>
      <c r="CB1694" s="104"/>
      <c r="CC1694" s="104"/>
      <c r="CD1694" s="104"/>
      <c r="CE1694" s="104"/>
      <c r="CF1694" s="104"/>
      <c r="CG1694" s="104"/>
      <c r="CJ1694" s="104"/>
      <c r="CL1694" s="104"/>
      <c r="CM1694" s="104"/>
      <c r="CN1694" s="104"/>
      <c r="CO1694" s="104"/>
      <c r="CP1694" s="104"/>
      <c r="CQ1694" s="104"/>
      <c r="CR1694" s="104"/>
      <c r="CS1694" s="104"/>
      <c r="CT1694" s="104"/>
      <c r="CU1694" s="104"/>
    </row>
    <row r="1695" spans="1:99" ht="13" x14ac:dyDescent="0.3">
      <c r="A1695" s="104"/>
      <c r="B1695" s="104"/>
      <c r="C1695" s="104"/>
      <c r="D1695" s="104"/>
      <c r="E1695" s="104"/>
      <c r="F1695" s="104"/>
      <c r="G1695" s="104"/>
      <c r="H1695" s="104"/>
      <c r="I1695" s="104"/>
      <c r="J1695" s="104"/>
      <c r="K1695" s="104"/>
      <c r="L1695" s="104"/>
      <c r="M1695" s="104"/>
      <c r="P1695" s="104"/>
      <c r="Q1695" s="104"/>
      <c r="U1695" s="104"/>
      <c r="AQ1695" s="104"/>
      <c r="AR1695" s="104"/>
      <c r="AS1695" s="104"/>
      <c r="AT1695" s="104"/>
      <c r="AU1695" s="104"/>
      <c r="AV1695" s="104"/>
      <c r="AW1695" s="104"/>
      <c r="AX1695" s="104"/>
      <c r="AY1695" s="104"/>
      <c r="BH1695" s="104"/>
      <c r="BJ1695" s="104"/>
      <c r="BK1695" s="104"/>
      <c r="BL1695" s="104"/>
      <c r="BM1695" s="104"/>
      <c r="BN1695" s="104"/>
      <c r="BO1695" s="104"/>
      <c r="BP1695" s="104"/>
      <c r="BQ1695" s="104"/>
      <c r="BR1695" s="104"/>
      <c r="BS1695" s="104"/>
      <c r="BT1695" s="104"/>
      <c r="BV1695" s="104"/>
      <c r="BW1695" s="104"/>
      <c r="BX1695" s="104"/>
      <c r="BY1695" s="104"/>
      <c r="BZ1695" s="104"/>
      <c r="CA1695" s="104"/>
      <c r="CB1695" s="104"/>
      <c r="CC1695" s="104"/>
      <c r="CD1695" s="104"/>
      <c r="CE1695" s="104"/>
      <c r="CF1695" s="104"/>
      <c r="CG1695" s="104"/>
      <c r="CJ1695" s="104"/>
      <c r="CL1695" s="104"/>
      <c r="CM1695" s="104"/>
      <c r="CN1695" s="104"/>
      <c r="CO1695" s="104"/>
      <c r="CP1695" s="104"/>
      <c r="CQ1695" s="104"/>
      <c r="CR1695" s="104"/>
      <c r="CS1695" s="104"/>
      <c r="CT1695" s="104"/>
      <c r="CU1695" s="104"/>
    </row>
    <row r="1696" spans="1:99" ht="13" x14ac:dyDescent="0.3">
      <c r="A1696" s="104"/>
      <c r="B1696" s="104"/>
      <c r="C1696" s="104"/>
      <c r="D1696" s="104"/>
      <c r="E1696" s="104"/>
      <c r="F1696" s="104"/>
      <c r="G1696" s="104"/>
      <c r="H1696" s="104"/>
      <c r="I1696" s="104"/>
      <c r="J1696" s="104"/>
      <c r="K1696" s="104"/>
      <c r="L1696" s="104"/>
      <c r="M1696" s="104"/>
      <c r="P1696" s="104"/>
      <c r="Q1696" s="104"/>
      <c r="U1696" s="104"/>
      <c r="AQ1696" s="104"/>
      <c r="AR1696" s="104"/>
      <c r="AS1696" s="104"/>
      <c r="AT1696" s="104"/>
      <c r="AU1696" s="104"/>
      <c r="AV1696" s="104"/>
      <c r="AW1696" s="104"/>
      <c r="AX1696" s="104"/>
      <c r="AY1696" s="104"/>
      <c r="BH1696" s="104"/>
      <c r="BJ1696" s="104"/>
      <c r="BK1696" s="104"/>
      <c r="BL1696" s="104"/>
      <c r="BM1696" s="104"/>
      <c r="BN1696" s="104"/>
      <c r="BO1696" s="104"/>
      <c r="BP1696" s="104"/>
      <c r="BQ1696" s="104"/>
      <c r="BR1696" s="104"/>
      <c r="BS1696" s="104"/>
      <c r="BT1696" s="104"/>
      <c r="BV1696" s="104"/>
      <c r="BW1696" s="104"/>
      <c r="BX1696" s="104"/>
      <c r="BY1696" s="104"/>
      <c r="BZ1696" s="104"/>
      <c r="CA1696" s="104"/>
      <c r="CB1696" s="104"/>
      <c r="CC1696" s="104"/>
      <c r="CD1696" s="104"/>
      <c r="CE1696" s="104"/>
      <c r="CF1696" s="104"/>
      <c r="CG1696" s="104"/>
      <c r="CJ1696" s="104"/>
      <c r="CL1696" s="104"/>
      <c r="CM1696" s="104"/>
      <c r="CN1696" s="104"/>
      <c r="CO1696" s="104"/>
      <c r="CP1696" s="104"/>
      <c r="CQ1696" s="104"/>
      <c r="CR1696" s="104"/>
      <c r="CS1696" s="104"/>
      <c r="CT1696" s="104"/>
      <c r="CU1696" s="104"/>
    </row>
    <row r="1697" spans="1:99" ht="13" x14ac:dyDescent="0.3">
      <c r="A1697" s="104"/>
      <c r="B1697" s="104"/>
      <c r="C1697" s="104"/>
      <c r="D1697" s="104"/>
      <c r="E1697" s="104"/>
      <c r="F1697" s="104"/>
      <c r="G1697" s="104"/>
      <c r="H1697" s="104"/>
      <c r="I1697" s="104"/>
      <c r="J1697" s="104"/>
      <c r="K1697" s="104"/>
      <c r="L1697" s="104"/>
      <c r="M1697" s="104"/>
      <c r="P1697" s="104"/>
      <c r="Q1697" s="104"/>
      <c r="U1697" s="104"/>
      <c r="AQ1697" s="104"/>
      <c r="AR1697" s="104"/>
      <c r="AS1697" s="104"/>
      <c r="AT1697" s="104"/>
      <c r="AU1697" s="104"/>
      <c r="AV1697" s="104"/>
      <c r="AW1697" s="104"/>
      <c r="AX1697" s="104"/>
      <c r="AY1697" s="104"/>
      <c r="BH1697" s="104"/>
      <c r="BJ1697" s="104"/>
      <c r="BK1697" s="104"/>
      <c r="BL1697" s="104"/>
      <c r="BM1697" s="104"/>
      <c r="BN1697" s="104"/>
      <c r="BO1697" s="104"/>
      <c r="BP1697" s="104"/>
      <c r="BQ1697" s="104"/>
      <c r="BR1697" s="104"/>
      <c r="BS1697" s="104"/>
      <c r="BT1697" s="104"/>
      <c r="BV1697" s="104"/>
      <c r="BW1697" s="104"/>
      <c r="BX1697" s="104"/>
      <c r="BY1697" s="104"/>
      <c r="BZ1697" s="104"/>
      <c r="CA1697" s="104"/>
      <c r="CB1697" s="104"/>
      <c r="CC1697" s="104"/>
      <c r="CD1697" s="104"/>
      <c r="CE1697" s="104"/>
      <c r="CF1697" s="104"/>
      <c r="CG1697" s="104"/>
      <c r="CJ1697" s="104"/>
      <c r="CL1697" s="104"/>
      <c r="CM1697" s="104"/>
      <c r="CN1697" s="104"/>
      <c r="CO1697" s="104"/>
      <c r="CP1697" s="104"/>
      <c r="CQ1697" s="104"/>
      <c r="CR1697" s="104"/>
      <c r="CS1697" s="104"/>
      <c r="CT1697" s="104"/>
      <c r="CU1697" s="104"/>
    </row>
    <row r="1698" spans="1:99" ht="13" x14ac:dyDescent="0.3">
      <c r="A1698" s="104"/>
      <c r="B1698" s="104"/>
      <c r="C1698" s="104"/>
      <c r="D1698" s="104"/>
      <c r="E1698" s="104"/>
      <c r="F1698" s="104"/>
      <c r="G1698" s="104"/>
      <c r="H1698" s="104"/>
      <c r="I1698" s="104"/>
      <c r="J1698" s="104"/>
      <c r="K1698" s="104"/>
      <c r="L1698" s="104"/>
      <c r="M1698" s="104"/>
      <c r="P1698" s="104"/>
      <c r="Q1698" s="104"/>
      <c r="U1698" s="104"/>
      <c r="AQ1698" s="104"/>
      <c r="AR1698" s="104"/>
      <c r="AS1698" s="104"/>
      <c r="AT1698" s="104"/>
      <c r="AU1698" s="104"/>
      <c r="AV1698" s="104"/>
      <c r="AW1698" s="104"/>
      <c r="AX1698" s="104"/>
      <c r="AY1698" s="104"/>
      <c r="BH1698" s="104"/>
      <c r="BJ1698" s="104"/>
      <c r="BK1698" s="104"/>
      <c r="BL1698" s="104"/>
      <c r="BM1698" s="104"/>
      <c r="BN1698" s="104"/>
      <c r="BO1698" s="104"/>
      <c r="BP1698" s="104"/>
      <c r="BQ1698" s="104"/>
      <c r="BR1698" s="104"/>
      <c r="BS1698" s="104"/>
      <c r="BT1698" s="104"/>
      <c r="BV1698" s="104"/>
      <c r="BW1698" s="104"/>
      <c r="BX1698" s="104"/>
      <c r="BY1698" s="104"/>
      <c r="BZ1698" s="104"/>
      <c r="CA1698" s="104"/>
      <c r="CB1698" s="104"/>
      <c r="CC1698" s="104"/>
      <c r="CD1698" s="104"/>
      <c r="CE1698" s="104"/>
      <c r="CF1698" s="104"/>
      <c r="CG1698" s="104"/>
      <c r="CJ1698" s="104"/>
      <c r="CL1698" s="104"/>
      <c r="CM1698" s="104"/>
      <c r="CN1698" s="104"/>
      <c r="CO1698" s="104"/>
      <c r="CP1698" s="104"/>
      <c r="CQ1698" s="104"/>
      <c r="CR1698" s="104"/>
      <c r="CS1698" s="104"/>
      <c r="CT1698" s="104"/>
      <c r="CU1698" s="104"/>
    </row>
    <row r="1699" spans="1:99" ht="13" x14ac:dyDescent="0.3">
      <c r="A1699" s="104"/>
      <c r="B1699" s="104"/>
      <c r="C1699" s="104"/>
      <c r="D1699" s="104"/>
      <c r="E1699" s="104"/>
      <c r="F1699" s="104"/>
      <c r="G1699" s="104"/>
      <c r="H1699" s="104"/>
      <c r="I1699" s="104"/>
      <c r="J1699" s="104"/>
      <c r="K1699" s="104"/>
      <c r="L1699" s="104"/>
      <c r="M1699" s="104"/>
      <c r="P1699" s="104"/>
      <c r="Q1699" s="104"/>
      <c r="U1699" s="104"/>
      <c r="AQ1699" s="104"/>
      <c r="AR1699" s="104"/>
      <c r="AS1699" s="104"/>
      <c r="AT1699" s="104"/>
      <c r="AU1699" s="104"/>
      <c r="AV1699" s="104"/>
      <c r="AW1699" s="104"/>
      <c r="AX1699" s="104"/>
      <c r="AY1699" s="104"/>
      <c r="BH1699" s="104"/>
      <c r="BJ1699" s="104"/>
      <c r="BK1699" s="104"/>
      <c r="BL1699" s="104"/>
      <c r="BM1699" s="104"/>
      <c r="BN1699" s="104"/>
      <c r="BO1699" s="104"/>
      <c r="BP1699" s="104"/>
      <c r="BQ1699" s="104"/>
      <c r="BR1699" s="104"/>
      <c r="BS1699" s="104"/>
      <c r="BT1699" s="104"/>
      <c r="BV1699" s="104"/>
      <c r="BW1699" s="104"/>
      <c r="BX1699" s="104"/>
      <c r="BY1699" s="104"/>
      <c r="BZ1699" s="104"/>
      <c r="CA1699" s="104"/>
      <c r="CB1699" s="104"/>
      <c r="CC1699" s="104"/>
      <c r="CD1699" s="104"/>
      <c r="CE1699" s="104"/>
      <c r="CF1699" s="104"/>
      <c r="CG1699" s="104"/>
      <c r="CJ1699" s="104"/>
      <c r="CL1699" s="104"/>
      <c r="CM1699" s="104"/>
      <c r="CN1699" s="104"/>
      <c r="CO1699" s="104"/>
      <c r="CP1699" s="104"/>
      <c r="CQ1699" s="104"/>
      <c r="CR1699" s="104"/>
      <c r="CS1699" s="104"/>
      <c r="CT1699" s="104"/>
      <c r="CU1699" s="104"/>
    </row>
    <row r="1700" spans="1:99" ht="13" x14ac:dyDescent="0.3">
      <c r="A1700" s="104"/>
      <c r="B1700" s="104"/>
      <c r="C1700" s="104"/>
      <c r="D1700" s="104"/>
      <c r="E1700" s="104"/>
      <c r="F1700" s="104"/>
      <c r="G1700" s="104"/>
      <c r="H1700" s="104"/>
      <c r="I1700" s="104"/>
      <c r="J1700" s="104"/>
      <c r="K1700" s="104"/>
      <c r="L1700" s="104"/>
      <c r="M1700" s="104"/>
      <c r="P1700" s="104"/>
      <c r="Q1700" s="104"/>
      <c r="U1700" s="104"/>
      <c r="AQ1700" s="104"/>
      <c r="AR1700" s="104"/>
      <c r="AS1700" s="104"/>
      <c r="AT1700" s="104"/>
      <c r="AU1700" s="104"/>
      <c r="AV1700" s="104"/>
      <c r="AW1700" s="104"/>
      <c r="AX1700" s="104"/>
      <c r="AY1700" s="104"/>
      <c r="BH1700" s="104"/>
      <c r="BJ1700" s="104"/>
      <c r="BK1700" s="104"/>
      <c r="BL1700" s="104"/>
      <c r="BM1700" s="104"/>
      <c r="BN1700" s="104"/>
      <c r="BO1700" s="104"/>
      <c r="BP1700" s="104"/>
      <c r="BQ1700" s="104"/>
      <c r="BR1700" s="104"/>
      <c r="BS1700" s="104"/>
      <c r="BT1700" s="104"/>
      <c r="BV1700" s="104"/>
      <c r="BW1700" s="104"/>
      <c r="BX1700" s="104"/>
      <c r="BY1700" s="104"/>
      <c r="BZ1700" s="104"/>
      <c r="CA1700" s="104"/>
      <c r="CB1700" s="104"/>
      <c r="CC1700" s="104"/>
      <c r="CD1700" s="104"/>
      <c r="CE1700" s="104"/>
      <c r="CF1700" s="104"/>
      <c r="CG1700" s="104"/>
      <c r="CJ1700" s="104"/>
      <c r="CL1700" s="104"/>
      <c r="CM1700" s="104"/>
      <c r="CN1700" s="104"/>
      <c r="CO1700" s="104"/>
      <c r="CP1700" s="104"/>
      <c r="CQ1700" s="104"/>
      <c r="CR1700" s="104"/>
      <c r="CS1700" s="104"/>
      <c r="CT1700" s="104"/>
      <c r="CU1700" s="104"/>
    </row>
    <row r="1701" spans="1:99" ht="13" x14ac:dyDescent="0.3">
      <c r="A1701" s="104"/>
      <c r="B1701" s="104"/>
      <c r="C1701" s="104"/>
      <c r="D1701" s="104"/>
      <c r="E1701" s="104"/>
      <c r="F1701" s="104"/>
      <c r="G1701" s="104"/>
      <c r="H1701" s="104"/>
      <c r="I1701" s="104"/>
      <c r="J1701" s="104"/>
      <c r="K1701" s="104"/>
      <c r="L1701" s="104"/>
      <c r="M1701" s="104"/>
      <c r="P1701" s="104"/>
      <c r="Q1701" s="104"/>
      <c r="U1701" s="104"/>
      <c r="AQ1701" s="104"/>
      <c r="AR1701" s="104"/>
      <c r="AS1701" s="104"/>
      <c r="AT1701" s="104"/>
      <c r="AU1701" s="104"/>
      <c r="AV1701" s="104"/>
      <c r="AW1701" s="104"/>
      <c r="AX1701" s="104"/>
      <c r="AY1701" s="104"/>
      <c r="BH1701" s="104"/>
      <c r="BJ1701" s="104"/>
      <c r="BK1701" s="104"/>
      <c r="BL1701" s="104"/>
      <c r="BM1701" s="104"/>
      <c r="BN1701" s="104"/>
      <c r="BO1701" s="104"/>
      <c r="BP1701" s="104"/>
      <c r="BQ1701" s="104"/>
      <c r="BR1701" s="104"/>
      <c r="BS1701" s="104"/>
      <c r="BT1701" s="104"/>
      <c r="BV1701" s="104"/>
      <c r="BW1701" s="104"/>
      <c r="BX1701" s="104"/>
      <c r="BY1701" s="104"/>
      <c r="BZ1701" s="104"/>
      <c r="CA1701" s="104"/>
      <c r="CB1701" s="104"/>
      <c r="CC1701" s="104"/>
      <c r="CD1701" s="104"/>
      <c r="CE1701" s="104"/>
      <c r="CF1701" s="104"/>
      <c r="CG1701" s="104"/>
      <c r="CJ1701" s="104"/>
      <c r="CL1701" s="104"/>
      <c r="CM1701" s="104"/>
      <c r="CN1701" s="104"/>
      <c r="CO1701" s="104"/>
      <c r="CP1701" s="104"/>
      <c r="CQ1701" s="104"/>
      <c r="CR1701" s="104"/>
      <c r="CS1701" s="104"/>
      <c r="CT1701" s="104"/>
      <c r="CU1701" s="104"/>
    </row>
    <row r="1702" spans="1:99" ht="13" x14ac:dyDescent="0.3">
      <c r="A1702" s="104"/>
      <c r="B1702" s="104"/>
      <c r="C1702" s="104"/>
      <c r="D1702" s="104"/>
      <c r="E1702" s="104"/>
      <c r="F1702" s="104"/>
      <c r="G1702" s="104"/>
      <c r="H1702" s="104"/>
      <c r="I1702" s="104"/>
      <c r="J1702" s="104"/>
      <c r="K1702" s="104"/>
      <c r="L1702" s="104"/>
      <c r="M1702" s="104"/>
      <c r="P1702" s="104"/>
      <c r="Q1702" s="104"/>
      <c r="U1702" s="104"/>
      <c r="AQ1702" s="104"/>
      <c r="AR1702" s="104"/>
      <c r="AS1702" s="104"/>
      <c r="AT1702" s="104"/>
      <c r="AU1702" s="104"/>
      <c r="AV1702" s="104"/>
      <c r="AW1702" s="104"/>
      <c r="AX1702" s="104"/>
      <c r="AY1702" s="104"/>
      <c r="BH1702" s="104"/>
      <c r="BJ1702" s="104"/>
      <c r="BK1702" s="104"/>
      <c r="BL1702" s="104"/>
      <c r="BM1702" s="104"/>
      <c r="BN1702" s="104"/>
      <c r="BO1702" s="104"/>
      <c r="BP1702" s="104"/>
      <c r="BQ1702" s="104"/>
      <c r="BR1702" s="104"/>
      <c r="BS1702" s="104"/>
      <c r="BT1702" s="104"/>
      <c r="BV1702" s="104"/>
      <c r="BW1702" s="104"/>
      <c r="BX1702" s="104"/>
      <c r="BY1702" s="104"/>
      <c r="BZ1702" s="104"/>
      <c r="CA1702" s="104"/>
      <c r="CB1702" s="104"/>
      <c r="CC1702" s="104"/>
      <c r="CD1702" s="104"/>
      <c r="CE1702" s="104"/>
      <c r="CF1702" s="104"/>
      <c r="CG1702" s="104"/>
      <c r="CJ1702" s="104"/>
      <c r="CL1702" s="104"/>
      <c r="CM1702" s="104"/>
      <c r="CN1702" s="104"/>
      <c r="CO1702" s="104"/>
      <c r="CP1702" s="104"/>
      <c r="CQ1702" s="104"/>
      <c r="CR1702" s="104"/>
      <c r="CS1702" s="104"/>
      <c r="CT1702" s="104"/>
      <c r="CU1702" s="104"/>
    </row>
    <row r="1703" spans="1:99" ht="13" x14ac:dyDescent="0.3">
      <c r="A1703" s="104"/>
      <c r="B1703" s="104"/>
      <c r="C1703" s="104"/>
      <c r="D1703" s="104"/>
      <c r="E1703" s="104"/>
      <c r="F1703" s="104"/>
      <c r="G1703" s="104"/>
      <c r="H1703" s="104"/>
      <c r="I1703" s="104"/>
      <c r="J1703" s="104"/>
      <c r="K1703" s="104"/>
      <c r="L1703" s="104"/>
      <c r="M1703" s="104"/>
      <c r="P1703" s="104"/>
      <c r="Q1703" s="104"/>
      <c r="U1703" s="104"/>
      <c r="AQ1703" s="104"/>
      <c r="AR1703" s="104"/>
      <c r="AS1703" s="104"/>
      <c r="AT1703" s="104"/>
      <c r="AU1703" s="104"/>
      <c r="AV1703" s="104"/>
      <c r="AW1703" s="104"/>
      <c r="AX1703" s="104"/>
      <c r="AY1703" s="104"/>
      <c r="BH1703" s="104"/>
      <c r="BJ1703" s="104"/>
      <c r="BK1703" s="104"/>
      <c r="BL1703" s="104"/>
      <c r="BM1703" s="104"/>
      <c r="BN1703" s="104"/>
      <c r="BO1703" s="104"/>
      <c r="BP1703" s="104"/>
      <c r="BQ1703" s="104"/>
      <c r="BR1703" s="104"/>
      <c r="BS1703" s="104"/>
      <c r="BT1703" s="104"/>
      <c r="BV1703" s="104"/>
      <c r="BW1703" s="104"/>
      <c r="BX1703" s="104"/>
      <c r="BY1703" s="104"/>
      <c r="BZ1703" s="104"/>
      <c r="CA1703" s="104"/>
      <c r="CB1703" s="104"/>
      <c r="CC1703" s="104"/>
      <c r="CD1703" s="104"/>
      <c r="CE1703" s="104"/>
      <c r="CF1703" s="104"/>
      <c r="CG1703" s="104"/>
      <c r="CJ1703" s="104"/>
      <c r="CL1703" s="104"/>
      <c r="CM1703" s="104"/>
      <c r="CN1703" s="104"/>
      <c r="CO1703" s="104"/>
      <c r="CP1703" s="104"/>
      <c r="CQ1703" s="104"/>
      <c r="CR1703" s="104"/>
      <c r="CS1703" s="104"/>
      <c r="CT1703" s="104"/>
      <c r="CU1703" s="104"/>
    </row>
    <row r="1704" spans="1:99" ht="13" x14ac:dyDescent="0.3">
      <c r="A1704" s="104"/>
      <c r="B1704" s="104"/>
      <c r="C1704" s="104"/>
      <c r="D1704" s="104"/>
      <c r="E1704" s="104"/>
      <c r="F1704" s="104"/>
      <c r="G1704" s="104"/>
      <c r="H1704" s="104"/>
      <c r="I1704" s="104"/>
      <c r="J1704" s="104"/>
      <c r="K1704" s="104"/>
      <c r="L1704" s="104"/>
      <c r="M1704" s="104"/>
      <c r="P1704" s="104"/>
      <c r="Q1704" s="104"/>
      <c r="U1704" s="104"/>
      <c r="AQ1704" s="104"/>
      <c r="AR1704" s="104"/>
      <c r="AS1704" s="104"/>
      <c r="AT1704" s="104"/>
      <c r="AU1704" s="104"/>
      <c r="AV1704" s="104"/>
      <c r="AW1704" s="104"/>
      <c r="AX1704" s="104"/>
      <c r="AY1704" s="104"/>
      <c r="BH1704" s="104"/>
      <c r="BJ1704" s="104"/>
      <c r="BK1704" s="104"/>
      <c r="BL1704" s="104"/>
      <c r="BM1704" s="104"/>
      <c r="BN1704" s="104"/>
      <c r="BO1704" s="104"/>
      <c r="BP1704" s="104"/>
      <c r="BQ1704" s="104"/>
      <c r="BR1704" s="104"/>
      <c r="BS1704" s="104"/>
      <c r="BT1704" s="104"/>
      <c r="BV1704" s="104"/>
      <c r="BW1704" s="104"/>
      <c r="BX1704" s="104"/>
      <c r="BY1704" s="104"/>
      <c r="BZ1704" s="104"/>
      <c r="CA1704" s="104"/>
      <c r="CB1704" s="104"/>
      <c r="CC1704" s="104"/>
      <c r="CD1704" s="104"/>
      <c r="CE1704" s="104"/>
      <c r="CF1704" s="104"/>
      <c r="CG1704" s="104"/>
      <c r="CJ1704" s="104"/>
      <c r="CL1704" s="104"/>
      <c r="CM1704" s="104"/>
      <c r="CN1704" s="104"/>
      <c r="CO1704" s="104"/>
      <c r="CP1704" s="104"/>
      <c r="CQ1704" s="104"/>
      <c r="CR1704" s="104"/>
      <c r="CS1704" s="104"/>
      <c r="CT1704" s="104"/>
      <c r="CU1704" s="104"/>
    </row>
    <row r="1705" spans="1:99" ht="13" x14ac:dyDescent="0.3">
      <c r="A1705" s="104"/>
      <c r="B1705" s="104"/>
      <c r="C1705" s="104"/>
      <c r="D1705" s="104"/>
      <c r="E1705" s="104"/>
      <c r="F1705" s="104"/>
      <c r="G1705" s="104"/>
      <c r="H1705" s="104"/>
      <c r="I1705" s="104"/>
      <c r="J1705" s="104"/>
      <c r="K1705" s="104"/>
      <c r="L1705" s="104"/>
      <c r="M1705" s="104"/>
      <c r="P1705" s="104"/>
      <c r="Q1705" s="104"/>
      <c r="U1705" s="104"/>
      <c r="AQ1705" s="104"/>
      <c r="AR1705" s="104"/>
      <c r="AS1705" s="104"/>
      <c r="AT1705" s="104"/>
      <c r="AU1705" s="104"/>
      <c r="AV1705" s="104"/>
      <c r="AW1705" s="104"/>
      <c r="AX1705" s="104"/>
      <c r="AY1705" s="104"/>
      <c r="BH1705" s="104"/>
      <c r="BJ1705" s="104"/>
      <c r="BK1705" s="104"/>
      <c r="BL1705" s="104"/>
      <c r="BM1705" s="104"/>
      <c r="BN1705" s="104"/>
      <c r="BO1705" s="104"/>
      <c r="BP1705" s="104"/>
      <c r="BQ1705" s="104"/>
      <c r="BR1705" s="104"/>
      <c r="BS1705" s="104"/>
      <c r="BT1705" s="104"/>
      <c r="BV1705" s="104"/>
      <c r="BW1705" s="104"/>
      <c r="BX1705" s="104"/>
      <c r="BY1705" s="104"/>
      <c r="BZ1705" s="104"/>
      <c r="CA1705" s="104"/>
      <c r="CB1705" s="104"/>
      <c r="CC1705" s="104"/>
      <c r="CD1705" s="104"/>
      <c r="CE1705" s="104"/>
      <c r="CF1705" s="104"/>
      <c r="CG1705" s="104"/>
      <c r="CJ1705" s="104"/>
      <c r="CL1705" s="104"/>
      <c r="CM1705" s="104"/>
      <c r="CN1705" s="104"/>
      <c r="CO1705" s="104"/>
      <c r="CP1705" s="104"/>
      <c r="CQ1705" s="104"/>
      <c r="CR1705" s="104"/>
      <c r="CS1705" s="104"/>
      <c r="CT1705" s="104"/>
      <c r="CU1705" s="104"/>
    </row>
    <row r="1706" spans="1:99" ht="13" x14ac:dyDescent="0.3">
      <c r="A1706" s="104"/>
      <c r="B1706" s="104"/>
      <c r="C1706" s="104"/>
      <c r="D1706" s="104"/>
      <c r="E1706" s="104"/>
      <c r="F1706" s="104"/>
      <c r="G1706" s="104"/>
      <c r="H1706" s="104"/>
      <c r="I1706" s="104"/>
      <c r="J1706" s="104"/>
      <c r="K1706" s="104"/>
      <c r="L1706" s="104"/>
      <c r="M1706" s="104"/>
      <c r="P1706" s="104"/>
      <c r="Q1706" s="104"/>
      <c r="U1706" s="104"/>
      <c r="AQ1706" s="104"/>
      <c r="AR1706" s="104"/>
      <c r="AS1706" s="104"/>
      <c r="AT1706" s="104"/>
      <c r="AU1706" s="104"/>
      <c r="AV1706" s="104"/>
      <c r="AW1706" s="104"/>
      <c r="AX1706" s="104"/>
      <c r="AY1706" s="104"/>
      <c r="BH1706" s="104"/>
      <c r="BJ1706" s="104"/>
      <c r="BK1706" s="104"/>
      <c r="BL1706" s="104"/>
      <c r="BM1706" s="104"/>
      <c r="BN1706" s="104"/>
      <c r="BO1706" s="104"/>
      <c r="BP1706" s="104"/>
      <c r="BQ1706" s="104"/>
      <c r="BR1706" s="104"/>
      <c r="BS1706" s="104"/>
      <c r="BT1706" s="104"/>
      <c r="BV1706" s="104"/>
      <c r="BW1706" s="104"/>
      <c r="BX1706" s="104"/>
      <c r="BY1706" s="104"/>
      <c r="BZ1706" s="104"/>
      <c r="CA1706" s="104"/>
      <c r="CB1706" s="104"/>
      <c r="CC1706" s="104"/>
      <c r="CD1706" s="104"/>
      <c r="CE1706" s="104"/>
      <c r="CF1706" s="104"/>
      <c r="CG1706" s="104"/>
      <c r="CJ1706" s="104"/>
      <c r="CL1706" s="104"/>
      <c r="CM1706" s="104"/>
      <c r="CN1706" s="104"/>
      <c r="CO1706" s="104"/>
      <c r="CP1706" s="104"/>
      <c r="CQ1706" s="104"/>
      <c r="CR1706" s="104"/>
      <c r="CS1706" s="104"/>
      <c r="CT1706" s="104"/>
      <c r="CU1706" s="104"/>
    </row>
    <row r="1707" spans="1:99" ht="13" x14ac:dyDescent="0.3">
      <c r="A1707" s="104"/>
      <c r="B1707" s="104"/>
      <c r="C1707" s="104"/>
      <c r="D1707" s="104"/>
      <c r="E1707" s="104"/>
      <c r="F1707" s="104"/>
      <c r="G1707" s="104"/>
      <c r="H1707" s="104"/>
      <c r="I1707" s="104"/>
      <c r="J1707" s="104"/>
      <c r="K1707" s="104"/>
      <c r="L1707" s="104"/>
      <c r="M1707" s="104"/>
      <c r="P1707" s="104"/>
      <c r="Q1707" s="104"/>
      <c r="U1707" s="104"/>
      <c r="AQ1707" s="104"/>
      <c r="AR1707" s="104"/>
      <c r="AS1707" s="104"/>
      <c r="AT1707" s="104"/>
      <c r="AU1707" s="104"/>
      <c r="AV1707" s="104"/>
      <c r="AW1707" s="104"/>
      <c r="AX1707" s="104"/>
      <c r="AY1707" s="104"/>
      <c r="BH1707" s="104"/>
      <c r="BJ1707" s="104"/>
      <c r="BK1707" s="104"/>
      <c r="BL1707" s="104"/>
      <c r="BM1707" s="104"/>
      <c r="BN1707" s="104"/>
      <c r="BO1707" s="104"/>
      <c r="BP1707" s="104"/>
      <c r="BQ1707" s="104"/>
      <c r="BR1707" s="104"/>
      <c r="BS1707" s="104"/>
      <c r="BT1707" s="104"/>
      <c r="BV1707" s="104"/>
      <c r="BW1707" s="104"/>
      <c r="BX1707" s="104"/>
      <c r="BY1707" s="104"/>
      <c r="BZ1707" s="104"/>
      <c r="CA1707" s="104"/>
      <c r="CB1707" s="104"/>
      <c r="CC1707" s="104"/>
      <c r="CD1707" s="104"/>
      <c r="CE1707" s="104"/>
      <c r="CF1707" s="104"/>
      <c r="CG1707" s="104"/>
      <c r="CJ1707" s="104"/>
      <c r="CL1707" s="104"/>
      <c r="CM1707" s="104"/>
      <c r="CN1707" s="104"/>
      <c r="CO1707" s="104"/>
      <c r="CP1707" s="104"/>
      <c r="CQ1707" s="104"/>
      <c r="CR1707" s="104"/>
      <c r="CS1707" s="104"/>
      <c r="CT1707" s="104"/>
      <c r="CU1707" s="104"/>
    </row>
    <row r="1708" spans="1:99" ht="13" x14ac:dyDescent="0.3">
      <c r="A1708" s="104"/>
      <c r="B1708" s="104"/>
      <c r="C1708" s="104"/>
      <c r="D1708" s="104"/>
      <c r="E1708" s="104"/>
      <c r="F1708" s="104"/>
      <c r="G1708" s="104"/>
      <c r="H1708" s="104"/>
      <c r="I1708" s="104"/>
      <c r="J1708" s="104"/>
      <c r="K1708" s="104"/>
      <c r="L1708" s="104"/>
      <c r="M1708" s="104"/>
      <c r="P1708" s="104"/>
      <c r="Q1708" s="104"/>
      <c r="U1708" s="104"/>
      <c r="AQ1708" s="104"/>
      <c r="AR1708" s="104"/>
      <c r="AS1708" s="104"/>
      <c r="AT1708" s="104"/>
      <c r="AU1708" s="104"/>
      <c r="AV1708" s="104"/>
      <c r="AW1708" s="104"/>
      <c r="AX1708" s="104"/>
      <c r="AY1708" s="104"/>
      <c r="BH1708" s="104"/>
      <c r="BJ1708" s="104"/>
      <c r="BK1708" s="104"/>
      <c r="BL1708" s="104"/>
      <c r="BM1708" s="104"/>
      <c r="BN1708" s="104"/>
      <c r="BO1708" s="104"/>
      <c r="BP1708" s="104"/>
      <c r="BQ1708" s="104"/>
      <c r="BR1708" s="104"/>
      <c r="BS1708" s="104"/>
      <c r="BT1708" s="104"/>
      <c r="BV1708" s="104"/>
      <c r="BW1708" s="104"/>
      <c r="BX1708" s="104"/>
      <c r="BY1708" s="104"/>
      <c r="BZ1708" s="104"/>
      <c r="CA1708" s="104"/>
      <c r="CB1708" s="104"/>
      <c r="CC1708" s="104"/>
      <c r="CD1708" s="104"/>
      <c r="CE1708" s="104"/>
      <c r="CF1708" s="104"/>
      <c r="CG1708" s="104"/>
      <c r="CJ1708" s="104"/>
      <c r="CL1708" s="104"/>
      <c r="CM1708" s="104"/>
      <c r="CN1708" s="104"/>
      <c r="CO1708" s="104"/>
      <c r="CP1708" s="104"/>
      <c r="CQ1708" s="104"/>
      <c r="CR1708" s="104"/>
      <c r="CS1708" s="104"/>
      <c r="CT1708" s="104"/>
      <c r="CU1708" s="104"/>
    </row>
    <row r="1709" spans="1:99" ht="13" x14ac:dyDescent="0.3">
      <c r="A1709" s="104"/>
      <c r="B1709" s="104"/>
      <c r="C1709" s="104"/>
      <c r="D1709" s="104"/>
      <c r="E1709" s="104"/>
      <c r="F1709" s="104"/>
      <c r="G1709" s="104"/>
      <c r="H1709" s="104"/>
      <c r="I1709" s="104"/>
      <c r="J1709" s="104"/>
      <c r="K1709" s="104"/>
      <c r="L1709" s="104"/>
      <c r="M1709" s="104"/>
      <c r="P1709" s="104"/>
      <c r="Q1709" s="104"/>
      <c r="U1709" s="104"/>
      <c r="AQ1709" s="104"/>
      <c r="AR1709" s="104"/>
      <c r="AS1709" s="104"/>
      <c r="AT1709" s="104"/>
      <c r="AU1709" s="104"/>
      <c r="AV1709" s="104"/>
      <c r="AW1709" s="104"/>
      <c r="AX1709" s="104"/>
      <c r="AY1709" s="104"/>
      <c r="BH1709" s="104"/>
      <c r="BJ1709" s="104"/>
      <c r="BK1709" s="104"/>
      <c r="BL1709" s="104"/>
      <c r="BM1709" s="104"/>
      <c r="BN1709" s="104"/>
      <c r="BO1709" s="104"/>
      <c r="BP1709" s="104"/>
      <c r="BQ1709" s="104"/>
      <c r="BR1709" s="104"/>
      <c r="BS1709" s="104"/>
      <c r="BT1709" s="104"/>
      <c r="BV1709" s="104"/>
      <c r="BW1709" s="104"/>
      <c r="BX1709" s="104"/>
      <c r="BY1709" s="104"/>
      <c r="BZ1709" s="104"/>
      <c r="CA1709" s="104"/>
      <c r="CB1709" s="104"/>
      <c r="CC1709" s="104"/>
      <c r="CD1709" s="104"/>
      <c r="CE1709" s="104"/>
      <c r="CF1709" s="104"/>
      <c r="CG1709" s="104"/>
      <c r="CJ1709" s="104"/>
      <c r="CL1709" s="104"/>
      <c r="CM1709" s="104"/>
      <c r="CN1709" s="104"/>
      <c r="CO1709" s="104"/>
      <c r="CP1709" s="104"/>
      <c r="CQ1709" s="104"/>
      <c r="CR1709" s="104"/>
      <c r="CS1709" s="104"/>
      <c r="CT1709" s="104"/>
      <c r="CU1709" s="104"/>
    </row>
    <row r="1710" spans="1:99" ht="13" x14ac:dyDescent="0.3">
      <c r="A1710" s="104"/>
      <c r="B1710" s="104"/>
      <c r="C1710" s="104"/>
      <c r="D1710" s="104"/>
      <c r="E1710" s="104"/>
      <c r="F1710" s="104"/>
      <c r="G1710" s="104"/>
      <c r="H1710" s="104"/>
      <c r="I1710" s="104"/>
      <c r="J1710" s="104"/>
      <c r="K1710" s="104"/>
      <c r="L1710" s="104"/>
      <c r="M1710" s="104"/>
      <c r="P1710" s="104"/>
      <c r="Q1710" s="104"/>
      <c r="U1710" s="104"/>
      <c r="AQ1710" s="104"/>
      <c r="AR1710" s="104"/>
      <c r="AS1710" s="104"/>
      <c r="AT1710" s="104"/>
      <c r="AU1710" s="104"/>
      <c r="AV1710" s="104"/>
      <c r="AW1710" s="104"/>
      <c r="AX1710" s="104"/>
      <c r="AY1710" s="104"/>
      <c r="BH1710" s="104"/>
      <c r="BJ1710" s="104"/>
      <c r="BK1710" s="104"/>
      <c r="BL1710" s="104"/>
      <c r="BM1710" s="104"/>
      <c r="BN1710" s="104"/>
      <c r="BO1710" s="104"/>
      <c r="BP1710" s="104"/>
      <c r="BQ1710" s="104"/>
      <c r="BR1710" s="104"/>
      <c r="BS1710" s="104"/>
      <c r="BT1710" s="104"/>
      <c r="BV1710" s="104"/>
      <c r="BW1710" s="104"/>
      <c r="BX1710" s="104"/>
      <c r="BY1710" s="104"/>
      <c r="BZ1710" s="104"/>
      <c r="CA1710" s="104"/>
      <c r="CB1710" s="104"/>
      <c r="CC1710" s="104"/>
      <c r="CD1710" s="104"/>
      <c r="CE1710" s="104"/>
      <c r="CF1710" s="104"/>
      <c r="CG1710" s="104"/>
      <c r="CJ1710" s="104"/>
      <c r="CL1710" s="104"/>
      <c r="CM1710" s="104"/>
      <c r="CN1710" s="104"/>
      <c r="CO1710" s="104"/>
      <c r="CP1710" s="104"/>
      <c r="CQ1710" s="104"/>
      <c r="CR1710" s="104"/>
      <c r="CS1710" s="104"/>
      <c r="CT1710" s="104"/>
      <c r="CU1710" s="104"/>
    </row>
    <row r="1711" spans="1:99" ht="13" x14ac:dyDescent="0.3">
      <c r="A1711" s="104"/>
      <c r="B1711" s="104"/>
      <c r="C1711" s="104"/>
      <c r="D1711" s="104"/>
      <c r="E1711" s="104"/>
      <c r="F1711" s="104"/>
      <c r="G1711" s="104"/>
      <c r="H1711" s="104"/>
      <c r="I1711" s="104"/>
      <c r="J1711" s="104"/>
      <c r="K1711" s="104"/>
      <c r="L1711" s="104"/>
      <c r="M1711" s="104"/>
      <c r="P1711" s="104"/>
      <c r="Q1711" s="104"/>
      <c r="U1711" s="104"/>
      <c r="AQ1711" s="104"/>
      <c r="AR1711" s="104"/>
      <c r="AS1711" s="104"/>
      <c r="AT1711" s="104"/>
      <c r="AU1711" s="104"/>
      <c r="AV1711" s="104"/>
      <c r="AW1711" s="104"/>
      <c r="AX1711" s="104"/>
      <c r="AY1711" s="104"/>
      <c r="BH1711" s="104"/>
      <c r="BJ1711" s="104"/>
      <c r="BK1711" s="104"/>
      <c r="BL1711" s="104"/>
      <c r="BM1711" s="104"/>
      <c r="BN1711" s="104"/>
      <c r="BO1711" s="104"/>
      <c r="BP1711" s="104"/>
      <c r="BQ1711" s="104"/>
      <c r="BR1711" s="104"/>
      <c r="BS1711" s="104"/>
      <c r="BT1711" s="104"/>
      <c r="BV1711" s="104"/>
      <c r="BW1711" s="104"/>
      <c r="BX1711" s="104"/>
      <c r="BY1711" s="104"/>
      <c r="BZ1711" s="104"/>
      <c r="CA1711" s="104"/>
      <c r="CB1711" s="104"/>
      <c r="CC1711" s="104"/>
      <c r="CD1711" s="104"/>
      <c r="CE1711" s="104"/>
      <c r="CF1711" s="104"/>
      <c r="CG1711" s="104"/>
      <c r="CJ1711" s="104"/>
      <c r="CL1711" s="104"/>
      <c r="CM1711" s="104"/>
      <c r="CN1711" s="104"/>
      <c r="CO1711" s="104"/>
      <c r="CP1711" s="104"/>
      <c r="CQ1711" s="104"/>
      <c r="CR1711" s="104"/>
      <c r="CS1711" s="104"/>
      <c r="CT1711" s="104"/>
      <c r="CU1711" s="104"/>
    </row>
    <row r="1712" spans="1:99" ht="13" x14ac:dyDescent="0.3">
      <c r="A1712" s="104"/>
      <c r="B1712" s="104"/>
      <c r="C1712" s="104"/>
      <c r="D1712" s="104"/>
      <c r="E1712" s="104"/>
      <c r="F1712" s="104"/>
      <c r="G1712" s="104"/>
      <c r="H1712" s="104"/>
      <c r="I1712" s="104"/>
      <c r="J1712" s="104"/>
      <c r="K1712" s="104"/>
      <c r="L1712" s="104"/>
      <c r="M1712" s="104"/>
      <c r="P1712" s="104"/>
      <c r="Q1712" s="104"/>
      <c r="U1712" s="104"/>
      <c r="AQ1712" s="104"/>
      <c r="AR1712" s="104"/>
      <c r="AS1712" s="104"/>
      <c r="AT1712" s="104"/>
      <c r="AU1712" s="104"/>
      <c r="AV1712" s="104"/>
      <c r="AW1712" s="104"/>
      <c r="AX1712" s="104"/>
      <c r="AY1712" s="104"/>
      <c r="BH1712" s="104"/>
      <c r="BJ1712" s="104"/>
      <c r="BK1712" s="104"/>
      <c r="BL1712" s="104"/>
      <c r="BM1712" s="104"/>
      <c r="BN1712" s="104"/>
      <c r="BO1712" s="104"/>
      <c r="BP1712" s="104"/>
      <c r="BQ1712" s="104"/>
      <c r="BR1712" s="104"/>
      <c r="BS1712" s="104"/>
      <c r="BT1712" s="104"/>
      <c r="BV1712" s="104"/>
      <c r="BW1712" s="104"/>
      <c r="BX1712" s="104"/>
      <c r="BY1712" s="104"/>
      <c r="BZ1712" s="104"/>
      <c r="CA1712" s="104"/>
      <c r="CB1712" s="104"/>
      <c r="CC1712" s="104"/>
      <c r="CD1712" s="104"/>
      <c r="CE1712" s="104"/>
      <c r="CF1712" s="104"/>
      <c r="CG1712" s="104"/>
      <c r="CJ1712" s="104"/>
      <c r="CL1712" s="104"/>
      <c r="CM1712" s="104"/>
      <c r="CN1712" s="104"/>
      <c r="CO1712" s="104"/>
      <c r="CP1712" s="104"/>
      <c r="CQ1712" s="104"/>
      <c r="CR1712" s="104"/>
      <c r="CS1712" s="104"/>
      <c r="CT1712" s="104"/>
      <c r="CU1712" s="104"/>
    </row>
    <row r="1713" spans="1:99" ht="13" x14ac:dyDescent="0.3">
      <c r="A1713" s="104"/>
      <c r="B1713" s="104"/>
      <c r="C1713" s="104"/>
      <c r="D1713" s="104"/>
      <c r="E1713" s="104"/>
      <c r="F1713" s="104"/>
      <c r="G1713" s="104"/>
      <c r="H1713" s="104"/>
      <c r="I1713" s="104"/>
      <c r="J1713" s="104"/>
      <c r="K1713" s="104"/>
      <c r="L1713" s="104"/>
      <c r="M1713" s="104"/>
      <c r="P1713" s="104"/>
      <c r="Q1713" s="104"/>
      <c r="U1713" s="104"/>
      <c r="AQ1713" s="104"/>
      <c r="AR1713" s="104"/>
      <c r="AS1713" s="104"/>
      <c r="AT1713" s="104"/>
      <c r="AU1713" s="104"/>
      <c r="AV1713" s="104"/>
      <c r="AW1713" s="104"/>
      <c r="AX1713" s="104"/>
      <c r="AY1713" s="104"/>
      <c r="BH1713" s="104"/>
      <c r="BJ1713" s="104"/>
      <c r="BK1713" s="104"/>
      <c r="BL1713" s="104"/>
      <c r="BM1713" s="104"/>
      <c r="BN1713" s="104"/>
      <c r="BO1713" s="104"/>
      <c r="BP1713" s="104"/>
      <c r="BQ1713" s="104"/>
      <c r="BR1713" s="104"/>
      <c r="BS1713" s="104"/>
      <c r="BT1713" s="104"/>
      <c r="BV1713" s="104"/>
      <c r="BW1713" s="104"/>
      <c r="BX1713" s="104"/>
      <c r="BY1713" s="104"/>
      <c r="BZ1713" s="104"/>
      <c r="CA1713" s="104"/>
      <c r="CB1713" s="104"/>
      <c r="CC1713" s="104"/>
      <c r="CD1713" s="104"/>
      <c r="CE1713" s="104"/>
      <c r="CF1713" s="104"/>
      <c r="CG1713" s="104"/>
      <c r="CJ1713" s="104"/>
      <c r="CL1713" s="104"/>
      <c r="CM1713" s="104"/>
      <c r="CN1713" s="104"/>
      <c r="CO1713" s="104"/>
      <c r="CP1713" s="104"/>
      <c r="CQ1713" s="104"/>
      <c r="CR1713" s="104"/>
      <c r="CS1713" s="104"/>
      <c r="CT1713" s="104"/>
      <c r="CU1713" s="104"/>
    </row>
    <row r="1714" spans="1:99" ht="13" x14ac:dyDescent="0.3">
      <c r="A1714" s="104"/>
      <c r="B1714" s="104"/>
      <c r="C1714" s="104"/>
      <c r="D1714" s="104"/>
      <c r="E1714" s="104"/>
      <c r="F1714" s="104"/>
      <c r="G1714" s="104"/>
      <c r="H1714" s="104"/>
      <c r="I1714" s="104"/>
      <c r="J1714" s="104"/>
      <c r="K1714" s="104"/>
      <c r="L1714" s="104"/>
      <c r="M1714" s="104"/>
      <c r="P1714" s="104"/>
      <c r="Q1714" s="104"/>
      <c r="U1714" s="104"/>
      <c r="AQ1714" s="104"/>
      <c r="AR1714" s="104"/>
      <c r="AS1714" s="104"/>
      <c r="AT1714" s="104"/>
      <c r="AU1714" s="104"/>
      <c r="AV1714" s="104"/>
      <c r="AW1714" s="104"/>
      <c r="AX1714" s="104"/>
      <c r="AY1714" s="104"/>
      <c r="BH1714" s="104"/>
      <c r="BJ1714" s="104"/>
      <c r="BK1714" s="104"/>
      <c r="BL1714" s="104"/>
      <c r="BM1714" s="104"/>
      <c r="BN1714" s="104"/>
      <c r="BO1714" s="104"/>
      <c r="BP1714" s="104"/>
      <c r="BQ1714" s="104"/>
      <c r="BR1714" s="104"/>
      <c r="BS1714" s="104"/>
      <c r="BT1714" s="104"/>
      <c r="BV1714" s="104"/>
      <c r="BW1714" s="104"/>
      <c r="BX1714" s="104"/>
      <c r="BY1714" s="104"/>
      <c r="BZ1714" s="104"/>
      <c r="CA1714" s="104"/>
      <c r="CB1714" s="104"/>
      <c r="CC1714" s="104"/>
      <c r="CD1714" s="104"/>
      <c r="CE1714" s="104"/>
      <c r="CF1714" s="104"/>
      <c r="CG1714" s="104"/>
      <c r="CJ1714" s="104"/>
      <c r="CL1714" s="104"/>
      <c r="CM1714" s="104"/>
      <c r="CN1714" s="104"/>
      <c r="CO1714" s="104"/>
      <c r="CP1714" s="104"/>
      <c r="CQ1714" s="104"/>
      <c r="CR1714" s="104"/>
      <c r="CS1714" s="104"/>
      <c r="CT1714" s="104"/>
      <c r="CU1714" s="104"/>
    </row>
    <row r="1715" spans="1:99" ht="13" x14ac:dyDescent="0.3">
      <c r="A1715" s="104"/>
      <c r="B1715" s="104"/>
      <c r="C1715" s="104"/>
      <c r="D1715" s="104"/>
      <c r="E1715" s="104"/>
      <c r="F1715" s="104"/>
      <c r="G1715" s="104"/>
      <c r="H1715" s="104"/>
      <c r="I1715" s="104"/>
      <c r="J1715" s="104"/>
      <c r="K1715" s="104"/>
      <c r="L1715" s="104"/>
      <c r="M1715" s="104"/>
      <c r="P1715" s="104"/>
      <c r="Q1715" s="104"/>
      <c r="U1715" s="104"/>
      <c r="AQ1715" s="104"/>
      <c r="AR1715" s="104"/>
      <c r="AS1715" s="104"/>
      <c r="AT1715" s="104"/>
      <c r="AU1715" s="104"/>
      <c r="AV1715" s="104"/>
      <c r="AW1715" s="104"/>
      <c r="AX1715" s="104"/>
      <c r="AY1715" s="104"/>
      <c r="BH1715" s="104"/>
      <c r="BJ1715" s="104"/>
      <c r="BK1715" s="104"/>
      <c r="BL1715" s="104"/>
      <c r="BM1715" s="104"/>
      <c r="BN1715" s="104"/>
      <c r="BO1715" s="104"/>
      <c r="BP1715" s="104"/>
      <c r="BQ1715" s="104"/>
      <c r="BR1715" s="104"/>
      <c r="BS1715" s="104"/>
      <c r="BT1715" s="104"/>
      <c r="BV1715" s="104"/>
      <c r="BW1715" s="104"/>
      <c r="BX1715" s="104"/>
      <c r="BY1715" s="104"/>
      <c r="BZ1715" s="104"/>
      <c r="CA1715" s="104"/>
      <c r="CB1715" s="104"/>
      <c r="CC1715" s="104"/>
      <c r="CD1715" s="104"/>
      <c r="CE1715" s="104"/>
      <c r="CF1715" s="104"/>
      <c r="CG1715" s="104"/>
      <c r="CJ1715" s="104"/>
      <c r="CL1715" s="104"/>
      <c r="CM1715" s="104"/>
      <c r="CN1715" s="104"/>
      <c r="CO1715" s="104"/>
      <c r="CP1715" s="104"/>
      <c r="CQ1715" s="104"/>
      <c r="CR1715" s="104"/>
      <c r="CS1715" s="104"/>
      <c r="CT1715" s="104"/>
      <c r="CU1715" s="104"/>
    </row>
    <row r="1716" spans="1:99" ht="13" x14ac:dyDescent="0.3">
      <c r="A1716" s="104"/>
      <c r="B1716" s="104"/>
      <c r="C1716" s="104"/>
      <c r="D1716" s="104"/>
      <c r="E1716" s="104"/>
      <c r="F1716" s="104"/>
      <c r="G1716" s="104"/>
      <c r="H1716" s="104"/>
      <c r="I1716" s="104"/>
      <c r="J1716" s="104"/>
      <c r="K1716" s="104"/>
      <c r="L1716" s="104"/>
      <c r="M1716" s="104"/>
      <c r="P1716" s="104"/>
      <c r="Q1716" s="104"/>
      <c r="U1716" s="104"/>
      <c r="AQ1716" s="104"/>
      <c r="AR1716" s="104"/>
      <c r="AS1716" s="104"/>
      <c r="AT1716" s="104"/>
      <c r="AU1716" s="104"/>
      <c r="AV1716" s="104"/>
      <c r="AW1716" s="104"/>
      <c r="AX1716" s="104"/>
      <c r="AY1716" s="104"/>
      <c r="BH1716" s="104"/>
      <c r="BJ1716" s="104"/>
      <c r="BK1716" s="104"/>
      <c r="BL1716" s="104"/>
      <c r="BM1716" s="104"/>
      <c r="BN1716" s="104"/>
      <c r="BO1716" s="104"/>
      <c r="BP1716" s="104"/>
      <c r="BQ1716" s="104"/>
      <c r="BR1716" s="104"/>
      <c r="BS1716" s="104"/>
      <c r="BT1716" s="104"/>
      <c r="BV1716" s="104"/>
      <c r="BW1716" s="104"/>
      <c r="BX1716" s="104"/>
      <c r="BY1716" s="104"/>
      <c r="BZ1716" s="104"/>
      <c r="CA1716" s="104"/>
      <c r="CB1716" s="104"/>
      <c r="CC1716" s="104"/>
      <c r="CD1716" s="104"/>
      <c r="CE1716" s="104"/>
      <c r="CF1716" s="104"/>
      <c r="CG1716" s="104"/>
      <c r="CJ1716" s="104"/>
      <c r="CL1716" s="104"/>
      <c r="CM1716" s="104"/>
      <c r="CN1716" s="104"/>
      <c r="CO1716" s="104"/>
      <c r="CP1716" s="104"/>
      <c r="CQ1716" s="104"/>
      <c r="CR1716" s="104"/>
      <c r="CS1716" s="104"/>
      <c r="CT1716" s="104"/>
      <c r="CU1716" s="104"/>
    </row>
    <row r="1717" spans="1:99" ht="13" x14ac:dyDescent="0.3">
      <c r="A1717" s="104"/>
      <c r="B1717" s="104"/>
      <c r="C1717" s="104"/>
      <c r="D1717" s="104"/>
      <c r="E1717" s="104"/>
      <c r="F1717" s="104"/>
      <c r="G1717" s="104"/>
      <c r="H1717" s="104"/>
      <c r="I1717" s="104"/>
      <c r="J1717" s="104"/>
      <c r="K1717" s="104"/>
      <c r="L1717" s="104"/>
      <c r="M1717" s="104"/>
      <c r="P1717" s="104"/>
      <c r="Q1717" s="104"/>
      <c r="U1717" s="104"/>
      <c r="AQ1717" s="104"/>
      <c r="AR1717" s="104"/>
      <c r="AS1717" s="104"/>
      <c r="AT1717" s="104"/>
      <c r="AU1717" s="104"/>
      <c r="AV1717" s="104"/>
      <c r="AW1717" s="104"/>
      <c r="AX1717" s="104"/>
      <c r="AY1717" s="104"/>
      <c r="BH1717" s="104"/>
      <c r="BJ1717" s="104"/>
      <c r="BK1717" s="104"/>
      <c r="BL1717" s="104"/>
      <c r="BM1717" s="104"/>
      <c r="BN1717" s="104"/>
      <c r="BO1717" s="104"/>
      <c r="BP1717" s="104"/>
      <c r="BQ1717" s="104"/>
      <c r="BR1717" s="104"/>
      <c r="BS1717" s="104"/>
      <c r="BT1717" s="104"/>
      <c r="BV1717" s="104"/>
      <c r="BW1717" s="104"/>
      <c r="BX1717" s="104"/>
      <c r="BY1717" s="104"/>
      <c r="BZ1717" s="104"/>
      <c r="CA1717" s="104"/>
      <c r="CB1717" s="104"/>
      <c r="CC1717" s="104"/>
      <c r="CD1717" s="104"/>
      <c r="CE1717" s="104"/>
      <c r="CF1717" s="104"/>
      <c r="CG1717" s="104"/>
      <c r="CJ1717" s="104"/>
      <c r="CL1717" s="104"/>
      <c r="CM1717" s="104"/>
      <c r="CN1717" s="104"/>
      <c r="CO1717" s="104"/>
      <c r="CP1717" s="104"/>
      <c r="CQ1717" s="104"/>
      <c r="CR1717" s="104"/>
      <c r="CS1717" s="104"/>
      <c r="CT1717" s="104"/>
      <c r="CU1717" s="104"/>
    </row>
    <row r="1718" spans="1:99" ht="13" x14ac:dyDescent="0.3">
      <c r="A1718" s="104"/>
      <c r="B1718" s="104"/>
      <c r="C1718" s="104"/>
      <c r="D1718" s="104"/>
      <c r="E1718" s="104"/>
      <c r="F1718" s="104"/>
      <c r="G1718" s="104"/>
      <c r="H1718" s="104"/>
      <c r="I1718" s="104"/>
      <c r="J1718" s="104"/>
      <c r="K1718" s="104"/>
      <c r="L1718" s="104"/>
      <c r="M1718" s="104"/>
      <c r="P1718" s="104"/>
      <c r="Q1718" s="104"/>
      <c r="U1718" s="104"/>
      <c r="AQ1718" s="104"/>
      <c r="AR1718" s="104"/>
      <c r="AS1718" s="104"/>
      <c r="AT1718" s="104"/>
      <c r="AU1718" s="104"/>
      <c r="AV1718" s="104"/>
      <c r="AW1718" s="104"/>
      <c r="AX1718" s="104"/>
      <c r="AY1718" s="104"/>
      <c r="BH1718" s="104"/>
      <c r="BJ1718" s="104"/>
      <c r="BK1718" s="104"/>
      <c r="BL1718" s="104"/>
      <c r="BM1718" s="104"/>
      <c r="BN1718" s="104"/>
      <c r="BO1718" s="104"/>
      <c r="BP1718" s="104"/>
      <c r="BQ1718" s="104"/>
      <c r="BR1718" s="104"/>
      <c r="BS1718" s="104"/>
      <c r="BT1718" s="104"/>
      <c r="BV1718" s="104"/>
      <c r="BW1718" s="104"/>
      <c r="BX1718" s="104"/>
      <c r="BY1718" s="104"/>
      <c r="BZ1718" s="104"/>
      <c r="CA1718" s="104"/>
      <c r="CB1718" s="104"/>
      <c r="CC1718" s="104"/>
      <c r="CD1718" s="104"/>
      <c r="CE1718" s="104"/>
      <c r="CF1718" s="104"/>
      <c r="CG1718" s="104"/>
      <c r="CJ1718" s="104"/>
      <c r="CL1718" s="104"/>
      <c r="CM1718" s="104"/>
      <c r="CN1718" s="104"/>
      <c r="CO1718" s="104"/>
      <c r="CP1718" s="104"/>
      <c r="CQ1718" s="104"/>
      <c r="CR1718" s="104"/>
      <c r="CS1718" s="104"/>
      <c r="CT1718" s="104"/>
      <c r="CU1718" s="104"/>
    </row>
    <row r="1719" spans="1:99" ht="13" x14ac:dyDescent="0.3">
      <c r="A1719" s="104"/>
      <c r="B1719" s="104"/>
      <c r="C1719" s="104"/>
      <c r="D1719" s="104"/>
      <c r="E1719" s="104"/>
      <c r="F1719" s="104"/>
      <c r="G1719" s="104"/>
      <c r="H1719" s="104"/>
      <c r="I1719" s="104"/>
      <c r="J1719" s="104"/>
      <c r="K1719" s="104"/>
      <c r="L1719" s="104"/>
      <c r="M1719" s="104"/>
      <c r="P1719" s="104"/>
      <c r="Q1719" s="104"/>
      <c r="U1719" s="104"/>
      <c r="AQ1719" s="104"/>
      <c r="AR1719" s="104"/>
      <c r="AS1719" s="104"/>
      <c r="AT1719" s="104"/>
      <c r="AU1719" s="104"/>
      <c r="AV1719" s="104"/>
      <c r="AW1719" s="104"/>
      <c r="AX1719" s="104"/>
      <c r="AY1719" s="104"/>
      <c r="BH1719" s="104"/>
      <c r="BJ1719" s="104"/>
      <c r="BK1719" s="104"/>
      <c r="BL1719" s="104"/>
      <c r="BM1719" s="104"/>
      <c r="BN1719" s="104"/>
      <c r="BO1719" s="104"/>
      <c r="BP1719" s="104"/>
      <c r="BQ1719" s="104"/>
      <c r="BR1719" s="104"/>
      <c r="BS1719" s="104"/>
      <c r="BT1719" s="104"/>
      <c r="BV1719" s="104"/>
      <c r="BW1719" s="104"/>
      <c r="BX1719" s="104"/>
      <c r="BY1719" s="104"/>
      <c r="BZ1719" s="104"/>
      <c r="CA1719" s="104"/>
      <c r="CB1719" s="104"/>
      <c r="CC1719" s="104"/>
      <c r="CD1719" s="104"/>
      <c r="CE1719" s="104"/>
      <c r="CF1719" s="104"/>
      <c r="CG1719" s="104"/>
      <c r="CJ1719" s="104"/>
      <c r="CL1719" s="104"/>
      <c r="CM1719" s="104"/>
      <c r="CN1719" s="104"/>
      <c r="CO1719" s="104"/>
      <c r="CP1719" s="104"/>
      <c r="CQ1719" s="104"/>
      <c r="CR1719" s="104"/>
      <c r="CS1719" s="104"/>
      <c r="CT1719" s="104"/>
      <c r="CU1719" s="104"/>
    </row>
    <row r="1720" spans="1:99" ht="13" x14ac:dyDescent="0.3">
      <c r="A1720" s="104"/>
      <c r="B1720" s="104"/>
      <c r="C1720" s="104"/>
      <c r="D1720" s="104"/>
      <c r="E1720" s="104"/>
      <c r="F1720" s="104"/>
      <c r="G1720" s="104"/>
      <c r="H1720" s="104"/>
      <c r="I1720" s="104"/>
      <c r="J1720" s="104"/>
      <c r="K1720" s="104"/>
      <c r="L1720" s="104"/>
      <c r="M1720" s="104"/>
      <c r="P1720" s="104"/>
      <c r="Q1720" s="104"/>
      <c r="U1720" s="104"/>
      <c r="AQ1720" s="104"/>
      <c r="AR1720" s="104"/>
      <c r="AS1720" s="104"/>
      <c r="AT1720" s="104"/>
      <c r="AU1720" s="104"/>
      <c r="AV1720" s="104"/>
      <c r="AW1720" s="104"/>
      <c r="AX1720" s="104"/>
      <c r="AY1720" s="104"/>
      <c r="BH1720" s="104"/>
      <c r="BJ1720" s="104"/>
      <c r="BK1720" s="104"/>
      <c r="BL1720" s="104"/>
      <c r="BM1720" s="104"/>
      <c r="BN1720" s="104"/>
      <c r="BO1720" s="104"/>
      <c r="BP1720" s="104"/>
      <c r="BQ1720" s="104"/>
      <c r="BR1720" s="104"/>
      <c r="BS1720" s="104"/>
      <c r="BT1720" s="104"/>
      <c r="BV1720" s="104"/>
      <c r="BW1720" s="104"/>
      <c r="BX1720" s="104"/>
      <c r="BY1720" s="104"/>
      <c r="BZ1720" s="104"/>
      <c r="CA1720" s="104"/>
      <c r="CB1720" s="104"/>
      <c r="CC1720" s="104"/>
      <c r="CD1720" s="104"/>
      <c r="CE1720" s="104"/>
      <c r="CF1720" s="104"/>
      <c r="CG1720" s="104"/>
      <c r="CJ1720" s="104"/>
      <c r="CL1720" s="104"/>
      <c r="CM1720" s="104"/>
      <c r="CN1720" s="104"/>
      <c r="CO1720" s="104"/>
      <c r="CP1720" s="104"/>
      <c r="CQ1720" s="104"/>
      <c r="CR1720" s="104"/>
      <c r="CS1720" s="104"/>
      <c r="CT1720" s="104"/>
      <c r="CU1720" s="104"/>
    </row>
    <row r="1721" spans="1:99" ht="13" x14ac:dyDescent="0.3">
      <c r="A1721" s="104"/>
      <c r="B1721" s="104"/>
      <c r="C1721" s="104"/>
      <c r="D1721" s="104"/>
      <c r="E1721" s="104"/>
      <c r="F1721" s="104"/>
      <c r="G1721" s="104"/>
      <c r="H1721" s="104"/>
      <c r="I1721" s="104"/>
      <c r="J1721" s="104"/>
      <c r="K1721" s="104"/>
      <c r="L1721" s="104"/>
      <c r="M1721" s="104"/>
      <c r="P1721" s="104"/>
      <c r="Q1721" s="104"/>
      <c r="U1721" s="104"/>
      <c r="AQ1721" s="104"/>
      <c r="AR1721" s="104"/>
      <c r="AS1721" s="104"/>
      <c r="AT1721" s="104"/>
      <c r="AU1721" s="104"/>
      <c r="AV1721" s="104"/>
      <c r="AW1721" s="104"/>
      <c r="AX1721" s="104"/>
      <c r="AY1721" s="104"/>
      <c r="BH1721" s="104"/>
      <c r="BJ1721" s="104"/>
      <c r="BK1721" s="104"/>
      <c r="BL1721" s="104"/>
      <c r="BM1721" s="104"/>
      <c r="BN1721" s="104"/>
      <c r="BO1721" s="104"/>
      <c r="BP1721" s="104"/>
      <c r="BQ1721" s="104"/>
      <c r="BR1721" s="104"/>
      <c r="BS1721" s="104"/>
      <c r="BT1721" s="104"/>
      <c r="BV1721" s="104"/>
      <c r="BW1721" s="104"/>
      <c r="BX1721" s="104"/>
      <c r="BY1721" s="104"/>
      <c r="BZ1721" s="104"/>
      <c r="CA1721" s="104"/>
      <c r="CB1721" s="104"/>
      <c r="CC1721" s="104"/>
      <c r="CD1721" s="104"/>
      <c r="CE1721" s="104"/>
      <c r="CF1721" s="104"/>
      <c r="CG1721" s="104"/>
      <c r="CJ1721" s="104"/>
      <c r="CL1721" s="104"/>
      <c r="CM1721" s="104"/>
      <c r="CN1721" s="104"/>
      <c r="CO1721" s="104"/>
      <c r="CP1721" s="104"/>
      <c r="CQ1721" s="104"/>
      <c r="CR1721" s="104"/>
      <c r="CS1721" s="104"/>
      <c r="CT1721" s="104"/>
      <c r="CU1721" s="104"/>
    </row>
    <row r="1722" spans="1:99" ht="13" x14ac:dyDescent="0.3">
      <c r="A1722" s="104"/>
      <c r="B1722" s="104"/>
      <c r="C1722" s="104"/>
      <c r="D1722" s="104"/>
      <c r="E1722" s="104"/>
      <c r="F1722" s="104"/>
      <c r="G1722" s="104"/>
      <c r="H1722" s="104"/>
      <c r="I1722" s="104"/>
      <c r="J1722" s="104"/>
      <c r="K1722" s="104"/>
      <c r="L1722" s="104"/>
      <c r="M1722" s="104"/>
      <c r="P1722" s="104"/>
      <c r="Q1722" s="104"/>
      <c r="U1722" s="104"/>
      <c r="AQ1722" s="104"/>
      <c r="AR1722" s="104"/>
      <c r="AS1722" s="104"/>
      <c r="AT1722" s="104"/>
      <c r="AU1722" s="104"/>
      <c r="AV1722" s="104"/>
      <c r="AW1722" s="104"/>
      <c r="AX1722" s="104"/>
      <c r="AY1722" s="104"/>
      <c r="BH1722" s="104"/>
      <c r="BJ1722" s="104"/>
      <c r="BK1722" s="104"/>
      <c r="BL1722" s="104"/>
      <c r="BM1722" s="104"/>
      <c r="BN1722" s="104"/>
      <c r="BO1722" s="104"/>
      <c r="BP1722" s="104"/>
      <c r="BQ1722" s="104"/>
      <c r="BR1722" s="104"/>
      <c r="BS1722" s="104"/>
      <c r="BT1722" s="104"/>
      <c r="BV1722" s="104"/>
      <c r="BW1722" s="104"/>
      <c r="BX1722" s="104"/>
      <c r="BY1722" s="104"/>
      <c r="BZ1722" s="104"/>
      <c r="CA1722" s="104"/>
      <c r="CB1722" s="104"/>
      <c r="CC1722" s="104"/>
      <c r="CD1722" s="104"/>
      <c r="CE1722" s="104"/>
      <c r="CF1722" s="104"/>
      <c r="CG1722" s="104"/>
      <c r="CJ1722" s="104"/>
      <c r="CL1722" s="104"/>
      <c r="CM1722" s="104"/>
      <c r="CN1722" s="104"/>
      <c r="CO1722" s="104"/>
      <c r="CP1722" s="104"/>
      <c r="CQ1722" s="104"/>
      <c r="CR1722" s="104"/>
      <c r="CS1722" s="104"/>
      <c r="CT1722" s="104"/>
      <c r="CU1722" s="104"/>
    </row>
    <row r="1723" spans="1:99" ht="13" x14ac:dyDescent="0.3">
      <c r="A1723" s="104"/>
      <c r="B1723" s="104"/>
      <c r="C1723" s="104"/>
      <c r="D1723" s="104"/>
      <c r="E1723" s="104"/>
      <c r="F1723" s="104"/>
      <c r="G1723" s="104"/>
      <c r="H1723" s="104"/>
      <c r="I1723" s="104"/>
      <c r="J1723" s="104"/>
      <c r="K1723" s="104"/>
      <c r="L1723" s="104"/>
      <c r="M1723" s="104"/>
      <c r="P1723" s="104"/>
      <c r="Q1723" s="104"/>
      <c r="U1723" s="104"/>
      <c r="AQ1723" s="104"/>
      <c r="AR1723" s="104"/>
      <c r="AS1723" s="104"/>
      <c r="AT1723" s="104"/>
      <c r="AU1723" s="104"/>
      <c r="AV1723" s="104"/>
      <c r="AW1723" s="104"/>
      <c r="AX1723" s="104"/>
      <c r="AY1723" s="104"/>
      <c r="BH1723" s="104"/>
      <c r="BJ1723" s="104"/>
      <c r="BK1723" s="104"/>
      <c r="BL1723" s="104"/>
      <c r="BM1723" s="104"/>
      <c r="BN1723" s="104"/>
      <c r="BO1723" s="104"/>
      <c r="BP1723" s="104"/>
      <c r="BQ1723" s="104"/>
      <c r="BR1723" s="104"/>
      <c r="BS1723" s="104"/>
      <c r="BT1723" s="104"/>
      <c r="BV1723" s="104"/>
      <c r="BW1723" s="104"/>
      <c r="BX1723" s="104"/>
      <c r="BY1723" s="104"/>
      <c r="BZ1723" s="104"/>
      <c r="CA1723" s="104"/>
      <c r="CB1723" s="104"/>
      <c r="CC1723" s="104"/>
      <c r="CD1723" s="104"/>
      <c r="CE1723" s="104"/>
      <c r="CF1723" s="104"/>
      <c r="CG1723" s="104"/>
      <c r="CJ1723" s="104"/>
      <c r="CL1723" s="104"/>
      <c r="CM1723" s="104"/>
      <c r="CN1723" s="104"/>
      <c r="CO1723" s="104"/>
      <c r="CP1723" s="104"/>
      <c r="CQ1723" s="104"/>
      <c r="CR1723" s="104"/>
      <c r="CS1723" s="104"/>
      <c r="CT1723" s="104"/>
      <c r="CU1723" s="104"/>
    </row>
    <row r="1724" spans="1:99" ht="13" x14ac:dyDescent="0.3">
      <c r="A1724" s="104"/>
      <c r="B1724" s="104"/>
      <c r="C1724" s="104"/>
      <c r="D1724" s="104"/>
      <c r="E1724" s="104"/>
      <c r="F1724" s="104"/>
      <c r="G1724" s="104"/>
      <c r="H1724" s="104"/>
      <c r="I1724" s="104"/>
      <c r="J1724" s="104"/>
      <c r="K1724" s="104"/>
      <c r="L1724" s="104"/>
      <c r="M1724" s="104"/>
      <c r="P1724" s="104"/>
      <c r="Q1724" s="104"/>
      <c r="U1724" s="104"/>
      <c r="AQ1724" s="104"/>
      <c r="AR1724" s="104"/>
      <c r="AS1724" s="104"/>
      <c r="AT1724" s="104"/>
      <c r="AU1724" s="104"/>
      <c r="AV1724" s="104"/>
      <c r="AW1724" s="104"/>
      <c r="AX1724" s="104"/>
      <c r="AY1724" s="104"/>
      <c r="BH1724" s="104"/>
      <c r="BJ1724" s="104"/>
      <c r="BK1724" s="104"/>
      <c r="BL1724" s="104"/>
      <c r="BM1724" s="104"/>
      <c r="BN1724" s="104"/>
      <c r="BO1724" s="104"/>
      <c r="BP1724" s="104"/>
      <c r="BQ1724" s="104"/>
      <c r="BR1724" s="104"/>
      <c r="BS1724" s="104"/>
      <c r="BT1724" s="104"/>
      <c r="BV1724" s="104"/>
      <c r="BW1724" s="104"/>
      <c r="BX1724" s="104"/>
      <c r="BY1724" s="104"/>
      <c r="BZ1724" s="104"/>
      <c r="CA1724" s="104"/>
      <c r="CB1724" s="104"/>
      <c r="CC1724" s="104"/>
      <c r="CD1724" s="104"/>
      <c r="CE1724" s="104"/>
      <c r="CF1724" s="104"/>
      <c r="CG1724" s="104"/>
      <c r="CJ1724" s="104"/>
      <c r="CL1724" s="104"/>
      <c r="CM1724" s="104"/>
      <c r="CN1724" s="104"/>
      <c r="CO1724" s="104"/>
      <c r="CP1724" s="104"/>
      <c r="CQ1724" s="104"/>
      <c r="CR1724" s="104"/>
      <c r="CS1724" s="104"/>
      <c r="CT1724" s="104"/>
      <c r="CU1724" s="104"/>
    </row>
    <row r="1725" spans="1:99" ht="13" x14ac:dyDescent="0.3">
      <c r="A1725" s="104"/>
      <c r="B1725" s="104"/>
      <c r="C1725" s="104"/>
      <c r="D1725" s="104"/>
      <c r="E1725" s="104"/>
      <c r="F1725" s="104"/>
      <c r="G1725" s="104"/>
      <c r="H1725" s="104"/>
      <c r="I1725" s="104"/>
      <c r="J1725" s="104"/>
      <c r="K1725" s="104"/>
      <c r="L1725" s="104"/>
      <c r="M1725" s="104"/>
      <c r="P1725" s="104"/>
      <c r="Q1725" s="104"/>
      <c r="U1725" s="104"/>
      <c r="AQ1725" s="104"/>
      <c r="AR1725" s="104"/>
      <c r="AS1725" s="104"/>
      <c r="AT1725" s="104"/>
      <c r="AU1725" s="104"/>
      <c r="AV1725" s="104"/>
      <c r="AW1725" s="104"/>
      <c r="AX1725" s="104"/>
      <c r="AY1725" s="104"/>
      <c r="BH1725" s="104"/>
      <c r="BJ1725" s="104"/>
      <c r="BK1725" s="104"/>
      <c r="BL1725" s="104"/>
      <c r="BM1725" s="104"/>
      <c r="BN1725" s="104"/>
      <c r="BO1725" s="104"/>
      <c r="BP1725" s="104"/>
      <c r="BQ1725" s="104"/>
      <c r="BR1725" s="104"/>
      <c r="BS1725" s="104"/>
      <c r="BT1725" s="104"/>
      <c r="BV1725" s="104"/>
      <c r="BW1725" s="104"/>
      <c r="BX1725" s="104"/>
      <c r="BY1725" s="104"/>
      <c r="BZ1725" s="104"/>
      <c r="CA1725" s="104"/>
      <c r="CB1725" s="104"/>
      <c r="CC1725" s="104"/>
      <c r="CD1725" s="104"/>
      <c r="CE1725" s="104"/>
      <c r="CF1725" s="104"/>
      <c r="CG1725" s="104"/>
      <c r="CJ1725" s="104"/>
      <c r="CL1725" s="104"/>
      <c r="CM1725" s="104"/>
      <c r="CN1725" s="104"/>
      <c r="CO1725" s="104"/>
      <c r="CP1725" s="104"/>
      <c r="CQ1725" s="104"/>
      <c r="CR1725" s="104"/>
      <c r="CS1725" s="104"/>
      <c r="CT1725" s="104"/>
      <c r="CU1725" s="104"/>
    </row>
    <row r="1726" spans="1:99" ht="13" x14ac:dyDescent="0.3">
      <c r="A1726" s="104"/>
      <c r="B1726" s="104"/>
      <c r="C1726" s="104"/>
      <c r="D1726" s="104"/>
      <c r="E1726" s="104"/>
      <c r="F1726" s="104"/>
      <c r="G1726" s="104"/>
      <c r="H1726" s="104"/>
      <c r="I1726" s="104"/>
      <c r="J1726" s="104"/>
      <c r="K1726" s="104"/>
      <c r="L1726" s="104"/>
      <c r="M1726" s="104"/>
      <c r="P1726" s="104"/>
      <c r="Q1726" s="104"/>
      <c r="U1726" s="104"/>
      <c r="AQ1726" s="104"/>
      <c r="AR1726" s="104"/>
      <c r="AS1726" s="104"/>
      <c r="AT1726" s="104"/>
      <c r="AU1726" s="104"/>
      <c r="AV1726" s="104"/>
      <c r="AW1726" s="104"/>
      <c r="AX1726" s="104"/>
      <c r="AY1726" s="104"/>
      <c r="BH1726" s="104"/>
      <c r="BJ1726" s="104"/>
      <c r="BK1726" s="104"/>
      <c r="BL1726" s="104"/>
      <c r="BM1726" s="104"/>
      <c r="BN1726" s="104"/>
      <c r="BO1726" s="104"/>
      <c r="BP1726" s="104"/>
      <c r="BQ1726" s="104"/>
      <c r="BR1726" s="104"/>
      <c r="BS1726" s="104"/>
      <c r="BT1726" s="104"/>
      <c r="BV1726" s="104"/>
      <c r="BW1726" s="104"/>
      <c r="BX1726" s="104"/>
      <c r="BY1726" s="104"/>
      <c r="BZ1726" s="104"/>
      <c r="CA1726" s="104"/>
      <c r="CB1726" s="104"/>
      <c r="CC1726" s="104"/>
      <c r="CD1726" s="104"/>
      <c r="CE1726" s="104"/>
      <c r="CF1726" s="104"/>
      <c r="CG1726" s="104"/>
      <c r="CJ1726" s="104"/>
      <c r="CL1726" s="104"/>
      <c r="CM1726" s="104"/>
      <c r="CN1726" s="104"/>
      <c r="CO1726" s="104"/>
      <c r="CP1726" s="104"/>
      <c r="CQ1726" s="104"/>
      <c r="CR1726" s="104"/>
      <c r="CS1726" s="104"/>
      <c r="CT1726" s="104"/>
      <c r="CU1726" s="104"/>
    </row>
    <row r="1727" spans="1:99" ht="13" x14ac:dyDescent="0.3">
      <c r="A1727" s="104"/>
      <c r="B1727" s="104"/>
      <c r="C1727" s="104"/>
      <c r="D1727" s="104"/>
      <c r="E1727" s="104"/>
      <c r="F1727" s="104"/>
      <c r="G1727" s="104"/>
      <c r="H1727" s="104"/>
      <c r="I1727" s="104"/>
      <c r="J1727" s="104"/>
      <c r="K1727" s="104"/>
      <c r="L1727" s="104"/>
      <c r="M1727" s="104"/>
      <c r="P1727" s="104"/>
      <c r="Q1727" s="104"/>
      <c r="U1727" s="104"/>
      <c r="AQ1727" s="104"/>
      <c r="AR1727" s="104"/>
      <c r="AS1727" s="104"/>
      <c r="AT1727" s="104"/>
      <c r="AU1727" s="104"/>
      <c r="AV1727" s="104"/>
      <c r="AW1727" s="104"/>
      <c r="AX1727" s="104"/>
      <c r="AY1727" s="104"/>
      <c r="BH1727" s="104"/>
      <c r="BJ1727" s="104"/>
      <c r="BK1727" s="104"/>
      <c r="BL1727" s="104"/>
      <c r="BM1727" s="104"/>
      <c r="BN1727" s="104"/>
      <c r="BO1727" s="104"/>
      <c r="BP1727" s="104"/>
      <c r="BQ1727" s="104"/>
      <c r="BR1727" s="104"/>
      <c r="BS1727" s="104"/>
      <c r="BT1727" s="104"/>
      <c r="BV1727" s="104"/>
      <c r="BW1727" s="104"/>
      <c r="BX1727" s="104"/>
      <c r="BY1727" s="104"/>
      <c r="BZ1727" s="104"/>
      <c r="CA1727" s="104"/>
      <c r="CB1727" s="104"/>
      <c r="CC1727" s="104"/>
      <c r="CD1727" s="104"/>
      <c r="CE1727" s="104"/>
      <c r="CF1727" s="104"/>
      <c r="CG1727" s="104"/>
      <c r="CJ1727" s="104"/>
      <c r="CL1727" s="104"/>
      <c r="CM1727" s="104"/>
      <c r="CN1727" s="104"/>
      <c r="CO1727" s="104"/>
      <c r="CP1727" s="104"/>
      <c r="CQ1727" s="104"/>
      <c r="CR1727" s="104"/>
      <c r="CS1727" s="104"/>
      <c r="CT1727" s="104"/>
      <c r="CU1727" s="104"/>
    </row>
    <row r="1728" spans="1:99" ht="13" x14ac:dyDescent="0.3">
      <c r="A1728" s="104"/>
      <c r="B1728" s="104"/>
      <c r="C1728" s="104"/>
      <c r="D1728" s="104"/>
      <c r="E1728" s="104"/>
      <c r="F1728" s="104"/>
      <c r="G1728" s="104"/>
      <c r="H1728" s="104"/>
      <c r="I1728" s="104"/>
      <c r="J1728" s="104"/>
      <c r="K1728" s="104"/>
      <c r="L1728" s="104"/>
      <c r="M1728" s="104"/>
      <c r="P1728" s="104"/>
      <c r="Q1728" s="104"/>
      <c r="U1728" s="104"/>
      <c r="AQ1728" s="104"/>
      <c r="AR1728" s="104"/>
      <c r="AS1728" s="104"/>
      <c r="AT1728" s="104"/>
      <c r="AU1728" s="104"/>
      <c r="AV1728" s="104"/>
      <c r="AW1728" s="104"/>
      <c r="AX1728" s="104"/>
      <c r="AY1728" s="104"/>
      <c r="BH1728" s="104"/>
      <c r="BJ1728" s="104"/>
      <c r="BK1728" s="104"/>
      <c r="BL1728" s="104"/>
      <c r="BM1728" s="104"/>
      <c r="BN1728" s="104"/>
      <c r="BO1728" s="104"/>
      <c r="BP1728" s="104"/>
      <c r="BQ1728" s="104"/>
      <c r="BR1728" s="104"/>
      <c r="BS1728" s="104"/>
      <c r="BT1728" s="104"/>
      <c r="BV1728" s="104"/>
      <c r="BW1728" s="104"/>
      <c r="BX1728" s="104"/>
      <c r="BY1728" s="104"/>
      <c r="BZ1728" s="104"/>
      <c r="CA1728" s="104"/>
      <c r="CB1728" s="104"/>
      <c r="CC1728" s="104"/>
      <c r="CD1728" s="104"/>
      <c r="CE1728" s="104"/>
      <c r="CF1728" s="104"/>
      <c r="CG1728" s="104"/>
      <c r="CJ1728" s="104"/>
      <c r="CL1728" s="104"/>
      <c r="CM1728" s="104"/>
      <c r="CN1728" s="104"/>
      <c r="CO1728" s="104"/>
      <c r="CP1728" s="104"/>
      <c r="CQ1728" s="104"/>
      <c r="CR1728" s="104"/>
      <c r="CS1728" s="104"/>
      <c r="CT1728" s="104"/>
      <c r="CU1728" s="104"/>
    </row>
    <row r="1729" spans="1:99" ht="13" x14ac:dyDescent="0.3">
      <c r="A1729" s="104"/>
      <c r="B1729" s="104"/>
      <c r="C1729" s="104"/>
      <c r="D1729" s="104"/>
      <c r="E1729" s="104"/>
      <c r="F1729" s="104"/>
      <c r="G1729" s="104"/>
      <c r="H1729" s="104"/>
      <c r="I1729" s="104"/>
      <c r="J1729" s="104"/>
      <c r="K1729" s="104"/>
      <c r="L1729" s="104"/>
      <c r="M1729" s="104"/>
      <c r="P1729" s="104"/>
      <c r="Q1729" s="104"/>
      <c r="U1729" s="104"/>
      <c r="AQ1729" s="104"/>
      <c r="AR1729" s="104"/>
      <c r="AS1729" s="104"/>
      <c r="AT1729" s="104"/>
      <c r="AU1729" s="104"/>
      <c r="AV1729" s="104"/>
      <c r="AW1729" s="104"/>
      <c r="AX1729" s="104"/>
      <c r="AY1729" s="104"/>
      <c r="BH1729" s="104"/>
      <c r="BJ1729" s="104"/>
      <c r="BK1729" s="104"/>
      <c r="BL1729" s="104"/>
      <c r="BM1729" s="104"/>
      <c r="BN1729" s="104"/>
      <c r="BO1729" s="104"/>
      <c r="BP1729" s="104"/>
      <c r="BQ1729" s="104"/>
      <c r="BR1729" s="104"/>
      <c r="BS1729" s="104"/>
      <c r="BT1729" s="104"/>
      <c r="BV1729" s="104"/>
      <c r="BW1729" s="104"/>
      <c r="BX1729" s="104"/>
      <c r="BY1729" s="104"/>
      <c r="BZ1729" s="104"/>
      <c r="CA1729" s="104"/>
      <c r="CB1729" s="104"/>
      <c r="CC1729" s="104"/>
      <c r="CD1729" s="104"/>
      <c r="CE1729" s="104"/>
      <c r="CF1729" s="104"/>
      <c r="CG1729" s="104"/>
      <c r="CJ1729" s="104"/>
      <c r="CL1729" s="104"/>
      <c r="CM1729" s="104"/>
      <c r="CN1729" s="104"/>
      <c r="CO1729" s="104"/>
      <c r="CP1729" s="104"/>
      <c r="CQ1729" s="104"/>
      <c r="CR1729" s="104"/>
      <c r="CS1729" s="104"/>
      <c r="CT1729" s="104"/>
      <c r="CU1729" s="104"/>
    </row>
    <row r="1730" spans="1:99" ht="13" x14ac:dyDescent="0.3">
      <c r="A1730" s="104"/>
      <c r="B1730" s="104"/>
      <c r="C1730" s="104"/>
      <c r="D1730" s="104"/>
      <c r="E1730" s="104"/>
      <c r="F1730" s="104"/>
      <c r="G1730" s="104"/>
      <c r="H1730" s="104"/>
      <c r="I1730" s="104"/>
      <c r="J1730" s="104"/>
      <c r="K1730" s="104"/>
      <c r="L1730" s="104"/>
      <c r="M1730" s="104"/>
      <c r="P1730" s="104"/>
      <c r="Q1730" s="104"/>
      <c r="U1730" s="104"/>
      <c r="AQ1730" s="104"/>
      <c r="AR1730" s="104"/>
      <c r="AS1730" s="104"/>
      <c r="AT1730" s="104"/>
      <c r="AU1730" s="104"/>
      <c r="AV1730" s="104"/>
      <c r="AW1730" s="104"/>
      <c r="AX1730" s="104"/>
      <c r="AY1730" s="104"/>
      <c r="BH1730" s="104"/>
      <c r="BJ1730" s="104"/>
      <c r="BK1730" s="104"/>
      <c r="BL1730" s="104"/>
      <c r="BM1730" s="104"/>
      <c r="BN1730" s="104"/>
      <c r="BO1730" s="104"/>
      <c r="BP1730" s="104"/>
      <c r="BQ1730" s="104"/>
      <c r="BR1730" s="104"/>
      <c r="BS1730" s="104"/>
      <c r="BT1730" s="104"/>
      <c r="BV1730" s="104"/>
      <c r="BW1730" s="104"/>
      <c r="BX1730" s="104"/>
      <c r="BY1730" s="104"/>
      <c r="BZ1730" s="104"/>
      <c r="CA1730" s="104"/>
      <c r="CB1730" s="104"/>
      <c r="CC1730" s="104"/>
      <c r="CD1730" s="104"/>
      <c r="CE1730" s="104"/>
      <c r="CF1730" s="104"/>
      <c r="CG1730" s="104"/>
      <c r="CJ1730" s="104"/>
      <c r="CL1730" s="104"/>
      <c r="CM1730" s="104"/>
      <c r="CN1730" s="104"/>
      <c r="CO1730" s="104"/>
      <c r="CP1730" s="104"/>
      <c r="CQ1730" s="104"/>
      <c r="CR1730" s="104"/>
      <c r="CS1730" s="104"/>
      <c r="CT1730" s="104"/>
      <c r="CU1730" s="104"/>
    </row>
    <row r="1731" spans="1:99" ht="13" x14ac:dyDescent="0.3">
      <c r="A1731" s="104"/>
      <c r="B1731" s="104"/>
      <c r="C1731" s="104"/>
      <c r="D1731" s="104"/>
      <c r="E1731" s="104"/>
      <c r="F1731" s="104"/>
      <c r="G1731" s="104"/>
      <c r="H1731" s="104"/>
      <c r="I1731" s="104"/>
      <c r="J1731" s="104"/>
      <c r="K1731" s="104"/>
      <c r="L1731" s="104"/>
      <c r="M1731" s="104"/>
      <c r="P1731" s="104"/>
      <c r="Q1731" s="104"/>
      <c r="U1731" s="104"/>
      <c r="AQ1731" s="104"/>
      <c r="AR1731" s="104"/>
      <c r="AS1731" s="104"/>
      <c r="AT1731" s="104"/>
      <c r="AU1731" s="104"/>
      <c r="AV1731" s="104"/>
      <c r="AW1731" s="104"/>
      <c r="AX1731" s="104"/>
      <c r="AY1731" s="104"/>
      <c r="BH1731" s="104"/>
      <c r="BJ1731" s="104"/>
      <c r="BK1731" s="104"/>
      <c r="BL1731" s="104"/>
      <c r="BM1731" s="104"/>
      <c r="BN1731" s="104"/>
      <c r="BO1731" s="104"/>
      <c r="BP1731" s="104"/>
      <c r="BQ1731" s="104"/>
      <c r="BR1731" s="104"/>
      <c r="BS1731" s="104"/>
      <c r="BT1731" s="104"/>
      <c r="BV1731" s="104"/>
      <c r="BW1731" s="104"/>
      <c r="BX1731" s="104"/>
      <c r="BY1731" s="104"/>
      <c r="BZ1731" s="104"/>
      <c r="CA1731" s="104"/>
      <c r="CB1731" s="104"/>
      <c r="CC1731" s="104"/>
      <c r="CD1731" s="104"/>
      <c r="CE1731" s="104"/>
      <c r="CF1731" s="104"/>
      <c r="CG1731" s="104"/>
      <c r="CJ1731" s="104"/>
      <c r="CL1731" s="104"/>
      <c r="CM1731" s="104"/>
      <c r="CN1731" s="104"/>
      <c r="CO1731" s="104"/>
      <c r="CP1731" s="104"/>
      <c r="CQ1731" s="104"/>
      <c r="CR1731" s="104"/>
      <c r="CS1731" s="104"/>
      <c r="CT1731" s="104"/>
      <c r="CU1731" s="104"/>
    </row>
    <row r="1732" spans="1:99" ht="13" x14ac:dyDescent="0.3">
      <c r="A1732" s="104"/>
      <c r="B1732" s="104"/>
      <c r="C1732" s="104"/>
      <c r="D1732" s="104"/>
      <c r="E1732" s="104"/>
      <c r="F1732" s="104"/>
      <c r="G1732" s="104"/>
      <c r="H1732" s="104"/>
      <c r="I1732" s="104"/>
      <c r="J1732" s="104"/>
      <c r="K1732" s="104"/>
      <c r="L1732" s="104"/>
      <c r="M1732" s="104"/>
      <c r="P1732" s="104"/>
      <c r="Q1732" s="104"/>
      <c r="U1732" s="104"/>
      <c r="AQ1732" s="104"/>
      <c r="AR1732" s="104"/>
      <c r="AS1732" s="104"/>
      <c r="AT1732" s="104"/>
      <c r="AU1732" s="104"/>
      <c r="AV1732" s="104"/>
      <c r="AW1732" s="104"/>
      <c r="AX1732" s="104"/>
      <c r="AY1732" s="104"/>
      <c r="BH1732" s="104"/>
      <c r="BJ1732" s="104"/>
      <c r="BK1732" s="104"/>
      <c r="BL1732" s="104"/>
      <c r="BM1732" s="104"/>
      <c r="BN1732" s="104"/>
      <c r="BO1732" s="104"/>
      <c r="BP1732" s="104"/>
      <c r="BQ1732" s="104"/>
      <c r="BR1732" s="104"/>
      <c r="BS1732" s="104"/>
      <c r="BT1732" s="104"/>
      <c r="BV1732" s="104"/>
      <c r="BW1732" s="104"/>
      <c r="BX1732" s="104"/>
      <c r="BY1732" s="104"/>
      <c r="BZ1732" s="104"/>
      <c r="CA1732" s="104"/>
      <c r="CB1732" s="104"/>
      <c r="CC1732" s="104"/>
      <c r="CD1732" s="104"/>
      <c r="CE1732" s="104"/>
      <c r="CF1732" s="104"/>
      <c r="CG1732" s="104"/>
      <c r="CJ1732" s="104"/>
      <c r="CL1732" s="104"/>
      <c r="CM1732" s="104"/>
      <c r="CN1732" s="104"/>
      <c r="CO1732" s="104"/>
      <c r="CP1732" s="104"/>
      <c r="CQ1732" s="104"/>
      <c r="CR1732" s="104"/>
      <c r="CS1732" s="104"/>
      <c r="CT1732" s="104"/>
      <c r="CU1732" s="104"/>
    </row>
    <row r="1733" spans="1:99" ht="13" x14ac:dyDescent="0.3">
      <c r="A1733" s="104"/>
      <c r="B1733" s="104"/>
      <c r="C1733" s="104"/>
      <c r="D1733" s="104"/>
      <c r="E1733" s="104"/>
      <c r="F1733" s="104"/>
      <c r="G1733" s="104"/>
      <c r="H1733" s="104"/>
      <c r="I1733" s="104"/>
      <c r="J1733" s="104"/>
      <c r="K1733" s="104"/>
      <c r="L1733" s="104"/>
      <c r="M1733" s="104"/>
      <c r="P1733" s="104"/>
      <c r="Q1733" s="104"/>
      <c r="U1733" s="104"/>
      <c r="AQ1733" s="104"/>
      <c r="AR1733" s="104"/>
      <c r="AS1733" s="104"/>
      <c r="AT1733" s="104"/>
      <c r="AU1733" s="104"/>
      <c r="AV1733" s="104"/>
      <c r="AW1733" s="104"/>
      <c r="AX1733" s="104"/>
      <c r="AY1733" s="104"/>
      <c r="BH1733" s="104"/>
      <c r="BJ1733" s="104"/>
      <c r="BK1733" s="104"/>
      <c r="BL1733" s="104"/>
      <c r="BM1733" s="104"/>
      <c r="BN1733" s="104"/>
      <c r="BO1733" s="104"/>
      <c r="BP1733" s="104"/>
      <c r="BQ1733" s="104"/>
      <c r="BR1733" s="104"/>
      <c r="BS1733" s="104"/>
      <c r="BT1733" s="104"/>
      <c r="BV1733" s="104"/>
      <c r="BW1733" s="104"/>
      <c r="BX1733" s="104"/>
      <c r="BY1733" s="104"/>
      <c r="BZ1733" s="104"/>
      <c r="CA1733" s="104"/>
      <c r="CB1733" s="104"/>
      <c r="CC1733" s="104"/>
      <c r="CD1733" s="104"/>
      <c r="CE1733" s="104"/>
      <c r="CF1733" s="104"/>
      <c r="CG1733" s="104"/>
      <c r="CJ1733" s="104"/>
      <c r="CL1733" s="104"/>
      <c r="CM1733" s="104"/>
      <c r="CN1733" s="104"/>
      <c r="CO1733" s="104"/>
      <c r="CP1733" s="104"/>
      <c r="CQ1733" s="104"/>
      <c r="CR1733" s="104"/>
      <c r="CS1733" s="104"/>
      <c r="CT1733" s="104"/>
      <c r="CU1733" s="104"/>
    </row>
    <row r="1734" spans="1:99" ht="13" x14ac:dyDescent="0.3">
      <c r="A1734" s="104"/>
      <c r="B1734" s="104"/>
      <c r="C1734" s="104"/>
      <c r="D1734" s="104"/>
      <c r="E1734" s="104"/>
      <c r="F1734" s="104"/>
      <c r="G1734" s="104"/>
      <c r="H1734" s="104"/>
      <c r="I1734" s="104"/>
      <c r="J1734" s="104"/>
      <c r="K1734" s="104"/>
      <c r="L1734" s="104"/>
      <c r="M1734" s="104"/>
      <c r="P1734" s="104"/>
      <c r="Q1734" s="104"/>
      <c r="U1734" s="104"/>
      <c r="AQ1734" s="104"/>
      <c r="AR1734" s="104"/>
      <c r="AS1734" s="104"/>
      <c r="AT1734" s="104"/>
      <c r="AU1734" s="104"/>
      <c r="AV1734" s="104"/>
      <c r="AW1734" s="104"/>
      <c r="AX1734" s="104"/>
      <c r="AY1734" s="104"/>
      <c r="BH1734" s="104"/>
      <c r="BJ1734" s="104"/>
      <c r="BK1734" s="104"/>
      <c r="BL1734" s="104"/>
      <c r="BM1734" s="104"/>
      <c r="BN1734" s="104"/>
      <c r="BO1734" s="104"/>
      <c r="BP1734" s="104"/>
      <c r="BQ1734" s="104"/>
      <c r="BR1734" s="104"/>
      <c r="BS1734" s="104"/>
      <c r="BT1734" s="104"/>
      <c r="BV1734" s="104"/>
      <c r="BW1734" s="104"/>
      <c r="BX1734" s="104"/>
      <c r="BY1734" s="104"/>
      <c r="BZ1734" s="104"/>
      <c r="CA1734" s="104"/>
      <c r="CB1734" s="104"/>
      <c r="CC1734" s="104"/>
      <c r="CD1734" s="104"/>
      <c r="CE1734" s="104"/>
      <c r="CF1734" s="104"/>
      <c r="CG1734" s="104"/>
      <c r="CJ1734" s="104"/>
      <c r="CL1734" s="104"/>
      <c r="CM1734" s="104"/>
      <c r="CN1734" s="104"/>
      <c r="CO1734" s="104"/>
      <c r="CP1734" s="104"/>
      <c r="CQ1734" s="104"/>
      <c r="CR1734" s="104"/>
      <c r="CS1734" s="104"/>
      <c r="CT1734" s="104"/>
      <c r="CU1734" s="104"/>
    </row>
    <row r="1735" spans="1:99" ht="13" x14ac:dyDescent="0.3">
      <c r="A1735" s="104"/>
      <c r="B1735" s="104"/>
      <c r="C1735" s="104"/>
      <c r="D1735" s="104"/>
      <c r="E1735" s="104"/>
      <c r="F1735" s="104"/>
      <c r="G1735" s="104"/>
      <c r="H1735" s="104"/>
      <c r="I1735" s="104"/>
      <c r="J1735" s="104"/>
      <c r="K1735" s="104"/>
      <c r="L1735" s="104"/>
      <c r="M1735" s="104"/>
      <c r="P1735" s="104"/>
      <c r="Q1735" s="104"/>
      <c r="U1735" s="104"/>
      <c r="AQ1735" s="104"/>
      <c r="AR1735" s="104"/>
      <c r="AS1735" s="104"/>
      <c r="AT1735" s="104"/>
      <c r="AU1735" s="104"/>
      <c r="AV1735" s="104"/>
      <c r="AW1735" s="104"/>
      <c r="AX1735" s="104"/>
      <c r="AY1735" s="104"/>
      <c r="BH1735" s="104"/>
      <c r="BJ1735" s="104"/>
      <c r="BK1735" s="104"/>
      <c r="BL1735" s="104"/>
      <c r="BM1735" s="104"/>
      <c r="BN1735" s="104"/>
      <c r="BO1735" s="104"/>
      <c r="BP1735" s="104"/>
      <c r="BQ1735" s="104"/>
      <c r="BR1735" s="104"/>
      <c r="BS1735" s="104"/>
      <c r="BT1735" s="104"/>
      <c r="BV1735" s="104"/>
      <c r="BW1735" s="104"/>
      <c r="BX1735" s="104"/>
      <c r="BY1735" s="104"/>
      <c r="BZ1735" s="104"/>
      <c r="CA1735" s="104"/>
      <c r="CB1735" s="104"/>
      <c r="CC1735" s="104"/>
      <c r="CD1735" s="104"/>
      <c r="CE1735" s="104"/>
      <c r="CF1735" s="104"/>
      <c r="CG1735" s="104"/>
      <c r="CJ1735" s="104"/>
      <c r="CL1735" s="104"/>
      <c r="CM1735" s="104"/>
      <c r="CN1735" s="104"/>
      <c r="CO1735" s="104"/>
      <c r="CP1735" s="104"/>
      <c r="CQ1735" s="104"/>
      <c r="CR1735" s="104"/>
      <c r="CS1735" s="104"/>
      <c r="CT1735" s="104"/>
      <c r="CU1735" s="104"/>
    </row>
    <row r="1736" spans="1:99" ht="13" x14ac:dyDescent="0.3">
      <c r="A1736" s="104"/>
      <c r="B1736" s="104"/>
      <c r="C1736" s="104"/>
      <c r="D1736" s="104"/>
      <c r="E1736" s="104"/>
      <c r="F1736" s="104"/>
      <c r="G1736" s="104"/>
      <c r="H1736" s="104"/>
      <c r="I1736" s="104"/>
      <c r="J1736" s="104"/>
      <c r="K1736" s="104"/>
      <c r="L1736" s="104"/>
      <c r="M1736" s="104"/>
      <c r="P1736" s="104"/>
      <c r="Q1736" s="104"/>
      <c r="U1736" s="104"/>
      <c r="AQ1736" s="104"/>
      <c r="AR1736" s="104"/>
      <c r="AS1736" s="104"/>
      <c r="AT1736" s="104"/>
      <c r="AU1736" s="104"/>
      <c r="AV1736" s="104"/>
      <c r="AW1736" s="104"/>
      <c r="AX1736" s="104"/>
      <c r="AY1736" s="104"/>
      <c r="BH1736" s="104"/>
      <c r="BJ1736" s="104"/>
      <c r="BK1736" s="104"/>
      <c r="BL1736" s="104"/>
      <c r="BM1736" s="104"/>
      <c r="BN1736" s="104"/>
      <c r="BO1736" s="104"/>
      <c r="BP1736" s="104"/>
      <c r="BQ1736" s="104"/>
      <c r="BR1736" s="104"/>
      <c r="BS1736" s="104"/>
      <c r="BT1736" s="104"/>
      <c r="BV1736" s="104"/>
      <c r="BW1736" s="104"/>
      <c r="BX1736" s="104"/>
      <c r="BY1736" s="104"/>
      <c r="BZ1736" s="104"/>
      <c r="CA1736" s="104"/>
      <c r="CB1736" s="104"/>
      <c r="CC1736" s="104"/>
      <c r="CD1736" s="104"/>
      <c r="CE1736" s="104"/>
      <c r="CF1736" s="104"/>
      <c r="CG1736" s="104"/>
      <c r="CJ1736" s="104"/>
      <c r="CL1736" s="104"/>
      <c r="CM1736" s="104"/>
      <c r="CN1736" s="104"/>
      <c r="CO1736" s="104"/>
      <c r="CP1736" s="104"/>
      <c r="CQ1736" s="104"/>
      <c r="CR1736" s="104"/>
      <c r="CS1736" s="104"/>
      <c r="CT1736" s="104"/>
      <c r="CU1736" s="104"/>
    </row>
    <row r="1737" spans="1:99" ht="13" x14ac:dyDescent="0.3">
      <c r="A1737" s="104"/>
      <c r="B1737" s="104"/>
      <c r="C1737" s="104"/>
      <c r="D1737" s="104"/>
      <c r="E1737" s="104"/>
      <c r="F1737" s="104"/>
      <c r="G1737" s="104"/>
      <c r="H1737" s="104"/>
      <c r="I1737" s="104"/>
      <c r="J1737" s="104"/>
      <c r="K1737" s="104"/>
      <c r="L1737" s="104"/>
      <c r="M1737" s="104"/>
      <c r="P1737" s="104"/>
      <c r="Q1737" s="104"/>
      <c r="U1737" s="104"/>
      <c r="AQ1737" s="104"/>
      <c r="AR1737" s="104"/>
      <c r="AS1737" s="104"/>
      <c r="AT1737" s="104"/>
      <c r="AU1737" s="104"/>
      <c r="AV1737" s="104"/>
      <c r="AW1737" s="104"/>
      <c r="AX1737" s="104"/>
      <c r="AY1737" s="104"/>
      <c r="BH1737" s="104"/>
      <c r="BJ1737" s="104"/>
      <c r="BK1737" s="104"/>
      <c r="BL1737" s="104"/>
      <c r="BM1737" s="104"/>
      <c r="BN1737" s="104"/>
      <c r="BO1737" s="104"/>
      <c r="BP1737" s="104"/>
      <c r="BQ1737" s="104"/>
      <c r="BR1737" s="104"/>
      <c r="BS1737" s="104"/>
      <c r="BT1737" s="104"/>
      <c r="BV1737" s="104"/>
      <c r="BW1737" s="104"/>
      <c r="BX1737" s="104"/>
      <c r="BY1737" s="104"/>
      <c r="BZ1737" s="104"/>
      <c r="CA1737" s="104"/>
      <c r="CB1737" s="104"/>
      <c r="CC1737" s="104"/>
      <c r="CD1737" s="104"/>
      <c r="CE1737" s="104"/>
      <c r="CF1737" s="104"/>
      <c r="CG1737" s="104"/>
      <c r="CJ1737" s="104"/>
      <c r="CL1737" s="104"/>
      <c r="CM1737" s="104"/>
      <c r="CN1737" s="104"/>
      <c r="CO1737" s="104"/>
      <c r="CP1737" s="104"/>
      <c r="CQ1737" s="104"/>
      <c r="CR1737" s="104"/>
      <c r="CS1737" s="104"/>
      <c r="CT1737" s="104"/>
      <c r="CU1737" s="104"/>
    </row>
    <row r="1738" spans="1:99" ht="13" x14ac:dyDescent="0.3">
      <c r="A1738" s="104"/>
      <c r="B1738" s="104"/>
      <c r="C1738" s="104"/>
      <c r="D1738" s="104"/>
      <c r="E1738" s="104"/>
      <c r="F1738" s="104"/>
      <c r="G1738" s="104"/>
      <c r="H1738" s="104"/>
      <c r="I1738" s="104"/>
      <c r="J1738" s="104"/>
      <c r="K1738" s="104"/>
      <c r="L1738" s="104"/>
      <c r="M1738" s="104"/>
      <c r="P1738" s="104"/>
      <c r="Q1738" s="104"/>
      <c r="U1738" s="104"/>
      <c r="AQ1738" s="104"/>
      <c r="AR1738" s="104"/>
      <c r="AS1738" s="104"/>
      <c r="AT1738" s="104"/>
      <c r="AU1738" s="104"/>
      <c r="AV1738" s="104"/>
      <c r="AW1738" s="104"/>
      <c r="AX1738" s="104"/>
      <c r="AY1738" s="104"/>
      <c r="BH1738" s="104"/>
      <c r="BJ1738" s="104"/>
      <c r="BK1738" s="104"/>
      <c r="BL1738" s="104"/>
      <c r="BM1738" s="104"/>
      <c r="BN1738" s="104"/>
      <c r="BO1738" s="104"/>
      <c r="BP1738" s="104"/>
      <c r="BQ1738" s="104"/>
      <c r="BR1738" s="104"/>
      <c r="BS1738" s="104"/>
      <c r="BT1738" s="104"/>
      <c r="BV1738" s="104"/>
      <c r="BW1738" s="104"/>
      <c r="BX1738" s="104"/>
      <c r="BY1738" s="104"/>
      <c r="BZ1738" s="104"/>
      <c r="CA1738" s="104"/>
      <c r="CB1738" s="104"/>
      <c r="CC1738" s="104"/>
      <c r="CD1738" s="104"/>
      <c r="CE1738" s="104"/>
      <c r="CF1738" s="104"/>
      <c r="CG1738" s="104"/>
      <c r="CJ1738" s="104"/>
      <c r="CL1738" s="104"/>
      <c r="CM1738" s="104"/>
      <c r="CN1738" s="104"/>
      <c r="CO1738" s="104"/>
      <c r="CP1738" s="104"/>
      <c r="CQ1738" s="104"/>
      <c r="CR1738" s="104"/>
      <c r="CS1738" s="104"/>
      <c r="CT1738" s="104"/>
      <c r="CU1738" s="104"/>
    </row>
    <row r="1739" spans="1:99" ht="13" x14ac:dyDescent="0.3">
      <c r="A1739" s="104"/>
      <c r="B1739" s="104"/>
      <c r="C1739" s="104"/>
      <c r="D1739" s="104"/>
      <c r="E1739" s="104"/>
      <c r="F1739" s="104"/>
      <c r="G1739" s="104"/>
      <c r="H1739" s="104"/>
      <c r="I1739" s="104"/>
      <c r="J1739" s="104"/>
      <c r="K1739" s="104"/>
      <c r="L1739" s="104"/>
      <c r="M1739" s="104"/>
      <c r="P1739" s="104"/>
      <c r="Q1739" s="104"/>
      <c r="U1739" s="104"/>
      <c r="AQ1739" s="104"/>
      <c r="AR1739" s="104"/>
      <c r="AS1739" s="104"/>
      <c r="AT1739" s="104"/>
      <c r="AU1739" s="104"/>
      <c r="AV1739" s="104"/>
      <c r="AW1739" s="104"/>
      <c r="AX1739" s="104"/>
      <c r="AY1739" s="104"/>
      <c r="BH1739" s="104"/>
      <c r="BJ1739" s="104"/>
      <c r="BK1739" s="104"/>
      <c r="BL1739" s="104"/>
      <c r="BM1739" s="104"/>
      <c r="BN1739" s="104"/>
      <c r="BO1739" s="104"/>
      <c r="BP1739" s="104"/>
      <c r="BQ1739" s="104"/>
      <c r="BR1739" s="104"/>
      <c r="BS1739" s="104"/>
      <c r="BT1739" s="104"/>
      <c r="BV1739" s="104"/>
      <c r="BW1739" s="104"/>
      <c r="BX1739" s="104"/>
      <c r="BY1739" s="104"/>
      <c r="BZ1739" s="104"/>
      <c r="CA1739" s="104"/>
      <c r="CB1739" s="104"/>
      <c r="CC1739" s="104"/>
      <c r="CD1739" s="104"/>
      <c r="CE1739" s="104"/>
      <c r="CF1739" s="104"/>
      <c r="CG1739" s="104"/>
      <c r="CJ1739" s="104"/>
      <c r="CL1739" s="104"/>
      <c r="CM1739" s="104"/>
      <c r="CN1739" s="104"/>
      <c r="CO1739" s="104"/>
      <c r="CP1739" s="104"/>
      <c r="CQ1739" s="104"/>
      <c r="CR1739" s="104"/>
      <c r="CS1739" s="104"/>
      <c r="CT1739" s="104"/>
      <c r="CU1739" s="104"/>
    </row>
    <row r="1740" spans="1:99" ht="13" x14ac:dyDescent="0.3">
      <c r="A1740" s="104"/>
      <c r="B1740" s="104"/>
      <c r="C1740" s="104"/>
      <c r="D1740" s="104"/>
      <c r="E1740" s="104"/>
      <c r="F1740" s="104"/>
      <c r="G1740" s="104"/>
      <c r="H1740" s="104"/>
      <c r="I1740" s="104"/>
      <c r="J1740" s="104"/>
      <c r="K1740" s="104"/>
      <c r="L1740" s="104"/>
      <c r="M1740" s="104"/>
      <c r="P1740" s="104"/>
      <c r="Q1740" s="104"/>
      <c r="U1740" s="104"/>
      <c r="AQ1740" s="104"/>
      <c r="AR1740" s="104"/>
      <c r="AS1740" s="104"/>
      <c r="AT1740" s="104"/>
      <c r="AU1740" s="104"/>
      <c r="AV1740" s="104"/>
      <c r="AW1740" s="104"/>
      <c r="AX1740" s="104"/>
      <c r="AY1740" s="104"/>
      <c r="BH1740" s="104"/>
      <c r="BJ1740" s="104"/>
      <c r="BK1740" s="104"/>
      <c r="BL1740" s="104"/>
      <c r="BM1740" s="104"/>
      <c r="BN1740" s="104"/>
      <c r="BO1740" s="104"/>
      <c r="BP1740" s="104"/>
      <c r="BQ1740" s="104"/>
      <c r="BR1740" s="104"/>
      <c r="BS1740" s="104"/>
      <c r="BT1740" s="104"/>
      <c r="BV1740" s="104"/>
      <c r="BW1740" s="104"/>
      <c r="BX1740" s="104"/>
      <c r="BY1740" s="104"/>
      <c r="BZ1740" s="104"/>
      <c r="CA1740" s="104"/>
      <c r="CB1740" s="104"/>
      <c r="CC1740" s="104"/>
      <c r="CD1740" s="104"/>
      <c r="CE1740" s="104"/>
      <c r="CF1740" s="104"/>
      <c r="CG1740" s="104"/>
      <c r="CJ1740" s="104"/>
      <c r="CL1740" s="104"/>
      <c r="CM1740" s="104"/>
      <c r="CN1740" s="104"/>
      <c r="CO1740" s="104"/>
      <c r="CP1740" s="104"/>
      <c r="CQ1740" s="104"/>
      <c r="CR1740" s="104"/>
      <c r="CS1740" s="104"/>
      <c r="CT1740" s="104"/>
      <c r="CU1740" s="104"/>
    </row>
    <row r="1741" spans="1:99" ht="13" x14ac:dyDescent="0.3">
      <c r="A1741" s="104"/>
      <c r="B1741" s="104"/>
      <c r="C1741" s="104"/>
      <c r="D1741" s="104"/>
      <c r="E1741" s="104"/>
      <c r="F1741" s="104"/>
      <c r="G1741" s="104"/>
      <c r="H1741" s="104"/>
      <c r="I1741" s="104"/>
      <c r="J1741" s="104"/>
      <c r="K1741" s="104"/>
      <c r="L1741" s="104"/>
      <c r="M1741" s="104"/>
      <c r="P1741" s="104"/>
      <c r="Q1741" s="104"/>
      <c r="U1741" s="104"/>
      <c r="AQ1741" s="104"/>
      <c r="AR1741" s="104"/>
      <c r="AS1741" s="104"/>
      <c r="AT1741" s="104"/>
      <c r="AU1741" s="104"/>
      <c r="AV1741" s="104"/>
      <c r="AW1741" s="104"/>
      <c r="AX1741" s="104"/>
      <c r="AY1741" s="104"/>
      <c r="BH1741" s="104"/>
      <c r="BJ1741" s="104"/>
      <c r="BK1741" s="104"/>
      <c r="BL1741" s="104"/>
      <c r="BM1741" s="104"/>
      <c r="BN1741" s="104"/>
      <c r="BO1741" s="104"/>
      <c r="BP1741" s="104"/>
      <c r="BQ1741" s="104"/>
      <c r="BR1741" s="104"/>
      <c r="BS1741" s="104"/>
      <c r="BT1741" s="104"/>
      <c r="BV1741" s="104"/>
      <c r="BW1741" s="104"/>
      <c r="BX1741" s="104"/>
      <c r="BY1741" s="104"/>
      <c r="BZ1741" s="104"/>
      <c r="CA1741" s="104"/>
      <c r="CB1741" s="104"/>
      <c r="CC1741" s="104"/>
      <c r="CD1741" s="104"/>
      <c r="CE1741" s="104"/>
      <c r="CF1741" s="104"/>
      <c r="CG1741" s="104"/>
      <c r="CJ1741" s="104"/>
      <c r="CL1741" s="104"/>
      <c r="CM1741" s="104"/>
      <c r="CN1741" s="104"/>
      <c r="CO1741" s="104"/>
      <c r="CP1741" s="104"/>
      <c r="CQ1741" s="104"/>
      <c r="CR1741" s="104"/>
      <c r="CS1741" s="104"/>
      <c r="CT1741" s="104"/>
      <c r="CU1741" s="104"/>
    </row>
    <row r="1742" spans="1:99" ht="13" x14ac:dyDescent="0.3">
      <c r="A1742" s="104"/>
      <c r="B1742" s="104"/>
      <c r="C1742" s="104"/>
      <c r="D1742" s="104"/>
      <c r="E1742" s="104"/>
      <c r="F1742" s="104"/>
      <c r="G1742" s="104"/>
      <c r="H1742" s="104"/>
      <c r="I1742" s="104"/>
      <c r="J1742" s="104"/>
      <c r="K1742" s="104"/>
      <c r="L1742" s="104"/>
      <c r="M1742" s="104"/>
      <c r="P1742" s="104"/>
      <c r="Q1742" s="104"/>
      <c r="U1742" s="104"/>
      <c r="AQ1742" s="104"/>
      <c r="AR1742" s="104"/>
      <c r="AS1742" s="104"/>
      <c r="AT1742" s="104"/>
      <c r="AU1742" s="104"/>
      <c r="AV1742" s="104"/>
      <c r="AW1742" s="104"/>
      <c r="AX1742" s="104"/>
      <c r="AY1742" s="104"/>
      <c r="BH1742" s="104"/>
      <c r="BJ1742" s="104"/>
      <c r="BK1742" s="104"/>
      <c r="BL1742" s="104"/>
      <c r="BM1742" s="104"/>
      <c r="BN1742" s="104"/>
      <c r="BO1742" s="104"/>
      <c r="BP1742" s="104"/>
      <c r="BQ1742" s="104"/>
      <c r="BR1742" s="104"/>
      <c r="BS1742" s="104"/>
      <c r="BT1742" s="104"/>
      <c r="BV1742" s="104"/>
      <c r="BW1742" s="104"/>
      <c r="BX1742" s="104"/>
      <c r="BY1742" s="104"/>
      <c r="BZ1742" s="104"/>
      <c r="CA1742" s="104"/>
      <c r="CB1742" s="104"/>
      <c r="CC1742" s="104"/>
      <c r="CD1742" s="104"/>
      <c r="CE1742" s="104"/>
      <c r="CF1742" s="104"/>
      <c r="CG1742" s="104"/>
      <c r="CJ1742" s="104"/>
      <c r="CL1742" s="104"/>
      <c r="CM1742" s="104"/>
      <c r="CN1742" s="104"/>
      <c r="CO1742" s="104"/>
      <c r="CP1742" s="104"/>
      <c r="CQ1742" s="104"/>
      <c r="CR1742" s="104"/>
      <c r="CS1742" s="104"/>
      <c r="CT1742" s="104"/>
      <c r="CU1742" s="104"/>
    </row>
    <row r="1743" spans="1:99" ht="13" x14ac:dyDescent="0.3">
      <c r="A1743" s="104"/>
      <c r="B1743" s="104"/>
      <c r="C1743" s="104"/>
      <c r="D1743" s="104"/>
      <c r="E1743" s="104"/>
      <c r="F1743" s="104"/>
      <c r="G1743" s="104"/>
      <c r="H1743" s="104"/>
      <c r="I1743" s="104"/>
      <c r="J1743" s="104"/>
      <c r="K1743" s="104"/>
      <c r="L1743" s="104"/>
      <c r="M1743" s="104"/>
      <c r="P1743" s="104"/>
      <c r="Q1743" s="104"/>
      <c r="U1743" s="104"/>
      <c r="AQ1743" s="104"/>
      <c r="AR1743" s="104"/>
      <c r="AS1743" s="104"/>
      <c r="AT1743" s="104"/>
      <c r="AU1743" s="104"/>
      <c r="AV1743" s="104"/>
      <c r="AW1743" s="104"/>
      <c r="AX1743" s="104"/>
      <c r="AY1743" s="104"/>
      <c r="BH1743" s="104"/>
      <c r="BJ1743" s="104"/>
      <c r="BK1743" s="104"/>
      <c r="BL1743" s="104"/>
      <c r="BM1743" s="104"/>
      <c r="BN1743" s="104"/>
      <c r="BO1743" s="104"/>
      <c r="BP1743" s="104"/>
      <c r="BQ1743" s="104"/>
      <c r="BR1743" s="104"/>
      <c r="BS1743" s="104"/>
      <c r="BT1743" s="104"/>
      <c r="BV1743" s="104"/>
      <c r="BW1743" s="104"/>
      <c r="BX1743" s="104"/>
      <c r="BY1743" s="104"/>
      <c r="BZ1743" s="104"/>
      <c r="CA1743" s="104"/>
      <c r="CB1743" s="104"/>
      <c r="CC1743" s="104"/>
      <c r="CD1743" s="104"/>
      <c r="CE1743" s="104"/>
      <c r="CF1743" s="104"/>
      <c r="CG1743" s="104"/>
      <c r="CJ1743" s="104"/>
      <c r="CL1743" s="104"/>
      <c r="CM1743" s="104"/>
      <c r="CN1743" s="104"/>
      <c r="CO1743" s="104"/>
      <c r="CP1743" s="104"/>
      <c r="CQ1743" s="104"/>
      <c r="CR1743" s="104"/>
      <c r="CS1743" s="104"/>
      <c r="CT1743" s="104"/>
      <c r="CU1743" s="104"/>
    </row>
    <row r="1744" spans="1:99" ht="13" x14ac:dyDescent="0.3">
      <c r="A1744" s="104"/>
      <c r="B1744" s="104"/>
      <c r="C1744" s="104"/>
      <c r="D1744" s="104"/>
      <c r="E1744" s="104"/>
      <c r="F1744" s="104"/>
      <c r="G1744" s="104"/>
      <c r="H1744" s="104"/>
      <c r="I1744" s="104"/>
      <c r="J1744" s="104"/>
      <c r="K1744" s="104"/>
      <c r="L1744" s="104"/>
      <c r="M1744" s="104"/>
      <c r="P1744" s="104"/>
      <c r="Q1744" s="104"/>
      <c r="U1744" s="104"/>
      <c r="AQ1744" s="104"/>
      <c r="AR1744" s="104"/>
      <c r="AS1744" s="104"/>
      <c r="AT1744" s="104"/>
      <c r="AU1744" s="104"/>
      <c r="AV1744" s="104"/>
      <c r="AW1744" s="104"/>
      <c r="AX1744" s="104"/>
      <c r="AY1744" s="104"/>
      <c r="BH1744" s="104"/>
      <c r="BJ1744" s="104"/>
      <c r="BK1744" s="104"/>
      <c r="BL1744" s="104"/>
      <c r="BM1744" s="104"/>
      <c r="BN1744" s="104"/>
      <c r="BO1744" s="104"/>
      <c r="BP1744" s="104"/>
      <c r="BQ1744" s="104"/>
      <c r="BR1744" s="104"/>
      <c r="BS1744" s="104"/>
      <c r="BT1744" s="104"/>
      <c r="BV1744" s="104"/>
      <c r="BW1744" s="104"/>
      <c r="BX1744" s="104"/>
      <c r="BY1744" s="104"/>
      <c r="BZ1744" s="104"/>
      <c r="CA1744" s="104"/>
      <c r="CB1744" s="104"/>
      <c r="CC1744" s="104"/>
      <c r="CD1744" s="104"/>
      <c r="CE1744" s="104"/>
      <c r="CF1744" s="104"/>
      <c r="CG1744" s="104"/>
      <c r="CJ1744" s="104"/>
      <c r="CL1744" s="104"/>
      <c r="CM1744" s="104"/>
      <c r="CN1744" s="104"/>
      <c r="CO1744" s="104"/>
      <c r="CP1744" s="104"/>
      <c r="CQ1744" s="104"/>
      <c r="CR1744" s="104"/>
      <c r="CS1744" s="104"/>
      <c r="CT1744" s="104"/>
      <c r="CU1744" s="104"/>
    </row>
    <row r="1745" spans="1:99" ht="13" x14ac:dyDescent="0.3">
      <c r="A1745" s="104"/>
      <c r="B1745" s="104"/>
      <c r="C1745" s="104"/>
      <c r="D1745" s="104"/>
      <c r="E1745" s="104"/>
      <c r="F1745" s="104"/>
      <c r="G1745" s="104"/>
      <c r="H1745" s="104"/>
      <c r="I1745" s="104"/>
      <c r="J1745" s="104"/>
      <c r="K1745" s="104"/>
      <c r="L1745" s="104"/>
      <c r="M1745" s="104"/>
      <c r="P1745" s="104"/>
      <c r="Q1745" s="104"/>
      <c r="U1745" s="104"/>
      <c r="AQ1745" s="104"/>
      <c r="AR1745" s="104"/>
      <c r="AS1745" s="104"/>
      <c r="AT1745" s="104"/>
      <c r="AU1745" s="104"/>
      <c r="AV1745" s="104"/>
      <c r="AW1745" s="104"/>
      <c r="AX1745" s="104"/>
      <c r="AY1745" s="104"/>
      <c r="BH1745" s="104"/>
      <c r="BJ1745" s="104"/>
      <c r="BK1745" s="104"/>
      <c r="BL1745" s="104"/>
      <c r="BM1745" s="104"/>
      <c r="BN1745" s="104"/>
      <c r="BO1745" s="104"/>
      <c r="BP1745" s="104"/>
      <c r="BQ1745" s="104"/>
      <c r="BR1745" s="104"/>
      <c r="BS1745" s="104"/>
      <c r="BT1745" s="104"/>
      <c r="BV1745" s="104"/>
      <c r="BW1745" s="104"/>
      <c r="BX1745" s="104"/>
      <c r="BY1745" s="104"/>
      <c r="BZ1745" s="104"/>
      <c r="CA1745" s="104"/>
      <c r="CB1745" s="104"/>
      <c r="CC1745" s="104"/>
      <c r="CD1745" s="104"/>
      <c r="CE1745" s="104"/>
      <c r="CF1745" s="104"/>
      <c r="CG1745" s="104"/>
      <c r="CJ1745" s="104"/>
      <c r="CL1745" s="104"/>
      <c r="CM1745" s="104"/>
      <c r="CN1745" s="104"/>
      <c r="CO1745" s="104"/>
      <c r="CP1745" s="104"/>
      <c r="CQ1745" s="104"/>
      <c r="CR1745" s="104"/>
      <c r="CS1745" s="104"/>
      <c r="CT1745" s="104"/>
      <c r="CU1745" s="104"/>
    </row>
    <row r="1746" spans="1:99" ht="13" x14ac:dyDescent="0.3">
      <c r="A1746" s="104"/>
      <c r="B1746" s="104"/>
      <c r="C1746" s="104"/>
      <c r="D1746" s="104"/>
      <c r="E1746" s="104"/>
      <c r="F1746" s="104"/>
      <c r="G1746" s="104"/>
      <c r="H1746" s="104"/>
      <c r="I1746" s="104"/>
      <c r="J1746" s="104"/>
      <c r="K1746" s="104"/>
      <c r="L1746" s="104"/>
      <c r="M1746" s="104"/>
      <c r="P1746" s="104"/>
      <c r="Q1746" s="104"/>
      <c r="U1746" s="104"/>
      <c r="AQ1746" s="104"/>
      <c r="AR1746" s="104"/>
      <c r="AS1746" s="104"/>
      <c r="AT1746" s="104"/>
      <c r="AU1746" s="104"/>
      <c r="AV1746" s="104"/>
      <c r="AW1746" s="104"/>
      <c r="AX1746" s="104"/>
      <c r="AY1746" s="104"/>
      <c r="BH1746" s="104"/>
      <c r="BJ1746" s="104"/>
      <c r="BK1746" s="104"/>
      <c r="BL1746" s="104"/>
      <c r="BM1746" s="104"/>
      <c r="BN1746" s="104"/>
      <c r="BO1746" s="104"/>
      <c r="BP1746" s="104"/>
      <c r="BQ1746" s="104"/>
      <c r="BR1746" s="104"/>
      <c r="BS1746" s="104"/>
      <c r="BT1746" s="104"/>
      <c r="BV1746" s="104"/>
      <c r="BW1746" s="104"/>
      <c r="BX1746" s="104"/>
      <c r="BY1746" s="104"/>
      <c r="BZ1746" s="104"/>
      <c r="CA1746" s="104"/>
      <c r="CB1746" s="104"/>
      <c r="CC1746" s="104"/>
      <c r="CD1746" s="104"/>
      <c r="CE1746" s="104"/>
      <c r="CF1746" s="104"/>
      <c r="CG1746" s="104"/>
      <c r="CJ1746" s="104"/>
      <c r="CL1746" s="104"/>
      <c r="CM1746" s="104"/>
      <c r="CN1746" s="104"/>
      <c r="CO1746" s="104"/>
      <c r="CP1746" s="104"/>
      <c r="CQ1746" s="104"/>
      <c r="CR1746" s="104"/>
      <c r="CS1746" s="104"/>
      <c r="CT1746" s="104"/>
      <c r="CU1746" s="104"/>
    </row>
    <row r="1747" spans="1:99" ht="13" x14ac:dyDescent="0.3">
      <c r="A1747" s="104"/>
      <c r="B1747" s="104"/>
      <c r="C1747" s="104"/>
      <c r="D1747" s="104"/>
      <c r="E1747" s="104"/>
      <c r="F1747" s="104"/>
      <c r="G1747" s="104"/>
      <c r="H1747" s="104"/>
      <c r="I1747" s="104"/>
      <c r="J1747" s="104"/>
      <c r="K1747" s="104"/>
      <c r="L1747" s="104"/>
      <c r="M1747" s="104"/>
      <c r="P1747" s="104"/>
      <c r="Q1747" s="104"/>
      <c r="U1747" s="104"/>
      <c r="AQ1747" s="104"/>
      <c r="AR1747" s="104"/>
      <c r="AS1747" s="104"/>
      <c r="AT1747" s="104"/>
      <c r="AU1747" s="104"/>
      <c r="AV1747" s="104"/>
      <c r="AW1747" s="104"/>
      <c r="AX1747" s="104"/>
      <c r="AY1747" s="104"/>
      <c r="BH1747" s="104"/>
      <c r="BJ1747" s="104"/>
      <c r="BK1747" s="104"/>
      <c r="BL1747" s="104"/>
      <c r="BM1747" s="104"/>
      <c r="BN1747" s="104"/>
      <c r="BO1747" s="104"/>
      <c r="BP1747" s="104"/>
      <c r="BQ1747" s="104"/>
      <c r="BR1747" s="104"/>
      <c r="BS1747" s="104"/>
      <c r="BT1747" s="104"/>
      <c r="BV1747" s="104"/>
      <c r="BW1747" s="104"/>
      <c r="BX1747" s="104"/>
      <c r="BY1747" s="104"/>
      <c r="BZ1747" s="104"/>
      <c r="CA1747" s="104"/>
      <c r="CB1747" s="104"/>
      <c r="CC1747" s="104"/>
      <c r="CD1747" s="104"/>
      <c r="CE1747" s="104"/>
      <c r="CF1747" s="104"/>
      <c r="CG1747" s="104"/>
      <c r="CJ1747" s="104"/>
      <c r="CL1747" s="104"/>
      <c r="CM1747" s="104"/>
      <c r="CN1747" s="104"/>
      <c r="CO1747" s="104"/>
      <c r="CP1747" s="104"/>
      <c r="CQ1747" s="104"/>
      <c r="CR1747" s="104"/>
      <c r="CS1747" s="104"/>
      <c r="CT1747" s="104"/>
      <c r="CU1747" s="104"/>
    </row>
    <row r="1748" spans="1:99" ht="13" x14ac:dyDescent="0.3">
      <c r="A1748" s="104"/>
      <c r="B1748" s="104"/>
      <c r="C1748" s="104"/>
      <c r="D1748" s="104"/>
      <c r="E1748" s="104"/>
      <c r="F1748" s="104"/>
      <c r="G1748" s="104"/>
      <c r="H1748" s="104"/>
      <c r="I1748" s="104"/>
      <c r="J1748" s="104"/>
      <c r="K1748" s="104"/>
      <c r="L1748" s="104"/>
      <c r="M1748" s="104"/>
      <c r="P1748" s="104"/>
      <c r="Q1748" s="104"/>
      <c r="U1748" s="104"/>
      <c r="AQ1748" s="104"/>
      <c r="AR1748" s="104"/>
      <c r="AS1748" s="104"/>
      <c r="AT1748" s="104"/>
      <c r="AU1748" s="104"/>
      <c r="AV1748" s="104"/>
      <c r="AW1748" s="104"/>
      <c r="AX1748" s="104"/>
      <c r="AY1748" s="104"/>
      <c r="BH1748" s="104"/>
      <c r="BJ1748" s="104"/>
      <c r="BK1748" s="104"/>
      <c r="BL1748" s="104"/>
      <c r="BM1748" s="104"/>
      <c r="BN1748" s="104"/>
      <c r="BO1748" s="104"/>
      <c r="BP1748" s="104"/>
      <c r="BQ1748" s="104"/>
      <c r="BR1748" s="104"/>
      <c r="BS1748" s="104"/>
      <c r="BT1748" s="104"/>
      <c r="BV1748" s="104"/>
      <c r="BW1748" s="104"/>
      <c r="BX1748" s="104"/>
      <c r="BY1748" s="104"/>
      <c r="BZ1748" s="104"/>
      <c r="CA1748" s="104"/>
      <c r="CB1748" s="104"/>
      <c r="CC1748" s="104"/>
      <c r="CD1748" s="104"/>
      <c r="CE1748" s="104"/>
      <c r="CF1748" s="104"/>
      <c r="CG1748" s="104"/>
      <c r="CJ1748" s="104"/>
      <c r="CL1748" s="104"/>
      <c r="CM1748" s="104"/>
      <c r="CN1748" s="104"/>
      <c r="CO1748" s="104"/>
      <c r="CP1748" s="104"/>
      <c r="CQ1748" s="104"/>
      <c r="CR1748" s="104"/>
      <c r="CS1748" s="104"/>
      <c r="CT1748" s="104"/>
      <c r="CU1748" s="104"/>
    </row>
    <row r="1749" spans="1:99" ht="13" x14ac:dyDescent="0.3">
      <c r="A1749" s="104"/>
      <c r="B1749" s="104"/>
      <c r="C1749" s="104"/>
      <c r="D1749" s="104"/>
      <c r="E1749" s="104"/>
      <c r="F1749" s="104"/>
      <c r="G1749" s="104"/>
      <c r="H1749" s="104"/>
      <c r="I1749" s="104"/>
      <c r="J1749" s="104"/>
      <c r="K1749" s="104"/>
      <c r="L1749" s="104"/>
      <c r="M1749" s="104"/>
      <c r="P1749" s="104"/>
      <c r="Q1749" s="104"/>
      <c r="U1749" s="104"/>
      <c r="AQ1749" s="104"/>
      <c r="AR1749" s="104"/>
      <c r="AS1749" s="104"/>
      <c r="AT1749" s="104"/>
      <c r="AU1749" s="104"/>
      <c r="AV1749" s="104"/>
      <c r="AW1749" s="104"/>
      <c r="AX1749" s="104"/>
      <c r="AY1749" s="104"/>
      <c r="BH1749" s="104"/>
      <c r="BJ1749" s="104"/>
      <c r="BK1749" s="104"/>
      <c r="BL1749" s="104"/>
      <c r="BM1749" s="104"/>
      <c r="BN1749" s="104"/>
      <c r="BO1749" s="104"/>
      <c r="BP1749" s="104"/>
      <c r="BQ1749" s="104"/>
      <c r="BR1749" s="104"/>
      <c r="BS1749" s="104"/>
      <c r="BT1749" s="104"/>
      <c r="BV1749" s="104"/>
      <c r="BW1749" s="104"/>
      <c r="BX1749" s="104"/>
      <c r="BY1749" s="104"/>
      <c r="BZ1749" s="104"/>
      <c r="CA1749" s="104"/>
      <c r="CB1749" s="104"/>
      <c r="CC1749" s="104"/>
      <c r="CD1749" s="104"/>
      <c r="CE1749" s="104"/>
      <c r="CF1749" s="104"/>
      <c r="CG1749" s="104"/>
      <c r="CJ1749" s="104"/>
      <c r="CL1749" s="104"/>
      <c r="CM1749" s="104"/>
      <c r="CN1749" s="104"/>
      <c r="CO1749" s="104"/>
      <c r="CP1749" s="104"/>
      <c r="CQ1749" s="104"/>
      <c r="CR1749" s="104"/>
      <c r="CS1749" s="104"/>
      <c r="CT1749" s="104"/>
      <c r="CU1749" s="104"/>
    </row>
    <row r="1750" spans="1:99" ht="13" x14ac:dyDescent="0.3">
      <c r="A1750" s="104"/>
      <c r="B1750" s="104"/>
      <c r="C1750" s="104"/>
      <c r="D1750" s="104"/>
      <c r="E1750" s="104"/>
      <c r="F1750" s="104"/>
      <c r="G1750" s="104"/>
      <c r="H1750" s="104"/>
      <c r="I1750" s="104"/>
      <c r="J1750" s="104"/>
      <c r="K1750" s="104"/>
      <c r="L1750" s="104"/>
      <c r="M1750" s="104"/>
      <c r="P1750" s="104"/>
      <c r="Q1750" s="104"/>
      <c r="U1750" s="104"/>
      <c r="AQ1750" s="104"/>
      <c r="AR1750" s="104"/>
      <c r="AS1750" s="104"/>
      <c r="AT1750" s="104"/>
      <c r="AU1750" s="104"/>
      <c r="AV1750" s="104"/>
      <c r="AW1750" s="104"/>
      <c r="AX1750" s="104"/>
      <c r="AY1750" s="104"/>
      <c r="BH1750" s="104"/>
      <c r="BJ1750" s="104"/>
      <c r="BK1750" s="104"/>
      <c r="BL1750" s="104"/>
      <c r="BM1750" s="104"/>
      <c r="BN1750" s="104"/>
      <c r="BO1750" s="104"/>
      <c r="BP1750" s="104"/>
      <c r="BQ1750" s="104"/>
      <c r="BR1750" s="104"/>
      <c r="BS1750" s="104"/>
      <c r="BT1750" s="104"/>
      <c r="BV1750" s="104"/>
      <c r="BW1750" s="104"/>
      <c r="BX1750" s="104"/>
      <c r="BY1750" s="104"/>
      <c r="BZ1750" s="104"/>
      <c r="CA1750" s="104"/>
      <c r="CB1750" s="104"/>
      <c r="CC1750" s="104"/>
      <c r="CD1750" s="104"/>
      <c r="CE1750" s="104"/>
      <c r="CF1750" s="104"/>
      <c r="CG1750" s="104"/>
      <c r="CJ1750" s="104"/>
      <c r="CL1750" s="104"/>
      <c r="CM1750" s="104"/>
      <c r="CN1750" s="104"/>
      <c r="CO1750" s="104"/>
      <c r="CP1750" s="104"/>
      <c r="CQ1750" s="104"/>
      <c r="CR1750" s="104"/>
      <c r="CS1750" s="104"/>
      <c r="CT1750" s="104"/>
      <c r="CU1750" s="104"/>
    </row>
    <row r="1751" spans="1:99" ht="13" x14ac:dyDescent="0.3">
      <c r="A1751" s="104"/>
      <c r="B1751" s="104"/>
      <c r="C1751" s="104"/>
      <c r="D1751" s="104"/>
      <c r="E1751" s="104"/>
      <c r="F1751" s="104"/>
      <c r="G1751" s="104"/>
      <c r="H1751" s="104"/>
      <c r="I1751" s="104"/>
      <c r="J1751" s="104"/>
      <c r="K1751" s="104"/>
      <c r="L1751" s="104"/>
      <c r="M1751" s="104"/>
      <c r="P1751" s="104"/>
      <c r="Q1751" s="104"/>
      <c r="U1751" s="104"/>
      <c r="AQ1751" s="104"/>
      <c r="AR1751" s="104"/>
      <c r="AS1751" s="104"/>
      <c r="AT1751" s="104"/>
      <c r="AU1751" s="104"/>
      <c r="AV1751" s="104"/>
      <c r="AW1751" s="104"/>
      <c r="AX1751" s="104"/>
      <c r="AY1751" s="104"/>
      <c r="BH1751" s="104"/>
      <c r="BJ1751" s="104"/>
      <c r="BK1751" s="104"/>
      <c r="BL1751" s="104"/>
      <c r="BM1751" s="104"/>
      <c r="BN1751" s="104"/>
      <c r="BO1751" s="104"/>
      <c r="BP1751" s="104"/>
      <c r="BQ1751" s="104"/>
      <c r="BR1751" s="104"/>
      <c r="BS1751" s="104"/>
      <c r="BT1751" s="104"/>
      <c r="BV1751" s="104"/>
      <c r="BW1751" s="104"/>
      <c r="BX1751" s="104"/>
      <c r="BY1751" s="104"/>
      <c r="BZ1751" s="104"/>
      <c r="CA1751" s="104"/>
      <c r="CB1751" s="104"/>
      <c r="CC1751" s="104"/>
      <c r="CD1751" s="104"/>
      <c r="CE1751" s="104"/>
      <c r="CF1751" s="104"/>
      <c r="CG1751" s="104"/>
      <c r="CJ1751" s="104"/>
      <c r="CL1751" s="104"/>
      <c r="CM1751" s="104"/>
      <c r="CN1751" s="104"/>
      <c r="CO1751" s="104"/>
      <c r="CP1751" s="104"/>
      <c r="CQ1751" s="104"/>
      <c r="CR1751" s="104"/>
      <c r="CS1751" s="104"/>
      <c r="CT1751" s="104"/>
      <c r="CU1751" s="104"/>
    </row>
    <row r="1752" spans="1:99" ht="13" x14ac:dyDescent="0.3">
      <c r="A1752" s="104"/>
      <c r="B1752" s="104"/>
      <c r="C1752" s="104"/>
      <c r="D1752" s="104"/>
      <c r="E1752" s="104"/>
      <c r="F1752" s="104"/>
      <c r="G1752" s="104"/>
      <c r="H1752" s="104"/>
      <c r="I1752" s="104"/>
      <c r="J1752" s="104"/>
      <c r="K1752" s="104"/>
      <c r="L1752" s="104"/>
      <c r="M1752" s="104"/>
      <c r="P1752" s="104"/>
      <c r="Q1752" s="104"/>
      <c r="U1752" s="104"/>
      <c r="AQ1752" s="104"/>
      <c r="AR1752" s="104"/>
      <c r="AS1752" s="104"/>
      <c r="AT1752" s="104"/>
      <c r="AU1752" s="104"/>
      <c r="AV1752" s="104"/>
      <c r="AW1752" s="104"/>
      <c r="AX1752" s="104"/>
      <c r="AY1752" s="104"/>
      <c r="BH1752" s="104"/>
      <c r="BJ1752" s="104"/>
      <c r="BK1752" s="104"/>
      <c r="BL1752" s="104"/>
      <c r="BM1752" s="104"/>
      <c r="BN1752" s="104"/>
      <c r="BO1752" s="104"/>
      <c r="BP1752" s="104"/>
      <c r="BQ1752" s="104"/>
      <c r="BR1752" s="104"/>
      <c r="BS1752" s="104"/>
      <c r="BT1752" s="104"/>
      <c r="BV1752" s="104"/>
      <c r="BW1752" s="104"/>
      <c r="BX1752" s="104"/>
      <c r="BY1752" s="104"/>
      <c r="BZ1752" s="104"/>
      <c r="CA1752" s="104"/>
      <c r="CB1752" s="104"/>
      <c r="CC1752" s="104"/>
      <c r="CD1752" s="104"/>
      <c r="CE1752" s="104"/>
      <c r="CF1752" s="104"/>
      <c r="CG1752" s="104"/>
      <c r="CJ1752" s="104"/>
      <c r="CL1752" s="104"/>
      <c r="CM1752" s="104"/>
      <c r="CN1752" s="104"/>
      <c r="CO1752" s="104"/>
      <c r="CP1752" s="104"/>
      <c r="CQ1752" s="104"/>
      <c r="CR1752" s="104"/>
      <c r="CS1752" s="104"/>
      <c r="CT1752" s="104"/>
      <c r="CU1752" s="104"/>
    </row>
    <row r="1753" spans="1:99" ht="13" x14ac:dyDescent="0.3">
      <c r="A1753" s="104"/>
      <c r="B1753" s="104"/>
      <c r="C1753" s="104"/>
      <c r="D1753" s="104"/>
      <c r="E1753" s="104"/>
      <c r="F1753" s="104"/>
      <c r="G1753" s="104"/>
      <c r="H1753" s="104"/>
      <c r="I1753" s="104"/>
      <c r="J1753" s="104"/>
      <c r="K1753" s="104"/>
      <c r="L1753" s="104"/>
      <c r="M1753" s="104"/>
      <c r="P1753" s="104"/>
      <c r="Q1753" s="104"/>
      <c r="U1753" s="104"/>
      <c r="AQ1753" s="104"/>
      <c r="AR1753" s="104"/>
      <c r="AS1753" s="104"/>
      <c r="AT1753" s="104"/>
      <c r="AU1753" s="104"/>
      <c r="AV1753" s="104"/>
      <c r="AW1753" s="104"/>
      <c r="AX1753" s="104"/>
      <c r="AY1753" s="104"/>
      <c r="BH1753" s="104"/>
      <c r="BJ1753" s="104"/>
      <c r="BK1753" s="104"/>
      <c r="BL1753" s="104"/>
      <c r="BM1753" s="104"/>
      <c r="BN1753" s="104"/>
      <c r="BO1753" s="104"/>
      <c r="BP1753" s="104"/>
      <c r="BQ1753" s="104"/>
      <c r="BR1753" s="104"/>
      <c r="BS1753" s="104"/>
      <c r="BT1753" s="104"/>
      <c r="BV1753" s="104"/>
      <c r="BW1753" s="104"/>
      <c r="BX1753" s="104"/>
      <c r="BY1753" s="104"/>
      <c r="BZ1753" s="104"/>
      <c r="CA1753" s="104"/>
      <c r="CB1753" s="104"/>
      <c r="CC1753" s="104"/>
      <c r="CD1753" s="104"/>
      <c r="CE1753" s="104"/>
      <c r="CF1753" s="104"/>
      <c r="CG1753" s="104"/>
      <c r="CJ1753" s="104"/>
      <c r="CL1753" s="104"/>
      <c r="CM1753" s="104"/>
      <c r="CN1753" s="104"/>
      <c r="CO1753" s="104"/>
      <c r="CP1753" s="104"/>
      <c r="CQ1753" s="104"/>
      <c r="CR1753" s="104"/>
      <c r="CS1753" s="104"/>
      <c r="CT1753" s="104"/>
      <c r="CU1753" s="104"/>
    </row>
    <row r="1754" spans="1:99" ht="13" x14ac:dyDescent="0.3">
      <c r="A1754" s="104"/>
      <c r="B1754" s="104"/>
      <c r="C1754" s="104"/>
      <c r="D1754" s="104"/>
      <c r="E1754" s="104"/>
      <c r="F1754" s="104"/>
      <c r="G1754" s="104"/>
      <c r="H1754" s="104"/>
      <c r="I1754" s="104"/>
      <c r="J1754" s="104"/>
      <c r="K1754" s="104"/>
      <c r="L1754" s="104"/>
      <c r="M1754" s="104"/>
      <c r="P1754" s="104"/>
      <c r="Q1754" s="104"/>
      <c r="U1754" s="104"/>
      <c r="AQ1754" s="104"/>
      <c r="AR1754" s="104"/>
      <c r="AS1754" s="104"/>
      <c r="AT1754" s="104"/>
      <c r="AU1754" s="104"/>
      <c r="AV1754" s="104"/>
      <c r="AW1754" s="104"/>
      <c r="AX1754" s="104"/>
      <c r="AY1754" s="104"/>
      <c r="BH1754" s="104"/>
      <c r="BJ1754" s="104"/>
      <c r="BK1754" s="104"/>
      <c r="BL1754" s="104"/>
      <c r="BM1754" s="104"/>
      <c r="BN1754" s="104"/>
      <c r="BO1754" s="104"/>
      <c r="BP1754" s="104"/>
      <c r="BQ1754" s="104"/>
      <c r="BR1754" s="104"/>
      <c r="BS1754" s="104"/>
      <c r="BT1754" s="104"/>
      <c r="BV1754" s="104"/>
      <c r="BW1754" s="104"/>
      <c r="BX1754" s="104"/>
      <c r="BY1754" s="104"/>
      <c r="BZ1754" s="104"/>
      <c r="CA1754" s="104"/>
      <c r="CB1754" s="104"/>
      <c r="CC1754" s="104"/>
      <c r="CD1754" s="104"/>
      <c r="CE1754" s="104"/>
      <c r="CF1754" s="104"/>
      <c r="CG1754" s="104"/>
      <c r="CJ1754" s="104"/>
      <c r="CL1754" s="104"/>
      <c r="CM1754" s="104"/>
      <c r="CN1754" s="104"/>
      <c r="CO1754" s="104"/>
      <c r="CP1754" s="104"/>
      <c r="CQ1754" s="104"/>
      <c r="CR1754" s="104"/>
      <c r="CS1754" s="104"/>
      <c r="CT1754" s="104"/>
      <c r="CU1754" s="104"/>
    </row>
    <row r="1755" spans="1:99" ht="13" x14ac:dyDescent="0.3">
      <c r="A1755" s="104"/>
      <c r="B1755" s="104"/>
      <c r="C1755" s="104"/>
      <c r="D1755" s="104"/>
      <c r="E1755" s="104"/>
      <c r="F1755" s="104"/>
      <c r="G1755" s="104"/>
      <c r="H1755" s="104"/>
      <c r="I1755" s="104"/>
      <c r="J1755" s="104"/>
      <c r="K1755" s="104"/>
      <c r="L1755" s="104"/>
      <c r="M1755" s="104"/>
      <c r="P1755" s="104"/>
      <c r="Q1755" s="104"/>
      <c r="U1755" s="104"/>
      <c r="AQ1755" s="104"/>
      <c r="AR1755" s="104"/>
      <c r="AS1755" s="104"/>
      <c r="AT1755" s="104"/>
      <c r="AU1755" s="104"/>
      <c r="AV1755" s="104"/>
      <c r="AW1755" s="104"/>
      <c r="AX1755" s="104"/>
      <c r="AY1755" s="104"/>
      <c r="BH1755" s="104"/>
      <c r="BJ1755" s="104"/>
      <c r="BK1755" s="104"/>
      <c r="BL1755" s="104"/>
      <c r="BM1755" s="104"/>
      <c r="BN1755" s="104"/>
      <c r="BO1755" s="104"/>
      <c r="BP1755" s="104"/>
      <c r="BQ1755" s="104"/>
      <c r="BR1755" s="104"/>
      <c r="BS1755" s="104"/>
      <c r="BT1755" s="104"/>
      <c r="BV1755" s="104"/>
      <c r="BW1755" s="104"/>
      <c r="BX1755" s="104"/>
      <c r="BY1755" s="104"/>
      <c r="BZ1755" s="104"/>
      <c r="CA1755" s="104"/>
      <c r="CB1755" s="104"/>
      <c r="CC1755" s="104"/>
      <c r="CD1755" s="104"/>
      <c r="CE1755" s="104"/>
      <c r="CF1755" s="104"/>
      <c r="CG1755" s="104"/>
      <c r="CJ1755" s="104"/>
      <c r="CL1755" s="104"/>
      <c r="CM1755" s="104"/>
      <c r="CN1755" s="104"/>
      <c r="CO1755" s="104"/>
      <c r="CP1755" s="104"/>
      <c r="CQ1755" s="104"/>
      <c r="CR1755" s="104"/>
      <c r="CS1755" s="104"/>
      <c r="CT1755" s="104"/>
      <c r="CU1755" s="104"/>
    </row>
    <row r="1756" spans="1:99" ht="13" x14ac:dyDescent="0.3">
      <c r="A1756" s="104"/>
      <c r="B1756" s="104"/>
      <c r="C1756" s="104"/>
      <c r="D1756" s="104"/>
      <c r="E1756" s="104"/>
      <c r="F1756" s="104"/>
      <c r="G1756" s="104"/>
      <c r="H1756" s="104"/>
      <c r="I1756" s="104"/>
      <c r="J1756" s="104"/>
      <c r="K1756" s="104"/>
      <c r="L1756" s="104"/>
      <c r="M1756" s="104"/>
      <c r="P1756" s="104"/>
      <c r="Q1756" s="104"/>
      <c r="U1756" s="104"/>
      <c r="AQ1756" s="104"/>
      <c r="AR1756" s="104"/>
      <c r="AS1756" s="104"/>
      <c r="AT1756" s="104"/>
      <c r="AU1756" s="104"/>
      <c r="AV1756" s="104"/>
      <c r="AW1756" s="104"/>
      <c r="AX1756" s="104"/>
      <c r="AY1756" s="104"/>
      <c r="BH1756" s="104"/>
      <c r="BJ1756" s="104"/>
      <c r="BK1756" s="104"/>
      <c r="BL1756" s="104"/>
      <c r="BM1756" s="104"/>
      <c r="BN1756" s="104"/>
      <c r="BO1756" s="104"/>
      <c r="BP1756" s="104"/>
      <c r="BQ1756" s="104"/>
      <c r="BR1756" s="104"/>
      <c r="BS1756" s="104"/>
      <c r="BT1756" s="104"/>
      <c r="BV1756" s="104"/>
      <c r="BW1756" s="104"/>
      <c r="BX1756" s="104"/>
      <c r="BY1756" s="104"/>
      <c r="BZ1756" s="104"/>
      <c r="CA1756" s="104"/>
      <c r="CB1756" s="104"/>
      <c r="CC1756" s="104"/>
      <c r="CD1756" s="104"/>
      <c r="CE1756" s="104"/>
      <c r="CF1756" s="104"/>
      <c r="CG1756" s="104"/>
      <c r="CJ1756" s="104"/>
      <c r="CL1756" s="104"/>
      <c r="CM1756" s="104"/>
      <c r="CN1756" s="104"/>
      <c r="CO1756" s="104"/>
      <c r="CP1756" s="104"/>
      <c r="CQ1756" s="104"/>
      <c r="CR1756" s="104"/>
      <c r="CS1756" s="104"/>
      <c r="CT1756" s="104"/>
      <c r="CU1756" s="104"/>
    </row>
    <row r="1757" spans="1:99" ht="13" x14ac:dyDescent="0.3">
      <c r="A1757" s="104"/>
      <c r="B1757" s="104"/>
      <c r="C1757" s="104"/>
      <c r="D1757" s="104"/>
      <c r="E1757" s="104"/>
      <c r="F1757" s="104"/>
      <c r="G1757" s="104"/>
      <c r="H1757" s="104"/>
      <c r="I1757" s="104"/>
      <c r="J1757" s="104"/>
      <c r="K1757" s="104"/>
      <c r="L1757" s="104"/>
      <c r="M1757" s="104"/>
      <c r="P1757" s="104"/>
      <c r="Q1757" s="104"/>
      <c r="U1757" s="104"/>
      <c r="AQ1757" s="104"/>
      <c r="AR1757" s="104"/>
      <c r="AS1757" s="104"/>
      <c r="AT1757" s="104"/>
      <c r="AU1757" s="104"/>
      <c r="AV1757" s="104"/>
      <c r="AW1757" s="104"/>
      <c r="AX1757" s="104"/>
      <c r="AY1757" s="104"/>
      <c r="BH1757" s="104"/>
      <c r="BJ1757" s="104"/>
      <c r="BK1757" s="104"/>
      <c r="BL1757" s="104"/>
      <c r="BM1757" s="104"/>
      <c r="BN1757" s="104"/>
      <c r="BO1757" s="104"/>
      <c r="BP1757" s="104"/>
      <c r="BQ1757" s="104"/>
      <c r="BR1757" s="104"/>
      <c r="BS1757" s="104"/>
      <c r="BT1757" s="104"/>
      <c r="BV1757" s="104"/>
      <c r="BW1757" s="104"/>
      <c r="BX1757" s="104"/>
      <c r="BY1757" s="104"/>
      <c r="BZ1757" s="104"/>
      <c r="CA1757" s="104"/>
      <c r="CB1757" s="104"/>
      <c r="CC1757" s="104"/>
      <c r="CD1757" s="104"/>
      <c r="CE1757" s="104"/>
      <c r="CF1757" s="104"/>
      <c r="CG1757" s="104"/>
      <c r="CJ1757" s="104"/>
      <c r="CL1757" s="104"/>
      <c r="CM1757" s="104"/>
      <c r="CN1757" s="104"/>
      <c r="CO1757" s="104"/>
      <c r="CP1757" s="104"/>
      <c r="CQ1757" s="104"/>
      <c r="CR1757" s="104"/>
      <c r="CS1757" s="104"/>
      <c r="CT1757" s="104"/>
      <c r="CU1757" s="104"/>
    </row>
    <row r="1758" spans="1:99" ht="13" x14ac:dyDescent="0.3">
      <c r="A1758" s="104"/>
      <c r="B1758" s="104"/>
      <c r="C1758" s="104"/>
      <c r="D1758" s="104"/>
      <c r="E1758" s="104"/>
      <c r="F1758" s="104"/>
      <c r="G1758" s="104"/>
      <c r="H1758" s="104"/>
      <c r="I1758" s="104"/>
      <c r="J1758" s="104"/>
      <c r="K1758" s="104"/>
      <c r="L1758" s="104"/>
      <c r="M1758" s="104"/>
      <c r="P1758" s="104"/>
      <c r="Q1758" s="104"/>
      <c r="U1758" s="104"/>
      <c r="AQ1758" s="104"/>
      <c r="AR1758" s="104"/>
      <c r="AS1758" s="104"/>
      <c r="AT1758" s="104"/>
      <c r="AU1758" s="104"/>
      <c r="AV1758" s="104"/>
      <c r="AW1758" s="104"/>
      <c r="AX1758" s="104"/>
      <c r="AY1758" s="104"/>
      <c r="BH1758" s="104"/>
      <c r="BJ1758" s="104"/>
      <c r="BK1758" s="104"/>
      <c r="BL1758" s="104"/>
      <c r="BM1758" s="104"/>
      <c r="BN1758" s="104"/>
      <c r="BO1758" s="104"/>
      <c r="BP1758" s="104"/>
      <c r="BQ1758" s="104"/>
      <c r="BR1758" s="104"/>
      <c r="BS1758" s="104"/>
      <c r="BT1758" s="104"/>
      <c r="BV1758" s="104"/>
      <c r="BW1758" s="104"/>
      <c r="BX1758" s="104"/>
      <c r="BY1758" s="104"/>
      <c r="BZ1758" s="104"/>
      <c r="CA1758" s="104"/>
      <c r="CB1758" s="104"/>
      <c r="CC1758" s="104"/>
      <c r="CD1758" s="104"/>
      <c r="CE1758" s="104"/>
      <c r="CF1758" s="104"/>
      <c r="CG1758" s="104"/>
      <c r="CJ1758" s="104"/>
      <c r="CL1758" s="104"/>
      <c r="CM1758" s="104"/>
      <c r="CN1758" s="104"/>
      <c r="CO1758" s="104"/>
      <c r="CP1758" s="104"/>
      <c r="CQ1758" s="104"/>
      <c r="CR1758" s="104"/>
      <c r="CS1758" s="104"/>
      <c r="CT1758" s="104"/>
      <c r="CU1758" s="104"/>
    </row>
    <row r="1759" spans="1:99" ht="13" x14ac:dyDescent="0.3">
      <c r="A1759" s="104"/>
      <c r="B1759" s="104"/>
      <c r="C1759" s="104"/>
      <c r="D1759" s="104"/>
      <c r="E1759" s="104"/>
      <c r="F1759" s="104"/>
      <c r="G1759" s="104"/>
      <c r="H1759" s="104"/>
      <c r="I1759" s="104"/>
      <c r="J1759" s="104"/>
      <c r="K1759" s="104"/>
      <c r="L1759" s="104"/>
      <c r="M1759" s="104"/>
      <c r="P1759" s="104"/>
      <c r="Q1759" s="104"/>
      <c r="U1759" s="104"/>
      <c r="AQ1759" s="104"/>
      <c r="AR1759" s="104"/>
      <c r="AS1759" s="104"/>
      <c r="AT1759" s="104"/>
      <c r="AU1759" s="104"/>
      <c r="AV1759" s="104"/>
      <c r="AW1759" s="104"/>
      <c r="AX1759" s="104"/>
      <c r="AY1759" s="104"/>
      <c r="BH1759" s="104"/>
      <c r="BJ1759" s="104"/>
      <c r="BK1759" s="104"/>
      <c r="BL1759" s="104"/>
      <c r="BM1759" s="104"/>
      <c r="BN1759" s="104"/>
      <c r="BO1759" s="104"/>
      <c r="BP1759" s="104"/>
      <c r="BQ1759" s="104"/>
      <c r="BR1759" s="104"/>
      <c r="BS1759" s="104"/>
      <c r="BT1759" s="104"/>
      <c r="BV1759" s="104"/>
      <c r="BW1759" s="104"/>
      <c r="BX1759" s="104"/>
      <c r="BY1759" s="104"/>
      <c r="BZ1759" s="104"/>
      <c r="CA1759" s="104"/>
      <c r="CB1759" s="104"/>
      <c r="CC1759" s="104"/>
      <c r="CD1759" s="104"/>
      <c r="CE1759" s="104"/>
      <c r="CF1759" s="104"/>
      <c r="CG1759" s="104"/>
      <c r="CJ1759" s="104"/>
      <c r="CL1759" s="104"/>
      <c r="CM1759" s="104"/>
      <c r="CN1759" s="104"/>
      <c r="CO1759" s="104"/>
      <c r="CP1759" s="104"/>
      <c r="CQ1759" s="104"/>
      <c r="CR1759" s="104"/>
      <c r="CS1759" s="104"/>
      <c r="CT1759" s="104"/>
      <c r="CU1759" s="104"/>
    </row>
    <row r="1760" spans="1:99" ht="13" x14ac:dyDescent="0.3">
      <c r="A1760" s="104"/>
      <c r="B1760" s="104"/>
      <c r="C1760" s="104"/>
      <c r="D1760" s="104"/>
      <c r="E1760" s="104"/>
      <c r="F1760" s="104"/>
      <c r="G1760" s="104"/>
      <c r="H1760" s="104"/>
      <c r="I1760" s="104"/>
      <c r="J1760" s="104"/>
      <c r="K1760" s="104"/>
      <c r="L1760" s="104"/>
      <c r="M1760" s="104"/>
      <c r="P1760" s="104"/>
      <c r="Q1760" s="104"/>
      <c r="U1760" s="104"/>
      <c r="AQ1760" s="104"/>
      <c r="AR1760" s="104"/>
      <c r="AS1760" s="104"/>
      <c r="AT1760" s="104"/>
      <c r="AU1760" s="104"/>
      <c r="AV1760" s="104"/>
      <c r="AW1760" s="104"/>
      <c r="AX1760" s="104"/>
      <c r="AY1760" s="104"/>
      <c r="BH1760" s="104"/>
      <c r="BJ1760" s="104"/>
      <c r="BK1760" s="104"/>
      <c r="BL1760" s="104"/>
      <c r="BM1760" s="104"/>
      <c r="BN1760" s="104"/>
      <c r="BO1760" s="104"/>
      <c r="BP1760" s="104"/>
      <c r="BQ1760" s="104"/>
      <c r="BR1760" s="104"/>
      <c r="BS1760" s="104"/>
      <c r="BT1760" s="104"/>
      <c r="BV1760" s="104"/>
      <c r="BW1760" s="104"/>
      <c r="BX1760" s="104"/>
      <c r="BY1760" s="104"/>
      <c r="BZ1760" s="104"/>
      <c r="CA1760" s="104"/>
      <c r="CB1760" s="104"/>
      <c r="CC1760" s="104"/>
      <c r="CD1760" s="104"/>
      <c r="CE1760" s="104"/>
      <c r="CF1760" s="104"/>
      <c r="CG1760" s="104"/>
      <c r="CJ1760" s="104"/>
      <c r="CL1760" s="104"/>
      <c r="CM1760" s="104"/>
      <c r="CN1760" s="104"/>
      <c r="CO1760" s="104"/>
      <c r="CP1760" s="104"/>
      <c r="CQ1760" s="104"/>
      <c r="CR1760" s="104"/>
      <c r="CS1760" s="104"/>
      <c r="CT1760" s="104"/>
      <c r="CU1760" s="104"/>
    </row>
    <row r="1761" spans="1:99" ht="13" x14ac:dyDescent="0.3">
      <c r="A1761" s="104"/>
      <c r="B1761" s="104"/>
      <c r="C1761" s="104"/>
      <c r="D1761" s="104"/>
      <c r="E1761" s="104"/>
      <c r="F1761" s="104"/>
      <c r="G1761" s="104"/>
      <c r="H1761" s="104"/>
      <c r="I1761" s="104"/>
      <c r="J1761" s="104"/>
      <c r="K1761" s="104"/>
      <c r="L1761" s="104"/>
      <c r="M1761" s="104"/>
      <c r="P1761" s="104"/>
      <c r="Q1761" s="104"/>
      <c r="U1761" s="104"/>
      <c r="AQ1761" s="104"/>
      <c r="AR1761" s="104"/>
      <c r="AS1761" s="104"/>
      <c r="AT1761" s="104"/>
      <c r="AU1761" s="104"/>
      <c r="AV1761" s="104"/>
      <c r="AW1761" s="104"/>
      <c r="AX1761" s="104"/>
      <c r="AY1761" s="104"/>
      <c r="BH1761" s="104"/>
      <c r="BJ1761" s="104"/>
      <c r="BK1761" s="104"/>
      <c r="BL1761" s="104"/>
      <c r="BM1761" s="104"/>
      <c r="BN1761" s="104"/>
      <c r="BO1761" s="104"/>
      <c r="BP1761" s="104"/>
      <c r="BQ1761" s="104"/>
      <c r="BR1761" s="104"/>
      <c r="BS1761" s="104"/>
      <c r="BT1761" s="104"/>
      <c r="BV1761" s="104"/>
      <c r="BW1761" s="104"/>
      <c r="BX1761" s="104"/>
      <c r="BY1761" s="104"/>
      <c r="BZ1761" s="104"/>
      <c r="CA1761" s="104"/>
      <c r="CB1761" s="104"/>
      <c r="CC1761" s="104"/>
      <c r="CD1761" s="104"/>
      <c r="CE1761" s="104"/>
      <c r="CF1761" s="104"/>
      <c r="CG1761" s="104"/>
      <c r="CJ1761" s="104"/>
      <c r="CL1761" s="104"/>
      <c r="CM1761" s="104"/>
      <c r="CN1761" s="104"/>
      <c r="CO1761" s="104"/>
      <c r="CP1761" s="104"/>
      <c r="CQ1761" s="104"/>
      <c r="CR1761" s="104"/>
      <c r="CS1761" s="104"/>
      <c r="CT1761" s="104"/>
      <c r="CU1761" s="104"/>
    </row>
    <row r="1762" spans="1:99" ht="13" x14ac:dyDescent="0.3">
      <c r="A1762" s="104"/>
      <c r="B1762" s="104"/>
      <c r="C1762" s="104"/>
      <c r="D1762" s="104"/>
      <c r="E1762" s="104"/>
      <c r="F1762" s="104"/>
      <c r="G1762" s="104"/>
      <c r="H1762" s="104"/>
      <c r="I1762" s="104"/>
      <c r="J1762" s="104"/>
      <c r="K1762" s="104"/>
      <c r="L1762" s="104"/>
      <c r="M1762" s="104"/>
      <c r="P1762" s="104"/>
      <c r="Q1762" s="104"/>
      <c r="U1762" s="104"/>
      <c r="AQ1762" s="104"/>
      <c r="AR1762" s="104"/>
      <c r="AS1762" s="104"/>
      <c r="AT1762" s="104"/>
      <c r="AU1762" s="104"/>
      <c r="AV1762" s="104"/>
      <c r="AW1762" s="104"/>
      <c r="AX1762" s="104"/>
      <c r="AY1762" s="104"/>
      <c r="BH1762" s="104"/>
      <c r="BJ1762" s="104"/>
      <c r="BK1762" s="104"/>
      <c r="BL1762" s="104"/>
      <c r="BM1762" s="104"/>
      <c r="BN1762" s="104"/>
      <c r="BO1762" s="104"/>
      <c r="BP1762" s="104"/>
      <c r="BQ1762" s="104"/>
      <c r="BR1762" s="104"/>
      <c r="BS1762" s="104"/>
      <c r="BT1762" s="104"/>
      <c r="BV1762" s="104"/>
      <c r="BW1762" s="104"/>
      <c r="BX1762" s="104"/>
      <c r="BY1762" s="104"/>
      <c r="BZ1762" s="104"/>
      <c r="CA1762" s="104"/>
      <c r="CB1762" s="104"/>
      <c r="CC1762" s="104"/>
      <c r="CD1762" s="104"/>
      <c r="CE1762" s="104"/>
      <c r="CF1762" s="104"/>
      <c r="CG1762" s="104"/>
      <c r="CJ1762" s="104"/>
      <c r="CL1762" s="104"/>
      <c r="CM1762" s="104"/>
      <c r="CN1762" s="104"/>
      <c r="CO1762" s="104"/>
      <c r="CP1762" s="104"/>
      <c r="CQ1762" s="104"/>
      <c r="CR1762" s="104"/>
      <c r="CS1762" s="104"/>
      <c r="CT1762" s="104"/>
      <c r="CU1762" s="104"/>
    </row>
    <row r="1763" spans="1:99" ht="13" x14ac:dyDescent="0.3">
      <c r="A1763" s="104"/>
      <c r="B1763" s="104"/>
      <c r="C1763" s="104"/>
      <c r="D1763" s="104"/>
      <c r="E1763" s="104"/>
      <c r="F1763" s="104"/>
      <c r="G1763" s="104"/>
      <c r="H1763" s="104"/>
      <c r="I1763" s="104"/>
      <c r="J1763" s="104"/>
      <c r="K1763" s="104"/>
      <c r="L1763" s="104"/>
      <c r="M1763" s="104"/>
      <c r="P1763" s="104"/>
      <c r="Q1763" s="104"/>
      <c r="U1763" s="104"/>
      <c r="AQ1763" s="104"/>
      <c r="AR1763" s="104"/>
      <c r="AS1763" s="104"/>
      <c r="AT1763" s="104"/>
      <c r="AU1763" s="104"/>
      <c r="AV1763" s="104"/>
      <c r="AW1763" s="104"/>
      <c r="AX1763" s="104"/>
      <c r="AY1763" s="104"/>
      <c r="BH1763" s="104"/>
      <c r="BJ1763" s="104"/>
      <c r="BK1763" s="104"/>
      <c r="BL1763" s="104"/>
      <c r="BM1763" s="104"/>
      <c r="BN1763" s="104"/>
      <c r="BO1763" s="104"/>
      <c r="BP1763" s="104"/>
      <c r="BQ1763" s="104"/>
      <c r="BR1763" s="104"/>
      <c r="BS1763" s="104"/>
      <c r="BT1763" s="104"/>
      <c r="BV1763" s="104"/>
      <c r="BW1763" s="104"/>
      <c r="BX1763" s="104"/>
      <c r="BY1763" s="104"/>
      <c r="BZ1763" s="104"/>
      <c r="CA1763" s="104"/>
      <c r="CB1763" s="104"/>
      <c r="CC1763" s="104"/>
      <c r="CD1763" s="104"/>
      <c r="CE1763" s="104"/>
      <c r="CF1763" s="104"/>
      <c r="CG1763" s="104"/>
      <c r="CJ1763" s="104"/>
      <c r="CL1763" s="104"/>
      <c r="CM1763" s="104"/>
      <c r="CN1763" s="104"/>
      <c r="CO1763" s="104"/>
      <c r="CP1763" s="104"/>
      <c r="CQ1763" s="104"/>
      <c r="CR1763" s="104"/>
      <c r="CS1763" s="104"/>
      <c r="CT1763" s="104"/>
      <c r="CU1763" s="104"/>
    </row>
    <row r="1764" spans="1:99" ht="13" x14ac:dyDescent="0.3">
      <c r="A1764" s="104"/>
      <c r="B1764" s="104"/>
      <c r="C1764" s="104"/>
      <c r="D1764" s="104"/>
      <c r="E1764" s="104"/>
      <c r="F1764" s="104"/>
      <c r="G1764" s="104"/>
      <c r="H1764" s="104"/>
      <c r="I1764" s="104"/>
      <c r="J1764" s="104"/>
      <c r="K1764" s="104"/>
      <c r="L1764" s="104"/>
      <c r="M1764" s="104"/>
      <c r="P1764" s="104"/>
      <c r="Q1764" s="104"/>
      <c r="U1764" s="104"/>
      <c r="AQ1764" s="104"/>
      <c r="AR1764" s="104"/>
      <c r="AS1764" s="104"/>
      <c r="AT1764" s="104"/>
      <c r="AU1764" s="104"/>
      <c r="AV1764" s="104"/>
      <c r="AW1764" s="104"/>
      <c r="AX1764" s="104"/>
      <c r="AY1764" s="104"/>
      <c r="BH1764" s="104"/>
      <c r="BJ1764" s="104"/>
      <c r="BK1764" s="104"/>
      <c r="BL1764" s="104"/>
      <c r="BM1764" s="104"/>
      <c r="BN1764" s="104"/>
      <c r="BO1764" s="104"/>
      <c r="BP1764" s="104"/>
      <c r="BQ1764" s="104"/>
      <c r="BR1764" s="104"/>
      <c r="BS1764" s="104"/>
      <c r="BT1764" s="104"/>
      <c r="BV1764" s="104"/>
      <c r="BW1764" s="104"/>
      <c r="BX1764" s="104"/>
      <c r="BY1764" s="104"/>
      <c r="BZ1764" s="104"/>
      <c r="CA1764" s="104"/>
      <c r="CB1764" s="104"/>
      <c r="CC1764" s="104"/>
      <c r="CD1764" s="104"/>
      <c r="CE1764" s="104"/>
      <c r="CF1764" s="104"/>
      <c r="CG1764" s="104"/>
      <c r="CJ1764" s="104"/>
      <c r="CL1764" s="104"/>
      <c r="CM1764" s="104"/>
      <c r="CN1764" s="104"/>
      <c r="CO1764" s="104"/>
      <c r="CP1764" s="104"/>
      <c r="CQ1764" s="104"/>
      <c r="CR1764" s="104"/>
      <c r="CS1764" s="104"/>
      <c r="CT1764" s="104"/>
      <c r="CU1764" s="104"/>
    </row>
    <row r="1765" spans="1:99" ht="13" x14ac:dyDescent="0.3">
      <c r="A1765" s="104"/>
      <c r="B1765" s="104"/>
      <c r="C1765" s="104"/>
      <c r="D1765" s="104"/>
      <c r="E1765" s="104"/>
      <c r="F1765" s="104"/>
      <c r="G1765" s="104"/>
      <c r="H1765" s="104"/>
      <c r="I1765" s="104"/>
      <c r="J1765" s="104"/>
      <c r="K1765" s="104"/>
      <c r="L1765" s="104"/>
      <c r="M1765" s="104"/>
      <c r="P1765" s="104"/>
      <c r="Q1765" s="104"/>
      <c r="U1765" s="104"/>
      <c r="AQ1765" s="104"/>
      <c r="AR1765" s="104"/>
      <c r="AS1765" s="104"/>
      <c r="AT1765" s="104"/>
      <c r="AU1765" s="104"/>
      <c r="AV1765" s="104"/>
      <c r="AW1765" s="104"/>
      <c r="AX1765" s="104"/>
      <c r="AY1765" s="104"/>
      <c r="BH1765" s="104"/>
      <c r="BJ1765" s="104"/>
      <c r="BK1765" s="104"/>
      <c r="BL1765" s="104"/>
      <c r="BM1765" s="104"/>
      <c r="BN1765" s="104"/>
      <c r="BO1765" s="104"/>
      <c r="BP1765" s="104"/>
      <c r="BQ1765" s="104"/>
      <c r="BR1765" s="104"/>
      <c r="BS1765" s="104"/>
      <c r="BT1765" s="104"/>
      <c r="BV1765" s="104"/>
      <c r="BW1765" s="104"/>
      <c r="BX1765" s="104"/>
      <c r="BY1765" s="104"/>
      <c r="BZ1765" s="104"/>
      <c r="CA1765" s="104"/>
      <c r="CB1765" s="104"/>
      <c r="CC1765" s="104"/>
      <c r="CD1765" s="104"/>
      <c r="CE1765" s="104"/>
      <c r="CF1765" s="104"/>
      <c r="CG1765" s="104"/>
      <c r="CJ1765" s="104"/>
      <c r="CL1765" s="104"/>
      <c r="CM1765" s="104"/>
      <c r="CN1765" s="104"/>
      <c r="CO1765" s="104"/>
      <c r="CP1765" s="104"/>
      <c r="CQ1765" s="104"/>
      <c r="CR1765" s="104"/>
      <c r="CS1765" s="104"/>
      <c r="CT1765" s="104"/>
      <c r="CU1765" s="104"/>
    </row>
    <row r="1766" spans="1:99" ht="13" x14ac:dyDescent="0.3">
      <c r="A1766" s="104"/>
      <c r="B1766" s="104"/>
      <c r="C1766" s="104"/>
      <c r="D1766" s="104"/>
      <c r="E1766" s="104"/>
      <c r="F1766" s="104"/>
      <c r="G1766" s="104"/>
      <c r="H1766" s="104"/>
      <c r="I1766" s="104"/>
      <c r="J1766" s="104"/>
      <c r="K1766" s="104"/>
      <c r="L1766" s="104"/>
      <c r="M1766" s="104"/>
      <c r="P1766" s="104"/>
      <c r="Q1766" s="104"/>
      <c r="U1766" s="104"/>
      <c r="AQ1766" s="104"/>
      <c r="AR1766" s="104"/>
      <c r="AS1766" s="104"/>
      <c r="AT1766" s="104"/>
      <c r="AU1766" s="104"/>
      <c r="AV1766" s="104"/>
      <c r="AW1766" s="104"/>
      <c r="AX1766" s="104"/>
      <c r="AY1766" s="104"/>
      <c r="BH1766" s="104"/>
      <c r="BJ1766" s="104"/>
      <c r="BK1766" s="104"/>
      <c r="BL1766" s="104"/>
      <c r="BM1766" s="104"/>
      <c r="BN1766" s="104"/>
      <c r="BO1766" s="104"/>
      <c r="BP1766" s="104"/>
      <c r="BQ1766" s="104"/>
      <c r="BR1766" s="104"/>
      <c r="BS1766" s="104"/>
      <c r="BT1766" s="104"/>
      <c r="BV1766" s="104"/>
      <c r="BW1766" s="104"/>
      <c r="BX1766" s="104"/>
      <c r="BY1766" s="104"/>
      <c r="BZ1766" s="104"/>
      <c r="CA1766" s="104"/>
      <c r="CB1766" s="104"/>
      <c r="CC1766" s="104"/>
      <c r="CD1766" s="104"/>
      <c r="CE1766" s="104"/>
      <c r="CF1766" s="104"/>
      <c r="CG1766" s="104"/>
      <c r="CJ1766" s="104"/>
      <c r="CL1766" s="104"/>
      <c r="CM1766" s="104"/>
      <c r="CN1766" s="104"/>
      <c r="CO1766" s="104"/>
      <c r="CP1766" s="104"/>
      <c r="CQ1766" s="104"/>
      <c r="CR1766" s="104"/>
      <c r="CS1766" s="104"/>
      <c r="CT1766" s="104"/>
      <c r="CU1766" s="104"/>
    </row>
    <row r="1767" spans="1:99" ht="13" x14ac:dyDescent="0.3">
      <c r="A1767" s="104"/>
      <c r="B1767" s="104"/>
      <c r="C1767" s="104"/>
      <c r="D1767" s="104"/>
      <c r="E1767" s="104"/>
      <c r="F1767" s="104"/>
      <c r="G1767" s="104"/>
      <c r="H1767" s="104"/>
      <c r="I1767" s="104"/>
      <c r="J1767" s="104"/>
      <c r="K1767" s="104"/>
      <c r="L1767" s="104"/>
      <c r="M1767" s="104"/>
      <c r="P1767" s="104"/>
      <c r="Q1767" s="104"/>
      <c r="U1767" s="104"/>
      <c r="AQ1767" s="104"/>
      <c r="AR1767" s="104"/>
      <c r="AS1767" s="104"/>
      <c r="AT1767" s="104"/>
      <c r="AU1767" s="104"/>
      <c r="AV1767" s="104"/>
      <c r="AW1767" s="104"/>
      <c r="AX1767" s="104"/>
      <c r="AY1767" s="104"/>
      <c r="BH1767" s="104"/>
      <c r="BJ1767" s="104"/>
      <c r="BK1767" s="104"/>
      <c r="BL1767" s="104"/>
      <c r="BM1767" s="104"/>
      <c r="BN1767" s="104"/>
      <c r="BO1767" s="104"/>
      <c r="BP1767" s="104"/>
      <c r="BQ1767" s="104"/>
      <c r="BR1767" s="104"/>
      <c r="BS1767" s="104"/>
      <c r="BT1767" s="104"/>
      <c r="BV1767" s="104"/>
      <c r="BW1767" s="104"/>
      <c r="BX1767" s="104"/>
      <c r="BY1767" s="104"/>
      <c r="BZ1767" s="104"/>
      <c r="CA1767" s="104"/>
      <c r="CB1767" s="104"/>
      <c r="CC1767" s="104"/>
      <c r="CD1767" s="104"/>
      <c r="CE1767" s="104"/>
      <c r="CF1767" s="104"/>
      <c r="CG1767" s="104"/>
      <c r="CJ1767" s="104"/>
      <c r="CL1767" s="104"/>
      <c r="CM1767" s="104"/>
      <c r="CN1767" s="104"/>
      <c r="CO1767" s="104"/>
      <c r="CP1767" s="104"/>
      <c r="CQ1767" s="104"/>
      <c r="CR1767" s="104"/>
      <c r="CS1767" s="104"/>
      <c r="CT1767" s="104"/>
      <c r="CU1767" s="104"/>
    </row>
    <row r="1768" spans="1:99" ht="13" x14ac:dyDescent="0.3">
      <c r="A1768" s="104"/>
      <c r="B1768" s="104"/>
      <c r="C1768" s="104"/>
      <c r="D1768" s="104"/>
      <c r="E1768" s="104"/>
      <c r="F1768" s="104"/>
      <c r="G1768" s="104"/>
      <c r="H1768" s="104"/>
      <c r="I1768" s="104"/>
      <c r="J1768" s="104"/>
      <c r="K1768" s="104"/>
      <c r="L1768" s="104"/>
      <c r="M1768" s="104"/>
      <c r="P1768" s="104"/>
      <c r="Q1768" s="104"/>
      <c r="U1768" s="104"/>
      <c r="AQ1768" s="104"/>
      <c r="AR1768" s="104"/>
      <c r="AS1768" s="104"/>
      <c r="AT1768" s="104"/>
      <c r="AU1768" s="104"/>
      <c r="AV1768" s="104"/>
      <c r="AW1768" s="104"/>
      <c r="AX1768" s="104"/>
      <c r="AY1768" s="104"/>
      <c r="BH1768" s="104"/>
      <c r="BJ1768" s="104"/>
      <c r="BK1768" s="104"/>
      <c r="BL1768" s="104"/>
      <c r="BM1768" s="104"/>
      <c r="BN1768" s="104"/>
      <c r="BO1768" s="104"/>
      <c r="BP1768" s="104"/>
      <c r="BQ1768" s="104"/>
      <c r="BR1768" s="104"/>
      <c r="BS1768" s="104"/>
      <c r="BT1768" s="104"/>
      <c r="BV1768" s="104"/>
      <c r="BW1768" s="104"/>
      <c r="BX1768" s="104"/>
      <c r="BY1768" s="104"/>
      <c r="BZ1768" s="104"/>
      <c r="CA1768" s="104"/>
      <c r="CB1768" s="104"/>
      <c r="CC1768" s="104"/>
      <c r="CD1768" s="104"/>
      <c r="CE1768" s="104"/>
      <c r="CF1768" s="104"/>
      <c r="CG1768" s="104"/>
      <c r="CJ1768" s="104"/>
      <c r="CL1768" s="104"/>
      <c r="CM1768" s="104"/>
      <c r="CN1768" s="104"/>
      <c r="CO1768" s="104"/>
      <c r="CP1768" s="104"/>
      <c r="CQ1768" s="104"/>
      <c r="CR1768" s="104"/>
      <c r="CS1768" s="104"/>
      <c r="CT1768" s="104"/>
      <c r="CU1768" s="104"/>
    </row>
    <row r="1769" spans="1:99" ht="13" x14ac:dyDescent="0.3">
      <c r="A1769" s="104"/>
      <c r="B1769" s="104"/>
      <c r="C1769" s="104"/>
      <c r="D1769" s="104"/>
      <c r="E1769" s="104"/>
      <c r="F1769" s="104"/>
      <c r="G1769" s="104"/>
      <c r="H1769" s="104"/>
      <c r="I1769" s="104"/>
      <c r="J1769" s="104"/>
      <c r="K1769" s="104"/>
      <c r="L1769" s="104"/>
      <c r="M1769" s="104"/>
      <c r="P1769" s="104"/>
      <c r="Q1769" s="104"/>
      <c r="U1769" s="104"/>
      <c r="AQ1769" s="104"/>
      <c r="AR1769" s="104"/>
      <c r="AS1769" s="104"/>
      <c r="AT1769" s="104"/>
      <c r="AU1769" s="104"/>
      <c r="AV1769" s="104"/>
      <c r="AW1769" s="104"/>
      <c r="AX1769" s="104"/>
      <c r="AY1769" s="104"/>
      <c r="BH1769" s="104"/>
      <c r="BJ1769" s="104"/>
      <c r="BK1769" s="104"/>
      <c r="BL1769" s="104"/>
      <c r="BM1769" s="104"/>
      <c r="BN1769" s="104"/>
      <c r="BO1769" s="104"/>
      <c r="BP1769" s="104"/>
      <c r="BQ1769" s="104"/>
      <c r="BR1769" s="104"/>
      <c r="BS1769" s="104"/>
      <c r="BT1769" s="104"/>
      <c r="BV1769" s="104"/>
      <c r="BW1769" s="104"/>
      <c r="BX1769" s="104"/>
      <c r="BY1769" s="104"/>
      <c r="BZ1769" s="104"/>
      <c r="CA1769" s="104"/>
      <c r="CB1769" s="104"/>
      <c r="CC1769" s="104"/>
      <c r="CD1769" s="104"/>
      <c r="CE1769" s="104"/>
      <c r="CF1769" s="104"/>
      <c r="CG1769" s="104"/>
      <c r="CJ1769" s="104"/>
      <c r="CL1769" s="104"/>
      <c r="CM1769" s="104"/>
      <c r="CN1769" s="104"/>
      <c r="CO1769" s="104"/>
      <c r="CP1769" s="104"/>
      <c r="CQ1769" s="104"/>
      <c r="CR1769" s="104"/>
      <c r="CS1769" s="104"/>
      <c r="CT1769" s="104"/>
      <c r="CU1769" s="104"/>
    </row>
    <row r="1770" spans="1:99" ht="13" x14ac:dyDescent="0.3">
      <c r="A1770" s="104"/>
      <c r="B1770" s="104"/>
      <c r="C1770" s="104"/>
      <c r="D1770" s="104"/>
      <c r="E1770" s="104"/>
      <c r="F1770" s="104"/>
      <c r="G1770" s="104"/>
      <c r="H1770" s="104"/>
      <c r="I1770" s="104"/>
      <c r="J1770" s="104"/>
      <c r="K1770" s="104"/>
      <c r="L1770" s="104"/>
      <c r="M1770" s="104"/>
      <c r="P1770" s="104"/>
      <c r="Q1770" s="104"/>
      <c r="U1770" s="104"/>
      <c r="AQ1770" s="104"/>
      <c r="AR1770" s="104"/>
      <c r="AS1770" s="104"/>
      <c r="AT1770" s="104"/>
      <c r="AU1770" s="104"/>
      <c r="AV1770" s="104"/>
      <c r="AW1770" s="104"/>
      <c r="AX1770" s="104"/>
      <c r="AY1770" s="104"/>
      <c r="BH1770" s="104"/>
      <c r="BJ1770" s="104"/>
      <c r="BK1770" s="104"/>
      <c r="BL1770" s="104"/>
      <c r="BM1770" s="104"/>
      <c r="BN1770" s="104"/>
      <c r="BO1770" s="104"/>
      <c r="BP1770" s="104"/>
      <c r="BQ1770" s="104"/>
      <c r="BR1770" s="104"/>
      <c r="BS1770" s="104"/>
      <c r="BT1770" s="104"/>
      <c r="BV1770" s="104"/>
      <c r="BW1770" s="104"/>
      <c r="BX1770" s="104"/>
      <c r="BY1770" s="104"/>
      <c r="BZ1770" s="104"/>
      <c r="CA1770" s="104"/>
      <c r="CB1770" s="104"/>
      <c r="CC1770" s="104"/>
      <c r="CD1770" s="104"/>
      <c r="CE1770" s="104"/>
      <c r="CF1770" s="104"/>
      <c r="CG1770" s="104"/>
      <c r="CJ1770" s="104"/>
      <c r="CL1770" s="104"/>
      <c r="CM1770" s="104"/>
      <c r="CN1770" s="104"/>
      <c r="CO1770" s="104"/>
      <c r="CP1770" s="104"/>
      <c r="CQ1770" s="104"/>
      <c r="CR1770" s="104"/>
      <c r="CS1770" s="104"/>
      <c r="CT1770" s="104"/>
      <c r="CU1770" s="104"/>
    </row>
    <row r="1771" spans="1:99" ht="13" x14ac:dyDescent="0.3">
      <c r="A1771" s="104"/>
      <c r="B1771" s="104"/>
      <c r="C1771" s="104"/>
      <c r="D1771" s="104"/>
      <c r="E1771" s="104"/>
      <c r="F1771" s="104"/>
      <c r="G1771" s="104"/>
      <c r="H1771" s="104"/>
      <c r="I1771" s="104"/>
      <c r="J1771" s="104"/>
      <c r="K1771" s="104"/>
      <c r="L1771" s="104"/>
      <c r="M1771" s="104"/>
      <c r="P1771" s="104"/>
      <c r="Q1771" s="104"/>
      <c r="U1771" s="104"/>
      <c r="AQ1771" s="104"/>
      <c r="AR1771" s="104"/>
      <c r="AS1771" s="104"/>
      <c r="AT1771" s="104"/>
      <c r="AU1771" s="104"/>
      <c r="AV1771" s="104"/>
      <c r="AW1771" s="104"/>
      <c r="AX1771" s="104"/>
      <c r="AY1771" s="104"/>
      <c r="BH1771" s="104"/>
      <c r="BJ1771" s="104"/>
      <c r="BK1771" s="104"/>
      <c r="BL1771" s="104"/>
      <c r="BM1771" s="104"/>
      <c r="BN1771" s="104"/>
      <c r="BO1771" s="104"/>
      <c r="BP1771" s="104"/>
      <c r="BQ1771" s="104"/>
      <c r="BR1771" s="104"/>
      <c r="BS1771" s="104"/>
      <c r="BT1771" s="104"/>
      <c r="BV1771" s="104"/>
      <c r="BW1771" s="104"/>
      <c r="BX1771" s="104"/>
      <c r="BY1771" s="104"/>
      <c r="BZ1771" s="104"/>
      <c r="CA1771" s="104"/>
      <c r="CB1771" s="104"/>
      <c r="CC1771" s="104"/>
      <c r="CD1771" s="104"/>
      <c r="CE1771" s="104"/>
      <c r="CF1771" s="104"/>
      <c r="CG1771" s="104"/>
      <c r="CJ1771" s="104"/>
      <c r="CL1771" s="104"/>
      <c r="CM1771" s="104"/>
      <c r="CN1771" s="104"/>
      <c r="CO1771" s="104"/>
      <c r="CP1771" s="104"/>
      <c r="CQ1771" s="104"/>
      <c r="CR1771" s="104"/>
      <c r="CS1771" s="104"/>
      <c r="CT1771" s="104"/>
      <c r="CU1771" s="104"/>
    </row>
    <row r="1772" spans="1:99" ht="13" x14ac:dyDescent="0.3">
      <c r="A1772" s="104"/>
      <c r="B1772" s="104"/>
      <c r="C1772" s="104"/>
      <c r="D1772" s="104"/>
      <c r="E1772" s="104"/>
      <c r="F1772" s="104"/>
      <c r="G1772" s="104"/>
      <c r="H1772" s="104"/>
      <c r="I1772" s="104"/>
      <c r="J1772" s="104"/>
      <c r="K1772" s="104"/>
      <c r="L1772" s="104"/>
      <c r="M1772" s="104"/>
      <c r="P1772" s="104"/>
      <c r="Q1772" s="104"/>
      <c r="U1772" s="104"/>
      <c r="AQ1772" s="104"/>
      <c r="AR1772" s="104"/>
      <c r="AS1772" s="104"/>
      <c r="AT1772" s="104"/>
      <c r="AU1772" s="104"/>
      <c r="AV1772" s="104"/>
      <c r="AW1772" s="104"/>
      <c r="AX1772" s="104"/>
      <c r="AY1772" s="104"/>
      <c r="BH1772" s="104"/>
      <c r="BJ1772" s="104"/>
      <c r="BK1772" s="104"/>
      <c r="BL1772" s="104"/>
      <c r="BM1772" s="104"/>
      <c r="BN1772" s="104"/>
      <c r="BO1772" s="104"/>
      <c r="BP1772" s="104"/>
      <c r="BQ1772" s="104"/>
      <c r="BR1772" s="104"/>
      <c r="BS1772" s="104"/>
      <c r="BT1772" s="104"/>
      <c r="BV1772" s="104"/>
      <c r="BW1772" s="104"/>
      <c r="BX1772" s="104"/>
      <c r="BY1772" s="104"/>
      <c r="BZ1772" s="104"/>
      <c r="CA1772" s="104"/>
      <c r="CB1772" s="104"/>
      <c r="CC1772" s="104"/>
      <c r="CD1772" s="104"/>
      <c r="CE1772" s="104"/>
      <c r="CF1772" s="104"/>
      <c r="CG1772" s="104"/>
      <c r="CJ1772" s="104"/>
      <c r="CL1772" s="104"/>
      <c r="CM1772" s="104"/>
      <c r="CN1772" s="104"/>
      <c r="CO1772" s="104"/>
      <c r="CP1772" s="104"/>
      <c r="CQ1772" s="104"/>
      <c r="CR1772" s="104"/>
      <c r="CS1772" s="104"/>
      <c r="CT1772" s="104"/>
      <c r="CU1772" s="104"/>
    </row>
    <row r="1773" spans="1:99" ht="13" x14ac:dyDescent="0.3">
      <c r="A1773" s="104"/>
      <c r="B1773" s="104"/>
      <c r="C1773" s="104"/>
      <c r="D1773" s="104"/>
      <c r="E1773" s="104"/>
      <c r="F1773" s="104"/>
      <c r="G1773" s="104"/>
      <c r="H1773" s="104"/>
      <c r="I1773" s="104"/>
      <c r="J1773" s="104"/>
      <c r="K1773" s="104"/>
      <c r="L1773" s="104"/>
      <c r="M1773" s="104"/>
      <c r="P1773" s="104"/>
      <c r="Q1773" s="104"/>
      <c r="U1773" s="104"/>
      <c r="AQ1773" s="104"/>
      <c r="AR1773" s="104"/>
      <c r="AS1773" s="104"/>
      <c r="AT1773" s="104"/>
      <c r="AU1773" s="104"/>
      <c r="AV1773" s="104"/>
      <c r="AW1773" s="104"/>
      <c r="AX1773" s="104"/>
      <c r="AY1773" s="104"/>
      <c r="BH1773" s="104"/>
      <c r="BJ1773" s="104"/>
      <c r="BK1773" s="104"/>
      <c r="BL1773" s="104"/>
      <c r="BM1773" s="104"/>
      <c r="BN1773" s="104"/>
      <c r="BO1773" s="104"/>
      <c r="BP1773" s="104"/>
      <c r="BQ1773" s="104"/>
      <c r="BR1773" s="104"/>
      <c r="BS1773" s="104"/>
      <c r="BT1773" s="104"/>
      <c r="BV1773" s="104"/>
      <c r="BW1773" s="104"/>
      <c r="BX1773" s="104"/>
      <c r="BY1773" s="104"/>
      <c r="BZ1773" s="104"/>
      <c r="CA1773" s="104"/>
      <c r="CB1773" s="104"/>
      <c r="CC1773" s="104"/>
      <c r="CD1773" s="104"/>
      <c r="CE1773" s="104"/>
      <c r="CF1773" s="104"/>
      <c r="CG1773" s="104"/>
      <c r="CJ1773" s="104"/>
      <c r="CL1773" s="104"/>
      <c r="CM1773" s="104"/>
      <c r="CN1773" s="104"/>
      <c r="CO1773" s="104"/>
      <c r="CP1773" s="104"/>
      <c r="CQ1773" s="104"/>
      <c r="CR1773" s="104"/>
      <c r="CS1773" s="104"/>
      <c r="CT1773" s="104"/>
      <c r="CU1773" s="104"/>
    </row>
    <row r="1774" spans="1:99" ht="13" x14ac:dyDescent="0.3">
      <c r="A1774" s="104"/>
      <c r="B1774" s="104"/>
      <c r="C1774" s="104"/>
      <c r="D1774" s="104"/>
      <c r="E1774" s="104"/>
      <c r="F1774" s="104"/>
      <c r="G1774" s="104"/>
      <c r="H1774" s="104"/>
      <c r="I1774" s="104"/>
      <c r="J1774" s="104"/>
      <c r="K1774" s="104"/>
      <c r="L1774" s="104"/>
      <c r="M1774" s="104"/>
      <c r="P1774" s="104"/>
      <c r="Q1774" s="104"/>
      <c r="U1774" s="104"/>
      <c r="AQ1774" s="104"/>
      <c r="AR1774" s="104"/>
      <c r="AS1774" s="104"/>
      <c r="AT1774" s="104"/>
      <c r="AU1774" s="104"/>
      <c r="AV1774" s="104"/>
      <c r="AW1774" s="104"/>
      <c r="AX1774" s="104"/>
      <c r="AY1774" s="104"/>
      <c r="BH1774" s="104"/>
      <c r="BJ1774" s="104"/>
      <c r="BK1774" s="104"/>
      <c r="BL1774" s="104"/>
      <c r="BM1774" s="104"/>
      <c r="BN1774" s="104"/>
      <c r="BO1774" s="104"/>
      <c r="BP1774" s="104"/>
      <c r="BQ1774" s="104"/>
      <c r="BR1774" s="104"/>
      <c r="BS1774" s="104"/>
      <c r="BT1774" s="104"/>
      <c r="BV1774" s="104"/>
      <c r="BW1774" s="104"/>
      <c r="BX1774" s="104"/>
      <c r="BY1774" s="104"/>
      <c r="BZ1774" s="104"/>
      <c r="CA1774" s="104"/>
      <c r="CB1774" s="104"/>
      <c r="CC1774" s="104"/>
      <c r="CD1774" s="104"/>
      <c r="CE1774" s="104"/>
      <c r="CF1774" s="104"/>
      <c r="CG1774" s="104"/>
      <c r="CJ1774" s="104"/>
      <c r="CL1774" s="104"/>
      <c r="CM1774" s="104"/>
      <c r="CN1774" s="104"/>
      <c r="CO1774" s="104"/>
      <c r="CP1774" s="104"/>
      <c r="CQ1774" s="104"/>
      <c r="CR1774" s="104"/>
      <c r="CS1774" s="104"/>
      <c r="CT1774" s="104"/>
      <c r="CU1774" s="104"/>
    </row>
    <row r="1775" spans="1:99" ht="13" x14ac:dyDescent="0.3">
      <c r="A1775" s="104"/>
      <c r="B1775" s="104"/>
      <c r="C1775" s="104"/>
      <c r="D1775" s="104"/>
      <c r="E1775" s="104"/>
      <c r="F1775" s="104"/>
      <c r="G1775" s="104"/>
      <c r="H1775" s="104"/>
      <c r="I1775" s="104"/>
      <c r="J1775" s="104"/>
      <c r="K1775" s="104"/>
      <c r="L1775" s="104"/>
      <c r="M1775" s="104"/>
      <c r="P1775" s="104"/>
      <c r="Q1775" s="104"/>
      <c r="U1775" s="104"/>
      <c r="AQ1775" s="104"/>
      <c r="AR1775" s="104"/>
      <c r="AS1775" s="104"/>
      <c r="AT1775" s="104"/>
      <c r="AU1775" s="104"/>
      <c r="AV1775" s="104"/>
      <c r="AW1775" s="104"/>
      <c r="AX1775" s="104"/>
      <c r="AY1775" s="104"/>
      <c r="BH1775" s="104"/>
      <c r="BJ1775" s="104"/>
      <c r="BK1775" s="104"/>
      <c r="BL1775" s="104"/>
      <c r="BM1775" s="104"/>
      <c r="BN1775" s="104"/>
      <c r="BO1775" s="104"/>
      <c r="BP1775" s="104"/>
      <c r="BQ1775" s="104"/>
      <c r="BR1775" s="104"/>
      <c r="BS1775" s="104"/>
      <c r="BT1775" s="104"/>
      <c r="BV1775" s="104"/>
      <c r="BW1775" s="104"/>
      <c r="BX1775" s="104"/>
      <c r="BY1775" s="104"/>
      <c r="BZ1775" s="104"/>
      <c r="CA1775" s="104"/>
      <c r="CB1775" s="104"/>
      <c r="CC1775" s="104"/>
      <c r="CD1775" s="104"/>
      <c r="CE1775" s="104"/>
      <c r="CF1775" s="104"/>
      <c r="CG1775" s="104"/>
      <c r="CJ1775" s="104"/>
      <c r="CL1775" s="104"/>
      <c r="CM1775" s="104"/>
      <c r="CN1775" s="104"/>
      <c r="CO1775" s="104"/>
      <c r="CP1775" s="104"/>
      <c r="CQ1775" s="104"/>
      <c r="CR1775" s="104"/>
      <c r="CS1775" s="104"/>
      <c r="CT1775" s="104"/>
      <c r="CU1775" s="104"/>
    </row>
    <row r="1776" spans="1:99" ht="13" x14ac:dyDescent="0.3">
      <c r="A1776" s="104"/>
      <c r="B1776" s="104"/>
      <c r="C1776" s="104"/>
      <c r="D1776" s="104"/>
      <c r="E1776" s="104"/>
      <c r="F1776" s="104"/>
      <c r="G1776" s="104"/>
      <c r="H1776" s="104"/>
      <c r="I1776" s="104"/>
      <c r="J1776" s="104"/>
      <c r="K1776" s="104"/>
      <c r="L1776" s="104"/>
      <c r="M1776" s="104"/>
      <c r="P1776" s="104"/>
      <c r="Q1776" s="104"/>
      <c r="U1776" s="104"/>
      <c r="AQ1776" s="104"/>
      <c r="AR1776" s="104"/>
      <c r="AS1776" s="104"/>
      <c r="AT1776" s="104"/>
      <c r="AU1776" s="104"/>
      <c r="AV1776" s="104"/>
      <c r="AW1776" s="104"/>
      <c r="AX1776" s="104"/>
      <c r="AY1776" s="104"/>
      <c r="BH1776" s="104"/>
      <c r="BJ1776" s="104"/>
      <c r="BK1776" s="104"/>
      <c r="BL1776" s="104"/>
      <c r="BM1776" s="104"/>
      <c r="BN1776" s="104"/>
      <c r="BO1776" s="104"/>
      <c r="BP1776" s="104"/>
      <c r="BQ1776" s="104"/>
      <c r="BR1776" s="104"/>
      <c r="BS1776" s="104"/>
      <c r="BT1776" s="104"/>
      <c r="BV1776" s="104"/>
      <c r="BW1776" s="104"/>
      <c r="BX1776" s="104"/>
      <c r="BY1776" s="104"/>
      <c r="BZ1776" s="104"/>
      <c r="CA1776" s="104"/>
      <c r="CB1776" s="104"/>
      <c r="CC1776" s="104"/>
      <c r="CD1776" s="104"/>
      <c r="CE1776" s="104"/>
      <c r="CF1776" s="104"/>
      <c r="CG1776" s="104"/>
      <c r="CJ1776" s="104"/>
      <c r="CL1776" s="104"/>
      <c r="CM1776" s="104"/>
      <c r="CN1776" s="104"/>
      <c r="CO1776" s="104"/>
      <c r="CP1776" s="104"/>
      <c r="CQ1776" s="104"/>
      <c r="CR1776" s="104"/>
      <c r="CS1776" s="104"/>
      <c r="CT1776" s="104"/>
      <c r="CU1776" s="104"/>
    </row>
    <row r="1777" spans="1:99" ht="13" x14ac:dyDescent="0.3">
      <c r="A1777" s="104"/>
      <c r="B1777" s="104"/>
      <c r="C1777" s="104"/>
      <c r="D1777" s="104"/>
      <c r="E1777" s="104"/>
      <c r="F1777" s="104"/>
      <c r="G1777" s="104"/>
      <c r="H1777" s="104"/>
      <c r="I1777" s="104"/>
      <c r="J1777" s="104"/>
      <c r="K1777" s="104"/>
      <c r="L1777" s="104"/>
      <c r="M1777" s="104"/>
      <c r="P1777" s="104"/>
      <c r="Q1777" s="104"/>
      <c r="U1777" s="104"/>
      <c r="AQ1777" s="104"/>
      <c r="AR1777" s="104"/>
      <c r="AS1777" s="104"/>
      <c r="AT1777" s="104"/>
      <c r="AU1777" s="104"/>
      <c r="AV1777" s="104"/>
      <c r="AW1777" s="104"/>
      <c r="AX1777" s="104"/>
      <c r="AY1777" s="104"/>
      <c r="BH1777" s="104"/>
      <c r="BJ1777" s="104"/>
      <c r="BK1777" s="104"/>
      <c r="BL1777" s="104"/>
      <c r="BM1777" s="104"/>
      <c r="BN1777" s="104"/>
      <c r="BO1777" s="104"/>
      <c r="BP1777" s="104"/>
      <c r="BQ1777" s="104"/>
      <c r="BR1777" s="104"/>
      <c r="BS1777" s="104"/>
      <c r="BT1777" s="104"/>
      <c r="BV1777" s="104"/>
      <c r="BW1777" s="104"/>
      <c r="BX1777" s="104"/>
      <c r="BY1777" s="104"/>
      <c r="BZ1777" s="104"/>
      <c r="CA1777" s="104"/>
      <c r="CB1777" s="104"/>
      <c r="CC1777" s="104"/>
      <c r="CD1777" s="104"/>
      <c r="CE1777" s="104"/>
      <c r="CF1777" s="104"/>
      <c r="CG1777" s="104"/>
      <c r="CJ1777" s="104"/>
      <c r="CL1777" s="104"/>
      <c r="CM1777" s="104"/>
      <c r="CN1777" s="104"/>
      <c r="CO1777" s="104"/>
      <c r="CP1777" s="104"/>
      <c r="CQ1777" s="104"/>
      <c r="CR1777" s="104"/>
      <c r="CS1777" s="104"/>
      <c r="CT1777" s="104"/>
      <c r="CU1777" s="104"/>
    </row>
    <row r="1778" spans="1:99" ht="13" x14ac:dyDescent="0.3">
      <c r="A1778" s="104"/>
      <c r="B1778" s="104"/>
      <c r="C1778" s="104"/>
      <c r="D1778" s="104"/>
      <c r="E1778" s="104"/>
      <c r="F1778" s="104"/>
      <c r="G1778" s="104"/>
      <c r="H1778" s="104"/>
      <c r="I1778" s="104"/>
      <c r="J1778" s="104"/>
      <c r="K1778" s="104"/>
      <c r="L1778" s="104"/>
      <c r="M1778" s="104"/>
      <c r="P1778" s="104"/>
      <c r="Q1778" s="104"/>
      <c r="U1778" s="104"/>
      <c r="AQ1778" s="104"/>
      <c r="AR1778" s="104"/>
      <c r="AS1778" s="104"/>
      <c r="AT1778" s="104"/>
      <c r="AU1778" s="104"/>
      <c r="AV1778" s="104"/>
      <c r="AW1778" s="104"/>
      <c r="AX1778" s="104"/>
      <c r="AY1778" s="104"/>
      <c r="BH1778" s="104"/>
      <c r="BJ1778" s="104"/>
      <c r="BK1778" s="104"/>
      <c r="BL1778" s="104"/>
      <c r="BM1778" s="104"/>
      <c r="BN1778" s="104"/>
      <c r="BO1778" s="104"/>
      <c r="BP1778" s="104"/>
      <c r="BQ1778" s="104"/>
      <c r="BR1778" s="104"/>
      <c r="BS1778" s="104"/>
      <c r="BT1778" s="104"/>
      <c r="BV1778" s="104"/>
      <c r="BW1778" s="104"/>
      <c r="BX1778" s="104"/>
      <c r="BY1778" s="104"/>
      <c r="BZ1778" s="104"/>
      <c r="CA1778" s="104"/>
      <c r="CB1778" s="104"/>
      <c r="CC1778" s="104"/>
      <c r="CD1778" s="104"/>
      <c r="CE1778" s="104"/>
      <c r="CF1778" s="104"/>
      <c r="CG1778" s="104"/>
      <c r="CJ1778" s="104"/>
      <c r="CL1778" s="104"/>
      <c r="CM1778" s="104"/>
      <c r="CN1778" s="104"/>
      <c r="CO1778" s="104"/>
      <c r="CP1778" s="104"/>
      <c r="CQ1778" s="104"/>
      <c r="CR1778" s="104"/>
      <c r="CS1778" s="104"/>
      <c r="CT1778" s="104"/>
      <c r="CU1778" s="104"/>
    </row>
    <row r="1779" spans="1:99" ht="13" x14ac:dyDescent="0.3">
      <c r="A1779" s="104"/>
      <c r="B1779" s="104"/>
      <c r="C1779" s="104"/>
      <c r="D1779" s="104"/>
      <c r="E1779" s="104"/>
      <c r="F1779" s="104"/>
      <c r="G1779" s="104"/>
      <c r="H1779" s="104"/>
      <c r="I1779" s="104"/>
      <c r="J1779" s="104"/>
      <c r="K1779" s="104"/>
      <c r="L1779" s="104"/>
      <c r="M1779" s="104"/>
      <c r="P1779" s="104"/>
      <c r="Q1779" s="104"/>
      <c r="U1779" s="104"/>
      <c r="AQ1779" s="104"/>
      <c r="AR1779" s="104"/>
      <c r="AS1779" s="104"/>
      <c r="AT1779" s="104"/>
      <c r="AU1779" s="104"/>
      <c r="AV1779" s="104"/>
      <c r="AW1779" s="104"/>
      <c r="AX1779" s="104"/>
      <c r="AY1779" s="104"/>
      <c r="BH1779" s="104"/>
      <c r="BJ1779" s="104"/>
      <c r="BK1779" s="104"/>
      <c r="BL1779" s="104"/>
      <c r="BM1779" s="104"/>
      <c r="BN1779" s="104"/>
      <c r="BO1779" s="104"/>
      <c r="BP1779" s="104"/>
      <c r="BQ1779" s="104"/>
      <c r="BR1779" s="104"/>
      <c r="BS1779" s="104"/>
      <c r="BT1779" s="104"/>
      <c r="BV1779" s="104"/>
      <c r="BW1779" s="104"/>
      <c r="BX1779" s="104"/>
      <c r="BY1779" s="104"/>
      <c r="BZ1779" s="104"/>
      <c r="CA1779" s="104"/>
      <c r="CB1779" s="104"/>
      <c r="CC1779" s="104"/>
      <c r="CD1779" s="104"/>
      <c r="CE1779" s="104"/>
      <c r="CF1779" s="104"/>
      <c r="CG1779" s="104"/>
      <c r="CJ1779" s="104"/>
      <c r="CL1779" s="104"/>
      <c r="CM1779" s="104"/>
      <c r="CN1779" s="104"/>
      <c r="CO1779" s="104"/>
      <c r="CP1779" s="104"/>
      <c r="CQ1779" s="104"/>
      <c r="CR1779" s="104"/>
      <c r="CS1779" s="104"/>
      <c r="CT1779" s="104"/>
      <c r="CU1779" s="104"/>
    </row>
    <row r="1780" spans="1:99" ht="13" x14ac:dyDescent="0.3">
      <c r="A1780" s="104"/>
      <c r="B1780" s="104"/>
      <c r="C1780" s="104"/>
      <c r="D1780" s="104"/>
      <c r="E1780" s="104"/>
      <c r="F1780" s="104"/>
      <c r="G1780" s="104"/>
      <c r="H1780" s="104"/>
      <c r="I1780" s="104"/>
      <c r="J1780" s="104"/>
      <c r="K1780" s="104"/>
      <c r="L1780" s="104"/>
      <c r="M1780" s="104"/>
      <c r="P1780" s="104"/>
      <c r="Q1780" s="104"/>
      <c r="U1780" s="104"/>
      <c r="AQ1780" s="104"/>
      <c r="AR1780" s="104"/>
      <c r="AS1780" s="104"/>
      <c r="AT1780" s="104"/>
      <c r="AU1780" s="104"/>
      <c r="AV1780" s="104"/>
      <c r="AW1780" s="104"/>
      <c r="AX1780" s="104"/>
      <c r="AY1780" s="104"/>
      <c r="BH1780" s="104"/>
      <c r="BJ1780" s="104"/>
      <c r="BK1780" s="104"/>
      <c r="BL1780" s="104"/>
      <c r="BM1780" s="104"/>
      <c r="BN1780" s="104"/>
      <c r="BO1780" s="104"/>
      <c r="BP1780" s="104"/>
      <c r="BQ1780" s="104"/>
      <c r="BR1780" s="104"/>
      <c r="BS1780" s="104"/>
      <c r="BT1780" s="104"/>
      <c r="BV1780" s="104"/>
      <c r="BW1780" s="104"/>
      <c r="BX1780" s="104"/>
      <c r="BY1780" s="104"/>
      <c r="BZ1780" s="104"/>
      <c r="CA1780" s="104"/>
      <c r="CB1780" s="104"/>
      <c r="CC1780" s="104"/>
      <c r="CD1780" s="104"/>
      <c r="CE1780" s="104"/>
      <c r="CF1780" s="104"/>
      <c r="CG1780" s="104"/>
      <c r="CJ1780" s="104"/>
      <c r="CL1780" s="104"/>
      <c r="CM1780" s="104"/>
      <c r="CN1780" s="104"/>
      <c r="CO1780" s="104"/>
      <c r="CP1780" s="104"/>
      <c r="CQ1780" s="104"/>
      <c r="CR1780" s="104"/>
      <c r="CS1780" s="104"/>
      <c r="CT1780" s="104"/>
      <c r="CU1780" s="104"/>
    </row>
    <row r="1781" spans="1:99" ht="13" x14ac:dyDescent="0.3">
      <c r="A1781" s="104"/>
      <c r="B1781" s="104"/>
      <c r="C1781" s="104"/>
      <c r="D1781" s="104"/>
      <c r="E1781" s="104"/>
      <c r="F1781" s="104"/>
      <c r="G1781" s="104"/>
      <c r="H1781" s="104"/>
      <c r="I1781" s="104"/>
      <c r="J1781" s="104"/>
      <c r="K1781" s="104"/>
      <c r="L1781" s="104"/>
      <c r="M1781" s="104"/>
      <c r="P1781" s="104"/>
      <c r="Q1781" s="104"/>
      <c r="U1781" s="104"/>
      <c r="AQ1781" s="104"/>
      <c r="AR1781" s="104"/>
      <c r="AS1781" s="104"/>
      <c r="AT1781" s="104"/>
      <c r="AU1781" s="104"/>
      <c r="AV1781" s="104"/>
      <c r="AW1781" s="104"/>
      <c r="AX1781" s="104"/>
      <c r="AY1781" s="104"/>
      <c r="BH1781" s="104"/>
      <c r="BJ1781" s="104"/>
      <c r="BK1781" s="104"/>
      <c r="BL1781" s="104"/>
      <c r="BM1781" s="104"/>
      <c r="BN1781" s="104"/>
      <c r="BO1781" s="104"/>
      <c r="BP1781" s="104"/>
      <c r="BQ1781" s="104"/>
      <c r="BR1781" s="104"/>
      <c r="BS1781" s="104"/>
      <c r="BT1781" s="104"/>
      <c r="BV1781" s="104"/>
      <c r="BW1781" s="104"/>
      <c r="BX1781" s="104"/>
      <c r="BY1781" s="104"/>
      <c r="BZ1781" s="104"/>
      <c r="CA1781" s="104"/>
      <c r="CB1781" s="104"/>
      <c r="CC1781" s="104"/>
      <c r="CD1781" s="104"/>
      <c r="CE1781" s="104"/>
      <c r="CF1781" s="104"/>
      <c r="CG1781" s="104"/>
      <c r="CJ1781" s="104"/>
      <c r="CL1781" s="104"/>
      <c r="CM1781" s="104"/>
      <c r="CN1781" s="104"/>
      <c r="CO1781" s="104"/>
      <c r="CP1781" s="104"/>
      <c r="CQ1781" s="104"/>
      <c r="CR1781" s="104"/>
      <c r="CS1781" s="104"/>
      <c r="CT1781" s="104"/>
      <c r="CU1781" s="104"/>
    </row>
    <row r="1782" spans="1:99" ht="13" x14ac:dyDescent="0.3">
      <c r="A1782" s="104"/>
      <c r="B1782" s="104"/>
      <c r="C1782" s="104"/>
      <c r="D1782" s="104"/>
      <c r="E1782" s="104"/>
      <c r="F1782" s="104"/>
      <c r="G1782" s="104"/>
      <c r="H1782" s="104"/>
      <c r="I1782" s="104"/>
      <c r="J1782" s="104"/>
      <c r="K1782" s="104"/>
      <c r="L1782" s="104"/>
      <c r="M1782" s="104"/>
      <c r="P1782" s="104"/>
      <c r="Q1782" s="104"/>
      <c r="U1782" s="104"/>
      <c r="AQ1782" s="104"/>
      <c r="AR1782" s="104"/>
      <c r="AS1782" s="104"/>
      <c r="AT1782" s="104"/>
      <c r="AU1782" s="104"/>
      <c r="AV1782" s="104"/>
      <c r="AW1782" s="104"/>
      <c r="AX1782" s="104"/>
      <c r="AY1782" s="104"/>
      <c r="BH1782" s="104"/>
      <c r="BJ1782" s="104"/>
      <c r="BK1782" s="104"/>
      <c r="BL1782" s="104"/>
      <c r="BM1782" s="104"/>
      <c r="BN1782" s="104"/>
      <c r="BO1782" s="104"/>
      <c r="BP1782" s="104"/>
      <c r="BQ1782" s="104"/>
      <c r="BR1782" s="104"/>
      <c r="BS1782" s="104"/>
      <c r="BT1782" s="104"/>
      <c r="BV1782" s="104"/>
      <c r="BW1782" s="104"/>
      <c r="BX1782" s="104"/>
      <c r="BY1782" s="104"/>
      <c r="BZ1782" s="104"/>
      <c r="CA1782" s="104"/>
      <c r="CB1782" s="104"/>
      <c r="CC1782" s="104"/>
      <c r="CD1782" s="104"/>
      <c r="CE1782" s="104"/>
      <c r="CF1782" s="104"/>
      <c r="CG1782" s="104"/>
      <c r="CJ1782" s="104"/>
      <c r="CL1782" s="104"/>
      <c r="CM1782" s="104"/>
      <c r="CN1782" s="104"/>
      <c r="CO1782" s="104"/>
      <c r="CP1782" s="104"/>
      <c r="CQ1782" s="104"/>
      <c r="CR1782" s="104"/>
      <c r="CS1782" s="104"/>
      <c r="CT1782" s="104"/>
      <c r="CU1782" s="104"/>
    </row>
    <row r="1783" spans="1:99" ht="13" x14ac:dyDescent="0.3">
      <c r="A1783" s="104"/>
      <c r="B1783" s="104"/>
      <c r="C1783" s="104"/>
      <c r="D1783" s="104"/>
      <c r="E1783" s="104"/>
      <c r="F1783" s="104"/>
      <c r="G1783" s="104"/>
      <c r="H1783" s="104"/>
      <c r="I1783" s="104"/>
      <c r="J1783" s="104"/>
      <c r="K1783" s="104"/>
      <c r="L1783" s="104"/>
      <c r="M1783" s="104"/>
      <c r="P1783" s="104"/>
      <c r="Q1783" s="104"/>
      <c r="U1783" s="104"/>
      <c r="AQ1783" s="104"/>
      <c r="AR1783" s="104"/>
      <c r="AS1783" s="104"/>
      <c r="AT1783" s="104"/>
      <c r="AU1783" s="104"/>
      <c r="AV1783" s="104"/>
      <c r="AW1783" s="104"/>
      <c r="AX1783" s="104"/>
      <c r="AY1783" s="104"/>
      <c r="BH1783" s="104"/>
      <c r="BJ1783" s="104"/>
      <c r="BK1783" s="104"/>
      <c r="BL1783" s="104"/>
      <c r="BM1783" s="104"/>
      <c r="BN1783" s="104"/>
      <c r="BO1783" s="104"/>
      <c r="BP1783" s="104"/>
      <c r="BQ1783" s="104"/>
      <c r="BR1783" s="104"/>
      <c r="BS1783" s="104"/>
      <c r="BT1783" s="104"/>
      <c r="BV1783" s="104"/>
      <c r="BW1783" s="104"/>
      <c r="BX1783" s="104"/>
      <c r="BY1783" s="104"/>
      <c r="BZ1783" s="104"/>
      <c r="CA1783" s="104"/>
      <c r="CB1783" s="104"/>
      <c r="CC1783" s="104"/>
      <c r="CD1783" s="104"/>
      <c r="CE1783" s="104"/>
      <c r="CF1783" s="104"/>
      <c r="CG1783" s="104"/>
      <c r="CJ1783" s="104"/>
      <c r="CL1783" s="104"/>
      <c r="CM1783" s="104"/>
      <c r="CN1783" s="104"/>
      <c r="CO1783" s="104"/>
      <c r="CP1783" s="104"/>
      <c r="CQ1783" s="104"/>
      <c r="CR1783" s="104"/>
      <c r="CS1783" s="104"/>
      <c r="CT1783" s="104"/>
      <c r="CU1783" s="104"/>
    </row>
    <row r="1784" spans="1:99" ht="13" x14ac:dyDescent="0.3">
      <c r="A1784" s="104"/>
      <c r="B1784" s="104"/>
      <c r="C1784" s="104"/>
      <c r="D1784" s="104"/>
      <c r="E1784" s="104"/>
      <c r="F1784" s="104"/>
      <c r="G1784" s="104"/>
      <c r="H1784" s="104"/>
      <c r="I1784" s="104"/>
      <c r="J1784" s="104"/>
      <c r="K1784" s="104"/>
      <c r="L1784" s="104"/>
      <c r="M1784" s="104"/>
      <c r="P1784" s="104"/>
      <c r="Q1784" s="104"/>
      <c r="U1784" s="104"/>
      <c r="AQ1784" s="104"/>
      <c r="AR1784" s="104"/>
      <c r="AS1784" s="104"/>
      <c r="AT1784" s="104"/>
      <c r="AU1784" s="104"/>
      <c r="AV1784" s="104"/>
      <c r="AW1784" s="104"/>
      <c r="AX1784" s="104"/>
      <c r="AY1784" s="104"/>
      <c r="BH1784" s="104"/>
      <c r="BJ1784" s="104"/>
      <c r="BK1784" s="104"/>
      <c r="BL1784" s="104"/>
      <c r="BM1784" s="104"/>
      <c r="BN1784" s="104"/>
      <c r="BO1784" s="104"/>
      <c r="BP1784" s="104"/>
      <c r="BQ1784" s="104"/>
      <c r="BR1784" s="104"/>
      <c r="BS1784" s="104"/>
      <c r="BT1784" s="104"/>
      <c r="BV1784" s="104"/>
      <c r="BW1784" s="104"/>
      <c r="BX1784" s="104"/>
      <c r="BY1784" s="104"/>
      <c r="BZ1784" s="104"/>
      <c r="CA1784" s="104"/>
      <c r="CB1784" s="104"/>
      <c r="CC1784" s="104"/>
      <c r="CD1784" s="104"/>
      <c r="CE1784" s="104"/>
      <c r="CF1784" s="104"/>
      <c r="CG1784" s="104"/>
      <c r="CJ1784" s="104"/>
      <c r="CL1784" s="104"/>
      <c r="CM1784" s="104"/>
      <c r="CN1784" s="104"/>
      <c r="CO1784" s="104"/>
      <c r="CP1784" s="104"/>
      <c r="CQ1784" s="104"/>
      <c r="CR1784" s="104"/>
      <c r="CS1784" s="104"/>
      <c r="CT1784" s="104"/>
      <c r="CU1784" s="104"/>
    </row>
    <row r="1785" spans="1:99" ht="13" x14ac:dyDescent="0.3">
      <c r="A1785" s="104"/>
      <c r="B1785" s="104"/>
      <c r="C1785" s="104"/>
      <c r="D1785" s="104"/>
      <c r="E1785" s="104"/>
      <c r="F1785" s="104"/>
      <c r="G1785" s="104"/>
      <c r="H1785" s="104"/>
      <c r="I1785" s="104"/>
      <c r="J1785" s="104"/>
      <c r="K1785" s="104"/>
      <c r="L1785" s="104"/>
      <c r="M1785" s="104"/>
      <c r="P1785" s="104"/>
      <c r="Q1785" s="104"/>
      <c r="U1785" s="104"/>
      <c r="AQ1785" s="104"/>
      <c r="AR1785" s="104"/>
      <c r="AS1785" s="104"/>
      <c r="AT1785" s="104"/>
      <c r="AU1785" s="104"/>
      <c r="AV1785" s="104"/>
      <c r="AW1785" s="104"/>
      <c r="AX1785" s="104"/>
      <c r="AY1785" s="104"/>
      <c r="BH1785" s="104"/>
      <c r="BJ1785" s="104"/>
      <c r="BK1785" s="104"/>
      <c r="BL1785" s="104"/>
      <c r="BM1785" s="104"/>
      <c r="BN1785" s="104"/>
      <c r="BO1785" s="104"/>
      <c r="BP1785" s="104"/>
      <c r="BQ1785" s="104"/>
      <c r="BR1785" s="104"/>
      <c r="BS1785" s="104"/>
      <c r="BT1785" s="104"/>
      <c r="BV1785" s="104"/>
      <c r="BW1785" s="104"/>
      <c r="BX1785" s="104"/>
      <c r="BY1785" s="104"/>
      <c r="BZ1785" s="104"/>
      <c r="CA1785" s="104"/>
      <c r="CB1785" s="104"/>
      <c r="CC1785" s="104"/>
      <c r="CD1785" s="104"/>
      <c r="CE1785" s="104"/>
      <c r="CF1785" s="104"/>
      <c r="CG1785" s="104"/>
      <c r="CJ1785" s="104"/>
      <c r="CL1785" s="104"/>
      <c r="CM1785" s="104"/>
      <c r="CN1785" s="104"/>
      <c r="CO1785" s="104"/>
      <c r="CP1785" s="104"/>
      <c r="CQ1785" s="104"/>
      <c r="CR1785" s="104"/>
      <c r="CS1785" s="104"/>
      <c r="CT1785" s="104"/>
      <c r="CU1785" s="104"/>
    </row>
    <row r="1786" spans="1:99" ht="13" x14ac:dyDescent="0.3">
      <c r="A1786" s="104"/>
      <c r="B1786" s="104"/>
      <c r="C1786" s="104"/>
      <c r="D1786" s="104"/>
      <c r="E1786" s="104"/>
      <c r="F1786" s="104"/>
      <c r="G1786" s="104"/>
      <c r="H1786" s="104"/>
      <c r="I1786" s="104"/>
      <c r="J1786" s="104"/>
      <c r="K1786" s="104"/>
      <c r="L1786" s="104"/>
      <c r="M1786" s="104"/>
      <c r="P1786" s="104"/>
      <c r="Q1786" s="104"/>
      <c r="U1786" s="104"/>
      <c r="AQ1786" s="104"/>
      <c r="AR1786" s="104"/>
      <c r="AS1786" s="104"/>
      <c r="AT1786" s="104"/>
      <c r="AU1786" s="104"/>
      <c r="AV1786" s="104"/>
      <c r="AW1786" s="104"/>
      <c r="AX1786" s="104"/>
      <c r="AY1786" s="104"/>
      <c r="BH1786" s="104"/>
      <c r="BJ1786" s="104"/>
      <c r="BK1786" s="104"/>
      <c r="BL1786" s="104"/>
      <c r="BM1786" s="104"/>
      <c r="BN1786" s="104"/>
      <c r="BO1786" s="104"/>
      <c r="BP1786" s="104"/>
      <c r="BQ1786" s="104"/>
      <c r="BR1786" s="104"/>
      <c r="BS1786" s="104"/>
      <c r="BT1786" s="104"/>
      <c r="BV1786" s="104"/>
      <c r="BW1786" s="104"/>
      <c r="BX1786" s="104"/>
      <c r="BY1786" s="104"/>
      <c r="BZ1786" s="104"/>
      <c r="CA1786" s="104"/>
      <c r="CB1786" s="104"/>
      <c r="CC1786" s="104"/>
      <c r="CD1786" s="104"/>
      <c r="CE1786" s="104"/>
      <c r="CF1786" s="104"/>
      <c r="CG1786" s="104"/>
      <c r="CJ1786" s="104"/>
      <c r="CL1786" s="104"/>
      <c r="CM1786" s="104"/>
      <c r="CN1786" s="104"/>
      <c r="CO1786" s="104"/>
      <c r="CP1786" s="104"/>
      <c r="CQ1786" s="104"/>
      <c r="CR1786" s="104"/>
      <c r="CS1786" s="104"/>
      <c r="CT1786" s="104"/>
      <c r="CU1786" s="104"/>
    </row>
    <row r="1787" spans="1:99" ht="13" x14ac:dyDescent="0.3">
      <c r="A1787" s="104"/>
      <c r="B1787" s="104"/>
      <c r="C1787" s="104"/>
      <c r="D1787" s="104"/>
      <c r="E1787" s="104"/>
      <c r="F1787" s="104"/>
      <c r="G1787" s="104"/>
      <c r="H1787" s="104"/>
      <c r="I1787" s="104"/>
      <c r="J1787" s="104"/>
      <c r="K1787" s="104"/>
      <c r="L1787" s="104"/>
      <c r="M1787" s="104"/>
      <c r="P1787" s="104"/>
      <c r="Q1787" s="104"/>
      <c r="U1787" s="104"/>
      <c r="AQ1787" s="104"/>
      <c r="AR1787" s="104"/>
      <c r="AS1787" s="104"/>
      <c r="AT1787" s="104"/>
      <c r="AU1787" s="104"/>
      <c r="AV1787" s="104"/>
      <c r="AW1787" s="104"/>
      <c r="AX1787" s="104"/>
      <c r="AY1787" s="104"/>
      <c r="BH1787" s="104"/>
      <c r="BJ1787" s="104"/>
      <c r="BK1787" s="104"/>
      <c r="BL1787" s="104"/>
      <c r="BM1787" s="104"/>
      <c r="BN1787" s="104"/>
      <c r="BO1787" s="104"/>
      <c r="BP1787" s="104"/>
      <c r="BQ1787" s="104"/>
      <c r="BR1787" s="104"/>
      <c r="BS1787" s="104"/>
      <c r="BT1787" s="104"/>
      <c r="BV1787" s="104"/>
      <c r="BW1787" s="104"/>
      <c r="BX1787" s="104"/>
      <c r="BY1787" s="104"/>
      <c r="BZ1787" s="104"/>
      <c r="CA1787" s="104"/>
      <c r="CB1787" s="104"/>
      <c r="CC1787" s="104"/>
      <c r="CD1787" s="104"/>
      <c r="CE1787" s="104"/>
      <c r="CF1787" s="104"/>
      <c r="CG1787" s="104"/>
      <c r="CJ1787" s="104"/>
      <c r="CL1787" s="104"/>
      <c r="CM1787" s="104"/>
      <c r="CN1787" s="104"/>
      <c r="CO1787" s="104"/>
      <c r="CP1787" s="104"/>
      <c r="CQ1787" s="104"/>
      <c r="CR1787" s="104"/>
      <c r="CS1787" s="104"/>
      <c r="CT1787" s="104"/>
      <c r="CU1787" s="104"/>
    </row>
    <row r="1788" spans="1:99" ht="13" x14ac:dyDescent="0.3">
      <c r="A1788" s="104"/>
      <c r="B1788" s="104"/>
      <c r="C1788" s="104"/>
      <c r="D1788" s="104"/>
      <c r="E1788" s="104"/>
      <c r="F1788" s="104"/>
      <c r="G1788" s="104"/>
      <c r="H1788" s="104"/>
      <c r="I1788" s="104"/>
      <c r="J1788" s="104"/>
      <c r="K1788" s="104"/>
      <c r="L1788" s="104"/>
      <c r="M1788" s="104"/>
      <c r="P1788" s="104"/>
      <c r="Q1788" s="104"/>
      <c r="U1788" s="104"/>
      <c r="AQ1788" s="104"/>
      <c r="AR1788" s="104"/>
      <c r="AS1788" s="104"/>
      <c r="AT1788" s="104"/>
      <c r="AU1788" s="104"/>
      <c r="AV1788" s="104"/>
      <c r="AW1788" s="104"/>
      <c r="AX1788" s="104"/>
      <c r="AY1788" s="104"/>
      <c r="BH1788" s="104"/>
      <c r="BJ1788" s="104"/>
      <c r="BK1788" s="104"/>
      <c r="BL1788" s="104"/>
      <c r="BM1788" s="104"/>
      <c r="BN1788" s="104"/>
      <c r="BO1788" s="104"/>
      <c r="BP1788" s="104"/>
      <c r="BQ1788" s="104"/>
      <c r="BR1788" s="104"/>
      <c r="BS1788" s="104"/>
      <c r="BT1788" s="104"/>
      <c r="BV1788" s="104"/>
      <c r="BW1788" s="104"/>
      <c r="BX1788" s="104"/>
      <c r="BY1788" s="104"/>
      <c r="BZ1788" s="104"/>
      <c r="CA1788" s="104"/>
      <c r="CB1788" s="104"/>
      <c r="CC1788" s="104"/>
      <c r="CD1788" s="104"/>
      <c r="CE1788" s="104"/>
      <c r="CF1788" s="104"/>
      <c r="CG1788" s="104"/>
      <c r="CJ1788" s="104"/>
      <c r="CL1788" s="104"/>
      <c r="CM1788" s="104"/>
      <c r="CN1788" s="104"/>
      <c r="CO1788" s="104"/>
      <c r="CP1788" s="104"/>
      <c r="CQ1788" s="104"/>
      <c r="CR1788" s="104"/>
      <c r="CS1788" s="104"/>
      <c r="CT1788" s="104"/>
      <c r="CU1788" s="104"/>
    </row>
    <row r="1789" spans="1:99" ht="13" x14ac:dyDescent="0.3">
      <c r="A1789" s="104"/>
      <c r="B1789" s="104"/>
      <c r="C1789" s="104"/>
      <c r="D1789" s="104"/>
      <c r="E1789" s="104"/>
      <c r="F1789" s="104"/>
      <c r="G1789" s="104"/>
      <c r="H1789" s="104"/>
      <c r="I1789" s="104"/>
      <c r="J1789" s="104"/>
      <c r="K1789" s="104"/>
      <c r="L1789" s="104"/>
      <c r="M1789" s="104"/>
      <c r="P1789" s="104"/>
      <c r="Q1789" s="104"/>
      <c r="U1789" s="104"/>
      <c r="AQ1789" s="104"/>
      <c r="AR1789" s="104"/>
      <c r="AS1789" s="104"/>
      <c r="AT1789" s="104"/>
      <c r="AU1789" s="104"/>
      <c r="AV1789" s="104"/>
      <c r="AW1789" s="104"/>
      <c r="AX1789" s="104"/>
      <c r="AY1789" s="104"/>
      <c r="BH1789" s="104"/>
      <c r="BJ1789" s="104"/>
      <c r="BK1789" s="104"/>
      <c r="BL1789" s="104"/>
      <c r="BM1789" s="104"/>
      <c r="BN1789" s="104"/>
      <c r="BO1789" s="104"/>
      <c r="BP1789" s="104"/>
      <c r="BQ1789" s="104"/>
      <c r="BR1789" s="104"/>
      <c r="BS1789" s="104"/>
      <c r="BT1789" s="104"/>
      <c r="BV1789" s="104"/>
      <c r="BW1789" s="104"/>
      <c r="BX1789" s="104"/>
      <c r="BY1789" s="104"/>
      <c r="BZ1789" s="104"/>
      <c r="CA1789" s="104"/>
      <c r="CB1789" s="104"/>
      <c r="CC1789" s="104"/>
      <c r="CD1789" s="104"/>
      <c r="CE1789" s="104"/>
      <c r="CF1789" s="104"/>
      <c r="CG1789" s="104"/>
      <c r="CJ1789" s="104"/>
      <c r="CL1789" s="104"/>
      <c r="CM1789" s="104"/>
      <c r="CN1789" s="104"/>
      <c r="CO1789" s="104"/>
      <c r="CP1789" s="104"/>
      <c r="CQ1789" s="104"/>
      <c r="CR1789" s="104"/>
      <c r="CS1789" s="104"/>
      <c r="CT1789" s="104"/>
      <c r="CU1789" s="104"/>
    </row>
    <row r="1790" spans="1:99" ht="13" x14ac:dyDescent="0.3">
      <c r="A1790" s="104"/>
      <c r="B1790" s="104"/>
      <c r="C1790" s="104"/>
      <c r="D1790" s="104"/>
      <c r="E1790" s="104"/>
      <c r="F1790" s="104"/>
      <c r="G1790" s="104"/>
      <c r="H1790" s="104"/>
      <c r="I1790" s="104"/>
      <c r="J1790" s="104"/>
      <c r="K1790" s="104"/>
      <c r="L1790" s="104"/>
      <c r="M1790" s="104"/>
      <c r="P1790" s="104"/>
      <c r="Q1790" s="104"/>
      <c r="U1790" s="104"/>
      <c r="AQ1790" s="104"/>
      <c r="AR1790" s="104"/>
      <c r="AS1790" s="104"/>
      <c r="AT1790" s="104"/>
      <c r="AU1790" s="104"/>
      <c r="AV1790" s="104"/>
      <c r="AW1790" s="104"/>
      <c r="AX1790" s="104"/>
      <c r="AY1790" s="104"/>
      <c r="BH1790" s="104"/>
      <c r="BJ1790" s="104"/>
      <c r="BK1790" s="104"/>
      <c r="BL1790" s="104"/>
      <c r="BM1790" s="104"/>
      <c r="BN1790" s="104"/>
      <c r="BO1790" s="104"/>
      <c r="BP1790" s="104"/>
      <c r="BQ1790" s="104"/>
      <c r="BR1790" s="104"/>
      <c r="BS1790" s="104"/>
      <c r="BT1790" s="104"/>
      <c r="BV1790" s="104"/>
      <c r="BW1790" s="104"/>
      <c r="BX1790" s="104"/>
      <c r="BY1790" s="104"/>
      <c r="BZ1790" s="104"/>
      <c r="CA1790" s="104"/>
      <c r="CB1790" s="104"/>
      <c r="CC1790" s="104"/>
      <c r="CD1790" s="104"/>
      <c r="CE1790" s="104"/>
      <c r="CF1790" s="104"/>
      <c r="CG1790" s="104"/>
      <c r="CJ1790" s="104"/>
      <c r="CL1790" s="104"/>
      <c r="CM1790" s="104"/>
      <c r="CN1790" s="104"/>
      <c r="CO1790" s="104"/>
      <c r="CP1790" s="104"/>
      <c r="CQ1790" s="104"/>
      <c r="CR1790" s="104"/>
      <c r="CS1790" s="104"/>
      <c r="CT1790" s="104"/>
      <c r="CU1790" s="104"/>
    </row>
    <row r="1791" spans="1:99" ht="13" x14ac:dyDescent="0.3">
      <c r="A1791" s="104"/>
      <c r="B1791" s="104"/>
      <c r="C1791" s="104"/>
      <c r="D1791" s="104"/>
      <c r="E1791" s="104"/>
      <c r="F1791" s="104"/>
      <c r="G1791" s="104"/>
      <c r="H1791" s="104"/>
      <c r="I1791" s="104"/>
      <c r="J1791" s="104"/>
      <c r="K1791" s="104"/>
      <c r="L1791" s="104"/>
      <c r="M1791" s="104"/>
      <c r="P1791" s="104"/>
      <c r="Q1791" s="104"/>
      <c r="U1791" s="104"/>
      <c r="AQ1791" s="104"/>
      <c r="AR1791" s="104"/>
      <c r="AS1791" s="104"/>
      <c r="AT1791" s="104"/>
      <c r="AU1791" s="104"/>
      <c r="AV1791" s="104"/>
      <c r="AW1791" s="104"/>
      <c r="AX1791" s="104"/>
      <c r="AY1791" s="104"/>
      <c r="BH1791" s="104"/>
      <c r="BJ1791" s="104"/>
      <c r="BK1791" s="104"/>
      <c r="BL1791" s="104"/>
      <c r="BM1791" s="104"/>
      <c r="BN1791" s="104"/>
      <c r="BO1791" s="104"/>
      <c r="BP1791" s="104"/>
      <c r="BQ1791" s="104"/>
      <c r="BR1791" s="104"/>
      <c r="BS1791" s="104"/>
      <c r="BT1791" s="104"/>
      <c r="BV1791" s="104"/>
      <c r="BW1791" s="104"/>
      <c r="BX1791" s="104"/>
      <c r="BY1791" s="104"/>
      <c r="BZ1791" s="104"/>
      <c r="CA1791" s="104"/>
      <c r="CB1791" s="104"/>
      <c r="CC1791" s="104"/>
      <c r="CD1791" s="104"/>
      <c r="CE1791" s="104"/>
      <c r="CF1791" s="104"/>
      <c r="CG1791" s="104"/>
      <c r="CJ1791" s="104"/>
      <c r="CL1791" s="104"/>
      <c r="CM1791" s="104"/>
      <c r="CN1791" s="104"/>
      <c r="CO1791" s="104"/>
      <c r="CP1791" s="104"/>
      <c r="CQ1791" s="104"/>
      <c r="CR1791" s="104"/>
      <c r="CS1791" s="104"/>
      <c r="CT1791" s="104"/>
      <c r="CU1791" s="104"/>
    </row>
    <row r="1792" spans="1:99" ht="13" x14ac:dyDescent="0.3">
      <c r="A1792" s="104"/>
      <c r="B1792" s="104"/>
      <c r="C1792" s="104"/>
      <c r="D1792" s="104"/>
      <c r="E1792" s="104"/>
      <c r="F1792" s="104"/>
      <c r="G1792" s="104"/>
      <c r="H1792" s="104"/>
      <c r="I1792" s="104"/>
      <c r="J1792" s="104"/>
      <c r="K1792" s="104"/>
      <c r="L1792" s="104"/>
      <c r="M1792" s="104"/>
      <c r="P1792" s="104"/>
      <c r="Q1792" s="104"/>
      <c r="U1792" s="104"/>
      <c r="AQ1792" s="104"/>
      <c r="AR1792" s="104"/>
      <c r="AS1792" s="104"/>
      <c r="AT1792" s="104"/>
      <c r="AU1792" s="104"/>
      <c r="AV1792" s="104"/>
      <c r="AW1792" s="104"/>
      <c r="AX1792" s="104"/>
      <c r="AY1792" s="104"/>
      <c r="BH1792" s="104"/>
      <c r="BJ1792" s="104"/>
      <c r="BK1792" s="104"/>
      <c r="BL1792" s="104"/>
      <c r="BM1792" s="104"/>
      <c r="BN1792" s="104"/>
      <c r="BO1792" s="104"/>
      <c r="BP1792" s="104"/>
      <c r="BQ1792" s="104"/>
      <c r="BR1792" s="104"/>
      <c r="BS1792" s="104"/>
      <c r="BT1792" s="104"/>
      <c r="BV1792" s="104"/>
      <c r="BW1792" s="104"/>
      <c r="BX1792" s="104"/>
      <c r="BY1792" s="104"/>
      <c r="BZ1792" s="104"/>
      <c r="CA1792" s="104"/>
      <c r="CB1792" s="104"/>
      <c r="CC1792" s="104"/>
      <c r="CD1792" s="104"/>
      <c r="CE1792" s="104"/>
      <c r="CF1792" s="104"/>
      <c r="CG1792" s="104"/>
      <c r="CJ1792" s="104"/>
      <c r="CL1792" s="104"/>
      <c r="CM1792" s="104"/>
      <c r="CN1792" s="104"/>
      <c r="CO1792" s="104"/>
      <c r="CP1792" s="104"/>
      <c r="CQ1792" s="104"/>
      <c r="CR1792" s="104"/>
      <c r="CS1792" s="104"/>
      <c r="CT1792" s="104"/>
      <c r="CU1792" s="104"/>
    </row>
    <row r="1793" spans="1:99" ht="13" x14ac:dyDescent="0.3">
      <c r="A1793" s="104"/>
      <c r="B1793" s="104"/>
      <c r="C1793" s="104"/>
      <c r="D1793" s="104"/>
      <c r="E1793" s="104"/>
      <c r="F1793" s="104"/>
      <c r="G1793" s="104"/>
      <c r="H1793" s="104"/>
      <c r="I1793" s="104"/>
      <c r="J1793" s="104"/>
      <c r="K1793" s="104"/>
      <c r="L1793" s="104"/>
      <c r="M1793" s="104"/>
      <c r="P1793" s="104"/>
      <c r="Q1793" s="104"/>
      <c r="U1793" s="104"/>
      <c r="AQ1793" s="104"/>
      <c r="AR1793" s="104"/>
      <c r="AS1793" s="104"/>
      <c r="AT1793" s="104"/>
      <c r="AU1793" s="104"/>
      <c r="AV1793" s="104"/>
      <c r="AW1793" s="104"/>
      <c r="AX1793" s="104"/>
      <c r="AY1793" s="104"/>
      <c r="BH1793" s="104"/>
      <c r="BJ1793" s="104"/>
      <c r="BK1793" s="104"/>
      <c r="BL1793" s="104"/>
      <c r="BM1793" s="104"/>
      <c r="BN1793" s="104"/>
      <c r="BO1793" s="104"/>
      <c r="BP1793" s="104"/>
      <c r="BQ1793" s="104"/>
      <c r="BR1793" s="104"/>
      <c r="BS1793" s="104"/>
      <c r="BT1793" s="104"/>
      <c r="BV1793" s="104"/>
      <c r="BW1793" s="104"/>
      <c r="BX1793" s="104"/>
      <c r="BY1793" s="104"/>
      <c r="BZ1793" s="104"/>
      <c r="CA1793" s="104"/>
      <c r="CB1793" s="104"/>
      <c r="CC1793" s="104"/>
      <c r="CD1793" s="104"/>
      <c r="CE1793" s="104"/>
      <c r="CF1793" s="104"/>
      <c r="CG1793" s="104"/>
      <c r="CJ1793" s="104"/>
      <c r="CL1793" s="104"/>
      <c r="CM1793" s="104"/>
      <c r="CN1793" s="104"/>
      <c r="CO1793" s="104"/>
      <c r="CP1793" s="104"/>
      <c r="CQ1793" s="104"/>
      <c r="CR1793" s="104"/>
      <c r="CS1793" s="104"/>
      <c r="CT1793" s="104"/>
      <c r="CU1793" s="104"/>
    </row>
    <row r="1794" spans="1:99" ht="13" x14ac:dyDescent="0.3">
      <c r="A1794" s="104"/>
      <c r="B1794" s="104"/>
      <c r="C1794" s="104"/>
      <c r="D1794" s="104"/>
      <c r="E1794" s="104"/>
      <c r="F1794" s="104"/>
      <c r="G1794" s="104"/>
      <c r="H1794" s="104"/>
      <c r="I1794" s="104"/>
      <c r="J1794" s="104"/>
      <c r="K1794" s="104"/>
      <c r="L1794" s="104"/>
      <c r="M1794" s="104"/>
      <c r="P1794" s="104"/>
      <c r="Q1794" s="104"/>
      <c r="U1794" s="104"/>
      <c r="AQ1794" s="104"/>
      <c r="AR1794" s="104"/>
      <c r="AS1794" s="104"/>
      <c r="AT1794" s="104"/>
      <c r="AU1794" s="104"/>
      <c r="AV1794" s="104"/>
      <c r="AW1794" s="104"/>
      <c r="AX1794" s="104"/>
      <c r="AY1794" s="104"/>
      <c r="BH1794" s="104"/>
      <c r="BJ1794" s="104"/>
      <c r="BK1794" s="104"/>
      <c r="BL1794" s="104"/>
      <c r="BM1794" s="104"/>
      <c r="BN1794" s="104"/>
      <c r="BO1794" s="104"/>
      <c r="BP1794" s="104"/>
      <c r="BQ1794" s="104"/>
      <c r="BR1794" s="104"/>
      <c r="BS1794" s="104"/>
      <c r="BT1794" s="104"/>
      <c r="BV1794" s="104"/>
      <c r="BW1794" s="104"/>
      <c r="BX1794" s="104"/>
      <c r="BY1794" s="104"/>
      <c r="BZ1794" s="104"/>
      <c r="CA1794" s="104"/>
      <c r="CB1794" s="104"/>
      <c r="CC1794" s="104"/>
      <c r="CD1794" s="104"/>
      <c r="CE1794" s="104"/>
      <c r="CF1794" s="104"/>
      <c r="CG1794" s="104"/>
      <c r="CJ1794" s="104"/>
      <c r="CL1794" s="104"/>
      <c r="CM1794" s="104"/>
      <c r="CN1794" s="104"/>
      <c r="CO1794" s="104"/>
      <c r="CP1794" s="104"/>
      <c r="CQ1794" s="104"/>
      <c r="CR1794" s="104"/>
      <c r="CS1794" s="104"/>
      <c r="CT1794" s="104"/>
      <c r="CU1794" s="104"/>
    </row>
    <row r="1795" spans="1:99" ht="13" x14ac:dyDescent="0.3">
      <c r="A1795" s="104"/>
      <c r="B1795" s="104"/>
      <c r="C1795" s="104"/>
      <c r="D1795" s="104"/>
      <c r="E1795" s="104"/>
      <c r="F1795" s="104"/>
      <c r="G1795" s="104"/>
      <c r="H1795" s="104"/>
      <c r="I1795" s="104"/>
      <c r="J1795" s="104"/>
      <c r="K1795" s="104"/>
      <c r="L1795" s="104"/>
      <c r="M1795" s="104"/>
      <c r="P1795" s="104"/>
      <c r="Q1795" s="104"/>
      <c r="U1795" s="104"/>
      <c r="AQ1795" s="104"/>
      <c r="AR1795" s="104"/>
      <c r="AS1795" s="104"/>
      <c r="AT1795" s="104"/>
      <c r="AU1795" s="104"/>
      <c r="AV1795" s="104"/>
      <c r="AW1795" s="104"/>
      <c r="AX1795" s="104"/>
      <c r="AY1795" s="104"/>
      <c r="BH1795" s="104"/>
      <c r="BJ1795" s="104"/>
      <c r="BK1795" s="104"/>
      <c r="BL1795" s="104"/>
      <c r="BM1795" s="104"/>
      <c r="BN1795" s="104"/>
      <c r="BO1795" s="104"/>
      <c r="BP1795" s="104"/>
      <c r="BQ1795" s="104"/>
      <c r="BR1795" s="104"/>
      <c r="BS1795" s="104"/>
      <c r="BT1795" s="104"/>
      <c r="BV1795" s="104"/>
      <c r="BW1795" s="104"/>
      <c r="BX1795" s="104"/>
      <c r="BY1795" s="104"/>
      <c r="BZ1795" s="104"/>
      <c r="CA1795" s="104"/>
      <c r="CB1795" s="104"/>
      <c r="CC1795" s="104"/>
      <c r="CD1795" s="104"/>
      <c r="CE1795" s="104"/>
      <c r="CF1795" s="104"/>
      <c r="CG1795" s="104"/>
      <c r="CJ1795" s="104"/>
      <c r="CL1795" s="104"/>
      <c r="CM1795" s="104"/>
      <c r="CN1795" s="104"/>
      <c r="CO1795" s="104"/>
      <c r="CP1795" s="104"/>
      <c r="CQ1795" s="104"/>
      <c r="CR1795" s="104"/>
      <c r="CS1795" s="104"/>
      <c r="CT1795" s="104"/>
      <c r="CU1795" s="104"/>
    </row>
    <row r="1796" spans="1:99" ht="13" x14ac:dyDescent="0.3">
      <c r="A1796" s="104"/>
      <c r="B1796" s="104"/>
      <c r="C1796" s="104"/>
      <c r="D1796" s="104"/>
      <c r="E1796" s="104"/>
      <c r="F1796" s="104"/>
      <c r="G1796" s="104"/>
      <c r="H1796" s="104"/>
      <c r="I1796" s="104"/>
      <c r="J1796" s="104"/>
      <c r="K1796" s="104"/>
      <c r="L1796" s="104"/>
      <c r="M1796" s="104"/>
      <c r="P1796" s="104"/>
      <c r="Q1796" s="104"/>
      <c r="U1796" s="104"/>
      <c r="AQ1796" s="104"/>
      <c r="AR1796" s="104"/>
      <c r="AS1796" s="104"/>
      <c r="AT1796" s="104"/>
      <c r="AU1796" s="104"/>
      <c r="AV1796" s="104"/>
      <c r="AW1796" s="104"/>
      <c r="AX1796" s="104"/>
      <c r="AY1796" s="104"/>
      <c r="BH1796" s="104"/>
      <c r="BJ1796" s="104"/>
      <c r="BK1796" s="104"/>
      <c r="BL1796" s="104"/>
      <c r="BM1796" s="104"/>
      <c r="BN1796" s="104"/>
      <c r="BO1796" s="104"/>
      <c r="BP1796" s="104"/>
      <c r="BQ1796" s="104"/>
      <c r="BR1796" s="104"/>
      <c r="BS1796" s="104"/>
      <c r="BT1796" s="104"/>
      <c r="BV1796" s="104"/>
      <c r="BW1796" s="104"/>
      <c r="BX1796" s="104"/>
      <c r="BY1796" s="104"/>
      <c r="BZ1796" s="104"/>
      <c r="CA1796" s="104"/>
      <c r="CB1796" s="104"/>
      <c r="CC1796" s="104"/>
      <c r="CD1796" s="104"/>
      <c r="CE1796" s="104"/>
      <c r="CF1796" s="104"/>
      <c r="CG1796" s="104"/>
      <c r="CJ1796" s="104"/>
      <c r="CL1796" s="104"/>
      <c r="CM1796" s="104"/>
      <c r="CN1796" s="104"/>
      <c r="CO1796" s="104"/>
      <c r="CP1796" s="104"/>
      <c r="CQ1796" s="104"/>
      <c r="CR1796" s="104"/>
      <c r="CS1796" s="104"/>
      <c r="CT1796" s="104"/>
      <c r="CU1796" s="104"/>
    </row>
    <row r="1797" spans="1:99" ht="13" x14ac:dyDescent="0.3">
      <c r="A1797" s="104"/>
      <c r="B1797" s="104"/>
      <c r="C1797" s="104"/>
      <c r="D1797" s="104"/>
      <c r="E1797" s="104"/>
      <c r="F1797" s="104"/>
      <c r="G1797" s="104"/>
      <c r="H1797" s="104"/>
      <c r="I1797" s="104"/>
      <c r="J1797" s="104"/>
      <c r="K1797" s="104"/>
      <c r="L1797" s="104"/>
      <c r="M1797" s="104"/>
      <c r="P1797" s="104"/>
      <c r="Q1797" s="104"/>
      <c r="U1797" s="104"/>
      <c r="AQ1797" s="104"/>
      <c r="AR1797" s="104"/>
      <c r="AS1797" s="104"/>
      <c r="AT1797" s="104"/>
      <c r="AU1797" s="104"/>
      <c r="AV1797" s="104"/>
      <c r="AW1797" s="104"/>
      <c r="AX1797" s="104"/>
      <c r="AY1797" s="104"/>
      <c r="BH1797" s="104"/>
      <c r="BJ1797" s="104"/>
      <c r="BK1797" s="104"/>
      <c r="BL1797" s="104"/>
      <c r="BM1797" s="104"/>
      <c r="BN1797" s="104"/>
      <c r="BO1797" s="104"/>
      <c r="BP1797" s="104"/>
      <c r="BQ1797" s="104"/>
      <c r="BR1797" s="104"/>
      <c r="BS1797" s="104"/>
      <c r="BT1797" s="104"/>
      <c r="BV1797" s="104"/>
      <c r="BW1797" s="104"/>
      <c r="BX1797" s="104"/>
      <c r="BY1797" s="104"/>
      <c r="BZ1797" s="104"/>
      <c r="CA1797" s="104"/>
      <c r="CB1797" s="104"/>
      <c r="CC1797" s="104"/>
      <c r="CD1797" s="104"/>
      <c r="CE1797" s="104"/>
      <c r="CF1797" s="104"/>
      <c r="CG1797" s="104"/>
      <c r="CJ1797" s="104"/>
      <c r="CL1797" s="104"/>
      <c r="CM1797" s="104"/>
      <c r="CN1797" s="104"/>
      <c r="CO1797" s="104"/>
      <c r="CP1797" s="104"/>
      <c r="CQ1797" s="104"/>
      <c r="CR1797" s="104"/>
      <c r="CS1797" s="104"/>
      <c r="CT1797" s="104"/>
      <c r="CU1797" s="104"/>
    </row>
    <row r="1798" spans="1:99" ht="13" x14ac:dyDescent="0.3">
      <c r="A1798" s="104"/>
      <c r="B1798" s="104"/>
      <c r="C1798" s="104"/>
      <c r="D1798" s="104"/>
      <c r="E1798" s="104"/>
      <c r="F1798" s="104"/>
      <c r="G1798" s="104"/>
      <c r="H1798" s="104"/>
      <c r="I1798" s="104"/>
      <c r="J1798" s="104"/>
      <c r="K1798" s="104"/>
      <c r="L1798" s="104"/>
      <c r="M1798" s="104"/>
      <c r="P1798" s="104"/>
      <c r="Q1798" s="104"/>
      <c r="U1798" s="104"/>
      <c r="AQ1798" s="104"/>
      <c r="AR1798" s="104"/>
      <c r="AS1798" s="104"/>
      <c r="AT1798" s="104"/>
      <c r="AU1798" s="104"/>
      <c r="AV1798" s="104"/>
      <c r="AW1798" s="104"/>
      <c r="AX1798" s="104"/>
      <c r="AY1798" s="104"/>
      <c r="BH1798" s="104"/>
      <c r="BJ1798" s="104"/>
      <c r="BK1798" s="104"/>
      <c r="BL1798" s="104"/>
      <c r="BM1798" s="104"/>
      <c r="BN1798" s="104"/>
      <c r="BO1798" s="104"/>
      <c r="BP1798" s="104"/>
      <c r="BQ1798" s="104"/>
      <c r="BR1798" s="104"/>
      <c r="BS1798" s="104"/>
      <c r="BT1798" s="104"/>
      <c r="BV1798" s="104"/>
      <c r="BW1798" s="104"/>
      <c r="BX1798" s="104"/>
      <c r="BY1798" s="104"/>
      <c r="BZ1798" s="104"/>
      <c r="CA1798" s="104"/>
      <c r="CB1798" s="104"/>
      <c r="CC1798" s="104"/>
      <c r="CD1798" s="104"/>
      <c r="CE1798" s="104"/>
      <c r="CF1798" s="104"/>
      <c r="CG1798" s="104"/>
      <c r="CJ1798" s="104"/>
      <c r="CL1798" s="104"/>
      <c r="CM1798" s="104"/>
      <c r="CN1798" s="104"/>
      <c r="CO1798" s="104"/>
      <c r="CP1798" s="104"/>
      <c r="CQ1798" s="104"/>
      <c r="CR1798" s="104"/>
      <c r="CS1798" s="104"/>
      <c r="CT1798" s="104"/>
      <c r="CU1798" s="104"/>
    </row>
    <row r="1799" spans="1:99" ht="13" x14ac:dyDescent="0.3">
      <c r="A1799" s="104"/>
      <c r="B1799" s="104"/>
      <c r="C1799" s="104"/>
      <c r="D1799" s="104"/>
      <c r="E1799" s="104"/>
      <c r="F1799" s="104"/>
      <c r="G1799" s="104"/>
      <c r="H1799" s="104"/>
      <c r="I1799" s="104"/>
      <c r="J1799" s="104"/>
      <c r="K1799" s="104"/>
      <c r="L1799" s="104"/>
      <c r="M1799" s="104"/>
      <c r="P1799" s="104"/>
      <c r="Q1799" s="104"/>
      <c r="U1799" s="104"/>
      <c r="AQ1799" s="104"/>
      <c r="AR1799" s="104"/>
      <c r="AS1799" s="104"/>
      <c r="AT1799" s="104"/>
      <c r="AU1799" s="104"/>
      <c r="AV1799" s="104"/>
      <c r="AW1799" s="104"/>
      <c r="AX1799" s="104"/>
      <c r="AY1799" s="104"/>
      <c r="BH1799" s="104"/>
      <c r="BJ1799" s="104"/>
      <c r="BK1799" s="104"/>
      <c r="BL1799" s="104"/>
      <c r="BM1799" s="104"/>
      <c r="BN1799" s="104"/>
      <c r="BO1799" s="104"/>
      <c r="BP1799" s="104"/>
      <c r="BQ1799" s="104"/>
      <c r="BR1799" s="104"/>
      <c r="BS1799" s="104"/>
      <c r="BT1799" s="104"/>
      <c r="BV1799" s="104"/>
      <c r="BW1799" s="104"/>
      <c r="BX1799" s="104"/>
      <c r="BY1799" s="104"/>
      <c r="BZ1799" s="104"/>
      <c r="CA1799" s="104"/>
      <c r="CB1799" s="104"/>
      <c r="CC1799" s="104"/>
      <c r="CD1799" s="104"/>
      <c r="CE1799" s="104"/>
      <c r="CF1799" s="104"/>
      <c r="CG1799" s="104"/>
      <c r="CJ1799" s="104"/>
      <c r="CL1799" s="104"/>
      <c r="CM1799" s="104"/>
      <c r="CN1799" s="104"/>
      <c r="CO1799" s="104"/>
      <c r="CP1799" s="104"/>
      <c r="CQ1799" s="104"/>
      <c r="CR1799" s="104"/>
      <c r="CS1799" s="104"/>
      <c r="CT1799" s="104"/>
      <c r="CU1799" s="104"/>
    </row>
    <row r="1800" spans="1:99" ht="13" x14ac:dyDescent="0.3">
      <c r="A1800" s="104"/>
      <c r="B1800" s="104"/>
      <c r="C1800" s="104"/>
      <c r="D1800" s="104"/>
      <c r="E1800" s="104"/>
      <c r="F1800" s="104"/>
      <c r="G1800" s="104"/>
      <c r="H1800" s="104"/>
      <c r="I1800" s="104"/>
      <c r="J1800" s="104"/>
      <c r="K1800" s="104"/>
      <c r="L1800" s="104"/>
      <c r="M1800" s="104"/>
      <c r="P1800" s="104"/>
      <c r="Q1800" s="104"/>
      <c r="U1800" s="104"/>
      <c r="AQ1800" s="104"/>
      <c r="AR1800" s="104"/>
      <c r="AS1800" s="104"/>
      <c r="AT1800" s="104"/>
      <c r="AU1800" s="104"/>
      <c r="AV1800" s="104"/>
      <c r="AW1800" s="104"/>
      <c r="AX1800" s="104"/>
      <c r="AY1800" s="104"/>
      <c r="BH1800" s="104"/>
      <c r="BJ1800" s="104"/>
      <c r="BK1800" s="104"/>
      <c r="BL1800" s="104"/>
      <c r="BM1800" s="104"/>
      <c r="BN1800" s="104"/>
      <c r="BO1800" s="104"/>
      <c r="BP1800" s="104"/>
      <c r="BQ1800" s="104"/>
      <c r="BR1800" s="104"/>
      <c r="BS1800" s="104"/>
      <c r="BT1800" s="104"/>
      <c r="BV1800" s="104"/>
      <c r="BW1800" s="104"/>
      <c r="BX1800" s="104"/>
      <c r="BY1800" s="104"/>
      <c r="BZ1800" s="104"/>
      <c r="CA1800" s="104"/>
      <c r="CB1800" s="104"/>
      <c r="CC1800" s="104"/>
      <c r="CD1800" s="104"/>
      <c r="CE1800" s="104"/>
      <c r="CF1800" s="104"/>
      <c r="CG1800" s="104"/>
      <c r="CJ1800" s="104"/>
      <c r="CL1800" s="104"/>
      <c r="CM1800" s="104"/>
      <c r="CN1800" s="104"/>
      <c r="CO1800" s="104"/>
      <c r="CP1800" s="104"/>
      <c r="CQ1800" s="104"/>
      <c r="CR1800" s="104"/>
      <c r="CS1800" s="104"/>
      <c r="CT1800" s="104"/>
      <c r="CU1800" s="104"/>
    </row>
    <row r="1801" spans="1:99" ht="13" x14ac:dyDescent="0.3">
      <c r="A1801" s="104"/>
      <c r="B1801" s="104"/>
      <c r="C1801" s="104"/>
      <c r="D1801" s="104"/>
      <c r="E1801" s="104"/>
      <c r="F1801" s="104"/>
      <c r="G1801" s="104"/>
      <c r="H1801" s="104"/>
      <c r="I1801" s="104"/>
      <c r="J1801" s="104"/>
      <c r="K1801" s="104"/>
      <c r="L1801" s="104"/>
      <c r="M1801" s="104"/>
      <c r="P1801" s="104"/>
      <c r="Q1801" s="104"/>
      <c r="U1801" s="104"/>
      <c r="AQ1801" s="104"/>
      <c r="AR1801" s="104"/>
      <c r="AS1801" s="104"/>
      <c r="AT1801" s="104"/>
      <c r="AU1801" s="104"/>
      <c r="AV1801" s="104"/>
      <c r="AW1801" s="104"/>
      <c r="AX1801" s="104"/>
      <c r="AY1801" s="104"/>
      <c r="BH1801" s="104"/>
      <c r="BJ1801" s="104"/>
      <c r="BK1801" s="104"/>
      <c r="BL1801" s="104"/>
      <c r="BM1801" s="104"/>
      <c r="BN1801" s="104"/>
      <c r="BO1801" s="104"/>
      <c r="BP1801" s="104"/>
      <c r="BQ1801" s="104"/>
      <c r="BR1801" s="104"/>
      <c r="BS1801" s="104"/>
      <c r="BT1801" s="104"/>
      <c r="BV1801" s="104"/>
      <c r="BW1801" s="104"/>
      <c r="BX1801" s="104"/>
      <c r="BY1801" s="104"/>
      <c r="BZ1801" s="104"/>
      <c r="CA1801" s="104"/>
      <c r="CB1801" s="104"/>
      <c r="CC1801" s="104"/>
      <c r="CD1801" s="104"/>
      <c r="CE1801" s="104"/>
      <c r="CF1801" s="104"/>
      <c r="CG1801" s="104"/>
      <c r="CJ1801" s="104"/>
      <c r="CL1801" s="104"/>
      <c r="CM1801" s="104"/>
      <c r="CN1801" s="104"/>
      <c r="CO1801" s="104"/>
      <c r="CP1801" s="104"/>
      <c r="CQ1801" s="104"/>
      <c r="CR1801" s="104"/>
      <c r="CS1801" s="104"/>
      <c r="CT1801" s="104"/>
      <c r="CU1801" s="104"/>
    </row>
    <row r="1802" spans="1:99" ht="13" x14ac:dyDescent="0.3">
      <c r="A1802" s="104"/>
      <c r="B1802" s="104"/>
      <c r="C1802" s="104"/>
      <c r="D1802" s="104"/>
      <c r="E1802" s="104"/>
      <c r="F1802" s="104"/>
      <c r="G1802" s="104"/>
      <c r="H1802" s="104"/>
      <c r="I1802" s="104"/>
      <c r="J1802" s="104"/>
      <c r="K1802" s="104"/>
      <c r="L1802" s="104"/>
      <c r="M1802" s="104"/>
      <c r="P1802" s="104"/>
      <c r="Q1802" s="104"/>
      <c r="U1802" s="104"/>
      <c r="AQ1802" s="104"/>
      <c r="AR1802" s="104"/>
      <c r="AS1802" s="104"/>
      <c r="AT1802" s="104"/>
      <c r="AU1802" s="104"/>
      <c r="AV1802" s="104"/>
      <c r="AW1802" s="104"/>
      <c r="AX1802" s="104"/>
      <c r="AY1802" s="104"/>
      <c r="BH1802" s="104"/>
      <c r="BJ1802" s="104"/>
      <c r="BK1802" s="104"/>
      <c r="BL1802" s="104"/>
      <c r="BM1802" s="104"/>
      <c r="BN1802" s="104"/>
      <c r="BO1802" s="104"/>
      <c r="BP1802" s="104"/>
      <c r="BQ1802" s="104"/>
      <c r="BR1802" s="104"/>
      <c r="BS1802" s="104"/>
      <c r="BT1802" s="104"/>
      <c r="BV1802" s="104"/>
      <c r="BW1802" s="104"/>
      <c r="BX1802" s="104"/>
      <c r="BY1802" s="104"/>
      <c r="BZ1802" s="104"/>
      <c r="CA1802" s="104"/>
      <c r="CB1802" s="104"/>
      <c r="CC1802" s="104"/>
      <c r="CD1802" s="104"/>
      <c r="CE1802" s="104"/>
      <c r="CF1802" s="104"/>
      <c r="CG1802" s="104"/>
      <c r="CJ1802" s="104"/>
      <c r="CL1802" s="104"/>
      <c r="CM1802" s="104"/>
      <c r="CN1802" s="104"/>
      <c r="CO1802" s="104"/>
      <c r="CP1802" s="104"/>
      <c r="CQ1802" s="104"/>
      <c r="CR1802" s="104"/>
      <c r="CS1802" s="104"/>
      <c r="CT1802" s="104"/>
      <c r="CU1802" s="104"/>
    </row>
    <row r="1803" spans="1:99" ht="13" x14ac:dyDescent="0.3">
      <c r="A1803" s="104"/>
      <c r="B1803" s="104"/>
      <c r="C1803" s="104"/>
      <c r="D1803" s="104"/>
      <c r="E1803" s="104"/>
      <c r="F1803" s="104"/>
      <c r="G1803" s="104"/>
      <c r="H1803" s="104"/>
      <c r="I1803" s="104"/>
      <c r="J1803" s="104"/>
      <c r="K1803" s="104"/>
      <c r="L1803" s="104"/>
      <c r="M1803" s="104"/>
      <c r="P1803" s="104"/>
      <c r="Q1803" s="104"/>
      <c r="U1803" s="104"/>
      <c r="AQ1803" s="104"/>
      <c r="AR1803" s="104"/>
      <c r="AS1803" s="104"/>
      <c r="AT1803" s="104"/>
      <c r="AU1803" s="104"/>
      <c r="AV1803" s="104"/>
      <c r="AW1803" s="104"/>
      <c r="AX1803" s="104"/>
      <c r="AY1803" s="104"/>
      <c r="BH1803" s="104"/>
      <c r="BJ1803" s="104"/>
      <c r="BK1803" s="104"/>
      <c r="BL1803" s="104"/>
      <c r="BM1803" s="104"/>
      <c r="BN1803" s="104"/>
      <c r="BO1803" s="104"/>
      <c r="BP1803" s="104"/>
      <c r="BQ1803" s="104"/>
      <c r="BR1803" s="104"/>
      <c r="BS1803" s="104"/>
      <c r="BT1803" s="104"/>
      <c r="BV1803" s="104"/>
      <c r="BW1803" s="104"/>
      <c r="BX1803" s="104"/>
      <c r="BY1803" s="104"/>
      <c r="BZ1803" s="104"/>
      <c r="CA1803" s="104"/>
      <c r="CB1803" s="104"/>
      <c r="CC1803" s="104"/>
      <c r="CD1803" s="104"/>
      <c r="CE1803" s="104"/>
      <c r="CF1803" s="104"/>
      <c r="CG1803" s="104"/>
      <c r="CJ1803" s="104"/>
      <c r="CL1803" s="104"/>
      <c r="CM1803" s="104"/>
      <c r="CN1803" s="104"/>
      <c r="CO1803" s="104"/>
      <c r="CP1803" s="104"/>
      <c r="CQ1803" s="104"/>
      <c r="CR1803" s="104"/>
      <c r="CS1803" s="104"/>
      <c r="CT1803" s="104"/>
      <c r="CU1803" s="104"/>
    </row>
    <row r="1804" spans="1:99" ht="13" x14ac:dyDescent="0.3">
      <c r="A1804" s="104"/>
      <c r="B1804" s="104"/>
      <c r="C1804" s="104"/>
      <c r="D1804" s="104"/>
      <c r="E1804" s="104"/>
      <c r="F1804" s="104"/>
      <c r="G1804" s="104"/>
      <c r="H1804" s="104"/>
      <c r="I1804" s="104"/>
      <c r="J1804" s="104"/>
      <c r="K1804" s="104"/>
      <c r="L1804" s="104"/>
      <c r="M1804" s="104"/>
      <c r="P1804" s="104"/>
      <c r="Q1804" s="104"/>
      <c r="U1804" s="104"/>
      <c r="AQ1804" s="104"/>
      <c r="AR1804" s="104"/>
      <c r="AS1804" s="104"/>
      <c r="AT1804" s="104"/>
      <c r="AU1804" s="104"/>
      <c r="AV1804" s="104"/>
      <c r="AW1804" s="104"/>
      <c r="AX1804" s="104"/>
      <c r="AY1804" s="104"/>
      <c r="BH1804" s="104"/>
      <c r="BJ1804" s="104"/>
      <c r="BK1804" s="104"/>
      <c r="BL1804" s="104"/>
      <c r="BM1804" s="104"/>
      <c r="BN1804" s="104"/>
      <c r="BO1804" s="104"/>
      <c r="BP1804" s="104"/>
      <c r="BQ1804" s="104"/>
      <c r="BR1804" s="104"/>
      <c r="BS1804" s="104"/>
      <c r="BT1804" s="104"/>
      <c r="BV1804" s="104"/>
      <c r="BW1804" s="104"/>
      <c r="BX1804" s="104"/>
      <c r="BY1804" s="104"/>
      <c r="BZ1804" s="104"/>
      <c r="CA1804" s="104"/>
      <c r="CB1804" s="104"/>
      <c r="CC1804" s="104"/>
      <c r="CD1804" s="104"/>
      <c r="CE1804" s="104"/>
      <c r="CF1804" s="104"/>
      <c r="CG1804" s="104"/>
      <c r="CJ1804" s="104"/>
      <c r="CL1804" s="104"/>
      <c r="CM1804" s="104"/>
      <c r="CN1804" s="104"/>
      <c r="CO1804" s="104"/>
      <c r="CP1804" s="104"/>
      <c r="CQ1804" s="104"/>
      <c r="CR1804" s="104"/>
      <c r="CS1804" s="104"/>
      <c r="CT1804" s="104"/>
      <c r="CU1804" s="104"/>
    </row>
    <row r="1805" spans="1:99" ht="13" x14ac:dyDescent="0.3">
      <c r="A1805" s="104"/>
      <c r="B1805" s="104"/>
      <c r="C1805" s="104"/>
      <c r="D1805" s="104"/>
      <c r="E1805" s="104"/>
      <c r="F1805" s="104"/>
      <c r="G1805" s="104"/>
      <c r="H1805" s="104"/>
      <c r="I1805" s="104"/>
      <c r="J1805" s="104"/>
      <c r="K1805" s="104"/>
      <c r="L1805" s="104"/>
      <c r="M1805" s="104"/>
      <c r="P1805" s="104"/>
      <c r="Q1805" s="104"/>
      <c r="U1805" s="104"/>
      <c r="AQ1805" s="104"/>
      <c r="AR1805" s="104"/>
      <c r="AS1805" s="104"/>
      <c r="AT1805" s="104"/>
      <c r="AU1805" s="104"/>
      <c r="AV1805" s="104"/>
      <c r="AW1805" s="104"/>
      <c r="AX1805" s="104"/>
      <c r="AY1805" s="104"/>
      <c r="BH1805" s="104"/>
      <c r="BJ1805" s="104"/>
      <c r="BK1805" s="104"/>
      <c r="BL1805" s="104"/>
      <c r="BM1805" s="104"/>
      <c r="BN1805" s="104"/>
      <c r="BO1805" s="104"/>
      <c r="BP1805" s="104"/>
      <c r="BQ1805" s="104"/>
      <c r="BR1805" s="104"/>
      <c r="BS1805" s="104"/>
      <c r="BT1805" s="104"/>
      <c r="BV1805" s="104"/>
      <c r="BW1805" s="104"/>
      <c r="BX1805" s="104"/>
      <c r="BY1805" s="104"/>
      <c r="BZ1805" s="104"/>
      <c r="CA1805" s="104"/>
      <c r="CB1805" s="104"/>
      <c r="CC1805" s="104"/>
      <c r="CD1805" s="104"/>
      <c r="CE1805" s="104"/>
      <c r="CF1805" s="104"/>
      <c r="CG1805" s="104"/>
      <c r="CJ1805" s="104"/>
      <c r="CL1805" s="104"/>
      <c r="CM1805" s="104"/>
      <c r="CN1805" s="104"/>
      <c r="CO1805" s="104"/>
      <c r="CP1805" s="104"/>
      <c r="CQ1805" s="104"/>
      <c r="CR1805" s="104"/>
      <c r="CS1805" s="104"/>
      <c r="CT1805" s="104"/>
      <c r="CU1805" s="104"/>
    </row>
    <row r="1806" spans="1:99" ht="13" x14ac:dyDescent="0.3">
      <c r="A1806" s="104"/>
      <c r="B1806" s="104"/>
      <c r="C1806" s="104"/>
      <c r="D1806" s="104"/>
      <c r="E1806" s="104"/>
      <c r="F1806" s="104"/>
      <c r="G1806" s="104"/>
      <c r="H1806" s="104"/>
      <c r="I1806" s="104"/>
      <c r="J1806" s="104"/>
      <c r="K1806" s="104"/>
      <c r="L1806" s="104"/>
      <c r="M1806" s="104"/>
      <c r="P1806" s="104"/>
      <c r="Q1806" s="104"/>
      <c r="U1806" s="104"/>
      <c r="AQ1806" s="104"/>
      <c r="AR1806" s="104"/>
      <c r="AS1806" s="104"/>
      <c r="AT1806" s="104"/>
      <c r="AU1806" s="104"/>
      <c r="AV1806" s="104"/>
      <c r="AW1806" s="104"/>
      <c r="AX1806" s="104"/>
      <c r="AY1806" s="104"/>
      <c r="BH1806" s="104"/>
      <c r="BJ1806" s="104"/>
      <c r="BK1806" s="104"/>
      <c r="BL1806" s="104"/>
      <c r="BM1806" s="104"/>
      <c r="BN1806" s="104"/>
      <c r="BO1806" s="104"/>
      <c r="BP1806" s="104"/>
      <c r="BQ1806" s="104"/>
      <c r="BR1806" s="104"/>
      <c r="BS1806" s="104"/>
      <c r="BT1806" s="104"/>
      <c r="BV1806" s="104"/>
      <c r="BW1806" s="104"/>
      <c r="BX1806" s="104"/>
      <c r="BY1806" s="104"/>
      <c r="BZ1806" s="104"/>
      <c r="CA1806" s="104"/>
      <c r="CB1806" s="104"/>
      <c r="CC1806" s="104"/>
      <c r="CD1806" s="104"/>
      <c r="CE1806" s="104"/>
      <c r="CF1806" s="104"/>
      <c r="CG1806" s="104"/>
      <c r="CJ1806" s="104"/>
      <c r="CL1806" s="104"/>
      <c r="CM1806" s="104"/>
      <c r="CN1806" s="104"/>
      <c r="CO1806" s="104"/>
      <c r="CP1806" s="104"/>
      <c r="CQ1806" s="104"/>
      <c r="CR1806" s="104"/>
      <c r="CS1806" s="104"/>
      <c r="CT1806" s="104"/>
      <c r="CU1806" s="104"/>
    </row>
    <row r="1807" spans="1:99" ht="13" x14ac:dyDescent="0.3">
      <c r="A1807" s="104"/>
      <c r="B1807" s="104"/>
      <c r="C1807" s="104"/>
      <c r="D1807" s="104"/>
      <c r="E1807" s="104"/>
      <c r="F1807" s="104"/>
      <c r="G1807" s="104"/>
      <c r="H1807" s="104"/>
      <c r="I1807" s="104"/>
      <c r="J1807" s="104"/>
      <c r="K1807" s="104"/>
      <c r="L1807" s="104"/>
      <c r="M1807" s="104"/>
      <c r="P1807" s="104"/>
      <c r="Q1807" s="104"/>
      <c r="U1807" s="104"/>
      <c r="AQ1807" s="104"/>
      <c r="AR1807" s="104"/>
      <c r="AS1807" s="104"/>
      <c r="AT1807" s="104"/>
      <c r="AU1807" s="104"/>
      <c r="AV1807" s="104"/>
      <c r="AW1807" s="104"/>
      <c r="AX1807" s="104"/>
      <c r="AY1807" s="104"/>
      <c r="BH1807" s="104"/>
      <c r="BJ1807" s="104"/>
      <c r="BK1807" s="104"/>
      <c r="BL1807" s="104"/>
      <c r="BM1807" s="104"/>
      <c r="BN1807" s="104"/>
      <c r="BO1807" s="104"/>
      <c r="BP1807" s="104"/>
      <c r="BQ1807" s="104"/>
      <c r="BR1807" s="104"/>
      <c r="BS1807" s="104"/>
      <c r="BT1807" s="104"/>
      <c r="BV1807" s="104"/>
      <c r="BW1807" s="104"/>
      <c r="BX1807" s="104"/>
      <c r="BY1807" s="104"/>
      <c r="BZ1807" s="104"/>
      <c r="CA1807" s="104"/>
      <c r="CB1807" s="104"/>
      <c r="CC1807" s="104"/>
      <c r="CD1807" s="104"/>
      <c r="CE1807" s="104"/>
      <c r="CF1807" s="104"/>
      <c r="CG1807" s="104"/>
      <c r="CJ1807" s="104"/>
      <c r="CL1807" s="104"/>
      <c r="CM1807" s="104"/>
      <c r="CN1807" s="104"/>
      <c r="CO1807" s="104"/>
      <c r="CP1807" s="104"/>
      <c r="CQ1807" s="104"/>
      <c r="CR1807" s="104"/>
      <c r="CS1807" s="104"/>
      <c r="CT1807" s="104"/>
      <c r="CU1807" s="104"/>
    </row>
    <row r="1808" spans="1:99" ht="13" x14ac:dyDescent="0.3">
      <c r="A1808" s="104"/>
      <c r="B1808" s="104"/>
      <c r="C1808" s="104"/>
      <c r="D1808" s="104"/>
      <c r="E1808" s="104"/>
      <c r="F1808" s="104"/>
      <c r="G1808" s="104"/>
      <c r="H1808" s="104"/>
      <c r="I1808" s="104"/>
      <c r="J1808" s="104"/>
      <c r="K1808" s="104"/>
      <c r="L1808" s="104"/>
      <c r="M1808" s="104"/>
      <c r="P1808" s="104"/>
      <c r="Q1808" s="104"/>
      <c r="U1808" s="104"/>
      <c r="AQ1808" s="104"/>
      <c r="AR1808" s="104"/>
      <c r="AS1808" s="104"/>
      <c r="AT1808" s="104"/>
      <c r="AU1808" s="104"/>
      <c r="AV1808" s="104"/>
      <c r="AW1808" s="104"/>
      <c r="AX1808" s="104"/>
      <c r="AY1808" s="104"/>
      <c r="BH1808" s="104"/>
      <c r="BJ1808" s="104"/>
      <c r="BK1808" s="104"/>
      <c r="BL1808" s="104"/>
      <c r="BM1808" s="104"/>
      <c r="BN1808" s="104"/>
      <c r="BO1808" s="104"/>
      <c r="BP1808" s="104"/>
      <c r="BQ1808" s="104"/>
      <c r="BR1808" s="104"/>
      <c r="BS1808" s="104"/>
      <c r="BT1808" s="104"/>
      <c r="BV1808" s="104"/>
      <c r="BW1808" s="104"/>
      <c r="BX1808" s="104"/>
      <c r="BY1808" s="104"/>
      <c r="BZ1808" s="104"/>
      <c r="CA1808" s="104"/>
      <c r="CB1808" s="104"/>
      <c r="CC1808" s="104"/>
      <c r="CD1808" s="104"/>
      <c r="CE1808" s="104"/>
      <c r="CF1808" s="104"/>
      <c r="CG1808" s="104"/>
      <c r="CJ1808" s="104"/>
      <c r="CL1808" s="104"/>
      <c r="CM1808" s="104"/>
      <c r="CN1808" s="104"/>
      <c r="CO1808" s="104"/>
      <c r="CP1808" s="104"/>
      <c r="CQ1808" s="104"/>
      <c r="CR1808" s="104"/>
      <c r="CS1808" s="104"/>
      <c r="CT1808" s="104"/>
      <c r="CU1808" s="104"/>
    </row>
    <row r="1809" spans="1:99" ht="13" x14ac:dyDescent="0.3">
      <c r="A1809" s="104"/>
      <c r="B1809" s="104"/>
      <c r="C1809" s="104"/>
      <c r="D1809" s="104"/>
      <c r="E1809" s="104"/>
      <c r="F1809" s="104"/>
      <c r="G1809" s="104"/>
      <c r="H1809" s="104"/>
      <c r="I1809" s="104"/>
      <c r="J1809" s="104"/>
      <c r="K1809" s="104"/>
      <c r="L1809" s="104"/>
      <c r="M1809" s="104"/>
      <c r="P1809" s="104"/>
      <c r="Q1809" s="104"/>
      <c r="U1809" s="104"/>
      <c r="AQ1809" s="104"/>
      <c r="AR1809" s="104"/>
      <c r="AS1809" s="104"/>
      <c r="AT1809" s="104"/>
      <c r="AU1809" s="104"/>
      <c r="AV1809" s="104"/>
      <c r="AW1809" s="104"/>
      <c r="AX1809" s="104"/>
      <c r="AY1809" s="104"/>
      <c r="BH1809" s="104"/>
      <c r="BJ1809" s="104"/>
      <c r="BK1809" s="104"/>
      <c r="BL1809" s="104"/>
      <c r="BM1809" s="104"/>
      <c r="BN1809" s="104"/>
      <c r="BO1809" s="104"/>
      <c r="BP1809" s="104"/>
      <c r="BQ1809" s="104"/>
      <c r="BR1809" s="104"/>
      <c r="BS1809" s="104"/>
      <c r="BT1809" s="104"/>
      <c r="BV1809" s="104"/>
      <c r="BW1809" s="104"/>
      <c r="BX1809" s="104"/>
      <c r="BY1809" s="104"/>
      <c r="BZ1809" s="104"/>
      <c r="CA1809" s="104"/>
      <c r="CB1809" s="104"/>
      <c r="CC1809" s="104"/>
      <c r="CD1809" s="104"/>
      <c r="CE1809" s="104"/>
      <c r="CF1809" s="104"/>
      <c r="CG1809" s="104"/>
      <c r="CJ1809" s="104"/>
      <c r="CL1809" s="104"/>
      <c r="CM1809" s="104"/>
      <c r="CN1809" s="104"/>
      <c r="CO1809" s="104"/>
      <c r="CP1809" s="104"/>
      <c r="CQ1809" s="104"/>
      <c r="CR1809" s="104"/>
      <c r="CS1809" s="104"/>
      <c r="CT1809" s="104"/>
      <c r="CU1809" s="104"/>
    </row>
    <row r="1810" spans="1:99" ht="13" x14ac:dyDescent="0.3">
      <c r="A1810" s="104"/>
      <c r="B1810" s="104"/>
      <c r="C1810" s="104"/>
      <c r="D1810" s="104"/>
      <c r="E1810" s="104"/>
      <c r="F1810" s="104"/>
      <c r="G1810" s="104"/>
      <c r="H1810" s="104"/>
      <c r="I1810" s="104"/>
      <c r="J1810" s="104"/>
      <c r="K1810" s="104"/>
      <c r="L1810" s="104"/>
      <c r="M1810" s="104"/>
      <c r="P1810" s="104"/>
      <c r="Q1810" s="104"/>
      <c r="U1810" s="104"/>
      <c r="AQ1810" s="104"/>
      <c r="AR1810" s="104"/>
      <c r="AS1810" s="104"/>
      <c r="AT1810" s="104"/>
      <c r="AU1810" s="104"/>
      <c r="AV1810" s="104"/>
      <c r="AW1810" s="104"/>
      <c r="AX1810" s="104"/>
      <c r="AY1810" s="104"/>
      <c r="BH1810" s="104"/>
      <c r="BJ1810" s="104"/>
      <c r="BK1810" s="104"/>
      <c r="BL1810" s="104"/>
      <c r="BM1810" s="104"/>
      <c r="BN1810" s="104"/>
      <c r="BO1810" s="104"/>
      <c r="BP1810" s="104"/>
      <c r="BQ1810" s="104"/>
      <c r="BR1810" s="104"/>
      <c r="BS1810" s="104"/>
      <c r="BT1810" s="104"/>
      <c r="BV1810" s="104"/>
      <c r="BW1810" s="104"/>
      <c r="BX1810" s="104"/>
      <c r="BY1810" s="104"/>
      <c r="BZ1810" s="104"/>
      <c r="CA1810" s="104"/>
      <c r="CB1810" s="104"/>
      <c r="CC1810" s="104"/>
      <c r="CD1810" s="104"/>
      <c r="CE1810" s="104"/>
      <c r="CF1810" s="104"/>
      <c r="CG1810" s="104"/>
      <c r="CJ1810" s="104"/>
      <c r="CL1810" s="104"/>
      <c r="CM1810" s="104"/>
      <c r="CN1810" s="104"/>
      <c r="CO1810" s="104"/>
      <c r="CP1810" s="104"/>
      <c r="CQ1810" s="104"/>
      <c r="CR1810" s="104"/>
      <c r="CS1810" s="104"/>
      <c r="CT1810" s="104"/>
      <c r="CU1810" s="104"/>
    </row>
    <row r="1811" spans="1:99" ht="13" x14ac:dyDescent="0.3">
      <c r="A1811" s="104"/>
      <c r="B1811" s="104"/>
      <c r="C1811" s="104"/>
      <c r="D1811" s="104"/>
      <c r="E1811" s="104"/>
      <c r="F1811" s="104"/>
      <c r="G1811" s="104"/>
      <c r="H1811" s="104"/>
      <c r="I1811" s="104"/>
      <c r="J1811" s="104"/>
      <c r="K1811" s="104"/>
      <c r="L1811" s="104"/>
      <c r="M1811" s="104"/>
      <c r="P1811" s="104"/>
      <c r="Q1811" s="104"/>
      <c r="U1811" s="104"/>
      <c r="AQ1811" s="104"/>
      <c r="AR1811" s="104"/>
      <c r="AS1811" s="104"/>
      <c r="AT1811" s="104"/>
      <c r="AU1811" s="104"/>
      <c r="AV1811" s="104"/>
      <c r="AW1811" s="104"/>
      <c r="AX1811" s="104"/>
      <c r="AY1811" s="104"/>
      <c r="BH1811" s="104"/>
      <c r="BJ1811" s="104"/>
      <c r="BK1811" s="104"/>
      <c r="BL1811" s="104"/>
      <c r="BM1811" s="104"/>
      <c r="BN1811" s="104"/>
      <c r="BO1811" s="104"/>
      <c r="BP1811" s="104"/>
      <c r="BQ1811" s="104"/>
      <c r="BR1811" s="104"/>
      <c r="BS1811" s="104"/>
      <c r="BT1811" s="104"/>
      <c r="BV1811" s="104"/>
      <c r="BW1811" s="104"/>
      <c r="BX1811" s="104"/>
      <c r="BY1811" s="104"/>
      <c r="BZ1811" s="104"/>
      <c r="CA1811" s="104"/>
      <c r="CB1811" s="104"/>
      <c r="CC1811" s="104"/>
      <c r="CD1811" s="104"/>
      <c r="CE1811" s="104"/>
      <c r="CF1811" s="104"/>
      <c r="CG1811" s="104"/>
      <c r="CJ1811" s="104"/>
      <c r="CL1811" s="104"/>
      <c r="CM1811" s="104"/>
      <c r="CN1811" s="104"/>
      <c r="CO1811" s="104"/>
      <c r="CP1811" s="104"/>
      <c r="CQ1811" s="104"/>
      <c r="CR1811" s="104"/>
      <c r="CS1811" s="104"/>
      <c r="CT1811" s="104"/>
      <c r="CU1811" s="104"/>
    </row>
    <row r="1812" spans="1:99" ht="13" x14ac:dyDescent="0.3">
      <c r="A1812" s="104"/>
      <c r="B1812" s="104"/>
      <c r="C1812" s="104"/>
      <c r="D1812" s="104"/>
      <c r="E1812" s="104"/>
      <c r="F1812" s="104"/>
      <c r="G1812" s="104"/>
      <c r="H1812" s="104"/>
      <c r="I1812" s="104"/>
      <c r="J1812" s="104"/>
      <c r="K1812" s="104"/>
      <c r="L1812" s="104"/>
      <c r="M1812" s="104"/>
      <c r="P1812" s="104"/>
      <c r="Q1812" s="104"/>
      <c r="U1812" s="104"/>
      <c r="AQ1812" s="104"/>
      <c r="AR1812" s="104"/>
      <c r="AS1812" s="104"/>
      <c r="AT1812" s="104"/>
      <c r="AU1812" s="104"/>
      <c r="AV1812" s="104"/>
      <c r="AW1812" s="104"/>
      <c r="AX1812" s="104"/>
      <c r="AY1812" s="104"/>
      <c r="BH1812" s="104"/>
      <c r="BJ1812" s="104"/>
      <c r="BK1812" s="104"/>
      <c r="BL1812" s="104"/>
      <c r="BM1812" s="104"/>
      <c r="BN1812" s="104"/>
      <c r="BO1812" s="104"/>
      <c r="BP1812" s="104"/>
      <c r="BQ1812" s="104"/>
      <c r="BR1812" s="104"/>
      <c r="BS1812" s="104"/>
      <c r="BT1812" s="104"/>
      <c r="BV1812" s="104"/>
      <c r="BW1812" s="104"/>
      <c r="BX1812" s="104"/>
      <c r="BY1812" s="104"/>
      <c r="BZ1812" s="104"/>
      <c r="CA1812" s="104"/>
      <c r="CB1812" s="104"/>
      <c r="CC1812" s="104"/>
      <c r="CD1812" s="104"/>
      <c r="CE1812" s="104"/>
      <c r="CF1812" s="104"/>
      <c r="CG1812" s="104"/>
      <c r="CJ1812" s="104"/>
      <c r="CL1812" s="104"/>
      <c r="CM1812" s="104"/>
      <c r="CN1812" s="104"/>
      <c r="CO1812" s="104"/>
      <c r="CP1812" s="104"/>
      <c r="CQ1812" s="104"/>
      <c r="CR1812" s="104"/>
      <c r="CS1812" s="104"/>
      <c r="CT1812" s="104"/>
      <c r="CU1812" s="104"/>
    </row>
    <row r="1813" spans="1:99" ht="13" x14ac:dyDescent="0.3">
      <c r="A1813" s="104"/>
      <c r="B1813" s="104"/>
      <c r="C1813" s="104"/>
      <c r="D1813" s="104"/>
      <c r="E1813" s="104"/>
      <c r="F1813" s="104"/>
      <c r="G1813" s="104"/>
      <c r="H1813" s="104"/>
      <c r="I1813" s="104"/>
      <c r="J1813" s="104"/>
      <c r="K1813" s="104"/>
      <c r="L1813" s="104"/>
      <c r="M1813" s="104"/>
      <c r="P1813" s="104"/>
      <c r="Q1813" s="104"/>
      <c r="U1813" s="104"/>
      <c r="AQ1813" s="104"/>
      <c r="AR1813" s="104"/>
      <c r="AS1813" s="104"/>
      <c r="AT1813" s="104"/>
      <c r="AU1813" s="104"/>
      <c r="AV1813" s="104"/>
      <c r="AW1813" s="104"/>
      <c r="AX1813" s="104"/>
      <c r="AY1813" s="104"/>
      <c r="BH1813" s="104"/>
      <c r="BJ1813" s="104"/>
      <c r="BK1813" s="104"/>
      <c r="BL1813" s="104"/>
      <c r="BM1813" s="104"/>
      <c r="BN1813" s="104"/>
      <c r="BO1813" s="104"/>
      <c r="BP1813" s="104"/>
      <c r="BQ1813" s="104"/>
      <c r="BR1813" s="104"/>
      <c r="BS1813" s="104"/>
      <c r="BT1813" s="104"/>
      <c r="BV1813" s="104"/>
      <c r="BW1813" s="104"/>
      <c r="BX1813" s="104"/>
      <c r="BY1813" s="104"/>
      <c r="BZ1813" s="104"/>
      <c r="CA1813" s="104"/>
      <c r="CB1813" s="104"/>
      <c r="CC1813" s="104"/>
      <c r="CD1813" s="104"/>
      <c r="CE1813" s="104"/>
      <c r="CF1813" s="104"/>
      <c r="CG1813" s="104"/>
      <c r="CJ1813" s="104"/>
      <c r="CL1813" s="104"/>
      <c r="CM1813" s="104"/>
      <c r="CN1813" s="104"/>
      <c r="CO1813" s="104"/>
      <c r="CP1813" s="104"/>
      <c r="CQ1813" s="104"/>
      <c r="CR1813" s="104"/>
      <c r="CS1813" s="104"/>
      <c r="CT1813" s="104"/>
      <c r="CU1813" s="104"/>
    </row>
    <row r="1814" spans="1:99" ht="13" x14ac:dyDescent="0.3">
      <c r="A1814" s="104"/>
      <c r="B1814" s="104"/>
      <c r="C1814" s="104"/>
      <c r="D1814" s="104"/>
      <c r="E1814" s="104"/>
      <c r="F1814" s="104"/>
      <c r="G1814" s="104"/>
      <c r="H1814" s="104"/>
      <c r="I1814" s="104"/>
      <c r="J1814" s="104"/>
      <c r="K1814" s="104"/>
      <c r="L1814" s="104"/>
      <c r="M1814" s="104"/>
      <c r="P1814" s="104"/>
      <c r="Q1814" s="104"/>
      <c r="U1814" s="104"/>
      <c r="AQ1814" s="104"/>
      <c r="AR1814" s="104"/>
      <c r="AS1814" s="104"/>
      <c r="AT1814" s="104"/>
      <c r="AU1814" s="104"/>
      <c r="AV1814" s="104"/>
      <c r="AW1814" s="104"/>
      <c r="AX1814" s="104"/>
      <c r="AY1814" s="104"/>
      <c r="BH1814" s="104"/>
      <c r="BJ1814" s="104"/>
      <c r="BK1814" s="104"/>
      <c r="BL1814" s="104"/>
      <c r="BM1814" s="104"/>
      <c r="BN1814" s="104"/>
      <c r="BO1814" s="104"/>
      <c r="BP1814" s="104"/>
      <c r="BQ1814" s="104"/>
      <c r="BR1814" s="104"/>
      <c r="BS1814" s="104"/>
      <c r="BT1814" s="104"/>
      <c r="BV1814" s="104"/>
      <c r="BW1814" s="104"/>
      <c r="BX1814" s="104"/>
      <c r="BY1814" s="104"/>
      <c r="BZ1814" s="104"/>
      <c r="CA1814" s="104"/>
      <c r="CB1814" s="104"/>
      <c r="CC1814" s="104"/>
      <c r="CD1814" s="104"/>
      <c r="CE1814" s="104"/>
      <c r="CF1814" s="104"/>
      <c r="CG1814" s="104"/>
      <c r="CJ1814" s="104"/>
      <c r="CL1814" s="104"/>
      <c r="CM1814" s="104"/>
      <c r="CN1814" s="104"/>
      <c r="CO1814" s="104"/>
      <c r="CP1814" s="104"/>
      <c r="CQ1814" s="104"/>
      <c r="CR1814" s="104"/>
      <c r="CS1814" s="104"/>
      <c r="CT1814" s="104"/>
      <c r="CU1814" s="104"/>
    </row>
    <row r="1815" spans="1:99" ht="13" x14ac:dyDescent="0.3">
      <c r="A1815" s="104"/>
      <c r="B1815" s="104"/>
      <c r="C1815" s="104"/>
      <c r="D1815" s="104"/>
      <c r="E1815" s="104"/>
      <c r="F1815" s="104"/>
      <c r="G1815" s="104"/>
      <c r="H1815" s="104"/>
      <c r="I1815" s="104"/>
      <c r="J1815" s="104"/>
      <c r="K1815" s="104"/>
      <c r="L1815" s="104"/>
      <c r="M1815" s="104"/>
      <c r="P1815" s="104"/>
      <c r="Q1815" s="104"/>
      <c r="U1815" s="104"/>
      <c r="AQ1815" s="104"/>
      <c r="AR1815" s="104"/>
      <c r="AS1815" s="104"/>
      <c r="AT1815" s="104"/>
      <c r="AU1815" s="104"/>
      <c r="AV1815" s="104"/>
      <c r="AW1815" s="104"/>
      <c r="AX1815" s="104"/>
      <c r="AY1815" s="104"/>
      <c r="BH1815" s="104"/>
      <c r="BJ1815" s="104"/>
      <c r="BK1815" s="104"/>
      <c r="BL1815" s="104"/>
      <c r="BM1815" s="104"/>
      <c r="BN1815" s="104"/>
      <c r="BO1815" s="104"/>
      <c r="BP1815" s="104"/>
      <c r="BQ1815" s="104"/>
      <c r="BR1815" s="104"/>
      <c r="BS1815" s="104"/>
      <c r="BT1815" s="104"/>
      <c r="BV1815" s="104"/>
      <c r="BW1815" s="104"/>
      <c r="BX1815" s="104"/>
      <c r="BY1815" s="104"/>
      <c r="BZ1815" s="104"/>
      <c r="CA1815" s="104"/>
      <c r="CB1815" s="104"/>
      <c r="CC1815" s="104"/>
      <c r="CD1815" s="104"/>
      <c r="CE1815" s="104"/>
      <c r="CF1815" s="104"/>
      <c r="CG1815" s="104"/>
      <c r="CJ1815" s="104"/>
      <c r="CL1815" s="104"/>
      <c r="CM1815" s="104"/>
      <c r="CN1815" s="104"/>
      <c r="CO1815" s="104"/>
      <c r="CP1815" s="104"/>
      <c r="CQ1815" s="104"/>
      <c r="CR1815" s="104"/>
      <c r="CS1815" s="104"/>
      <c r="CT1815" s="104"/>
      <c r="CU1815" s="104"/>
    </row>
    <row r="1816" spans="1:99" ht="13" x14ac:dyDescent="0.3">
      <c r="A1816" s="104"/>
      <c r="B1816" s="104"/>
      <c r="C1816" s="104"/>
      <c r="D1816" s="104"/>
      <c r="E1816" s="104"/>
      <c r="F1816" s="104"/>
      <c r="G1816" s="104"/>
      <c r="H1816" s="104"/>
      <c r="I1816" s="104"/>
      <c r="J1816" s="104"/>
      <c r="K1816" s="104"/>
      <c r="L1816" s="104"/>
      <c r="M1816" s="104"/>
      <c r="P1816" s="104"/>
      <c r="Q1816" s="104"/>
      <c r="U1816" s="104"/>
      <c r="AQ1816" s="104"/>
      <c r="AR1816" s="104"/>
      <c r="AS1816" s="104"/>
      <c r="AT1816" s="104"/>
      <c r="AU1816" s="104"/>
      <c r="AV1816" s="104"/>
      <c r="AW1816" s="104"/>
      <c r="AX1816" s="104"/>
      <c r="AY1816" s="104"/>
      <c r="BH1816" s="104"/>
      <c r="BJ1816" s="104"/>
      <c r="BK1816" s="104"/>
      <c r="BL1816" s="104"/>
      <c r="BM1816" s="104"/>
      <c r="BN1816" s="104"/>
      <c r="BO1816" s="104"/>
      <c r="BP1816" s="104"/>
      <c r="BQ1816" s="104"/>
      <c r="BR1816" s="104"/>
      <c r="BS1816" s="104"/>
      <c r="BT1816" s="104"/>
      <c r="BV1816" s="104"/>
      <c r="BW1816" s="104"/>
      <c r="BX1816" s="104"/>
      <c r="BY1816" s="104"/>
      <c r="BZ1816" s="104"/>
      <c r="CA1816" s="104"/>
      <c r="CB1816" s="104"/>
      <c r="CC1816" s="104"/>
      <c r="CD1816" s="104"/>
      <c r="CE1816" s="104"/>
      <c r="CF1816" s="104"/>
      <c r="CG1816" s="104"/>
      <c r="CJ1816" s="104"/>
      <c r="CL1816" s="104"/>
      <c r="CM1816" s="104"/>
      <c r="CN1816" s="104"/>
      <c r="CO1816" s="104"/>
      <c r="CP1816" s="104"/>
      <c r="CQ1816" s="104"/>
      <c r="CR1816" s="104"/>
      <c r="CS1816" s="104"/>
      <c r="CT1816" s="104"/>
      <c r="CU1816" s="104"/>
    </row>
    <row r="1817" spans="1:99" ht="13" x14ac:dyDescent="0.3">
      <c r="A1817" s="104"/>
      <c r="B1817" s="104"/>
      <c r="C1817" s="104"/>
      <c r="D1817" s="104"/>
      <c r="E1817" s="104"/>
      <c r="F1817" s="104"/>
      <c r="G1817" s="104"/>
      <c r="H1817" s="104"/>
      <c r="I1817" s="104"/>
      <c r="J1817" s="104"/>
      <c r="K1817" s="104"/>
      <c r="L1817" s="104"/>
      <c r="M1817" s="104"/>
      <c r="P1817" s="104"/>
      <c r="Q1817" s="104"/>
      <c r="U1817" s="104"/>
      <c r="AQ1817" s="104"/>
      <c r="AR1817" s="104"/>
      <c r="AS1817" s="104"/>
      <c r="AT1817" s="104"/>
      <c r="AU1817" s="104"/>
      <c r="AV1817" s="104"/>
      <c r="AW1817" s="104"/>
      <c r="AX1817" s="104"/>
      <c r="AY1817" s="104"/>
      <c r="BH1817" s="104"/>
      <c r="BJ1817" s="104"/>
      <c r="BK1817" s="104"/>
      <c r="BL1817" s="104"/>
      <c r="BM1817" s="104"/>
      <c r="BN1817" s="104"/>
      <c r="BO1817" s="104"/>
      <c r="BP1817" s="104"/>
      <c r="BQ1817" s="104"/>
      <c r="BR1817" s="104"/>
      <c r="BS1817" s="104"/>
      <c r="BT1817" s="104"/>
      <c r="BV1817" s="104"/>
      <c r="BW1817" s="104"/>
      <c r="BX1817" s="104"/>
      <c r="BY1817" s="104"/>
      <c r="BZ1817" s="104"/>
      <c r="CA1817" s="104"/>
      <c r="CB1817" s="104"/>
      <c r="CC1817" s="104"/>
      <c r="CD1817" s="104"/>
      <c r="CE1817" s="104"/>
      <c r="CF1817" s="104"/>
      <c r="CG1817" s="104"/>
      <c r="CJ1817" s="104"/>
      <c r="CL1817" s="104"/>
      <c r="CM1817" s="104"/>
      <c r="CN1817" s="104"/>
      <c r="CO1817" s="104"/>
      <c r="CP1817" s="104"/>
      <c r="CQ1817" s="104"/>
      <c r="CR1817" s="104"/>
      <c r="CS1817" s="104"/>
      <c r="CT1817" s="104"/>
      <c r="CU1817" s="104"/>
    </row>
    <row r="1818" spans="1:99" ht="13" x14ac:dyDescent="0.3">
      <c r="A1818" s="104"/>
      <c r="B1818" s="104"/>
      <c r="C1818" s="104"/>
      <c r="D1818" s="104"/>
      <c r="E1818" s="104"/>
      <c r="F1818" s="104"/>
      <c r="G1818" s="104"/>
      <c r="H1818" s="104"/>
      <c r="I1818" s="104"/>
      <c r="J1818" s="104"/>
      <c r="K1818" s="104"/>
      <c r="L1818" s="104"/>
      <c r="M1818" s="104"/>
      <c r="P1818" s="104"/>
      <c r="Q1818" s="104"/>
      <c r="U1818" s="104"/>
      <c r="AQ1818" s="104"/>
      <c r="AR1818" s="104"/>
      <c r="AS1818" s="104"/>
      <c r="AT1818" s="104"/>
      <c r="AU1818" s="104"/>
      <c r="AV1818" s="104"/>
      <c r="AW1818" s="104"/>
      <c r="AX1818" s="104"/>
      <c r="AY1818" s="104"/>
      <c r="BH1818" s="104"/>
      <c r="BJ1818" s="104"/>
      <c r="BK1818" s="104"/>
      <c r="BL1818" s="104"/>
      <c r="BM1818" s="104"/>
      <c r="BN1818" s="104"/>
      <c r="BO1818" s="104"/>
      <c r="BP1818" s="104"/>
      <c r="BQ1818" s="104"/>
      <c r="BR1818" s="104"/>
      <c r="BS1818" s="104"/>
      <c r="BT1818" s="104"/>
      <c r="BV1818" s="104"/>
      <c r="BW1818" s="104"/>
      <c r="BX1818" s="104"/>
      <c r="BY1818" s="104"/>
      <c r="BZ1818" s="104"/>
      <c r="CA1818" s="104"/>
      <c r="CB1818" s="104"/>
      <c r="CC1818" s="104"/>
      <c r="CD1818" s="104"/>
      <c r="CE1818" s="104"/>
      <c r="CF1818" s="104"/>
      <c r="CG1818" s="104"/>
      <c r="CJ1818" s="104"/>
      <c r="CL1818" s="104"/>
      <c r="CM1818" s="104"/>
      <c r="CN1818" s="104"/>
      <c r="CO1818" s="104"/>
      <c r="CP1818" s="104"/>
      <c r="CQ1818" s="104"/>
      <c r="CR1818" s="104"/>
      <c r="CS1818" s="104"/>
      <c r="CT1818" s="104"/>
      <c r="CU1818" s="104"/>
    </row>
    <row r="1819" spans="1:99" ht="13" x14ac:dyDescent="0.3">
      <c r="A1819" s="104"/>
      <c r="B1819" s="104"/>
      <c r="C1819" s="104"/>
      <c r="D1819" s="104"/>
      <c r="E1819" s="104"/>
      <c r="F1819" s="104"/>
      <c r="G1819" s="104"/>
      <c r="H1819" s="104"/>
      <c r="I1819" s="104"/>
      <c r="J1819" s="104"/>
      <c r="K1819" s="104"/>
      <c r="L1819" s="104"/>
      <c r="M1819" s="104"/>
      <c r="P1819" s="104"/>
      <c r="Q1819" s="104"/>
      <c r="U1819" s="104"/>
      <c r="AQ1819" s="104"/>
      <c r="AR1819" s="104"/>
      <c r="AS1819" s="104"/>
      <c r="AT1819" s="104"/>
      <c r="AU1819" s="104"/>
      <c r="AV1819" s="104"/>
      <c r="AW1819" s="104"/>
      <c r="AX1819" s="104"/>
      <c r="AY1819" s="104"/>
      <c r="BH1819" s="104"/>
      <c r="BJ1819" s="104"/>
      <c r="BK1819" s="104"/>
      <c r="BL1819" s="104"/>
      <c r="BM1819" s="104"/>
      <c r="BN1819" s="104"/>
      <c r="BO1819" s="104"/>
      <c r="BP1819" s="104"/>
      <c r="BQ1819" s="104"/>
      <c r="BR1819" s="104"/>
      <c r="BS1819" s="104"/>
      <c r="BT1819" s="104"/>
      <c r="BV1819" s="104"/>
      <c r="BW1819" s="104"/>
      <c r="BX1819" s="104"/>
      <c r="BY1819" s="104"/>
      <c r="BZ1819" s="104"/>
      <c r="CA1819" s="104"/>
      <c r="CB1819" s="104"/>
      <c r="CC1819" s="104"/>
      <c r="CD1819" s="104"/>
      <c r="CE1819" s="104"/>
      <c r="CF1819" s="104"/>
      <c r="CG1819" s="104"/>
      <c r="CJ1819" s="104"/>
      <c r="CL1819" s="104"/>
      <c r="CM1819" s="104"/>
      <c r="CN1819" s="104"/>
      <c r="CO1819" s="104"/>
      <c r="CP1819" s="104"/>
      <c r="CQ1819" s="104"/>
      <c r="CR1819" s="104"/>
      <c r="CS1819" s="104"/>
      <c r="CT1819" s="104"/>
      <c r="CU1819" s="104"/>
    </row>
    <row r="1820" spans="1:99" ht="13" x14ac:dyDescent="0.3">
      <c r="A1820" s="104"/>
      <c r="B1820" s="104"/>
      <c r="C1820" s="104"/>
      <c r="D1820" s="104"/>
      <c r="E1820" s="104"/>
      <c r="F1820" s="104"/>
      <c r="G1820" s="104"/>
      <c r="H1820" s="104"/>
      <c r="I1820" s="104"/>
      <c r="J1820" s="104"/>
      <c r="K1820" s="104"/>
      <c r="L1820" s="104"/>
      <c r="M1820" s="104"/>
      <c r="P1820" s="104"/>
      <c r="Q1820" s="104"/>
      <c r="U1820" s="104"/>
      <c r="AQ1820" s="104"/>
      <c r="AR1820" s="104"/>
      <c r="AS1820" s="104"/>
      <c r="AT1820" s="104"/>
      <c r="AU1820" s="104"/>
      <c r="AV1820" s="104"/>
      <c r="AW1820" s="104"/>
      <c r="AX1820" s="104"/>
      <c r="AY1820" s="104"/>
      <c r="BH1820" s="104"/>
      <c r="BJ1820" s="104"/>
      <c r="BK1820" s="104"/>
      <c r="BL1820" s="104"/>
      <c r="BM1820" s="104"/>
      <c r="BN1820" s="104"/>
      <c r="BO1820" s="104"/>
      <c r="BP1820" s="104"/>
      <c r="BQ1820" s="104"/>
      <c r="BR1820" s="104"/>
      <c r="BS1820" s="104"/>
      <c r="BT1820" s="104"/>
      <c r="BV1820" s="104"/>
      <c r="BW1820" s="104"/>
      <c r="BX1820" s="104"/>
      <c r="BY1820" s="104"/>
      <c r="BZ1820" s="104"/>
      <c r="CA1820" s="104"/>
      <c r="CB1820" s="104"/>
      <c r="CC1820" s="104"/>
      <c r="CD1820" s="104"/>
      <c r="CE1820" s="104"/>
      <c r="CF1820" s="104"/>
      <c r="CG1820" s="104"/>
      <c r="CJ1820" s="104"/>
      <c r="CL1820" s="104"/>
      <c r="CM1820" s="104"/>
      <c r="CN1820" s="104"/>
      <c r="CO1820" s="104"/>
      <c r="CP1820" s="104"/>
      <c r="CQ1820" s="104"/>
      <c r="CR1820" s="104"/>
      <c r="CS1820" s="104"/>
      <c r="CT1820" s="104"/>
      <c r="CU1820" s="104"/>
    </row>
    <row r="1821" spans="1:99" ht="13" x14ac:dyDescent="0.3">
      <c r="A1821" s="104"/>
      <c r="B1821" s="104"/>
      <c r="C1821" s="104"/>
      <c r="D1821" s="104"/>
      <c r="E1821" s="104"/>
      <c r="F1821" s="104"/>
      <c r="G1821" s="104"/>
      <c r="H1821" s="104"/>
      <c r="I1821" s="104"/>
      <c r="J1821" s="104"/>
      <c r="K1821" s="104"/>
      <c r="L1821" s="104"/>
      <c r="M1821" s="104"/>
      <c r="P1821" s="104"/>
      <c r="Q1821" s="104"/>
      <c r="U1821" s="104"/>
      <c r="AQ1821" s="104"/>
      <c r="AR1821" s="104"/>
      <c r="AS1821" s="104"/>
      <c r="AT1821" s="104"/>
      <c r="AU1821" s="104"/>
      <c r="AV1821" s="104"/>
      <c r="AW1821" s="104"/>
      <c r="AX1821" s="104"/>
      <c r="AY1821" s="104"/>
      <c r="BH1821" s="104"/>
      <c r="BJ1821" s="104"/>
      <c r="BK1821" s="104"/>
      <c r="BL1821" s="104"/>
      <c r="BM1821" s="104"/>
      <c r="BN1821" s="104"/>
      <c r="BO1821" s="104"/>
      <c r="BP1821" s="104"/>
      <c r="BQ1821" s="104"/>
      <c r="BR1821" s="104"/>
      <c r="BS1821" s="104"/>
      <c r="BT1821" s="104"/>
      <c r="BV1821" s="104"/>
      <c r="BW1821" s="104"/>
      <c r="BX1821" s="104"/>
      <c r="BY1821" s="104"/>
      <c r="BZ1821" s="104"/>
      <c r="CA1821" s="104"/>
      <c r="CB1821" s="104"/>
      <c r="CC1821" s="104"/>
      <c r="CD1821" s="104"/>
      <c r="CE1821" s="104"/>
      <c r="CF1821" s="104"/>
      <c r="CG1821" s="104"/>
      <c r="CJ1821" s="104"/>
      <c r="CL1821" s="104"/>
      <c r="CM1821" s="104"/>
      <c r="CN1821" s="104"/>
      <c r="CO1821" s="104"/>
      <c r="CP1821" s="104"/>
      <c r="CQ1821" s="104"/>
      <c r="CR1821" s="104"/>
      <c r="CS1821" s="104"/>
      <c r="CT1821" s="104"/>
      <c r="CU1821" s="104"/>
    </row>
    <row r="1822" spans="1:99" ht="13" x14ac:dyDescent="0.3">
      <c r="A1822" s="104"/>
      <c r="B1822" s="104"/>
      <c r="C1822" s="104"/>
      <c r="D1822" s="104"/>
      <c r="E1822" s="104"/>
      <c r="F1822" s="104"/>
      <c r="G1822" s="104"/>
      <c r="H1822" s="104"/>
      <c r="I1822" s="104"/>
      <c r="J1822" s="104"/>
      <c r="K1822" s="104"/>
      <c r="L1822" s="104"/>
      <c r="M1822" s="104"/>
      <c r="P1822" s="104"/>
      <c r="Q1822" s="104"/>
      <c r="U1822" s="104"/>
      <c r="AQ1822" s="104"/>
      <c r="AR1822" s="104"/>
      <c r="AS1822" s="104"/>
      <c r="AT1822" s="104"/>
      <c r="AU1822" s="104"/>
      <c r="AV1822" s="104"/>
      <c r="AW1822" s="104"/>
      <c r="AX1822" s="104"/>
      <c r="AY1822" s="104"/>
      <c r="BH1822" s="104"/>
      <c r="BJ1822" s="104"/>
      <c r="BK1822" s="104"/>
      <c r="BL1822" s="104"/>
      <c r="BM1822" s="104"/>
      <c r="BN1822" s="104"/>
      <c r="BO1822" s="104"/>
      <c r="BP1822" s="104"/>
      <c r="BQ1822" s="104"/>
      <c r="BR1822" s="104"/>
      <c r="BS1822" s="104"/>
      <c r="BT1822" s="104"/>
      <c r="BV1822" s="104"/>
      <c r="BW1822" s="104"/>
      <c r="BX1822" s="104"/>
      <c r="BY1822" s="104"/>
      <c r="BZ1822" s="104"/>
      <c r="CA1822" s="104"/>
      <c r="CB1822" s="104"/>
      <c r="CC1822" s="104"/>
      <c r="CD1822" s="104"/>
      <c r="CE1822" s="104"/>
      <c r="CF1822" s="104"/>
      <c r="CG1822" s="104"/>
      <c r="CJ1822" s="104"/>
      <c r="CL1822" s="104"/>
      <c r="CM1822" s="104"/>
      <c r="CN1822" s="104"/>
      <c r="CO1822" s="104"/>
      <c r="CP1822" s="104"/>
      <c r="CQ1822" s="104"/>
      <c r="CR1822" s="104"/>
      <c r="CS1822" s="104"/>
      <c r="CT1822" s="104"/>
      <c r="CU1822" s="104"/>
    </row>
    <row r="1823" spans="1:99" ht="13" x14ac:dyDescent="0.3">
      <c r="A1823" s="104"/>
      <c r="B1823" s="104"/>
      <c r="C1823" s="104"/>
      <c r="D1823" s="104"/>
      <c r="E1823" s="104"/>
      <c r="F1823" s="104"/>
      <c r="G1823" s="104"/>
      <c r="H1823" s="104"/>
      <c r="I1823" s="104"/>
      <c r="J1823" s="104"/>
      <c r="K1823" s="104"/>
      <c r="L1823" s="104"/>
      <c r="M1823" s="104"/>
      <c r="P1823" s="104"/>
      <c r="Q1823" s="104"/>
      <c r="U1823" s="104"/>
      <c r="AQ1823" s="104"/>
      <c r="AR1823" s="104"/>
      <c r="AS1823" s="104"/>
      <c r="AT1823" s="104"/>
      <c r="AU1823" s="104"/>
      <c r="AV1823" s="104"/>
      <c r="AW1823" s="104"/>
      <c r="AX1823" s="104"/>
      <c r="AY1823" s="104"/>
      <c r="BH1823" s="104"/>
      <c r="BJ1823" s="104"/>
      <c r="BK1823" s="104"/>
      <c r="BL1823" s="104"/>
      <c r="BM1823" s="104"/>
      <c r="BN1823" s="104"/>
      <c r="BO1823" s="104"/>
      <c r="BP1823" s="104"/>
      <c r="BQ1823" s="104"/>
      <c r="BR1823" s="104"/>
      <c r="BS1823" s="104"/>
      <c r="BT1823" s="104"/>
      <c r="BV1823" s="104"/>
      <c r="BW1823" s="104"/>
      <c r="BX1823" s="104"/>
      <c r="BY1823" s="104"/>
      <c r="BZ1823" s="104"/>
      <c r="CA1823" s="104"/>
      <c r="CB1823" s="104"/>
      <c r="CC1823" s="104"/>
      <c r="CD1823" s="104"/>
      <c r="CE1823" s="104"/>
      <c r="CF1823" s="104"/>
      <c r="CG1823" s="104"/>
      <c r="CJ1823" s="104"/>
      <c r="CL1823" s="104"/>
      <c r="CM1823" s="104"/>
      <c r="CN1823" s="104"/>
      <c r="CO1823" s="104"/>
      <c r="CP1823" s="104"/>
      <c r="CQ1823" s="104"/>
      <c r="CR1823" s="104"/>
      <c r="CS1823" s="104"/>
      <c r="CT1823" s="104"/>
      <c r="CU1823" s="104"/>
    </row>
    <row r="1824" spans="1:99" ht="13" x14ac:dyDescent="0.3">
      <c r="A1824" s="104"/>
      <c r="B1824" s="104"/>
      <c r="C1824" s="104"/>
      <c r="D1824" s="104"/>
      <c r="E1824" s="104"/>
      <c r="F1824" s="104"/>
      <c r="G1824" s="104"/>
      <c r="H1824" s="104"/>
      <c r="I1824" s="104"/>
      <c r="J1824" s="104"/>
      <c r="K1824" s="104"/>
      <c r="L1824" s="104"/>
      <c r="M1824" s="104"/>
      <c r="P1824" s="104"/>
      <c r="Q1824" s="104"/>
      <c r="U1824" s="104"/>
      <c r="AQ1824" s="104"/>
      <c r="AR1824" s="104"/>
      <c r="AS1824" s="104"/>
      <c r="AT1824" s="104"/>
      <c r="AU1824" s="104"/>
      <c r="AV1824" s="104"/>
      <c r="AW1824" s="104"/>
      <c r="AX1824" s="104"/>
      <c r="AY1824" s="104"/>
      <c r="BH1824" s="104"/>
      <c r="BJ1824" s="104"/>
      <c r="BK1824" s="104"/>
      <c r="BL1824" s="104"/>
      <c r="BM1824" s="104"/>
      <c r="BN1824" s="104"/>
      <c r="BO1824" s="104"/>
      <c r="BP1824" s="104"/>
      <c r="BQ1824" s="104"/>
      <c r="BR1824" s="104"/>
      <c r="BS1824" s="104"/>
      <c r="BT1824" s="104"/>
      <c r="BV1824" s="104"/>
      <c r="BW1824" s="104"/>
      <c r="BX1824" s="104"/>
      <c r="BY1824" s="104"/>
      <c r="BZ1824" s="104"/>
      <c r="CA1824" s="104"/>
      <c r="CB1824" s="104"/>
      <c r="CC1824" s="104"/>
      <c r="CD1824" s="104"/>
      <c r="CE1824" s="104"/>
      <c r="CF1824" s="104"/>
      <c r="CG1824" s="104"/>
      <c r="CJ1824" s="104"/>
      <c r="CL1824" s="104"/>
      <c r="CM1824" s="104"/>
      <c r="CN1824" s="104"/>
      <c r="CO1824" s="104"/>
      <c r="CP1824" s="104"/>
      <c r="CQ1824" s="104"/>
      <c r="CR1824" s="104"/>
      <c r="CS1824" s="104"/>
      <c r="CT1824" s="104"/>
      <c r="CU1824" s="104"/>
    </row>
    <row r="1825" spans="1:99" ht="13" x14ac:dyDescent="0.3">
      <c r="A1825" s="104"/>
      <c r="B1825" s="104"/>
      <c r="C1825" s="104"/>
      <c r="D1825" s="104"/>
      <c r="E1825" s="104"/>
      <c r="F1825" s="104"/>
      <c r="G1825" s="104"/>
      <c r="H1825" s="104"/>
      <c r="I1825" s="104"/>
      <c r="J1825" s="104"/>
      <c r="K1825" s="104"/>
      <c r="L1825" s="104"/>
      <c r="M1825" s="104"/>
      <c r="P1825" s="104"/>
      <c r="Q1825" s="104"/>
      <c r="U1825" s="104"/>
      <c r="AQ1825" s="104"/>
      <c r="AR1825" s="104"/>
      <c r="AS1825" s="104"/>
      <c r="AT1825" s="104"/>
      <c r="AU1825" s="104"/>
      <c r="AV1825" s="104"/>
      <c r="AW1825" s="104"/>
      <c r="AX1825" s="104"/>
      <c r="AY1825" s="104"/>
      <c r="BH1825" s="104"/>
      <c r="BJ1825" s="104"/>
      <c r="BK1825" s="104"/>
      <c r="BL1825" s="104"/>
      <c r="BM1825" s="104"/>
      <c r="BN1825" s="104"/>
      <c r="BO1825" s="104"/>
      <c r="BP1825" s="104"/>
      <c r="BQ1825" s="104"/>
      <c r="BR1825" s="104"/>
      <c r="BS1825" s="104"/>
      <c r="BT1825" s="104"/>
      <c r="BV1825" s="104"/>
      <c r="BW1825" s="104"/>
      <c r="BX1825" s="104"/>
      <c r="BY1825" s="104"/>
      <c r="BZ1825" s="104"/>
      <c r="CA1825" s="104"/>
      <c r="CB1825" s="104"/>
      <c r="CC1825" s="104"/>
      <c r="CD1825" s="104"/>
      <c r="CE1825" s="104"/>
      <c r="CF1825" s="104"/>
      <c r="CG1825" s="104"/>
      <c r="CJ1825" s="104"/>
      <c r="CL1825" s="104"/>
      <c r="CM1825" s="104"/>
      <c r="CN1825" s="104"/>
      <c r="CO1825" s="104"/>
      <c r="CP1825" s="104"/>
      <c r="CQ1825" s="104"/>
      <c r="CR1825" s="104"/>
      <c r="CS1825" s="104"/>
      <c r="CT1825" s="104"/>
      <c r="CU1825" s="104"/>
    </row>
    <row r="1826" spans="1:99" ht="13" x14ac:dyDescent="0.3">
      <c r="A1826" s="104"/>
      <c r="B1826" s="104"/>
      <c r="C1826" s="104"/>
      <c r="D1826" s="104"/>
      <c r="E1826" s="104"/>
      <c r="F1826" s="104"/>
      <c r="G1826" s="104"/>
      <c r="H1826" s="104"/>
      <c r="I1826" s="104"/>
      <c r="J1826" s="104"/>
      <c r="K1826" s="104"/>
      <c r="L1826" s="104"/>
      <c r="M1826" s="104"/>
      <c r="P1826" s="104"/>
      <c r="Q1826" s="104"/>
      <c r="U1826" s="104"/>
      <c r="AQ1826" s="104"/>
      <c r="AR1826" s="104"/>
      <c r="AS1826" s="104"/>
      <c r="AT1826" s="104"/>
      <c r="AU1826" s="104"/>
      <c r="AV1826" s="104"/>
      <c r="AW1826" s="104"/>
      <c r="AX1826" s="104"/>
      <c r="AY1826" s="104"/>
      <c r="BH1826" s="104"/>
      <c r="BJ1826" s="104"/>
      <c r="BK1826" s="104"/>
      <c r="BL1826" s="104"/>
      <c r="BM1826" s="104"/>
      <c r="BN1826" s="104"/>
      <c r="BO1826" s="104"/>
      <c r="BP1826" s="104"/>
      <c r="BQ1826" s="104"/>
      <c r="BR1826" s="104"/>
      <c r="BS1826" s="104"/>
      <c r="BT1826" s="104"/>
      <c r="BV1826" s="104"/>
      <c r="BW1826" s="104"/>
      <c r="BX1826" s="104"/>
      <c r="BY1826" s="104"/>
      <c r="BZ1826" s="104"/>
      <c r="CA1826" s="104"/>
      <c r="CB1826" s="104"/>
      <c r="CC1826" s="104"/>
      <c r="CD1826" s="104"/>
      <c r="CE1826" s="104"/>
      <c r="CF1826" s="104"/>
      <c r="CG1826" s="104"/>
      <c r="CJ1826" s="104"/>
      <c r="CL1826" s="104"/>
      <c r="CM1826" s="104"/>
      <c r="CN1826" s="104"/>
      <c r="CO1826" s="104"/>
      <c r="CP1826" s="104"/>
      <c r="CQ1826" s="104"/>
      <c r="CR1826" s="104"/>
      <c r="CS1826" s="104"/>
      <c r="CT1826" s="104"/>
      <c r="CU1826" s="104"/>
    </row>
    <row r="1827" spans="1:99" ht="13" x14ac:dyDescent="0.3">
      <c r="A1827" s="104"/>
      <c r="B1827" s="104"/>
      <c r="C1827" s="104"/>
      <c r="D1827" s="104"/>
      <c r="E1827" s="104"/>
      <c r="F1827" s="104"/>
      <c r="G1827" s="104"/>
      <c r="H1827" s="104"/>
      <c r="I1827" s="104"/>
      <c r="J1827" s="104"/>
      <c r="K1827" s="104"/>
      <c r="L1827" s="104"/>
      <c r="M1827" s="104"/>
      <c r="P1827" s="104"/>
      <c r="Q1827" s="104"/>
      <c r="U1827" s="104"/>
      <c r="AQ1827" s="104"/>
      <c r="AR1827" s="104"/>
      <c r="AS1827" s="104"/>
      <c r="AT1827" s="104"/>
      <c r="AU1827" s="104"/>
      <c r="AV1827" s="104"/>
      <c r="AW1827" s="104"/>
      <c r="AX1827" s="104"/>
      <c r="AY1827" s="104"/>
      <c r="BH1827" s="104"/>
      <c r="BJ1827" s="104"/>
      <c r="BK1827" s="104"/>
      <c r="BL1827" s="104"/>
      <c r="BM1827" s="104"/>
      <c r="BN1827" s="104"/>
      <c r="BO1827" s="104"/>
      <c r="BP1827" s="104"/>
      <c r="BQ1827" s="104"/>
      <c r="BR1827" s="104"/>
      <c r="BS1827" s="104"/>
      <c r="BT1827" s="104"/>
      <c r="BV1827" s="104"/>
      <c r="BW1827" s="104"/>
      <c r="BX1827" s="104"/>
      <c r="BY1827" s="104"/>
      <c r="BZ1827" s="104"/>
      <c r="CA1827" s="104"/>
      <c r="CB1827" s="104"/>
      <c r="CC1827" s="104"/>
      <c r="CD1827" s="104"/>
      <c r="CE1827" s="104"/>
      <c r="CF1827" s="104"/>
      <c r="CG1827" s="104"/>
      <c r="CJ1827" s="104"/>
      <c r="CL1827" s="104"/>
      <c r="CM1827" s="104"/>
      <c r="CN1827" s="104"/>
      <c r="CO1827" s="104"/>
      <c r="CP1827" s="104"/>
      <c r="CQ1827" s="104"/>
      <c r="CR1827" s="104"/>
      <c r="CS1827" s="104"/>
      <c r="CT1827" s="104"/>
      <c r="CU1827" s="104"/>
    </row>
    <row r="1828" spans="1:99" ht="13" x14ac:dyDescent="0.3">
      <c r="A1828" s="104"/>
      <c r="B1828" s="104"/>
      <c r="C1828" s="104"/>
      <c r="D1828" s="104"/>
      <c r="E1828" s="104"/>
      <c r="F1828" s="104"/>
      <c r="G1828" s="104"/>
      <c r="H1828" s="104"/>
      <c r="I1828" s="104"/>
      <c r="J1828" s="104"/>
      <c r="K1828" s="104"/>
      <c r="L1828" s="104"/>
      <c r="M1828" s="104"/>
      <c r="P1828" s="104"/>
      <c r="Q1828" s="104"/>
      <c r="U1828" s="104"/>
      <c r="AQ1828" s="104"/>
      <c r="AR1828" s="104"/>
      <c r="AS1828" s="104"/>
      <c r="AT1828" s="104"/>
      <c r="AU1828" s="104"/>
      <c r="AV1828" s="104"/>
      <c r="AW1828" s="104"/>
      <c r="AX1828" s="104"/>
      <c r="AY1828" s="104"/>
      <c r="BH1828" s="104"/>
      <c r="BJ1828" s="104"/>
      <c r="BK1828" s="104"/>
      <c r="BL1828" s="104"/>
      <c r="BM1828" s="104"/>
      <c r="BN1828" s="104"/>
      <c r="BO1828" s="104"/>
      <c r="BP1828" s="104"/>
      <c r="BQ1828" s="104"/>
      <c r="BR1828" s="104"/>
      <c r="BS1828" s="104"/>
      <c r="BT1828" s="104"/>
      <c r="BV1828" s="104"/>
      <c r="BW1828" s="104"/>
      <c r="BX1828" s="104"/>
      <c r="BY1828" s="104"/>
      <c r="BZ1828" s="104"/>
      <c r="CA1828" s="104"/>
      <c r="CB1828" s="104"/>
      <c r="CC1828" s="104"/>
      <c r="CD1828" s="104"/>
      <c r="CE1828" s="104"/>
      <c r="CF1828" s="104"/>
      <c r="CG1828" s="104"/>
      <c r="CJ1828" s="104"/>
      <c r="CL1828" s="104"/>
      <c r="CM1828" s="104"/>
      <c r="CN1828" s="104"/>
      <c r="CO1828" s="104"/>
      <c r="CP1828" s="104"/>
      <c r="CQ1828" s="104"/>
      <c r="CR1828" s="104"/>
      <c r="CS1828" s="104"/>
      <c r="CT1828" s="104"/>
      <c r="CU1828" s="104"/>
    </row>
    <row r="1829" spans="1:99" ht="13" x14ac:dyDescent="0.3">
      <c r="A1829" s="104"/>
      <c r="B1829" s="104"/>
      <c r="C1829" s="104"/>
      <c r="D1829" s="104"/>
      <c r="E1829" s="104"/>
      <c r="F1829" s="104"/>
      <c r="G1829" s="104"/>
      <c r="H1829" s="104"/>
      <c r="I1829" s="104"/>
      <c r="J1829" s="104"/>
      <c r="K1829" s="104"/>
      <c r="L1829" s="104"/>
      <c r="M1829" s="104"/>
      <c r="P1829" s="104"/>
      <c r="Q1829" s="104"/>
      <c r="U1829" s="104"/>
      <c r="AQ1829" s="104"/>
      <c r="AR1829" s="104"/>
      <c r="AS1829" s="104"/>
      <c r="AT1829" s="104"/>
      <c r="AU1829" s="104"/>
      <c r="AV1829" s="104"/>
      <c r="AW1829" s="104"/>
      <c r="AX1829" s="104"/>
      <c r="AY1829" s="104"/>
      <c r="BH1829" s="104"/>
      <c r="BJ1829" s="104"/>
      <c r="BK1829" s="104"/>
      <c r="BL1829" s="104"/>
      <c r="BM1829" s="104"/>
      <c r="BN1829" s="104"/>
      <c r="BO1829" s="104"/>
      <c r="BP1829" s="104"/>
      <c r="BQ1829" s="104"/>
      <c r="BR1829" s="104"/>
      <c r="BS1829" s="104"/>
      <c r="BT1829" s="104"/>
      <c r="BV1829" s="104"/>
      <c r="BW1829" s="104"/>
      <c r="BX1829" s="104"/>
      <c r="BY1829" s="104"/>
      <c r="BZ1829" s="104"/>
      <c r="CA1829" s="104"/>
      <c r="CB1829" s="104"/>
      <c r="CC1829" s="104"/>
      <c r="CD1829" s="104"/>
      <c r="CE1829" s="104"/>
      <c r="CF1829" s="104"/>
      <c r="CG1829" s="104"/>
      <c r="CJ1829" s="104"/>
      <c r="CL1829" s="104"/>
      <c r="CM1829" s="104"/>
      <c r="CN1829" s="104"/>
      <c r="CO1829" s="104"/>
      <c r="CP1829" s="104"/>
      <c r="CQ1829" s="104"/>
      <c r="CR1829" s="104"/>
      <c r="CS1829" s="104"/>
      <c r="CT1829" s="104"/>
      <c r="CU1829" s="104"/>
    </row>
    <row r="1830" spans="1:99" ht="13" x14ac:dyDescent="0.3">
      <c r="A1830" s="104"/>
      <c r="B1830" s="104"/>
      <c r="C1830" s="104"/>
      <c r="D1830" s="104"/>
      <c r="E1830" s="104"/>
      <c r="F1830" s="104"/>
      <c r="G1830" s="104"/>
      <c r="H1830" s="104"/>
      <c r="I1830" s="104"/>
      <c r="J1830" s="104"/>
      <c r="K1830" s="104"/>
      <c r="L1830" s="104"/>
      <c r="M1830" s="104"/>
      <c r="P1830" s="104"/>
      <c r="Q1830" s="104"/>
      <c r="U1830" s="104"/>
      <c r="AQ1830" s="104"/>
      <c r="AR1830" s="104"/>
      <c r="AS1830" s="104"/>
      <c r="AT1830" s="104"/>
      <c r="AU1830" s="104"/>
      <c r="AV1830" s="104"/>
      <c r="AW1830" s="104"/>
      <c r="AX1830" s="104"/>
      <c r="AY1830" s="104"/>
      <c r="BH1830" s="104"/>
      <c r="BJ1830" s="104"/>
      <c r="BK1830" s="104"/>
      <c r="BL1830" s="104"/>
      <c r="BM1830" s="104"/>
      <c r="BN1830" s="104"/>
      <c r="BO1830" s="104"/>
      <c r="BP1830" s="104"/>
      <c r="BQ1830" s="104"/>
      <c r="BR1830" s="104"/>
      <c r="BS1830" s="104"/>
      <c r="BT1830" s="104"/>
      <c r="BV1830" s="104"/>
      <c r="BW1830" s="104"/>
      <c r="BX1830" s="104"/>
      <c r="BY1830" s="104"/>
      <c r="BZ1830" s="104"/>
      <c r="CA1830" s="104"/>
      <c r="CB1830" s="104"/>
      <c r="CC1830" s="104"/>
      <c r="CD1830" s="104"/>
      <c r="CE1830" s="104"/>
      <c r="CF1830" s="104"/>
      <c r="CG1830" s="104"/>
      <c r="CJ1830" s="104"/>
      <c r="CL1830" s="104"/>
      <c r="CM1830" s="104"/>
      <c r="CN1830" s="104"/>
      <c r="CO1830" s="104"/>
      <c r="CP1830" s="104"/>
      <c r="CQ1830" s="104"/>
      <c r="CR1830" s="104"/>
      <c r="CS1830" s="104"/>
      <c r="CT1830" s="104"/>
      <c r="CU1830" s="104"/>
    </row>
    <row r="1831" spans="1:99" ht="13" x14ac:dyDescent="0.3">
      <c r="A1831" s="104"/>
      <c r="B1831" s="104"/>
      <c r="C1831" s="104"/>
      <c r="D1831" s="104"/>
      <c r="E1831" s="104"/>
      <c r="F1831" s="104"/>
      <c r="G1831" s="104"/>
      <c r="H1831" s="104"/>
      <c r="I1831" s="104"/>
      <c r="J1831" s="104"/>
      <c r="K1831" s="104"/>
      <c r="L1831" s="104"/>
      <c r="M1831" s="104"/>
      <c r="P1831" s="104"/>
      <c r="Q1831" s="104"/>
      <c r="U1831" s="104"/>
      <c r="AQ1831" s="104"/>
      <c r="AR1831" s="104"/>
      <c r="AS1831" s="104"/>
      <c r="AT1831" s="104"/>
      <c r="AU1831" s="104"/>
      <c r="AV1831" s="104"/>
      <c r="AW1831" s="104"/>
      <c r="AX1831" s="104"/>
      <c r="AY1831" s="104"/>
      <c r="BH1831" s="104"/>
      <c r="BJ1831" s="104"/>
      <c r="BK1831" s="104"/>
      <c r="BL1831" s="104"/>
      <c r="BM1831" s="104"/>
      <c r="BN1831" s="104"/>
      <c r="BO1831" s="104"/>
      <c r="BP1831" s="104"/>
      <c r="BQ1831" s="104"/>
      <c r="BR1831" s="104"/>
      <c r="BS1831" s="104"/>
      <c r="BT1831" s="104"/>
      <c r="BV1831" s="104"/>
      <c r="BW1831" s="104"/>
      <c r="BX1831" s="104"/>
      <c r="BY1831" s="104"/>
      <c r="BZ1831" s="104"/>
      <c r="CA1831" s="104"/>
      <c r="CB1831" s="104"/>
      <c r="CC1831" s="104"/>
      <c r="CD1831" s="104"/>
      <c r="CE1831" s="104"/>
      <c r="CF1831" s="104"/>
      <c r="CG1831" s="104"/>
      <c r="CJ1831" s="104"/>
      <c r="CL1831" s="104"/>
      <c r="CM1831" s="104"/>
      <c r="CN1831" s="104"/>
      <c r="CO1831" s="104"/>
      <c r="CP1831" s="104"/>
      <c r="CQ1831" s="104"/>
      <c r="CR1831" s="104"/>
      <c r="CS1831" s="104"/>
      <c r="CT1831" s="104"/>
      <c r="CU1831" s="104"/>
    </row>
    <row r="1832" spans="1:99" ht="13" x14ac:dyDescent="0.3">
      <c r="A1832" s="104"/>
      <c r="B1832" s="104"/>
      <c r="C1832" s="104"/>
      <c r="D1832" s="104"/>
      <c r="E1832" s="104"/>
      <c r="F1832" s="104"/>
      <c r="G1832" s="104"/>
      <c r="H1832" s="104"/>
      <c r="I1832" s="104"/>
      <c r="J1832" s="104"/>
      <c r="K1832" s="104"/>
      <c r="L1832" s="104"/>
      <c r="M1832" s="104"/>
      <c r="P1832" s="104"/>
      <c r="Q1832" s="104"/>
      <c r="U1832" s="104"/>
      <c r="AQ1832" s="104"/>
      <c r="AR1832" s="104"/>
      <c r="AS1832" s="104"/>
      <c r="AT1832" s="104"/>
      <c r="AU1832" s="104"/>
      <c r="AV1832" s="104"/>
      <c r="AW1832" s="104"/>
      <c r="AX1832" s="104"/>
      <c r="AY1832" s="104"/>
      <c r="BH1832" s="104"/>
      <c r="BJ1832" s="104"/>
      <c r="BK1832" s="104"/>
      <c r="BL1832" s="104"/>
      <c r="BM1832" s="104"/>
      <c r="BN1832" s="104"/>
      <c r="BO1832" s="104"/>
      <c r="BP1832" s="104"/>
      <c r="BQ1832" s="104"/>
      <c r="BR1832" s="104"/>
      <c r="BS1832" s="104"/>
      <c r="BT1832" s="104"/>
      <c r="BV1832" s="104"/>
      <c r="BW1832" s="104"/>
      <c r="BX1832" s="104"/>
      <c r="BY1832" s="104"/>
      <c r="BZ1832" s="104"/>
      <c r="CA1832" s="104"/>
      <c r="CB1832" s="104"/>
      <c r="CC1832" s="104"/>
      <c r="CD1832" s="104"/>
      <c r="CE1832" s="104"/>
      <c r="CF1832" s="104"/>
      <c r="CG1832" s="104"/>
      <c r="CJ1832" s="104"/>
      <c r="CL1832" s="104"/>
      <c r="CM1832" s="104"/>
      <c r="CN1832" s="104"/>
      <c r="CO1832" s="104"/>
      <c r="CP1832" s="104"/>
      <c r="CQ1832" s="104"/>
      <c r="CR1832" s="104"/>
      <c r="CS1832" s="104"/>
      <c r="CT1832" s="104"/>
      <c r="CU1832" s="104"/>
    </row>
    <row r="1833" spans="1:99" ht="13" x14ac:dyDescent="0.3">
      <c r="A1833" s="104"/>
      <c r="B1833" s="104"/>
      <c r="C1833" s="104"/>
      <c r="D1833" s="104"/>
      <c r="E1833" s="104"/>
      <c r="F1833" s="104"/>
      <c r="G1833" s="104"/>
      <c r="H1833" s="104"/>
      <c r="I1833" s="104"/>
      <c r="J1833" s="104"/>
      <c r="K1833" s="104"/>
      <c r="L1833" s="104"/>
      <c r="M1833" s="104"/>
      <c r="P1833" s="104"/>
      <c r="Q1833" s="104"/>
      <c r="U1833" s="104"/>
      <c r="AQ1833" s="104"/>
      <c r="AR1833" s="104"/>
      <c r="AS1833" s="104"/>
      <c r="AT1833" s="104"/>
      <c r="AU1833" s="104"/>
      <c r="AV1833" s="104"/>
      <c r="AW1833" s="104"/>
      <c r="AX1833" s="104"/>
      <c r="AY1833" s="104"/>
      <c r="BH1833" s="104"/>
      <c r="BJ1833" s="104"/>
      <c r="BK1833" s="104"/>
      <c r="BL1833" s="104"/>
      <c r="BM1833" s="104"/>
      <c r="BN1833" s="104"/>
      <c r="BO1833" s="104"/>
      <c r="BP1833" s="104"/>
      <c r="BQ1833" s="104"/>
      <c r="BR1833" s="104"/>
      <c r="BS1833" s="104"/>
      <c r="BT1833" s="104"/>
      <c r="BV1833" s="104"/>
      <c r="BW1833" s="104"/>
      <c r="BX1833" s="104"/>
      <c r="BY1833" s="104"/>
      <c r="BZ1833" s="104"/>
      <c r="CA1833" s="104"/>
      <c r="CB1833" s="104"/>
      <c r="CC1833" s="104"/>
      <c r="CD1833" s="104"/>
      <c r="CE1833" s="104"/>
      <c r="CF1833" s="104"/>
      <c r="CG1833" s="104"/>
      <c r="CJ1833" s="104"/>
      <c r="CL1833" s="104"/>
      <c r="CM1833" s="104"/>
      <c r="CN1833" s="104"/>
      <c r="CO1833" s="104"/>
      <c r="CP1833" s="104"/>
      <c r="CQ1833" s="104"/>
      <c r="CR1833" s="104"/>
      <c r="CS1833" s="104"/>
      <c r="CT1833" s="104"/>
      <c r="CU1833" s="104"/>
    </row>
    <row r="1834" spans="1:99" ht="13" x14ac:dyDescent="0.3">
      <c r="A1834" s="104"/>
      <c r="B1834" s="104"/>
      <c r="C1834" s="104"/>
      <c r="D1834" s="104"/>
      <c r="E1834" s="104"/>
      <c r="F1834" s="104"/>
      <c r="G1834" s="104"/>
      <c r="H1834" s="104"/>
      <c r="I1834" s="104"/>
      <c r="J1834" s="104"/>
      <c r="K1834" s="104"/>
      <c r="L1834" s="104"/>
      <c r="M1834" s="104"/>
      <c r="P1834" s="104"/>
      <c r="Q1834" s="104"/>
      <c r="U1834" s="104"/>
      <c r="AQ1834" s="104"/>
      <c r="AR1834" s="104"/>
      <c r="AS1834" s="104"/>
      <c r="AT1834" s="104"/>
      <c r="AU1834" s="104"/>
      <c r="AV1834" s="104"/>
      <c r="AW1834" s="104"/>
      <c r="AX1834" s="104"/>
      <c r="AY1834" s="104"/>
      <c r="BH1834" s="104"/>
      <c r="BJ1834" s="104"/>
      <c r="BK1834" s="104"/>
      <c r="BL1834" s="104"/>
      <c r="BM1834" s="104"/>
      <c r="BN1834" s="104"/>
      <c r="BO1834" s="104"/>
      <c r="BP1834" s="104"/>
      <c r="BQ1834" s="104"/>
      <c r="BR1834" s="104"/>
      <c r="BS1834" s="104"/>
      <c r="BT1834" s="104"/>
      <c r="BV1834" s="104"/>
      <c r="BW1834" s="104"/>
      <c r="BX1834" s="104"/>
      <c r="BY1834" s="104"/>
      <c r="BZ1834" s="104"/>
      <c r="CA1834" s="104"/>
      <c r="CB1834" s="104"/>
      <c r="CC1834" s="104"/>
      <c r="CD1834" s="104"/>
      <c r="CE1834" s="104"/>
      <c r="CF1834" s="104"/>
      <c r="CG1834" s="104"/>
      <c r="CJ1834" s="104"/>
      <c r="CL1834" s="104"/>
      <c r="CM1834" s="104"/>
      <c r="CN1834" s="104"/>
      <c r="CO1834" s="104"/>
      <c r="CP1834" s="104"/>
      <c r="CQ1834" s="104"/>
      <c r="CR1834" s="104"/>
      <c r="CS1834" s="104"/>
      <c r="CT1834" s="104"/>
      <c r="CU1834" s="104"/>
    </row>
    <row r="1835" spans="1:99" ht="13" x14ac:dyDescent="0.3">
      <c r="A1835" s="104"/>
      <c r="B1835" s="104"/>
      <c r="C1835" s="104"/>
      <c r="D1835" s="104"/>
      <c r="E1835" s="104"/>
      <c r="F1835" s="104"/>
      <c r="G1835" s="104"/>
      <c r="H1835" s="104"/>
      <c r="I1835" s="104"/>
      <c r="J1835" s="104"/>
      <c r="K1835" s="104"/>
      <c r="L1835" s="104"/>
      <c r="M1835" s="104"/>
      <c r="P1835" s="104"/>
      <c r="Q1835" s="104"/>
      <c r="U1835" s="104"/>
      <c r="AQ1835" s="104"/>
      <c r="AR1835" s="104"/>
      <c r="AS1835" s="104"/>
      <c r="AT1835" s="104"/>
      <c r="AU1835" s="104"/>
      <c r="AV1835" s="104"/>
      <c r="AW1835" s="104"/>
      <c r="AX1835" s="104"/>
      <c r="AY1835" s="104"/>
      <c r="BH1835" s="104"/>
      <c r="BJ1835" s="104"/>
      <c r="BK1835" s="104"/>
      <c r="BL1835" s="104"/>
      <c r="BM1835" s="104"/>
      <c r="BN1835" s="104"/>
      <c r="BO1835" s="104"/>
      <c r="BP1835" s="104"/>
      <c r="BQ1835" s="104"/>
      <c r="BR1835" s="104"/>
      <c r="BS1835" s="104"/>
      <c r="BT1835" s="104"/>
      <c r="BV1835" s="104"/>
      <c r="BW1835" s="104"/>
      <c r="BX1835" s="104"/>
      <c r="BY1835" s="104"/>
      <c r="BZ1835" s="104"/>
      <c r="CA1835" s="104"/>
      <c r="CB1835" s="104"/>
      <c r="CC1835" s="104"/>
      <c r="CD1835" s="104"/>
      <c r="CE1835" s="104"/>
      <c r="CF1835" s="104"/>
      <c r="CG1835" s="104"/>
      <c r="CJ1835" s="104"/>
      <c r="CL1835" s="104"/>
      <c r="CM1835" s="104"/>
      <c r="CN1835" s="104"/>
      <c r="CO1835" s="104"/>
      <c r="CP1835" s="104"/>
      <c r="CQ1835" s="104"/>
      <c r="CR1835" s="104"/>
      <c r="CS1835" s="104"/>
      <c r="CT1835" s="104"/>
      <c r="CU1835" s="104"/>
    </row>
    <row r="1836" spans="1:99" ht="13" x14ac:dyDescent="0.3">
      <c r="A1836" s="104"/>
      <c r="B1836" s="104"/>
      <c r="C1836" s="104"/>
      <c r="D1836" s="104"/>
      <c r="E1836" s="104"/>
      <c r="F1836" s="104"/>
      <c r="G1836" s="104"/>
      <c r="H1836" s="104"/>
      <c r="I1836" s="104"/>
      <c r="J1836" s="104"/>
      <c r="K1836" s="104"/>
      <c r="L1836" s="104"/>
      <c r="M1836" s="104"/>
      <c r="P1836" s="104"/>
      <c r="Q1836" s="104"/>
      <c r="U1836" s="104"/>
      <c r="AQ1836" s="104"/>
      <c r="AR1836" s="104"/>
      <c r="AS1836" s="104"/>
      <c r="AT1836" s="104"/>
      <c r="AU1836" s="104"/>
      <c r="AV1836" s="104"/>
      <c r="AW1836" s="104"/>
      <c r="AX1836" s="104"/>
      <c r="AY1836" s="104"/>
      <c r="BH1836" s="104"/>
      <c r="BJ1836" s="104"/>
      <c r="BK1836" s="104"/>
      <c r="BL1836" s="104"/>
      <c r="BM1836" s="104"/>
      <c r="BN1836" s="104"/>
      <c r="BO1836" s="104"/>
      <c r="BP1836" s="104"/>
      <c r="BQ1836" s="104"/>
      <c r="BR1836" s="104"/>
      <c r="BS1836" s="104"/>
      <c r="BT1836" s="104"/>
      <c r="BV1836" s="104"/>
      <c r="BW1836" s="104"/>
      <c r="BX1836" s="104"/>
      <c r="BY1836" s="104"/>
      <c r="BZ1836" s="104"/>
      <c r="CA1836" s="104"/>
      <c r="CB1836" s="104"/>
      <c r="CC1836" s="104"/>
      <c r="CD1836" s="104"/>
      <c r="CE1836" s="104"/>
      <c r="CF1836" s="104"/>
      <c r="CG1836" s="104"/>
      <c r="CJ1836" s="104"/>
      <c r="CL1836" s="104"/>
      <c r="CM1836" s="104"/>
      <c r="CN1836" s="104"/>
      <c r="CO1836" s="104"/>
      <c r="CP1836" s="104"/>
      <c r="CQ1836" s="104"/>
      <c r="CR1836" s="104"/>
      <c r="CS1836" s="104"/>
      <c r="CT1836" s="104"/>
      <c r="CU1836" s="104"/>
    </row>
    <row r="1837" spans="1:99" ht="13" x14ac:dyDescent="0.3">
      <c r="A1837" s="104"/>
      <c r="B1837" s="104"/>
      <c r="C1837" s="104"/>
      <c r="D1837" s="104"/>
      <c r="E1837" s="104"/>
      <c r="F1837" s="104"/>
      <c r="G1837" s="104"/>
      <c r="H1837" s="104"/>
      <c r="I1837" s="104"/>
      <c r="J1837" s="104"/>
      <c r="K1837" s="104"/>
      <c r="L1837" s="104"/>
      <c r="M1837" s="104"/>
      <c r="P1837" s="104"/>
      <c r="Q1837" s="104"/>
      <c r="U1837" s="104"/>
      <c r="AQ1837" s="104"/>
      <c r="AR1837" s="104"/>
      <c r="AS1837" s="104"/>
      <c r="AT1837" s="104"/>
      <c r="AU1837" s="104"/>
      <c r="AV1837" s="104"/>
      <c r="AW1837" s="104"/>
      <c r="AX1837" s="104"/>
      <c r="AY1837" s="104"/>
      <c r="BH1837" s="104"/>
      <c r="BJ1837" s="104"/>
      <c r="BK1837" s="104"/>
      <c r="BL1837" s="104"/>
      <c r="BM1837" s="104"/>
      <c r="BN1837" s="104"/>
      <c r="BO1837" s="104"/>
      <c r="BP1837" s="104"/>
      <c r="BQ1837" s="104"/>
      <c r="BR1837" s="104"/>
      <c r="BS1837" s="104"/>
      <c r="BT1837" s="104"/>
      <c r="BV1837" s="104"/>
      <c r="BW1837" s="104"/>
      <c r="BX1837" s="104"/>
      <c r="BY1837" s="104"/>
      <c r="BZ1837" s="104"/>
      <c r="CA1837" s="104"/>
      <c r="CB1837" s="104"/>
      <c r="CC1837" s="104"/>
      <c r="CD1837" s="104"/>
      <c r="CE1837" s="104"/>
      <c r="CF1837" s="104"/>
      <c r="CG1837" s="104"/>
      <c r="CJ1837" s="104"/>
      <c r="CL1837" s="104"/>
      <c r="CM1837" s="104"/>
      <c r="CN1837" s="104"/>
      <c r="CO1837" s="104"/>
      <c r="CP1837" s="104"/>
      <c r="CQ1837" s="104"/>
      <c r="CR1837" s="104"/>
      <c r="CS1837" s="104"/>
      <c r="CT1837" s="104"/>
      <c r="CU1837" s="104"/>
    </row>
    <row r="1838" spans="1:99" ht="13" x14ac:dyDescent="0.3">
      <c r="A1838" s="104"/>
      <c r="B1838" s="104"/>
      <c r="C1838" s="104"/>
      <c r="D1838" s="104"/>
      <c r="E1838" s="104"/>
      <c r="F1838" s="104"/>
      <c r="G1838" s="104"/>
      <c r="H1838" s="104"/>
      <c r="I1838" s="104"/>
      <c r="J1838" s="104"/>
      <c r="K1838" s="104"/>
      <c r="L1838" s="104"/>
      <c r="M1838" s="104"/>
      <c r="P1838" s="104"/>
      <c r="Q1838" s="104"/>
      <c r="U1838" s="104"/>
      <c r="AQ1838" s="104"/>
      <c r="AR1838" s="104"/>
      <c r="AS1838" s="104"/>
      <c r="AT1838" s="104"/>
      <c r="AU1838" s="104"/>
      <c r="AV1838" s="104"/>
      <c r="AW1838" s="104"/>
      <c r="AX1838" s="104"/>
      <c r="AY1838" s="104"/>
      <c r="BH1838" s="104"/>
      <c r="BJ1838" s="104"/>
      <c r="BK1838" s="104"/>
      <c r="BL1838" s="104"/>
      <c r="BM1838" s="104"/>
      <c r="BN1838" s="104"/>
      <c r="BO1838" s="104"/>
      <c r="BP1838" s="104"/>
      <c r="BQ1838" s="104"/>
      <c r="BR1838" s="104"/>
      <c r="BS1838" s="104"/>
      <c r="BT1838" s="104"/>
      <c r="BV1838" s="104"/>
      <c r="BW1838" s="104"/>
      <c r="BX1838" s="104"/>
      <c r="BY1838" s="104"/>
      <c r="BZ1838" s="104"/>
      <c r="CA1838" s="104"/>
      <c r="CB1838" s="104"/>
      <c r="CC1838" s="104"/>
      <c r="CD1838" s="104"/>
      <c r="CE1838" s="104"/>
      <c r="CF1838" s="104"/>
      <c r="CG1838" s="104"/>
      <c r="CJ1838" s="104"/>
      <c r="CL1838" s="104"/>
      <c r="CM1838" s="104"/>
      <c r="CN1838" s="104"/>
      <c r="CO1838" s="104"/>
      <c r="CP1838" s="104"/>
      <c r="CQ1838" s="104"/>
      <c r="CR1838" s="104"/>
      <c r="CS1838" s="104"/>
      <c r="CT1838" s="104"/>
      <c r="CU1838" s="104"/>
    </row>
    <row r="1839" spans="1:99" ht="13" x14ac:dyDescent="0.3">
      <c r="A1839" s="104"/>
      <c r="B1839" s="104"/>
      <c r="C1839" s="104"/>
      <c r="D1839" s="104"/>
      <c r="E1839" s="104"/>
      <c r="F1839" s="104"/>
      <c r="G1839" s="104"/>
      <c r="H1839" s="104"/>
      <c r="I1839" s="104"/>
      <c r="J1839" s="104"/>
      <c r="K1839" s="104"/>
      <c r="L1839" s="104"/>
      <c r="M1839" s="104"/>
      <c r="P1839" s="104"/>
      <c r="Q1839" s="104"/>
      <c r="U1839" s="104"/>
      <c r="AQ1839" s="104"/>
      <c r="AR1839" s="104"/>
      <c r="AS1839" s="104"/>
      <c r="AT1839" s="104"/>
      <c r="AU1839" s="104"/>
      <c r="AV1839" s="104"/>
      <c r="AW1839" s="104"/>
      <c r="AX1839" s="104"/>
      <c r="AY1839" s="104"/>
      <c r="BH1839" s="104"/>
      <c r="BJ1839" s="104"/>
      <c r="BK1839" s="104"/>
      <c r="BL1839" s="104"/>
      <c r="BM1839" s="104"/>
      <c r="BN1839" s="104"/>
      <c r="BO1839" s="104"/>
      <c r="BP1839" s="104"/>
      <c r="BQ1839" s="104"/>
      <c r="BR1839" s="104"/>
      <c r="BS1839" s="104"/>
      <c r="BT1839" s="104"/>
      <c r="BV1839" s="104"/>
      <c r="BW1839" s="104"/>
      <c r="BX1839" s="104"/>
      <c r="BY1839" s="104"/>
      <c r="BZ1839" s="104"/>
      <c r="CA1839" s="104"/>
      <c r="CB1839" s="104"/>
      <c r="CC1839" s="104"/>
      <c r="CD1839" s="104"/>
      <c r="CE1839" s="104"/>
      <c r="CF1839" s="104"/>
      <c r="CG1839" s="104"/>
      <c r="CJ1839" s="104"/>
      <c r="CL1839" s="104"/>
      <c r="CM1839" s="104"/>
      <c r="CN1839" s="104"/>
      <c r="CO1839" s="104"/>
      <c r="CP1839" s="104"/>
      <c r="CQ1839" s="104"/>
      <c r="CR1839" s="104"/>
      <c r="CS1839" s="104"/>
      <c r="CT1839" s="104"/>
      <c r="CU1839" s="104"/>
    </row>
    <row r="1840" spans="1:99" ht="13" x14ac:dyDescent="0.3">
      <c r="A1840" s="104"/>
      <c r="B1840" s="104"/>
      <c r="C1840" s="104"/>
      <c r="D1840" s="104"/>
      <c r="E1840" s="104"/>
      <c r="F1840" s="104"/>
      <c r="G1840" s="104"/>
      <c r="H1840" s="104"/>
      <c r="I1840" s="104"/>
      <c r="J1840" s="104"/>
      <c r="K1840" s="104"/>
      <c r="L1840" s="104"/>
      <c r="M1840" s="104"/>
      <c r="P1840" s="104"/>
      <c r="Q1840" s="104"/>
      <c r="U1840" s="104"/>
      <c r="AQ1840" s="104"/>
      <c r="AR1840" s="104"/>
      <c r="AS1840" s="104"/>
      <c r="AT1840" s="104"/>
      <c r="AU1840" s="104"/>
      <c r="AV1840" s="104"/>
      <c r="AW1840" s="104"/>
      <c r="AX1840" s="104"/>
      <c r="AY1840" s="104"/>
      <c r="BH1840" s="104"/>
      <c r="BJ1840" s="104"/>
      <c r="BK1840" s="104"/>
      <c r="BL1840" s="104"/>
      <c r="BM1840" s="104"/>
      <c r="BN1840" s="104"/>
      <c r="BO1840" s="104"/>
      <c r="BP1840" s="104"/>
      <c r="BQ1840" s="104"/>
      <c r="BR1840" s="104"/>
      <c r="BS1840" s="104"/>
      <c r="BT1840" s="104"/>
      <c r="BV1840" s="104"/>
      <c r="BW1840" s="104"/>
      <c r="BX1840" s="104"/>
      <c r="BY1840" s="104"/>
      <c r="BZ1840" s="104"/>
      <c r="CA1840" s="104"/>
      <c r="CB1840" s="104"/>
      <c r="CC1840" s="104"/>
      <c r="CD1840" s="104"/>
      <c r="CE1840" s="104"/>
      <c r="CF1840" s="104"/>
      <c r="CG1840" s="104"/>
      <c r="CJ1840" s="104"/>
      <c r="CL1840" s="104"/>
      <c r="CM1840" s="104"/>
      <c r="CN1840" s="104"/>
      <c r="CO1840" s="104"/>
      <c r="CP1840" s="104"/>
      <c r="CQ1840" s="104"/>
      <c r="CR1840" s="104"/>
      <c r="CS1840" s="104"/>
      <c r="CT1840" s="104"/>
      <c r="CU1840" s="104"/>
    </row>
    <row r="1841" spans="1:99" ht="13" x14ac:dyDescent="0.3">
      <c r="A1841" s="104"/>
      <c r="B1841" s="104"/>
      <c r="C1841" s="104"/>
      <c r="D1841" s="104"/>
      <c r="E1841" s="104"/>
      <c r="F1841" s="104"/>
      <c r="G1841" s="104"/>
      <c r="H1841" s="104"/>
      <c r="I1841" s="104"/>
      <c r="J1841" s="104"/>
      <c r="K1841" s="104"/>
      <c r="L1841" s="104"/>
      <c r="M1841" s="104"/>
      <c r="P1841" s="104"/>
      <c r="Q1841" s="104"/>
      <c r="U1841" s="104"/>
      <c r="AQ1841" s="104"/>
      <c r="AR1841" s="104"/>
      <c r="AS1841" s="104"/>
      <c r="AT1841" s="104"/>
      <c r="AU1841" s="104"/>
      <c r="AV1841" s="104"/>
      <c r="AW1841" s="104"/>
      <c r="AX1841" s="104"/>
      <c r="AY1841" s="104"/>
      <c r="BH1841" s="104"/>
      <c r="BJ1841" s="104"/>
      <c r="BK1841" s="104"/>
      <c r="BL1841" s="104"/>
      <c r="BM1841" s="104"/>
      <c r="BN1841" s="104"/>
      <c r="BO1841" s="104"/>
      <c r="BP1841" s="104"/>
      <c r="BQ1841" s="104"/>
      <c r="BR1841" s="104"/>
      <c r="BS1841" s="104"/>
      <c r="BT1841" s="104"/>
      <c r="BV1841" s="104"/>
      <c r="BW1841" s="104"/>
      <c r="BX1841" s="104"/>
      <c r="BY1841" s="104"/>
      <c r="BZ1841" s="104"/>
      <c r="CA1841" s="104"/>
      <c r="CB1841" s="104"/>
      <c r="CC1841" s="104"/>
      <c r="CD1841" s="104"/>
      <c r="CE1841" s="104"/>
      <c r="CF1841" s="104"/>
      <c r="CG1841" s="104"/>
      <c r="CJ1841" s="104"/>
      <c r="CL1841" s="104"/>
      <c r="CM1841" s="104"/>
      <c r="CN1841" s="104"/>
      <c r="CO1841" s="104"/>
      <c r="CP1841" s="104"/>
      <c r="CQ1841" s="104"/>
      <c r="CR1841" s="104"/>
      <c r="CS1841" s="104"/>
      <c r="CT1841" s="104"/>
      <c r="CU1841" s="104"/>
    </row>
    <row r="1842" spans="1:99" ht="13" x14ac:dyDescent="0.3">
      <c r="A1842" s="104"/>
      <c r="B1842" s="104"/>
      <c r="C1842" s="104"/>
      <c r="D1842" s="104"/>
      <c r="E1842" s="104"/>
      <c r="F1842" s="104"/>
      <c r="G1842" s="104"/>
      <c r="H1842" s="104"/>
      <c r="I1842" s="104"/>
      <c r="J1842" s="104"/>
      <c r="K1842" s="104"/>
      <c r="L1842" s="104"/>
      <c r="M1842" s="104"/>
      <c r="P1842" s="104"/>
      <c r="Q1842" s="104"/>
      <c r="U1842" s="104"/>
      <c r="AQ1842" s="104"/>
      <c r="AR1842" s="104"/>
      <c r="AS1842" s="104"/>
      <c r="AT1842" s="104"/>
      <c r="AU1842" s="104"/>
      <c r="AV1842" s="104"/>
      <c r="AW1842" s="104"/>
      <c r="AX1842" s="104"/>
      <c r="AY1842" s="104"/>
      <c r="BH1842" s="104"/>
      <c r="BJ1842" s="104"/>
      <c r="BK1842" s="104"/>
      <c r="BL1842" s="104"/>
      <c r="BM1842" s="104"/>
      <c r="BN1842" s="104"/>
      <c r="BO1842" s="104"/>
      <c r="BP1842" s="104"/>
      <c r="BQ1842" s="104"/>
      <c r="BR1842" s="104"/>
      <c r="BS1842" s="104"/>
      <c r="BT1842" s="104"/>
      <c r="BV1842" s="104"/>
      <c r="BW1842" s="104"/>
      <c r="BX1842" s="104"/>
      <c r="BY1842" s="104"/>
      <c r="BZ1842" s="104"/>
      <c r="CA1842" s="104"/>
      <c r="CB1842" s="104"/>
      <c r="CC1842" s="104"/>
      <c r="CD1842" s="104"/>
      <c r="CE1842" s="104"/>
      <c r="CF1842" s="104"/>
      <c r="CG1842" s="104"/>
      <c r="CJ1842" s="104"/>
      <c r="CL1842" s="104"/>
      <c r="CM1842" s="104"/>
      <c r="CN1842" s="104"/>
      <c r="CO1842" s="104"/>
      <c r="CP1842" s="104"/>
      <c r="CQ1842" s="104"/>
      <c r="CR1842" s="104"/>
      <c r="CS1842" s="104"/>
      <c r="CT1842" s="104"/>
      <c r="CU1842" s="104"/>
    </row>
    <row r="1843" spans="1:99" ht="13" x14ac:dyDescent="0.3">
      <c r="A1843" s="104"/>
      <c r="B1843" s="104"/>
      <c r="C1843" s="104"/>
      <c r="D1843" s="104"/>
      <c r="E1843" s="104"/>
      <c r="F1843" s="104"/>
      <c r="G1843" s="104"/>
      <c r="H1843" s="104"/>
      <c r="I1843" s="104"/>
      <c r="J1843" s="104"/>
      <c r="K1843" s="104"/>
      <c r="L1843" s="104"/>
      <c r="M1843" s="104"/>
      <c r="P1843" s="104"/>
      <c r="Q1843" s="104"/>
      <c r="U1843" s="104"/>
      <c r="AQ1843" s="104"/>
      <c r="AR1843" s="104"/>
      <c r="AS1843" s="104"/>
      <c r="AT1843" s="104"/>
      <c r="AU1843" s="104"/>
      <c r="AV1843" s="104"/>
      <c r="AW1843" s="104"/>
      <c r="AX1843" s="104"/>
      <c r="AY1843" s="104"/>
      <c r="BH1843" s="104"/>
      <c r="BJ1843" s="104"/>
      <c r="BK1843" s="104"/>
      <c r="BL1843" s="104"/>
      <c r="BM1843" s="104"/>
      <c r="BN1843" s="104"/>
      <c r="BO1843" s="104"/>
      <c r="BP1843" s="104"/>
      <c r="BQ1843" s="104"/>
      <c r="BR1843" s="104"/>
      <c r="BS1843" s="104"/>
      <c r="BT1843" s="104"/>
      <c r="BV1843" s="104"/>
      <c r="BW1843" s="104"/>
      <c r="BX1843" s="104"/>
      <c r="BY1843" s="104"/>
      <c r="BZ1843" s="104"/>
      <c r="CA1843" s="104"/>
      <c r="CB1843" s="104"/>
      <c r="CC1843" s="104"/>
      <c r="CD1843" s="104"/>
      <c r="CE1843" s="104"/>
      <c r="CF1843" s="104"/>
      <c r="CG1843" s="104"/>
      <c r="CJ1843" s="104"/>
      <c r="CL1843" s="104"/>
      <c r="CM1843" s="104"/>
      <c r="CN1843" s="104"/>
      <c r="CO1843" s="104"/>
      <c r="CP1843" s="104"/>
      <c r="CQ1843" s="104"/>
      <c r="CR1843" s="104"/>
      <c r="CS1843" s="104"/>
      <c r="CT1843" s="104"/>
      <c r="CU1843" s="104"/>
    </row>
    <row r="1844" spans="1:99" ht="13" x14ac:dyDescent="0.3">
      <c r="A1844" s="104"/>
      <c r="B1844" s="104"/>
      <c r="C1844" s="104"/>
      <c r="D1844" s="104"/>
      <c r="E1844" s="104"/>
      <c r="F1844" s="104"/>
      <c r="G1844" s="104"/>
      <c r="H1844" s="104"/>
      <c r="I1844" s="104"/>
      <c r="J1844" s="104"/>
      <c r="K1844" s="104"/>
      <c r="L1844" s="104"/>
      <c r="M1844" s="104"/>
      <c r="P1844" s="104"/>
      <c r="Q1844" s="104"/>
      <c r="U1844" s="104"/>
      <c r="AQ1844" s="104"/>
      <c r="AR1844" s="104"/>
      <c r="AS1844" s="104"/>
      <c r="AT1844" s="104"/>
      <c r="AU1844" s="104"/>
      <c r="AV1844" s="104"/>
      <c r="AW1844" s="104"/>
      <c r="AX1844" s="104"/>
      <c r="AY1844" s="104"/>
      <c r="BH1844" s="104"/>
      <c r="BJ1844" s="104"/>
      <c r="BK1844" s="104"/>
      <c r="BL1844" s="104"/>
      <c r="BM1844" s="104"/>
      <c r="BN1844" s="104"/>
      <c r="BO1844" s="104"/>
      <c r="BP1844" s="104"/>
      <c r="BQ1844" s="104"/>
      <c r="BR1844" s="104"/>
      <c r="BS1844" s="104"/>
      <c r="BT1844" s="104"/>
      <c r="BV1844" s="104"/>
      <c r="BW1844" s="104"/>
      <c r="BX1844" s="104"/>
      <c r="BY1844" s="104"/>
      <c r="BZ1844" s="104"/>
      <c r="CA1844" s="104"/>
      <c r="CB1844" s="104"/>
      <c r="CC1844" s="104"/>
      <c r="CD1844" s="104"/>
      <c r="CE1844" s="104"/>
      <c r="CF1844" s="104"/>
      <c r="CG1844" s="104"/>
      <c r="CJ1844" s="104"/>
      <c r="CL1844" s="104"/>
      <c r="CM1844" s="104"/>
      <c r="CN1844" s="104"/>
      <c r="CO1844" s="104"/>
      <c r="CP1844" s="104"/>
      <c r="CQ1844" s="104"/>
      <c r="CR1844" s="104"/>
      <c r="CS1844" s="104"/>
      <c r="CT1844" s="104"/>
      <c r="CU1844" s="104"/>
    </row>
    <row r="1845" spans="1:99" ht="13" x14ac:dyDescent="0.3">
      <c r="A1845" s="104"/>
      <c r="B1845" s="104"/>
      <c r="C1845" s="104"/>
      <c r="D1845" s="104"/>
      <c r="E1845" s="104"/>
      <c r="F1845" s="104"/>
      <c r="G1845" s="104"/>
      <c r="H1845" s="104"/>
      <c r="I1845" s="104"/>
      <c r="J1845" s="104"/>
      <c r="K1845" s="104"/>
      <c r="L1845" s="104"/>
      <c r="M1845" s="104"/>
      <c r="P1845" s="104"/>
      <c r="Q1845" s="104"/>
      <c r="U1845" s="104"/>
      <c r="AQ1845" s="104"/>
      <c r="AR1845" s="104"/>
      <c r="AS1845" s="104"/>
      <c r="AT1845" s="104"/>
      <c r="AU1845" s="104"/>
      <c r="AV1845" s="104"/>
      <c r="AW1845" s="104"/>
      <c r="AX1845" s="104"/>
      <c r="AY1845" s="104"/>
      <c r="BH1845" s="104"/>
      <c r="BJ1845" s="104"/>
      <c r="BK1845" s="104"/>
      <c r="BL1845" s="104"/>
      <c r="BM1845" s="104"/>
      <c r="BN1845" s="104"/>
      <c r="BO1845" s="104"/>
      <c r="BP1845" s="104"/>
      <c r="BQ1845" s="104"/>
      <c r="BR1845" s="104"/>
      <c r="BS1845" s="104"/>
      <c r="BT1845" s="104"/>
      <c r="BV1845" s="104"/>
      <c r="BW1845" s="104"/>
      <c r="BX1845" s="104"/>
      <c r="BY1845" s="104"/>
      <c r="BZ1845" s="104"/>
      <c r="CA1845" s="104"/>
      <c r="CB1845" s="104"/>
      <c r="CC1845" s="104"/>
      <c r="CD1845" s="104"/>
      <c r="CE1845" s="104"/>
      <c r="CF1845" s="104"/>
      <c r="CG1845" s="104"/>
      <c r="CJ1845" s="104"/>
      <c r="CL1845" s="104"/>
      <c r="CM1845" s="104"/>
      <c r="CN1845" s="104"/>
      <c r="CO1845" s="104"/>
      <c r="CP1845" s="104"/>
      <c r="CQ1845" s="104"/>
      <c r="CR1845" s="104"/>
      <c r="CS1845" s="104"/>
      <c r="CT1845" s="104"/>
      <c r="CU1845" s="104"/>
    </row>
    <row r="1846" spans="1:99" ht="13" x14ac:dyDescent="0.3">
      <c r="A1846" s="104"/>
      <c r="B1846" s="104"/>
      <c r="C1846" s="104"/>
      <c r="D1846" s="104"/>
      <c r="E1846" s="104"/>
      <c r="F1846" s="104"/>
      <c r="G1846" s="104"/>
      <c r="H1846" s="104"/>
      <c r="I1846" s="104"/>
      <c r="J1846" s="104"/>
      <c r="K1846" s="104"/>
      <c r="L1846" s="104"/>
      <c r="M1846" s="104"/>
      <c r="P1846" s="104"/>
      <c r="Q1846" s="104"/>
      <c r="U1846" s="104"/>
      <c r="AQ1846" s="104"/>
      <c r="AR1846" s="104"/>
      <c r="AS1846" s="104"/>
      <c r="AT1846" s="104"/>
      <c r="AU1846" s="104"/>
      <c r="AV1846" s="104"/>
      <c r="AW1846" s="104"/>
      <c r="AX1846" s="104"/>
      <c r="AY1846" s="104"/>
      <c r="BH1846" s="104"/>
      <c r="BJ1846" s="104"/>
      <c r="BK1846" s="104"/>
      <c r="BL1846" s="104"/>
      <c r="BM1846" s="104"/>
      <c r="BN1846" s="104"/>
      <c r="BO1846" s="104"/>
      <c r="BP1846" s="104"/>
      <c r="BQ1846" s="104"/>
      <c r="BR1846" s="104"/>
      <c r="BS1846" s="104"/>
      <c r="BT1846" s="104"/>
      <c r="BV1846" s="104"/>
      <c r="BW1846" s="104"/>
      <c r="BX1846" s="104"/>
      <c r="BY1846" s="104"/>
      <c r="BZ1846" s="104"/>
      <c r="CA1846" s="104"/>
      <c r="CB1846" s="104"/>
      <c r="CC1846" s="104"/>
      <c r="CD1846" s="104"/>
      <c r="CE1846" s="104"/>
      <c r="CF1846" s="104"/>
      <c r="CG1846" s="104"/>
      <c r="CJ1846" s="104"/>
      <c r="CL1846" s="104"/>
      <c r="CM1846" s="104"/>
      <c r="CN1846" s="104"/>
      <c r="CO1846" s="104"/>
      <c r="CP1846" s="104"/>
      <c r="CQ1846" s="104"/>
      <c r="CR1846" s="104"/>
      <c r="CS1846" s="104"/>
      <c r="CT1846" s="104"/>
      <c r="CU1846" s="104"/>
    </row>
    <row r="1847" spans="1:99" ht="13" x14ac:dyDescent="0.3">
      <c r="A1847" s="104"/>
      <c r="B1847" s="104"/>
      <c r="C1847" s="104"/>
      <c r="D1847" s="104"/>
      <c r="E1847" s="104"/>
      <c r="F1847" s="104"/>
      <c r="G1847" s="104"/>
      <c r="H1847" s="104"/>
      <c r="I1847" s="104"/>
      <c r="J1847" s="104"/>
      <c r="K1847" s="104"/>
      <c r="L1847" s="104"/>
      <c r="M1847" s="104"/>
      <c r="P1847" s="104"/>
      <c r="Q1847" s="104"/>
      <c r="U1847" s="104"/>
      <c r="AQ1847" s="104"/>
      <c r="AR1847" s="104"/>
      <c r="AS1847" s="104"/>
      <c r="AT1847" s="104"/>
      <c r="AU1847" s="104"/>
      <c r="AV1847" s="104"/>
      <c r="AW1847" s="104"/>
      <c r="AX1847" s="104"/>
      <c r="AY1847" s="104"/>
      <c r="BH1847" s="104"/>
      <c r="BJ1847" s="104"/>
      <c r="BK1847" s="104"/>
      <c r="BL1847" s="104"/>
      <c r="BM1847" s="104"/>
      <c r="BN1847" s="104"/>
      <c r="BO1847" s="104"/>
      <c r="BP1847" s="104"/>
      <c r="BQ1847" s="104"/>
      <c r="BR1847" s="104"/>
      <c r="BS1847" s="104"/>
      <c r="BT1847" s="104"/>
      <c r="BV1847" s="104"/>
      <c r="BW1847" s="104"/>
      <c r="BX1847" s="104"/>
      <c r="BY1847" s="104"/>
      <c r="BZ1847" s="104"/>
      <c r="CA1847" s="104"/>
      <c r="CB1847" s="104"/>
      <c r="CC1847" s="104"/>
      <c r="CD1847" s="104"/>
      <c r="CE1847" s="104"/>
      <c r="CF1847" s="104"/>
      <c r="CG1847" s="104"/>
      <c r="CJ1847" s="104"/>
      <c r="CL1847" s="104"/>
      <c r="CM1847" s="104"/>
      <c r="CN1847" s="104"/>
      <c r="CO1847" s="104"/>
      <c r="CP1847" s="104"/>
      <c r="CQ1847" s="104"/>
      <c r="CR1847" s="104"/>
      <c r="CS1847" s="104"/>
      <c r="CT1847" s="104"/>
      <c r="CU1847" s="104"/>
    </row>
    <row r="1848" spans="1:99" ht="13" x14ac:dyDescent="0.3">
      <c r="A1848" s="104"/>
      <c r="B1848" s="104"/>
      <c r="C1848" s="104"/>
      <c r="D1848" s="104"/>
      <c r="E1848" s="104"/>
      <c r="F1848" s="104"/>
      <c r="G1848" s="104"/>
      <c r="H1848" s="104"/>
      <c r="I1848" s="104"/>
      <c r="J1848" s="104"/>
      <c r="K1848" s="104"/>
      <c r="L1848" s="104"/>
      <c r="M1848" s="104"/>
      <c r="P1848" s="104"/>
      <c r="Q1848" s="104"/>
      <c r="U1848" s="104"/>
      <c r="AQ1848" s="104"/>
      <c r="AR1848" s="104"/>
      <c r="AS1848" s="104"/>
      <c r="AT1848" s="104"/>
      <c r="AU1848" s="104"/>
      <c r="AV1848" s="104"/>
      <c r="AW1848" s="104"/>
      <c r="AX1848" s="104"/>
      <c r="AY1848" s="104"/>
      <c r="BH1848" s="104"/>
      <c r="BJ1848" s="104"/>
      <c r="BK1848" s="104"/>
      <c r="BL1848" s="104"/>
      <c r="BM1848" s="104"/>
      <c r="BN1848" s="104"/>
      <c r="BO1848" s="104"/>
      <c r="BP1848" s="104"/>
      <c r="BQ1848" s="104"/>
      <c r="BR1848" s="104"/>
      <c r="BS1848" s="104"/>
      <c r="BT1848" s="104"/>
      <c r="BV1848" s="104"/>
      <c r="BW1848" s="104"/>
      <c r="BX1848" s="104"/>
      <c r="BY1848" s="104"/>
      <c r="BZ1848" s="104"/>
      <c r="CA1848" s="104"/>
      <c r="CB1848" s="104"/>
      <c r="CC1848" s="104"/>
      <c r="CD1848" s="104"/>
      <c r="CE1848" s="104"/>
      <c r="CF1848" s="104"/>
      <c r="CG1848" s="104"/>
      <c r="CJ1848" s="104"/>
      <c r="CL1848" s="104"/>
      <c r="CM1848" s="104"/>
      <c r="CN1848" s="104"/>
      <c r="CO1848" s="104"/>
      <c r="CP1848" s="104"/>
      <c r="CQ1848" s="104"/>
      <c r="CR1848" s="104"/>
      <c r="CS1848" s="104"/>
      <c r="CT1848" s="104"/>
      <c r="CU1848" s="104"/>
    </row>
    <row r="1849" spans="1:99" ht="13" x14ac:dyDescent="0.3">
      <c r="A1849" s="104"/>
      <c r="B1849" s="104"/>
      <c r="C1849" s="104"/>
      <c r="D1849" s="104"/>
      <c r="E1849" s="104"/>
      <c r="F1849" s="104"/>
      <c r="G1849" s="104"/>
      <c r="H1849" s="104"/>
      <c r="I1849" s="104"/>
      <c r="J1849" s="104"/>
      <c r="K1849" s="104"/>
      <c r="L1849" s="104"/>
      <c r="M1849" s="104"/>
      <c r="P1849" s="104"/>
      <c r="Q1849" s="104"/>
      <c r="U1849" s="104"/>
      <c r="AQ1849" s="104"/>
      <c r="AR1849" s="104"/>
      <c r="AS1849" s="104"/>
      <c r="AT1849" s="104"/>
      <c r="AU1849" s="104"/>
      <c r="AV1849" s="104"/>
      <c r="AW1849" s="104"/>
      <c r="AX1849" s="104"/>
      <c r="AY1849" s="104"/>
      <c r="BH1849" s="104"/>
      <c r="BJ1849" s="104"/>
      <c r="BK1849" s="104"/>
      <c r="BL1849" s="104"/>
      <c r="BM1849" s="104"/>
      <c r="BN1849" s="104"/>
      <c r="BO1849" s="104"/>
      <c r="BP1849" s="104"/>
      <c r="BQ1849" s="104"/>
      <c r="BR1849" s="104"/>
      <c r="BS1849" s="104"/>
      <c r="BT1849" s="104"/>
      <c r="BV1849" s="104"/>
      <c r="BW1849" s="104"/>
      <c r="BX1849" s="104"/>
      <c r="BY1849" s="104"/>
      <c r="BZ1849" s="104"/>
      <c r="CA1849" s="104"/>
      <c r="CB1849" s="104"/>
      <c r="CC1849" s="104"/>
      <c r="CD1849" s="104"/>
      <c r="CE1849" s="104"/>
      <c r="CF1849" s="104"/>
      <c r="CG1849" s="104"/>
      <c r="CJ1849" s="104"/>
      <c r="CL1849" s="104"/>
      <c r="CM1849" s="104"/>
      <c r="CN1849" s="104"/>
      <c r="CO1849" s="104"/>
      <c r="CP1849" s="104"/>
      <c r="CQ1849" s="104"/>
      <c r="CR1849" s="104"/>
      <c r="CS1849" s="104"/>
      <c r="CT1849" s="104"/>
      <c r="CU1849" s="104"/>
    </row>
    <row r="1850" spans="1:99" ht="13" x14ac:dyDescent="0.3">
      <c r="A1850" s="104"/>
      <c r="B1850" s="104"/>
      <c r="C1850" s="104"/>
      <c r="D1850" s="104"/>
      <c r="E1850" s="104"/>
      <c r="F1850" s="104"/>
      <c r="G1850" s="104"/>
      <c r="H1850" s="104"/>
      <c r="I1850" s="104"/>
      <c r="J1850" s="104"/>
      <c r="K1850" s="104"/>
      <c r="L1850" s="104"/>
      <c r="M1850" s="104"/>
      <c r="P1850" s="104"/>
      <c r="Q1850" s="104"/>
      <c r="U1850" s="104"/>
      <c r="AQ1850" s="104"/>
      <c r="AR1850" s="104"/>
      <c r="AS1850" s="104"/>
      <c r="AT1850" s="104"/>
      <c r="AU1850" s="104"/>
      <c r="AV1850" s="104"/>
      <c r="AW1850" s="104"/>
      <c r="AX1850" s="104"/>
      <c r="AY1850" s="104"/>
      <c r="BH1850" s="104"/>
      <c r="BJ1850" s="104"/>
      <c r="BK1850" s="104"/>
      <c r="BL1850" s="104"/>
      <c r="BM1850" s="104"/>
      <c r="BN1850" s="104"/>
      <c r="BO1850" s="104"/>
      <c r="BP1850" s="104"/>
      <c r="BQ1850" s="104"/>
      <c r="BR1850" s="104"/>
      <c r="BS1850" s="104"/>
      <c r="BT1850" s="104"/>
      <c r="BV1850" s="104"/>
      <c r="BW1850" s="104"/>
      <c r="BX1850" s="104"/>
      <c r="BY1850" s="104"/>
      <c r="BZ1850" s="104"/>
      <c r="CA1850" s="104"/>
      <c r="CB1850" s="104"/>
      <c r="CC1850" s="104"/>
      <c r="CD1850" s="104"/>
      <c r="CE1850" s="104"/>
      <c r="CF1850" s="104"/>
      <c r="CG1850" s="104"/>
      <c r="CJ1850" s="104"/>
      <c r="CL1850" s="104"/>
      <c r="CM1850" s="104"/>
      <c r="CN1850" s="104"/>
      <c r="CO1850" s="104"/>
      <c r="CP1850" s="104"/>
      <c r="CQ1850" s="104"/>
      <c r="CR1850" s="104"/>
      <c r="CS1850" s="104"/>
      <c r="CT1850" s="104"/>
      <c r="CU1850" s="104"/>
    </row>
    <row r="1851" spans="1:99" ht="13" x14ac:dyDescent="0.3">
      <c r="A1851" s="104"/>
      <c r="B1851" s="104"/>
      <c r="C1851" s="104"/>
      <c r="D1851" s="104"/>
      <c r="E1851" s="104"/>
      <c r="F1851" s="104"/>
      <c r="G1851" s="104"/>
      <c r="H1851" s="104"/>
      <c r="I1851" s="104"/>
      <c r="J1851" s="104"/>
      <c r="K1851" s="104"/>
      <c r="L1851" s="104"/>
      <c r="M1851" s="104"/>
      <c r="P1851" s="104"/>
      <c r="Q1851" s="104"/>
      <c r="U1851" s="104"/>
      <c r="AQ1851" s="104"/>
      <c r="AR1851" s="104"/>
      <c r="AS1851" s="104"/>
      <c r="AT1851" s="104"/>
      <c r="AU1851" s="104"/>
      <c r="AV1851" s="104"/>
      <c r="AW1851" s="104"/>
      <c r="AX1851" s="104"/>
      <c r="AY1851" s="104"/>
      <c r="BH1851" s="104"/>
      <c r="BJ1851" s="104"/>
      <c r="BK1851" s="104"/>
      <c r="BL1851" s="104"/>
      <c r="BM1851" s="104"/>
      <c r="BN1851" s="104"/>
      <c r="BO1851" s="104"/>
      <c r="BP1851" s="104"/>
      <c r="BQ1851" s="104"/>
      <c r="BR1851" s="104"/>
      <c r="BS1851" s="104"/>
      <c r="BT1851" s="104"/>
      <c r="BV1851" s="104"/>
      <c r="BW1851" s="104"/>
      <c r="BX1851" s="104"/>
      <c r="BY1851" s="104"/>
      <c r="BZ1851" s="104"/>
      <c r="CA1851" s="104"/>
      <c r="CB1851" s="104"/>
      <c r="CC1851" s="104"/>
      <c r="CD1851" s="104"/>
      <c r="CE1851" s="104"/>
      <c r="CF1851" s="104"/>
      <c r="CG1851" s="104"/>
      <c r="CJ1851" s="104"/>
      <c r="CL1851" s="104"/>
      <c r="CM1851" s="104"/>
      <c r="CN1851" s="104"/>
      <c r="CO1851" s="104"/>
      <c r="CP1851" s="104"/>
      <c r="CQ1851" s="104"/>
      <c r="CR1851" s="104"/>
      <c r="CS1851" s="104"/>
      <c r="CT1851" s="104"/>
      <c r="CU1851" s="104"/>
    </row>
    <row r="1852" spans="1:99" ht="13" x14ac:dyDescent="0.3">
      <c r="A1852" s="104"/>
      <c r="B1852" s="104"/>
      <c r="C1852" s="104"/>
      <c r="D1852" s="104"/>
      <c r="E1852" s="104"/>
      <c r="F1852" s="104"/>
      <c r="G1852" s="104"/>
      <c r="H1852" s="104"/>
      <c r="I1852" s="104"/>
      <c r="J1852" s="104"/>
      <c r="K1852" s="104"/>
      <c r="L1852" s="104"/>
      <c r="M1852" s="104"/>
      <c r="P1852" s="104"/>
      <c r="Q1852" s="104"/>
      <c r="U1852" s="104"/>
      <c r="AQ1852" s="104"/>
      <c r="AR1852" s="104"/>
      <c r="AS1852" s="104"/>
      <c r="AT1852" s="104"/>
      <c r="AU1852" s="104"/>
      <c r="AV1852" s="104"/>
      <c r="AW1852" s="104"/>
      <c r="AX1852" s="104"/>
      <c r="AY1852" s="104"/>
      <c r="BH1852" s="104"/>
      <c r="BJ1852" s="104"/>
      <c r="BK1852" s="104"/>
      <c r="BL1852" s="104"/>
      <c r="BM1852" s="104"/>
      <c r="BN1852" s="104"/>
      <c r="BO1852" s="104"/>
      <c r="BP1852" s="104"/>
      <c r="BQ1852" s="104"/>
      <c r="BR1852" s="104"/>
      <c r="BS1852" s="104"/>
      <c r="BT1852" s="104"/>
      <c r="BV1852" s="104"/>
      <c r="BW1852" s="104"/>
      <c r="BX1852" s="104"/>
      <c r="BY1852" s="104"/>
      <c r="BZ1852" s="104"/>
      <c r="CA1852" s="104"/>
      <c r="CB1852" s="104"/>
      <c r="CC1852" s="104"/>
      <c r="CD1852" s="104"/>
      <c r="CE1852" s="104"/>
      <c r="CF1852" s="104"/>
      <c r="CG1852" s="104"/>
      <c r="CJ1852" s="104"/>
      <c r="CL1852" s="104"/>
      <c r="CM1852" s="104"/>
      <c r="CN1852" s="104"/>
      <c r="CO1852" s="104"/>
      <c r="CP1852" s="104"/>
      <c r="CQ1852" s="104"/>
      <c r="CR1852" s="104"/>
      <c r="CS1852" s="104"/>
      <c r="CT1852" s="104"/>
      <c r="CU1852" s="104"/>
    </row>
    <row r="1853" spans="1:99" ht="13" x14ac:dyDescent="0.3">
      <c r="A1853" s="104"/>
      <c r="B1853" s="104"/>
      <c r="C1853" s="104"/>
      <c r="D1853" s="104"/>
      <c r="E1853" s="104"/>
      <c r="F1853" s="104"/>
      <c r="G1853" s="104"/>
      <c r="H1853" s="104"/>
      <c r="I1853" s="104"/>
      <c r="J1853" s="104"/>
      <c r="K1853" s="104"/>
      <c r="L1853" s="104"/>
      <c r="M1853" s="104"/>
      <c r="P1853" s="104"/>
      <c r="Q1853" s="104"/>
      <c r="U1853" s="104"/>
      <c r="AQ1853" s="104"/>
      <c r="AR1853" s="104"/>
      <c r="AS1853" s="104"/>
      <c r="AT1853" s="104"/>
      <c r="AU1853" s="104"/>
      <c r="AV1853" s="104"/>
      <c r="AW1853" s="104"/>
      <c r="AX1853" s="104"/>
      <c r="AY1853" s="104"/>
      <c r="BH1853" s="104"/>
      <c r="BJ1853" s="104"/>
      <c r="BK1853" s="104"/>
      <c r="BL1853" s="104"/>
      <c r="BM1853" s="104"/>
      <c r="BN1853" s="104"/>
      <c r="BO1853" s="104"/>
      <c r="BP1853" s="104"/>
      <c r="BQ1853" s="104"/>
      <c r="BR1853" s="104"/>
      <c r="BS1853" s="104"/>
      <c r="BT1853" s="104"/>
      <c r="BV1853" s="104"/>
      <c r="BW1853" s="104"/>
      <c r="BX1853" s="104"/>
      <c r="BY1853" s="104"/>
      <c r="BZ1853" s="104"/>
      <c r="CA1853" s="104"/>
      <c r="CB1853" s="104"/>
      <c r="CC1853" s="104"/>
      <c r="CD1853" s="104"/>
      <c r="CE1853" s="104"/>
      <c r="CF1853" s="104"/>
      <c r="CG1853" s="104"/>
      <c r="CJ1853" s="104"/>
      <c r="CL1853" s="104"/>
      <c r="CM1853" s="104"/>
      <c r="CN1853" s="104"/>
      <c r="CO1853" s="104"/>
      <c r="CP1853" s="104"/>
      <c r="CQ1853" s="104"/>
      <c r="CR1853" s="104"/>
      <c r="CS1853" s="104"/>
      <c r="CT1853" s="104"/>
      <c r="CU1853" s="104"/>
    </row>
    <row r="1854" spans="1:99" ht="13" x14ac:dyDescent="0.3">
      <c r="A1854" s="104"/>
      <c r="B1854" s="104"/>
      <c r="C1854" s="104"/>
      <c r="D1854" s="104"/>
      <c r="E1854" s="104"/>
      <c r="F1854" s="104"/>
      <c r="G1854" s="104"/>
      <c r="H1854" s="104"/>
      <c r="I1854" s="104"/>
      <c r="J1854" s="104"/>
      <c r="K1854" s="104"/>
      <c r="L1854" s="104"/>
      <c r="M1854" s="104"/>
      <c r="P1854" s="104"/>
      <c r="Q1854" s="104"/>
      <c r="U1854" s="104"/>
      <c r="AQ1854" s="104"/>
      <c r="AR1854" s="104"/>
      <c r="AS1854" s="104"/>
      <c r="AT1854" s="104"/>
      <c r="AU1854" s="104"/>
      <c r="AV1854" s="104"/>
      <c r="AW1854" s="104"/>
      <c r="AX1854" s="104"/>
      <c r="AY1854" s="104"/>
      <c r="BH1854" s="104"/>
      <c r="BJ1854" s="104"/>
      <c r="BK1854" s="104"/>
      <c r="BL1854" s="104"/>
      <c r="BM1854" s="104"/>
      <c r="BN1854" s="104"/>
      <c r="BO1854" s="104"/>
      <c r="BP1854" s="104"/>
      <c r="BQ1854" s="104"/>
      <c r="BR1854" s="104"/>
      <c r="BS1854" s="104"/>
      <c r="BT1854" s="104"/>
      <c r="BV1854" s="104"/>
      <c r="BW1854" s="104"/>
      <c r="BX1854" s="104"/>
      <c r="BY1854" s="104"/>
      <c r="BZ1854" s="104"/>
      <c r="CA1854" s="104"/>
      <c r="CB1854" s="104"/>
      <c r="CC1854" s="104"/>
      <c r="CD1854" s="104"/>
      <c r="CE1854" s="104"/>
      <c r="CF1854" s="104"/>
      <c r="CG1854" s="104"/>
      <c r="CJ1854" s="104"/>
      <c r="CL1854" s="104"/>
      <c r="CM1854" s="104"/>
      <c r="CN1854" s="104"/>
      <c r="CO1854" s="104"/>
      <c r="CP1854" s="104"/>
      <c r="CQ1854" s="104"/>
      <c r="CR1854" s="104"/>
      <c r="CS1854" s="104"/>
      <c r="CT1854" s="104"/>
      <c r="CU1854" s="104"/>
    </row>
    <row r="1855" spans="1:99" ht="13" x14ac:dyDescent="0.3">
      <c r="A1855" s="104"/>
      <c r="B1855" s="104"/>
      <c r="C1855" s="104"/>
      <c r="D1855" s="104"/>
      <c r="E1855" s="104"/>
      <c r="F1855" s="104"/>
      <c r="G1855" s="104"/>
      <c r="H1855" s="104"/>
      <c r="I1855" s="104"/>
      <c r="J1855" s="104"/>
      <c r="K1855" s="104"/>
      <c r="L1855" s="104"/>
      <c r="M1855" s="104"/>
      <c r="P1855" s="104"/>
      <c r="Q1855" s="104"/>
      <c r="U1855" s="104"/>
      <c r="AQ1855" s="104"/>
      <c r="AR1855" s="104"/>
      <c r="AS1855" s="104"/>
      <c r="AT1855" s="104"/>
      <c r="AU1855" s="104"/>
      <c r="AV1855" s="104"/>
      <c r="AW1855" s="104"/>
      <c r="AX1855" s="104"/>
      <c r="AY1855" s="104"/>
      <c r="BH1855" s="104"/>
      <c r="BJ1855" s="104"/>
      <c r="BK1855" s="104"/>
      <c r="BL1855" s="104"/>
      <c r="BM1855" s="104"/>
      <c r="BN1855" s="104"/>
      <c r="BO1855" s="104"/>
      <c r="BP1855" s="104"/>
      <c r="BQ1855" s="104"/>
      <c r="BR1855" s="104"/>
      <c r="BS1855" s="104"/>
      <c r="BT1855" s="104"/>
      <c r="BV1855" s="104"/>
      <c r="BW1855" s="104"/>
      <c r="BX1855" s="104"/>
      <c r="BY1855" s="104"/>
      <c r="BZ1855" s="104"/>
      <c r="CA1855" s="104"/>
      <c r="CB1855" s="104"/>
      <c r="CC1855" s="104"/>
      <c r="CD1855" s="104"/>
      <c r="CE1855" s="104"/>
      <c r="CF1855" s="104"/>
      <c r="CG1855" s="104"/>
      <c r="CJ1855" s="104"/>
      <c r="CL1855" s="104"/>
      <c r="CM1855" s="104"/>
      <c r="CN1855" s="104"/>
      <c r="CO1855" s="104"/>
      <c r="CP1855" s="104"/>
      <c r="CQ1855" s="104"/>
      <c r="CR1855" s="104"/>
      <c r="CS1855" s="104"/>
      <c r="CT1855" s="104"/>
      <c r="CU1855" s="104"/>
    </row>
    <row r="1856" spans="1:99" ht="13" x14ac:dyDescent="0.3">
      <c r="A1856" s="104"/>
      <c r="B1856" s="104"/>
      <c r="C1856" s="104"/>
      <c r="D1856" s="104"/>
      <c r="E1856" s="104"/>
      <c r="F1856" s="104"/>
      <c r="G1856" s="104"/>
      <c r="H1856" s="104"/>
      <c r="I1856" s="104"/>
      <c r="J1856" s="104"/>
      <c r="K1856" s="104"/>
      <c r="L1856" s="104"/>
      <c r="M1856" s="104"/>
      <c r="P1856" s="104"/>
      <c r="Q1856" s="104"/>
      <c r="U1856" s="104"/>
      <c r="AQ1856" s="104"/>
      <c r="AR1856" s="104"/>
      <c r="AS1856" s="104"/>
      <c r="AT1856" s="104"/>
      <c r="AU1856" s="104"/>
      <c r="AV1856" s="104"/>
      <c r="AW1856" s="104"/>
      <c r="AX1856" s="104"/>
      <c r="AY1856" s="104"/>
      <c r="BH1856" s="104"/>
      <c r="BJ1856" s="104"/>
      <c r="BK1856" s="104"/>
      <c r="BL1856" s="104"/>
      <c r="BM1856" s="104"/>
      <c r="BN1856" s="104"/>
      <c r="BO1856" s="104"/>
      <c r="BP1856" s="104"/>
      <c r="BQ1856" s="104"/>
      <c r="BR1856" s="104"/>
      <c r="BS1856" s="104"/>
      <c r="BT1856" s="104"/>
      <c r="BV1856" s="104"/>
      <c r="BW1856" s="104"/>
      <c r="BX1856" s="104"/>
      <c r="BY1856" s="104"/>
      <c r="BZ1856" s="104"/>
      <c r="CA1856" s="104"/>
      <c r="CB1856" s="104"/>
      <c r="CC1856" s="104"/>
      <c r="CD1856" s="104"/>
      <c r="CE1856" s="104"/>
      <c r="CF1856" s="104"/>
      <c r="CG1856" s="104"/>
      <c r="CJ1856" s="104"/>
      <c r="CL1856" s="104"/>
      <c r="CM1856" s="104"/>
      <c r="CN1856" s="104"/>
      <c r="CO1856" s="104"/>
      <c r="CP1856" s="104"/>
      <c r="CQ1856" s="104"/>
      <c r="CR1856" s="104"/>
      <c r="CS1856" s="104"/>
      <c r="CT1856" s="104"/>
      <c r="CU1856" s="104"/>
    </row>
    <row r="1857" spans="1:99" ht="13" x14ac:dyDescent="0.3">
      <c r="A1857" s="104"/>
      <c r="B1857" s="104"/>
      <c r="C1857" s="104"/>
      <c r="D1857" s="104"/>
      <c r="E1857" s="104"/>
      <c r="F1857" s="104"/>
      <c r="G1857" s="104"/>
      <c r="H1857" s="104"/>
      <c r="I1857" s="104"/>
      <c r="J1857" s="104"/>
      <c r="K1857" s="104"/>
      <c r="L1857" s="104"/>
      <c r="M1857" s="104"/>
      <c r="P1857" s="104"/>
      <c r="Q1857" s="104"/>
      <c r="U1857" s="104"/>
      <c r="AQ1857" s="104"/>
      <c r="AR1857" s="104"/>
      <c r="AS1857" s="104"/>
      <c r="AT1857" s="104"/>
      <c r="AU1857" s="104"/>
      <c r="AV1857" s="104"/>
      <c r="AW1857" s="104"/>
      <c r="AX1857" s="104"/>
      <c r="AY1857" s="104"/>
      <c r="BH1857" s="104"/>
      <c r="BJ1857" s="104"/>
      <c r="BK1857" s="104"/>
      <c r="BL1857" s="104"/>
      <c r="BM1857" s="104"/>
      <c r="BN1857" s="104"/>
      <c r="BO1857" s="104"/>
      <c r="BP1857" s="104"/>
      <c r="BQ1857" s="104"/>
      <c r="BR1857" s="104"/>
      <c r="BS1857" s="104"/>
      <c r="BT1857" s="104"/>
      <c r="BV1857" s="104"/>
      <c r="BW1857" s="104"/>
      <c r="BX1857" s="104"/>
      <c r="BY1857" s="104"/>
      <c r="BZ1857" s="104"/>
      <c r="CA1857" s="104"/>
      <c r="CB1857" s="104"/>
      <c r="CC1857" s="104"/>
      <c r="CD1857" s="104"/>
      <c r="CE1857" s="104"/>
      <c r="CF1857" s="104"/>
      <c r="CG1857" s="104"/>
      <c r="CJ1857" s="104"/>
      <c r="CL1857" s="104"/>
      <c r="CM1857" s="104"/>
      <c r="CN1857" s="104"/>
      <c r="CO1857" s="104"/>
      <c r="CP1857" s="104"/>
      <c r="CQ1857" s="104"/>
      <c r="CR1857" s="104"/>
      <c r="CS1857" s="104"/>
      <c r="CT1857" s="104"/>
      <c r="CU1857" s="104"/>
    </row>
    <row r="1858" spans="1:99" ht="13" x14ac:dyDescent="0.3">
      <c r="A1858" s="104"/>
      <c r="B1858" s="104"/>
      <c r="C1858" s="104"/>
      <c r="D1858" s="104"/>
      <c r="E1858" s="104"/>
      <c r="F1858" s="104"/>
      <c r="G1858" s="104"/>
      <c r="H1858" s="104"/>
      <c r="I1858" s="104"/>
      <c r="J1858" s="104"/>
      <c r="K1858" s="104"/>
      <c r="L1858" s="104"/>
      <c r="M1858" s="104"/>
      <c r="P1858" s="104"/>
      <c r="Q1858" s="104"/>
      <c r="U1858" s="104"/>
      <c r="AQ1858" s="104"/>
      <c r="AR1858" s="104"/>
      <c r="AS1858" s="104"/>
      <c r="AT1858" s="104"/>
      <c r="AU1858" s="104"/>
      <c r="AV1858" s="104"/>
      <c r="AW1858" s="104"/>
      <c r="AX1858" s="104"/>
      <c r="AY1858" s="104"/>
      <c r="BH1858" s="104"/>
      <c r="BJ1858" s="104"/>
      <c r="BK1858" s="104"/>
      <c r="BL1858" s="104"/>
      <c r="BM1858" s="104"/>
      <c r="BN1858" s="104"/>
      <c r="BO1858" s="104"/>
      <c r="BP1858" s="104"/>
      <c r="BQ1858" s="104"/>
      <c r="BR1858" s="104"/>
      <c r="BS1858" s="104"/>
      <c r="BT1858" s="104"/>
      <c r="BV1858" s="104"/>
      <c r="BW1858" s="104"/>
      <c r="BX1858" s="104"/>
      <c r="BY1858" s="104"/>
      <c r="BZ1858" s="104"/>
      <c r="CA1858" s="104"/>
      <c r="CB1858" s="104"/>
      <c r="CC1858" s="104"/>
      <c r="CD1858" s="104"/>
      <c r="CE1858" s="104"/>
      <c r="CF1858" s="104"/>
      <c r="CG1858" s="104"/>
      <c r="CJ1858" s="104"/>
      <c r="CL1858" s="104"/>
      <c r="CM1858" s="104"/>
      <c r="CN1858" s="104"/>
      <c r="CO1858" s="104"/>
      <c r="CP1858" s="104"/>
      <c r="CQ1858" s="104"/>
      <c r="CR1858" s="104"/>
      <c r="CS1858" s="104"/>
      <c r="CT1858" s="104"/>
      <c r="CU1858" s="104"/>
    </row>
    <row r="1859" spans="1:99" ht="13" x14ac:dyDescent="0.3">
      <c r="A1859" s="104"/>
      <c r="B1859" s="104"/>
      <c r="C1859" s="104"/>
      <c r="D1859" s="104"/>
      <c r="E1859" s="104"/>
      <c r="F1859" s="104"/>
      <c r="G1859" s="104"/>
      <c r="H1859" s="104"/>
      <c r="I1859" s="104"/>
      <c r="J1859" s="104"/>
      <c r="K1859" s="104"/>
      <c r="L1859" s="104"/>
      <c r="M1859" s="104"/>
      <c r="P1859" s="104"/>
      <c r="Q1859" s="104"/>
      <c r="U1859" s="104"/>
      <c r="AQ1859" s="104"/>
      <c r="AR1859" s="104"/>
      <c r="AS1859" s="104"/>
      <c r="AT1859" s="104"/>
      <c r="AU1859" s="104"/>
      <c r="AV1859" s="104"/>
      <c r="AW1859" s="104"/>
      <c r="AX1859" s="104"/>
      <c r="AY1859" s="104"/>
      <c r="BH1859" s="104"/>
      <c r="BJ1859" s="104"/>
      <c r="BK1859" s="104"/>
      <c r="BL1859" s="104"/>
      <c r="BM1859" s="104"/>
      <c r="BN1859" s="104"/>
      <c r="BO1859" s="104"/>
      <c r="BP1859" s="104"/>
      <c r="BQ1859" s="104"/>
      <c r="BR1859" s="104"/>
      <c r="BS1859" s="104"/>
      <c r="BT1859" s="104"/>
      <c r="BV1859" s="104"/>
      <c r="BW1859" s="104"/>
      <c r="BX1859" s="104"/>
      <c r="BY1859" s="104"/>
      <c r="BZ1859" s="104"/>
      <c r="CA1859" s="104"/>
      <c r="CB1859" s="104"/>
      <c r="CC1859" s="104"/>
      <c r="CD1859" s="104"/>
      <c r="CE1859" s="104"/>
      <c r="CF1859" s="104"/>
      <c r="CG1859" s="104"/>
      <c r="CJ1859" s="104"/>
      <c r="CL1859" s="104"/>
      <c r="CM1859" s="104"/>
      <c r="CN1859" s="104"/>
      <c r="CO1859" s="104"/>
      <c r="CP1859" s="104"/>
      <c r="CQ1859" s="104"/>
      <c r="CR1859" s="104"/>
      <c r="CS1859" s="104"/>
      <c r="CT1859" s="104"/>
      <c r="CU1859" s="104"/>
    </row>
    <row r="1860" spans="1:99" ht="13" x14ac:dyDescent="0.3">
      <c r="A1860" s="104"/>
      <c r="B1860" s="104"/>
      <c r="C1860" s="104"/>
      <c r="D1860" s="104"/>
      <c r="E1860" s="104"/>
      <c r="F1860" s="104"/>
      <c r="G1860" s="104"/>
      <c r="H1860" s="104"/>
      <c r="I1860" s="104"/>
      <c r="J1860" s="104"/>
      <c r="K1860" s="104"/>
      <c r="L1860" s="104"/>
      <c r="M1860" s="104"/>
      <c r="P1860" s="104"/>
      <c r="Q1860" s="104"/>
      <c r="U1860" s="104"/>
      <c r="AQ1860" s="104"/>
      <c r="AR1860" s="104"/>
      <c r="AS1860" s="104"/>
      <c r="AT1860" s="104"/>
      <c r="AU1860" s="104"/>
      <c r="AV1860" s="104"/>
      <c r="AW1860" s="104"/>
      <c r="AX1860" s="104"/>
      <c r="AY1860" s="104"/>
      <c r="BH1860" s="104"/>
      <c r="BJ1860" s="104"/>
      <c r="BK1860" s="104"/>
      <c r="BL1860" s="104"/>
      <c r="BM1860" s="104"/>
      <c r="BN1860" s="104"/>
      <c r="BO1860" s="104"/>
      <c r="BP1860" s="104"/>
      <c r="BQ1860" s="104"/>
      <c r="BR1860" s="104"/>
      <c r="BS1860" s="104"/>
      <c r="BT1860" s="104"/>
      <c r="BV1860" s="104"/>
      <c r="BW1860" s="104"/>
      <c r="BX1860" s="104"/>
      <c r="BY1860" s="104"/>
      <c r="BZ1860" s="104"/>
      <c r="CA1860" s="104"/>
      <c r="CB1860" s="104"/>
      <c r="CC1860" s="104"/>
      <c r="CD1860" s="104"/>
      <c r="CE1860" s="104"/>
      <c r="CF1860" s="104"/>
      <c r="CG1860" s="104"/>
      <c r="CJ1860" s="104"/>
      <c r="CL1860" s="104"/>
      <c r="CM1860" s="104"/>
      <c r="CN1860" s="104"/>
      <c r="CO1860" s="104"/>
      <c r="CP1860" s="104"/>
      <c r="CQ1860" s="104"/>
      <c r="CR1860" s="104"/>
      <c r="CS1860" s="104"/>
      <c r="CT1860" s="104"/>
      <c r="CU1860" s="104"/>
    </row>
    <row r="1861" spans="1:99" ht="13" x14ac:dyDescent="0.3">
      <c r="A1861" s="104"/>
      <c r="B1861" s="104"/>
      <c r="C1861" s="104"/>
      <c r="D1861" s="104"/>
      <c r="E1861" s="104"/>
      <c r="F1861" s="104"/>
      <c r="G1861" s="104"/>
      <c r="H1861" s="104"/>
      <c r="I1861" s="104"/>
      <c r="J1861" s="104"/>
      <c r="K1861" s="104"/>
      <c r="L1861" s="104"/>
      <c r="M1861" s="104"/>
      <c r="P1861" s="104"/>
      <c r="Q1861" s="104"/>
      <c r="U1861" s="104"/>
      <c r="AQ1861" s="104"/>
      <c r="AR1861" s="104"/>
      <c r="AS1861" s="104"/>
      <c r="AT1861" s="104"/>
      <c r="AU1861" s="104"/>
      <c r="AV1861" s="104"/>
      <c r="AW1861" s="104"/>
      <c r="AX1861" s="104"/>
      <c r="AY1861" s="104"/>
      <c r="BH1861" s="104"/>
      <c r="BJ1861" s="104"/>
      <c r="BK1861" s="104"/>
      <c r="BL1861" s="104"/>
      <c r="BM1861" s="104"/>
      <c r="BN1861" s="104"/>
      <c r="BO1861" s="104"/>
      <c r="BP1861" s="104"/>
      <c r="BQ1861" s="104"/>
      <c r="BR1861" s="104"/>
      <c r="BS1861" s="104"/>
      <c r="BT1861" s="104"/>
      <c r="BV1861" s="104"/>
      <c r="BW1861" s="104"/>
      <c r="BX1861" s="104"/>
      <c r="BY1861" s="104"/>
      <c r="BZ1861" s="104"/>
      <c r="CA1861" s="104"/>
      <c r="CB1861" s="104"/>
      <c r="CC1861" s="104"/>
      <c r="CD1861" s="104"/>
      <c r="CE1861" s="104"/>
      <c r="CF1861" s="104"/>
      <c r="CG1861" s="104"/>
      <c r="CJ1861" s="104"/>
      <c r="CL1861" s="104"/>
      <c r="CM1861" s="104"/>
      <c r="CN1861" s="104"/>
      <c r="CO1861" s="104"/>
      <c r="CP1861" s="104"/>
      <c r="CQ1861" s="104"/>
      <c r="CR1861" s="104"/>
      <c r="CS1861" s="104"/>
      <c r="CT1861" s="104"/>
      <c r="CU1861" s="104"/>
    </row>
    <row r="1862" spans="1:99" ht="13" x14ac:dyDescent="0.3">
      <c r="A1862" s="104"/>
      <c r="B1862" s="104"/>
      <c r="C1862" s="104"/>
      <c r="D1862" s="104"/>
      <c r="E1862" s="104"/>
      <c r="F1862" s="104"/>
      <c r="G1862" s="104"/>
      <c r="H1862" s="104"/>
      <c r="I1862" s="104"/>
      <c r="J1862" s="104"/>
      <c r="K1862" s="104"/>
      <c r="L1862" s="104"/>
      <c r="M1862" s="104"/>
      <c r="P1862" s="104"/>
      <c r="Q1862" s="104"/>
      <c r="U1862" s="104"/>
      <c r="AQ1862" s="104"/>
      <c r="AR1862" s="104"/>
      <c r="AS1862" s="104"/>
      <c r="AT1862" s="104"/>
      <c r="AU1862" s="104"/>
      <c r="AV1862" s="104"/>
      <c r="AW1862" s="104"/>
      <c r="AX1862" s="104"/>
      <c r="AY1862" s="104"/>
      <c r="BH1862" s="104"/>
      <c r="BJ1862" s="104"/>
      <c r="BK1862" s="104"/>
      <c r="BL1862" s="104"/>
      <c r="BM1862" s="104"/>
      <c r="BN1862" s="104"/>
      <c r="BO1862" s="104"/>
      <c r="BP1862" s="104"/>
      <c r="BQ1862" s="104"/>
      <c r="BR1862" s="104"/>
      <c r="BS1862" s="104"/>
      <c r="BT1862" s="104"/>
      <c r="BV1862" s="104"/>
      <c r="BW1862" s="104"/>
      <c r="BX1862" s="104"/>
      <c r="BY1862" s="104"/>
      <c r="BZ1862" s="104"/>
      <c r="CA1862" s="104"/>
      <c r="CB1862" s="104"/>
      <c r="CC1862" s="104"/>
      <c r="CD1862" s="104"/>
      <c r="CE1862" s="104"/>
      <c r="CF1862" s="104"/>
      <c r="CG1862" s="104"/>
      <c r="CJ1862" s="104"/>
      <c r="CL1862" s="104"/>
      <c r="CM1862" s="104"/>
      <c r="CN1862" s="104"/>
      <c r="CO1862" s="104"/>
      <c r="CP1862" s="104"/>
      <c r="CQ1862" s="104"/>
      <c r="CR1862" s="104"/>
      <c r="CS1862" s="104"/>
      <c r="CT1862" s="104"/>
      <c r="CU1862" s="104"/>
    </row>
    <row r="1863" spans="1:99" ht="13" x14ac:dyDescent="0.3">
      <c r="A1863" s="104"/>
      <c r="B1863" s="104"/>
      <c r="C1863" s="104"/>
      <c r="D1863" s="104"/>
      <c r="E1863" s="104"/>
      <c r="F1863" s="104"/>
      <c r="G1863" s="104"/>
      <c r="H1863" s="104"/>
      <c r="I1863" s="104"/>
      <c r="J1863" s="104"/>
      <c r="K1863" s="104"/>
      <c r="L1863" s="104"/>
      <c r="M1863" s="104"/>
      <c r="P1863" s="104"/>
      <c r="Q1863" s="104"/>
      <c r="U1863" s="104"/>
      <c r="AQ1863" s="104"/>
      <c r="AR1863" s="104"/>
      <c r="AS1863" s="104"/>
      <c r="AT1863" s="104"/>
      <c r="AU1863" s="104"/>
      <c r="AV1863" s="104"/>
      <c r="AW1863" s="104"/>
      <c r="AX1863" s="104"/>
      <c r="AY1863" s="104"/>
      <c r="BH1863" s="104"/>
      <c r="BJ1863" s="104"/>
      <c r="BK1863" s="104"/>
      <c r="BL1863" s="104"/>
      <c r="BM1863" s="104"/>
      <c r="BN1863" s="104"/>
      <c r="BO1863" s="104"/>
      <c r="BP1863" s="104"/>
      <c r="BQ1863" s="104"/>
      <c r="BR1863" s="104"/>
      <c r="BS1863" s="104"/>
      <c r="BT1863" s="104"/>
      <c r="BV1863" s="104"/>
      <c r="BW1863" s="104"/>
      <c r="BX1863" s="104"/>
      <c r="BY1863" s="104"/>
      <c r="BZ1863" s="104"/>
      <c r="CA1863" s="104"/>
      <c r="CB1863" s="104"/>
      <c r="CC1863" s="104"/>
      <c r="CD1863" s="104"/>
      <c r="CE1863" s="104"/>
      <c r="CF1863" s="104"/>
      <c r="CG1863" s="104"/>
      <c r="CJ1863" s="104"/>
      <c r="CL1863" s="104"/>
      <c r="CM1863" s="104"/>
      <c r="CN1863" s="104"/>
      <c r="CO1863" s="104"/>
      <c r="CP1863" s="104"/>
      <c r="CQ1863" s="104"/>
      <c r="CR1863" s="104"/>
      <c r="CS1863" s="104"/>
      <c r="CT1863" s="104"/>
      <c r="CU1863" s="104"/>
    </row>
    <row r="1864" spans="1:99" ht="13" x14ac:dyDescent="0.3">
      <c r="A1864" s="104"/>
      <c r="B1864" s="104"/>
      <c r="C1864" s="104"/>
      <c r="D1864" s="104"/>
      <c r="E1864" s="104"/>
      <c r="F1864" s="104"/>
      <c r="G1864" s="104"/>
      <c r="H1864" s="104"/>
      <c r="I1864" s="104"/>
      <c r="J1864" s="104"/>
      <c r="K1864" s="104"/>
      <c r="L1864" s="104"/>
      <c r="M1864" s="104"/>
      <c r="P1864" s="104"/>
      <c r="Q1864" s="104"/>
      <c r="U1864" s="104"/>
      <c r="AQ1864" s="104"/>
      <c r="AR1864" s="104"/>
      <c r="AS1864" s="104"/>
      <c r="AT1864" s="104"/>
      <c r="AU1864" s="104"/>
      <c r="AV1864" s="104"/>
      <c r="AW1864" s="104"/>
      <c r="AX1864" s="104"/>
      <c r="AY1864" s="104"/>
      <c r="BH1864" s="104"/>
      <c r="BJ1864" s="104"/>
      <c r="BK1864" s="104"/>
      <c r="BL1864" s="104"/>
      <c r="BM1864" s="104"/>
      <c r="BN1864" s="104"/>
      <c r="BO1864" s="104"/>
      <c r="BP1864" s="104"/>
      <c r="BQ1864" s="104"/>
      <c r="BR1864" s="104"/>
      <c r="BS1864" s="104"/>
      <c r="BT1864" s="104"/>
      <c r="BV1864" s="104"/>
      <c r="BW1864" s="104"/>
      <c r="BX1864" s="104"/>
      <c r="BY1864" s="104"/>
      <c r="BZ1864" s="104"/>
      <c r="CA1864" s="104"/>
      <c r="CB1864" s="104"/>
      <c r="CC1864" s="104"/>
      <c r="CD1864" s="104"/>
      <c r="CE1864" s="104"/>
      <c r="CF1864" s="104"/>
      <c r="CG1864" s="104"/>
      <c r="CJ1864" s="104"/>
      <c r="CL1864" s="104"/>
      <c r="CM1864" s="104"/>
      <c r="CN1864" s="104"/>
      <c r="CO1864" s="104"/>
      <c r="CP1864" s="104"/>
      <c r="CQ1864" s="104"/>
      <c r="CR1864" s="104"/>
      <c r="CS1864" s="104"/>
      <c r="CT1864" s="104"/>
      <c r="CU1864" s="104"/>
    </row>
    <row r="1865" spans="1:99" ht="13" x14ac:dyDescent="0.3">
      <c r="A1865" s="104"/>
      <c r="B1865" s="104"/>
      <c r="C1865" s="104"/>
      <c r="D1865" s="104"/>
      <c r="E1865" s="104"/>
      <c r="F1865" s="104"/>
      <c r="G1865" s="104"/>
      <c r="H1865" s="104"/>
      <c r="I1865" s="104"/>
      <c r="J1865" s="104"/>
      <c r="K1865" s="104"/>
      <c r="L1865" s="104"/>
      <c r="M1865" s="104"/>
      <c r="P1865" s="104"/>
      <c r="Q1865" s="104"/>
      <c r="U1865" s="104"/>
      <c r="AQ1865" s="104"/>
      <c r="AR1865" s="104"/>
      <c r="AS1865" s="104"/>
      <c r="AT1865" s="104"/>
      <c r="AU1865" s="104"/>
      <c r="AV1865" s="104"/>
      <c r="AW1865" s="104"/>
      <c r="AX1865" s="104"/>
      <c r="AY1865" s="104"/>
      <c r="BH1865" s="104"/>
      <c r="BJ1865" s="104"/>
      <c r="BK1865" s="104"/>
      <c r="BL1865" s="104"/>
      <c r="BM1865" s="104"/>
      <c r="BN1865" s="104"/>
      <c r="BO1865" s="104"/>
      <c r="BP1865" s="104"/>
      <c r="BQ1865" s="104"/>
      <c r="BR1865" s="104"/>
      <c r="BS1865" s="104"/>
      <c r="BT1865" s="104"/>
      <c r="BV1865" s="104"/>
      <c r="BW1865" s="104"/>
      <c r="BX1865" s="104"/>
      <c r="BY1865" s="104"/>
      <c r="BZ1865" s="104"/>
      <c r="CA1865" s="104"/>
      <c r="CB1865" s="104"/>
      <c r="CC1865" s="104"/>
      <c r="CD1865" s="104"/>
      <c r="CE1865" s="104"/>
      <c r="CF1865" s="104"/>
      <c r="CG1865" s="104"/>
      <c r="CJ1865" s="104"/>
      <c r="CL1865" s="104"/>
      <c r="CM1865" s="104"/>
      <c r="CN1865" s="104"/>
      <c r="CO1865" s="104"/>
      <c r="CP1865" s="104"/>
      <c r="CQ1865" s="104"/>
      <c r="CR1865" s="104"/>
      <c r="CS1865" s="104"/>
      <c r="CT1865" s="104"/>
      <c r="CU1865" s="104"/>
    </row>
    <row r="1866" spans="1:99" ht="13" x14ac:dyDescent="0.3">
      <c r="A1866" s="104"/>
      <c r="B1866" s="104"/>
      <c r="C1866" s="104"/>
      <c r="D1866" s="104"/>
      <c r="E1866" s="104"/>
      <c r="F1866" s="104"/>
      <c r="G1866" s="104"/>
      <c r="H1866" s="104"/>
      <c r="I1866" s="104"/>
      <c r="J1866" s="104"/>
      <c r="K1866" s="104"/>
      <c r="L1866" s="104"/>
      <c r="M1866" s="104"/>
      <c r="P1866" s="104"/>
      <c r="Q1866" s="104"/>
      <c r="U1866" s="104"/>
      <c r="AQ1866" s="104"/>
      <c r="AR1866" s="104"/>
      <c r="AS1866" s="104"/>
      <c r="AT1866" s="104"/>
      <c r="AU1866" s="104"/>
      <c r="AV1866" s="104"/>
      <c r="AW1866" s="104"/>
      <c r="AX1866" s="104"/>
      <c r="AY1866" s="104"/>
      <c r="BH1866" s="104"/>
      <c r="BJ1866" s="104"/>
      <c r="BK1866" s="104"/>
      <c r="BL1866" s="104"/>
      <c r="BM1866" s="104"/>
      <c r="BN1866" s="104"/>
      <c r="BO1866" s="104"/>
      <c r="BP1866" s="104"/>
      <c r="BQ1866" s="104"/>
      <c r="BR1866" s="104"/>
      <c r="BS1866" s="104"/>
      <c r="BT1866" s="104"/>
      <c r="BV1866" s="104"/>
      <c r="BW1866" s="104"/>
      <c r="BX1866" s="104"/>
      <c r="BY1866" s="104"/>
      <c r="BZ1866" s="104"/>
      <c r="CA1866" s="104"/>
      <c r="CB1866" s="104"/>
      <c r="CC1866" s="104"/>
      <c r="CD1866" s="104"/>
      <c r="CE1866" s="104"/>
      <c r="CF1866" s="104"/>
      <c r="CG1866" s="104"/>
      <c r="CJ1866" s="104"/>
      <c r="CL1866" s="104"/>
      <c r="CM1866" s="104"/>
      <c r="CN1866" s="104"/>
      <c r="CO1866" s="104"/>
      <c r="CP1866" s="104"/>
      <c r="CQ1866" s="104"/>
      <c r="CR1866" s="104"/>
      <c r="CS1866" s="104"/>
      <c r="CT1866" s="104"/>
      <c r="CU1866" s="104"/>
    </row>
    <row r="1867" spans="1:99" ht="13" x14ac:dyDescent="0.3">
      <c r="A1867" s="104"/>
      <c r="B1867" s="104"/>
      <c r="C1867" s="104"/>
      <c r="D1867" s="104"/>
      <c r="E1867" s="104"/>
      <c r="F1867" s="104"/>
      <c r="G1867" s="104"/>
      <c r="H1867" s="104"/>
      <c r="I1867" s="104"/>
      <c r="J1867" s="104"/>
      <c r="K1867" s="104"/>
      <c r="L1867" s="104"/>
      <c r="M1867" s="104"/>
      <c r="P1867" s="104"/>
      <c r="Q1867" s="104"/>
      <c r="U1867" s="104"/>
      <c r="AQ1867" s="104"/>
      <c r="AR1867" s="104"/>
      <c r="AS1867" s="104"/>
      <c r="AT1867" s="104"/>
      <c r="AU1867" s="104"/>
      <c r="AV1867" s="104"/>
      <c r="AW1867" s="104"/>
      <c r="AX1867" s="104"/>
      <c r="AY1867" s="104"/>
      <c r="BH1867" s="104"/>
      <c r="BJ1867" s="104"/>
      <c r="BK1867" s="104"/>
      <c r="BL1867" s="104"/>
      <c r="BM1867" s="104"/>
      <c r="BN1867" s="104"/>
      <c r="BO1867" s="104"/>
      <c r="BP1867" s="104"/>
      <c r="BQ1867" s="104"/>
      <c r="BR1867" s="104"/>
      <c r="BS1867" s="104"/>
      <c r="BT1867" s="104"/>
      <c r="BV1867" s="104"/>
      <c r="BW1867" s="104"/>
      <c r="BX1867" s="104"/>
      <c r="BY1867" s="104"/>
      <c r="BZ1867" s="104"/>
      <c r="CA1867" s="104"/>
      <c r="CB1867" s="104"/>
      <c r="CC1867" s="104"/>
      <c r="CD1867" s="104"/>
      <c r="CE1867" s="104"/>
      <c r="CF1867" s="104"/>
      <c r="CG1867" s="104"/>
      <c r="CJ1867" s="104"/>
      <c r="CL1867" s="104"/>
      <c r="CM1867" s="104"/>
      <c r="CN1867" s="104"/>
      <c r="CO1867" s="104"/>
      <c r="CP1867" s="104"/>
      <c r="CQ1867" s="104"/>
      <c r="CR1867" s="104"/>
      <c r="CS1867" s="104"/>
      <c r="CT1867" s="104"/>
      <c r="CU1867" s="104"/>
    </row>
    <row r="1868" spans="1:99" ht="13" x14ac:dyDescent="0.3">
      <c r="A1868" s="104"/>
      <c r="B1868" s="104"/>
      <c r="C1868" s="104"/>
      <c r="D1868" s="104"/>
      <c r="E1868" s="104"/>
      <c r="F1868" s="104"/>
      <c r="G1868" s="104"/>
      <c r="H1868" s="104"/>
      <c r="I1868" s="104"/>
      <c r="J1868" s="104"/>
      <c r="K1868" s="104"/>
      <c r="L1868" s="104"/>
      <c r="M1868" s="104"/>
      <c r="P1868" s="104"/>
      <c r="Q1868" s="104"/>
      <c r="U1868" s="104"/>
      <c r="AQ1868" s="104"/>
      <c r="AR1868" s="104"/>
      <c r="AS1868" s="104"/>
      <c r="AT1868" s="104"/>
      <c r="AU1868" s="104"/>
      <c r="AV1868" s="104"/>
      <c r="AW1868" s="104"/>
      <c r="AX1868" s="104"/>
      <c r="AY1868" s="104"/>
      <c r="BH1868" s="104"/>
      <c r="BJ1868" s="104"/>
      <c r="BK1868" s="104"/>
      <c r="BL1868" s="104"/>
      <c r="BM1868" s="104"/>
      <c r="BN1868" s="104"/>
      <c r="BO1868" s="104"/>
      <c r="BP1868" s="104"/>
      <c r="BQ1868" s="104"/>
      <c r="BR1868" s="104"/>
      <c r="BS1868" s="104"/>
      <c r="BT1868" s="104"/>
      <c r="BV1868" s="104"/>
      <c r="BW1868" s="104"/>
      <c r="BX1868" s="104"/>
      <c r="BY1868" s="104"/>
      <c r="BZ1868" s="104"/>
      <c r="CA1868" s="104"/>
      <c r="CB1868" s="104"/>
      <c r="CC1868" s="104"/>
      <c r="CD1868" s="104"/>
      <c r="CE1868" s="104"/>
      <c r="CF1868" s="104"/>
      <c r="CG1868" s="104"/>
      <c r="CJ1868" s="104"/>
      <c r="CL1868" s="104"/>
      <c r="CM1868" s="104"/>
      <c r="CN1868" s="104"/>
      <c r="CO1868" s="104"/>
      <c r="CP1868" s="104"/>
      <c r="CQ1868" s="104"/>
      <c r="CR1868" s="104"/>
      <c r="CS1868" s="104"/>
      <c r="CT1868" s="104"/>
      <c r="CU1868" s="104"/>
    </row>
    <row r="1869" spans="1:99" ht="13" x14ac:dyDescent="0.3">
      <c r="A1869" s="104"/>
      <c r="B1869" s="104"/>
      <c r="C1869" s="104"/>
      <c r="D1869" s="104"/>
      <c r="E1869" s="104"/>
      <c r="F1869" s="104"/>
      <c r="G1869" s="104"/>
      <c r="H1869" s="104"/>
      <c r="I1869" s="104"/>
      <c r="J1869" s="104"/>
      <c r="K1869" s="104"/>
      <c r="L1869" s="104"/>
      <c r="M1869" s="104"/>
      <c r="P1869" s="104"/>
      <c r="Q1869" s="104"/>
      <c r="U1869" s="104"/>
      <c r="AQ1869" s="104"/>
      <c r="AR1869" s="104"/>
      <c r="AS1869" s="104"/>
      <c r="AT1869" s="104"/>
      <c r="AU1869" s="104"/>
      <c r="AV1869" s="104"/>
      <c r="AW1869" s="104"/>
      <c r="AX1869" s="104"/>
      <c r="AY1869" s="104"/>
      <c r="BH1869" s="104"/>
      <c r="BJ1869" s="104"/>
      <c r="BK1869" s="104"/>
      <c r="BL1869" s="104"/>
      <c r="BM1869" s="104"/>
      <c r="BN1869" s="104"/>
      <c r="BO1869" s="104"/>
      <c r="BP1869" s="104"/>
      <c r="BQ1869" s="104"/>
      <c r="BR1869" s="104"/>
      <c r="BS1869" s="104"/>
      <c r="BT1869" s="104"/>
      <c r="BV1869" s="104"/>
      <c r="BW1869" s="104"/>
      <c r="BX1869" s="104"/>
      <c r="BY1869" s="104"/>
      <c r="BZ1869" s="104"/>
      <c r="CA1869" s="104"/>
      <c r="CB1869" s="104"/>
      <c r="CC1869" s="104"/>
      <c r="CD1869" s="104"/>
      <c r="CE1869" s="104"/>
      <c r="CF1869" s="104"/>
      <c r="CG1869" s="104"/>
      <c r="CJ1869" s="104"/>
      <c r="CL1869" s="104"/>
      <c r="CM1869" s="104"/>
      <c r="CN1869" s="104"/>
      <c r="CO1869" s="104"/>
      <c r="CP1869" s="104"/>
      <c r="CQ1869" s="104"/>
      <c r="CR1869" s="104"/>
      <c r="CS1869" s="104"/>
      <c r="CT1869" s="104"/>
      <c r="CU1869" s="104"/>
    </row>
    <row r="1870" spans="1:99" ht="13" x14ac:dyDescent="0.3">
      <c r="A1870" s="104"/>
      <c r="B1870" s="104"/>
      <c r="C1870" s="104"/>
      <c r="D1870" s="104"/>
      <c r="E1870" s="104"/>
      <c r="F1870" s="104"/>
      <c r="G1870" s="104"/>
      <c r="H1870" s="104"/>
      <c r="I1870" s="104"/>
      <c r="J1870" s="104"/>
      <c r="K1870" s="104"/>
      <c r="L1870" s="104"/>
      <c r="M1870" s="104"/>
      <c r="P1870" s="104"/>
      <c r="Q1870" s="104"/>
      <c r="U1870" s="104"/>
      <c r="AQ1870" s="104"/>
      <c r="AR1870" s="104"/>
      <c r="AS1870" s="104"/>
      <c r="AT1870" s="104"/>
      <c r="AU1870" s="104"/>
      <c r="AV1870" s="104"/>
      <c r="AW1870" s="104"/>
      <c r="AX1870" s="104"/>
      <c r="AY1870" s="104"/>
      <c r="BH1870" s="104"/>
      <c r="BJ1870" s="104"/>
      <c r="BK1870" s="104"/>
      <c r="BL1870" s="104"/>
      <c r="BM1870" s="104"/>
      <c r="BN1870" s="104"/>
      <c r="BO1870" s="104"/>
      <c r="BP1870" s="104"/>
      <c r="BQ1870" s="104"/>
      <c r="BR1870" s="104"/>
      <c r="BS1870" s="104"/>
      <c r="BT1870" s="104"/>
      <c r="BV1870" s="104"/>
      <c r="BW1870" s="104"/>
      <c r="BX1870" s="104"/>
      <c r="BY1870" s="104"/>
      <c r="BZ1870" s="104"/>
      <c r="CA1870" s="104"/>
      <c r="CB1870" s="104"/>
      <c r="CC1870" s="104"/>
      <c r="CD1870" s="104"/>
      <c r="CE1870" s="104"/>
      <c r="CF1870" s="104"/>
      <c r="CG1870" s="104"/>
      <c r="CJ1870" s="104"/>
      <c r="CL1870" s="104"/>
      <c r="CM1870" s="104"/>
      <c r="CN1870" s="104"/>
      <c r="CO1870" s="104"/>
      <c r="CP1870" s="104"/>
      <c r="CQ1870" s="104"/>
      <c r="CR1870" s="104"/>
      <c r="CS1870" s="104"/>
      <c r="CT1870" s="104"/>
      <c r="CU1870" s="104"/>
    </row>
    <row r="1871" spans="1:99" ht="13" x14ac:dyDescent="0.3">
      <c r="A1871" s="104"/>
      <c r="B1871" s="104"/>
      <c r="C1871" s="104"/>
      <c r="D1871" s="104"/>
      <c r="E1871" s="104"/>
      <c r="F1871" s="104"/>
      <c r="G1871" s="104"/>
      <c r="H1871" s="104"/>
      <c r="I1871" s="104"/>
      <c r="J1871" s="104"/>
      <c r="K1871" s="104"/>
      <c r="L1871" s="104"/>
      <c r="M1871" s="104"/>
      <c r="P1871" s="104"/>
      <c r="Q1871" s="104"/>
      <c r="U1871" s="104"/>
      <c r="AQ1871" s="104"/>
      <c r="AR1871" s="104"/>
      <c r="AS1871" s="104"/>
      <c r="AT1871" s="104"/>
      <c r="AU1871" s="104"/>
      <c r="AV1871" s="104"/>
      <c r="AW1871" s="104"/>
      <c r="AX1871" s="104"/>
      <c r="AY1871" s="104"/>
      <c r="BH1871" s="104"/>
      <c r="BJ1871" s="104"/>
      <c r="BK1871" s="104"/>
      <c r="BL1871" s="104"/>
      <c r="BM1871" s="104"/>
      <c r="BN1871" s="104"/>
      <c r="BO1871" s="104"/>
      <c r="BP1871" s="104"/>
      <c r="BQ1871" s="104"/>
      <c r="BR1871" s="104"/>
      <c r="BS1871" s="104"/>
      <c r="BT1871" s="104"/>
      <c r="BV1871" s="104"/>
      <c r="BW1871" s="104"/>
      <c r="BX1871" s="104"/>
      <c r="BY1871" s="104"/>
      <c r="BZ1871" s="104"/>
      <c r="CA1871" s="104"/>
      <c r="CB1871" s="104"/>
      <c r="CC1871" s="104"/>
      <c r="CD1871" s="104"/>
      <c r="CE1871" s="104"/>
      <c r="CF1871" s="104"/>
      <c r="CG1871" s="104"/>
      <c r="CJ1871" s="104"/>
      <c r="CL1871" s="104"/>
      <c r="CM1871" s="104"/>
      <c r="CN1871" s="104"/>
      <c r="CO1871" s="104"/>
      <c r="CP1871" s="104"/>
      <c r="CQ1871" s="104"/>
      <c r="CR1871" s="104"/>
      <c r="CS1871" s="104"/>
      <c r="CT1871" s="104"/>
      <c r="CU1871" s="104"/>
    </row>
    <row r="1872" spans="1:99" ht="13" x14ac:dyDescent="0.3">
      <c r="A1872" s="104"/>
      <c r="B1872" s="104"/>
      <c r="C1872" s="104"/>
      <c r="D1872" s="104"/>
      <c r="E1872" s="104"/>
      <c r="F1872" s="104"/>
      <c r="G1872" s="104"/>
      <c r="H1872" s="104"/>
      <c r="I1872" s="104"/>
      <c r="J1872" s="104"/>
      <c r="K1872" s="104"/>
      <c r="L1872" s="104"/>
      <c r="M1872" s="104"/>
      <c r="P1872" s="104"/>
      <c r="Q1872" s="104"/>
      <c r="U1872" s="104"/>
      <c r="AQ1872" s="104"/>
      <c r="AR1872" s="104"/>
      <c r="AS1872" s="104"/>
      <c r="AT1872" s="104"/>
      <c r="AU1872" s="104"/>
      <c r="AV1872" s="104"/>
      <c r="AW1872" s="104"/>
      <c r="AX1872" s="104"/>
      <c r="AY1872" s="104"/>
      <c r="BH1872" s="104"/>
      <c r="BJ1872" s="104"/>
      <c r="BK1872" s="104"/>
      <c r="BL1872" s="104"/>
      <c r="BM1872" s="104"/>
      <c r="BN1872" s="104"/>
      <c r="BO1872" s="104"/>
      <c r="BP1872" s="104"/>
      <c r="BQ1872" s="104"/>
      <c r="BR1872" s="104"/>
      <c r="BS1872" s="104"/>
      <c r="BT1872" s="104"/>
      <c r="BV1872" s="104"/>
      <c r="BW1872" s="104"/>
      <c r="BX1872" s="104"/>
      <c r="BY1872" s="104"/>
      <c r="BZ1872" s="104"/>
      <c r="CA1872" s="104"/>
      <c r="CB1872" s="104"/>
      <c r="CC1872" s="104"/>
      <c r="CD1872" s="104"/>
      <c r="CE1872" s="104"/>
      <c r="CF1872" s="104"/>
      <c r="CG1872" s="104"/>
      <c r="CJ1872" s="104"/>
      <c r="CL1872" s="104"/>
      <c r="CM1872" s="104"/>
      <c r="CN1872" s="104"/>
      <c r="CO1872" s="104"/>
      <c r="CP1872" s="104"/>
      <c r="CQ1872" s="104"/>
      <c r="CR1872" s="104"/>
      <c r="CS1872" s="104"/>
      <c r="CT1872" s="104"/>
      <c r="CU1872" s="104"/>
    </row>
    <row r="1873" spans="1:99" ht="13" x14ac:dyDescent="0.3">
      <c r="A1873" s="104"/>
      <c r="B1873" s="104"/>
      <c r="C1873" s="104"/>
      <c r="D1873" s="104"/>
      <c r="E1873" s="104"/>
      <c r="F1873" s="104"/>
      <c r="G1873" s="104"/>
      <c r="H1873" s="104"/>
      <c r="I1873" s="104"/>
      <c r="J1873" s="104"/>
      <c r="K1873" s="104"/>
      <c r="L1873" s="104"/>
      <c r="M1873" s="104"/>
      <c r="P1873" s="104"/>
      <c r="Q1873" s="104"/>
      <c r="U1873" s="104"/>
      <c r="AQ1873" s="104"/>
      <c r="AR1873" s="104"/>
      <c r="AS1873" s="104"/>
      <c r="AT1873" s="104"/>
      <c r="AU1873" s="104"/>
      <c r="AV1873" s="104"/>
      <c r="AW1873" s="104"/>
      <c r="AX1873" s="104"/>
      <c r="AY1873" s="104"/>
      <c r="BH1873" s="104"/>
      <c r="BJ1873" s="104"/>
      <c r="BK1873" s="104"/>
      <c r="BL1873" s="104"/>
      <c r="BM1873" s="104"/>
      <c r="BN1873" s="104"/>
      <c r="BO1873" s="104"/>
      <c r="BP1873" s="104"/>
      <c r="BQ1873" s="104"/>
      <c r="BR1873" s="104"/>
      <c r="BS1873" s="104"/>
      <c r="BT1873" s="104"/>
      <c r="BV1873" s="104"/>
      <c r="BW1873" s="104"/>
      <c r="BX1873" s="104"/>
      <c r="BY1873" s="104"/>
      <c r="BZ1873" s="104"/>
      <c r="CA1873" s="104"/>
      <c r="CB1873" s="104"/>
      <c r="CC1873" s="104"/>
      <c r="CD1873" s="104"/>
      <c r="CE1873" s="104"/>
      <c r="CF1873" s="104"/>
      <c r="CG1873" s="104"/>
      <c r="CJ1873" s="104"/>
      <c r="CL1873" s="104"/>
      <c r="CM1873" s="104"/>
      <c r="CN1873" s="104"/>
      <c r="CO1873" s="104"/>
      <c r="CP1873" s="104"/>
      <c r="CQ1873" s="104"/>
      <c r="CR1873" s="104"/>
      <c r="CS1873" s="104"/>
      <c r="CT1873" s="104"/>
      <c r="CU1873" s="104"/>
    </row>
    <row r="1874" spans="1:99" ht="13" x14ac:dyDescent="0.3">
      <c r="A1874" s="104"/>
      <c r="B1874" s="104"/>
      <c r="C1874" s="104"/>
      <c r="D1874" s="104"/>
      <c r="E1874" s="104"/>
      <c r="F1874" s="104"/>
      <c r="G1874" s="104"/>
      <c r="H1874" s="104"/>
      <c r="I1874" s="104"/>
      <c r="J1874" s="104"/>
      <c r="K1874" s="104"/>
      <c r="L1874" s="104"/>
      <c r="M1874" s="104"/>
      <c r="P1874" s="104"/>
      <c r="Q1874" s="104"/>
      <c r="U1874" s="104"/>
      <c r="AQ1874" s="104"/>
      <c r="AR1874" s="104"/>
      <c r="AS1874" s="104"/>
      <c r="AT1874" s="104"/>
      <c r="AU1874" s="104"/>
      <c r="AV1874" s="104"/>
      <c r="AW1874" s="104"/>
      <c r="AX1874" s="104"/>
      <c r="AY1874" s="104"/>
      <c r="BH1874" s="104"/>
      <c r="BJ1874" s="104"/>
      <c r="BK1874" s="104"/>
      <c r="BL1874" s="104"/>
      <c r="BM1874" s="104"/>
      <c r="BN1874" s="104"/>
      <c r="BO1874" s="104"/>
      <c r="BP1874" s="104"/>
      <c r="BQ1874" s="104"/>
      <c r="BR1874" s="104"/>
      <c r="BS1874" s="104"/>
      <c r="BT1874" s="104"/>
      <c r="BV1874" s="104"/>
      <c r="BW1874" s="104"/>
      <c r="BX1874" s="104"/>
      <c r="BY1874" s="104"/>
      <c r="BZ1874" s="104"/>
      <c r="CA1874" s="104"/>
      <c r="CB1874" s="104"/>
      <c r="CC1874" s="104"/>
      <c r="CD1874" s="104"/>
      <c r="CE1874" s="104"/>
      <c r="CF1874" s="104"/>
      <c r="CG1874" s="104"/>
      <c r="CJ1874" s="104"/>
      <c r="CL1874" s="104"/>
      <c r="CM1874" s="104"/>
      <c r="CN1874" s="104"/>
      <c r="CO1874" s="104"/>
      <c r="CP1874" s="104"/>
      <c r="CQ1874" s="104"/>
      <c r="CR1874" s="104"/>
      <c r="CS1874" s="104"/>
      <c r="CT1874" s="104"/>
      <c r="CU1874" s="104"/>
    </row>
    <row r="1875" spans="1:99" ht="13" x14ac:dyDescent="0.3">
      <c r="A1875" s="104"/>
      <c r="B1875" s="104"/>
      <c r="C1875" s="104"/>
      <c r="D1875" s="104"/>
      <c r="E1875" s="104"/>
      <c r="F1875" s="104"/>
      <c r="G1875" s="104"/>
      <c r="H1875" s="104"/>
      <c r="I1875" s="104"/>
      <c r="J1875" s="104"/>
      <c r="K1875" s="104"/>
      <c r="L1875" s="104"/>
      <c r="M1875" s="104"/>
      <c r="P1875" s="104"/>
      <c r="Q1875" s="104"/>
      <c r="U1875" s="104"/>
      <c r="AQ1875" s="104"/>
      <c r="AR1875" s="104"/>
      <c r="AS1875" s="104"/>
      <c r="AT1875" s="104"/>
      <c r="AU1875" s="104"/>
      <c r="AV1875" s="104"/>
      <c r="AW1875" s="104"/>
      <c r="AX1875" s="104"/>
      <c r="AY1875" s="104"/>
      <c r="BH1875" s="104"/>
      <c r="BJ1875" s="104"/>
      <c r="BK1875" s="104"/>
      <c r="BL1875" s="104"/>
      <c r="BM1875" s="104"/>
      <c r="BN1875" s="104"/>
      <c r="BO1875" s="104"/>
      <c r="BP1875" s="104"/>
      <c r="BQ1875" s="104"/>
      <c r="BR1875" s="104"/>
      <c r="BS1875" s="104"/>
      <c r="BT1875" s="104"/>
      <c r="BV1875" s="104"/>
      <c r="BW1875" s="104"/>
      <c r="BX1875" s="104"/>
      <c r="BY1875" s="104"/>
      <c r="BZ1875" s="104"/>
      <c r="CA1875" s="104"/>
      <c r="CB1875" s="104"/>
      <c r="CC1875" s="104"/>
      <c r="CD1875" s="104"/>
      <c r="CE1875" s="104"/>
      <c r="CF1875" s="104"/>
      <c r="CG1875" s="104"/>
      <c r="CJ1875" s="104"/>
      <c r="CL1875" s="104"/>
      <c r="CM1875" s="104"/>
      <c r="CN1875" s="104"/>
      <c r="CO1875" s="104"/>
      <c r="CP1875" s="104"/>
      <c r="CQ1875" s="104"/>
      <c r="CR1875" s="104"/>
      <c r="CS1875" s="104"/>
      <c r="CT1875" s="104"/>
      <c r="CU1875" s="104"/>
    </row>
    <row r="1876" spans="1:99" ht="13" x14ac:dyDescent="0.3">
      <c r="A1876" s="104"/>
      <c r="B1876" s="104"/>
      <c r="C1876" s="104"/>
      <c r="D1876" s="104"/>
      <c r="E1876" s="104"/>
      <c r="F1876" s="104"/>
      <c r="G1876" s="104"/>
      <c r="H1876" s="104"/>
      <c r="I1876" s="104"/>
      <c r="J1876" s="104"/>
      <c r="K1876" s="104"/>
      <c r="L1876" s="104"/>
      <c r="M1876" s="104"/>
      <c r="P1876" s="104"/>
      <c r="Q1876" s="104"/>
      <c r="U1876" s="104"/>
      <c r="AQ1876" s="104"/>
      <c r="AR1876" s="104"/>
      <c r="AS1876" s="104"/>
      <c r="AT1876" s="104"/>
      <c r="AU1876" s="104"/>
      <c r="AV1876" s="104"/>
      <c r="AW1876" s="104"/>
      <c r="AX1876" s="104"/>
      <c r="AY1876" s="104"/>
      <c r="BH1876" s="104"/>
      <c r="BJ1876" s="104"/>
      <c r="BK1876" s="104"/>
      <c r="BL1876" s="104"/>
      <c r="BM1876" s="104"/>
      <c r="BN1876" s="104"/>
      <c r="BO1876" s="104"/>
      <c r="BP1876" s="104"/>
      <c r="BQ1876" s="104"/>
      <c r="BR1876" s="104"/>
      <c r="BS1876" s="104"/>
      <c r="BT1876" s="104"/>
      <c r="BV1876" s="104"/>
      <c r="BW1876" s="104"/>
      <c r="BX1876" s="104"/>
      <c r="BY1876" s="104"/>
      <c r="BZ1876" s="104"/>
      <c r="CA1876" s="104"/>
      <c r="CB1876" s="104"/>
      <c r="CC1876" s="104"/>
      <c r="CD1876" s="104"/>
      <c r="CE1876" s="104"/>
      <c r="CF1876" s="104"/>
      <c r="CG1876" s="104"/>
      <c r="CJ1876" s="104"/>
      <c r="CL1876" s="104"/>
      <c r="CM1876" s="104"/>
      <c r="CN1876" s="104"/>
      <c r="CO1876" s="104"/>
      <c r="CP1876" s="104"/>
      <c r="CQ1876" s="104"/>
      <c r="CR1876" s="104"/>
      <c r="CS1876" s="104"/>
      <c r="CT1876" s="104"/>
      <c r="CU1876" s="104"/>
    </row>
    <row r="1877" spans="1:99" ht="13" x14ac:dyDescent="0.3">
      <c r="A1877" s="104"/>
      <c r="B1877" s="104"/>
      <c r="C1877" s="104"/>
      <c r="D1877" s="104"/>
      <c r="E1877" s="104"/>
      <c r="F1877" s="104"/>
      <c r="G1877" s="104"/>
      <c r="H1877" s="104"/>
      <c r="I1877" s="104"/>
      <c r="J1877" s="104"/>
      <c r="K1877" s="104"/>
      <c r="L1877" s="104"/>
      <c r="M1877" s="104"/>
      <c r="P1877" s="104"/>
      <c r="Q1877" s="104"/>
      <c r="U1877" s="104"/>
      <c r="AQ1877" s="104"/>
      <c r="AR1877" s="104"/>
      <c r="AS1877" s="104"/>
      <c r="AT1877" s="104"/>
      <c r="AU1877" s="104"/>
      <c r="AV1877" s="104"/>
      <c r="AW1877" s="104"/>
      <c r="AX1877" s="104"/>
      <c r="AY1877" s="104"/>
      <c r="BH1877" s="104"/>
      <c r="BJ1877" s="104"/>
      <c r="BK1877" s="104"/>
      <c r="BL1877" s="104"/>
      <c r="BM1877" s="104"/>
      <c r="BN1877" s="104"/>
      <c r="BO1877" s="104"/>
      <c r="BP1877" s="104"/>
      <c r="BQ1877" s="104"/>
      <c r="BR1877" s="104"/>
      <c r="BS1877" s="104"/>
      <c r="BT1877" s="104"/>
      <c r="BV1877" s="104"/>
      <c r="BW1877" s="104"/>
      <c r="BX1877" s="104"/>
      <c r="BY1877" s="104"/>
      <c r="BZ1877" s="104"/>
      <c r="CA1877" s="104"/>
      <c r="CB1877" s="104"/>
      <c r="CC1877" s="104"/>
      <c r="CD1877" s="104"/>
      <c r="CE1877" s="104"/>
      <c r="CF1877" s="104"/>
      <c r="CG1877" s="104"/>
      <c r="CJ1877" s="104"/>
      <c r="CL1877" s="104"/>
      <c r="CM1877" s="104"/>
      <c r="CN1877" s="104"/>
      <c r="CO1877" s="104"/>
      <c r="CP1877" s="104"/>
      <c r="CQ1877" s="104"/>
      <c r="CR1877" s="104"/>
      <c r="CS1877" s="104"/>
      <c r="CT1877" s="104"/>
      <c r="CU1877" s="104"/>
    </row>
    <row r="1878" spans="1:99" ht="13" x14ac:dyDescent="0.3">
      <c r="A1878" s="104"/>
      <c r="B1878" s="104"/>
      <c r="C1878" s="104"/>
      <c r="D1878" s="104"/>
      <c r="E1878" s="104"/>
      <c r="F1878" s="104"/>
      <c r="G1878" s="104"/>
      <c r="H1878" s="104"/>
      <c r="I1878" s="104"/>
      <c r="J1878" s="104"/>
      <c r="K1878" s="104"/>
      <c r="L1878" s="104"/>
      <c r="M1878" s="104"/>
      <c r="P1878" s="104"/>
      <c r="Q1878" s="104"/>
      <c r="U1878" s="104"/>
      <c r="AQ1878" s="104"/>
      <c r="AR1878" s="104"/>
      <c r="AS1878" s="104"/>
      <c r="AT1878" s="104"/>
      <c r="AU1878" s="104"/>
      <c r="AV1878" s="104"/>
      <c r="AW1878" s="104"/>
      <c r="AX1878" s="104"/>
      <c r="AY1878" s="104"/>
      <c r="BH1878" s="104"/>
      <c r="BJ1878" s="104"/>
      <c r="BK1878" s="104"/>
      <c r="BL1878" s="104"/>
      <c r="BM1878" s="104"/>
      <c r="BN1878" s="104"/>
      <c r="BO1878" s="104"/>
      <c r="BP1878" s="104"/>
      <c r="BQ1878" s="104"/>
      <c r="BR1878" s="104"/>
      <c r="BS1878" s="104"/>
      <c r="BT1878" s="104"/>
      <c r="BV1878" s="104"/>
      <c r="BW1878" s="104"/>
      <c r="BX1878" s="104"/>
      <c r="BY1878" s="104"/>
      <c r="BZ1878" s="104"/>
      <c r="CA1878" s="104"/>
      <c r="CB1878" s="104"/>
      <c r="CC1878" s="104"/>
      <c r="CD1878" s="104"/>
      <c r="CE1878" s="104"/>
      <c r="CF1878" s="104"/>
      <c r="CG1878" s="104"/>
      <c r="CJ1878" s="104"/>
      <c r="CL1878" s="104"/>
      <c r="CM1878" s="104"/>
      <c r="CN1878" s="104"/>
      <c r="CO1878" s="104"/>
      <c r="CP1878" s="104"/>
      <c r="CQ1878" s="104"/>
      <c r="CR1878" s="104"/>
      <c r="CS1878" s="104"/>
      <c r="CT1878" s="104"/>
      <c r="CU1878" s="104"/>
    </row>
    <row r="1879" spans="1:99" ht="13" x14ac:dyDescent="0.3">
      <c r="A1879" s="104"/>
      <c r="B1879" s="104"/>
      <c r="C1879" s="104"/>
      <c r="D1879" s="104"/>
      <c r="E1879" s="104"/>
      <c r="F1879" s="104"/>
      <c r="G1879" s="104"/>
      <c r="H1879" s="104"/>
      <c r="I1879" s="104"/>
      <c r="J1879" s="104"/>
      <c r="K1879" s="104"/>
      <c r="L1879" s="104"/>
      <c r="M1879" s="104"/>
      <c r="P1879" s="104"/>
      <c r="Q1879" s="104"/>
      <c r="U1879" s="104"/>
      <c r="AQ1879" s="104"/>
      <c r="AR1879" s="104"/>
      <c r="AS1879" s="104"/>
      <c r="AT1879" s="104"/>
      <c r="AU1879" s="104"/>
      <c r="AV1879" s="104"/>
      <c r="AW1879" s="104"/>
      <c r="AX1879" s="104"/>
      <c r="AY1879" s="104"/>
      <c r="BH1879" s="104"/>
      <c r="BJ1879" s="104"/>
      <c r="BK1879" s="104"/>
      <c r="BL1879" s="104"/>
      <c r="BM1879" s="104"/>
      <c r="BN1879" s="104"/>
      <c r="BO1879" s="104"/>
      <c r="BP1879" s="104"/>
      <c r="BQ1879" s="104"/>
      <c r="BR1879" s="104"/>
      <c r="BS1879" s="104"/>
      <c r="BT1879" s="104"/>
      <c r="BV1879" s="104"/>
      <c r="BW1879" s="104"/>
      <c r="BX1879" s="104"/>
      <c r="BY1879" s="104"/>
      <c r="BZ1879" s="104"/>
      <c r="CA1879" s="104"/>
      <c r="CB1879" s="104"/>
      <c r="CC1879" s="104"/>
      <c r="CD1879" s="104"/>
      <c r="CE1879" s="104"/>
      <c r="CF1879" s="104"/>
      <c r="CG1879" s="104"/>
      <c r="CJ1879" s="104"/>
      <c r="CL1879" s="104"/>
      <c r="CM1879" s="104"/>
      <c r="CN1879" s="104"/>
      <c r="CO1879" s="104"/>
      <c r="CP1879" s="104"/>
      <c r="CQ1879" s="104"/>
      <c r="CR1879" s="104"/>
      <c r="CS1879" s="104"/>
      <c r="CT1879" s="104"/>
      <c r="CU1879" s="104"/>
    </row>
    <row r="1880" spans="1:99" ht="13" x14ac:dyDescent="0.3">
      <c r="A1880" s="104"/>
      <c r="B1880" s="104"/>
      <c r="C1880" s="104"/>
      <c r="D1880" s="104"/>
      <c r="E1880" s="104"/>
      <c r="F1880" s="104"/>
      <c r="G1880" s="104"/>
      <c r="H1880" s="104"/>
      <c r="I1880" s="104"/>
      <c r="J1880" s="104"/>
      <c r="K1880" s="104"/>
      <c r="L1880" s="104"/>
      <c r="M1880" s="104"/>
      <c r="P1880" s="104"/>
      <c r="Q1880" s="104"/>
      <c r="U1880" s="104"/>
      <c r="AQ1880" s="104"/>
      <c r="AR1880" s="104"/>
      <c r="AS1880" s="104"/>
      <c r="AT1880" s="104"/>
      <c r="AU1880" s="104"/>
      <c r="AV1880" s="104"/>
      <c r="AW1880" s="104"/>
      <c r="AX1880" s="104"/>
      <c r="AY1880" s="104"/>
      <c r="BH1880" s="104"/>
      <c r="BJ1880" s="104"/>
      <c r="BK1880" s="104"/>
      <c r="BL1880" s="104"/>
      <c r="BM1880" s="104"/>
      <c r="BN1880" s="104"/>
      <c r="BO1880" s="104"/>
      <c r="BP1880" s="104"/>
      <c r="BQ1880" s="104"/>
      <c r="BR1880" s="104"/>
      <c r="BS1880" s="104"/>
      <c r="BT1880" s="104"/>
      <c r="BV1880" s="104"/>
      <c r="BW1880" s="104"/>
      <c r="BX1880" s="104"/>
      <c r="BY1880" s="104"/>
      <c r="BZ1880" s="104"/>
      <c r="CA1880" s="104"/>
      <c r="CB1880" s="104"/>
      <c r="CC1880" s="104"/>
      <c r="CD1880" s="104"/>
      <c r="CE1880" s="104"/>
      <c r="CF1880" s="104"/>
      <c r="CG1880" s="104"/>
      <c r="CJ1880" s="104"/>
      <c r="CL1880" s="104"/>
      <c r="CM1880" s="104"/>
      <c r="CN1880" s="104"/>
      <c r="CO1880" s="104"/>
      <c r="CP1880" s="104"/>
      <c r="CQ1880" s="104"/>
      <c r="CR1880" s="104"/>
      <c r="CS1880" s="104"/>
      <c r="CT1880" s="104"/>
      <c r="CU1880" s="104"/>
    </row>
    <row r="1881" spans="1:99" ht="13" x14ac:dyDescent="0.3">
      <c r="A1881" s="104"/>
      <c r="B1881" s="104"/>
      <c r="C1881" s="104"/>
      <c r="D1881" s="104"/>
      <c r="E1881" s="104"/>
      <c r="F1881" s="104"/>
      <c r="G1881" s="104"/>
      <c r="H1881" s="104"/>
      <c r="I1881" s="104"/>
      <c r="J1881" s="104"/>
      <c r="K1881" s="104"/>
      <c r="L1881" s="104"/>
      <c r="M1881" s="104"/>
      <c r="P1881" s="104"/>
      <c r="Q1881" s="104"/>
      <c r="U1881" s="104"/>
      <c r="AQ1881" s="104"/>
      <c r="AR1881" s="104"/>
      <c r="AS1881" s="104"/>
      <c r="AT1881" s="104"/>
      <c r="AU1881" s="104"/>
      <c r="AV1881" s="104"/>
      <c r="AW1881" s="104"/>
      <c r="AX1881" s="104"/>
      <c r="AY1881" s="104"/>
      <c r="BH1881" s="104"/>
      <c r="BJ1881" s="104"/>
      <c r="BK1881" s="104"/>
      <c r="BL1881" s="104"/>
      <c r="BM1881" s="104"/>
      <c r="BN1881" s="104"/>
      <c r="BO1881" s="104"/>
      <c r="BP1881" s="104"/>
      <c r="BQ1881" s="104"/>
      <c r="BR1881" s="104"/>
      <c r="BS1881" s="104"/>
      <c r="BT1881" s="104"/>
      <c r="BV1881" s="104"/>
      <c r="BW1881" s="104"/>
      <c r="BX1881" s="104"/>
      <c r="BY1881" s="104"/>
      <c r="BZ1881" s="104"/>
      <c r="CA1881" s="104"/>
      <c r="CB1881" s="104"/>
      <c r="CC1881" s="104"/>
      <c r="CD1881" s="104"/>
      <c r="CE1881" s="104"/>
      <c r="CF1881" s="104"/>
      <c r="CG1881" s="104"/>
      <c r="CJ1881" s="104"/>
      <c r="CL1881" s="104"/>
      <c r="CM1881" s="104"/>
      <c r="CN1881" s="104"/>
      <c r="CO1881" s="104"/>
      <c r="CP1881" s="104"/>
      <c r="CQ1881" s="104"/>
      <c r="CR1881" s="104"/>
      <c r="CS1881" s="104"/>
      <c r="CT1881" s="104"/>
      <c r="CU1881" s="104"/>
    </row>
    <row r="1882" spans="1:99" ht="13" x14ac:dyDescent="0.3">
      <c r="A1882" s="104"/>
      <c r="B1882" s="104"/>
      <c r="C1882" s="104"/>
      <c r="D1882" s="104"/>
      <c r="E1882" s="104"/>
      <c r="F1882" s="104"/>
      <c r="G1882" s="104"/>
      <c r="H1882" s="104"/>
      <c r="I1882" s="104"/>
      <c r="J1882" s="104"/>
      <c r="K1882" s="104"/>
      <c r="L1882" s="104"/>
      <c r="M1882" s="104"/>
      <c r="P1882" s="104"/>
      <c r="Q1882" s="104"/>
      <c r="U1882" s="104"/>
      <c r="AQ1882" s="104"/>
      <c r="AR1882" s="104"/>
      <c r="AS1882" s="104"/>
      <c r="AT1882" s="104"/>
      <c r="AU1882" s="104"/>
      <c r="AV1882" s="104"/>
      <c r="AW1882" s="104"/>
      <c r="AX1882" s="104"/>
      <c r="AY1882" s="104"/>
      <c r="BH1882" s="104"/>
      <c r="BJ1882" s="104"/>
      <c r="BK1882" s="104"/>
      <c r="BL1882" s="104"/>
      <c r="BM1882" s="104"/>
      <c r="BN1882" s="104"/>
      <c r="BO1882" s="104"/>
      <c r="BP1882" s="104"/>
      <c r="BQ1882" s="104"/>
      <c r="BR1882" s="104"/>
      <c r="BS1882" s="104"/>
      <c r="BT1882" s="104"/>
      <c r="BV1882" s="104"/>
      <c r="BW1882" s="104"/>
      <c r="BX1882" s="104"/>
      <c r="BY1882" s="104"/>
      <c r="BZ1882" s="104"/>
      <c r="CA1882" s="104"/>
      <c r="CB1882" s="104"/>
      <c r="CC1882" s="104"/>
      <c r="CD1882" s="104"/>
      <c r="CE1882" s="104"/>
      <c r="CF1882" s="104"/>
      <c r="CG1882" s="104"/>
      <c r="CJ1882" s="104"/>
      <c r="CL1882" s="104"/>
      <c r="CM1882" s="104"/>
      <c r="CN1882" s="104"/>
      <c r="CO1882" s="104"/>
      <c r="CP1882" s="104"/>
      <c r="CQ1882" s="104"/>
      <c r="CR1882" s="104"/>
      <c r="CS1882" s="104"/>
      <c r="CT1882" s="104"/>
      <c r="CU1882" s="104"/>
    </row>
    <row r="1883" spans="1:99" ht="13" x14ac:dyDescent="0.3">
      <c r="A1883" s="104"/>
      <c r="B1883" s="104"/>
      <c r="C1883" s="104"/>
      <c r="D1883" s="104"/>
      <c r="E1883" s="104"/>
      <c r="F1883" s="104"/>
      <c r="G1883" s="104"/>
      <c r="H1883" s="104"/>
      <c r="I1883" s="104"/>
      <c r="J1883" s="104"/>
      <c r="K1883" s="104"/>
      <c r="L1883" s="104"/>
      <c r="M1883" s="104"/>
      <c r="P1883" s="104"/>
      <c r="Q1883" s="104"/>
      <c r="U1883" s="104"/>
      <c r="AQ1883" s="104"/>
      <c r="AR1883" s="104"/>
      <c r="AS1883" s="104"/>
      <c r="AT1883" s="104"/>
      <c r="AU1883" s="104"/>
      <c r="AV1883" s="104"/>
      <c r="AW1883" s="104"/>
      <c r="AX1883" s="104"/>
      <c r="AY1883" s="104"/>
      <c r="BH1883" s="104"/>
      <c r="BJ1883" s="104"/>
      <c r="BK1883" s="104"/>
      <c r="BL1883" s="104"/>
      <c r="BM1883" s="104"/>
      <c r="BN1883" s="104"/>
      <c r="BO1883" s="104"/>
      <c r="BP1883" s="104"/>
      <c r="BQ1883" s="104"/>
      <c r="BR1883" s="104"/>
      <c r="BS1883" s="104"/>
      <c r="BT1883" s="104"/>
      <c r="BV1883" s="104"/>
      <c r="BW1883" s="104"/>
      <c r="BX1883" s="104"/>
      <c r="BY1883" s="104"/>
      <c r="BZ1883" s="104"/>
      <c r="CA1883" s="104"/>
      <c r="CB1883" s="104"/>
      <c r="CC1883" s="104"/>
      <c r="CD1883" s="104"/>
      <c r="CE1883" s="104"/>
      <c r="CF1883" s="104"/>
      <c r="CG1883" s="104"/>
      <c r="CJ1883" s="104"/>
      <c r="CL1883" s="104"/>
      <c r="CM1883" s="104"/>
      <c r="CN1883" s="104"/>
      <c r="CO1883" s="104"/>
      <c r="CP1883" s="104"/>
      <c r="CQ1883" s="104"/>
      <c r="CR1883" s="104"/>
      <c r="CS1883" s="104"/>
      <c r="CT1883" s="104"/>
      <c r="CU1883" s="104"/>
    </row>
    <row r="1884" spans="1:99" ht="13" x14ac:dyDescent="0.3">
      <c r="A1884" s="104"/>
      <c r="B1884" s="104"/>
      <c r="C1884" s="104"/>
      <c r="D1884" s="104"/>
      <c r="E1884" s="104"/>
      <c r="F1884" s="104"/>
      <c r="G1884" s="104"/>
      <c r="H1884" s="104"/>
      <c r="I1884" s="104"/>
      <c r="J1884" s="104"/>
      <c r="K1884" s="104"/>
      <c r="L1884" s="104"/>
      <c r="M1884" s="104"/>
      <c r="P1884" s="104"/>
      <c r="Q1884" s="104"/>
      <c r="U1884" s="104"/>
      <c r="AQ1884" s="104"/>
      <c r="AR1884" s="104"/>
      <c r="AS1884" s="104"/>
      <c r="AT1884" s="104"/>
      <c r="AU1884" s="104"/>
      <c r="AV1884" s="104"/>
      <c r="AW1884" s="104"/>
      <c r="AX1884" s="104"/>
      <c r="AY1884" s="104"/>
      <c r="BH1884" s="104"/>
      <c r="BJ1884" s="104"/>
      <c r="BK1884" s="104"/>
      <c r="BL1884" s="104"/>
      <c r="BM1884" s="104"/>
      <c r="BN1884" s="104"/>
      <c r="BO1884" s="104"/>
      <c r="BP1884" s="104"/>
      <c r="BQ1884" s="104"/>
      <c r="BR1884" s="104"/>
      <c r="BS1884" s="104"/>
      <c r="BT1884" s="104"/>
      <c r="BV1884" s="104"/>
      <c r="BW1884" s="104"/>
      <c r="BX1884" s="104"/>
      <c r="BY1884" s="104"/>
      <c r="BZ1884" s="104"/>
      <c r="CA1884" s="104"/>
      <c r="CB1884" s="104"/>
      <c r="CC1884" s="104"/>
      <c r="CD1884" s="104"/>
      <c r="CE1884" s="104"/>
      <c r="CF1884" s="104"/>
      <c r="CG1884" s="104"/>
      <c r="CJ1884" s="104"/>
      <c r="CL1884" s="104"/>
      <c r="CM1884" s="104"/>
      <c r="CN1884" s="104"/>
      <c r="CO1884" s="104"/>
      <c r="CP1884" s="104"/>
      <c r="CQ1884" s="104"/>
      <c r="CR1884" s="104"/>
      <c r="CS1884" s="104"/>
      <c r="CT1884" s="104"/>
      <c r="CU1884" s="104"/>
    </row>
    <row r="1885" spans="1:99" ht="13" x14ac:dyDescent="0.3">
      <c r="A1885" s="104"/>
      <c r="B1885" s="104"/>
      <c r="C1885" s="104"/>
      <c r="D1885" s="104"/>
      <c r="E1885" s="104"/>
      <c r="F1885" s="104"/>
      <c r="G1885" s="104"/>
      <c r="H1885" s="104"/>
      <c r="I1885" s="104"/>
      <c r="J1885" s="104"/>
      <c r="K1885" s="104"/>
      <c r="L1885" s="104"/>
      <c r="M1885" s="104"/>
      <c r="P1885" s="104"/>
      <c r="Q1885" s="104"/>
      <c r="U1885" s="104"/>
      <c r="AQ1885" s="104"/>
      <c r="AR1885" s="104"/>
      <c r="AS1885" s="104"/>
      <c r="AT1885" s="104"/>
      <c r="AU1885" s="104"/>
      <c r="AV1885" s="104"/>
      <c r="AW1885" s="104"/>
      <c r="AX1885" s="104"/>
      <c r="AY1885" s="104"/>
      <c r="BH1885" s="104"/>
      <c r="BJ1885" s="104"/>
      <c r="BK1885" s="104"/>
      <c r="BL1885" s="104"/>
      <c r="BM1885" s="104"/>
      <c r="BN1885" s="104"/>
      <c r="BO1885" s="104"/>
      <c r="BP1885" s="104"/>
      <c r="BQ1885" s="104"/>
      <c r="BR1885" s="104"/>
      <c r="BS1885" s="104"/>
      <c r="BT1885" s="104"/>
      <c r="BV1885" s="104"/>
      <c r="BW1885" s="104"/>
      <c r="BX1885" s="104"/>
      <c r="BY1885" s="104"/>
      <c r="BZ1885" s="104"/>
      <c r="CA1885" s="104"/>
      <c r="CB1885" s="104"/>
      <c r="CC1885" s="104"/>
      <c r="CD1885" s="104"/>
      <c r="CE1885" s="104"/>
      <c r="CF1885" s="104"/>
      <c r="CG1885" s="104"/>
      <c r="CJ1885" s="104"/>
      <c r="CL1885" s="104"/>
      <c r="CM1885" s="104"/>
      <c r="CN1885" s="104"/>
      <c r="CO1885" s="104"/>
      <c r="CP1885" s="104"/>
      <c r="CQ1885" s="104"/>
      <c r="CR1885" s="104"/>
      <c r="CS1885" s="104"/>
      <c r="CT1885" s="104"/>
      <c r="CU1885" s="104"/>
    </row>
    <row r="1886" spans="1:99" ht="13" x14ac:dyDescent="0.3">
      <c r="A1886" s="104"/>
      <c r="B1886" s="104"/>
      <c r="C1886" s="104"/>
      <c r="D1886" s="104"/>
      <c r="E1886" s="104"/>
      <c r="F1886" s="104"/>
      <c r="G1886" s="104"/>
      <c r="H1886" s="104"/>
      <c r="I1886" s="104"/>
      <c r="J1886" s="104"/>
      <c r="K1886" s="104"/>
      <c r="L1886" s="104"/>
      <c r="M1886" s="104"/>
      <c r="P1886" s="104"/>
      <c r="Q1886" s="104"/>
      <c r="U1886" s="104"/>
      <c r="AQ1886" s="104"/>
      <c r="AR1886" s="104"/>
      <c r="AS1886" s="104"/>
      <c r="AT1886" s="104"/>
      <c r="AU1886" s="104"/>
      <c r="AV1886" s="104"/>
      <c r="AW1886" s="104"/>
      <c r="AX1886" s="104"/>
      <c r="AY1886" s="104"/>
      <c r="BH1886" s="104"/>
      <c r="BJ1886" s="104"/>
      <c r="BK1886" s="104"/>
      <c r="BL1886" s="104"/>
      <c r="BM1886" s="104"/>
      <c r="BN1886" s="104"/>
      <c r="BO1886" s="104"/>
      <c r="BP1886" s="104"/>
      <c r="BQ1886" s="104"/>
      <c r="BR1886" s="104"/>
      <c r="BS1886" s="104"/>
      <c r="BT1886" s="104"/>
      <c r="BV1886" s="104"/>
      <c r="BW1886" s="104"/>
      <c r="BX1886" s="104"/>
      <c r="BY1886" s="104"/>
      <c r="BZ1886" s="104"/>
      <c r="CA1886" s="104"/>
      <c r="CB1886" s="104"/>
      <c r="CC1886" s="104"/>
      <c r="CD1886" s="104"/>
      <c r="CE1886" s="104"/>
      <c r="CF1886" s="104"/>
      <c r="CG1886" s="104"/>
      <c r="CJ1886" s="104"/>
      <c r="CL1886" s="104"/>
      <c r="CM1886" s="104"/>
      <c r="CN1886" s="104"/>
      <c r="CO1886" s="104"/>
      <c r="CP1886" s="104"/>
      <c r="CQ1886" s="104"/>
      <c r="CR1886" s="104"/>
      <c r="CS1886" s="104"/>
      <c r="CT1886" s="104"/>
      <c r="CU1886" s="104"/>
    </row>
    <row r="1887" spans="1:99" ht="13" x14ac:dyDescent="0.3">
      <c r="A1887" s="104"/>
      <c r="B1887" s="104"/>
      <c r="C1887" s="104"/>
      <c r="D1887" s="104"/>
      <c r="E1887" s="104"/>
      <c r="F1887" s="104"/>
      <c r="G1887" s="104"/>
      <c r="H1887" s="104"/>
      <c r="I1887" s="104"/>
      <c r="J1887" s="104"/>
      <c r="K1887" s="104"/>
      <c r="L1887" s="104"/>
      <c r="M1887" s="104"/>
      <c r="P1887" s="104"/>
      <c r="Q1887" s="104"/>
      <c r="U1887" s="104"/>
      <c r="AQ1887" s="104"/>
      <c r="AR1887" s="104"/>
      <c r="AS1887" s="104"/>
      <c r="AT1887" s="104"/>
      <c r="AU1887" s="104"/>
      <c r="AV1887" s="104"/>
      <c r="AW1887" s="104"/>
      <c r="AX1887" s="104"/>
      <c r="AY1887" s="104"/>
      <c r="BH1887" s="104"/>
      <c r="BJ1887" s="104"/>
      <c r="BK1887" s="104"/>
      <c r="BL1887" s="104"/>
      <c r="BM1887" s="104"/>
      <c r="BN1887" s="104"/>
      <c r="BO1887" s="104"/>
      <c r="BP1887" s="104"/>
      <c r="BQ1887" s="104"/>
      <c r="BR1887" s="104"/>
      <c r="BS1887" s="104"/>
      <c r="BT1887" s="104"/>
      <c r="BV1887" s="104"/>
      <c r="BW1887" s="104"/>
      <c r="BX1887" s="104"/>
      <c r="BY1887" s="104"/>
      <c r="BZ1887" s="104"/>
      <c r="CA1887" s="104"/>
      <c r="CB1887" s="104"/>
      <c r="CC1887" s="104"/>
      <c r="CD1887" s="104"/>
      <c r="CE1887" s="104"/>
      <c r="CF1887" s="104"/>
      <c r="CG1887" s="104"/>
      <c r="CJ1887" s="104"/>
      <c r="CL1887" s="104"/>
      <c r="CM1887" s="104"/>
      <c r="CN1887" s="104"/>
      <c r="CO1887" s="104"/>
      <c r="CP1887" s="104"/>
      <c r="CQ1887" s="104"/>
      <c r="CR1887" s="104"/>
      <c r="CS1887" s="104"/>
      <c r="CT1887" s="104"/>
      <c r="CU1887" s="104"/>
    </row>
    <row r="1888" spans="1:99" ht="13" x14ac:dyDescent="0.3">
      <c r="A1888" s="104"/>
      <c r="B1888" s="104"/>
      <c r="C1888" s="104"/>
      <c r="D1888" s="104"/>
      <c r="E1888" s="104"/>
      <c r="F1888" s="104"/>
      <c r="G1888" s="104"/>
      <c r="H1888" s="104"/>
      <c r="I1888" s="104"/>
      <c r="J1888" s="104"/>
      <c r="K1888" s="104"/>
      <c r="L1888" s="104"/>
      <c r="M1888" s="104"/>
      <c r="P1888" s="104"/>
      <c r="Q1888" s="104"/>
      <c r="U1888" s="104"/>
      <c r="AQ1888" s="104"/>
      <c r="AR1888" s="104"/>
      <c r="AS1888" s="104"/>
      <c r="AT1888" s="104"/>
      <c r="AU1888" s="104"/>
      <c r="AV1888" s="104"/>
      <c r="AW1888" s="104"/>
      <c r="AX1888" s="104"/>
      <c r="AY1888" s="104"/>
      <c r="BH1888" s="104"/>
      <c r="BJ1888" s="104"/>
      <c r="BK1888" s="104"/>
      <c r="BL1888" s="104"/>
      <c r="BM1888" s="104"/>
      <c r="BN1888" s="104"/>
      <c r="BO1888" s="104"/>
      <c r="BP1888" s="104"/>
      <c r="BQ1888" s="104"/>
      <c r="BR1888" s="104"/>
      <c r="BS1888" s="104"/>
      <c r="BT1888" s="104"/>
      <c r="BV1888" s="104"/>
      <c r="BW1888" s="104"/>
      <c r="BX1888" s="104"/>
      <c r="BY1888" s="104"/>
      <c r="BZ1888" s="104"/>
      <c r="CA1888" s="104"/>
      <c r="CB1888" s="104"/>
      <c r="CC1888" s="104"/>
      <c r="CD1888" s="104"/>
      <c r="CE1888" s="104"/>
      <c r="CF1888" s="104"/>
      <c r="CG1888" s="104"/>
      <c r="CJ1888" s="104"/>
      <c r="CL1888" s="104"/>
      <c r="CM1888" s="104"/>
      <c r="CN1888" s="104"/>
      <c r="CO1888" s="104"/>
      <c r="CP1888" s="104"/>
      <c r="CQ1888" s="104"/>
      <c r="CR1888" s="104"/>
      <c r="CS1888" s="104"/>
      <c r="CT1888" s="104"/>
      <c r="CU1888" s="104"/>
    </row>
    <row r="1889" spans="1:99" ht="13" x14ac:dyDescent="0.3">
      <c r="A1889" s="104"/>
      <c r="B1889" s="104"/>
      <c r="C1889" s="104"/>
      <c r="D1889" s="104"/>
      <c r="E1889" s="104"/>
      <c r="F1889" s="104"/>
      <c r="G1889" s="104"/>
      <c r="H1889" s="104"/>
      <c r="I1889" s="104"/>
      <c r="J1889" s="104"/>
      <c r="K1889" s="104"/>
      <c r="L1889" s="104"/>
      <c r="M1889" s="104"/>
      <c r="P1889" s="104"/>
      <c r="Q1889" s="104"/>
      <c r="U1889" s="104"/>
      <c r="AQ1889" s="104"/>
      <c r="AR1889" s="104"/>
      <c r="AS1889" s="104"/>
      <c r="AT1889" s="104"/>
      <c r="AU1889" s="104"/>
      <c r="AV1889" s="104"/>
      <c r="AW1889" s="104"/>
      <c r="AX1889" s="104"/>
      <c r="AY1889" s="104"/>
      <c r="BH1889" s="104"/>
      <c r="BJ1889" s="104"/>
      <c r="BK1889" s="104"/>
      <c r="BL1889" s="104"/>
      <c r="BM1889" s="104"/>
      <c r="BN1889" s="104"/>
      <c r="BO1889" s="104"/>
      <c r="BP1889" s="104"/>
      <c r="BQ1889" s="104"/>
      <c r="BR1889" s="104"/>
      <c r="BS1889" s="104"/>
      <c r="BT1889" s="104"/>
      <c r="BV1889" s="104"/>
      <c r="BW1889" s="104"/>
      <c r="BX1889" s="104"/>
      <c r="BY1889" s="104"/>
      <c r="BZ1889" s="104"/>
      <c r="CA1889" s="104"/>
      <c r="CB1889" s="104"/>
      <c r="CC1889" s="104"/>
      <c r="CD1889" s="104"/>
      <c r="CE1889" s="104"/>
      <c r="CF1889" s="104"/>
      <c r="CG1889" s="104"/>
      <c r="CJ1889" s="104"/>
      <c r="CL1889" s="104"/>
      <c r="CM1889" s="104"/>
      <c r="CN1889" s="104"/>
      <c r="CO1889" s="104"/>
      <c r="CP1889" s="104"/>
      <c r="CQ1889" s="104"/>
      <c r="CR1889" s="104"/>
      <c r="CS1889" s="104"/>
      <c r="CT1889" s="104"/>
      <c r="CU1889" s="104"/>
    </row>
    <row r="1890" spans="1:99" ht="13" x14ac:dyDescent="0.3">
      <c r="A1890" s="104"/>
      <c r="B1890" s="104"/>
      <c r="C1890" s="104"/>
      <c r="D1890" s="104"/>
      <c r="E1890" s="104"/>
      <c r="F1890" s="104"/>
      <c r="G1890" s="104"/>
      <c r="H1890" s="104"/>
      <c r="I1890" s="104"/>
      <c r="J1890" s="104"/>
      <c r="K1890" s="104"/>
      <c r="L1890" s="104"/>
      <c r="M1890" s="104"/>
      <c r="P1890" s="104"/>
      <c r="Q1890" s="104"/>
      <c r="U1890" s="104"/>
      <c r="AQ1890" s="104"/>
      <c r="AR1890" s="104"/>
      <c r="AS1890" s="104"/>
      <c r="AT1890" s="104"/>
      <c r="AU1890" s="104"/>
      <c r="AV1890" s="104"/>
      <c r="AW1890" s="104"/>
      <c r="AX1890" s="104"/>
      <c r="AY1890" s="104"/>
      <c r="BH1890" s="104"/>
      <c r="BJ1890" s="104"/>
      <c r="BK1890" s="104"/>
      <c r="BL1890" s="104"/>
      <c r="BM1890" s="104"/>
      <c r="BN1890" s="104"/>
      <c r="BO1890" s="104"/>
      <c r="BP1890" s="104"/>
      <c r="BQ1890" s="104"/>
      <c r="BR1890" s="104"/>
      <c r="BS1890" s="104"/>
      <c r="BT1890" s="104"/>
      <c r="BV1890" s="104"/>
      <c r="BW1890" s="104"/>
      <c r="BX1890" s="104"/>
      <c r="BY1890" s="104"/>
      <c r="BZ1890" s="104"/>
      <c r="CA1890" s="104"/>
      <c r="CB1890" s="104"/>
      <c r="CC1890" s="104"/>
      <c r="CD1890" s="104"/>
      <c r="CE1890" s="104"/>
      <c r="CF1890" s="104"/>
      <c r="CG1890" s="104"/>
      <c r="CJ1890" s="104"/>
      <c r="CL1890" s="104"/>
      <c r="CM1890" s="104"/>
      <c r="CN1890" s="104"/>
      <c r="CO1890" s="104"/>
      <c r="CP1890" s="104"/>
      <c r="CQ1890" s="104"/>
      <c r="CR1890" s="104"/>
      <c r="CS1890" s="104"/>
      <c r="CT1890" s="104"/>
      <c r="CU1890" s="104"/>
    </row>
    <row r="1891" spans="1:99" ht="13" x14ac:dyDescent="0.3">
      <c r="A1891" s="104"/>
      <c r="B1891" s="104"/>
      <c r="C1891" s="104"/>
      <c r="D1891" s="104"/>
      <c r="E1891" s="104"/>
      <c r="F1891" s="104"/>
      <c r="G1891" s="104"/>
      <c r="H1891" s="104"/>
      <c r="I1891" s="104"/>
      <c r="J1891" s="104"/>
      <c r="K1891" s="104"/>
      <c r="L1891" s="104"/>
      <c r="M1891" s="104"/>
      <c r="P1891" s="104"/>
      <c r="Q1891" s="104"/>
      <c r="U1891" s="104"/>
      <c r="AQ1891" s="104"/>
      <c r="AR1891" s="104"/>
      <c r="AS1891" s="104"/>
      <c r="AT1891" s="104"/>
      <c r="AU1891" s="104"/>
      <c r="AV1891" s="104"/>
      <c r="AW1891" s="104"/>
      <c r="AX1891" s="104"/>
      <c r="AY1891" s="104"/>
      <c r="BH1891" s="104"/>
      <c r="BJ1891" s="104"/>
      <c r="BK1891" s="104"/>
      <c r="BL1891" s="104"/>
      <c r="BM1891" s="104"/>
      <c r="BN1891" s="104"/>
      <c r="BO1891" s="104"/>
      <c r="BP1891" s="104"/>
      <c r="BQ1891" s="104"/>
      <c r="BR1891" s="104"/>
      <c r="BS1891" s="104"/>
      <c r="BT1891" s="104"/>
      <c r="BV1891" s="104"/>
      <c r="BW1891" s="104"/>
      <c r="BX1891" s="104"/>
      <c r="BY1891" s="104"/>
      <c r="BZ1891" s="104"/>
      <c r="CA1891" s="104"/>
      <c r="CB1891" s="104"/>
      <c r="CC1891" s="104"/>
      <c r="CD1891" s="104"/>
      <c r="CE1891" s="104"/>
      <c r="CF1891" s="104"/>
      <c r="CG1891" s="104"/>
      <c r="CJ1891" s="104"/>
      <c r="CL1891" s="104"/>
      <c r="CM1891" s="104"/>
      <c r="CN1891" s="104"/>
      <c r="CO1891" s="104"/>
      <c r="CP1891" s="104"/>
      <c r="CQ1891" s="104"/>
      <c r="CR1891" s="104"/>
      <c r="CS1891" s="104"/>
      <c r="CT1891" s="104"/>
      <c r="CU1891" s="104"/>
    </row>
    <row r="1892" spans="1:99" ht="13" x14ac:dyDescent="0.3">
      <c r="A1892" s="104"/>
      <c r="B1892" s="104"/>
      <c r="C1892" s="104"/>
      <c r="D1892" s="104"/>
      <c r="E1892" s="104"/>
      <c r="F1892" s="104"/>
      <c r="G1892" s="104"/>
      <c r="H1892" s="104"/>
      <c r="I1892" s="104"/>
      <c r="J1892" s="104"/>
      <c r="K1892" s="104"/>
      <c r="L1892" s="104"/>
      <c r="M1892" s="104"/>
      <c r="P1892" s="104"/>
      <c r="Q1892" s="104"/>
      <c r="U1892" s="104"/>
      <c r="AQ1892" s="104"/>
      <c r="AR1892" s="104"/>
      <c r="AS1892" s="104"/>
      <c r="AT1892" s="104"/>
      <c r="AU1892" s="104"/>
      <c r="AV1892" s="104"/>
      <c r="AW1892" s="104"/>
      <c r="AX1892" s="104"/>
      <c r="AY1892" s="104"/>
      <c r="BH1892" s="104"/>
      <c r="BJ1892" s="104"/>
      <c r="BK1892" s="104"/>
      <c r="BL1892" s="104"/>
      <c r="BM1892" s="104"/>
      <c r="BN1892" s="104"/>
      <c r="BO1892" s="104"/>
      <c r="BP1892" s="104"/>
      <c r="BQ1892" s="104"/>
      <c r="BR1892" s="104"/>
      <c r="BS1892" s="104"/>
      <c r="BT1892" s="104"/>
      <c r="BV1892" s="104"/>
      <c r="BW1892" s="104"/>
      <c r="BX1892" s="104"/>
      <c r="BY1892" s="104"/>
      <c r="BZ1892" s="104"/>
      <c r="CA1892" s="104"/>
      <c r="CB1892" s="104"/>
      <c r="CC1892" s="104"/>
      <c r="CD1892" s="104"/>
      <c r="CE1892" s="104"/>
      <c r="CF1892" s="104"/>
      <c r="CG1892" s="104"/>
      <c r="CJ1892" s="104"/>
      <c r="CL1892" s="104"/>
      <c r="CM1892" s="104"/>
      <c r="CN1892" s="104"/>
      <c r="CO1892" s="104"/>
      <c r="CP1892" s="104"/>
      <c r="CQ1892" s="104"/>
      <c r="CR1892" s="104"/>
      <c r="CS1892" s="104"/>
      <c r="CT1892" s="104"/>
      <c r="CU1892" s="104"/>
    </row>
    <row r="1893" spans="1:99" ht="13" x14ac:dyDescent="0.3">
      <c r="A1893" s="104"/>
      <c r="B1893" s="104"/>
      <c r="C1893" s="104"/>
      <c r="D1893" s="104"/>
      <c r="E1893" s="104"/>
      <c r="F1893" s="104"/>
      <c r="G1893" s="104"/>
      <c r="H1893" s="104"/>
      <c r="I1893" s="104"/>
      <c r="J1893" s="104"/>
      <c r="K1893" s="104"/>
      <c r="L1893" s="104"/>
      <c r="M1893" s="104"/>
      <c r="P1893" s="104"/>
      <c r="Q1893" s="104"/>
      <c r="U1893" s="104"/>
      <c r="AQ1893" s="104"/>
      <c r="AR1893" s="104"/>
      <c r="AS1893" s="104"/>
      <c r="AT1893" s="104"/>
      <c r="AU1893" s="104"/>
      <c r="AV1893" s="104"/>
      <c r="AW1893" s="104"/>
      <c r="AX1893" s="104"/>
      <c r="AY1893" s="104"/>
      <c r="BH1893" s="104"/>
      <c r="BJ1893" s="104"/>
      <c r="BK1893" s="104"/>
      <c r="BL1893" s="104"/>
      <c r="BM1893" s="104"/>
      <c r="BN1893" s="104"/>
      <c r="BO1893" s="104"/>
      <c r="BP1893" s="104"/>
      <c r="BQ1893" s="104"/>
      <c r="BR1893" s="104"/>
      <c r="BS1893" s="104"/>
      <c r="BT1893" s="104"/>
      <c r="BV1893" s="104"/>
      <c r="BW1893" s="104"/>
      <c r="BX1893" s="104"/>
      <c r="BY1893" s="104"/>
      <c r="BZ1893" s="104"/>
      <c r="CA1893" s="104"/>
      <c r="CB1893" s="104"/>
      <c r="CC1893" s="104"/>
      <c r="CD1893" s="104"/>
      <c r="CE1893" s="104"/>
      <c r="CF1893" s="104"/>
      <c r="CG1893" s="104"/>
      <c r="CJ1893" s="104"/>
      <c r="CL1893" s="104"/>
      <c r="CM1893" s="104"/>
      <c r="CN1893" s="104"/>
      <c r="CO1893" s="104"/>
      <c r="CP1893" s="104"/>
      <c r="CQ1893" s="104"/>
      <c r="CR1893" s="104"/>
      <c r="CS1893" s="104"/>
      <c r="CT1893" s="104"/>
      <c r="CU1893" s="104"/>
    </row>
    <row r="1894" spans="1:99" ht="13" x14ac:dyDescent="0.3">
      <c r="A1894" s="104"/>
      <c r="B1894" s="104"/>
      <c r="C1894" s="104"/>
      <c r="D1894" s="104"/>
      <c r="E1894" s="104"/>
      <c r="F1894" s="104"/>
      <c r="G1894" s="104"/>
      <c r="H1894" s="104"/>
      <c r="I1894" s="104"/>
      <c r="J1894" s="104"/>
      <c r="K1894" s="104"/>
      <c r="L1894" s="104"/>
      <c r="M1894" s="104"/>
      <c r="P1894" s="104"/>
      <c r="Q1894" s="104"/>
      <c r="U1894" s="104"/>
      <c r="AQ1894" s="104"/>
      <c r="AR1894" s="104"/>
      <c r="AS1894" s="104"/>
      <c r="AT1894" s="104"/>
      <c r="AU1894" s="104"/>
      <c r="AV1894" s="104"/>
      <c r="AW1894" s="104"/>
      <c r="AX1894" s="104"/>
      <c r="AY1894" s="104"/>
      <c r="BH1894" s="104"/>
      <c r="BJ1894" s="104"/>
      <c r="BK1894" s="104"/>
      <c r="BL1894" s="104"/>
      <c r="BM1894" s="104"/>
      <c r="BN1894" s="104"/>
      <c r="BO1894" s="104"/>
      <c r="BP1894" s="104"/>
      <c r="BQ1894" s="104"/>
      <c r="BR1894" s="104"/>
      <c r="BS1894" s="104"/>
      <c r="BT1894" s="104"/>
      <c r="BV1894" s="104"/>
      <c r="BW1894" s="104"/>
      <c r="BX1894" s="104"/>
      <c r="BY1894" s="104"/>
      <c r="BZ1894" s="104"/>
      <c r="CA1894" s="104"/>
      <c r="CB1894" s="104"/>
      <c r="CC1894" s="104"/>
      <c r="CD1894" s="104"/>
      <c r="CE1894" s="104"/>
      <c r="CF1894" s="104"/>
      <c r="CG1894" s="104"/>
      <c r="CJ1894" s="104"/>
      <c r="CL1894" s="104"/>
      <c r="CM1894" s="104"/>
      <c r="CN1894" s="104"/>
      <c r="CO1894" s="104"/>
      <c r="CP1894" s="104"/>
      <c r="CQ1894" s="104"/>
      <c r="CR1894" s="104"/>
      <c r="CS1894" s="104"/>
      <c r="CT1894" s="104"/>
      <c r="CU1894" s="104"/>
    </row>
    <row r="1895" spans="1:99" ht="13" x14ac:dyDescent="0.3">
      <c r="A1895" s="104"/>
      <c r="B1895" s="104"/>
      <c r="C1895" s="104"/>
      <c r="D1895" s="104"/>
      <c r="E1895" s="104"/>
      <c r="F1895" s="104"/>
      <c r="G1895" s="104"/>
      <c r="H1895" s="104"/>
      <c r="I1895" s="104"/>
      <c r="J1895" s="104"/>
      <c r="K1895" s="104"/>
      <c r="L1895" s="104"/>
      <c r="M1895" s="104"/>
      <c r="P1895" s="104"/>
      <c r="Q1895" s="104"/>
      <c r="U1895" s="104"/>
      <c r="AQ1895" s="104"/>
      <c r="AR1895" s="104"/>
      <c r="AS1895" s="104"/>
      <c r="AT1895" s="104"/>
      <c r="AU1895" s="104"/>
      <c r="AV1895" s="104"/>
      <c r="AW1895" s="104"/>
      <c r="AX1895" s="104"/>
      <c r="AY1895" s="104"/>
      <c r="BH1895" s="104"/>
      <c r="BJ1895" s="104"/>
      <c r="BK1895" s="104"/>
      <c r="BL1895" s="104"/>
      <c r="BM1895" s="104"/>
      <c r="BN1895" s="104"/>
      <c r="BO1895" s="104"/>
      <c r="BP1895" s="104"/>
      <c r="BQ1895" s="104"/>
      <c r="BR1895" s="104"/>
      <c r="BS1895" s="104"/>
      <c r="BT1895" s="104"/>
      <c r="BV1895" s="104"/>
      <c r="BW1895" s="104"/>
      <c r="BX1895" s="104"/>
      <c r="BY1895" s="104"/>
      <c r="BZ1895" s="104"/>
      <c r="CA1895" s="104"/>
      <c r="CB1895" s="104"/>
      <c r="CC1895" s="104"/>
      <c r="CD1895" s="104"/>
      <c r="CE1895" s="104"/>
      <c r="CF1895" s="104"/>
      <c r="CG1895" s="104"/>
      <c r="CJ1895" s="104"/>
      <c r="CL1895" s="104"/>
      <c r="CM1895" s="104"/>
      <c r="CN1895" s="104"/>
      <c r="CO1895" s="104"/>
      <c r="CP1895" s="104"/>
      <c r="CQ1895" s="104"/>
      <c r="CR1895" s="104"/>
      <c r="CS1895" s="104"/>
      <c r="CT1895" s="104"/>
      <c r="CU1895" s="104"/>
    </row>
    <row r="1896" spans="1:99" ht="13" x14ac:dyDescent="0.3">
      <c r="A1896" s="104"/>
      <c r="B1896" s="104"/>
      <c r="C1896" s="104"/>
      <c r="D1896" s="104"/>
      <c r="E1896" s="104"/>
      <c r="F1896" s="104"/>
      <c r="G1896" s="104"/>
      <c r="H1896" s="104"/>
      <c r="I1896" s="104"/>
      <c r="J1896" s="104"/>
      <c r="K1896" s="104"/>
      <c r="L1896" s="104"/>
      <c r="M1896" s="104"/>
      <c r="P1896" s="104"/>
      <c r="Q1896" s="104"/>
      <c r="U1896" s="104"/>
      <c r="AQ1896" s="104"/>
      <c r="AR1896" s="104"/>
      <c r="AS1896" s="104"/>
      <c r="AT1896" s="104"/>
      <c r="AU1896" s="104"/>
      <c r="AV1896" s="104"/>
      <c r="AW1896" s="104"/>
      <c r="AX1896" s="104"/>
      <c r="AY1896" s="104"/>
      <c r="BH1896" s="104"/>
      <c r="BJ1896" s="104"/>
      <c r="BK1896" s="104"/>
      <c r="BL1896" s="104"/>
      <c r="BM1896" s="104"/>
      <c r="BN1896" s="104"/>
      <c r="BO1896" s="104"/>
      <c r="BP1896" s="104"/>
      <c r="BQ1896" s="104"/>
      <c r="BR1896" s="104"/>
      <c r="BS1896" s="104"/>
      <c r="BT1896" s="104"/>
      <c r="BV1896" s="104"/>
      <c r="BW1896" s="104"/>
      <c r="BX1896" s="104"/>
      <c r="BY1896" s="104"/>
      <c r="BZ1896" s="104"/>
      <c r="CA1896" s="104"/>
      <c r="CB1896" s="104"/>
      <c r="CC1896" s="104"/>
      <c r="CD1896" s="104"/>
      <c r="CE1896" s="104"/>
      <c r="CF1896" s="104"/>
      <c r="CG1896" s="104"/>
      <c r="CJ1896" s="104"/>
      <c r="CL1896" s="104"/>
      <c r="CM1896" s="104"/>
      <c r="CN1896" s="104"/>
      <c r="CO1896" s="104"/>
      <c r="CP1896" s="104"/>
      <c r="CQ1896" s="104"/>
      <c r="CR1896" s="104"/>
      <c r="CS1896" s="104"/>
      <c r="CT1896" s="104"/>
      <c r="CU1896" s="104"/>
    </row>
    <row r="1897" spans="1:99" ht="13" x14ac:dyDescent="0.3">
      <c r="A1897" s="104"/>
      <c r="B1897" s="104"/>
      <c r="C1897" s="104"/>
      <c r="D1897" s="104"/>
      <c r="E1897" s="104"/>
      <c r="F1897" s="104"/>
      <c r="G1897" s="104"/>
      <c r="H1897" s="104"/>
      <c r="I1897" s="104"/>
      <c r="J1897" s="104"/>
      <c r="K1897" s="104"/>
      <c r="L1897" s="104"/>
      <c r="M1897" s="104"/>
      <c r="P1897" s="104"/>
      <c r="Q1897" s="104"/>
      <c r="U1897" s="104"/>
      <c r="AQ1897" s="104"/>
      <c r="AR1897" s="104"/>
      <c r="AS1897" s="104"/>
      <c r="AT1897" s="104"/>
      <c r="AU1897" s="104"/>
      <c r="AV1897" s="104"/>
      <c r="AW1897" s="104"/>
      <c r="AX1897" s="104"/>
      <c r="AY1897" s="104"/>
      <c r="BH1897" s="104"/>
      <c r="BJ1897" s="104"/>
      <c r="BK1897" s="104"/>
      <c r="BL1897" s="104"/>
      <c r="BM1897" s="104"/>
      <c r="BN1897" s="104"/>
      <c r="BO1897" s="104"/>
      <c r="BP1897" s="104"/>
      <c r="BQ1897" s="104"/>
      <c r="BR1897" s="104"/>
      <c r="BS1897" s="104"/>
      <c r="BT1897" s="104"/>
      <c r="BV1897" s="104"/>
      <c r="BW1897" s="104"/>
      <c r="BX1897" s="104"/>
      <c r="BY1897" s="104"/>
      <c r="BZ1897" s="104"/>
      <c r="CA1897" s="104"/>
      <c r="CB1897" s="104"/>
      <c r="CC1897" s="104"/>
      <c r="CD1897" s="104"/>
      <c r="CE1897" s="104"/>
      <c r="CF1897" s="104"/>
      <c r="CG1897" s="104"/>
      <c r="CJ1897" s="104"/>
      <c r="CL1897" s="104"/>
      <c r="CM1897" s="104"/>
      <c r="CN1897" s="104"/>
      <c r="CO1897" s="104"/>
      <c r="CP1897" s="104"/>
      <c r="CQ1897" s="104"/>
      <c r="CR1897" s="104"/>
      <c r="CS1897" s="104"/>
      <c r="CT1897" s="104"/>
      <c r="CU1897" s="104"/>
    </row>
    <row r="1898" spans="1:99" ht="13" x14ac:dyDescent="0.3">
      <c r="A1898" s="104"/>
      <c r="B1898" s="104"/>
      <c r="C1898" s="104"/>
      <c r="D1898" s="104"/>
      <c r="E1898" s="104"/>
      <c r="F1898" s="104"/>
      <c r="G1898" s="104"/>
      <c r="H1898" s="104"/>
      <c r="I1898" s="104"/>
      <c r="J1898" s="104"/>
      <c r="K1898" s="104"/>
      <c r="L1898" s="104"/>
      <c r="M1898" s="104"/>
      <c r="P1898" s="104"/>
      <c r="Q1898" s="104"/>
      <c r="U1898" s="104"/>
      <c r="AQ1898" s="104"/>
      <c r="AR1898" s="104"/>
      <c r="AS1898" s="104"/>
      <c r="AT1898" s="104"/>
      <c r="AU1898" s="104"/>
      <c r="AV1898" s="104"/>
      <c r="AW1898" s="104"/>
      <c r="AX1898" s="104"/>
      <c r="AY1898" s="104"/>
      <c r="BH1898" s="104"/>
      <c r="BJ1898" s="104"/>
      <c r="BK1898" s="104"/>
      <c r="BL1898" s="104"/>
      <c r="BM1898" s="104"/>
      <c r="BN1898" s="104"/>
      <c r="BO1898" s="104"/>
      <c r="BP1898" s="104"/>
      <c r="BQ1898" s="104"/>
      <c r="BR1898" s="104"/>
      <c r="BS1898" s="104"/>
      <c r="BT1898" s="104"/>
      <c r="BV1898" s="104"/>
      <c r="BW1898" s="104"/>
      <c r="BX1898" s="104"/>
      <c r="BY1898" s="104"/>
      <c r="BZ1898" s="104"/>
      <c r="CA1898" s="104"/>
      <c r="CB1898" s="104"/>
      <c r="CC1898" s="104"/>
      <c r="CD1898" s="104"/>
      <c r="CE1898" s="104"/>
      <c r="CF1898" s="104"/>
      <c r="CG1898" s="104"/>
      <c r="CJ1898" s="104"/>
      <c r="CL1898" s="104"/>
      <c r="CM1898" s="104"/>
      <c r="CN1898" s="104"/>
      <c r="CO1898" s="104"/>
      <c r="CP1898" s="104"/>
      <c r="CQ1898" s="104"/>
      <c r="CR1898" s="104"/>
      <c r="CS1898" s="104"/>
      <c r="CT1898" s="104"/>
      <c r="CU1898" s="104"/>
    </row>
    <row r="1899" spans="1:99" ht="13" x14ac:dyDescent="0.3">
      <c r="A1899" s="104"/>
      <c r="B1899" s="104"/>
      <c r="C1899" s="104"/>
      <c r="D1899" s="104"/>
      <c r="E1899" s="104"/>
      <c r="F1899" s="104"/>
      <c r="G1899" s="104"/>
      <c r="H1899" s="104"/>
      <c r="I1899" s="104"/>
      <c r="J1899" s="104"/>
      <c r="K1899" s="104"/>
      <c r="L1899" s="104"/>
      <c r="M1899" s="104"/>
      <c r="P1899" s="104"/>
      <c r="Q1899" s="104"/>
      <c r="U1899" s="104"/>
      <c r="AQ1899" s="104"/>
      <c r="AR1899" s="104"/>
      <c r="AS1899" s="104"/>
      <c r="AT1899" s="104"/>
      <c r="AU1899" s="104"/>
      <c r="AV1899" s="104"/>
      <c r="AW1899" s="104"/>
      <c r="AX1899" s="104"/>
      <c r="AY1899" s="104"/>
      <c r="BH1899" s="104"/>
      <c r="BJ1899" s="104"/>
      <c r="BK1899" s="104"/>
      <c r="BL1899" s="104"/>
      <c r="BM1899" s="104"/>
      <c r="BN1899" s="104"/>
      <c r="BO1899" s="104"/>
      <c r="BP1899" s="104"/>
      <c r="BQ1899" s="104"/>
      <c r="BR1899" s="104"/>
      <c r="BS1899" s="104"/>
      <c r="BT1899" s="104"/>
      <c r="BV1899" s="104"/>
      <c r="BW1899" s="104"/>
      <c r="BX1899" s="104"/>
      <c r="BY1899" s="104"/>
      <c r="BZ1899" s="104"/>
      <c r="CA1899" s="104"/>
      <c r="CB1899" s="104"/>
      <c r="CC1899" s="104"/>
      <c r="CD1899" s="104"/>
      <c r="CE1899" s="104"/>
      <c r="CF1899" s="104"/>
      <c r="CG1899" s="104"/>
      <c r="CJ1899" s="104"/>
      <c r="CL1899" s="104"/>
      <c r="CM1899" s="104"/>
      <c r="CN1899" s="104"/>
      <c r="CO1899" s="104"/>
      <c r="CP1899" s="104"/>
      <c r="CQ1899" s="104"/>
      <c r="CR1899" s="104"/>
      <c r="CS1899" s="104"/>
      <c r="CT1899" s="104"/>
      <c r="CU1899" s="104"/>
    </row>
    <row r="1900" spans="1:99" ht="13" x14ac:dyDescent="0.3">
      <c r="A1900" s="104"/>
      <c r="B1900" s="104"/>
      <c r="C1900" s="104"/>
      <c r="D1900" s="104"/>
      <c r="E1900" s="104"/>
      <c r="F1900" s="104"/>
      <c r="G1900" s="104"/>
      <c r="H1900" s="104"/>
      <c r="I1900" s="104"/>
      <c r="J1900" s="104"/>
      <c r="K1900" s="104"/>
      <c r="L1900" s="104"/>
      <c r="M1900" s="104"/>
      <c r="P1900" s="104"/>
      <c r="Q1900" s="104"/>
      <c r="U1900" s="104"/>
      <c r="AQ1900" s="104"/>
      <c r="AR1900" s="104"/>
      <c r="AS1900" s="104"/>
      <c r="AT1900" s="104"/>
      <c r="AU1900" s="104"/>
      <c r="AV1900" s="104"/>
      <c r="AW1900" s="104"/>
      <c r="AX1900" s="104"/>
      <c r="AY1900" s="104"/>
      <c r="BH1900" s="104"/>
      <c r="BJ1900" s="104"/>
      <c r="BK1900" s="104"/>
      <c r="BL1900" s="104"/>
      <c r="BM1900" s="104"/>
      <c r="BN1900" s="104"/>
      <c r="BO1900" s="104"/>
      <c r="BP1900" s="104"/>
      <c r="BQ1900" s="104"/>
      <c r="BR1900" s="104"/>
      <c r="BS1900" s="104"/>
      <c r="BT1900" s="104"/>
      <c r="BV1900" s="104"/>
      <c r="BW1900" s="104"/>
      <c r="BX1900" s="104"/>
      <c r="BY1900" s="104"/>
      <c r="BZ1900" s="104"/>
      <c r="CA1900" s="104"/>
      <c r="CB1900" s="104"/>
      <c r="CC1900" s="104"/>
      <c r="CD1900" s="104"/>
      <c r="CE1900" s="104"/>
      <c r="CF1900" s="104"/>
      <c r="CG1900" s="104"/>
      <c r="CJ1900" s="104"/>
      <c r="CL1900" s="104"/>
      <c r="CM1900" s="104"/>
      <c r="CN1900" s="104"/>
      <c r="CO1900" s="104"/>
      <c r="CP1900" s="104"/>
      <c r="CQ1900" s="104"/>
      <c r="CR1900" s="104"/>
      <c r="CS1900" s="104"/>
      <c r="CT1900" s="104"/>
      <c r="CU1900" s="104"/>
    </row>
    <row r="1901" spans="1:99" ht="13" x14ac:dyDescent="0.3">
      <c r="A1901" s="104"/>
      <c r="B1901" s="104"/>
      <c r="C1901" s="104"/>
      <c r="D1901" s="104"/>
      <c r="E1901" s="104"/>
      <c r="F1901" s="104"/>
      <c r="G1901" s="104"/>
      <c r="H1901" s="104"/>
      <c r="I1901" s="104"/>
      <c r="J1901" s="104"/>
      <c r="K1901" s="104"/>
      <c r="L1901" s="104"/>
      <c r="M1901" s="104"/>
      <c r="P1901" s="104"/>
      <c r="Q1901" s="104"/>
      <c r="U1901" s="104"/>
      <c r="AQ1901" s="104"/>
      <c r="AR1901" s="104"/>
      <c r="AS1901" s="104"/>
      <c r="AT1901" s="104"/>
      <c r="AU1901" s="104"/>
      <c r="AV1901" s="104"/>
      <c r="AW1901" s="104"/>
      <c r="AX1901" s="104"/>
      <c r="AY1901" s="104"/>
      <c r="BH1901" s="104"/>
      <c r="BJ1901" s="104"/>
      <c r="BK1901" s="104"/>
      <c r="BL1901" s="104"/>
      <c r="BM1901" s="104"/>
      <c r="BN1901" s="104"/>
      <c r="BO1901" s="104"/>
      <c r="BP1901" s="104"/>
      <c r="BQ1901" s="104"/>
      <c r="BR1901" s="104"/>
      <c r="BS1901" s="104"/>
      <c r="BT1901" s="104"/>
      <c r="BV1901" s="104"/>
      <c r="BW1901" s="104"/>
      <c r="BX1901" s="104"/>
      <c r="BY1901" s="104"/>
      <c r="BZ1901" s="104"/>
      <c r="CA1901" s="104"/>
      <c r="CB1901" s="104"/>
      <c r="CC1901" s="104"/>
      <c r="CD1901" s="104"/>
      <c r="CE1901" s="104"/>
      <c r="CF1901" s="104"/>
      <c r="CG1901" s="104"/>
      <c r="CJ1901" s="104"/>
      <c r="CL1901" s="104"/>
      <c r="CM1901" s="104"/>
      <c r="CN1901" s="104"/>
      <c r="CO1901" s="104"/>
      <c r="CP1901" s="104"/>
      <c r="CQ1901" s="104"/>
      <c r="CR1901" s="104"/>
      <c r="CS1901" s="104"/>
      <c r="CT1901" s="104"/>
      <c r="CU1901" s="104"/>
    </row>
    <row r="1902" spans="1:99" ht="13" x14ac:dyDescent="0.3">
      <c r="A1902" s="104"/>
      <c r="B1902" s="104"/>
      <c r="C1902" s="104"/>
      <c r="D1902" s="104"/>
      <c r="E1902" s="104"/>
      <c r="F1902" s="104"/>
      <c r="G1902" s="104"/>
      <c r="H1902" s="104"/>
      <c r="I1902" s="104"/>
      <c r="J1902" s="104"/>
      <c r="K1902" s="104"/>
      <c r="L1902" s="104"/>
      <c r="M1902" s="104"/>
      <c r="P1902" s="104"/>
      <c r="Q1902" s="104"/>
      <c r="U1902" s="104"/>
      <c r="AQ1902" s="104"/>
      <c r="AR1902" s="104"/>
      <c r="AS1902" s="104"/>
      <c r="AT1902" s="104"/>
      <c r="AU1902" s="104"/>
      <c r="AV1902" s="104"/>
      <c r="AW1902" s="104"/>
      <c r="AX1902" s="104"/>
      <c r="AY1902" s="104"/>
      <c r="BH1902" s="104"/>
      <c r="BJ1902" s="104"/>
      <c r="BK1902" s="104"/>
      <c r="BL1902" s="104"/>
      <c r="BM1902" s="104"/>
      <c r="BN1902" s="104"/>
      <c r="BO1902" s="104"/>
      <c r="BP1902" s="104"/>
      <c r="BQ1902" s="104"/>
      <c r="BR1902" s="104"/>
      <c r="BS1902" s="104"/>
      <c r="BT1902" s="104"/>
      <c r="BV1902" s="104"/>
      <c r="BW1902" s="104"/>
      <c r="BX1902" s="104"/>
      <c r="BY1902" s="104"/>
      <c r="BZ1902" s="104"/>
      <c r="CA1902" s="104"/>
      <c r="CB1902" s="104"/>
      <c r="CC1902" s="104"/>
      <c r="CD1902" s="104"/>
      <c r="CE1902" s="104"/>
      <c r="CF1902" s="104"/>
      <c r="CG1902" s="104"/>
      <c r="CJ1902" s="104"/>
      <c r="CL1902" s="104"/>
      <c r="CM1902" s="104"/>
      <c r="CN1902" s="104"/>
      <c r="CO1902" s="104"/>
      <c r="CP1902" s="104"/>
      <c r="CQ1902" s="104"/>
      <c r="CR1902" s="104"/>
      <c r="CS1902" s="104"/>
      <c r="CT1902" s="104"/>
      <c r="CU1902" s="104"/>
    </row>
    <row r="1903" spans="1:99" ht="13" x14ac:dyDescent="0.3">
      <c r="A1903" s="104"/>
      <c r="B1903" s="104"/>
      <c r="C1903" s="104"/>
      <c r="D1903" s="104"/>
      <c r="E1903" s="104"/>
      <c r="F1903" s="104"/>
      <c r="G1903" s="104"/>
      <c r="H1903" s="104"/>
      <c r="I1903" s="104"/>
      <c r="J1903" s="104"/>
      <c r="K1903" s="104"/>
      <c r="L1903" s="104"/>
      <c r="M1903" s="104"/>
      <c r="P1903" s="104"/>
      <c r="Q1903" s="104"/>
      <c r="U1903" s="104"/>
      <c r="AQ1903" s="104"/>
      <c r="AR1903" s="104"/>
      <c r="AS1903" s="104"/>
      <c r="AT1903" s="104"/>
      <c r="AU1903" s="104"/>
      <c r="AV1903" s="104"/>
      <c r="AW1903" s="104"/>
      <c r="AX1903" s="104"/>
      <c r="AY1903" s="104"/>
      <c r="BH1903" s="104"/>
      <c r="BJ1903" s="104"/>
      <c r="BK1903" s="104"/>
      <c r="BL1903" s="104"/>
      <c r="BM1903" s="104"/>
      <c r="BN1903" s="104"/>
      <c r="BO1903" s="104"/>
      <c r="BP1903" s="104"/>
      <c r="BQ1903" s="104"/>
      <c r="BR1903" s="104"/>
      <c r="BS1903" s="104"/>
      <c r="BT1903" s="104"/>
      <c r="BV1903" s="104"/>
      <c r="BW1903" s="104"/>
      <c r="BX1903" s="104"/>
      <c r="BY1903" s="104"/>
      <c r="BZ1903" s="104"/>
      <c r="CA1903" s="104"/>
      <c r="CB1903" s="104"/>
      <c r="CC1903" s="104"/>
      <c r="CD1903" s="104"/>
      <c r="CE1903" s="104"/>
      <c r="CF1903" s="104"/>
      <c r="CG1903" s="104"/>
      <c r="CJ1903" s="104"/>
      <c r="CL1903" s="104"/>
      <c r="CM1903" s="104"/>
      <c r="CN1903" s="104"/>
      <c r="CO1903" s="104"/>
      <c r="CP1903" s="104"/>
      <c r="CQ1903" s="104"/>
      <c r="CR1903" s="104"/>
      <c r="CS1903" s="104"/>
      <c r="CT1903" s="104"/>
      <c r="CU1903" s="104"/>
    </row>
    <row r="1904" spans="1:99" ht="13" x14ac:dyDescent="0.3">
      <c r="A1904" s="104"/>
      <c r="B1904" s="104"/>
      <c r="C1904" s="104"/>
      <c r="D1904" s="104"/>
      <c r="E1904" s="104"/>
      <c r="F1904" s="104"/>
      <c r="G1904" s="104"/>
      <c r="H1904" s="104"/>
      <c r="I1904" s="104"/>
      <c r="J1904" s="104"/>
      <c r="K1904" s="104"/>
      <c r="L1904" s="104"/>
      <c r="M1904" s="104"/>
      <c r="P1904" s="104"/>
      <c r="Q1904" s="104"/>
      <c r="U1904" s="104"/>
      <c r="AQ1904" s="104"/>
      <c r="AR1904" s="104"/>
      <c r="AS1904" s="104"/>
      <c r="AT1904" s="104"/>
      <c r="AU1904" s="104"/>
      <c r="AV1904" s="104"/>
      <c r="AW1904" s="104"/>
      <c r="AX1904" s="104"/>
      <c r="AY1904" s="104"/>
      <c r="BH1904" s="104"/>
      <c r="BJ1904" s="104"/>
      <c r="BK1904" s="104"/>
      <c r="BL1904" s="104"/>
      <c r="BM1904" s="104"/>
      <c r="BN1904" s="104"/>
      <c r="BO1904" s="104"/>
      <c r="BP1904" s="104"/>
      <c r="BQ1904" s="104"/>
      <c r="BR1904" s="104"/>
      <c r="BS1904" s="104"/>
      <c r="BT1904" s="104"/>
      <c r="BV1904" s="104"/>
      <c r="BW1904" s="104"/>
      <c r="BX1904" s="104"/>
      <c r="BY1904" s="104"/>
      <c r="BZ1904" s="104"/>
      <c r="CA1904" s="104"/>
      <c r="CB1904" s="104"/>
      <c r="CC1904" s="104"/>
      <c r="CD1904" s="104"/>
      <c r="CE1904" s="104"/>
      <c r="CF1904" s="104"/>
      <c r="CG1904" s="104"/>
      <c r="CJ1904" s="104"/>
      <c r="CL1904" s="104"/>
      <c r="CM1904" s="104"/>
      <c r="CN1904" s="104"/>
      <c r="CO1904" s="104"/>
      <c r="CP1904" s="104"/>
      <c r="CQ1904" s="104"/>
      <c r="CR1904" s="104"/>
      <c r="CS1904" s="104"/>
      <c r="CT1904" s="104"/>
      <c r="CU1904" s="104"/>
    </row>
    <row r="1905" spans="1:99" ht="13" x14ac:dyDescent="0.3">
      <c r="A1905" s="104"/>
      <c r="B1905" s="104"/>
      <c r="C1905" s="104"/>
      <c r="D1905" s="104"/>
      <c r="E1905" s="104"/>
      <c r="F1905" s="104"/>
      <c r="G1905" s="104"/>
      <c r="H1905" s="104"/>
      <c r="I1905" s="104"/>
      <c r="J1905" s="104"/>
      <c r="K1905" s="104"/>
      <c r="L1905" s="104"/>
      <c r="M1905" s="104"/>
      <c r="P1905" s="104"/>
      <c r="Q1905" s="104"/>
      <c r="U1905" s="104"/>
      <c r="AQ1905" s="104"/>
      <c r="AR1905" s="104"/>
      <c r="AS1905" s="104"/>
      <c r="AT1905" s="104"/>
      <c r="AU1905" s="104"/>
      <c r="AV1905" s="104"/>
      <c r="AW1905" s="104"/>
      <c r="AX1905" s="104"/>
      <c r="AY1905" s="104"/>
      <c r="BH1905" s="104"/>
      <c r="BJ1905" s="104"/>
      <c r="BK1905" s="104"/>
      <c r="BL1905" s="104"/>
      <c r="BM1905" s="104"/>
      <c r="BN1905" s="104"/>
      <c r="BO1905" s="104"/>
      <c r="BP1905" s="104"/>
      <c r="BQ1905" s="104"/>
      <c r="BR1905" s="104"/>
      <c r="BS1905" s="104"/>
      <c r="BT1905" s="104"/>
      <c r="BV1905" s="104"/>
      <c r="BW1905" s="104"/>
      <c r="BX1905" s="104"/>
      <c r="BY1905" s="104"/>
      <c r="BZ1905" s="104"/>
      <c r="CA1905" s="104"/>
      <c r="CB1905" s="104"/>
      <c r="CC1905" s="104"/>
      <c r="CD1905" s="104"/>
      <c r="CE1905" s="104"/>
      <c r="CF1905" s="104"/>
      <c r="CG1905" s="104"/>
      <c r="CJ1905" s="104"/>
      <c r="CL1905" s="104"/>
      <c r="CM1905" s="104"/>
      <c r="CN1905" s="104"/>
      <c r="CO1905" s="104"/>
      <c r="CP1905" s="104"/>
      <c r="CQ1905" s="104"/>
      <c r="CR1905" s="104"/>
      <c r="CS1905" s="104"/>
      <c r="CT1905" s="104"/>
      <c r="CU1905" s="104"/>
    </row>
    <row r="1906" spans="1:99" ht="13" x14ac:dyDescent="0.3">
      <c r="A1906" s="104"/>
      <c r="B1906" s="104"/>
      <c r="C1906" s="104"/>
      <c r="D1906" s="104"/>
      <c r="E1906" s="104"/>
      <c r="F1906" s="104"/>
      <c r="G1906" s="104"/>
      <c r="H1906" s="104"/>
      <c r="I1906" s="104"/>
      <c r="J1906" s="104"/>
      <c r="K1906" s="104"/>
      <c r="L1906" s="104"/>
      <c r="M1906" s="104"/>
      <c r="P1906" s="104"/>
      <c r="Q1906" s="104"/>
      <c r="U1906" s="104"/>
      <c r="AQ1906" s="104"/>
      <c r="AR1906" s="104"/>
      <c r="AS1906" s="104"/>
      <c r="AT1906" s="104"/>
      <c r="AU1906" s="104"/>
      <c r="AV1906" s="104"/>
      <c r="AW1906" s="104"/>
      <c r="AX1906" s="104"/>
      <c r="AY1906" s="104"/>
      <c r="BH1906" s="104"/>
      <c r="BJ1906" s="104"/>
      <c r="BK1906" s="104"/>
      <c r="BL1906" s="104"/>
      <c r="BM1906" s="104"/>
      <c r="BN1906" s="104"/>
      <c r="BO1906" s="104"/>
      <c r="BP1906" s="104"/>
      <c r="BQ1906" s="104"/>
      <c r="BR1906" s="104"/>
      <c r="BS1906" s="104"/>
      <c r="BT1906" s="104"/>
      <c r="BV1906" s="104"/>
      <c r="BW1906" s="104"/>
      <c r="BX1906" s="104"/>
      <c r="BY1906" s="104"/>
      <c r="BZ1906" s="104"/>
      <c r="CA1906" s="104"/>
      <c r="CB1906" s="104"/>
      <c r="CC1906" s="104"/>
      <c r="CD1906" s="104"/>
      <c r="CE1906" s="104"/>
      <c r="CF1906" s="104"/>
      <c r="CG1906" s="104"/>
      <c r="CJ1906" s="104"/>
      <c r="CL1906" s="104"/>
      <c r="CM1906" s="104"/>
      <c r="CN1906" s="104"/>
      <c r="CO1906" s="104"/>
      <c r="CP1906" s="104"/>
      <c r="CQ1906" s="104"/>
      <c r="CR1906" s="104"/>
      <c r="CS1906" s="104"/>
      <c r="CT1906" s="104"/>
      <c r="CU1906" s="104"/>
    </row>
    <row r="1907" spans="1:99" ht="13" x14ac:dyDescent="0.3">
      <c r="A1907" s="104"/>
      <c r="B1907" s="104"/>
      <c r="C1907" s="104"/>
      <c r="D1907" s="104"/>
      <c r="E1907" s="104"/>
      <c r="F1907" s="104"/>
      <c r="G1907" s="104"/>
      <c r="H1907" s="104"/>
      <c r="I1907" s="104"/>
      <c r="J1907" s="104"/>
      <c r="K1907" s="104"/>
      <c r="L1907" s="104"/>
      <c r="M1907" s="104"/>
      <c r="P1907" s="104"/>
      <c r="Q1907" s="104"/>
      <c r="U1907" s="104"/>
      <c r="AQ1907" s="104"/>
      <c r="AR1907" s="104"/>
      <c r="AS1907" s="104"/>
      <c r="AT1907" s="104"/>
      <c r="AU1907" s="104"/>
      <c r="AV1907" s="104"/>
      <c r="AW1907" s="104"/>
      <c r="AX1907" s="104"/>
      <c r="AY1907" s="104"/>
      <c r="BH1907" s="104"/>
      <c r="BJ1907" s="104"/>
      <c r="BK1907" s="104"/>
      <c r="BL1907" s="104"/>
      <c r="BM1907" s="104"/>
      <c r="BN1907" s="104"/>
      <c r="BO1907" s="104"/>
      <c r="BP1907" s="104"/>
      <c r="BQ1907" s="104"/>
      <c r="BR1907" s="104"/>
      <c r="BS1907" s="104"/>
      <c r="BT1907" s="104"/>
      <c r="BV1907" s="104"/>
      <c r="BW1907" s="104"/>
      <c r="BX1907" s="104"/>
      <c r="BY1907" s="104"/>
      <c r="BZ1907" s="104"/>
      <c r="CA1907" s="104"/>
      <c r="CB1907" s="104"/>
      <c r="CC1907" s="104"/>
      <c r="CD1907" s="104"/>
      <c r="CE1907" s="104"/>
      <c r="CF1907" s="104"/>
      <c r="CG1907" s="104"/>
      <c r="CJ1907" s="104"/>
      <c r="CL1907" s="104"/>
      <c r="CM1907" s="104"/>
      <c r="CN1907" s="104"/>
      <c r="CO1907" s="104"/>
      <c r="CP1907" s="104"/>
      <c r="CQ1907" s="104"/>
      <c r="CR1907" s="104"/>
      <c r="CS1907" s="104"/>
      <c r="CT1907" s="104"/>
      <c r="CU1907" s="104"/>
    </row>
    <row r="1908" spans="1:99" ht="13" x14ac:dyDescent="0.3">
      <c r="A1908" s="104"/>
      <c r="B1908" s="104"/>
      <c r="C1908" s="104"/>
      <c r="D1908" s="104"/>
      <c r="E1908" s="104"/>
      <c r="F1908" s="104"/>
      <c r="G1908" s="104"/>
      <c r="H1908" s="104"/>
      <c r="I1908" s="104"/>
      <c r="J1908" s="104"/>
      <c r="K1908" s="104"/>
      <c r="L1908" s="104"/>
      <c r="M1908" s="104"/>
      <c r="P1908" s="104"/>
      <c r="Q1908" s="104"/>
      <c r="U1908" s="104"/>
      <c r="AQ1908" s="104"/>
      <c r="AR1908" s="104"/>
      <c r="AS1908" s="104"/>
      <c r="AT1908" s="104"/>
      <c r="AU1908" s="104"/>
      <c r="AV1908" s="104"/>
      <c r="AW1908" s="104"/>
      <c r="AX1908" s="104"/>
      <c r="AY1908" s="104"/>
      <c r="BH1908" s="104"/>
      <c r="BJ1908" s="104"/>
      <c r="BK1908" s="104"/>
      <c r="BL1908" s="104"/>
      <c r="BM1908" s="104"/>
      <c r="BN1908" s="104"/>
      <c r="BO1908" s="104"/>
      <c r="BP1908" s="104"/>
      <c r="BQ1908" s="104"/>
      <c r="BR1908" s="104"/>
      <c r="BS1908" s="104"/>
      <c r="BT1908" s="104"/>
      <c r="BV1908" s="104"/>
      <c r="BW1908" s="104"/>
      <c r="BX1908" s="104"/>
      <c r="BY1908" s="104"/>
      <c r="BZ1908" s="104"/>
      <c r="CA1908" s="104"/>
      <c r="CB1908" s="104"/>
      <c r="CC1908" s="104"/>
      <c r="CD1908" s="104"/>
      <c r="CE1908" s="104"/>
      <c r="CF1908" s="104"/>
      <c r="CG1908" s="104"/>
      <c r="CJ1908" s="104"/>
      <c r="CL1908" s="104"/>
      <c r="CM1908" s="104"/>
      <c r="CN1908" s="104"/>
      <c r="CO1908" s="104"/>
      <c r="CP1908" s="104"/>
      <c r="CQ1908" s="104"/>
      <c r="CR1908" s="104"/>
      <c r="CS1908" s="104"/>
      <c r="CT1908" s="104"/>
      <c r="CU1908" s="104"/>
    </row>
    <row r="1909" spans="1:99" ht="13" x14ac:dyDescent="0.3">
      <c r="A1909" s="104"/>
      <c r="B1909" s="104"/>
      <c r="C1909" s="104"/>
      <c r="D1909" s="104"/>
      <c r="E1909" s="104"/>
      <c r="F1909" s="104"/>
      <c r="G1909" s="104"/>
      <c r="H1909" s="104"/>
      <c r="I1909" s="104"/>
      <c r="J1909" s="104"/>
      <c r="K1909" s="104"/>
      <c r="L1909" s="104"/>
      <c r="M1909" s="104"/>
      <c r="P1909" s="104"/>
      <c r="Q1909" s="104"/>
      <c r="U1909" s="104"/>
      <c r="AQ1909" s="104"/>
      <c r="AR1909" s="104"/>
      <c r="AS1909" s="104"/>
      <c r="AT1909" s="104"/>
      <c r="AU1909" s="104"/>
      <c r="AV1909" s="104"/>
      <c r="AW1909" s="104"/>
      <c r="AX1909" s="104"/>
      <c r="AY1909" s="104"/>
      <c r="BH1909" s="104"/>
      <c r="BJ1909" s="104"/>
      <c r="BK1909" s="104"/>
      <c r="BL1909" s="104"/>
      <c r="BM1909" s="104"/>
      <c r="BN1909" s="104"/>
      <c r="BO1909" s="104"/>
      <c r="BP1909" s="104"/>
      <c r="BQ1909" s="104"/>
      <c r="BR1909" s="104"/>
      <c r="BS1909" s="104"/>
      <c r="BT1909" s="104"/>
      <c r="BV1909" s="104"/>
      <c r="BW1909" s="104"/>
      <c r="BX1909" s="104"/>
      <c r="BY1909" s="104"/>
      <c r="BZ1909" s="104"/>
      <c r="CA1909" s="104"/>
      <c r="CB1909" s="104"/>
      <c r="CC1909" s="104"/>
      <c r="CD1909" s="104"/>
      <c r="CE1909" s="104"/>
      <c r="CF1909" s="104"/>
      <c r="CG1909" s="104"/>
      <c r="CJ1909" s="104"/>
      <c r="CL1909" s="104"/>
      <c r="CM1909" s="104"/>
      <c r="CN1909" s="104"/>
      <c r="CO1909" s="104"/>
      <c r="CP1909" s="104"/>
      <c r="CQ1909" s="104"/>
      <c r="CR1909" s="104"/>
      <c r="CS1909" s="104"/>
      <c r="CT1909" s="104"/>
      <c r="CU1909" s="104"/>
    </row>
    <row r="1910" spans="1:99" ht="13" x14ac:dyDescent="0.3">
      <c r="A1910" s="104"/>
      <c r="B1910" s="104"/>
      <c r="C1910" s="104"/>
      <c r="D1910" s="104"/>
      <c r="E1910" s="104"/>
      <c r="F1910" s="104"/>
      <c r="G1910" s="104"/>
      <c r="H1910" s="104"/>
      <c r="I1910" s="104"/>
      <c r="J1910" s="104"/>
      <c r="K1910" s="104"/>
      <c r="L1910" s="104"/>
      <c r="M1910" s="104"/>
      <c r="P1910" s="104"/>
      <c r="Q1910" s="104"/>
      <c r="U1910" s="104"/>
      <c r="AQ1910" s="104"/>
      <c r="AR1910" s="104"/>
      <c r="AS1910" s="104"/>
      <c r="AT1910" s="104"/>
      <c r="AU1910" s="104"/>
      <c r="AV1910" s="104"/>
      <c r="AW1910" s="104"/>
      <c r="AX1910" s="104"/>
      <c r="AY1910" s="104"/>
      <c r="BH1910" s="104"/>
      <c r="BJ1910" s="104"/>
      <c r="BK1910" s="104"/>
      <c r="BL1910" s="104"/>
      <c r="BM1910" s="104"/>
      <c r="BN1910" s="104"/>
      <c r="BO1910" s="104"/>
      <c r="BP1910" s="104"/>
      <c r="BQ1910" s="104"/>
      <c r="BR1910" s="104"/>
      <c r="BS1910" s="104"/>
      <c r="BT1910" s="104"/>
      <c r="BV1910" s="104"/>
      <c r="BW1910" s="104"/>
      <c r="BX1910" s="104"/>
      <c r="BY1910" s="104"/>
      <c r="BZ1910" s="104"/>
      <c r="CA1910" s="104"/>
      <c r="CB1910" s="104"/>
      <c r="CC1910" s="104"/>
      <c r="CD1910" s="104"/>
      <c r="CE1910" s="104"/>
      <c r="CF1910" s="104"/>
      <c r="CG1910" s="104"/>
      <c r="CJ1910" s="104"/>
      <c r="CL1910" s="104"/>
      <c r="CM1910" s="104"/>
      <c r="CN1910" s="104"/>
      <c r="CO1910" s="104"/>
      <c r="CP1910" s="104"/>
      <c r="CQ1910" s="104"/>
      <c r="CR1910" s="104"/>
      <c r="CS1910" s="104"/>
      <c r="CT1910" s="104"/>
      <c r="CU1910" s="104"/>
    </row>
    <row r="1911" spans="1:99" ht="13" x14ac:dyDescent="0.3">
      <c r="A1911" s="104"/>
      <c r="B1911" s="104"/>
      <c r="C1911" s="104"/>
      <c r="D1911" s="104"/>
      <c r="E1911" s="104"/>
      <c r="F1911" s="104"/>
      <c r="G1911" s="104"/>
      <c r="H1911" s="104"/>
      <c r="I1911" s="104"/>
      <c r="J1911" s="104"/>
      <c r="K1911" s="104"/>
      <c r="L1911" s="104"/>
      <c r="M1911" s="104"/>
      <c r="P1911" s="104"/>
      <c r="Q1911" s="104"/>
      <c r="U1911" s="104"/>
      <c r="AQ1911" s="104"/>
      <c r="AR1911" s="104"/>
      <c r="AS1911" s="104"/>
      <c r="AT1911" s="104"/>
      <c r="AU1911" s="104"/>
      <c r="AV1911" s="104"/>
      <c r="AW1911" s="104"/>
      <c r="AX1911" s="104"/>
      <c r="AY1911" s="104"/>
      <c r="BH1911" s="104"/>
      <c r="BJ1911" s="104"/>
      <c r="BK1911" s="104"/>
      <c r="BL1911" s="104"/>
      <c r="BM1911" s="104"/>
      <c r="BN1911" s="104"/>
      <c r="BO1911" s="104"/>
      <c r="BP1911" s="104"/>
      <c r="BQ1911" s="104"/>
      <c r="BR1911" s="104"/>
      <c r="BS1911" s="104"/>
      <c r="BT1911" s="104"/>
      <c r="BV1911" s="104"/>
      <c r="BW1911" s="104"/>
      <c r="BX1911" s="104"/>
      <c r="BY1911" s="104"/>
      <c r="BZ1911" s="104"/>
      <c r="CA1911" s="104"/>
      <c r="CB1911" s="104"/>
      <c r="CC1911" s="104"/>
      <c r="CD1911" s="104"/>
      <c r="CE1911" s="104"/>
      <c r="CF1911" s="104"/>
      <c r="CG1911" s="104"/>
      <c r="CJ1911" s="104"/>
      <c r="CL1911" s="104"/>
      <c r="CM1911" s="104"/>
      <c r="CN1911" s="104"/>
      <c r="CO1911" s="104"/>
      <c r="CP1911" s="104"/>
      <c r="CQ1911" s="104"/>
      <c r="CR1911" s="104"/>
      <c r="CS1911" s="104"/>
      <c r="CT1911" s="104"/>
      <c r="CU1911" s="104"/>
    </row>
    <row r="1912" spans="1:99" ht="13" x14ac:dyDescent="0.3">
      <c r="A1912" s="104"/>
      <c r="B1912" s="104"/>
      <c r="C1912" s="104"/>
      <c r="D1912" s="104"/>
      <c r="E1912" s="104"/>
      <c r="F1912" s="104"/>
      <c r="G1912" s="104"/>
      <c r="H1912" s="104"/>
      <c r="I1912" s="104"/>
      <c r="J1912" s="104"/>
      <c r="K1912" s="104"/>
      <c r="L1912" s="104"/>
      <c r="M1912" s="104"/>
      <c r="P1912" s="104"/>
      <c r="Q1912" s="104"/>
      <c r="U1912" s="104"/>
      <c r="AQ1912" s="104"/>
      <c r="AR1912" s="104"/>
      <c r="AS1912" s="104"/>
      <c r="AT1912" s="104"/>
      <c r="AU1912" s="104"/>
      <c r="AV1912" s="104"/>
      <c r="AW1912" s="104"/>
      <c r="AX1912" s="104"/>
      <c r="AY1912" s="104"/>
      <c r="BH1912" s="104"/>
      <c r="BJ1912" s="104"/>
      <c r="BK1912" s="104"/>
      <c r="BL1912" s="104"/>
      <c r="BM1912" s="104"/>
      <c r="BN1912" s="104"/>
      <c r="BO1912" s="104"/>
      <c r="BP1912" s="104"/>
      <c r="BQ1912" s="104"/>
      <c r="BR1912" s="104"/>
      <c r="BS1912" s="104"/>
      <c r="BT1912" s="104"/>
      <c r="BV1912" s="104"/>
      <c r="BW1912" s="104"/>
      <c r="BX1912" s="104"/>
      <c r="BY1912" s="104"/>
      <c r="BZ1912" s="104"/>
      <c r="CA1912" s="104"/>
      <c r="CB1912" s="104"/>
      <c r="CC1912" s="104"/>
      <c r="CD1912" s="104"/>
      <c r="CE1912" s="104"/>
      <c r="CF1912" s="104"/>
      <c r="CG1912" s="104"/>
      <c r="CJ1912" s="104"/>
      <c r="CL1912" s="104"/>
      <c r="CM1912" s="104"/>
      <c r="CN1912" s="104"/>
      <c r="CO1912" s="104"/>
      <c r="CP1912" s="104"/>
      <c r="CQ1912" s="104"/>
      <c r="CR1912" s="104"/>
      <c r="CS1912" s="104"/>
      <c r="CT1912" s="104"/>
      <c r="CU1912" s="104"/>
    </row>
    <row r="1913" spans="1:99" ht="13" x14ac:dyDescent="0.3">
      <c r="A1913" s="104"/>
      <c r="B1913" s="104"/>
      <c r="C1913" s="104"/>
      <c r="D1913" s="104"/>
      <c r="E1913" s="104"/>
      <c r="F1913" s="104"/>
      <c r="G1913" s="104"/>
      <c r="H1913" s="104"/>
      <c r="I1913" s="104"/>
      <c r="J1913" s="104"/>
      <c r="K1913" s="104"/>
      <c r="L1913" s="104"/>
      <c r="M1913" s="104"/>
      <c r="P1913" s="104"/>
      <c r="Q1913" s="104"/>
      <c r="U1913" s="104"/>
      <c r="AQ1913" s="104"/>
      <c r="AR1913" s="104"/>
      <c r="AS1913" s="104"/>
      <c r="AT1913" s="104"/>
      <c r="AU1913" s="104"/>
      <c r="AV1913" s="104"/>
      <c r="AW1913" s="104"/>
      <c r="AX1913" s="104"/>
      <c r="AY1913" s="104"/>
      <c r="BH1913" s="104"/>
      <c r="BJ1913" s="104"/>
      <c r="BK1913" s="104"/>
      <c r="BL1913" s="104"/>
      <c r="BM1913" s="104"/>
      <c r="BN1913" s="104"/>
      <c r="BO1913" s="104"/>
      <c r="BP1913" s="104"/>
      <c r="BQ1913" s="104"/>
      <c r="BR1913" s="104"/>
      <c r="BS1913" s="104"/>
      <c r="BT1913" s="104"/>
      <c r="BV1913" s="104"/>
      <c r="BW1913" s="104"/>
      <c r="BX1913" s="104"/>
      <c r="BY1913" s="104"/>
      <c r="BZ1913" s="104"/>
      <c r="CA1913" s="104"/>
      <c r="CB1913" s="104"/>
      <c r="CC1913" s="104"/>
      <c r="CD1913" s="104"/>
      <c r="CE1913" s="104"/>
      <c r="CF1913" s="104"/>
      <c r="CG1913" s="104"/>
      <c r="CJ1913" s="104"/>
      <c r="CL1913" s="104"/>
      <c r="CM1913" s="104"/>
      <c r="CN1913" s="104"/>
      <c r="CO1913" s="104"/>
      <c r="CP1913" s="104"/>
      <c r="CQ1913" s="104"/>
      <c r="CR1913" s="104"/>
      <c r="CS1913" s="104"/>
      <c r="CT1913" s="104"/>
      <c r="CU1913" s="104"/>
    </row>
    <row r="1914" spans="1:99" ht="13" x14ac:dyDescent="0.3">
      <c r="A1914" s="104"/>
      <c r="B1914" s="104"/>
      <c r="C1914" s="104"/>
      <c r="D1914" s="104"/>
      <c r="E1914" s="104"/>
      <c r="F1914" s="104"/>
      <c r="G1914" s="104"/>
      <c r="H1914" s="104"/>
      <c r="I1914" s="104"/>
      <c r="J1914" s="104"/>
      <c r="K1914" s="104"/>
      <c r="L1914" s="104"/>
      <c r="M1914" s="104"/>
      <c r="P1914" s="104"/>
      <c r="Q1914" s="104"/>
      <c r="U1914" s="104"/>
      <c r="AQ1914" s="104"/>
      <c r="AR1914" s="104"/>
      <c r="AS1914" s="104"/>
      <c r="AT1914" s="104"/>
      <c r="AU1914" s="104"/>
      <c r="AV1914" s="104"/>
      <c r="AW1914" s="104"/>
      <c r="AX1914" s="104"/>
      <c r="AY1914" s="104"/>
      <c r="BH1914" s="104"/>
      <c r="BJ1914" s="104"/>
      <c r="BK1914" s="104"/>
      <c r="BL1914" s="104"/>
      <c r="BM1914" s="104"/>
      <c r="BN1914" s="104"/>
      <c r="BO1914" s="104"/>
      <c r="BP1914" s="104"/>
      <c r="BQ1914" s="104"/>
      <c r="BR1914" s="104"/>
      <c r="BS1914" s="104"/>
      <c r="BT1914" s="104"/>
      <c r="BV1914" s="104"/>
      <c r="BW1914" s="104"/>
      <c r="BX1914" s="104"/>
      <c r="BY1914" s="104"/>
      <c r="BZ1914" s="104"/>
      <c r="CA1914" s="104"/>
      <c r="CB1914" s="104"/>
      <c r="CC1914" s="104"/>
      <c r="CD1914" s="104"/>
      <c r="CE1914" s="104"/>
      <c r="CF1914" s="104"/>
      <c r="CG1914" s="104"/>
      <c r="CJ1914" s="104"/>
      <c r="CL1914" s="104"/>
      <c r="CM1914" s="104"/>
      <c r="CN1914" s="104"/>
      <c r="CO1914" s="104"/>
      <c r="CP1914" s="104"/>
      <c r="CQ1914" s="104"/>
      <c r="CR1914" s="104"/>
      <c r="CS1914" s="104"/>
      <c r="CT1914" s="104"/>
      <c r="CU1914" s="104"/>
    </row>
    <row r="1915" spans="1:99" ht="13" x14ac:dyDescent="0.3">
      <c r="A1915" s="104"/>
      <c r="B1915" s="104"/>
      <c r="C1915" s="104"/>
      <c r="D1915" s="104"/>
      <c r="E1915" s="104"/>
      <c r="F1915" s="104"/>
      <c r="G1915" s="104"/>
      <c r="H1915" s="104"/>
      <c r="I1915" s="104"/>
      <c r="J1915" s="104"/>
      <c r="K1915" s="104"/>
      <c r="L1915" s="104"/>
      <c r="M1915" s="104"/>
      <c r="P1915" s="104"/>
      <c r="Q1915" s="104"/>
      <c r="U1915" s="104"/>
      <c r="AQ1915" s="104"/>
      <c r="AR1915" s="104"/>
      <c r="AS1915" s="104"/>
      <c r="AT1915" s="104"/>
      <c r="AU1915" s="104"/>
      <c r="AV1915" s="104"/>
      <c r="AW1915" s="104"/>
      <c r="AX1915" s="104"/>
      <c r="AY1915" s="104"/>
      <c r="BH1915" s="104"/>
      <c r="BJ1915" s="104"/>
      <c r="BK1915" s="104"/>
      <c r="BL1915" s="104"/>
      <c r="BM1915" s="104"/>
      <c r="BN1915" s="104"/>
      <c r="BO1915" s="104"/>
      <c r="BP1915" s="104"/>
      <c r="BQ1915" s="104"/>
      <c r="BR1915" s="104"/>
      <c r="BS1915" s="104"/>
      <c r="BT1915" s="104"/>
      <c r="BV1915" s="104"/>
      <c r="BW1915" s="104"/>
      <c r="BX1915" s="104"/>
      <c r="BY1915" s="104"/>
      <c r="BZ1915" s="104"/>
      <c r="CA1915" s="104"/>
      <c r="CB1915" s="104"/>
      <c r="CC1915" s="104"/>
      <c r="CD1915" s="104"/>
      <c r="CE1915" s="104"/>
      <c r="CF1915" s="104"/>
      <c r="CG1915" s="104"/>
      <c r="CJ1915" s="104"/>
      <c r="CL1915" s="104"/>
      <c r="CM1915" s="104"/>
      <c r="CN1915" s="104"/>
      <c r="CO1915" s="104"/>
      <c r="CP1915" s="104"/>
      <c r="CQ1915" s="104"/>
      <c r="CR1915" s="104"/>
      <c r="CS1915" s="104"/>
      <c r="CT1915" s="104"/>
      <c r="CU1915" s="104"/>
    </row>
    <row r="1916" spans="1:99" ht="13" x14ac:dyDescent="0.3">
      <c r="A1916" s="104"/>
      <c r="B1916" s="104"/>
      <c r="C1916" s="104"/>
      <c r="D1916" s="104"/>
      <c r="E1916" s="104"/>
      <c r="F1916" s="104"/>
      <c r="G1916" s="104"/>
      <c r="H1916" s="104"/>
      <c r="I1916" s="104"/>
      <c r="J1916" s="104"/>
      <c r="K1916" s="104"/>
      <c r="L1916" s="104"/>
      <c r="M1916" s="104"/>
      <c r="P1916" s="104"/>
      <c r="Q1916" s="104"/>
      <c r="U1916" s="104"/>
      <c r="AQ1916" s="104"/>
      <c r="AR1916" s="104"/>
      <c r="AS1916" s="104"/>
      <c r="AT1916" s="104"/>
      <c r="AU1916" s="104"/>
      <c r="AV1916" s="104"/>
      <c r="AW1916" s="104"/>
      <c r="AX1916" s="104"/>
      <c r="AY1916" s="104"/>
      <c r="BH1916" s="104"/>
      <c r="BJ1916" s="104"/>
      <c r="BK1916" s="104"/>
      <c r="BL1916" s="104"/>
      <c r="BM1916" s="104"/>
      <c r="BN1916" s="104"/>
      <c r="BO1916" s="104"/>
      <c r="BP1916" s="104"/>
      <c r="BQ1916" s="104"/>
      <c r="BR1916" s="104"/>
      <c r="BS1916" s="104"/>
      <c r="BT1916" s="104"/>
      <c r="BV1916" s="104"/>
      <c r="BW1916" s="104"/>
      <c r="BX1916" s="104"/>
      <c r="BY1916" s="104"/>
      <c r="BZ1916" s="104"/>
      <c r="CA1916" s="104"/>
      <c r="CB1916" s="104"/>
      <c r="CC1916" s="104"/>
      <c r="CD1916" s="104"/>
      <c r="CE1916" s="104"/>
      <c r="CF1916" s="104"/>
      <c r="CG1916" s="104"/>
      <c r="CJ1916" s="104"/>
      <c r="CL1916" s="104"/>
      <c r="CM1916" s="104"/>
      <c r="CN1916" s="104"/>
      <c r="CO1916" s="104"/>
      <c r="CP1916" s="104"/>
      <c r="CQ1916" s="104"/>
      <c r="CR1916" s="104"/>
      <c r="CS1916" s="104"/>
      <c r="CT1916" s="104"/>
      <c r="CU1916" s="104"/>
    </row>
    <row r="1917" spans="1:99" ht="13" x14ac:dyDescent="0.3">
      <c r="A1917" s="104"/>
      <c r="B1917" s="104"/>
      <c r="C1917" s="104"/>
      <c r="D1917" s="104"/>
      <c r="E1917" s="104"/>
      <c r="F1917" s="104"/>
      <c r="G1917" s="104"/>
      <c r="H1917" s="104"/>
      <c r="I1917" s="104"/>
      <c r="J1917" s="104"/>
      <c r="K1917" s="104"/>
      <c r="L1917" s="104"/>
      <c r="M1917" s="104"/>
      <c r="P1917" s="104"/>
      <c r="Q1917" s="104"/>
      <c r="U1917" s="104"/>
      <c r="AQ1917" s="104"/>
      <c r="AR1917" s="104"/>
      <c r="AS1917" s="104"/>
      <c r="AT1917" s="104"/>
      <c r="AU1917" s="104"/>
      <c r="AV1917" s="104"/>
      <c r="AW1917" s="104"/>
      <c r="AX1917" s="104"/>
      <c r="AY1917" s="104"/>
      <c r="BH1917" s="104"/>
      <c r="BJ1917" s="104"/>
      <c r="BK1917" s="104"/>
      <c r="BL1917" s="104"/>
      <c r="BM1917" s="104"/>
      <c r="BN1917" s="104"/>
      <c r="BO1917" s="104"/>
      <c r="BP1917" s="104"/>
      <c r="BQ1917" s="104"/>
      <c r="BR1917" s="104"/>
      <c r="BS1917" s="104"/>
      <c r="BT1917" s="104"/>
      <c r="BV1917" s="104"/>
      <c r="BW1917" s="104"/>
      <c r="BX1917" s="104"/>
      <c r="BY1917" s="104"/>
      <c r="BZ1917" s="104"/>
      <c r="CA1917" s="104"/>
      <c r="CB1917" s="104"/>
      <c r="CC1917" s="104"/>
      <c r="CD1917" s="104"/>
      <c r="CE1917" s="104"/>
      <c r="CF1917" s="104"/>
      <c r="CG1917" s="104"/>
      <c r="CJ1917" s="104"/>
      <c r="CL1917" s="104"/>
      <c r="CM1917" s="104"/>
      <c r="CN1917" s="104"/>
      <c r="CO1917" s="104"/>
      <c r="CP1917" s="104"/>
      <c r="CQ1917" s="104"/>
      <c r="CR1917" s="104"/>
      <c r="CS1917" s="104"/>
      <c r="CT1917" s="104"/>
      <c r="CU1917" s="104"/>
    </row>
    <row r="1918" spans="1:99" ht="13" x14ac:dyDescent="0.3">
      <c r="A1918" s="104"/>
      <c r="B1918" s="104"/>
      <c r="C1918" s="104"/>
      <c r="D1918" s="104"/>
      <c r="E1918" s="104"/>
      <c r="F1918" s="104"/>
      <c r="G1918" s="104"/>
      <c r="H1918" s="104"/>
      <c r="I1918" s="104"/>
      <c r="J1918" s="104"/>
      <c r="K1918" s="104"/>
      <c r="L1918" s="104"/>
      <c r="M1918" s="104"/>
      <c r="P1918" s="104"/>
      <c r="Q1918" s="104"/>
      <c r="U1918" s="104"/>
      <c r="AQ1918" s="104"/>
      <c r="AR1918" s="104"/>
      <c r="AS1918" s="104"/>
      <c r="AT1918" s="104"/>
      <c r="AU1918" s="104"/>
      <c r="AV1918" s="104"/>
      <c r="AW1918" s="104"/>
      <c r="AX1918" s="104"/>
      <c r="AY1918" s="104"/>
      <c r="BH1918" s="104"/>
      <c r="BJ1918" s="104"/>
      <c r="BK1918" s="104"/>
      <c r="BL1918" s="104"/>
      <c r="BM1918" s="104"/>
      <c r="BN1918" s="104"/>
      <c r="BO1918" s="104"/>
      <c r="BP1918" s="104"/>
      <c r="BQ1918" s="104"/>
      <c r="BR1918" s="104"/>
      <c r="BS1918" s="104"/>
      <c r="BT1918" s="104"/>
      <c r="BV1918" s="104"/>
      <c r="BW1918" s="104"/>
      <c r="BX1918" s="104"/>
      <c r="BY1918" s="104"/>
      <c r="BZ1918" s="104"/>
      <c r="CA1918" s="104"/>
      <c r="CB1918" s="104"/>
      <c r="CC1918" s="104"/>
      <c r="CD1918" s="104"/>
      <c r="CE1918" s="104"/>
      <c r="CF1918" s="104"/>
      <c r="CG1918" s="104"/>
      <c r="CJ1918" s="104"/>
      <c r="CL1918" s="104"/>
      <c r="CM1918" s="104"/>
      <c r="CN1918" s="104"/>
      <c r="CO1918" s="104"/>
      <c r="CP1918" s="104"/>
      <c r="CQ1918" s="104"/>
      <c r="CR1918" s="104"/>
      <c r="CS1918" s="104"/>
      <c r="CT1918" s="104"/>
      <c r="CU1918" s="104"/>
    </row>
    <row r="1919" spans="1:99" ht="13" x14ac:dyDescent="0.3">
      <c r="A1919" s="104"/>
      <c r="B1919" s="104"/>
      <c r="C1919" s="104"/>
      <c r="D1919" s="104"/>
      <c r="E1919" s="104"/>
      <c r="F1919" s="104"/>
      <c r="G1919" s="104"/>
      <c r="H1919" s="104"/>
      <c r="I1919" s="104"/>
      <c r="J1919" s="104"/>
      <c r="K1919" s="104"/>
      <c r="L1919" s="104"/>
      <c r="M1919" s="104"/>
      <c r="P1919" s="104"/>
      <c r="Q1919" s="104"/>
      <c r="U1919" s="104"/>
      <c r="AQ1919" s="104"/>
      <c r="AR1919" s="104"/>
      <c r="AS1919" s="104"/>
      <c r="AT1919" s="104"/>
      <c r="AU1919" s="104"/>
      <c r="AV1919" s="104"/>
      <c r="AW1919" s="104"/>
      <c r="AX1919" s="104"/>
      <c r="AY1919" s="104"/>
      <c r="BH1919" s="104"/>
      <c r="BJ1919" s="104"/>
      <c r="BK1919" s="104"/>
      <c r="BL1919" s="104"/>
      <c r="BM1919" s="104"/>
      <c r="BN1919" s="104"/>
      <c r="BO1919" s="104"/>
      <c r="BP1919" s="104"/>
      <c r="BQ1919" s="104"/>
      <c r="BR1919" s="104"/>
      <c r="BS1919" s="104"/>
      <c r="BT1919" s="104"/>
      <c r="BV1919" s="104"/>
      <c r="BW1919" s="104"/>
      <c r="BX1919" s="104"/>
      <c r="BY1919" s="104"/>
      <c r="BZ1919" s="104"/>
      <c r="CA1919" s="104"/>
      <c r="CB1919" s="104"/>
      <c r="CC1919" s="104"/>
      <c r="CD1919" s="104"/>
      <c r="CE1919" s="104"/>
      <c r="CF1919" s="104"/>
      <c r="CG1919" s="104"/>
      <c r="CJ1919" s="104"/>
      <c r="CL1919" s="104"/>
      <c r="CM1919" s="104"/>
      <c r="CN1919" s="104"/>
      <c r="CO1919" s="104"/>
      <c r="CP1919" s="104"/>
      <c r="CQ1919" s="104"/>
      <c r="CR1919" s="104"/>
      <c r="CS1919" s="104"/>
      <c r="CT1919" s="104"/>
      <c r="CU1919" s="104"/>
    </row>
    <row r="1920" spans="1:99" ht="13" x14ac:dyDescent="0.3">
      <c r="A1920" s="104"/>
      <c r="B1920" s="104"/>
      <c r="C1920" s="104"/>
      <c r="D1920" s="104"/>
      <c r="E1920" s="104"/>
      <c r="F1920" s="104"/>
      <c r="G1920" s="104"/>
      <c r="H1920" s="104"/>
      <c r="I1920" s="104"/>
      <c r="J1920" s="104"/>
      <c r="K1920" s="104"/>
      <c r="L1920" s="104"/>
      <c r="M1920" s="104"/>
      <c r="P1920" s="104"/>
      <c r="Q1920" s="104"/>
      <c r="U1920" s="104"/>
      <c r="AQ1920" s="104"/>
      <c r="AR1920" s="104"/>
      <c r="AS1920" s="104"/>
      <c r="AT1920" s="104"/>
      <c r="AU1920" s="104"/>
      <c r="AV1920" s="104"/>
      <c r="AW1920" s="104"/>
      <c r="AX1920" s="104"/>
      <c r="AY1920" s="104"/>
      <c r="BH1920" s="104"/>
      <c r="BJ1920" s="104"/>
      <c r="BK1920" s="104"/>
      <c r="BL1920" s="104"/>
      <c r="BM1920" s="104"/>
      <c r="BN1920" s="104"/>
      <c r="BO1920" s="104"/>
      <c r="BP1920" s="104"/>
      <c r="BQ1920" s="104"/>
      <c r="BR1920" s="104"/>
      <c r="BS1920" s="104"/>
      <c r="BT1920" s="104"/>
      <c r="BV1920" s="104"/>
      <c r="BW1920" s="104"/>
      <c r="BX1920" s="104"/>
      <c r="BY1920" s="104"/>
      <c r="BZ1920" s="104"/>
      <c r="CA1920" s="104"/>
      <c r="CB1920" s="104"/>
      <c r="CC1920" s="104"/>
      <c r="CD1920" s="104"/>
      <c r="CE1920" s="104"/>
      <c r="CF1920" s="104"/>
      <c r="CG1920" s="104"/>
      <c r="CJ1920" s="104"/>
      <c r="CL1920" s="104"/>
      <c r="CM1920" s="104"/>
      <c r="CN1920" s="104"/>
      <c r="CO1920" s="104"/>
      <c r="CP1920" s="104"/>
      <c r="CQ1920" s="104"/>
      <c r="CR1920" s="104"/>
      <c r="CS1920" s="104"/>
      <c r="CT1920" s="104"/>
      <c r="CU1920" s="104"/>
    </row>
    <row r="1921" spans="1:99" ht="13" x14ac:dyDescent="0.3">
      <c r="A1921" s="104"/>
      <c r="B1921" s="104"/>
      <c r="C1921" s="104"/>
      <c r="D1921" s="104"/>
      <c r="E1921" s="104"/>
      <c r="F1921" s="104"/>
      <c r="G1921" s="104"/>
      <c r="H1921" s="104"/>
      <c r="I1921" s="104"/>
      <c r="J1921" s="104"/>
      <c r="K1921" s="104"/>
      <c r="L1921" s="104"/>
      <c r="M1921" s="104"/>
      <c r="P1921" s="104"/>
      <c r="Q1921" s="104"/>
      <c r="U1921" s="104"/>
      <c r="AQ1921" s="104"/>
      <c r="AR1921" s="104"/>
      <c r="AS1921" s="104"/>
      <c r="AT1921" s="104"/>
      <c r="AU1921" s="104"/>
      <c r="AV1921" s="104"/>
      <c r="AW1921" s="104"/>
      <c r="AX1921" s="104"/>
      <c r="AY1921" s="104"/>
      <c r="BH1921" s="104"/>
      <c r="BJ1921" s="104"/>
      <c r="BK1921" s="104"/>
      <c r="BL1921" s="104"/>
      <c r="BM1921" s="104"/>
      <c r="BN1921" s="104"/>
      <c r="BO1921" s="104"/>
      <c r="BP1921" s="104"/>
      <c r="BQ1921" s="104"/>
      <c r="BR1921" s="104"/>
      <c r="BS1921" s="104"/>
      <c r="BT1921" s="104"/>
      <c r="BV1921" s="104"/>
      <c r="BW1921" s="104"/>
      <c r="BX1921" s="104"/>
      <c r="BY1921" s="104"/>
      <c r="BZ1921" s="104"/>
      <c r="CA1921" s="104"/>
      <c r="CB1921" s="104"/>
      <c r="CC1921" s="104"/>
      <c r="CD1921" s="104"/>
      <c r="CE1921" s="104"/>
      <c r="CF1921" s="104"/>
      <c r="CG1921" s="104"/>
      <c r="CJ1921" s="104"/>
      <c r="CL1921" s="104"/>
      <c r="CM1921" s="104"/>
      <c r="CN1921" s="104"/>
      <c r="CO1921" s="104"/>
      <c r="CP1921" s="104"/>
      <c r="CQ1921" s="104"/>
      <c r="CR1921" s="104"/>
      <c r="CS1921" s="104"/>
      <c r="CT1921" s="104"/>
      <c r="CU1921" s="104"/>
    </row>
    <row r="1922" spans="1:99" ht="13" x14ac:dyDescent="0.3">
      <c r="A1922" s="104"/>
      <c r="B1922" s="104"/>
      <c r="C1922" s="104"/>
      <c r="D1922" s="104"/>
      <c r="E1922" s="104"/>
      <c r="F1922" s="104"/>
      <c r="G1922" s="104"/>
      <c r="H1922" s="104"/>
      <c r="I1922" s="104"/>
      <c r="J1922" s="104"/>
      <c r="K1922" s="104"/>
      <c r="L1922" s="104"/>
      <c r="M1922" s="104"/>
      <c r="P1922" s="104"/>
      <c r="Q1922" s="104"/>
      <c r="U1922" s="104"/>
      <c r="AQ1922" s="104"/>
      <c r="AR1922" s="104"/>
      <c r="AS1922" s="104"/>
      <c r="AT1922" s="104"/>
      <c r="AU1922" s="104"/>
      <c r="AV1922" s="104"/>
      <c r="AW1922" s="104"/>
      <c r="AX1922" s="104"/>
      <c r="AY1922" s="104"/>
      <c r="BH1922" s="104"/>
      <c r="BJ1922" s="104"/>
      <c r="BK1922" s="104"/>
      <c r="BL1922" s="104"/>
      <c r="BM1922" s="104"/>
      <c r="BN1922" s="104"/>
      <c r="BO1922" s="104"/>
      <c r="BP1922" s="104"/>
      <c r="BQ1922" s="104"/>
      <c r="BR1922" s="104"/>
      <c r="BS1922" s="104"/>
      <c r="BT1922" s="104"/>
      <c r="BV1922" s="104"/>
      <c r="BW1922" s="104"/>
      <c r="BX1922" s="104"/>
      <c r="BY1922" s="104"/>
      <c r="BZ1922" s="104"/>
      <c r="CA1922" s="104"/>
      <c r="CB1922" s="104"/>
      <c r="CC1922" s="104"/>
      <c r="CD1922" s="104"/>
      <c r="CE1922" s="104"/>
      <c r="CF1922" s="104"/>
      <c r="CG1922" s="104"/>
      <c r="CJ1922" s="104"/>
      <c r="CL1922" s="104"/>
      <c r="CM1922" s="104"/>
      <c r="CN1922" s="104"/>
      <c r="CO1922" s="104"/>
      <c r="CP1922" s="104"/>
      <c r="CQ1922" s="104"/>
      <c r="CR1922" s="104"/>
      <c r="CS1922" s="104"/>
      <c r="CT1922" s="104"/>
      <c r="CU1922" s="104"/>
    </row>
    <row r="1923" spans="1:99" ht="13" x14ac:dyDescent="0.3">
      <c r="A1923" s="104"/>
      <c r="B1923" s="104"/>
      <c r="C1923" s="104"/>
      <c r="D1923" s="104"/>
      <c r="E1923" s="104"/>
      <c r="F1923" s="104"/>
      <c r="G1923" s="104"/>
      <c r="H1923" s="104"/>
      <c r="I1923" s="104"/>
      <c r="J1923" s="104"/>
      <c r="K1923" s="104"/>
      <c r="L1923" s="104"/>
      <c r="M1923" s="104"/>
      <c r="P1923" s="104"/>
      <c r="Q1923" s="104"/>
      <c r="U1923" s="104"/>
      <c r="AQ1923" s="104"/>
      <c r="AR1923" s="104"/>
      <c r="AS1923" s="104"/>
      <c r="AT1923" s="104"/>
      <c r="AU1923" s="104"/>
      <c r="AV1923" s="104"/>
      <c r="AW1923" s="104"/>
      <c r="AX1923" s="104"/>
      <c r="AY1923" s="104"/>
      <c r="BH1923" s="104"/>
      <c r="BJ1923" s="104"/>
      <c r="BK1923" s="104"/>
      <c r="BL1923" s="104"/>
      <c r="BM1923" s="104"/>
      <c r="BN1923" s="104"/>
      <c r="BO1923" s="104"/>
      <c r="BP1923" s="104"/>
      <c r="BQ1923" s="104"/>
      <c r="BR1923" s="104"/>
      <c r="BS1923" s="104"/>
      <c r="BT1923" s="104"/>
      <c r="BV1923" s="104"/>
      <c r="BW1923" s="104"/>
      <c r="BX1923" s="104"/>
      <c r="BY1923" s="104"/>
      <c r="BZ1923" s="104"/>
      <c r="CA1923" s="104"/>
      <c r="CB1923" s="104"/>
      <c r="CC1923" s="104"/>
      <c r="CD1923" s="104"/>
      <c r="CE1923" s="104"/>
      <c r="CF1923" s="104"/>
      <c r="CG1923" s="104"/>
      <c r="CJ1923" s="104"/>
      <c r="CL1923" s="104"/>
      <c r="CM1923" s="104"/>
      <c r="CN1923" s="104"/>
      <c r="CO1923" s="104"/>
      <c r="CP1923" s="104"/>
      <c r="CQ1923" s="104"/>
      <c r="CR1923" s="104"/>
      <c r="CS1923" s="104"/>
      <c r="CT1923" s="104"/>
      <c r="CU1923" s="104"/>
    </row>
    <row r="1924" spans="1:99" ht="13" x14ac:dyDescent="0.3">
      <c r="A1924" s="104"/>
      <c r="B1924" s="104"/>
      <c r="C1924" s="104"/>
      <c r="D1924" s="104"/>
      <c r="E1924" s="104"/>
      <c r="F1924" s="104"/>
      <c r="G1924" s="104"/>
      <c r="H1924" s="104"/>
      <c r="I1924" s="104"/>
      <c r="J1924" s="104"/>
      <c r="K1924" s="104"/>
      <c r="L1924" s="104"/>
      <c r="M1924" s="104"/>
      <c r="P1924" s="104"/>
      <c r="Q1924" s="104"/>
      <c r="U1924" s="104"/>
      <c r="AQ1924" s="104"/>
      <c r="AR1924" s="104"/>
      <c r="AS1924" s="104"/>
      <c r="AT1924" s="104"/>
      <c r="AU1924" s="104"/>
      <c r="AV1924" s="104"/>
      <c r="AW1924" s="104"/>
      <c r="AX1924" s="104"/>
      <c r="AY1924" s="104"/>
      <c r="BH1924" s="104"/>
      <c r="BJ1924" s="104"/>
      <c r="BK1924" s="104"/>
      <c r="BL1924" s="104"/>
      <c r="BM1924" s="104"/>
      <c r="BN1924" s="104"/>
      <c r="BO1924" s="104"/>
      <c r="BP1924" s="104"/>
      <c r="BQ1924" s="104"/>
      <c r="BR1924" s="104"/>
      <c r="BS1924" s="104"/>
      <c r="BT1924" s="104"/>
      <c r="BV1924" s="104"/>
      <c r="BW1924" s="104"/>
      <c r="BX1924" s="104"/>
      <c r="BY1924" s="104"/>
      <c r="BZ1924" s="104"/>
      <c r="CA1924" s="104"/>
      <c r="CB1924" s="104"/>
      <c r="CC1924" s="104"/>
      <c r="CD1924" s="104"/>
      <c r="CE1924" s="104"/>
      <c r="CF1924" s="104"/>
      <c r="CG1924" s="104"/>
      <c r="CJ1924" s="104"/>
      <c r="CL1924" s="104"/>
      <c r="CM1924" s="104"/>
      <c r="CN1924" s="104"/>
      <c r="CO1924" s="104"/>
      <c r="CP1924" s="104"/>
      <c r="CQ1924" s="104"/>
      <c r="CR1924" s="104"/>
      <c r="CS1924" s="104"/>
      <c r="CT1924" s="104"/>
      <c r="CU1924" s="104"/>
    </row>
    <row r="1925" spans="1:99" ht="13" x14ac:dyDescent="0.3">
      <c r="A1925" s="104"/>
      <c r="B1925" s="104"/>
      <c r="C1925" s="104"/>
      <c r="D1925" s="104"/>
      <c r="E1925" s="104"/>
      <c r="F1925" s="104"/>
      <c r="G1925" s="104"/>
      <c r="H1925" s="104"/>
      <c r="I1925" s="104"/>
      <c r="J1925" s="104"/>
      <c r="K1925" s="104"/>
      <c r="L1925" s="104"/>
      <c r="M1925" s="104"/>
      <c r="P1925" s="104"/>
      <c r="Q1925" s="104"/>
      <c r="U1925" s="104"/>
      <c r="AQ1925" s="104"/>
      <c r="AR1925" s="104"/>
      <c r="AS1925" s="104"/>
      <c r="AT1925" s="104"/>
      <c r="AU1925" s="104"/>
      <c r="AV1925" s="104"/>
      <c r="AW1925" s="104"/>
      <c r="AX1925" s="104"/>
      <c r="AY1925" s="104"/>
      <c r="BH1925" s="104"/>
      <c r="BJ1925" s="104"/>
      <c r="BK1925" s="104"/>
      <c r="BL1925" s="104"/>
      <c r="BM1925" s="104"/>
      <c r="BN1925" s="104"/>
      <c r="BO1925" s="104"/>
      <c r="BP1925" s="104"/>
      <c r="BQ1925" s="104"/>
      <c r="BR1925" s="104"/>
      <c r="BS1925" s="104"/>
      <c r="BT1925" s="104"/>
      <c r="BV1925" s="104"/>
      <c r="BW1925" s="104"/>
      <c r="BX1925" s="104"/>
      <c r="BY1925" s="104"/>
      <c r="BZ1925" s="104"/>
      <c r="CA1925" s="104"/>
      <c r="CB1925" s="104"/>
      <c r="CC1925" s="104"/>
      <c r="CD1925" s="104"/>
      <c r="CE1925" s="104"/>
      <c r="CF1925" s="104"/>
      <c r="CG1925" s="104"/>
      <c r="CJ1925" s="104"/>
      <c r="CL1925" s="104"/>
      <c r="CM1925" s="104"/>
      <c r="CN1925" s="104"/>
      <c r="CO1925" s="104"/>
      <c r="CP1925" s="104"/>
      <c r="CQ1925" s="104"/>
      <c r="CR1925" s="104"/>
      <c r="CS1925" s="104"/>
      <c r="CT1925" s="104"/>
      <c r="CU1925" s="104"/>
    </row>
    <row r="1926" spans="1:99" ht="13" x14ac:dyDescent="0.3">
      <c r="A1926" s="104"/>
      <c r="B1926" s="104"/>
      <c r="C1926" s="104"/>
      <c r="D1926" s="104"/>
      <c r="E1926" s="104"/>
      <c r="F1926" s="104"/>
      <c r="G1926" s="104"/>
      <c r="H1926" s="104"/>
      <c r="I1926" s="104"/>
      <c r="J1926" s="104"/>
      <c r="K1926" s="104"/>
      <c r="L1926" s="104"/>
      <c r="M1926" s="104"/>
      <c r="P1926" s="104"/>
      <c r="Q1926" s="104"/>
      <c r="U1926" s="104"/>
      <c r="AQ1926" s="104"/>
      <c r="AR1926" s="104"/>
      <c r="AS1926" s="104"/>
      <c r="AT1926" s="104"/>
      <c r="AU1926" s="104"/>
      <c r="AV1926" s="104"/>
      <c r="AW1926" s="104"/>
      <c r="AX1926" s="104"/>
      <c r="AY1926" s="104"/>
      <c r="BH1926" s="104"/>
      <c r="BJ1926" s="104"/>
      <c r="BK1926" s="104"/>
      <c r="BL1926" s="104"/>
      <c r="BM1926" s="104"/>
      <c r="BN1926" s="104"/>
      <c r="BO1926" s="104"/>
      <c r="BP1926" s="104"/>
      <c r="BQ1926" s="104"/>
      <c r="BR1926" s="104"/>
      <c r="BS1926" s="104"/>
      <c r="BT1926" s="104"/>
      <c r="BV1926" s="104"/>
      <c r="BW1926" s="104"/>
      <c r="BX1926" s="104"/>
      <c r="BY1926" s="104"/>
      <c r="BZ1926" s="104"/>
      <c r="CA1926" s="104"/>
      <c r="CB1926" s="104"/>
      <c r="CC1926" s="104"/>
      <c r="CD1926" s="104"/>
      <c r="CE1926" s="104"/>
      <c r="CF1926" s="104"/>
      <c r="CG1926" s="104"/>
      <c r="CJ1926" s="104"/>
      <c r="CL1926" s="104"/>
      <c r="CM1926" s="104"/>
      <c r="CN1926" s="104"/>
      <c r="CO1926" s="104"/>
      <c r="CP1926" s="104"/>
      <c r="CQ1926" s="104"/>
      <c r="CR1926" s="104"/>
      <c r="CS1926" s="104"/>
      <c r="CT1926" s="104"/>
      <c r="CU1926" s="104"/>
    </row>
    <row r="1927" spans="1:99" ht="13" x14ac:dyDescent="0.3">
      <c r="A1927" s="104"/>
      <c r="B1927" s="104"/>
      <c r="C1927" s="104"/>
      <c r="D1927" s="104"/>
      <c r="E1927" s="104"/>
      <c r="F1927" s="104"/>
      <c r="G1927" s="104"/>
      <c r="H1927" s="104"/>
      <c r="I1927" s="104"/>
      <c r="J1927" s="104"/>
      <c r="K1927" s="104"/>
      <c r="L1927" s="104"/>
      <c r="M1927" s="104"/>
      <c r="P1927" s="104"/>
      <c r="Q1927" s="104"/>
      <c r="U1927" s="104"/>
      <c r="AQ1927" s="104"/>
      <c r="AR1927" s="104"/>
      <c r="AS1927" s="104"/>
      <c r="AT1927" s="104"/>
      <c r="AU1927" s="104"/>
      <c r="AV1927" s="104"/>
      <c r="AW1927" s="104"/>
      <c r="AX1927" s="104"/>
      <c r="AY1927" s="104"/>
      <c r="BH1927" s="104"/>
      <c r="BJ1927" s="104"/>
      <c r="BK1927" s="104"/>
      <c r="BL1927" s="104"/>
      <c r="BM1927" s="104"/>
      <c r="BN1927" s="104"/>
      <c r="BO1927" s="104"/>
      <c r="BP1927" s="104"/>
      <c r="BQ1927" s="104"/>
      <c r="BR1927" s="104"/>
      <c r="BS1927" s="104"/>
      <c r="BT1927" s="104"/>
      <c r="BV1927" s="104"/>
      <c r="BW1927" s="104"/>
      <c r="BX1927" s="104"/>
      <c r="BY1927" s="104"/>
      <c r="BZ1927" s="104"/>
      <c r="CA1927" s="104"/>
      <c r="CB1927" s="104"/>
      <c r="CC1927" s="104"/>
      <c r="CD1927" s="104"/>
      <c r="CE1927" s="104"/>
      <c r="CF1927" s="104"/>
      <c r="CG1927" s="104"/>
      <c r="CJ1927" s="104"/>
      <c r="CL1927" s="104"/>
      <c r="CM1927" s="104"/>
      <c r="CN1927" s="104"/>
      <c r="CO1927" s="104"/>
      <c r="CP1927" s="104"/>
      <c r="CQ1927" s="104"/>
      <c r="CR1927" s="104"/>
      <c r="CS1927" s="104"/>
      <c r="CT1927" s="104"/>
      <c r="CU1927" s="104"/>
    </row>
    <row r="1928" spans="1:99" ht="13" x14ac:dyDescent="0.3">
      <c r="A1928" s="104"/>
      <c r="B1928" s="104"/>
      <c r="C1928" s="104"/>
      <c r="D1928" s="104"/>
      <c r="E1928" s="104"/>
      <c r="F1928" s="104"/>
      <c r="G1928" s="104"/>
      <c r="H1928" s="104"/>
      <c r="I1928" s="104"/>
      <c r="J1928" s="104"/>
      <c r="K1928" s="104"/>
      <c r="L1928" s="104"/>
      <c r="M1928" s="104"/>
      <c r="P1928" s="104"/>
      <c r="Q1928" s="104"/>
      <c r="U1928" s="104"/>
      <c r="AQ1928" s="104"/>
      <c r="AR1928" s="104"/>
      <c r="AS1928" s="104"/>
      <c r="AT1928" s="104"/>
      <c r="AU1928" s="104"/>
      <c r="AV1928" s="104"/>
      <c r="AW1928" s="104"/>
      <c r="AX1928" s="104"/>
      <c r="AY1928" s="104"/>
      <c r="BH1928" s="104"/>
      <c r="BJ1928" s="104"/>
      <c r="BK1928" s="104"/>
      <c r="BL1928" s="104"/>
      <c r="BM1928" s="104"/>
      <c r="BN1928" s="104"/>
      <c r="BO1928" s="104"/>
      <c r="BP1928" s="104"/>
      <c r="BQ1928" s="104"/>
      <c r="BR1928" s="104"/>
      <c r="BS1928" s="104"/>
      <c r="BT1928" s="104"/>
      <c r="BV1928" s="104"/>
      <c r="BW1928" s="104"/>
      <c r="BX1928" s="104"/>
      <c r="BY1928" s="104"/>
      <c r="BZ1928" s="104"/>
      <c r="CA1928" s="104"/>
      <c r="CB1928" s="104"/>
      <c r="CC1928" s="104"/>
      <c r="CD1928" s="104"/>
      <c r="CE1928" s="104"/>
      <c r="CF1928" s="104"/>
      <c r="CG1928" s="104"/>
      <c r="CJ1928" s="104"/>
      <c r="CL1928" s="104"/>
      <c r="CM1928" s="104"/>
      <c r="CN1928" s="104"/>
      <c r="CO1928" s="104"/>
      <c r="CP1928" s="104"/>
      <c r="CQ1928" s="104"/>
      <c r="CR1928" s="104"/>
      <c r="CS1928" s="104"/>
      <c r="CT1928" s="104"/>
      <c r="CU1928" s="104"/>
    </row>
    <row r="1929" spans="1:99" ht="13" x14ac:dyDescent="0.3">
      <c r="A1929" s="104"/>
      <c r="B1929" s="104"/>
      <c r="C1929" s="104"/>
      <c r="D1929" s="104"/>
      <c r="E1929" s="104"/>
      <c r="F1929" s="104"/>
      <c r="G1929" s="104"/>
      <c r="H1929" s="104"/>
      <c r="I1929" s="104"/>
      <c r="J1929" s="104"/>
      <c r="K1929" s="104"/>
      <c r="L1929" s="104"/>
      <c r="M1929" s="104"/>
      <c r="P1929" s="104"/>
      <c r="Q1929" s="104"/>
      <c r="U1929" s="104"/>
      <c r="AQ1929" s="104"/>
      <c r="AR1929" s="104"/>
      <c r="AS1929" s="104"/>
      <c r="AT1929" s="104"/>
      <c r="AU1929" s="104"/>
      <c r="AV1929" s="104"/>
      <c r="AW1929" s="104"/>
      <c r="AX1929" s="104"/>
      <c r="AY1929" s="104"/>
      <c r="BH1929" s="104"/>
      <c r="BJ1929" s="104"/>
      <c r="BK1929" s="104"/>
      <c r="BL1929" s="104"/>
      <c r="BM1929" s="104"/>
      <c r="BN1929" s="104"/>
      <c r="BO1929" s="104"/>
      <c r="BP1929" s="104"/>
      <c r="BQ1929" s="104"/>
      <c r="BR1929" s="104"/>
      <c r="BS1929" s="104"/>
      <c r="BT1929" s="104"/>
      <c r="BV1929" s="104"/>
      <c r="BW1929" s="104"/>
      <c r="BX1929" s="104"/>
      <c r="BY1929" s="104"/>
      <c r="BZ1929" s="104"/>
      <c r="CA1929" s="104"/>
      <c r="CB1929" s="104"/>
      <c r="CC1929" s="104"/>
      <c r="CD1929" s="104"/>
      <c r="CE1929" s="104"/>
      <c r="CF1929" s="104"/>
      <c r="CG1929" s="104"/>
      <c r="CJ1929" s="104"/>
      <c r="CL1929" s="104"/>
      <c r="CM1929" s="104"/>
      <c r="CN1929" s="104"/>
      <c r="CO1929" s="104"/>
      <c r="CP1929" s="104"/>
      <c r="CQ1929" s="104"/>
      <c r="CR1929" s="104"/>
      <c r="CS1929" s="104"/>
      <c r="CT1929" s="104"/>
      <c r="CU1929" s="104"/>
    </row>
    <row r="1930" spans="1:99" ht="13" x14ac:dyDescent="0.3">
      <c r="A1930" s="104"/>
      <c r="B1930" s="104"/>
      <c r="C1930" s="104"/>
      <c r="D1930" s="104"/>
      <c r="E1930" s="104"/>
      <c r="F1930" s="104"/>
      <c r="G1930" s="104"/>
      <c r="H1930" s="104"/>
      <c r="I1930" s="104"/>
      <c r="J1930" s="104"/>
      <c r="K1930" s="104"/>
      <c r="L1930" s="104"/>
      <c r="M1930" s="104"/>
      <c r="P1930" s="104"/>
      <c r="Q1930" s="104"/>
      <c r="U1930" s="104"/>
      <c r="AQ1930" s="104"/>
      <c r="AR1930" s="104"/>
      <c r="AS1930" s="104"/>
      <c r="AT1930" s="104"/>
      <c r="AU1930" s="104"/>
      <c r="AV1930" s="104"/>
      <c r="AW1930" s="104"/>
      <c r="AX1930" s="104"/>
      <c r="AY1930" s="104"/>
      <c r="BH1930" s="104"/>
      <c r="BJ1930" s="104"/>
      <c r="BK1930" s="104"/>
      <c r="BL1930" s="104"/>
      <c r="BM1930" s="104"/>
      <c r="BN1930" s="104"/>
      <c r="BO1930" s="104"/>
      <c r="BP1930" s="104"/>
      <c r="BQ1930" s="104"/>
      <c r="BR1930" s="104"/>
      <c r="BS1930" s="104"/>
      <c r="BT1930" s="104"/>
      <c r="BV1930" s="104"/>
      <c r="BW1930" s="104"/>
      <c r="BX1930" s="104"/>
      <c r="BY1930" s="104"/>
      <c r="BZ1930" s="104"/>
      <c r="CA1930" s="104"/>
      <c r="CB1930" s="104"/>
      <c r="CC1930" s="104"/>
      <c r="CD1930" s="104"/>
      <c r="CE1930" s="104"/>
      <c r="CF1930" s="104"/>
      <c r="CG1930" s="104"/>
      <c r="CJ1930" s="104"/>
      <c r="CL1930" s="104"/>
      <c r="CM1930" s="104"/>
      <c r="CN1930" s="104"/>
      <c r="CO1930" s="104"/>
      <c r="CP1930" s="104"/>
      <c r="CQ1930" s="104"/>
      <c r="CR1930" s="104"/>
      <c r="CS1930" s="104"/>
      <c r="CT1930" s="104"/>
      <c r="CU1930" s="104"/>
    </row>
    <row r="1931" spans="1:99" ht="13" x14ac:dyDescent="0.3">
      <c r="A1931" s="104"/>
      <c r="B1931" s="104"/>
      <c r="C1931" s="104"/>
      <c r="D1931" s="104"/>
      <c r="E1931" s="104"/>
      <c r="F1931" s="104"/>
      <c r="G1931" s="104"/>
      <c r="H1931" s="104"/>
      <c r="I1931" s="104"/>
      <c r="J1931" s="104"/>
      <c r="K1931" s="104"/>
      <c r="L1931" s="104"/>
      <c r="M1931" s="104"/>
      <c r="P1931" s="104"/>
      <c r="Q1931" s="104"/>
      <c r="U1931" s="104"/>
      <c r="AQ1931" s="104"/>
      <c r="AR1931" s="104"/>
      <c r="AS1931" s="104"/>
      <c r="AT1931" s="104"/>
      <c r="AU1931" s="104"/>
      <c r="AV1931" s="104"/>
      <c r="AW1931" s="104"/>
      <c r="AX1931" s="104"/>
      <c r="AY1931" s="104"/>
      <c r="BH1931" s="104"/>
      <c r="BJ1931" s="104"/>
      <c r="BK1931" s="104"/>
      <c r="BL1931" s="104"/>
      <c r="BM1931" s="104"/>
      <c r="BN1931" s="104"/>
      <c r="BO1931" s="104"/>
      <c r="BP1931" s="104"/>
      <c r="BQ1931" s="104"/>
      <c r="BR1931" s="104"/>
      <c r="BS1931" s="104"/>
      <c r="BT1931" s="104"/>
      <c r="BV1931" s="104"/>
      <c r="BW1931" s="104"/>
      <c r="BX1931" s="104"/>
      <c r="BY1931" s="104"/>
      <c r="BZ1931" s="104"/>
      <c r="CA1931" s="104"/>
      <c r="CB1931" s="104"/>
      <c r="CC1931" s="104"/>
      <c r="CD1931" s="104"/>
      <c r="CE1931" s="104"/>
      <c r="CF1931" s="104"/>
      <c r="CG1931" s="104"/>
      <c r="CJ1931" s="104"/>
      <c r="CL1931" s="104"/>
      <c r="CM1931" s="104"/>
      <c r="CN1931" s="104"/>
      <c r="CO1931" s="104"/>
      <c r="CP1931" s="104"/>
      <c r="CQ1931" s="104"/>
      <c r="CR1931" s="104"/>
      <c r="CS1931" s="104"/>
      <c r="CT1931" s="104"/>
      <c r="CU1931" s="104"/>
    </row>
    <row r="1932" spans="1:99" ht="13" x14ac:dyDescent="0.3">
      <c r="A1932" s="104"/>
      <c r="B1932" s="104"/>
      <c r="C1932" s="104"/>
      <c r="D1932" s="104"/>
      <c r="E1932" s="104"/>
      <c r="F1932" s="104"/>
      <c r="G1932" s="104"/>
      <c r="H1932" s="104"/>
      <c r="I1932" s="104"/>
      <c r="J1932" s="104"/>
      <c r="K1932" s="104"/>
      <c r="L1932" s="104"/>
      <c r="M1932" s="104"/>
      <c r="P1932" s="104"/>
      <c r="Q1932" s="104"/>
      <c r="U1932" s="104"/>
      <c r="AQ1932" s="104"/>
      <c r="AR1932" s="104"/>
      <c r="AS1932" s="104"/>
      <c r="AT1932" s="104"/>
      <c r="AU1932" s="104"/>
      <c r="AV1932" s="104"/>
      <c r="AW1932" s="104"/>
      <c r="AX1932" s="104"/>
      <c r="AY1932" s="104"/>
      <c r="BH1932" s="104"/>
      <c r="BJ1932" s="104"/>
      <c r="BK1932" s="104"/>
      <c r="BL1932" s="104"/>
      <c r="BM1932" s="104"/>
      <c r="BN1932" s="104"/>
      <c r="BO1932" s="104"/>
      <c r="BP1932" s="104"/>
      <c r="BQ1932" s="104"/>
      <c r="BR1932" s="104"/>
      <c r="BS1932" s="104"/>
      <c r="BT1932" s="104"/>
      <c r="BV1932" s="104"/>
      <c r="BW1932" s="104"/>
      <c r="BX1932" s="104"/>
      <c r="BY1932" s="104"/>
      <c r="BZ1932" s="104"/>
      <c r="CA1932" s="104"/>
      <c r="CB1932" s="104"/>
      <c r="CC1932" s="104"/>
      <c r="CD1932" s="104"/>
      <c r="CE1932" s="104"/>
      <c r="CF1932" s="104"/>
      <c r="CG1932" s="104"/>
      <c r="CJ1932" s="104"/>
      <c r="CL1932" s="104"/>
      <c r="CM1932" s="104"/>
      <c r="CN1932" s="104"/>
      <c r="CO1932" s="104"/>
      <c r="CP1932" s="104"/>
      <c r="CQ1932" s="104"/>
      <c r="CR1932" s="104"/>
      <c r="CS1932" s="104"/>
      <c r="CT1932" s="104"/>
      <c r="CU1932" s="104"/>
    </row>
    <row r="1933" spans="1:99" ht="13" x14ac:dyDescent="0.3">
      <c r="A1933" s="104"/>
      <c r="B1933" s="104"/>
      <c r="C1933" s="104"/>
      <c r="D1933" s="104"/>
      <c r="E1933" s="104"/>
      <c r="F1933" s="104"/>
      <c r="G1933" s="104"/>
      <c r="H1933" s="104"/>
      <c r="I1933" s="104"/>
      <c r="J1933" s="104"/>
      <c r="K1933" s="104"/>
      <c r="L1933" s="104"/>
      <c r="M1933" s="104"/>
      <c r="P1933" s="104"/>
      <c r="Q1933" s="104"/>
      <c r="U1933" s="104"/>
      <c r="AQ1933" s="104"/>
      <c r="AR1933" s="104"/>
      <c r="AS1933" s="104"/>
      <c r="AT1933" s="104"/>
      <c r="AU1933" s="104"/>
      <c r="AV1933" s="104"/>
      <c r="AW1933" s="104"/>
      <c r="AX1933" s="104"/>
      <c r="AY1933" s="104"/>
      <c r="BH1933" s="104"/>
      <c r="BJ1933" s="104"/>
      <c r="BK1933" s="104"/>
      <c r="BL1933" s="104"/>
      <c r="BM1933" s="104"/>
      <c r="BN1933" s="104"/>
      <c r="BO1933" s="104"/>
      <c r="BP1933" s="104"/>
      <c r="BQ1933" s="104"/>
      <c r="BR1933" s="104"/>
      <c r="BS1933" s="104"/>
      <c r="BT1933" s="104"/>
      <c r="BV1933" s="104"/>
      <c r="BW1933" s="104"/>
      <c r="BX1933" s="104"/>
      <c r="BY1933" s="104"/>
      <c r="BZ1933" s="104"/>
      <c r="CA1933" s="104"/>
      <c r="CB1933" s="104"/>
      <c r="CC1933" s="104"/>
      <c r="CD1933" s="104"/>
      <c r="CE1933" s="104"/>
      <c r="CF1933" s="104"/>
      <c r="CG1933" s="104"/>
      <c r="CJ1933" s="104"/>
      <c r="CL1933" s="104"/>
      <c r="CM1933" s="104"/>
      <c r="CN1933" s="104"/>
      <c r="CO1933" s="104"/>
      <c r="CP1933" s="104"/>
      <c r="CQ1933" s="104"/>
      <c r="CR1933" s="104"/>
      <c r="CS1933" s="104"/>
      <c r="CT1933" s="104"/>
      <c r="CU1933" s="104"/>
    </row>
    <row r="1934" spans="1:99" ht="13" x14ac:dyDescent="0.3">
      <c r="A1934" s="104"/>
      <c r="B1934" s="104"/>
      <c r="C1934" s="104"/>
      <c r="D1934" s="104"/>
      <c r="E1934" s="104"/>
      <c r="F1934" s="104"/>
      <c r="G1934" s="104"/>
      <c r="H1934" s="104"/>
      <c r="I1934" s="104"/>
      <c r="J1934" s="104"/>
      <c r="K1934" s="104"/>
      <c r="L1934" s="104"/>
      <c r="M1934" s="104"/>
      <c r="P1934" s="104"/>
      <c r="Q1934" s="104"/>
      <c r="U1934" s="104"/>
      <c r="AQ1934" s="104"/>
      <c r="AR1934" s="104"/>
      <c r="AS1934" s="104"/>
      <c r="AT1934" s="104"/>
      <c r="AU1934" s="104"/>
      <c r="AV1934" s="104"/>
      <c r="AW1934" s="104"/>
      <c r="AX1934" s="104"/>
      <c r="AY1934" s="104"/>
      <c r="BH1934" s="104"/>
      <c r="BJ1934" s="104"/>
      <c r="BK1934" s="104"/>
      <c r="BL1934" s="104"/>
      <c r="BM1934" s="104"/>
      <c r="BN1934" s="104"/>
      <c r="BO1934" s="104"/>
      <c r="BP1934" s="104"/>
      <c r="BQ1934" s="104"/>
      <c r="BR1934" s="104"/>
      <c r="BS1934" s="104"/>
      <c r="BT1934" s="104"/>
      <c r="BV1934" s="104"/>
      <c r="BW1934" s="104"/>
      <c r="BX1934" s="104"/>
      <c r="BY1934" s="104"/>
      <c r="BZ1934" s="104"/>
      <c r="CA1934" s="104"/>
      <c r="CB1934" s="104"/>
      <c r="CC1934" s="104"/>
      <c r="CD1934" s="104"/>
      <c r="CE1934" s="104"/>
      <c r="CF1934" s="104"/>
      <c r="CG1934" s="104"/>
      <c r="CJ1934" s="104"/>
      <c r="CL1934" s="104"/>
      <c r="CM1934" s="104"/>
      <c r="CN1934" s="104"/>
      <c r="CO1934" s="104"/>
      <c r="CP1934" s="104"/>
      <c r="CQ1934" s="104"/>
      <c r="CR1934" s="104"/>
      <c r="CS1934" s="104"/>
      <c r="CT1934" s="104"/>
      <c r="CU1934" s="104"/>
    </row>
    <row r="1935" spans="1:99" ht="13" x14ac:dyDescent="0.3">
      <c r="A1935" s="104"/>
      <c r="B1935" s="104"/>
      <c r="C1935" s="104"/>
      <c r="D1935" s="104"/>
      <c r="E1935" s="104"/>
      <c r="F1935" s="104"/>
      <c r="G1935" s="104"/>
      <c r="H1935" s="104"/>
      <c r="I1935" s="104"/>
      <c r="J1935" s="104"/>
      <c r="K1935" s="104"/>
      <c r="L1935" s="104"/>
      <c r="M1935" s="104"/>
      <c r="P1935" s="104"/>
      <c r="Q1935" s="104"/>
      <c r="U1935" s="104"/>
      <c r="AQ1935" s="104"/>
      <c r="AR1935" s="104"/>
      <c r="AS1935" s="104"/>
      <c r="AT1935" s="104"/>
      <c r="AU1935" s="104"/>
      <c r="AV1935" s="104"/>
      <c r="AW1935" s="104"/>
      <c r="AX1935" s="104"/>
      <c r="AY1935" s="104"/>
      <c r="BH1935" s="104"/>
      <c r="BJ1935" s="104"/>
      <c r="BK1935" s="104"/>
      <c r="BL1935" s="104"/>
      <c r="BM1935" s="104"/>
      <c r="BN1935" s="104"/>
      <c r="BO1935" s="104"/>
      <c r="BP1935" s="104"/>
      <c r="BQ1935" s="104"/>
      <c r="BR1935" s="104"/>
      <c r="BS1935" s="104"/>
      <c r="BT1935" s="104"/>
      <c r="BV1935" s="104"/>
      <c r="BW1935" s="104"/>
      <c r="BX1935" s="104"/>
      <c r="BY1935" s="104"/>
      <c r="BZ1935" s="104"/>
      <c r="CA1935" s="104"/>
      <c r="CB1935" s="104"/>
      <c r="CC1935" s="104"/>
      <c r="CD1935" s="104"/>
      <c r="CE1935" s="104"/>
      <c r="CF1935" s="104"/>
      <c r="CG1935" s="104"/>
      <c r="CJ1935" s="104"/>
      <c r="CL1935" s="104"/>
      <c r="CM1935" s="104"/>
      <c r="CN1935" s="104"/>
      <c r="CO1935" s="104"/>
      <c r="CP1935" s="104"/>
      <c r="CQ1935" s="104"/>
      <c r="CR1935" s="104"/>
      <c r="CS1935" s="104"/>
      <c r="CT1935" s="104"/>
      <c r="CU1935" s="104"/>
    </row>
    <row r="1936" spans="1:99" ht="13" x14ac:dyDescent="0.3">
      <c r="A1936" s="104"/>
      <c r="B1936" s="104"/>
      <c r="C1936" s="104"/>
      <c r="D1936" s="104"/>
      <c r="E1936" s="104"/>
      <c r="F1936" s="104"/>
      <c r="G1936" s="104"/>
      <c r="H1936" s="104"/>
      <c r="I1936" s="104"/>
      <c r="J1936" s="104"/>
      <c r="K1936" s="104"/>
      <c r="L1936" s="104"/>
      <c r="M1936" s="104"/>
      <c r="P1936" s="104"/>
      <c r="Q1936" s="104"/>
      <c r="U1936" s="104"/>
      <c r="AQ1936" s="104"/>
      <c r="AR1936" s="104"/>
      <c r="AS1936" s="104"/>
      <c r="AT1936" s="104"/>
      <c r="AU1936" s="104"/>
      <c r="AV1936" s="104"/>
      <c r="AW1936" s="104"/>
      <c r="AX1936" s="104"/>
      <c r="AY1936" s="104"/>
      <c r="BH1936" s="104"/>
      <c r="BJ1936" s="104"/>
      <c r="BK1936" s="104"/>
      <c r="BL1936" s="104"/>
      <c r="BM1936" s="104"/>
      <c r="BN1936" s="104"/>
      <c r="BO1936" s="104"/>
      <c r="BP1936" s="104"/>
      <c r="BQ1936" s="104"/>
      <c r="BR1936" s="104"/>
      <c r="BS1936" s="104"/>
      <c r="BT1936" s="104"/>
      <c r="BV1936" s="104"/>
      <c r="BW1936" s="104"/>
      <c r="BX1936" s="104"/>
      <c r="BY1936" s="104"/>
      <c r="BZ1936" s="104"/>
      <c r="CA1936" s="104"/>
      <c r="CB1936" s="104"/>
      <c r="CC1936" s="104"/>
      <c r="CD1936" s="104"/>
      <c r="CE1936" s="104"/>
      <c r="CF1936" s="104"/>
      <c r="CG1936" s="104"/>
      <c r="CJ1936" s="104"/>
      <c r="CL1936" s="104"/>
      <c r="CM1936" s="104"/>
      <c r="CN1936" s="104"/>
      <c r="CO1936" s="104"/>
      <c r="CP1936" s="104"/>
      <c r="CQ1936" s="104"/>
      <c r="CR1936" s="104"/>
      <c r="CS1936" s="104"/>
      <c r="CT1936" s="104"/>
      <c r="CU1936" s="104"/>
    </row>
    <row r="1937" spans="1:99" ht="13" x14ac:dyDescent="0.3">
      <c r="A1937" s="104"/>
      <c r="B1937" s="104"/>
      <c r="C1937" s="104"/>
      <c r="D1937" s="104"/>
      <c r="E1937" s="104"/>
      <c r="F1937" s="104"/>
      <c r="G1937" s="104"/>
      <c r="H1937" s="104"/>
      <c r="I1937" s="104"/>
      <c r="J1937" s="104"/>
      <c r="K1937" s="104"/>
      <c r="L1937" s="104"/>
      <c r="M1937" s="104"/>
      <c r="P1937" s="104"/>
      <c r="Q1937" s="104"/>
      <c r="U1937" s="104"/>
      <c r="AQ1937" s="104"/>
      <c r="AR1937" s="104"/>
      <c r="AS1937" s="104"/>
      <c r="AT1937" s="104"/>
      <c r="AU1937" s="104"/>
      <c r="AV1937" s="104"/>
      <c r="AW1937" s="104"/>
      <c r="AX1937" s="104"/>
      <c r="AY1937" s="104"/>
      <c r="BH1937" s="104"/>
      <c r="BJ1937" s="104"/>
      <c r="BK1937" s="104"/>
      <c r="BL1937" s="104"/>
      <c r="BM1937" s="104"/>
      <c r="BN1937" s="104"/>
      <c r="BO1937" s="104"/>
      <c r="BP1937" s="104"/>
      <c r="BQ1937" s="104"/>
      <c r="BR1937" s="104"/>
      <c r="BS1937" s="104"/>
      <c r="BT1937" s="104"/>
      <c r="BV1937" s="104"/>
      <c r="BW1937" s="104"/>
      <c r="BX1937" s="104"/>
      <c r="BY1937" s="104"/>
      <c r="BZ1937" s="104"/>
      <c r="CA1937" s="104"/>
      <c r="CB1937" s="104"/>
      <c r="CC1937" s="104"/>
      <c r="CD1937" s="104"/>
      <c r="CE1937" s="104"/>
      <c r="CF1937" s="104"/>
      <c r="CG1937" s="104"/>
      <c r="CJ1937" s="104"/>
      <c r="CL1937" s="104"/>
      <c r="CM1937" s="104"/>
      <c r="CN1937" s="104"/>
      <c r="CO1937" s="104"/>
      <c r="CP1937" s="104"/>
      <c r="CQ1937" s="104"/>
      <c r="CR1937" s="104"/>
      <c r="CS1937" s="104"/>
      <c r="CT1937" s="104"/>
      <c r="CU1937" s="104"/>
    </row>
    <row r="1938" spans="1:99" ht="13" x14ac:dyDescent="0.3">
      <c r="A1938" s="104"/>
      <c r="B1938" s="104"/>
      <c r="C1938" s="104"/>
      <c r="D1938" s="104"/>
      <c r="E1938" s="104"/>
      <c r="F1938" s="104"/>
      <c r="G1938" s="104"/>
      <c r="H1938" s="104"/>
      <c r="I1938" s="104"/>
      <c r="J1938" s="104"/>
      <c r="K1938" s="104"/>
      <c r="L1938" s="104"/>
      <c r="M1938" s="104"/>
      <c r="P1938" s="104"/>
      <c r="Q1938" s="104"/>
      <c r="U1938" s="104"/>
      <c r="AQ1938" s="104"/>
      <c r="AR1938" s="104"/>
      <c r="AS1938" s="104"/>
      <c r="AT1938" s="104"/>
      <c r="AU1938" s="104"/>
      <c r="AV1938" s="104"/>
      <c r="AW1938" s="104"/>
      <c r="AX1938" s="104"/>
      <c r="AY1938" s="104"/>
      <c r="BH1938" s="104"/>
      <c r="BJ1938" s="104"/>
      <c r="BK1938" s="104"/>
      <c r="BL1938" s="104"/>
      <c r="BM1938" s="104"/>
      <c r="BN1938" s="104"/>
      <c r="BO1938" s="104"/>
      <c r="BP1938" s="104"/>
      <c r="BQ1938" s="104"/>
      <c r="BR1938" s="104"/>
      <c r="BS1938" s="104"/>
      <c r="BT1938" s="104"/>
      <c r="BV1938" s="104"/>
      <c r="BW1938" s="104"/>
      <c r="BX1938" s="104"/>
      <c r="BY1938" s="104"/>
      <c r="BZ1938" s="104"/>
      <c r="CA1938" s="104"/>
      <c r="CB1938" s="104"/>
      <c r="CC1938" s="104"/>
      <c r="CD1938" s="104"/>
      <c r="CE1938" s="104"/>
      <c r="CF1938" s="104"/>
      <c r="CG1938" s="104"/>
      <c r="CJ1938" s="104"/>
      <c r="CL1938" s="104"/>
      <c r="CM1938" s="104"/>
      <c r="CN1938" s="104"/>
      <c r="CO1938" s="104"/>
      <c r="CP1938" s="104"/>
      <c r="CQ1938" s="104"/>
      <c r="CR1938" s="104"/>
      <c r="CS1938" s="104"/>
      <c r="CT1938" s="104"/>
      <c r="CU1938" s="104"/>
    </row>
    <row r="1939" spans="1:99" ht="13" x14ac:dyDescent="0.3">
      <c r="A1939" s="104"/>
      <c r="B1939" s="104"/>
      <c r="C1939" s="104"/>
      <c r="D1939" s="104"/>
      <c r="E1939" s="104"/>
      <c r="F1939" s="104"/>
      <c r="G1939" s="104"/>
      <c r="H1939" s="104"/>
      <c r="I1939" s="104"/>
      <c r="J1939" s="104"/>
      <c r="K1939" s="104"/>
      <c r="L1939" s="104"/>
      <c r="M1939" s="104"/>
      <c r="P1939" s="104"/>
      <c r="Q1939" s="104"/>
      <c r="U1939" s="104"/>
      <c r="AQ1939" s="104"/>
      <c r="AR1939" s="104"/>
      <c r="AS1939" s="104"/>
      <c r="AT1939" s="104"/>
      <c r="AU1939" s="104"/>
      <c r="AV1939" s="104"/>
      <c r="AW1939" s="104"/>
      <c r="AX1939" s="104"/>
      <c r="AY1939" s="104"/>
      <c r="BH1939" s="104"/>
      <c r="BJ1939" s="104"/>
      <c r="BK1939" s="104"/>
      <c r="BL1939" s="104"/>
      <c r="BM1939" s="104"/>
      <c r="BN1939" s="104"/>
      <c r="BO1939" s="104"/>
      <c r="BP1939" s="104"/>
      <c r="BQ1939" s="104"/>
      <c r="BR1939" s="104"/>
      <c r="BS1939" s="104"/>
      <c r="BT1939" s="104"/>
      <c r="BV1939" s="104"/>
      <c r="BW1939" s="104"/>
      <c r="BX1939" s="104"/>
      <c r="BY1939" s="104"/>
      <c r="BZ1939" s="104"/>
      <c r="CA1939" s="104"/>
      <c r="CB1939" s="104"/>
      <c r="CC1939" s="104"/>
      <c r="CD1939" s="104"/>
      <c r="CE1939" s="104"/>
      <c r="CF1939" s="104"/>
      <c r="CG1939" s="104"/>
      <c r="CJ1939" s="104"/>
      <c r="CL1939" s="104"/>
      <c r="CM1939" s="104"/>
      <c r="CN1939" s="104"/>
      <c r="CO1939" s="104"/>
      <c r="CP1939" s="104"/>
      <c r="CQ1939" s="104"/>
      <c r="CR1939" s="104"/>
      <c r="CS1939" s="104"/>
      <c r="CT1939" s="104"/>
      <c r="CU1939" s="104"/>
    </row>
    <row r="1940" spans="1:99" ht="13" x14ac:dyDescent="0.3">
      <c r="A1940" s="104"/>
      <c r="B1940" s="104"/>
      <c r="C1940" s="104"/>
      <c r="D1940" s="104"/>
      <c r="E1940" s="104"/>
      <c r="F1940" s="104"/>
      <c r="G1940" s="104"/>
      <c r="H1940" s="104"/>
      <c r="I1940" s="104"/>
      <c r="J1940" s="104"/>
      <c r="K1940" s="104"/>
      <c r="L1940" s="104"/>
      <c r="M1940" s="104"/>
      <c r="P1940" s="104"/>
      <c r="Q1940" s="104"/>
      <c r="U1940" s="104"/>
      <c r="AQ1940" s="104"/>
      <c r="AR1940" s="104"/>
      <c r="AS1940" s="104"/>
      <c r="AT1940" s="104"/>
      <c r="AU1940" s="104"/>
      <c r="AV1940" s="104"/>
      <c r="AW1940" s="104"/>
      <c r="AX1940" s="104"/>
      <c r="AY1940" s="104"/>
      <c r="BH1940" s="104"/>
      <c r="BJ1940" s="104"/>
      <c r="BK1940" s="104"/>
      <c r="BL1940" s="104"/>
      <c r="BM1940" s="104"/>
      <c r="BN1940" s="104"/>
      <c r="BO1940" s="104"/>
      <c r="BP1940" s="104"/>
      <c r="BQ1940" s="104"/>
      <c r="BR1940" s="104"/>
      <c r="BS1940" s="104"/>
      <c r="BT1940" s="104"/>
      <c r="BV1940" s="104"/>
      <c r="BW1940" s="104"/>
      <c r="BX1940" s="104"/>
      <c r="BY1940" s="104"/>
      <c r="BZ1940" s="104"/>
      <c r="CA1940" s="104"/>
      <c r="CB1940" s="104"/>
      <c r="CC1940" s="104"/>
      <c r="CD1940" s="104"/>
      <c r="CE1940" s="104"/>
      <c r="CF1940" s="104"/>
      <c r="CG1940" s="104"/>
      <c r="CJ1940" s="104"/>
      <c r="CL1940" s="104"/>
      <c r="CM1940" s="104"/>
      <c r="CN1940" s="104"/>
      <c r="CO1940" s="104"/>
      <c r="CP1940" s="104"/>
      <c r="CQ1940" s="104"/>
      <c r="CR1940" s="104"/>
      <c r="CS1940" s="104"/>
      <c r="CT1940" s="104"/>
      <c r="CU1940" s="104"/>
    </row>
    <row r="1941" spans="1:99" ht="13" x14ac:dyDescent="0.3">
      <c r="A1941" s="104"/>
      <c r="B1941" s="104"/>
      <c r="C1941" s="104"/>
      <c r="D1941" s="104"/>
      <c r="E1941" s="104"/>
      <c r="F1941" s="104"/>
      <c r="G1941" s="104"/>
      <c r="H1941" s="104"/>
      <c r="I1941" s="104"/>
      <c r="J1941" s="104"/>
      <c r="K1941" s="104"/>
      <c r="L1941" s="104"/>
      <c r="M1941" s="104"/>
      <c r="P1941" s="104"/>
      <c r="Q1941" s="104"/>
      <c r="U1941" s="104"/>
      <c r="AQ1941" s="104"/>
      <c r="AR1941" s="104"/>
      <c r="AS1941" s="104"/>
      <c r="AT1941" s="104"/>
      <c r="AU1941" s="104"/>
      <c r="AV1941" s="104"/>
      <c r="AW1941" s="104"/>
      <c r="AX1941" s="104"/>
      <c r="AY1941" s="104"/>
      <c r="BH1941" s="104"/>
      <c r="BJ1941" s="104"/>
      <c r="BK1941" s="104"/>
      <c r="BL1941" s="104"/>
      <c r="BM1941" s="104"/>
      <c r="BN1941" s="104"/>
      <c r="BO1941" s="104"/>
      <c r="BP1941" s="104"/>
      <c r="BQ1941" s="104"/>
      <c r="BR1941" s="104"/>
      <c r="BS1941" s="104"/>
      <c r="BT1941" s="104"/>
      <c r="BV1941" s="104"/>
      <c r="BW1941" s="104"/>
      <c r="BX1941" s="104"/>
      <c r="BY1941" s="104"/>
      <c r="BZ1941" s="104"/>
      <c r="CA1941" s="104"/>
      <c r="CB1941" s="104"/>
      <c r="CC1941" s="104"/>
      <c r="CD1941" s="104"/>
      <c r="CE1941" s="104"/>
      <c r="CF1941" s="104"/>
      <c r="CG1941" s="104"/>
      <c r="CJ1941" s="104"/>
      <c r="CL1941" s="104"/>
      <c r="CM1941" s="104"/>
      <c r="CN1941" s="104"/>
      <c r="CO1941" s="104"/>
      <c r="CP1941" s="104"/>
      <c r="CQ1941" s="104"/>
      <c r="CR1941" s="104"/>
      <c r="CS1941" s="104"/>
      <c r="CT1941" s="104"/>
      <c r="CU1941" s="104"/>
    </row>
    <row r="1942" spans="1:99" ht="13" x14ac:dyDescent="0.3">
      <c r="A1942" s="104"/>
      <c r="B1942" s="104"/>
      <c r="C1942" s="104"/>
      <c r="D1942" s="104"/>
      <c r="E1942" s="104"/>
      <c r="F1942" s="104"/>
      <c r="G1942" s="104"/>
      <c r="H1942" s="104"/>
      <c r="I1942" s="104"/>
      <c r="J1942" s="104"/>
      <c r="K1942" s="104"/>
      <c r="L1942" s="104"/>
      <c r="M1942" s="104"/>
      <c r="P1942" s="104"/>
      <c r="Q1942" s="104"/>
      <c r="U1942" s="104"/>
      <c r="AQ1942" s="104"/>
      <c r="AR1942" s="104"/>
      <c r="AS1942" s="104"/>
      <c r="AT1942" s="104"/>
      <c r="AU1942" s="104"/>
      <c r="AV1942" s="104"/>
      <c r="AW1942" s="104"/>
      <c r="AX1942" s="104"/>
      <c r="AY1942" s="104"/>
      <c r="BH1942" s="104"/>
      <c r="BJ1942" s="104"/>
      <c r="BK1942" s="104"/>
      <c r="BL1942" s="104"/>
      <c r="BM1942" s="104"/>
      <c r="BN1942" s="104"/>
      <c r="BO1942" s="104"/>
      <c r="BP1942" s="104"/>
      <c r="BQ1942" s="104"/>
      <c r="BR1942" s="104"/>
      <c r="BS1942" s="104"/>
      <c r="BT1942" s="104"/>
      <c r="BV1942" s="104"/>
      <c r="BW1942" s="104"/>
      <c r="BX1942" s="104"/>
      <c r="BY1942" s="104"/>
      <c r="BZ1942" s="104"/>
      <c r="CA1942" s="104"/>
      <c r="CB1942" s="104"/>
      <c r="CC1942" s="104"/>
      <c r="CD1942" s="104"/>
      <c r="CE1942" s="104"/>
      <c r="CF1942" s="104"/>
      <c r="CG1942" s="104"/>
      <c r="CJ1942" s="104"/>
      <c r="CL1942" s="104"/>
      <c r="CM1942" s="104"/>
      <c r="CN1942" s="104"/>
      <c r="CO1942" s="104"/>
      <c r="CP1942" s="104"/>
      <c r="CQ1942" s="104"/>
      <c r="CR1942" s="104"/>
      <c r="CS1942" s="104"/>
      <c r="CT1942" s="104"/>
      <c r="CU1942" s="104"/>
    </row>
    <row r="1943" spans="1:99" ht="13" x14ac:dyDescent="0.3">
      <c r="A1943" s="104"/>
      <c r="B1943" s="104"/>
      <c r="C1943" s="104"/>
      <c r="D1943" s="104"/>
      <c r="E1943" s="104"/>
      <c r="F1943" s="104"/>
      <c r="G1943" s="104"/>
      <c r="H1943" s="104"/>
      <c r="I1943" s="104"/>
      <c r="J1943" s="104"/>
      <c r="K1943" s="104"/>
      <c r="L1943" s="104"/>
      <c r="M1943" s="104"/>
      <c r="P1943" s="104"/>
      <c r="Q1943" s="104"/>
      <c r="U1943" s="104"/>
      <c r="AQ1943" s="104"/>
      <c r="AR1943" s="104"/>
      <c r="AS1943" s="104"/>
      <c r="AT1943" s="104"/>
      <c r="AU1943" s="104"/>
      <c r="AV1943" s="104"/>
      <c r="AW1943" s="104"/>
      <c r="AX1943" s="104"/>
      <c r="AY1943" s="104"/>
      <c r="BH1943" s="104"/>
      <c r="BJ1943" s="104"/>
      <c r="BK1943" s="104"/>
      <c r="BL1943" s="104"/>
      <c r="BM1943" s="104"/>
      <c r="BN1943" s="104"/>
      <c r="BO1943" s="104"/>
      <c r="BP1943" s="104"/>
      <c r="BQ1943" s="104"/>
      <c r="BR1943" s="104"/>
      <c r="BS1943" s="104"/>
      <c r="BT1943" s="104"/>
      <c r="BV1943" s="104"/>
      <c r="BW1943" s="104"/>
      <c r="BX1943" s="104"/>
      <c r="BY1943" s="104"/>
      <c r="BZ1943" s="104"/>
      <c r="CA1943" s="104"/>
      <c r="CB1943" s="104"/>
      <c r="CC1943" s="104"/>
      <c r="CD1943" s="104"/>
      <c r="CE1943" s="104"/>
      <c r="CF1943" s="104"/>
      <c r="CG1943" s="104"/>
      <c r="CJ1943" s="104"/>
      <c r="CL1943" s="104"/>
      <c r="CM1943" s="104"/>
      <c r="CN1943" s="104"/>
      <c r="CO1943" s="104"/>
      <c r="CP1943" s="104"/>
      <c r="CQ1943" s="104"/>
      <c r="CR1943" s="104"/>
      <c r="CS1943" s="104"/>
      <c r="CT1943" s="104"/>
      <c r="CU1943" s="104"/>
    </row>
    <row r="1944" spans="1:99" ht="13" x14ac:dyDescent="0.3">
      <c r="A1944" s="104"/>
      <c r="B1944" s="104"/>
      <c r="C1944" s="104"/>
      <c r="D1944" s="104"/>
      <c r="E1944" s="104"/>
      <c r="F1944" s="104"/>
      <c r="G1944" s="104"/>
      <c r="H1944" s="104"/>
      <c r="I1944" s="104"/>
      <c r="J1944" s="104"/>
      <c r="K1944" s="104"/>
      <c r="L1944" s="104"/>
      <c r="M1944" s="104"/>
      <c r="P1944" s="104"/>
      <c r="Q1944" s="104"/>
      <c r="U1944" s="104"/>
      <c r="AQ1944" s="104"/>
      <c r="AR1944" s="104"/>
      <c r="AS1944" s="104"/>
      <c r="AT1944" s="104"/>
      <c r="AU1944" s="104"/>
      <c r="AV1944" s="104"/>
      <c r="AW1944" s="104"/>
      <c r="AX1944" s="104"/>
      <c r="AY1944" s="104"/>
      <c r="BH1944" s="104"/>
      <c r="BJ1944" s="104"/>
      <c r="BK1944" s="104"/>
      <c r="BL1944" s="104"/>
      <c r="BM1944" s="104"/>
      <c r="BN1944" s="104"/>
      <c r="BO1944" s="104"/>
      <c r="BP1944" s="104"/>
      <c r="BQ1944" s="104"/>
      <c r="BR1944" s="104"/>
      <c r="BS1944" s="104"/>
      <c r="BT1944" s="104"/>
      <c r="BV1944" s="104"/>
      <c r="BW1944" s="104"/>
      <c r="BX1944" s="104"/>
      <c r="BY1944" s="104"/>
      <c r="BZ1944" s="104"/>
      <c r="CA1944" s="104"/>
      <c r="CB1944" s="104"/>
      <c r="CC1944" s="104"/>
      <c r="CD1944" s="104"/>
      <c r="CE1944" s="104"/>
      <c r="CF1944" s="104"/>
      <c r="CG1944" s="104"/>
      <c r="CJ1944" s="104"/>
      <c r="CL1944" s="104"/>
      <c r="CM1944" s="104"/>
      <c r="CN1944" s="104"/>
      <c r="CO1944" s="104"/>
      <c r="CP1944" s="104"/>
      <c r="CQ1944" s="104"/>
      <c r="CR1944" s="104"/>
      <c r="CS1944" s="104"/>
      <c r="CT1944" s="104"/>
      <c r="CU1944" s="104"/>
    </row>
    <row r="1945" spans="1:99" ht="13" x14ac:dyDescent="0.3">
      <c r="A1945" s="104"/>
      <c r="B1945" s="104"/>
      <c r="C1945" s="104"/>
      <c r="D1945" s="104"/>
      <c r="E1945" s="104"/>
      <c r="F1945" s="104"/>
      <c r="G1945" s="104"/>
      <c r="H1945" s="104"/>
      <c r="I1945" s="104"/>
      <c r="J1945" s="104"/>
      <c r="K1945" s="104"/>
      <c r="L1945" s="104"/>
      <c r="M1945" s="104"/>
      <c r="P1945" s="104"/>
      <c r="Q1945" s="104"/>
      <c r="U1945" s="104"/>
      <c r="AQ1945" s="104"/>
      <c r="AR1945" s="104"/>
      <c r="AS1945" s="104"/>
      <c r="AT1945" s="104"/>
      <c r="AU1945" s="104"/>
      <c r="AV1945" s="104"/>
      <c r="AW1945" s="104"/>
      <c r="AX1945" s="104"/>
      <c r="AY1945" s="104"/>
      <c r="BH1945" s="104"/>
      <c r="BJ1945" s="104"/>
      <c r="BK1945" s="104"/>
      <c r="BL1945" s="104"/>
      <c r="BM1945" s="104"/>
      <c r="BN1945" s="104"/>
      <c r="BO1945" s="104"/>
      <c r="BP1945" s="104"/>
      <c r="BQ1945" s="104"/>
      <c r="BR1945" s="104"/>
      <c r="BS1945" s="104"/>
      <c r="BT1945" s="104"/>
      <c r="BV1945" s="104"/>
      <c r="BW1945" s="104"/>
      <c r="BX1945" s="104"/>
      <c r="BY1945" s="104"/>
      <c r="BZ1945" s="104"/>
      <c r="CA1945" s="104"/>
      <c r="CB1945" s="104"/>
      <c r="CC1945" s="104"/>
      <c r="CD1945" s="104"/>
      <c r="CE1945" s="104"/>
      <c r="CF1945" s="104"/>
      <c r="CG1945" s="104"/>
      <c r="CJ1945" s="104"/>
      <c r="CL1945" s="104"/>
      <c r="CM1945" s="104"/>
      <c r="CN1945" s="104"/>
      <c r="CO1945" s="104"/>
      <c r="CP1945" s="104"/>
      <c r="CQ1945" s="104"/>
      <c r="CR1945" s="104"/>
      <c r="CS1945" s="104"/>
      <c r="CT1945" s="104"/>
      <c r="CU1945" s="104"/>
    </row>
    <row r="1946" spans="1:99" ht="13" x14ac:dyDescent="0.3">
      <c r="A1946" s="104"/>
      <c r="B1946" s="104"/>
      <c r="C1946" s="104"/>
      <c r="D1946" s="104"/>
      <c r="E1946" s="104"/>
      <c r="F1946" s="104"/>
      <c r="G1946" s="104"/>
      <c r="H1946" s="104"/>
      <c r="I1946" s="104"/>
      <c r="J1946" s="104"/>
      <c r="K1946" s="104"/>
      <c r="L1946" s="104"/>
      <c r="M1946" s="104"/>
      <c r="P1946" s="104"/>
      <c r="Q1946" s="104"/>
      <c r="U1946" s="104"/>
      <c r="AQ1946" s="104"/>
      <c r="AR1946" s="104"/>
      <c r="AS1946" s="104"/>
      <c r="AT1946" s="104"/>
      <c r="AU1946" s="104"/>
      <c r="AV1946" s="104"/>
      <c r="AW1946" s="104"/>
      <c r="AX1946" s="104"/>
      <c r="AY1946" s="104"/>
      <c r="BH1946" s="104"/>
      <c r="BJ1946" s="104"/>
      <c r="BK1946" s="104"/>
      <c r="BL1946" s="104"/>
      <c r="BM1946" s="104"/>
      <c r="BN1946" s="104"/>
      <c r="BO1946" s="104"/>
      <c r="BP1946" s="104"/>
      <c r="BQ1946" s="104"/>
      <c r="BR1946" s="104"/>
      <c r="BS1946" s="104"/>
      <c r="BT1946" s="104"/>
      <c r="BV1946" s="104"/>
      <c r="BW1946" s="104"/>
      <c r="BX1946" s="104"/>
      <c r="BY1946" s="104"/>
      <c r="BZ1946" s="104"/>
      <c r="CA1946" s="104"/>
      <c r="CB1946" s="104"/>
      <c r="CC1946" s="104"/>
      <c r="CD1946" s="104"/>
      <c r="CE1946" s="104"/>
      <c r="CF1946" s="104"/>
      <c r="CG1946" s="104"/>
      <c r="CJ1946" s="104"/>
      <c r="CL1946" s="104"/>
      <c r="CM1946" s="104"/>
      <c r="CN1946" s="104"/>
      <c r="CO1946" s="104"/>
      <c r="CP1946" s="104"/>
      <c r="CQ1946" s="104"/>
      <c r="CR1946" s="104"/>
      <c r="CS1946" s="104"/>
      <c r="CT1946" s="104"/>
      <c r="CU1946" s="104"/>
    </row>
    <row r="1947" spans="1:99" ht="13" x14ac:dyDescent="0.3">
      <c r="A1947" s="104"/>
      <c r="B1947" s="104"/>
      <c r="C1947" s="104"/>
      <c r="D1947" s="104"/>
      <c r="E1947" s="104"/>
      <c r="F1947" s="104"/>
      <c r="G1947" s="104"/>
      <c r="H1947" s="104"/>
      <c r="I1947" s="104"/>
      <c r="J1947" s="104"/>
      <c r="K1947" s="104"/>
      <c r="L1947" s="104"/>
      <c r="M1947" s="104"/>
      <c r="P1947" s="104"/>
      <c r="Q1947" s="104"/>
      <c r="U1947" s="104"/>
      <c r="AQ1947" s="104"/>
      <c r="AR1947" s="104"/>
      <c r="AS1947" s="104"/>
      <c r="AT1947" s="104"/>
      <c r="AU1947" s="104"/>
      <c r="AV1947" s="104"/>
      <c r="AW1947" s="104"/>
      <c r="AX1947" s="104"/>
      <c r="AY1947" s="104"/>
      <c r="BH1947" s="104"/>
      <c r="BJ1947" s="104"/>
      <c r="BK1947" s="104"/>
      <c r="BL1947" s="104"/>
      <c r="BM1947" s="104"/>
      <c r="BN1947" s="104"/>
      <c r="BO1947" s="104"/>
      <c r="BP1947" s="104"/>
      <c r="BQ1947" s="104"/>
      <c r="BR1947" s="104"/>
      <c r="BS1947" s="104"/>
      <c r="BT1947" s="104"/>
      <c r="BV1947" s="104"/>
      <c r="BW1947" s="104"/>
      <c r="BX1947" s="104"/>
      <c r="BY1947" s="104"/>
      <c r="BZ1947" s="104"/>
      <c r="CA1947" s="104"/>
      <c r="CB1947" s="104"/>
      <c r="CC1947" s="104"/>
      <c r="CD1947" s="104"/>
      <c r="CE1947" s="104"/>
      <c r="CF1947" s="104"/>
      <c r="CG1947" s="104"/>
      <c r="CJ1947" s="104"/>
      <c r="CL1947" s="104"/>
      <c r="CM1947" s="104"/>
      <c r="CN1947" s="104"/>
      <c r="CO1947" s="104"/>
      <c r="CP1947" s="104"/>
      <c r="CQ1947" s="104"/>
      <c r="CR1947" s="104"/>
      <c r="CS1947" s="104"/>
      <c r="CT1947" s="104"/>
      <c r="CU1947" s="104"/>
    </row>
    <row r="1948" spans="1:99" ht="13" x14ac:dyDescent="0.3">
      <c r="A1948" s="104"/>
      <c r="B1948" s="104"/>
      <c r="C1948" s="104"/>
      <c r="D1948" s="104"/>
      <c r="E1948" s="104"/>
      <c r="F1948" s="104"/>
      <c r="G1948" s="104"/>
      <c r="H1948" s="104"/>
      <c r="I1948" s="104"/>
      <c r="J1948" s="104"/>
      <c r="K1948" s="104"/>
      <c r="L1948" s="104"/>
      <c r="M1948" s="104"/>
      <c r="P1948" s="104"/>
      <c r="Q1948" s="104"/>
      <c r="U1948" s="104"/>
      <c r="AQ1948" s="104"/>
      <c r="AR1948" s="104"/>
      <c r="AS1948" s="104"/>
      <c r="AT1948" s="104"/>
      <c r="AU1948" s="104"/>
      <c r="AV1948" s="104"/>
      <c r="AW1948" s="104"/>
      <c r="AX1948" s="104"/>
      <c r="AY1948" s="104"/>
      <c r="BH1948" s="104"/>
      <c r="BJ1948" s="104"/>
      <c r="BK1948" s="104"/>
      <c r="BL1948" s="104"/>
      <c r="BM1948" s="104"/>
      <c r="BN1948" s="104"/>
      <c r="BO1948" s="104"/>
      <c r="BP1948" s="104"/>
      <c r="BQ1948" s="104"/>
      <c r="BR1948" s="104"/>
      <c r="BS1948" s="104"/>
      <c r="BT1948" s="104"/>
      <c r="BV1948" s="104"/>
      <c r="BW1948" s="104"/>
      <c r="BX1948" s="104"/>
      <c r="BY1948" s="104"/>
      <c r="BZ1948" s="104"/>
      <c r="CA1948" s="104"/>
      <c r="CB1948" s="104"/>
      <c r="CC1948" s="104"/>
      <c r="CD1948" s="104"/>
      <c r="CE1948" s="104"/>
      <c r="CF1948" s="104"/>
      <c r="CG1948" s="104"/>
      <c r="CJ1948" s="104"/>
      <c r="CL1948" s="104"/>
      <c r="CM1948" s="104"/>
      <c r="CN1948" s="104"/>
      <c r="CO1948" s="104"/>
      <c r="CP1948" s="104"/>
      <c r="CQ1948" s="104"/>
      <c r="CR1948" s="104"/>
      <c r="CS1948" s="104"/>
      <c r="CT1948" s="104"/>
      <c r="CU1948" s="104"/>
    </row>
    <row r="1949" spans="1:99" ht="13" x14ac:dyDescent="0.3">
      <c r="A1949" s="104"/>
      <c r="B1949" s="104"/>
      <c r="C1949" s="104"/>
      <c r="D1949" s="104"/>
      <c r="E1949" s="104"/>
      <c r="F1949" s="104"/>
      <c r="G1949" s="104"/>
      <c r="H1949" s="104"/>
      <c r="I1949" s="104"/>
      <c r="J1949" s="104"/>
      <c r="K1949" s="104"/>
      <c r="L1949" s="104"/>
      <c r="M1949" s="104"/>
      <c r="P1949" s="104"/>
      <c r="Q1949" s="104"/>
      <c r="U1949" s="104"/>
      <c r="AQ1949" s="104"/>
      <c r="AR1949" s="104"/>
      <c r="AS1949" s="104"/>
      <c r="AT1949" s="104"/>
      <c r="AU1949" s="104"/>
      <c r="AV1949" s="104"/>
      <c r="AW1949" s="104"/>
      <c r="AX1949" s="104"/>
      <c r="AY1949" s="104"/>
      <c r="BH1949" s="104"/>
      <c r="BJ1949" s="104"/>
      <c r="BK1949" s="104"/>
      <c r="BL1949" s="104"/>
      <c r="BM1949" s="104"/>
      <c r="BN1949" s="104"/>
      <c r="BO1949" s="104"/>
      <c r="BP1949" s="104"/>
      <c r="BQ1949" s="104"/>
      <c r="BR1949" s="104"/>
      <c r="BS1949" s="104"/>
      <c r="BT1949" s="104"/>
      <c r="BV1949" s="104"/>
      <c r="BW1949" s="104"/>
      <c r="BX1949" s="104"/>
      <c r="BY1949" s="104"/>
      <c r="BZ1949" s="104"/>
      <c r="CA1949" s="104"/>
      <c r="CB1949" s="104"/>
      <c r="CC1949" s="104"/>
      <c r="CD1949" s="104"/>
      <c r="CE1949" s="104"/>
      <c r="CF1949" s="104"/>
      <c r="CG1949" s="104"/>
      <c r="CJ1949" s="104"/>
      <c r="CL1949" s="104"/>
      <c r="CM1949" s="104"/>
      <c r="CN1949" s="104"/>
      <c r="CO1949" s="104"/>
      <c r="CP1949" s="104"/>
      <c r="CQ1949" s="104"/>
      <c r="CR1949" s="104"/>
      <c r="CS1949" s="104"/>
      <c r="CT1949" s="104"/>
      <c r="CU1949" s="104"/>
    </row>
    <row r="1950" spans="1:99" ht="13" x14ac:dyDescent="0.3">
      <c r="A1950" s="104"/>
      <c r="B1950" s="104"/>
      <c r="C1950" s="104"/>
      <c r="D1950" s="104"/>
      <c r="E1950" s="104"/>
      <c r="F1950" s="104"/>
      <c r="G1950" s="104"/>
      <c r="H1950" s="104"/>
      <c r="I1950" s="104"/>
      <c r="J1950" s="104"/>
      <c r="K1950" s="104"/>
      <c r="L1950" s="104"/>
      <c r="M1950" s="104"/>
      <c r="P1950" s="104"/>
      <c r="Q1950" s="104"/>
      <c r="U1950" s="104"/>
      <c r="AQ1950" s="104"/>
      <c r="AR1950" s="104"/>
      <c r="AS1950" s="104"/>
      <c r="AT1950" s="104"/>
      <c r="AU1950" s="104"/>
      <c r="AV1950" s="104"/>
      <c r="AW1950" s="104"/>
      <c r="AX1950" s="104"/>
      <c r="AY1950" s="104"/>
      <c r="BH1950" s="104"/>
      <c r="BJ1950" s="104"/>
      <c r="BK1950" s="104"/>
      <c r="BL1950" s="104"/>
      <c r="BM1950" s="104"/>
      <c r="BN1950" s="104"/>
      <c r="BO1950" s="104"/>
      <c r="BP1950" s="104"/>
      <c r="BQ1950" s="104"/>
      <c r="BR1950" s="104"/>
      <c r="BS1950" s="104"/>
      <c r="BT1950" s="104"/>
      <c r="BV1950" s="104"/>
      <c r="BW1950" s="104"/>
      <c r="BX1950" s="104"/>
      <c r="BY1950" s="104"/>
      <c r="BZ1950" s="104"/>
      <c r="CA1950" s="104"/>
      <c r="CB1950" s="104"/>
      <c r="CC1950" s="104"/>
      <c r="CD1950" s="104"/>
      <c r="CE1950" s="104"/>
      <c r="CF1950" s="104"/>
      <c r="CG1950" s="104"/>
      <c r="CJ1950" s="104"/>
      <c r="CL1950" s="104"/>
      <c r="CM1950" s="104"/>
      <c r="CN1950" s="104"/>
      <c r="CO1950" s="104"/>
      <c r="CP1950" s="104"/>
      <c r="CQ1950" s="104"/>
      <c r="CR1950" s="104"/>
      <c r="CS1950" s="104"/>
      <c r="CT1950" s="104"/>
      <c r="CU1950" s="104"/>
    </row>
    <row r="1951" spans="1:99" ht="13" x14ac:dyDescent="0.3">
      <c r="A1951" s="104"/>
      <c r="B1951" s="104"/>
      <c r="C1951" s="104"/>
      <c r="D1951" s="104"/>
      <c r="E1951" s="104"/>
      <c r="F1951" s="104"/>
      <c r="G1951" s="104"/>
      <c r="H1951" s="104"/>
      <c r="I1951" s="104"/>
      <c r="J1951" s="104"/>
      <c r="K1951" s="104"/>
      <c r="L1951" s="104"/>
      <c r="M1951" s="104"/>
      <c r="P1951" s="104"/>
      <c r="Q1951" s="104"/>
      <c r="U1951" s="104"/>
      <c r="AQ1951" s="104"/>
      <c r="AR1951" s="104"/>
      <c r="AS1951" s="104"/>
      <c r="AT1951" s="104"/>
      <c r="AU1951" s="104"/>
      <c r="AV1951" s="104"/>
      <c r="AW1951" s="104"/>
      <c r="AX1951" s="104"/>
      <c r="AY1951" s="104"/>
      <c r="BH1951" s="104"/>
      <c r="BJ1951" s="104"/>
      <c r="BK1951" s="104"/>
      <c r="BL1951" s="104"/>
      <c r="BM1951" s="104"/>
      <c r="BN1951" s="104"/>
      <c r="BO1951" s="104"/>
      <c r="BP1951" s="104"/>
      <c r="BQ1951" s="104"/>
      <c r="BR1951" s="104"/>
      <c r="BS1951" s="104"/>
      <c r="BT1951" s="104"/>
      <c r="BV1951" s="104"/>
      <c r="BW1951" s="104"/>
      <c r="BX1951" s="104"/>
      <c r="BY1951" s="104"/>
      <c r="BZ1951" s="104"/>
      <c r="CA1951" s="104"/>
      <c r="CB1951" s="104"/>
      <c r="CC1951" s="104"/>
      <c r="CD1951" s="104"/>
      <c r="CE1951" s="104"/>
      <c r="CF1951" s="104"/>
      <c r="CG1951" s="104"/>
      <c r="CJ1951" s="104"/>
      <c r="CL1951" s="104"/>
      <c r="CM1951" s="104"/>
      <c r="CN1951" s="104"/>
      <c r="CO1951" s="104"/>
      <c r="CP1951" s="104"/>
      <c r="CQ1951" s="104"/>
      <c r="CR1951" s="104"/>
      <c r="CS1951" s="104"/>
      <c r="CT1951" s="104"/>
      <c r="CU1951" s="104"/>
    </row>
    <row r="1952" spans="1:99" ht="13" x14ac:dyDescent="0.3">
      <c r="A1952" s="104"/>
      <c r="B1952" s="104"/>
      <c r="C1952" s="104"/>
      <c r="D1952" s="104"/>
      <c r="E1952" s="104"/>
      <c r="F1952" s="104"/>
      <c r="G1952" s="104"/>
      <c r="H1952" s="104"/>
      <c r="I1952" s="104"/>
      <c r="J1952" s="104"/>
      <c r="K1952" s="104"/>
      <c r="L1952" s="104"/>
      <c r="M1952" s="104"/>
      <c r="P1952" s="104"/>
      <c r="Q1952" s="104"/>
      <c r="U1952" s="104"/>
      <c r="AQ1952" s="104"/>
      <c r="AR1952" s="104"/>
      <c r="AS1952" s="104"/>
      <c r="AT1952" s="104"/>
      <c r="AU1952" s="104"/>
      <c r="AV1952" s="104"/>
      <c r="AW1952" s="104"/>
      <c r="AX1952" s="104"/>
      <c r="AY1952" s="104"/>
      <c r="BH1952" s="104"/>
      <c r="BJ1952" s="104"/>
      <c r="BK1952" s="104"/>
      <c r="BL1952" s="104"/>
      <c r="BM1952" s="104"/>
      <c r="BN1952" s="104"/>
      <c r="BO1952" s="104"/>
      <c r="BP1952" s="104"/>
      <c r="BQ1952" s="104"/>
      <c r="BR1952" s="104"/>
      <c r="BS1952" s="104"/>
      <c r="BT1952" s="104"/>
      <c r="BV1952" s="104"/>
      <c r="BW1952" s="104"/>
      <c r="BX1952" s="104"/>
      <c r="BY1952" s="104"/>
      <c r="BZ1952" s="104"/>
      <c r="CA1952" s="104"/>
      <c r="CB1952" s="104"/>
      <c r="CC1952" s="104"/>
      <c r="CD1952" s="104"/>
      <c r="CE1952" s="104"/>
      <c r="CF1952" s="104"/>
      <c r="CG1952" s="104"/>
      <c r="CJ1952" s="104"/>
      <c r="CL1952" s="104"/>
      <c r="CM1952" s="104"/>
      <c r="CN1952" s="104"/>
      <c r="CO1952" s="104"/>
      <c r="CP1952" s="104"/>
      <c r="CQ1952" s="104"/>
      <c r="CR1952" s="104"/>
      <c r="CS1952" s="104"/>
      <c r="CT1952" s="104"/>
      <c r="CU1952" s="104"/>
    </row>
    <row r="1953" spans="1:99" ht="13" x14ac:dyDescent="0.3">
      <c r="A1953" s="104"/>
      <c r="B1953" s="104"/>
      <c r="C1953" s="104"/>
      <c r="D1953" s="104"/>
      <c r="E1953" s="104"/>
      <c r="F1953" s="104"/>
      <c r="G1953" s="104"/>
      <c r="H1953" s="104"/>
      <c r="I1953" s="104"/>
      <c r="J1953" s="104"/>
      <c r="K1953" s="104"/>
      <c r="L1953" s="104"/>
      <c r="M1953" s="104"/>
      <c r="P1953" s="104"/>
      <c r="Q1953" s="104"/>
      <c r="U1953" s="104"/>
      <c r="AQ1953" s="104"/>
      <c r="AR1953" s="104"/>
      <c r="AS1953" s="104"/>
      <c r="AT1953" s="104"/>
      <c r="AU1953" s="104"/>
      <c r="AV1953" s="104"/>
      <c r="AW1953" s="104"/>
      <c r="AX1953" s="104"/>
      <c r="AY1953" s="104"/>
      <c r="BH1953" s="104"/>
      <c r="BJ1953" s="104"/>
      <c r="BK1953" s="104"/>
      <c r="BL1953" s="104"/>
      <c r="BM1953" s="104"/>
      <c r="BN1953" s="104"/>
      <c r="BO1953" s="104"/>
      <c r="BP1953" s="104"/>
      <c r="BQ1953" s="104"/>
      <c r="BR1953" s="104"/>
      <c r="BS1953" s="104"/>
      <c r="BT1953" s="104"/>
      <c r="BV1953" s="104"/>
      <c r="BW1953" s="104"/>
      <c r="BX1953" s="104"/>
      <c r="BY1953" s="104"/>
      <c r="BZ1953" s="104"/>
      <c r="CA1953" s="104"/>
      <c r="CB1953" s="104"/>
      <c r="CC1953" s="104"/>
      <c r="CD1953" s="104"/>
      <c r="CE1953" s="104"/>
      <c r="CF1953" s="104"/>
      <c r="CG1953" s="104"/>
      <c r="CJ1953" s="104"/>
      <c r="CL1953" s="104"/>
      <c r="CM1953" s="104"/>
      <c r="CN1953" s="104"/>
      <c r="CO1953" s="104"/>
      <c r="CP1953" s="104"/>
      <c r="CQ1953" s="104"/>
      <c r="CR1953" s="104"/>
      <c r="CS1953" s="104"/>
      <c r="CT1953" s="104"/>
      <c r="CU1953" s="104"/>
    </row>
    <row r="1954" spans="1:99" ht="13" x14ac:dyDescent="0.3">
      <c r="A1954" s="104"/>
      <c r="B1954" s="104"/>
      <c r="C1954" s="104"/>
      <c r="D1954" s="104"/>
      <c r="E1954" s="104"/>
      <c r="F1954" s="104"/>
      <c r="G1954" s="104"/>
      <c r="H1954" s="104"/>
      <c r="I1954" s="104"/>
      <c r="J1954" s="104"/>
      <c r="K1954" s="104"/>
      <c r="L1954" s="104"/>
      <c r="M1954" s="104"/>
      <c r="P1954" s="104"/>
      <c r="Q1954" s="104"/>
      <c r="U1954" s="104"/>
      <c r="AQ1954" s="104"/>
      <c r="AR1954" s="104"/>
      <c r="AS1954" s="104"/>
      <c r="AT1954" s="104"/>
      <c r="AU1954" s="104"/>
      <c r="AV1954" s="104"/>
      <c r="AW1954" s="104"/>
      <c r="AX1954" s="104"/>
      <c r="AY1954" s="104"/>
      <c r="BH1954" s="104"/>
      <c r="BJ1954" s="104"/>
      <c r="BK1954" s="104"/>
      <c r="BL1954" s="104"/>
      <c r="BM1954" s="104"/>
      <c r="BN1954" s="104"/>
      <c r="BO1954" s="104"/>
      <c r="BP1954" s="104"/>
      <c r="BQ1954" s="104"/>
      <c r="BR1954" s="104"/>
      <c r="BS1954" s="104"/>
      <c r="BT1954" s="104"/>
      <c r="BV1954" s="104"/>
      <c r="BW1954" s="104"/>
      <c r="BX1954" s="104"/>
      <c r="BY1954" s="104"/>
      <c r="BZ1954" s="104"/>
      <c r="CA1954" s="104"/>
      <c r="CB1954" s="104"/>
      <c r="CC1954" s="104"/>
      <c r="CD1954" s="104"/>
      <c r="CE1954" s="104"/>
      <c r="CF1954" s="104"/>
      <c r="CG1954" s="104"/>
      <c r="CJ1954" s="104"/>
      <c r="CL1954" s="104"/>
      <c r="CM1954" s="104"/>
      <c r="CN1954" s="104"/>
      <c r="CO1954" s="104"/>
      <c r="CP1954" s="104"/>
      <c r="CQ1954" s="104"/>
      <c r="CR1954" s="104"/>
      <c r="CS1954" s="104"/>
      <c r="CT1954" s="104"/>
      <c r="CU1954" s="104"/>
    </row>
    <row r="1955" spans="1:99" ht="13" x14ac:dyDescent="0.3">
      <c r="A1955" s="104"/>
      <c r="B1955" s="104"/>
      <c r="C1955" s="104"/>
      <c r="D1955" s="104"/>
      <c r="E1955" s="104"/>
      <c r="F1955" s="104"/>
      <c r="G1955" s="104"/>
      <c r="H1955" s="104"/>
      <c r="I1955" s="104"/>
      <c r="J1955" s="104"/>
      <c r="K1955" s="104"/>
      <c r="L1955" s="104"/>
      <c r="M1955" s="104"/>
      <c r="P1955" s="104"/>
      <c r="Q1955" s="104"/>
      <c r="U1955" s="104"/>
      <c r="AQ1955" s="104"/>
      <c r="AR1955" s="104"/>
      <c r="AS1955" s="104"/>
      <c r="AT1955" s="104"/>
      <c r="AU1955" s="104"/>
      <c r="AV1955" s="104"/>
      <c r="AW1955" s="104"/>
      <c r="AX1955" s="104"/>
      <c r="AY1955" s="104"/>
      <c r="BH1955" s="104"/>
      <c r="BJ1955" s="104"/>
      <c r="BK1955" s="104"/>
      <c r="BL1955" s="104"/>
      <c r="BM1955" s="104"/>
      <c r="BN1955" s="104"/>
      <c r="BO1955" s="104"/>
      <c r="BP1955" s="104"/>
      <c r="BQ1955" s="104"/>
      <c r="BR1955" s="104"/>
      <c r="BS1955" s="104"/>
      <c r="BT1955" s="104"/>
      <c r="BV1955" s="104"/>
      <c r="BW1955" s="104"/>
      <c r="BX1955" s="104"/>
      <c r="BY1955" s="104"/>
      <c r="BZ1955" s="104"/>
      <c r="CA1955" s="104"/>
      <c r="CB1955" s="104"/>
      <c r="CC1955" s="104"/>
      <c r="CD1955" s="104"/>
      <c r="CE1955" s="104"/>
      <c r="CF1955" s="104"/>
      <c r="CG1955" s="104"/>
      <c r="CJ1955" s="104"/>
      <c r="CL1955" s="104"/>
      <c r="CM1955" s="104"/>
      <c r="CN1955" s="104"/>
      <c r="CO1955" s="104"/>
      <c r="CP1955" s="104"/>
      <c r="CQ1955" s="104"/>
      <c r="CR1955" s="104"/>
      <c r="CS1955" s="104"/>
      <c r="CT1955" s="104"/>
      <c r="CU1955" s="104"/>
    </row>
    <row r="1956" spans="1:99" ht="13" x14ac:dyDescent="0.3">
      <c r="A1956" s="104"/>
      <c r="B1956" s="104"/>
      <c r="C1956" s="104"/>
      <c r="D1956" s="104"/>
      <c r="E1956" s="104"/>
      <c r="F1956" s="104"/>
      <c r="G1956" s="104"/>
      <c r="H1956" s="104"/>
      <c r="I1956" s="104"/>
      <c r="J1956" s="104"/>
      <c r="K1956" s="104"/>
      <c r="L1956" s="104"/>
      <c r="M1956" s="104"/>
      <c r="P1956" s="104"/>
      <c r="Q1956" s="104"/>
      <c r="U1956" s="104"/>
      <c r="AQ1956" s="104"/>
      <c r="AR1956" s="104"/>
      <c r="AS1956" s="104"/>
      <c r="AT1956" s="104"/>
      <c r="AU1956" s="104"/>
      <c r="AV1956" s="104"/>
      <c r="AW1956" s="104"/>
      <c r="AX1956" s="104"/>
      <c r="AY1956" s="104"/>
      <c r="BH1956" s="104"/>
      <c r="BJ1956" s="104"/>
      <c r="BK1956" s="104"/>
      <c r="BL1956" s="104"/>
      <c r="BM1956" s="104"/>
      <c r="BN1956" s="104"/>
      <c r="BO1956" s="104"/>
      <c r="BP1956" s="104"/>
      <c r="BQ1956" s="104"/>
      <c r="BR1956" s="104"/>
      <c r="BS1956" s="104"/>
      <c r="BT1956" s="104"/>
      <c r="BV1956" s="104"/>
      <c r="BW1956" s="104"/>
      <c r="BX1956" s="104"/>
      <c r="BY1956" s="104"/>
      <c r="BZ1956" s="104"/>
      <c r="CA1956" s="104"/>
      <c r="CB1956" s="104"/>
      <c r="CC1956" s="104"/>
      <c r="CD1956" s="104"/>
      <c r="CE1956" s="104"/>
      <c r="CF1956" s="104"/>
      <c r="CG1956" s="104"/>
      <c r="CJ1956" s="104"/>
      <c r="CL1956" s="104"/>
      <c r="CM1956" s="104"/>
      <c r="CN1956" s="104"/>
      <c r="CO1956" s="104"/>
      <c r="CP1956" s="104"/>
      <c r="CQ1956" s="104"/>
      <c r="CR1956" s="104"/>
      <c r="CS1956" s="104"/>
      <c r="CT1956" s="104"/>
      <c r="CU1956" s="104"/>
    </row>
    <row r="1957" spans="1:99" ht="13" x14ac:dyDescent="0.3">
      <c r="A1957" s="104"/>
      <c r="B1957" s="104"/>
      <c r="C1957" s="104"/>
      <c r="D1957" s="104"/>
      <c r="E1957" s="104"/>
      <c r="F1957" s="104"/>
      <c r="G1957" s="104"/>
      <c r="H1957" s="104"/>
      <c r="I1957" s="104"/>
      <c r="J1957" s="104"/>
      <c r="K1957" s="104"/>
      <c r="L1957" s="104"/>
      <c r="M1957" s="104"/>
      <c r="P1957" s="104"/>
      <c r="Q1957" s="104"/>
      <c r="U1957" s="104"/>
      <c r="AQ1957" s="104"/>
      <c r="AR1957" s="104"/>
      <c r="AS1957" s="104"/>
      <c r="AT1957" s="104"/>
      <c r="AU1957" s="104"/>
      <c r="AV1957" s="104"/>
      <c r="AW1957" s="104"/>
      <c r="AX1957" s="104"/>
      <c r="AY1957" s="104"/>
      <c r="BH1957" s="104"/>
      <c r="BJ1957" s="104"/>
      <c r="BK1957" s="104"/>
      <c r="BL1957" s="104"/>
      <c r="BM1957" s="104"/>
      <c r="BN1957" s="104"/>
      <c r="BO1957" s="104"/>
      <c r="BP1957" s="104"/>
      <c r="BQ1957" s="104"/>
      <c r="BR1957" s="104"/>
      <c r="BS1957" s="104"/>
      <c r="BT1957" s="104"/>
      <c r="BV1957" s="104"/>
      <c r="BW1957" s="104"/>
      <c r="BX1957" s="104"/>
      <c r="BY1957" s="104"/>
      <c r="BZ1957" s="104"/>
      <c r="CA1957" s="104"/>
      <c r="CB1957" s="104"/>
      <c r="CC1957" s="104"/>
      <c r="CD1957" s="104"/>
      <c r="CE1957" s="104"/>
      <c r="CF1957" s="104"/>
      <c r="CG1957" s="104"/>
      <c r="CJ1957" s="104"/>
      <c r="CL1957" s="104"/>
      <c r="CM1957" s="104"/>
      <c r="CN1957" s="104"/>
      <c r="CO1957" s="104"/>
      <c r="CP1957" s="104"/>
      <c r="CQ1957" s="104"/>
      <c r="CR1957" s="104"/>
      <c r="CS1957" s="104"/>
      <c r="CT1957" s="104"/>
      <c r="CU1957" s="104"/>
    </row>
    <row r="1958" spans="1:99" ht="13" x14ac:dyDescent="0.3">
      <c r="A1958" s="104"/>
      <c r="B1958" s="104"/>
      <c r="C1958" s="104"/>
      <c r="D1958" s="104"/>
      <c r="E1958" s="104"/>
      <c r="F1958" s="104"/>
      <c r="G1958" s="104"/>
      <c r="H1958" s="104"/>
      <c r="I1958" s="104"/>
      <c r="J1958" s="104"/>
      <c r="K1958" s="104"/>
      <c r="L1958" s="104"/>
      <c r="M1958" s="104"/>
      <c r="P1958" s="104"/>
      <c r="Q1958" s="104"/>
      <c r="U1958" s="104"/>
      <c r="AQ1958" s="104"/>
      <c r="AR1958" s="104"/>
      <c r="AS1958" s="104"/>
      <c r="AT1958" s="104"/>
      <c r="AU1958" s="104"/>
      <c r="AV1958" s="104"/>
      <c r="AW1958" s="104"/>
      <c r="AX1958" s="104"/>
      <c r="AY1958" s="104"/>
      <c r="BH1958" s="104"/>
      <c r="BJ1958" s="104"/>
      <c r="BK1958" s="104"/>
      <c r="BL1958" s="104"/>
      <c r="BM1958" s="104"/>
      <c r="BN1958" s="104"/>
      <c r="BO1958" s="104"/>
      <c r="BP1958" s="104"/>
      <c r="BQ1958" s="104"/>
      <c r="BR1958" s="104"/>
      <c r="BS1958" s="104"/>
      <c r="BT1958" s="104"/>
      <c r="BV1958" s="104"/>
      <c r="BW1958" s="104"/>
      <c r="BX1958" s="104"/>
      <c r="BY1958" s="104"/>
      <c r="BZ1958" s="104"/>
      <c r="CA1958" s="104"/>
      <c r="CB1958" s="104"/>
      <c r="CC1958" s="104"/>
      <c r="CD1958" s="104"/>
      <c r="CE1958" s="104"/>
      <c r="CF1958" s="104"/>
      <c r="CG1958" s="104"/>
      <c r="CJ1958" s="104"/>
      <c r="CL1958" s="104"/>
      <c r="CM1958" s="104"/>
      <c r="CN1958" s="104"/>
      <c r="CO1958" s="104"/>
      <c r="CP1958" s="104"/>
      <c r="CQ1958" s="104"/>
      <c r="CR1958" s="104"/>
      <c r="CS1958" s="104"/>
      <c r="CT1958" s="104"/>
      <c r="CU1958" s="104"/>
    </row>
    <row r="1959" spans="1:99" ht="13" x14ac:dyDescent="0.3">
      <c r="A1959" s="104"/>
      <c r="B1959" s="104"/>
      <c r="C1959" s="104"/>
      <c r="D1959" s="104"/>
      <c r="E1959" s="104"/>
      <c r="F1959" s="104"/>
      <c r="G1959" s="104"/>
      <c r="H1959" s="104"/>
      <c r="I1959" s="104"/>
      <c r="J1959" s="104"/>
      <c r="K1959" s="104"/>
      <c r="L1959" s="104"/>
      <c r="M1959" s="104"/>
      <c r="P1959" s="104"/>
      <c r="Q1959" s="104"/>
      <c r="U1959" s="104"/>
      <c r="AQ1959" s="104"/>
      <c r="AR1959" s="104"/>
      <c r="AS1959" s="104"/>
      <c r="AT1959" s="104"/>
      <c r="AU1959" s="104"/>
      <c r="AV1959" s="104"/>
      <c r="AW1959" s="104"/>
      <c r="AX1959" s="104"/>
      <c r="AY1959" s="104"/>
      <c r="BH1959" s="104"/>
      <c r="BJ1959" s="104"/>
      <c r="BK1959" s="104"/>
      <c r="BL1959" s="104"/>
      <c r="BM1959" s="104"/>
      <c r="BN1959" s="104"/>
      <c r="BO1959" s="104"/>
      <c r="BP1959" s="104"/>
      <c r="BQ1959" s="104"/>
      <c r="BR1959" s="104"/>
      <c r="BS1959" s="104"/>
      <c r="BT1959" s="104"/>
      <c r="BV1959" s="104"/>
      <c r="BW1959" s="104"/>
      <c r="BX1959" s="104"/>
      <c r="BY1959" s="104"/>
      <c r="BZ1959" s="104"/>
      <c r="CA1959" s="104"/>
      <c r="CB1959" s="104"/>
      <c r="CC1959" s="104"/>
      <c r="CD1959" s="104"/>
      <c r="CE1959" s="104"/>
      <c r="CF1959" s="104"/>
      <c r="CG1959" s="104"/>
      <c r="CJ1959" s="104"/>
      <c r="CL1959" s="104"/>
      <c r="CM1959" s="104"/>
      <c r="CN1959" s="104"/>
      <c r="CO1959" s="104"/>
      <c r="CP1959" s="104"/>
      <c r="CQ1959" s="104"/>
      <c r="CR1959" s="104"/>
      <c r="CS1959" s="104"/>
      <c r="CT1959" s="104"/>
      <c r="CU1959" s="104"/>
    </row>
    <row r="1960" spans="1:99" ht="13" x14ac:dyDescent="0.3">
      <c r="A1960" s="104"/>
      <c r="B1960" s="104"/>
      <c r="C1960" s="104"/>
      <c r="D1960" s="104"/>
      <c r="E1960" s="104"/>
      <c r="F1960" s="104"/>
      <c r="G1960" s="104"/>
      <c r="H1960" s="104"/>
      <c r="I1960" s="104"/>
      <c r="J1960" s="104"/>
      <c r="K1960" s="104"/>
      <c r="L1960" s="104"/>
      <c r="M1960" s="104"/>
      <c r="P1960" s="104"/>
      <c r="Q1960" s="104"/>
      <c r="U1960" s="104"/>
      <c r="AQ1960" s="104"/>
      <c r="AR1960" s="104"/>
      <c r="AS1960" s="104"/>
      <c r="AT1960" s="104"/>
      <c r="AU1960" s="104"/>
      <c r="AV1960" s="104"/>
      <c r="AW1960" s="104"/>
      <c r="AX1960" s="104"/>
      <c r="AY1960" s="104"/>
      <c r="BH1960" s="104"/>
      <c r="BJ1960" s="104"/>
      <c r="BK1960" s="104"/>
      <c r="BL1960" s="104"/>
      <c r="BM1960" s="104"/>
      <c r="BN1960" s="104"/>
      <c r="BO1960" s="104"/>
      <c r="BP1960" s="104"/>
      <c r="BQ1960" s="104"/>
      <c r="BR1960" s="104"/>
      <c r="BS1960" s="104"/>
      <c r="BT1960" s="104"/>
      <c r="BV1960" s="104"/>
      <c r="BW1960" s="104"/>
      <c r="BX1960" s="104"/>
      <c r="BY1960" s="104"/>
      <c r="BZ1960" s="104"/>
      <c r="CA1960" s="104"/>
      <c r="CB1960" s="104"/>
      <c r="CC1960" s="104"/>
      <c r="CD1960" s="104"/>
      <c r="CE1960" s="104"/>
      <c r="CF1960" s="104"/>
      <c r="CG1960" s="104"/>
      <c r="CJ1960" s="104"/>
      <c r="CL1960" s="104"/>
      <c r="CM1960" s="104"/>
      <c r="CN1960" s="104"/>
      <c r="CO1960" s="104"/>
      <c r="CP1960" s="104"/>
      <c r="CQ1960" s="104"/>
      <c r="CR1960" s="104"/>
      <c r="CS1960" s="104"/>
      <c r="CT1960" s="104"/>
      <c r="CU1960" s="104"/>
    </row>
    <row r="1961" spans="1:99" ht="13" x14ac:dyDescent="0.3">
      <c r="A1961" s="104"/>
      <c r="B1961" s="104"/>
      <c r="C1961" s="104"/>
      <c r="D1961" s="104"/>
      <c r="E1961" s="104"/>
      <c r="F1961" s="104"/>
      <c r="G1961" s="104"/>
      <c r="H1961" s="104"/>
      <c r="I1961" s="104"/>
      <c r="J1961" s="104"/>
      <c r="K1961" s="104"/>
      <c r="L1961" s="104"/>
      <c r="M1961" s="104"/>
      <c r="P1961" s="104"/>
      <c r="Q1961" s="104"/>
      <c r="U1961" s="104"/>
      <c r="AQ1961" s="104"/>
      <c r="AR1961" s="104"/>
      <c r="AS1961" s="104"/>
      <c r="AT1961" s="104"/>
      <c r="AU1961" s="104"/>
      <c r="AV1961" s="104"/>
      <c r="AW1961" s="104"/>
      <c r="AX1961" s="104"/>
      <c r="AY1961" s="104"/>
      <c r="BH1961" s="104"/>
      <c r="BJ1961" s="104"/>
      <c r="BK1961" s="104"/>
      <c r="BL1961" s="104"/>
      <c r="BM1961" s="104"/>
      <c r="BN1961" s="104"/>
      <c r="BO1961" s="104"/>
      <c r="BP1961" s="104"/>
      <c r="BQ1961" s="104"/>
      <c r="BR1961" s="104"/>
      <c r="BS1961" s="104"/>
      <c r="BT1961" s="104"/>
      <c r="BV1961" s="104"/>
      <c r="BW1961" s="104"/>
      <c r="BX1961" s="104"/>
      <c r="BY1961" s="104"/>
      <c r="BZ1961" s="104"/>
      <c r="CA1961" s="104"/>
      <c r="CB1961" s="104"/>
      <c r="CC1961" s="104"/>
      <c r="CD1961" s="104"/>
      <c r="CE1961" s="104"/>
      <c r="CF1961" s="104"/>
      <c r="CG1961" s="104"/>
      <c r="CJ1961" s="104"/>
      <c r="CL1961" s="104"/>
      <c r="CM1961" s="104"/>
      <c r="CN1961" s="104"/>
      <c r="CO1961" s="104"/>
      <c r="CP1961" s="104"/>
      <c r="CQ1961" s="104"/>
      <c r="CR1961" s="104"/>
      <c r="CS1961" s="104"/>
      <c r="CT1961" s="104"/>
      <c r="CU1961" s="104"/>
    </row>
    <row r="1962" spans="1:99" ht="13" x14ac:dyDescent="0.3">
      <c r="A1962" s="104"/>
      <c r="B1962" s="104"/>
      <c r="C1962" s="104"/>
      <c r="D1962" s="104"/>
      <c r="E1962" s="104"/>
      <c r="F1962" s="104"/>
      <c r="G1962" s="104"/>
      <c r="H1962" s="104"/>
      <c r="I1962" s="104"/>
      <c r="J1962" s="104"/>
      <c r="K1962" s="104"/>
      <c r="L1962" s="104"/>
      <c r="M1962" s="104"/>
      <c r="P1962" s="104"/>
      <c r="Q1962" s="104"/>
      <c r="U1962" s="104"/>
      <c r="AQ1962" s="104"/>
      <c r="AR1962" s="104"/>
      <c r="AS1962" s="104"/>
      <c r="AT1962" s="104"/>
      <c r="AU1962" s="104"/>
      <c r="AV1962" s="104"/>
      <c r="AW1962" s="104"/>
      <c r="AX1962" s="104"/>
      <c r="AY1962" s="104"/>
      <c r="BH1962" s="104"/>
      <c r="BJ1962" s="104"/>
      <c r="BK1962" s="104"/>
      <c r="BL1962" s="104"/>
      <c r="BM1962" s="104"/>
      <c r="BN1962" s="104"/>
      <c r="BO1962" s="104"/>
      <c r="BP1962" s="104"/>
      <c r="BQ1962" s="104"/>
      <c r="BR1962" s="104"/>
      <c r="BS1962" s="104"/>
      <c r="BT1962" s="104"/>
      <c r="BV1962" s="104"/>
      <c r="BW1962" s="104"/>
      <c r="BX1962" s="104"/>
      <c r="BY1962" s="104"/>
      <c r="BZ1962" s="104"/>
      <c r="CA1962" s="104"/>
      <c r="CB1962" s="104"/>
      <c r="CC1962" s="104"/>
      <c r="CD1962" s="104"/>
      <c r="CE1962" s="104"/>
      <c r="CF1962" s="104"/>
      <c r="CG1962" s="104"/>
      <c r="CJ1962" s="104"/>
      <c r="CL1962" s="104"/>
      <c r="CM1962" s="104"/>
      <c r="CN1962" s="104"/>
      <c r="CO1962" s="104"/>
      <c r="CP1962" s="104"/>
      <c r="CQ1962" s="104"/>
      <c r="CR1962" s="104"/>
      <c r="CS1962" s="104"/>
      <c r="CT1962" s="104"/>
      <c r="CU1962" s="104"/>
    </row>
    <row r="1963" spans="1:99" ht="13" x14ac:dyDescent="0.3">
      <c r="A1963" s="104"/>
      <c r="B1963" s="104"/>
      <c r="C1963" s="104"/>
      <c r="D1963" s="104"/>
      <c r="E1963" s="104"/>
      <c r="F1963" s="104"/>
      <c r="G1963" s="104"/>
      <c r="H1963" s="104"/>
      <c r="I1963" s="104"/>
      <c r="J1963" s="104"/>
      <c r="K1963" s="104"/>
      <c r="L1963" s="104"/>
      <c r="M1963" s="104"/>
      <c r="P1963" s="104"/>
      <c r="Q1963" s="104"/>
      <c r="U1963" s="104"/>
      <c r="AQ1963" s="104"/>
      <c r="AR1963" s="104"/>
      <c r="AS1963" s="104"/>
      <c r="AT1963" s="104"/>
      <c r="AU1963" s="104"/>
      <c r="AV1963" s="104"/>
      <c r="AW1963" s="104"/>
      <c r="AX1963" s="104"/>
      <c r="AY1963" s="104"/>
      <c r="BH1963" s="104"/>
      <c r="BJ1963" s="104"/>
      <c r="BK1963" s="104"/>
      <c r="BL1963" s="104"/>
      <c r="BM1963" s="104"/>
      <c r="BN1963" s="104"/>
      <c r="BO1963" s="104"/>
      <c r="BP1963" s="104"/>
      <c r="BQ1963" s="104"/>
      <c r="BR1963" s="104"/>
      <c r="BS1963" s="104"/>
      <c r="BT1963" s="104"/>
      <c r="BV1963" s="104"/>
      <c r="BW1963" s="104"/>
      <c r="BX1963" s="104"/>
      <c r="BY1963" s="104"/>
      <c r="BZ1963" s="104"/>
      <c r="CA1963" s="104"/>
      <c r="CB1963" s="104"/>
      <c r="CC1963" s="104"/>
      <c r="CD1963" s="104"/>
      <c r="CE1963" s="104"/>
      <c r="CF1963" s="104"/>
      <c r="CG1963" s="104"/>
      <c r="CJ1963" s="104"/>
      <c r="CL1963" s="104"/>
      <c r="CM1963" s="104"/>
      <c r="CN1963" s="104"/>
      <c r="CO1963" s="104"/>
      <c r="CP1963" s="104"/>
      <c r="CQ1963" s="104"/>
      <c r="CR1963" s="104"/>
      <c r="CS1963" s="104"/>
      <c r="CT1963" s="104"/>
      <c r="CU1963" s="104"/>
    </row>
    <row r="1964" spans="1:99" ht="13" x14ac:dyDescent="0.3">
      <c r="A1964" s="104"/>
      <c r="B1964" s="104"/>
      <c r="C1964" s="104"/>
      <c r="D1964" s="104"/>
      <c r="E1964" s="104"/>
      <c r="F1964" s="104"/>
      <c r="G1964" s="104"/>
      <c r="H1964" s="104"/>
      <c r="I1964" s="104"/>
      <c r="J1964" s="104"/>
      <c r="K1964" s="104"/>
      <c r="L1964" s="104"/>
      <c r="M1964" s="104"/>
      <c r="P1964" s="104"/>
      <c r="Q1964" s="104"/>
      <c r="U1964" s="104"/>
      <c r="AQ1964" s="104"/>
      <c r="AR1964" s="104"/>
      <c r="AS1964" s="104"/>
      <c r="AT1964" s="104"/>
      <c r="AU1964" s="104"/>
      <c r="AV1964" s="104"/>
      <c r="AW1964" s="104"/>
      <c r="AX1964" s="104"/>
      <c r="AY1964" s="104"/>
      <c r="BH1964" s="104"/>
      <c r="BJ1964" s="104"/>
      <c r="BK1964" s="104"/>
      <c r="BL1964" s="104"/>
      <c r="BM1964" s="104"/>
      <c r="BN1964" s="104"/>
      <c r="BO1964" s="104"/>
      <c r="BP1964" s="104"/>
      <c r="BQ1964" s="104"/>
      <c r="BR1964" s="104"/>
      <c r="BS1964" s="104"/>
      <c r="BT1964" s="104"/>
      <c r="BV1964" s="104"/>
      <c r="BW1964" s="104"/>
      <c r="BX1964" s="104"/>
      <c r="BY1964" s="104"/>
      <c r="BZ1964" s="104"/>
      <c r="CA1964" s="104"/>
      <c r="CB1964" s="104"/>
      <c r="CC1964" s="104"/>
      <c r="CD1964" s="104"/>
      <c r="CE1964" s="104"/>
      <c r="CF1964" s="104"/>
      <c r="CG1964" s="104"/>
      <c r="CJ1964" s="104"/>
      <c r="CL1964" s="104"/>
      <c r="CM1964" s="104"/>
      <c r="CN1964" s="104"/>
      <c r="CO1964" s="104"/>
      <c r="CP1964" s="104"/>
      <c r="CQ1964" s="104"/>
      <c r="CR1964" s="104"/>
      <c r="CS1964" s="104"/>
      <c r="CT1964" s="104"/>
      <c r="CU1964" s="104"/>
    </row>
    <row r="1965" spans="1:99" ht="13" x14ac:dyDescent="0.3">
      <c r="A1965" s="104"/>
      <c r="B1965" s="104"/>
      <c r="C1965" s="104"/>
      <c r="D1965" s="104"/>
      <c r="E1965" s="104"/>
      <c r="F1965" s="104"/>
      <c r="G1965" s="104"/>
      <c r="H1965" s="104"/>
      <c r="I1965" s="104"/>
      <c r="J1965" s="104"/>
      <c r="K1965" s="104"/>
      <c r="L1965" s="104"/>
      <c r="M1965" s="104"/>
      <c r="P1965" s="104"/>
      <c r="Q1965" s="104"/>
      <c r="U1965" s="104"/>
      <c r="AQ1965" s="104"/>
      <c r="AR1965" s="104"/>
      <c r="AS1965" s="104"/>
      <c r="AT1965" s="104"/>
      <c r="AU1965" s="104"/>
      <c r="AV1965" s="104"/>
      <c r="AW1965" s="104"/>
      <c r="AX1965" s="104"/>
      <c r="AY1965" s="104"/>
      <c r="BH1965" s="104"/>
      <c r="BJ1965" s="104"/>
      <c r="BK1965" s="104"/>
      <c r="BL1965" s="104"/>
      <c r="BM1965" s="104"/>
      <c r="BN1965" s="104"/>
      <c r="BO1965" s="104"/>
      <c r="BP1965" s="104"/>
      <c r="BQ1965" s="104"/>
      <c r="BR1965" s="104"/>
      <c r="BS1965" s="104"/>
      <c r="BT1965" s="104"/>
      <c r="BV1965" s="104"/>
      <c r="BW1965" s="104"/>
      <c r="BX1965" s="104"/>
      <c r="BY1965" s="104"/>
      <c r="BZ1965" s="104"/>
      <c r="CA1965" s="104"/>
      <c r="CB1965" s="104"/>
      <c r="CC1965" s="104"/>
      <c r="CD1965" s="104"/>
      <c r="CE1965" s="104"/>
      <c r="CF1965" s="104"/>
      <c r="CG1965" s="104"/>
      <c r="CJ1965" s="104"/>
      <c r="CL1965" s="104"/>
      <c r="CM1965" s="104"/>
      <c r="CN1965" s="104"/>
      <c r="CO1965" s="104"/>
      <c r="CP1965" s="104"/>
      <c r="CQ1965" s="104"/>
      <c r="CR1965" s="104"/>
      <c r="CS1965" s="104"/>
      <c r="CT1965" s="104"/>
      <c r="CU1965" s="104"/>
    </row>
    <row r="1966" spans="1:99" ht="13" x14ac:dyDescent="0.3">
      <c r="A1966" s="104"/>
      <c r="B1966" s="104"/>
      <c r="C1966" s="104"/>
      <c r="D1966" s="104"/>
      <c r="E1966" s="104"/>
      <c r="F1966" s="104"/>
      <c r="G1966" s="104"/>
      <c r="H1966" s="104"/>
      <c r="I1966" s="104"/>
      <c r="J1966" s="104"/>
      <c r="K1966" s="104"/>
      <c r="L1966" s="104"/>
      <c r="M1966" s="104"/>
      <c r="P1966" s="104"/>
      <c r="Q1966" s="104"/>
      <c r="U1966" s="104"/>
      <c r="AQ1966" s="104"/>
      <c r="AR1966" s="104"/>
      <c r="AS1966" s="104"/>
      <c r="AT1966" s="104"/>
      <c r="AU1966" s="104"/>
      <c r="AV1966" s="104"/>
      <c r="AW1966" s="104"/>
      <c r="AX1966" s="104"/>
      <c r="AY1966" s="104"/>
      <c r="BH1966" s="104"/>
      <c r="BJ1966" s="104"/>
      <c r="BK1966" s="104"/>
      <c r="BL1966" s="104"/>
      <c r="BM1966" s="104"/>
      <c r="BN1966" s="104"/>
      <c r="BO1966" s="104"/>
      <c r="BP1966" s="104"/>
      <c r="BQ1966" s="104"/>
      <c r="BR1966" s="104"/>
      <c r="BS1966" s="104"/>
      <c r="BT1966" s="104"/>
      <c r="BV1966" s="104"/>
      <c r="BW1966" s="104"/>
      <c r="BX1966" s="104"/>
      <c r="BY1966" s="104"/>
      <c r="BZ1966" s="104"/>
      <c r="CA1966" s="104"/>
      <c r="CB1966" s="104"/>
      <c r="CC1966" s="104"/>
      <c r="CD1966" s="104"/>
      <c r="CE1966" s="104"/>
      <c r="CF1966" s="104"/>
      <c r="CG1966" s="104"/>
      <c r="CJ1966" s="104"/>
      <c r="CL1966" s="104"/>
      <c r="CM1966" s="104"/>
      <c r="CN1966" s="104"/>
      <c r="CO1966" s="104"/>
      <c r="CP1966" s="104"/>
      <c r="CQ1966" s="104"/>
      <c r="CR1966" s="104"/>
      <c r="CS1966" s="104"/>
      <c r="CT1966" s="104"/>
      <c r="CU1966" s="104"/>
    </row>
    <row r="1967" spans="1:99" ht="13" x14ac:dyDescent="0.3">
      <c r="A1967" s="104"/>
      <c r="B1967" s="104"/>
      <c r="C1967" s="104"/>
      <c r="D1967" s="104"/>
      <c r="E1967" s="104"/>
      <c r="F1967" s="104"/>
      <c r="G1967" s="104"/>
      <c r="H1967" s="104"/>
      <c r="I1967" s="104"/>
      <c r="J1967" s="104"/>
      <c r="K1967" s="104"/>
      <c r="L1967" s="104"/>
      <c r="M1967" s="104"/>
      <c r="P1967" s="104"/>
      <c r="Q1967" s="104"/>
      <c r="U1967" s="104"/>
      <c r="AQ1967" s="104"/>
      <c r="AR1967" s="104"/>
      <c r="AS1967" s="104"/>
      <c r="AT1967" s="104"/>
      <c r="AU1967" s="104"/>
      <c r="AV1967" s="104"/>
      <c r="AW1967" s="104"/>
      <c r="AX1967" s="104"/>
      <c r="AY1967" s="104"/>
      <c r="BH1967" s="104"/>
      <c r="BJ1967" s="104"/>
      <c r="BK1967" s="104"/>
      <c r="BL1967" s="104"/>
      <c r="BM1967" s="104"/>
      <c r="BN1967" s="104"/>
      <c r="BO1967" s="104"/>
      <c r="BP1967" s="104"/>
      <c r="BQ1967" s="104"/>
      <c r="BR1967" s="104"/>
      <c r="BS1967" s="104"/>
      <c r="BT1967" s="104"/>
      <c r="BV1967" s="104"/>
      <c r="BW1967" s="104"/>
      <c r="BX1967" s="104"/>
      <c r="BY1967" s="104"/>
      <c r="BZ1967" s="104"/>
      <c r="CA1967" s="104"/>
      <c r="CB1967" s="104"/>
      <c r="CC1967" s="104"/>
      <c r="CD1967" s="104"/>
      <c r="CE1967" s="104"/>
      <c r="CF1967" s="104"/>
      <c r="CG1967" s="104"/>
      <c r="CJ1967" s="104"/>
      <c r="CL1967" s="104"/>
      <c r="CM1967" s="104"/>
      <c r="CN1967" s="104"/>
      <c r="CO1967" s="104"/>
      <c r="CP1967" s="104"/>
      <c r="CQ1967" s="104"/>
      <c r="CR1967" s="104"/>
      <c r="CS1967" s="104"/>
      <c r="CT1967" s="104"/>
      <c r="CU1967" s="104"/>
    </row>
    <row r="1968" spans="1:99" ht="13" x14ac:dyDescent="0.3">
      <c r="A1968" s="104"/>
      <c r="B1968" s="104"/>
      <c r="C1968" s="104"/>
      <c r="D1968" s="104"/>
      <c r="E1968" s="104"/>
      <c r="F1968" s="104"/>
      <c r="G1968" s="104"/>
      <c r="H1968" s="104"/>
      <c r="I1968" s="104"/>
      <c r="J1968" s="104"/>
      <c r="K1968" s="104"/>
      <c r="L1968" s="104"/>
      <c r="M1968" s="104"/>
      <c r="P1968" s="104"/>
      <c r="Q1968" s="104"/>
      <c r="U1968" s="104"/>
      <c r="AQ1968" s="104"/>
      <c r="AR1968" s="104"/>
      <c r="AS1968" s="104"/>
      <c r="AT1968" s="104"/>
      <c r="AU1968" s="104"/>
      <c r="AV1968" s="104"/>
      <c r="AW1968" s="104"/>
      <c r="AX1968" s="104"/>
      <c r="AY1968" s="104"/>
      <c r="BH1968" s="104"/>
      <c r="BJ1968" s="104"/>
      <c r="BK1968" s="104"/>
      <c r="BL1968" s="104"/>
      <c r="BM1968" s="104"/>
      <c r="BN1968" s="104"/>
      <c r="BO1968" s="104"/>
      <c r="BP1968" s="104"/>
      <c r="BQ1968" s="104"/>
      <c r="BR1968" s="104"/>
      <c r="BS1968" s="104"/>
      <c r="BT1968" s="104"/>
      <c r="BV1968" s="104"/>
      <c r="BW1968" s="104"/>
      <c r="BX1968" s="104"/>
      <c r="BY1968" s="104"/>
      <c r="BZ1968" s="104"/>
      <c r="CA1968" s="104"/>
      <c r="CB1968" s="104"/>
      <c r="CC1968" s="104"/>
      <c r="CD1968" s="104"/>
      <c r="CE1968" s="104"/>
      <c r="CF1968" s="104"/>
      <c r="CG1968" s="104"/>
      <c r="CJ1968" s="104"/>
      <c r="CL1968" s="104"/>
      <c r="CM1968" s="104"/>
      <c r="CN1968" s="104"/>
      <c r="CO1968" s="104"/>
      <c r="CP1968" s="104"/>
      <c r="CQ1968" s="104"/>
      <c r="CR1968" s="104"/>
      <c r="CS1968" s="104"/>
      <c r="CT1968" s="104"/>
      <c r="CU1968" s="104"/>
    </row>
    <row r="1969" spans="1:99" ht="13" x14ac:dyDescent="0.3">
      <c r="A1969" s="104"/>
      <c r="B1969" s="104"/>
      <c r="C1969" s="104"/>
      <c r="D1969" s="104"/>
      <c r="E1969" s="104"/>
      <c r="F1969" s="104"/>
      <c r="G1969" s="104"/>
      <c r="H1969" s="104"/>
      <c r="I1969" s="104"/>
      <c r="J1969" s="104"/>
      <c r="K1969" s="104"/>
      <c r="L1969" s="104"/>
      <c r="M1969" s="104"/>
      <c r="P1969" s="104"/>
      <c r="Q1969" s="104"/>
      <c r="U1969" s="104"/>
      <c r="AQ1969" s="104"/>
      <c r="AR1969" s="104"/>
      <c r="AS1969" s="104"/>
      <c r="AT1969" s="104"/>
      <c r="AU1969" s="104"/>
      <c r="AV1969" s="104"/>
      <c r="AW1969" s="104"/>
      <c r="AX1969" s="104"/>
      <c r="AY1969" s="104"/>
      <c r="BH1969" s="104"/>
      <c r="BJ1969" s="104"/>
      <c r="BK1969" s="104"/>
      <c r="BL1969" s="104"/>
      <c r="BM1969" s="104"/>
      <c r="BN1969" s="104"/>
      <c r="BO1969" s="104"/>
      <c r="BP1969" s="104"/>
      <c r="BQ1969" s="104"/>
      <c r="BR1969" s="104"/>
      <c r="BS1969" s="104"/>
      <c r="BT1969" s="104"/>
      <c r="BV1969" s="104"/>
      <c r="BW1969" s="104"/>
      <c r="BX1969" s="104"/>
      <c r="BY1969" s="104"/>
      <c r="BZ1969" s="104"/>
      <c r="CA1969" s="104"/>
      <c r="CB1969" s="104"/>
      <c r="CC1969" s="104"/>
      <c r="CD1969" s="104"/>
      <c r="CE1969" s="104"/>
      <c r="CF1969" s="104"/>
      <c r="CG1969" s="104"/>
      <c r="CJ1969" s="104"/>
      <c r="CL1969" s="104"/>
      <c r="CM1969" s="104"/>
      <c r="CN1969" s="104"/>
      <c r="CO1969" s="104"/>
      <c r="CP1969" s="104"/>
      <c r="CQ1969" s="104"/>
      <c r="CR1969" s="104"/>
      <c r="CS1969" s="104"/>
      <c r="CT1969" s="104"/>
      <c r="CU1969" s="104"/>
    </row>
    <row r="1970" spans="1:99" ht="13" x14ac:dyDescent="0.3">
      <c r="A1970" s="104"/>
      <c r="B1970" s="104"/>
      <c r="C1970" s="104"/>
      <c r="D1970" s="104"/>
      <c r="E1970" s="104"/>
      <c r="F1970" s="104"/>
      <c r="G1970" s="104"/>
      <c r="H1970" s="104"/>
      <c r="I1970" s="104"/>
      <c r="J1970" s="104"/>
      <c r="K1970" s="104"/>
      <c r="L1970" s="104"/>
      <c r="M1970" s="104"/>
      <c r="P1970" s="104"/>
      <c r="Q1970" s="104"/>
      <c r="U1970" s="104"/>
      <c r="AQ1970" s="104"/>
      <c r="AR1970" s="104"/>
      <c r="AS1970" s="104"/>
      <c r="AT1970" s="104"/>
      <c r="AU1970" s="104"/>
      <c r="AV1970" s="104"/>
      <c r="AW1970" s="104"/>
      <c r="AX1970" s="104"/>
      <c r="AY1970" s="104"/>
      <c r="BH1970" s="104"/>
      <c r="BJ1970" s="104"/>
      <c r="BK1970" s="104"/>
      <c r="BL1970" s="104"/>
      <c r="BM1970" s="104"/>
      <c r="BN1970" s="104"/>
      <c r="BO1970" s="104"/>
      <c r="BP1970" s="104"/>
      <c r="BQ1970" s="104"/>
      <c r="BR1970" s="104"/>
      <c r="BS1970" s="104"/>
      <c r="BT1970" s="104"/>
      <c r="BV1970" s="104"/>
      <c r="BW1970" s="104"/>
      <c r="BX1970" s="104"/>
      <c r="BY1970" s="104"/>
      <c r="BZ1970" s="104"/>
      <c r="CA1970" s="104"/>
      <c r="CB1970" s="104"/>
      <c r="CC1970" s="104"/>
      <c r="CD1970" s="104"/>
      <c r="CE1970" s="104"/>
      <c r="CF1970" s="104"/>
      <c r="CG1970" s="104"/>
      <c r="CJ1970" s="104"/>
      <c r="CL1970" s="104"/>
      <c r="CM1970" s="104"/>
      <c r="CN1970" s="104"/>
      <c r="CO1970" s="104"/>
      <c r="CP1970" s="104"/>
      <c r="CQ1970" s="104"/>
      <c r="CR1970" s="104"/>
      <c r="CS1970" s="104"/>
      <c r="CT1970" s="104"/>
      <c r="CU1970" s="104"/>
    </row>
    <row r="1971" spans="1:99" ht="13" x14ac:dyDescent="0.3">
      <c r="A1971" s="104"/>
      <c r="B1971" s="104"/>
      <c r="C1971" s="104"/>
      <c r="D1971" s="104"/>
      <c r="E1971" s="104"/>
      <c r="F1971" s="104"/>
      <c r="G1971" s="104"/>
      <c r="H1971" s="104"/>
      <c r="I1971" s="104"/>
      <c r="J1971" s="104"/>
      <c r="K1971" s="104"/>
      <c r="L1971" s="104"/>
      <c r="M1971" s="104"/>
      <c r="P1971" s="104"/>
      <c r="Q1971" s="104"/>
      <c r="U1971" s="104"/>
      <c r="AQ1971" s="104"/>
      <c r="AR1971" s="104"/>
      <c r="AS1971" s="104"/>
      <c r="AT1971" s="104"/>
      <c r="AU1971" s="104"/>
      <c r="AV1971" s="104"/>
      <c r="AW1971" s="104"/>
      <c r="AX1971" s="104"/>
      <c r="AY1971" s="104"/>
      <c r="BH1971" s="104"/>
      <c r="BJ1971" s="104"/>
      <c r="BK1971" s="104"/>
      <c r="BL1971" s="104"/>
      <c r="BM1971" s="104"/>
      <c r="BN1971" s="104"/>
      <c r="BO1971" s="104"/>
      <c r="BP1971" s="104"/>
      <c r="BQ1971" s="104"/>
      <c r="BR1971" s="104"/>
      <c r="BS1971" s="104"/>
      <c r="BT1971" s="104"/>
      <c r="BV1971" s="104"/>
      <c r="BW1971" s="104"/>
      <c r="BX1971" s="104"/>
      <c r="BY1971" s="104"/>
      <c r="BZ1971" s="104"/>
      <c r="CA1971" s="104"/>
      <c r="CB1971" s="104"/>
      <c r="CC1971" s="104"/>
      <c r="CD1971" s="104"/>
      <c r="CE1971" s="104"/>
      <c r="CF1971" s="104"/>
      <c r="CG1971" s="104"/>
      <c r="CJ1971" s="104"/>
      <c r="CL1971" s="104"/>
      <c r="CM1971" s="104"/>
      <c r="CN1971" s="104"/>
      <c r="CO1971" s="104"/>
      <c r="CP1971" s="104"/>
      <c r="CQ1971" s="104"/>
      <c r="CR1971" s="104"/>
      <c r="CS1971" s="104"/>
      <c r="CT1971" s="104"/>
      <c r="CU1971" s="104"/>
    </row>
    <row r="1972" spans="1:99" ht="13" x14ac:dyDescent="0.3">
      <c r="A1972" s="104"/>
      <c r="B1972" s="104"/>
      <c r="C1972" s="104"/>
      <c r="D1972" s="104"/>
      <c r="E1972" s="104"/>
      <c r="F1972" s="104"/>
      <c r="G1972" s="104"/>
      <c r="H1972" s="104"/>
      <c r="I1972" s="104"/>
      <c r="J1972" s="104"/>
      <c r="K1972" s="104"/>
      <c r="L1972" s="104"/>
      <c r="M1972" s="104"/>
      <c r="P1972" s="104"/>
      <c r="Q1972" s="104"/>
      <c r="U1972" s="104"/>
      <c r="AQ1972" s="104"/>
      <c r="AR1972" s="104"/>
      <c r="AS1972" s="104"/>
      <c r="AT1972" s="104"/>
      <c r="AU1972" s="104"/>
      <c r="AV1972" s="104"/>
      <c r="AW1972" s="104"/>
      <c r="AX1972" s="104"/>
      <c r="AY1972" s="104"/>
      <c r="BH1972" s="104"/>
      <c r="BJ1972" s="104"/>
      <c r="BK1972" s="104"/>
      <c r="BL1972" s="104"/>
      <c r="BM1972" s="104"/>
      <c r="BN1972" s="104"/>
      <c r="BO1972" s="104"/>
      <c r="BP1972" s="104"/>
      <c r="BQ1972" s="104"/>
      <c r="BR1972" s="104"/>
      <c r="BS1972" s="104"/>
      <c r="BT1972" s="104"/>
      <c r="BV1972" s="104"/>
      <c r="BW1972" s="104"/>
      <c r="BX1972" s="104"/>
      <c r="BY1972" s="104"/>
      <c r="BZ1972" s="104"/>
      <c r="CA1972" s="104"/>
      <c r="CB1972" s="104"/>
      <c r="CC1972" s="104"/>
      <c r="CD1972" s="104"/>
      <c r="CE1972" s="104"/>
      <c r="CF1972" s="104"/>
      <c r="CG1972" s="104"/>
      <c r="CJ1972" s="104"/>
      <c r="CL1972" s="104"/>
      <c r="CM1972" s="104"/>
      <c r="CN1972" s="104"/>
      <c r="CO1972" s="104"/>
      <c r="CP1972" s="104"/>
      <c r="CQ1972" s="104"/>
      <c r="CR1972" s="104"/>
      <c r="CS1972" s="104"/>
      <c r="CT1972" s="104"/>
      <c r="CU1972" s="104"/>
    </row>
    <row r="1973" spans="1:99" ht="13" x14ac:dyDescent="0.3">
      <c r="A1973" s="104"/>
      <c r="B1973" s="104"/>
      <c r="C1973" s="104"/>
      <c r="D1973" s="104"/>
      <c r="E1973" s="104"/>
      <c r="F1973" s="104"/>
      <c r="G1973" s="104"/>
      <c r="H1973" s="104"/>
      <c r="I1973" s="104"/>
      <c r="J1973" s="104"/>
      <c r="K1973" s="104"/>
      <c r="L1973" s="104"/>
      <c r="M1973" s="104"/>
      <c r="P1973" s="104"/>
      <c r="Q1973" s="104"/>
      <c r="U1973" s="104"/>
      <c r="AQ1973" s="104"/>
      <c r="AR1973" s="104"/>
      <c r="AS1973" s="104"/>
      <c r="AT1973" s="104"/>
      <c r="AU1973" s="104"/>
      <c r="AV1973" s="104"/>
      <c r="AW1973" s="104"/>
      <c r="AX1973" s="104"/>
      <c r="AY1973" s="104"/>
      <c r="BH1973" s="104"/>
      <c r="BJ1973" s="104"/>
      <c r="BK1973" s="104"/>
      <c r="BL1973" s="104"/>
      <c r="BM1973" s="104"/>
      <c r="BN1973" s="104"/>
      <c r="BO1973" s="104"/>
      <c r="BP1973" s="104"/>
      <c r="BQ1973" s="104"/>
      <c r="BR1973" s="104"/>
      <c r="BS1973" s="104"/>
      <c r="BT1973" s="104"/>
      <c r="BV1973" s="104"/>
      <c r="BW1973" s="104"/>
      <c r="BX1973" s="104"/>
      <c r="BY1973" s="104"/>
      <c r="BZ1973" s="104"/>
      <c r="CA1973" s="104"/>
      <c r="CB1973" s="104"/>
      <c r="CC1973" s="104"/>
      <c r="CD1973" s="104"/>
      <c r="CE1973" s="104"/>
      <c r="CF1973" s="104"/>
      <c r="CG1973" s="104"/>
      <c r="CJ1973" s="104"/>
      <c r="CL1973" s="104"/>
      <c r="CM1973" s="104"/>
      <c r="CN1973" s="104"/>
      <c r="CO1973" s="104"/>
      <c r="CP1973" s="104"/>
      <c r="CQ1973" s="104"/>
      <c r="CR1973" s="104"/>
      <c r="CS1973" s="104"/>
      <c r="CT1973" s="104"/>
      <c r="CU1973" s="104"/>
    </row>
    <row r="1974" spans="1:99" ht="13" x14ac:dyDescent="0.3">
      <c r="A1974" s="104"/>
      <c r="B1974" s="104"/>
      <c r="C1974" s="104"/>
      <c r="D1974" s="104"/>
      <c r="E1974" s="104"/>
      <c r="F1974" s="104"/>
      <c r="G1974" s="104"/>
      <c r="H1974" s="104"/>
      <c r="I1974" s="104"/>
      <c r="J1974" s="104"/>
      <c r="K1974" s="104"/>
      <c r="L1974" s="104"/>
      <c r="M1974" s="104"/>
      <c r="P1974" s="104"/>
      <c r="Q1974" s="104"/>
      <c r="U1974" s="104"/>
      <c r="AQ1974" s="104"/>
      <c r="AR1974" s="104"/>
      <c r="AS1974" s="104"/>
      <c r="AT1974" s="104"/>
      <c r="AU1974" s="104"/>
      <c r="AV1974" s="104"/>
      <c r="AW1974" s="104"/>
      <c r="AX1974" s="104"/>
      <c r="AY1974" s="104"/>
      <c r="BH1974" s="104"/>
      <c r="BJ1974" s="104"/>
      <c r="BK1974" s="104"/>
      <c r="BL1974" s="104"/>
      <c r="BM1974" s="104"/>
      <c r="BN1974" s="104"/>
      <c r="BO1974" s="104"/>
      <c r="BP1974" s="104"/>
      <c r="BQ1974" s="104"/>
      <c r="BR1974" s="104"/>
      <c r="BS1974" s="104"/>
      <c r="BT1974" s="104"/>
      <c r="BV1974" s="104"/>
      <c r="BW1974" s="104"/>
      <c r="BX1974" s="104"/>
      <c r="BY1974" s="104"/>
      <c r="BZ1974" s="104"/>
      <c r="CA1974" s="104"/>
      <c r="CB1974" s="104"/>
      <c r="CC1974" s="104"/>
      <c r="CD1974" s="104"/>
      <c r="CE1974" s="104"/>
      <c r="CF1974" s="104"/>
      <c r="CG1974" s="104"/>
      <c r="CJ1974" s="104"/>
      <c r="CL1974" s="104"/>
      <c r="CM1974" s="104"/>
      <c r="CN1974" s="104"/>
      <c r="CO1974" s="104"/>
      <c r="CP1974" s="104"/>
      <c r="CQ1974" s="104"/>
      <c r="CR1974" s="104"/>
      <c r="CS1974" s="104"/>
      <c r="CT1974" s="104"/>
      <c r="CU1974" s="104"/>
    </row>
    <row r="1975" spans="1:99" ht="13" x14ac:dyDescent="0.3">
      <c r="A1975" s="104"/>
      <c r="B1975" s="104"/>
      <c r="C1975" s="104"/>
      <c r="D1975" s="104"/>
      <c r="E1975" s="104"/>
      <c r="F1975" s="104"/>
      <c r="G1975" s="104"/>
      <c r="H1975" s="104"/>
      <c r="I1975" s="104"/>
      <c r="J1975" s="104"/>
      <c r="K1975" s="104"/>
      <c r="L1975" s="104"/>
      <c r="M1975" s="104"/>
      <c r="P1975" s="104"/>
      <c r="Q1975" s="104"/>
      <c r="U1975" s="104"/>
      <c r="AQ1975" s="104"/>
      <c r="AR1975" s="104"/>
      <c r="AS1975" s="104"/>
      <c r="AT1975" s="104"/>
      <c r="AU1975" s="104"/>
      <c r="AV1975" s="104"/>
      <c r="AW1975" s="104"/>
      <c r="AX1975" s="104"/>
      <c r="AY1975" s="104"/>
      <c r="BH1975" s="104"/>
      <c r="BJ1975" s="104"/>
      <c r="BK1975" s="104"/>
      <c r="BL1975" s="104"/>
      <c r="BM1975" s="104"/>
      <c r="BN1975" s="104"/>
      <c r="BO1975" s="104"/>
      <c r="BP1975" s="104"/>
      <c r="BQ1975" s="104"/>
      <c r="BR1975" s="104"/>
      <c r="BS1975" s="104"/>
      <c r="BT1975" s="104"/>
      <c r="BV1975" s="104"/>
      <c r="BW1975" s="104"/>
      <c r="BX1975" s="104"/>
      <c r="BY1975" s="104"/>
      <c r="BZ1975" s="104"/>
      <c r="CA1975" s="104"/>
      <c r="CB1975" s="104"/>
      <c r="CC1975" s="104"/>
      <c r="CD1975" s="104"/>
      <c r="CE1975" s="104"/>
      <c r="CF1975" s="104"/>
      <c r="CG1975" s="104"/>
      <c r="CJ1975" s="104"/>
      <c r="CL1975" s="104"/>
      <c r="CM1975" s="104"/>
      <c r="CN1975" s="104"/>
      <c r="CO1975" s="104"/>
      <c r="CP1975" s="104"/>
      <c r="CQ1975" s="104"/>
      <c r="CR1975" s="104"/>
      <c r="CS1975" s="104"/>
      <c r="CT1975" s="104"/>
      <c r="CU1975" s="104"/>
    </row>
    <row r="1976" spans="1:99" ht="13" x14ac:dyDescent="0.3">
      <c r="A1976" s="104"/>
      <c r="B1976" s="104"/>
      <c r="C1976" s="104"/>
      <c r="D1976" s="104"/>
      <c r="E1976" s="104"/>
      <c r="F1976" s="104"/>
      <c r="G1976" s="104"/>
      <c r="H1976" s="104"/>
      <c r="I1976" s="104"/>
      <c r="J1976" s="104"/>
      <c r="K1976" s="104"/>
      <c r="L1976" s="104"/>
      <c r="M1976" s="104"/>
      <c r="P1976" s="104"/>
      <c r="Q1976" s="104"/>
      <c r="U1976" s="104"/>
      <c r="AQ1976" s="104"/>
      <c r="AR1976" s="104"/>
      <c r="AS1976" s="104"/>
      <c r="AT1976" s="104"/>
      <c r="AU1976" s="104"/>
      <c r="AV1976" s="104"/>
      <c r="AW1976" s="104"/>
      <c r="AX1976" s="104"/>
      <c r="AY1976" s="104"/>
      <c r="BH1976" s="104"/>
      <c r="BJ1976" s="104"/>
      <c r="BK1976" s="104"/>
      <c r="BL1976" s="104"/>
      <c r="BM1976" s="104"/>
      <c r="BN1976" s="104"/>
      <c r="BO1976" s="104"/>
      <c r="BP1976" s="104"/>
      <c r="BQ1976" s="104"/>
      <c r="BR1976" s="104"/>
      <c r="BS1976" s="104"/>
      <c r="BT1976" s="104"/>
      <c r="BV1976" s="104"/>
      <c r="BW1976" s="104"/>
      <c r="BX1976" s="104"/>
      <c r="BY1976" s="104"/>
      <c r="BZ1976" s="104"/>
      <c r="CA1976" s="104"/>
      <c r="CB1976" s="104"/>
      <c r="CC1976" s="104"/>
      <c r="CD1976" s="104"/>
      <c r="CE1976" s="104"/>
      <c r="CF1976" s="104"/>
      <c r="CG1976" s="104"/>
      <c r="CJ1976" s="104"/>
      <c r="CL1976" s="104"/>
      <c r="CM1976" s="104"/>
      <c r="CN1976" s="104"/>
      <c r="CO1976" s="104"/>
      <c r="CP1976" s="104"/>
      <c r="CQ1976" s="104"/>
      <c r="CR1976" s="104"/>
      <c r="CS1976" s="104"/>
      <c r="CT1976" s="104"/>
      <c r="CU1976" s="104"/>
    </row>
    <row r="1977" spans="1:99" ht="13" x14ac:dyDescent="0.3">
      <c r="A1977" s="104"/>
      <c r="B1977" s="104"/>
      <c r="C1977" s="104"/>
      <c r="D1977" s="104"/>
      <c r="E1977" s="104"/>
      <c r="F1977" s="104"/>
      <c r="G1977" s="104"/>
      <c r="H1977" s="104"/>
      <c r="I1977" s="104"/>
      <c r="J1977" s="104"/>
      <c r="K1977" s="104"/>
      <c r="L1977" s="104"/>
      <c r="M1977" s="104"/>
      <c r="P1977" s="104"/>
      <c r="Q1977" s="104"/>
      <c r="U1977" s="104"/>
      <c r="AQ1977" s="104"/>
      <c r="AR1977" s="104"/>
      <c r="AS1977" s="104"/>
      <c r="AT1977" s="104"/>
      <c r="AU1977" s="104"/>
      <c r="AV1977" s="104"/>
      <c r="AW1977" s="104"/>
      <c r="AX1977" s="104"/>
      <c r="AY1977" s="104"/>
      <c r="BH1977" s="104"/>
      <c r="BJ1977" s="104"/>
      <c r="BK1977" s="104"/>
      <c r="BL1977" s="104"/>
      <c r="BM1977" s="104"/>
      <c r="BN1977" s="104"/>
      <c r="BO1977" s="104"/>
      <c r="BP1977" s="104"/>
      <c r="BQ1977" s="104"/>
      <c r="BR1977" s="104"/>
      <c r="BS1977" s="104"/>
      <c r="BT1977" s="104"/>
      <c r="BV1977" s="104"/>
      <c r="BW1977" s="104"/>
      <c r="BX1977" s="104"/>
      <c r="BY1977" s="104"/>
      <c r="BZ1977" s="104"/>
      <c r="CA1977" s="104"/>
      <c r="CB1977" s="104"/>
      <c r="CC1977" s="104"/>
      <c r="CD1977" s="104"/>
      <c r="CE1977" s="104"/>
      <c r="CF1977" s="104"/>
      <c r="CG1977" s="104"/>
      <c r="CJ1977" s="104"/>
      <c r="CL1977" s="104"/>
      <c r="CM1977" s="104"/>
      <c r="CN1977" s="104"/>
      <c r="CO1977" s="104"/>
      <c r="CP1977" s="104"/>
      <c r="CQ1977" s="104"/>
      <c r="CR1977" s="104"/>
      <c r="CS1977" s="104"/>
      <c r="CT1977" s="104"/>
      <c r="CU1977" s="104"/>
    </row>
    <row r="1978" spans="1:99" ht="13" x14ac:dyDescent="0.3">
      <c r="A1978" s="104"/>
      <c r="B1978" s="104"/>
      <c r="C1978" s="104"/>
      <c r="D1978" s="104"/>
      <c r="E1978" s="104"/>
      <c r="F1978" s="104"/>
      <c r="G1978" s="104"/>
      <c r="H1978" s="104"/>
      <c r="I1978" s="104"/>
      <c r="J1978" s="104"/>
      <c r="K1978" s="104"/>
      <c r="L1978" s="104"/>
      <c r="M1978" s="104"/>
      <c r="P1978" s="104"/>
      <c r="Q1978" s="104"/>
      <c r="U1978" s="104"/>
      <c r="AQ1978" s="104"/>
      <c r="AR1978" s="104"/>
      <c r="AS1978" s="104"/>
      <c r="AT1978" s="104"/>
      <c r="AU1978" s="104"/>
      <c r="AV1978" s="104"/>
      <c r="AW1978" s="104"/>
      <c r="AX1978" s="104"/>
      <c r="AY1978" s="104"/>
      <c r="BH1978" s="104"/>
      <c r="BJ1978" s="104"/>
      <c r="BK1978" s="104"/>
      <c r="BL1978" s="104"/>
      <c r="BM1978" s="104"/>
      <c r="BN1978" s="104"/>
      <c r="BO1978" s="104"/>
      <c r="BP1978" s="104"/>
      <c r="BQ1978" s="104"/>
      <c r="BR1978" s="104"/>
      <c r="BS1978" s="104"/>
      <c r="BT1978" s="104"/>
      <c r="BV1978" s="104"/>
      <c r="BW1978" s="104"/>
      <c r="BX1978" s="104"/>
      <c r="BY1978" s="104"/>
      <c r="BZ1978" s="104"/>
      <c r="CA1978" s="104"/>
      <c r="CB1978" s="104"/>
      <c r="CC1978" s="104"/>
      <c r="CD1978" s="104"/>
      <c r="CE1978" s="104"/>
      <c r="CF1978" s="104"/>
      <c r="CG1978" s="104"/>
      <c r="CJ1978" s="104"/>
      <c r="CL1978" s="104"/>
      <c r="CM1978" s="104"/>
      <c r="CN1978" s="104"/>
      <c r="CO1978" s="104"/>
      <c r="CP1978" s="104"/>
      <c r="CQ1978" s="104"/>
      <c r="CR1978" s="104"/>
      <c r="CS1978" s="104"/>
      <c r="CT1978" s="104"/>
      <c r="CU1978" s="104"/>
    </row>
    <row r="1979" spans="1:99" ht="13" x14ac:dyDescent="0.3">
      <c r="A1979" s="104"/>
      <c r="B1979" s="104"/>
      <c r="C1979" s="104"/>
      <c r="D1979" s="104"/>
      <c r="E1979" s="104"/>
      <c r="F1979" s="104"/>
      <c r="G1979" s="104"/>
      <c r="H1979" s="104"/>
      <c r="I1979" s="104"/>
      <c r="J1979" s="104"/>
      <c r="K1979" s="104"/>
      <c r="L1979" s="104"/>
      <c r="M1979" s="104"/>
      <c r="P1979" s="104"/>
      <c r="Q1979" s="104"/>
      <c r="U1979" s="104"/>
      <c r="AQ1979" s="104"/>
      <c r="AR1979" s="104"/>
      <c r="AS1979" s="104"/>
      <c r="AT1979" s="104"/>
      <c r="AU1979" s="104"/>
      <c r="AV1979" s="104"/>
      <c r="AW1979" s="104"/>
      <c r="AX1979" s="104"/>
      <c r="AY1979" s="104"/>
      <c r="BH1979" s="104"/>
      <c r="BJ1979" s="104"/>
      <c r="BK1979" s="104"/>
      <c r="BL1979" s="104"/>
      <c r="BM1979" s="104"/>
      <c r="BN1979" s="104"/>
      <c r="BO1979" s="104"/>
      <c r="BP1979" s="104"/>
      <c r="BQ1979" s="104"/>
      <c r="BR1979" s="104"/>
      <c r="BS1979" s="104"/>
      <c r="BT1979" s="104"/>
      <c r="BV1979" s="104"/>
      <c r="BW1979" s="104"/>
      <c r="BX1979" s="104"/>
      <c r="BY1979" s="104"/>
      <c r="BZ1979" s="104"/>
      <c r="CA1979" s="104"/>
      <c r="CB1979" s="104"/>
      <c r="CC1979" s="104"/>
      <c r="CD1979" s="104"/>
      <c r="CE1979" s="104"/>
      <c r="CF1979" s="104"/>
      <c r="CG1979" s="104"/>
      <c r="CJ1979" s="104"/>
      <c r="CL1979" s="104"/>
      <c r="CM1979" s="104"/>
      <c r="CN1979" s="104"/>
      <c r="CO1979" s="104"/>
      <c r="CP1979" s="104"/>
      <c r="CQ1979" s="104"/>
      <c r="CR1979" s="104"/>
      <c r="CS1979" s="104"/>
      <c r="CT1979" s="104"/>
      <c r="CU1979" s="104"/>
    </row>
    <row r="1980" spans="1:99" ht="13" x14ac:dyDescent="0.3">
      <c r="A1980" s="104"/>
      <c r="B1980" s="104"/>
      <c r="C1980" s="104"/>
      <c r="D1980" s="104"/>
      <c r="E1980" s="104"/>
      <c r="F1980" s="104"/>
      <c r="G1980" s="104"/>
      <c r="H1980" s="104"/>
      <c r="I1980" s="104"/>
      <c r="J1980" s="104"/>
      <c r="K1980" s="104"/>
      <c r="L1980" s="104"/>
      <c r="M1980" s="104"/>
      <c r="P1980" s="104"/>
      <c r="Q1980" s="104"/>
      <c r="U1980" s="104"/>
      <c r="AQ1980" s="104"/>
      <c r="AR1980" s="104"/>
      <c r="AS1980" s="104"/>
      <c r="AT1980" s="104"/>
      <c r="AU1980" s="104"/>
      <c r="AV1980" s="104"/>
      <c r="AW1980" s="104"/>
      <c r="AX1980" s="104"/>
      <c r="AY1980" s="104"/>
      <c r="BH1980" s="104"/>
      <c r="BJ1980" s="104"/>
      <c r="BK1980" s="104"/>
      <c r="BL1980" s="104"/>
      <c r="BM1980" s="104"/>
      <c r="BN1980" s="104"/>
      <c r="BO1980" s="104"/>
      <c r="BP1980" s="104"/>
      <c r="BQ1980" s="104"/>
      <c r="BR1980" s="104"/>
      <c r="BS1980" s="104"/>
      <c r="BT1980" s="104"/>
      <c r="BV1980" s="104"/>
      <c r="BW1980" s="104"/>
      <c r="BX1980" s="104"/>
      <c r="BY1980" s="104"/>
      <c r="BZ1980" s="104"/>
      <c r="CA1980" s="104"/>
      <c r="CB1980" s="104"/>
      <c r="CC1980" s="104"/>
      <c r="CD1980" s="104"/>
      <c r="CE1980" s="104"/>
      <c r="CF1980" s="104"/>
      <c r="CG1980" s="104"/>
      <c r="CJ1980" s="104"/>
      <c r="CL1980" s="104"/>
      <c r="CM1980" s="104"/>
      <c r="CN1980" s="104"/>
      <c r="CO1980" s="104"/>
      <c r="CP1980" s="104"/>
      <c r="CQ1980" s="104"/>
      <c r="CR1980" s="104"/>
      <c r="CS1980" s="104"/>
      <c r="CT1980" s="104"/>
      <c r="CU1980" s="104"/>
    </row>
    <row r="1981" spans="1:99" ht="13" x14ac:dyDescent="0.3">
      <c r="A1981" s="104"/>
      <c r="B1981" s="104"/>
      <c r="C1981" s="104"/>
      <c r="D1981" s="104"/>
      <c r="E1981" s="104"/>
      <c r="F1981" s="104"/>
      <c r="G1981" s="104"/>
      <c r="H1981" s="104"/>
      <c r="I1981" s="104"/>
      <c r="J1981" s="104"/>
      <c r="K1981" s="104"/>
      <c r="L1981" s="104"/>
      <c r="M1981" s="104"/>
      <c r="P1981" s="104"/>
      <c r="Q1981" s="104"/>
      <c r="U1981" s="104"/>
      <c r="AQ1981" s="104"/>
      <c r="AR1981" s="104"/>
      <c r="AS1981" s="104"/>
      <c r="AT1981" s="104"/>
      <c r="AU1981" s="104"/>
      <c r="AV1981" s="104"/>
      <c r="AW1981" s="104"/>
      <c r="AX1981" s="104"/>
      <c r="AY1981" s="104"/>
      <c r="BH1981" s="104"/>
      <c r="BJ1981" s="104"/>
      <c r="BK1981" s="104"/>
      <c r="BL1981" s="104"/>
      <c r="BM1981" s="104"/>
      <c r="BN1981" s="104"/>
      <c r="BO1981" s="104"/>
      <c r="BP1981" s="104"/>
      <c r="BQ1981" s="104"/>
      <c r="BR1981" s="104"/>
      <c r="BS1981" s="104"/>
      <c r="BT1981" s="104"/>
      <c r="BV1981" s="104"/>
      <c r="BW1981" s="104"/>
      <c r="BX1981" s="104"/>
      <c r="BY1981" s="104"/>
      <c r="BZ1981" s="104"/>
      <c r="CA1981" s="104"/>
      <c r="CB1981" s="104"/>
      <c r="CC1981" s="104"/>
      <c r="CD1981" s="104"/>
      <c r="CE1981" s="104"/>
      <c r="CF1981" s="104"/>
      <c r="CG1981" s="104"/>
      <c r="CJ1981" s="104"/>
      <c r="CL1981" s="104"/>
      <c r="CM1981" s="104"/>
      <c r="CN1981" s="104"/>
      <c r="CO1981" s="104"/>
      <c r="CP1981" s="104"/>
      <c r="CQ1981" s="104"/>
      <c r="CR1981" s="104"/>
      <c r="CS1981" s="104"/>
      <c r="CT1981" s="104"/>
      <c r="CU1981" s="104"/>
    </row>
    <row r="1982" spans="1:99" ht="13" x14ac:dyDescent="0.3">
      <c r="A1982" s="104"/>
      <c r="B1982" s="104"/>
      <c r="C1982" s="104"/>
      <c r="D1982" s="104"/>
      <c r="E1982" s="104"/>
      <c r="F1982" s="104"/>
      <c r="G1982" s="104"/>
      <c r="H1982" s="104"/>
      <c r="I1982" s="104"/>
      <c r="J1982" s="104"/>
      <c r="K1982" s="104"/>
      <c r="L1982" s="104"/>
      <c r="M1982" s="104"/>
      <c r="P1982" s="104"/>
      <c r="Q1982" s="104"/>
      <c r="U1982" s="104"/>
      <c r="AQ1982" s="104"/>
      <c r="AR1982" s="104"/>
      <c r="AS1982" s="104"/>
      <c r="AT1982" s="104"/>
      <c r="AU1982" s="104"/>
      <c r="AV1982" s="104"/>
      <c r="AW1982" s="104"/>
      <c r="AX1982" s="104"/>
      <c r="AY1982" s="104"/>
      <c r="BH1982" s="104"/>
      <c r="BJ1982" s="104"/>
      <c r="BK1982" s="104"/>
      <c r="BL1982" s="104"/>
      <c r="BM1982" s="104"/>
      <c r="BN1982" s="104"/>
      <c r="BO1982" s="104"/>
      <c r="BP1982" s="104"/>
      <c r="BQ1982" s="104"/>
      <c r="BR1982" s="104"/>
      <c r="BS1982" s="104"/>
      <c r="BT1982" s="104"/>
      <c r="BV1982" s="104"/>
      <c r="BW1982" s="104"/>
      <c r="BX1982" s="104"/>
      <c r="BY1982" s="104"/>
      <c r="BZ1982" s="104"/>
      <c r="CA1982" s="104"/>
      <c r="CB1982" s="104"/>
      <c r="CC1982" s="104"/>
      <c r="CD1982" s="104"/>
      <c r="CE1982" s="104"/>
      <c r="CF1982" s="104"/>
      <c r="CG1982" s="104"/>
      <c r="CJ1982" s="104"/>
      <c r="CL1982" s="104"/>
      <c r="CM1982" s="104"/>
      <c r="CN1982" s="104"/>
      <c r="CO1982" s="104"/>
      <c r="CP1982" s="104"/>
      <c r="CQ1982" s="104"/>
      <c r="CR1982" s="104"/>
      <c r="CS1982" s="104"/>
      <c r="CT1982" s="104"/>
      <c r="CU1982" s="104"/>
    </row>
    <row r="1983" spans="1:99" ht="13" x14ac:dyDescent="0.3">
      <c r="A1983" s="104"/>
      <c r="B1983" s="104"/>
      <c r="C1983" s="104"/>
      <c r="D1983" s="104"/>
      <c r="E1983" s="104"/>
      <c r="F1983" s="104"/>
      <c r="G1983" s="104"/>
      <c r="H1983" s="104"/>
      <c r="I1983" s="104"/>
      <c r="J1983" s="104"/>
      <c r="K1983" s="104"/>
      <c r="L1983" s="104"/>
      <c r="M1983" s="104"/>
      <c r="P1983" s="104"/>
      <c r="Q1983" s="104"/>
      <c r="U1983" s="104"/>
      <c r="AQ1983" s="104"/>
      <c r="AR1983" s="104"/>
      <c r="AS1983" s="104"/>
      <c r="AT1983" s="104"/>
      <c r="AU1983" s="104"/>
      <c r="AV1983" s="104"/>
      <c r="AW1983" s="104"/>
      <c r="AX1983" s="104"/>
      <c r="AY1983" s="104"/>
      <c r="BH1983" s="104"/>
      <c r="BJ1983" s="104"/>
      <c r="BK1983" s="104"/>
      <c r="BL1983" s="104"/>
      <c r="BM1983" s="104"/>
      <c r="BN1983" s="104"/>
      <c r="BO1983" s="104"/>
      <c r="BP1983" s="104"/>
      <c r="BQ1983" s="104"/>
      <c r="BR1983" s="104"/>
      <c r="BS1983" s="104"/>
      <c r="BT1983" s="104"/>
      <c r="BV1983" s="104"/>
      <c r="BW1983" s="104"/>
      <c r="BX1983" s="104"/>
      <c r="BY1983" s="104"/>
      <c r="BZ1983" s="104"/>
      <c r="CA1983" s="104"/>
      <c r="CB1983" s="104"/>
      <c r="CC1983" s="104"/>
      <c r="CD1983" s="104"/>
      <c r="CE1983" s="104"/>
      <c r="CF1983" s="104"/>
      <c r="CG1983" s="104"/>
      <c r="CJ1983" s="104"/>
      <c r="CL1983" s="104"/>
      <c r="CM1983" s="104"/>
      <c r="CN1983" s="104"/>
      <c r="CO1983" s="104"/>
      <c r="CP1983" s="104"/>
      <c r="CQ1983" s="104"/>
      <c r="CR1983" s="104"/>
      <c r="CS1983" s="104"/>
      <c r="CT1983" s="104"/>
      <c r="CU1983" s="104"/>
    </row>
    <row r="1984" spans="1:99" ht="13" x14ac:dyDescent="0.3">
      <c r="A1984" s="104"/>
      <c r="B1984" s="104"/>
      <c r="C1984" s="104"/>
      <c r="D1984" s="104"/>
      <c r="E1984" s="104"/>
      <c r="F1984" s="104"/>
      <c r="G1984" s="104"/>
      <c r="H1984" s="104"/>
      <c r="I1984" s="104"/>
      <c r="J1984" s="104"/>
      <c r="K1984" s="104"/>
      <c r="L1984" s="104"/>
      <c r="M1984" s="104"/>
      <c r="P1984" s="104"/>
      <c r="Q1984" s="104"/>
      <c r="U1984" s="104"/>
      <c r="AQ1984" s="104"/>
      <c r="AR1984" s="104"/>
      <c r="AS1984" s="104"/>
      <c r="AT1984" s="104"/>
      <c r="AU1984" s="104"/>
      <c r="AV1984" s="104"/>
      <c r="AW1984" s="104"/>
      <c r="AX1984" s="104"/>
      <c r="AY1984" s="104"/>
      <c r="BH1984" s="104"/>
      <c r="BJ1984" s="104"/>
      <c r="BK1984" s="104"/>
      <c r="BL1984" s="104"/>
      <c r="BM1984" s="104"/>
      <c r="BN1984" s="104"/>
      <c r="BO1984" s="104"/>
      <c r="BP1984" s="104"/>
      <c r="BQ1984" s="104"/>
      <c r="BR1984" s="104"/>
      <c r="BS1984" s="104"/>
      <c r="BT1984" s="104"/>
      <c r="BV1984" s="104"/>
      <c r="BW1984" s="104"/>
      <c r="BX1984" s="104"/>
      <c r="BY1984" s="104"/>
      <c r="BZ1984" s="104"/>
      <c r="CA1984" s="104"/>
      <c r="CB1984" s="104"/>
      <c r="CC1984" s="104"/>
      <c r="CD1984" s="104"/>
      <c r="CE1984" s="104"/>
      <c r="CF1984" s="104"/>
      <c r="CG1984" s="104"/>
      <c r="CJ1984" s="104"/>
      <c r="CL1984" s="104"/>
      <c r="CM1984" s="104"/>
      <c r="CN1984" s="104"/>
      <c r="CO1984" s="104"/>
      <c r="CP1984" s="104"/>
      <c r="CQ1984" s="104"/>
      <c r="CR1984" s="104"/>
      <c r="CS1984" s="104"/>
      <c r="CT1984" s="104"/>
      <c r="CU1984" s="104"/>
    </row>
    <row r="1985" spans="1:99" ht="13" x14ac:dyDescent="0.3">
      <c r="A1985" s="104"/>
      <c r="B1985" s="104"/>
      <c r="C1985" s="104"/>
      <c r="D1985" s="104"/>
      <c r="E1985" s="104"/>
      <c r="F1985" s="104"/>
      <c r="G1985" s="104"/>
      <c r="H1985" s="104"/>
      <c r="I1985" s="104"/>
      <c r="J1985" s="104"/>
      <c r="K1985" s="104"/>
      <c r="L1985" s="104"/>
      <c r="M1985" s="104"/>
      <c r="P1985" s="104"/>
      <c r="Q1985" s="104"/>
      <c r="U1985" s="104"/>
      <c r="AQ1985" s="104"/>
      <c r="AR1985" s="104"/>
      <c r="AS1985" s="104"/>
      <c r="AT1985" s="104"/>
      <c r="AU1985" s="104"/>
      <c r="AV1985" s="104"/>
      <c r="AW1985" s="104"/>
      <c r="AX1985" s="104"/>
      <c r="AY1985" s="104"/>
      <c r="BH1985" s="104"/>
      <c r="BJ1985" s="104"/>
      <c r="BK1985" s="104"/>
      <c r="BL1985" s="104"/>
      <c r="BM1985" s="104"/>
      <c r="BN1985" s="104"/>
      <c r="BO1985" s="104"/>
      <c r="BP1985" s="104"/>
      <c r="BQ1985" s="104"/>
      <c r="BR1985" s="104"/>
      <c r="BS1985" s="104"/>
      <c r="BT1985" s="104"/>
      <c r="BV1985" s="104"/>
      <c r="BW1985" s="104"/>
      <c r="BX1985" s="104"/>
      <c r="BY1985" s="104"/>
      <c r="BZ1985" s="104"/>
      <c r="CA1985" s="104"/>
      <c r="CB1985" s="104"/>
      <c r="CC1985" s="104"/>
      <c r="CD1985" s="104"/>
      <c r="CE1985" s="104"/>
      <c r="CF1985" s="104"/>
      <c r="CG1985" s="104"/>
      <c r="CJ1985" s="104"/>
      <c r="CL1985" s="104"/>
      <c r="CM1985" s="104"/>
      <c r="CN1985" s="104"/>
      <c r="CO1985" s="104"/>
      <c r="CP1985" s="104"/>
      <c r="CQ1985" s="104"/>
      <c r="CR1985" s="104"/>
      <c r="CS1985" s="104"/>
      <c r="CT1985" s="104"/>
      <c r="CU1985" s="104"/>
    </row>
    <row r="1986" spans="1:99" ht="13" x14ac:dyDescent="0.3">
      <c r="A1986" s="104"/>
      <c r="B1986" s="104"/>
      <c r="C1986" s="104"/>
      <c r="D1986" s="104"/>
      <c r="E1986" s="104"/>
      <c r="F1986" s="104"/>
      <c r="G1986" s="104"/>
      <c r="H1986" s="104"/>
      <c r="I1986" s="104"/>
      <c r="J1986" s="104"/>
      <c r="K1986" s="104"/>
      <c r="L1986" s="104"/>
      <c r="M1986" s="104"/>
      <c r="P1986" s="104"/>
      <c r="Q1986" s="104"/>
      <c r="U1986" s="104"/>
      <c r="AQ1986" s="104"/>
      <c r="AR1986" s="104"/>
      <c r="AS1986" s="104"/>
      <c r="AT1986" s="104"/>
      <c r="AU1986" s="104"/>
      <c r="AV1986" s="104"/>
      <c r="AW1986" s="104"/>
      <c r="AX1986" s="104"/>
      <c r="AY1986" s="104"/>
      <c r="BH1986" s="104"/>
      <c r="BJ1986" s="104"/>
      <c r="BK1986" s="104"/>
      <c r="BL1986" s="104"/>
      <c r="BM1986" s="104"/>
      <c r="BN1986" s="104"/>
      <c r="BO1986" s="104"/>
      <c r="BP1986" s="104"/>
      <c r="BQ1986" s="104"/>
      <c r="BR1986" s="104"/>
      <c r="BS1986" s="104"/>
      <c r="BT1986" s="104"/>
      <c r="BV1986" s="104"/>
      <c r="BW1986" s="104"/>
      <c r="BX1986" s="104"/>
      <c r="BY1986" s="104"/>
      <c r="BZ1986" s="104"/>
      <c r="CA1986" s="104"/>
      <c r="CB1986" s="104"/>
      <c r="CC1986" s="104"/>
      <c r="CD1986" s="104"/>
      <c r="CE1986" s="104"/>
      <c r="CF1986" s="104"/>
      <c r="CG1986" s="104"/>
      <c r="CJ1986" s="104"/>
      <c r="CL1986" s="104"/>
      <c r="CM1986" s="104"/>
      <c r="CN1986" s="104"/>
      <c r="CO1986" s="104"/>
      <c r="CP1986" s="104"/>
      <c r="CQ1986" s="104"/>
      <c r="CR1986" s="104"/>
      <c r="CS1986" s="104"/>
      <c r="CT1986" s="104"/>
      <c r="CU1986" s="104"/>
    </row>
    <row r="1987" spans="1:99" ht="13" x14ac:dyDescent="0.3">
      <c r="A1987" s="104"/>
      <c r="B1987" s="104"/>
      <c r="C1987" s="104"/>
      <c r="D1987" s="104"/>
      <c r="E1987" s="104"/>
      <c r="F1987" s="104"/>
      <c r="G1987" s="104"/>
      <c r="H1987" s="104"/>
      <c r="I1987" s="104"/>
      <c r="J1987" s="104"/>
      <c r="K1987" s="104"/>
      <c r="L1987" s="104"/>
      <c r="M1987" s="104"/>
      <c r="P1987" s="104"/>
      <c r="Q1987" s="104"/>
      <c r="U1987" s="104"/>
      <c r="AQ1987" s="104"/>
      <c r="AR1987" s="104"/>
      <c r="AS1987" s="104"/>
      <c r="AT1987" s="104"/>
      <c r="AU1987" s="104"/>
      <c r="AV1987" s="104"/>
      <c r="AW1987" s="104"/>
      <c r="AX1987" s="104"/>
      <c r="AY1987" s="104"/>
      <c r="BH1987" s="104"/>
      <c r="BJ1987" s="104"/>
      <c r="BK1987" s="104"/>
      <c r="BL1987" s="104"/>
      <c r="BM1987" s="104"/>
      <c r="BN1987" s="104"/>
      <c r="BO1987" s="104"/>
      <c r="BP1987" s="104"/>
      <c r="BQ1987" s="104"/>
      <c r="BR1987" s="104"/>
      <c r="BS1987" s="104"/>
      <c r="BT1987" s="104"/>
      <c r="BV1987" s="104"/>
      <c r="BW1987" s="104"/>
      <c r="BX1987" s="104"/>
      <c r="BY1987" s="104"/>
      <c r="BZ1987" s="104"/>
      <c r="CA1987" s="104"/>
      <c r="CB1987" s="104"/>
      <c r="CC1987" s="104"/>
      <c r="CD1987" s="104"/>
      <c r="CE1987" s="104"/>
      <c r="CF1987" s="104"/>
      <c r="CG1987" s="104"/>
      <c r="CJ1987" s="104"/>
      <c r="CL1987" s="104"/>
      <c r="CM1987" s="104"/>
      <c r="CN1987" s="104"/>
      <c r="CO1987" s="104"/>
      <c r="CP1987" s="104"/>
      <c r="CQ1987" s="104"/>
      <c r="CR1987" s="104"/>
      <c r="CS1987" s="104"/>
      <c r="CT1987" s="104"/>
      <c r="CU1987" s="104"/>
    </row>
    <row r="1988" spans="1:99" ht="13" x14ac:dyDescent="0.3">
      <c r="A1988" s="104"/>
      <c r="B1988" s="104"/>
      <c r="C1988" s="104"/>
      <c r="D1988" s="104"/>
      <c r="E1988" s="104"/>
      <c r="F1988" s="104"/>
      <c r="G1988" s="104"/>
      <c r="H1988" s="104"/>
      <c r="I1988" s="104"/>
      <c r="J1988" s="104"/>
      <c r="K1988" s="104"/>
      <c r="L1988" s="104"/>
      <c r="M1988" s="104"/>
      <c r="P1988" s="104"/>
      <c r="Q1988" s="104"/>
      <c r="U1988" s="104"/>
      <c r="AQ1988" s="104"/>
      <c r="AR1988" s="104"/>
      <c r="AS1988" s="104"/>
      <c r="AT1988" s="104"/>
      <c r="AU1988" s="104"/>
      <c r="AV1988" s="104"/>
      <c r="AW1988" s="104"/>
      <c r="AX1988" s="104"/>
      <c r="AY1988" s="104"/>
      <c r="BH1988" s="104"/>
      <c r="BJ1988" s="104"/>
      <c r="BK1988" s="104"/>
      <c r="BL1988" s="104"/>
      <c r="BM1988" s="104"/>
      <c r="BN1988" s="104"/>
      <c r="BO1988" s="104"/>
      <c r="BP1988" s="104"/>
      <c r="BQ1988" s="104"/>
      <c r="BR1988" s="104"/>
      <c r="BS1988" s="104"/>
      <c r="BT1988" s="104"/>
      <c r="BV1988" s="104"/>
      <c r="BW1988" s="104"/>
      <c r="BX1988" s="104"/>
      <c r="BY1988" s="104"/>
      <c r="BZ1988" s="104"/>
      <c r="CA1988" s="104"/>
      <c r="CB1988" s="104"/>
      <c r="CC1988" s="104"/>
      <c r="CD1988" s="104"/>
      <c r="CE1988" s="104"/>
      <c r="CF1988" s="104"/>
      <c r="CG1988" s="104"/>
      <c r="CJ1988" s="104"/>
      <c r="CL1988" s="104"/>
      <c r="CM1988" s="104"/>
      <c r="CN1988" s="104"/>
      <c r="CO1988" s="104"/>
      <c r="CP1988" s="104"/>
      <c r="CQ1988" s="104"/>
      <c r="CR1988" s="104"/>
      <c r="CS1988" s="104"/>
      <c r="CT1988" s="104"/>
      <c r="CU1988" s="104"/>
    </row>
    <row r="1989" spans="1:99" ht="13" x14ac:dyDescent="0.3">
      <c r="A1989" s="104"/>
      <c r="B1989" s="104"/>
      <c r="C1989" s="104"/>
      <c r="D1989" s="104"/>
      <c r="E1989" s="104"/>
      <c r="F1989" s="104"/>
      <c r="G1989" s="104"/>
      <c r="H1989" s="104"/>
      <c r="I1989" s="104"/>
      <c r="J1989" s="104"/>
      <c r="K1989" s="104"/>
      <c r="L1989" s="104"/>
      <c r="M1989" s="104"/>
      <c r="P1989" s="104"/>
      <c r="Q1989" s="104"/>
      <c r="U1989" s="104"/>
      <c r="AQ1989" s="104"/>
      <c r="AR1989" s="104"/>
      <c r="AS1989" s="104"/>
      <c r="AT1989" s="104"/>
      <c r="AU1989" s="104"/>
      <c r="AV1989" s="104"/>
      <c r="AW1989" s="104"/>
      <c r="AX1989" s="104"/>
      <c r="AY1989" s="104"/>
      <c r="BH1989" s="104"/>
      <c r="BJ1989" s="104"/>
      <c r="BK1989" s="104"/>
      <c r="BL1989" s="104"/>
      <c r="BM1989" s="104"/>
      <c r="BN1989" s="104"/>
      <c r="BO1989" s="104"/>
      <c r="BP1989" s="104"/>
      <c r="BQ1989" s="104"/>
      <c r="BR1989" s="104"/>
      <c r="BS1989" s="104"/>
      <c r="BT1989" s="104"/>
      <c r="BV1989" s="104"/>
      <c r="BW1989" s="104"/>
      <c r="BX1989" s="104"/>
      <c r="BY1989" s="104"/>
      <c r="BZ1989" s="104"/>
      <c r="CA1989" s="104"/>
      <c r="CB1989" s="104"/>
      <c r="CC1989" s="104"/>
      <c r="CD1989" s="104"/>
      <c r="CE1989" s="104"/>
      <c r="CF1989" s="104"/>
      <c r="CG1989" s="104"/>
      <c r="CJ1989" s="104"/>
      <c r="CL1989" s="104"/>
      <c r="CM1989" s="104"/>
      <c r="CN1989" s="104"/>
      <c r="CO1989" s="104"/>
      <c r="CP1989" s="104"/>
      <c r="CQ1989" s="104"/>
      <c r="CR1989" s="104"/>
      <c r="CS1989" s="104"/>
      <c r="CT1989" s="104"/>
      <c r="CU1989" s="104"/>
    </row>
    <row r="1990" spans="1:99" ht="13" x14ac:dyDescent="0.3">
      <c r="A1990" s="104"/>
      <c r="B1990" s="104"/>
      <c r="C1990" s="104"/>
      <c r="D1990" s="104"/>
      <c r="E1990" s="104"/>
      <c r="F1990" s="104"/>
      <c r="G1990" s="104"/>
      <c r="H1990" s="104"/>
      <c r="I1990" s="104"/>
      <c r="J1990" s="104"/>
      <c r="K1990" s="104"/>
      <c r="L1990" s="104"/>
      <c r="M1990" s="104"/>
      <c r="P1990" s="104"/>
      <c r="Q1990" s="104"/>
      <c r="U1990" s="104"/>
      <c r="AQ1990" s="104"/>
      <c r="AR1990" s="104"/>
      <c r="AS1990" s="104"/>
      <c r="AT1990" s="104"/>
      <c r="AU1990" s="104"/>
      <c r="AV1990" s="104"/>
      <c r="AW1990" s="104"/>
      <c r="AX1990" s="104"/>
      <c r="AY1990" s="104"/>
      <c r="BH1990" s="104"/>
      <c r="BJ1990" s="104"/>
      <c r="BK1990" s="104"/>
      <c r="BL1990" s="104"/>
      <c r="BM1990" s="104"/>
      <c r="BN1990" s="104"/>
      <c r="BO1990" s="104"/>
      <c r="BP1990" s="104"/>
      <c r="BQ1990" s="104"/>
      <c r="BR1990" s="104"/>
      <c r="BS1990" s="104"/>
      <c r="BT1990" s="104"/>
      <c r="BV1990" s="104"/>
      <c r="BW1990" s="104"/>
      <c r="BX1990" s="104"/>
      <c r="BY1990" s="104"/>
      <c r="BZ1990" s="104"/>
      <c r="CA1990" s="104"/>
      <c r="CB1990" s="104"/>
      <c r="CC1990" s="104"/>
      <c r="CD1990" s="104"/>
      <c r="CE1990" s="104"/>
      <c r="CF1990" s="104"/>
      <c r="CG1990" s="104"/>
      <c r="CJ1990" s="104"/>
      <c r="CL1990" s="104"/>
      <c r="CM1990" s="104"/>
      <c r="CN1990" s="104"/>
      <c r="CO1990" s="104"/>
      <c r="CP1990" s="104"/>
      <c r="CQ1990" s="104"/>
      <c r="CR1990" s="104"/>
      <c r="CS1990" s="104"/>
      <c r="CT1990" s="104"/>
      <c r="CU1990" s="104"/>
    </row>
    <row r="1991" spans="1:99" ht="13" x14ac:dyDescent="0.3">
      <c r="A1991" s="104"/>
      <c r="B1991" s="104"/>
      <c r="C1991" s="104"/>
      <c r="D1991" s="104"/>
      <c r="E1991" s="104"/>
      <c r="F1991" s="104"/>
      <c r="G1991" s="104"/>
      <c r="H1991" s="104"/>
      <c r="I1991" s="104"/>
      <c r="J1991" s="104"/>
      <c r="K1991" s="104"/>
      <c r="L1991" s="104"/>
      <c r="M1991" s="104"/>
      <c r="P1991" s="104"/>
      <c r="Q1991" s="104"/>
      <c r="U1991" s="104"/>
      <c r="AQ1991" s="104"/>
      <c r="AR1991" s="104"/>
      <c r="AS1991" s="104"/>
      <c r="AT1991" s="104"/>
      <c r="AU1991" s="104"/>
      <c r="AV1991" s="104"/>
      <c r="AW1991" s="104"/>
      <c r="AX1991" s="104"/>
      <c r="AY1991" s="104"/>
      <c r="BH1991" s="104"/>
      <c r="BJ1991" s="104"/>
      <c r="BK1991" s="104"/>
      <c r="BL1991" s="104"/>
      <c r="BM1991" s="104"/>
      <c r="BN1991" s="104"/>
      <c r="BO1991" s="104"/>
      <c r="BP1991" s="104"/>
      <c r="BQ1991" s="104"/>
      <c r="BR1991" s="104"/>
      <c r="BS1991" s="104"/>
      <c r="BT1991" s="104"/>
      <c r="BV1991" s="104"/>
      <c r="BW1991" s="104"/>
      <c r="BX1991" s="104"/>
      <c r="BY1991" s="104"/>
      <c r="BZ1991" s="104"/>
      <c r="CA1991" s="104"/>
      <c r="CB1991" s="104"/>
      <c r="CC1991" s="104"/>
      <c r="CD1991" s="104"/>
      <c r="CE1991" s="104"/>
      <c r="CF1991" s="104"/>
      <c r="CG1991" s="104"/>
      <c r="CJ1991" s="104"/>
      <c r="CL1991" s="104"/>
      <c r="CM1991" s="104"/>
      <c r="CN1991" s="104"/>
      <c r="CO1991" s="104"/>
      <c r="CP1991" s="104"/>
      <c r="CQ1991" s="104"/>
      <c r="CR1991" s="104"/>
      <c r="CS1991" s="104"/>
      <c r="CT1991" s="104"/>
      <c r="CU1991" s="104"/>
    </row>
    <row r="1992" spans="1:99" ht="13" x14ac:dyDescent="0.3">
      <c r="A1992" s="104"/>
      <c r="B1992" s="104"/>
      <c r="C1992" s="104"/>
      <c r="D1992" s="104"/>
      <c r="E1992" s="104"/>
      <c r="F1992" s="104"/>
      <c r="G1992" s="104"/>
      <c r="H1992" s="104"/>
      <c r="I1992" s="104"/>
      <c r="J1992" s="104"/>
      <c r="K1992" s="104"/>
      <c r="L1992" s="104"/>
      <c r="M1992" s="104"/>
      <c r="P1992" s="104"/>
      <c r="Q1992" s="104"/>
      <c r="U1992" s="104"/>
      <c r="AQ1992" s="104"/>
      <c r="AR1992" s="104"/>
      <c r="AS1992" s="104"/>
      <c r="AT1992" s="104"/>
      <c r="AU1992" s="104"/>
      <c r="AV1992" s="104"/>
      <c r="AW1992" s="104"/>
      <c r="AX1992" s="104"/>
      <c r="AY1992" s="104"/>
      <c r="BH1992" s="104"/>
      <c r="BJ1992" s="104"/>
      <c r="BK1992" s="104"/>
      <c r="BL1992" s="104"/>
      <c r="BM1992" s="104"/>
      <c r="BN1992" s="104"/>
      <c r="BO1992" s="104"/>
      <c r="BP1992" s="104"/>
      <c r="BQ1992" s="104"/>
      <c r="BR1992" s="104"/>
      <c r="BS1992" s="104"/>
      <c r="BT1992" s="104"/>
      <c r="BV1992" s="104"/>
      <c r="BW1992" s="104"/>
      <c r="BX1992" s="104"/>
      <c r="BY1992" s="104"/>
      <c r="BZ1992" s="104"/>
      <c r="CA1992" s="104"/>
      <c r="CB1992" s="104"/>
      <c r="CC1992" s="104"/>
      <c r="CD1992" s="104"/>
      <c r="CE1992" s="104"/>
      <c r="CF1992" s="104"/>
      <c r="CG1992" s="104"/>
      <c r="CJ1992" s="104"/>
      <c r="CL1992" s="104"/>
      <c r="CM1992" s="104"/>
      <c r="CN1992" s="104"/>
      <c r="CO1992" s="104"/>
      <c r="CP1992" s="104"/>
      <c r="CQ1992" s="104"/>
      <c r="CR1992" s="104"/>
      <c r="CS1992" s="104"/>
      <c r="CT1992" s="104"/>
      <c r="CU1992" s="104"/>
    </row>
    <row r="1993" spans="1:99" ht="13" x14ac:dyDescent="0.3">
      <c r="A1993" s="104"/>
      <c r="B1993" s="104"/>
      <c r="C1993" s="104"/>
      <c r="D1993" s="104"/>
      <c r="E1993" s="104"/>
      <c r="F1993" s="104"/>
      <c r="G1993" s="104"/>
      <c r="H1993" s="104"/>
      <c r="I1993" s="104"/>
      <c r="J1993" s="104"/>
      <c r="K1993" s="104"/>
      <c r="L1993" s="104"/>
      <c r="M1993" s="104"/>
      <c r="P1993" s="104"/>
      <c r="Q1993" s="104"/>
      <c r="U1993" s="104"/>
      <c r="AQ1993" s="104"/>
      <c r="AR1993" s="104"/>
      <c r="AS1993" s="104"/>
      <c r="AT1993" s="104"/>
      <c r="AU1993" s="104"/>
      <c r="AV1993" s="104"/>
      <c r="AW1993" s="104"/>
      <c r="AX1993" s="104"/>
      <c r="AY1993" s="104"/>
      <c r="BH1993" s="104"/>
      <c r="BJ1993" s="104"/>
      <c r="BK1993" s="104"/>
      <c r="BL1993" s="104"/>
      <c r="BM1993" s="104"/>
      <c r="BN1993" s="104"/>
      <c r="BO1993" s="104"/>
      <c r="BP1993" s="104"/>
      <c r="BQ1993" s="104"/>
      <c r="BR1993" s="104"/>
      <c r="BS1993" s="104"/>
      <c r="BT1993" s="104"/>
      <c r="BV1993" s="104"/>
      <c r="BW1993" s="104"/>
      <c r="BX1993" s="104"/>
      <c r="BY1993" s="104"/>
      <c r="BZ1993" s="104"/>
      <c r="CA1993" s="104"/>
      <c r="CB1993" s="104"/>
      <c r="CC1993" s="104"/>
      <c r="CD1993" s="104"/>
      <c r="CE1993" s="104"/>
      <c r="CF1993" s="104"/>
      <c r="CG1993" s="104"/>
      <c r="CJ1993" s="104"/>
      <c r="CL1993" s="104"/>
      <c r="CM1993" s="104"/>
      <c r="CN1993" s="104"/>
      <c r="CO1993" s="104"/>
      <c r="CP1993" s="104"/>
      <c r="CQ1993" s="104"/>
      <c r="CR1993" s="104"/>
      <c r="CS1993" s="104"/>
      <c r="CT1993" s="104"/>
      <c r="CU1993" s="104"/>
    </row>
    <row r="1994" spans="1:99" ht="13" x14ac:dyDescent="0.3">
      <c r="A1994" s="104"/>
      <c r="B1994" s="104"/>
      <c r="C1994" s="104"/>
      <c r="D1994" s="104"/>
      <c r="E1994" s="104"/>
      <c r="F1994" s="104"/>
      <c r="G1994" s="104"/>
      <c r="H1994" s="104"/>
      <c r="I1994" s="104"/>
      <c r="J1994" s="104"/>
      <c r="K1994" s="104"/>
      <c r="L1994" s="104"/>
      <c r="M1994" s="104"/>
      <c r="P1994" s="104"/>
      <c r="Q1994" s="104"/>
      <c r="U1994" s="104"/>
      <c r="AQ1994" s="104"/>
      <c r="AR1994" s="104"/>
      <c r="AS1994" s="104"/>
      <c r="AT1994" s="104"/>
      <c r="AU1994" s="104"/>
      <c r="AV1994" s="104"/>
      <c r="AW1994" s="104"/>
      <c r="AX1994" s="104"/>
      <c r="AY1994" s="104"/>
      <c r="BH1994" s="104"/>
      <c r="BJ1994" s="104"/>
      <c r="BK1994" s="104"/>
      <c r="BL1994" s="104"/>
      <c r="BM1994" s="104"/>
      <c r="BN1994" s="104"/>
      <c r="BO1994" s="104"/>
      <c r="BP1994" s="104"/>
      <c r="BQ1994" s="104"/>
      <c r="BR1994" s="104"/>
      <c r="BS1994" s="104"/>
      <c r="BT1994" s="104"/>
      <c r="BV1994" s="104"/>
      <c r="BW1994" s="104"/>
      <c r="BX1994" s="104"/>
      <c r="BY1994" s="104"/>
      <c r="BZ1994" s="104"/>
      <c r="CA1994" s="104"/>
      <c r="CB1994" s="104"/>
      <c r="CC1994" s="104"/>
      <c r="CD1994" s="104"/>
      <c r="CE1994" s="104"/>
      <c r="CF1994" s="104"/>
      <c r="CG1994" s="104"/>
      <c r="CJ1994" s="104"/>
      <c r="CL1994" s="104"/>
      <c r="CM1994" s="104"/>
      <c r="CN1994" s="104"/>
      <c r="CO1994" s="104"/>
      <c r="CP1994" s="104"/>
      <c r="CQ1994" s="104"/>
      <c r="CR1994" s="104"/>
      <c r="CS1994" s="104"/>
      <c r="CT1994" s="104"/>
      <c r="CU1994" s="104"/>
    </row>
    <row r="1995" spans="1:99" ht="13" x14ac:dyDescent="0.3">
      <c r="A1995" s="104"/>
      <c r="B1995" s="104"/>
      <c r="C1995" s="104"/>
      <c r="D1995" s="104"/>
      <c r="E1995" s="104"/>
      <c r="F1995" s="104"/>
      <c r="G1995" s="104"/>
      <c r="H1995" s="104"/>
      <c r="I1995" s="104"/>
      <c r="J1995" s="104"/>
      <c r="K1995" s="104"/>
      <c r="L1995" s="104"/>
      <c r="M1995" s="104"/>
      <c r="P1995" s="104"/>
      <c r="Q1995" s="104"/>
      <c r="U1995" s="104"/>
      <c r="AQ1995" s="104"/>
      <c r="AR1995" s="104"/>
      <c r="AS1995" s="104"/>
      <c r="AT1995" s="104"/>
      <c r="AU1995" s="104"/>
      <c r="AV1995" s="104"/>
      <c r="AW1995" s="104"/>
      <c r="AX1995" s="104"/>
      <c r="AY1995" s="104"/>
      <c r="BH1995" s="104"/>
      <c r="BJ1995" s="104"/>
      <c r="BK1995" s="104"/>
      <c r="BL1995" s="104"/>
      <c r="BM1995" s="104"/>
      <c r="BN1995" s="104"/>
      <c r="BO1995" s="104"/>
      <c r="BP1995" s="104"/>
      <c r="BQ1995" s="104"/>
      <c r="BR1995" s="104"/>
      <c r="BS1995" s="104"/>
      <c r="BT1995" s="104"/>
      <c r="BV1995" s="104"/>
      <c r="BW1995" s="104"/>
      <c r="BX1995" s="104"/>
      <c r="BY1995" s="104"/>
      <c r="BZ1995" s="104"/>
      <c r="CA1995" s="104"/>
      <c r="CB1995" s="104"/>
      <c r="CC1995" s="104"/>
      <c r="CD1995" s="104"/>
      <c r="CE1995" s="104"/>
      <c r="CF1995" s="104"/>
      <c r="CG1995" s="104"/>
      <c r="CJ1995" s="104"/>
      <c r="CL1995" s="104"/>
      <c r="CM1995" s="104"/>
      <c r="CN1995" s="104"/>
      <c r="CO1995" s="104"/>
      <c r="CP1995" s="104"/>
      <c r="CQ1995" s="104"/>
      <c r="CR1995" s="104"/>
      <c r="CS1995" s="104"/>
      <c r="CT1995" s="104"/>
      <c r="CU1995" s="104"/>
    </row>
    <row r="1996" spans="1:99" ht="13" x14ac:dyDescent="0.3">
      <c r="A1996" s="104"/>
      <c r="B1996" s="104"/>
      <c r="C1996" s="104"/>
      <c r="D1996" s="104"/>
      <c r="E1996" s="104"/>
      <c r="F1996" s="104"/>
      <c r="G1996" s="104"/>
      <c r="H1996" s="104"/>
      <c r="I1996" s="104"/>
      <c r="J1996" s="104"/>
      <c r="K1996" s="104"/>
      <c r="L1996" s="104"/>
      <c r="M1996" s="104"/>
      <c r="P1996" s="104"/>
      <c r="Q1996" s="104"/>
      <c r="U1996" s="104"/>
      <c r="AQ1996" s="104"/>
      <c r="AR1996" s="104"/>
      <c r="AS1996" s="104"/>
      <c r="AT1996" s="104"/>
      <c r="AU1996" s="104"/>
      <c r="AV1996" s="104"/>
      <c r="AW1996" s="104"/>
      <c r="AX1996" s="104"/>
      <c r="AY1996" s="104"/>
      <c r="BH1996" s="104"/>
      <c r="BJ1996" s="104"/>
      <c r="BK1996" s="104"/>
      <c r="BL1996" s="104"/>
      <c r="BM1996" s="104"/>
      <c r="BN1996" s="104"/>
      <c r="BO1996" s="104"/>
      <c r="BP1996" s="104"/>
      <c r="BQ1996" s="104"/>
      <c r="BR1996" s="104"/>
      <c r="BS1996" s="104"/>
      <c r="BT1996" s="104"/>
      <c r="BV1996" s="104"/>
      <c r="BW1996" s="104"/>
      <c r="BX1996" s="104"/>
      <c r="BY1996" s="104"/>
      <c r="BZ1996" s="104"/>
      <c r="CA1996" s="104"/>
      <c r="CB1996" s="104"/>
      <c r="CC1996" s="104"/>
      <c r="CD1996" s="104"/>
      <c r="CE1996" s="104"/>
      <c r="CF1996" s="104"/>
      <c r="CG1996" s="104"/>
      <c r="CJ1996" s="104"/>
      <c r="CL1996" s="104"/>
      <c r="CM1996" s="104"/>
      <c r="CN1996" s="104"/>
      <c r="CO1996" s="104"/>
      <c r="CP1996" s="104"/>
      <c r="CQ1996" s="104"/>
      <c r="CR1996" s="104"/>
      <c r="CS1996" s="104"/>
      <c r="CT1996" s="104"/>
      <c r="CU1996" s="104"/>
    </row>
    <row r="1997" spans="1:99" ht="13" x14ac:dyDescent="0.3">
      <c r="A1997" s="104"/>
      <c r="B1997" s="104"/>
      <c r="C1997" s="104"/>
      <c r="D1997" s="104"/>
      <c r="E1997" s="104"/>
      <c r="F1997" s="104"/>
      <c r="G1997" s="104"/>
      <c r="H1997" s="104"/>
      <c r="I1997" s="104"/>
      <c r="J1997" s="104"/>
      <c r="K1997" s="104"/>
      <c r="L1997" s="104"/>
      <c r="M1997" s="104"/>
      <c r="P1997" s="104"/>
      <c r="Q1997" s="104"/>
      <c r="U1997" s="104"/>
      <c r="AQ1997" s="104"/>
      <c r="AR1997" s="104"/>
      <c r="AS1997" s="104"/>
      <c r="AT1997" s="104"/>
      <c r="AU1997" s="104"/>
      <c r="AV1997" s="104"/>
      <c r="AW1997" s="104"/>
      <c r="AX1997" s="104"/>
      <c r="AY1997" s="104"/>
      <c r="BH1997" s="104"/>
      <c r="BJ1997" s="104"/>
      <c r="BK1997" s="104"/>
      <c r="BL1997" s="104"/>
      <c r="BM1997" s="104"/>
      <c r="BN1997" s="104"/>
      <c r="BO1997" s="104"/>
      <c r="BP1997" s="104"/>
      <c r="BQ1997" s="104"/>
      <c r="BR1997" s="104"/>
      <c r="BS1997" s="104"/>
      <c r="BT1997" s="104"/>
      <c r="BV1997" s="104"/>
      <c r="BW1997" s="104"/>
      <c r="BX1997" s="104"/>
      <c r="BY1997" s="104"/>
      <c r="BZ1997" s="104"/>
      <c r="CA1997" s="104"/>
      <c r="CB1997" s="104"/>
      <c r="CC1997" s="104"/>
      <c r="CD1997" s="104"/>
      <c r="CE1997" s="104"/>
      <c r="CF1997" s="104"/>
      <c r="CG1997" s="104"/>
      <c r="CJ1997" s="104"/>
      <c r="CL1997" s="104"/>
      <c r="CM1997" s="104"/>
      <c r="CN1997" s="104"/>
      <c r="CO1997" s="104"/>
      <c r="CP1997" s="104"/>
      <c r="CQ1997" s="104"/>
      <c r="CR1997" s="104"/>
      <c r="CS1997" s="104"/>
      <c r="CT1997" s="104"/>
      <c r="CU1997" s="104"/>
    </row>
    <row r="1998" spans="1:99" ht="13" x14ac:dyDescent="0.3">
      <c r="A1998" s="104"/>
      <c r="B1998" s="104"/>
      <c r="C1998" s="104"/>
      <c r="D1998" s="104"/>
      <c r="E1998" s="104"/>
      <c r="F1998" s="104"/>
      <c r="G1998" s="104"/>
      <c r="H1998" s="104"/>
      <c r="I1998" s="104"/>
      <c r="J1998" s="104"/>
      <c r="K1998" s="104"/>
      <c r="L1998" s="104"/>
      <c r="M1998" s="104"/>
      <c r="P1998" s="104"/>
      <c r="Q1998" s="104"/>
      <c r="U1998" s="104"/>
      <c r="AQ1998" s="104"/>
      <c r="AR1998" s="104"/>
      <c r="AS1998" s="104"/>
      <c r="AT1998" s="104"/>
      <c r="AU1998" s="104"/>
      <c r="AV1998" s="104"/>
      <c r="AW1998" s="104"/>
      <c r="AX1998" s="104"/>
      <c r="AY1998" s="104"/>
      <c r="BH1998" s="104"/>
      <c r="BJ1998" s="104"/>
      <c r="BK1998" s="104"/>
      <c r="BL1998" s="104"/>
      <c r="BM1998" s="104"/>
      <c r="BN1998" s="104"/>
      <c r="BO1998" s="104"/>
      <c r="BP1998" s="104"/>
      <c r="BQ1998" s="104"/>
      <c r="BR1998" s="104"/>
      <c r="BS1998" s="104"/>
      <c r="BT1998" s="104"/>
      <c r="BV1998" s="104"/>
      <c r="BW1998" s="104"/>
      <c r="BX1998" s="104"/>
      <c r="BY1998" s="104"/>
      <c r="BZ1998" s="104"/>
      <c r="CA1998" s="104"/>
      <c r="CB1998" s="104"/>
      <c r="CC1998" s="104"/>
      <c r="CD1998" s="104"/>
      <c r="CE1998" s="104"/>
      <c r="CF1998" s="104"/>
      <c r="CG1998" s="104"/>
      <c r="CJ1998" s="104"/>
      <c r="CL1998" s="104"/>
      <c r="CM1998" s="104"/>
      <c r="CN1998" s="104"/>
      <c r="CO1998" s="104"/>
      <c r="CP1998" s="104"/>
      <c r="CQ1998" s="104"/>
      <c r="CR1998" s="104"/>
      <c r="CS1998" s="104"/>
      <c r="CT1998" s="104"/>
      <c r="CU1998" s="104"/>
    </row>
    <row r="1999" spans="1:99" ht="13" x14ac:dyDescent="0.3">
      <c r="A1999" s="104"/>
      <c r="B1999" s="104"/>
      <c r="C1999" s="104"/>
      <c r="D1999" s="104"/>
      <c r="E1999" s="104"/>
      <c r="F1999" s="104"/>
      <c r="G1999" s="104"/>
      <c r="H1999" s="104"/>
      <c r="I1999" s="104"/>
      <c r="J1999" s="104"/>
      <c r="K1999" s="104"/>
      <c r="L1999" s="104"/>
      <c r="M1999" s="104"/>
      <c r="P1999" s="104"/>
      <c r="Q1999" s="104"/>
      <c r="U1999" s="104"/>
      <c r="AQ1999" s="104"/>
      <c r="AR1999" s="104"/>
      <c r="AS1999" s="104"/>
      <c r="AT1999" s="104"/>
      <c r="AU1999" s="104"/>
      <c r="AV1999" s="104"/>
      <c r="AW1999" s="104"/>
      <c r="AX1999" s="104"/>
      <c r="AY1999" s="104"/>
      <c r="BH1999" s="104"/>
      <c r="BJ1999" s="104"/>
      <c r="BK1999" s="104"/>
      <c r="BL1999" s="104"/>
      <c r="BM1999" s="104"/>
      <c r="BN1999" s="104"/>
      <c r="BO1999" s="104"/>
      <c r="BP1999" s="104"/>
      <c r="BQ1999" s="104"/>
      <c r="BR1999" s="104"/>
      <c r="BS1999" s="104"/>
      <c r="BT1999" s="104"/>
      <c r="BV1999" s="104"/>
      <c r="BW1999" s="104"/>
      <c r="BX1999" s="104"/>
      <c r="BY1999" s="104"/>
      <c r="BZ1999" s="104"/>
      <c r="CA1999" s="104"/>
      <c r="CB1999" s="104"/>
      <c r="CC1999" s="104"/>
      <c r="CD1999" s="104"/>
      <c r="CE1999" s="104"/>
      <c r="CF1999" s="104"/>
      <c r="CG1999" s="104"/>
      <c r="CJ1999" s="104"/>
      <c r="CL1999" s="104"/>
      <c r="CM1999" s="104"/>
      <c r="CN1999" s="104"/>
      <c r="CO1999" s="104"/>
      <c r="CP1999" s="104"/>
      <c r="CQ1999" s="104"/>
      <c r="CR1999" s="104"/>
      <c r="CS1999" s="104"/>
      <c r="CT1999" s="104"/>
      <c r="CU1999" s="104"/>
    </row>
    <row r="2000" spans="1:99" ht="13" x14ac:dyDescent="0.3">
      <c r="A2000" s="104"/>
      <c r="B2000" s="104"/>
      <c r="C2000" s="104"/>
      <c r="D2000" s="104"/>
      <c r="E2000" s="104"/>
      <c r="F2000" s="104"/>
      <c r="G2000" s="104"/>
      <c r="H2000" s="104"/>
      <c r="I2000" s="104"/>
      <c r="J2000" s="104"/>
      <c r="K2000" s="104"/>
      <c r="L2000" s="104"/>
      <c r="M2000" s="104"/>
      <c r="P2000" s="104"/>
      <c r="Q2000" s="104"/>
      <c r="U2000" s="104"/>
      <c r="AQ2000" s="104"/>
      <c r="AR2000" s="104"/>
      <c r="AS2000" s="104"/>
      <c r="AT2000" s="104"/>
      <c r="AU2000" s="104"/>
      <c r="AV2000" s="104"/>
      <c r="AW2000" s="104"/>
      <c r="AX2000" s="104"/>
      <c r="AY2000" s="104"/>
      <c r="BH2000" s="104"/>
      <c r="BJ2000" s="104"/>
      <c r="BK2000" s="104"/>
      <c r="BL2000" s="104"/>
      <c r="BM2000" s="104"/>
      <c r="BN2000" s="104"/>
      <c r="BO2000" s="104"/>
      <c r="BP2000" s="104"/>
      <c r="BQ2000" s="104"/>
      <c r="BR2000" s="104"/>
      <c r="BS2000" s="104"/>
      <c r="BT2000" s="104"/>
      <c r="BV2000" s="104"/>
      <c r="BW2000" s="104"/>
      <c r="BX2000" s="104"/>
      <c r="BY2000" s="104"/>
      <c r="BZ2000" s="104"/>
      <c r="CA2000" s="104"/>
      <c r="CB2000" s="104"/>
      <c r="CC2000" s="104"/>
      <c r="CD2000" s="104"/>
      <c r="CE2000" s="104"/>
      <c r="CF2000" s="104"/>
      <c r="CG2000" s="104"/>
      <c r="CJ2000" s="104"/>
      <c r="CL2000" s="104"/>
      <c r="CM2000" s="104"/>
      <c r="CN2000" s="104"/>
      <c r="CO2000" s="104"/>
      <c r="CP2000" s="104"/>
      <c r="CQ2000" s="104"/>
      <c r="CR2000" s="104"/>
      <c r="CS2000" s="104"/>
      <c r="CT2000" s="104"/>
      <c r="CU2000" s="104"/>
    </row>
    <row r="2001" spans="1:99" ht="13" x14ac:dyDescent="0.3">
      <c r="A2001" s="104"/>
      <c r="B2001" s="104"/>
      <c r="C2001" s="104"/>
      <c r="D2001" s="104"/>
      <c r="E2001" s="104"/>
      <c r="F2001" s="104"/>
      <c r="G2001" s="104"/>
      <c r="H2001" s="104"/>
      <c r="I2001" s="104"/>
      <c r="J2001" s="104"/>
      <c r="K2001" s="104"/>
      <c r="L2001" s="104"/>
      <c r="M2001" s="104"/>
      <c r="P2001" s="104"/>
      <c r="Q2001" s="104"/>
      <c r="U2001" s="104"/>
      <c r="AQ2001" s="104"/>
      <c r="AR2001" s="104"/>
      <c r="AS2001" s="104"/>
      <c r="AT2001" s="104"/>
      <c r="AU2001" s="104"/>
      <c r="AV2001" s="104"/>
      <c r="AW2001" s="104"/>
      <c r="AX2001" s="104"/>
      <c r="AY2001" s="104"/>
      <c r="BH2001" s="104"/>
      <c r="BJ2001" s="104"/>
      <c r="BK2001" s="104"/>
      <c r="BL2001" s="104"/>
      <c r="BM2001" s="104"/>
      <c r="BN2001" s="104"/>
      <c r="BO2001" s="104"/>
      <c r="BP2001" s="104"/>
      <c r="BQ2001" s="104"/>
      <c r="BR2001" s="104"/>
      <c r="BS2001" s="104"/>
      <c r="BT2001" s="104"/>
      <c r="BV2001" s="104"/>
      <c r="BW2001" s="104"/>
      <c r="BX2001" s="104"/>
      <c r="BY2001" s="104"/>
      <c r="BZ2001" s="104"/>
      <c r="CA2001" s="104"/>
      <c r="CB2001" s="104"/>
      <c r="CC2001" s="104"/>
      <c r="CD2001" s="104"/>
      <c r="CE2001" s="104"/>
      <c r="CF2001" s="104"/>
      <c r="CG2001" s="104"/>
      <c r="CJ2001" s="104"/>
      <c r="CL2001" s="104"/>
      <c r="CM2001" s="104"/>
      <c r="CN2001" s="104"/>
      <c r="CO2001" s="104"/>
      <c r="CP2001" s="104"/>
      <c r="CQ2001" s="104"/>
      <c r="CR2001" s="104"/>
      <c r="CS2001" s="104"/>
      <c r="CT2001" s="104"/>
      <c r="CU2001" s="104"/>
    </row>
    <row r="2002" spans="1:99" ht="13" x14ac:dyDescent="0.3">
      <c r="A2002" s="104"/>
      <c r="B2002" s="104"/>
      <c r="C2002" s="104"/>
      <c r="D2002" s="104"/>
      <c r="E2002" s="104"/>
      <c r="F2002" s="104"/>
      <c r="G2002" s="104"/>
      <c r="H2002" s="104"/>
      <c r="I2002" s="104"/>
      <c r="J2002" s="104"/>
      <c r="K2002" s="104"/>
      <c r="L2002" s="104"/>
      <c r="M2002" s="104"/>
      <c r="P2002" s="104"/>
      <c r="Q2002" s="104"/>
      <c r="U2002" s="104"/>
      <c r="AQ2002" s="104"/>
      <c r="AR2002" s="104"/>
      <c r="AS2002" s="104"/>
      <c r="AT2002" s="104"/>
      <c r="AU2002" s="104"/>
      <c r="AV2002" s="104"/>
      <c r="AW2002" s="104"/>
      <c r="AX2002" s="104"/>
      <c r="AY2002" s="104"/>
      <c r="BH2002" s="104"/>
      <c r="BJ2002" s="104"/>
      <c r="BK2002" s="104"/>
      <c r="BL2002" s="104"/>
      <c r="BM2002" s="104"/>
      <c r="BN2002" s="104"/>
      <c r="BO2002" s="104"/>
      <c r="BP2002" s="104"/>
      <c r="BQ2002" s="104"/>
      <c r="BR2002" s="104"/>
      <c r="BS2002" s="104"/>
      <c r="BT2002" s="104"/>
      <c r="BV2002" s="104"/>
      <c r="BW2002" s="104"/>
      <c r="BX2002" s="104"/>
      <c r="BY2002" s="104"/>
      <c r="BZ2002" s="104"/>
      <c r="CA2002" s="104"/>
      <c r="CB2002" s="104"/>
      <c r="CC2002" s="104"/>
      <c r="CD2002" s="104"/>
      <c r="CE2002" s="104"/>
      <c r="CF2002" s="104"/>
      <c r="CG2002" s="104"/>
      <c r="CJ2002" s="104"/>
      <c r="CL2002" s="104"/>
      <c r="CM2002" s="104"/>
      <c r="CN2002" s="104"/>
      <c r="CO2002" s="104"/>
      <c r="CP2002" s="104"/>
      <c r="CQ2002" s="104"/>
      <c r="CR2002" s="104"/>
      <c r="CS2002" s="104"/>
      <c r="CT2002" s="104"/>
      <c r="CU2002" s="104"/>
    </row>
    <row r="2003" spans="1:99" ht="13" x14ac:dyDescent="0.3">
      <c r="A2003" s="104"/>
      <c r="B2003" s="104"/>
      <c r="C2003" s="104"/>
      <c r="D2003" s="104"/>
      <c r="E2003" s="104"/>
      <c r="F2003" s="104"/>
      <c r="G2003" s="104"/>
      <c r="H2003" s="104"/>
      <c r="I2003" s="104"/>
      <c r="J2003" s="104"/>
      <c r="K2003" s="104"/>
      <c r="L2003" s="104"/>
      <c r="M2003" s="104"/>
      <c r="P2003" s="104"/>
      <c r="Q2003" s="104"/>
      <c r="U2003" s="104"/>
      <c r="AQ2003" s="104"/>
      <c r="AR2003" s="104"/>
      <c r="AS2003" s="104"/>
      <c r="AT2003" s="104"/>
      <c r="AU2003" s="104"/>
      <c r="AV2003" s="104"/>
      <c r="AW2003" s="104"/>
      <c r="AX2003" s="104"/>
      <c r="AY2003" s="104"/>
      <c r="BH2003" s="104"/>
      <c r="BJ2003" s="104"/>
      <c r="BK2003" s="104"/>
      <c r="BL2003" s="104"/>
      <c r="BM2003" s="104"/>
      <c r="BN2003" s="104"/>
      <c r="BO2003" s="104"/>
      <c r="BP2003" s="104"/>
      <c r="BQ2003" s="104"/>
      <c r="BR2003" s="104"/>
      <c r="BS2003" s="104"/>
      <c r="BT2003" s="104"/>
      <c r="BV2003" s="104"/>
      <c r="BW2003" s="104"/>
      <c r="BX2003" s="104"/>
      <c r="BY2003" s="104"/>
      <c r="BZ2003" s="104"/>
      <c r="CA2003" s="104"/>
      <c r="CB2003" s="104"/>
      <c r="CC2003" s="104"/>
      <c r="CD2003" s="104"/>
      <c r="CE2003" s="104"/>
      <c r="CF2003" s="104"/>
      <c r="CG2003" s="104"/>
      <c r="CJ2003" s="104"/>
      <c r="CL2003" s="104"/>
      <c r="CM2003" s="104"/>
      <c r="CN2003" s="104"/>
      <c r="CO2003" s="104"/>
      <c r="CP2003" s="104"/>
      <c r="CQ2003" s="104"/>
      <c r="CR2003" s="104"/>
      <c r="CS2003" s="104"/>
      <c r="CT2003" s="104"/>
      <c r="CU2003" s="104"/>
    </row>
    <row r="2004" spans="1:99" ht="13" x14ac:dyDescent="0.3">
      <c r="A2004" s="104"/>
      <c r="B2004" s="104"/>
      <c r="C2004" s="104"/>
      <c r="D2004" s="104"/>
      <c r="E2004" s="104"/>
      <c r="F2004" s="104"/>
      <c r="G2004" s="104"/>
      <c r="H2004" s="104"/>
      <c r="I2004" s="104"/>
      <c r="J2004" s="104"/>
      <c r="K2004" s="104"/>
      <c r="L2004" s="104"/>
      <c r="M2004" s="104"/>
      <c r="P2004" s="104"/>
      <c r="Q2004" s="104"/>
      <c r="U2004" s="104"/>
      <c r="AQ2004" s="104"/>
      <c r="AR2004" s="104"/>
      <c r="AS2004" s="104"/>
      <c r="AT2004" s="104"/>
      <c r="AU2004" s="104"/>
      <c r="AV2004" s="104"/>
      <c r="AW2004" s="104"/>
      <c r="AX2004" s="104"/>
      <c r="AY2004" s="104"/>
      <c r="BH2004" s="104"/>
      <c r="BJ2004" s="104"/>
      <c r="BK2004" s="104"/>
      <c r="BL2004" s="104"/>
      <c r="BM2004" s="104"/>
      <c r="BN2004" s="104"/>
      <c r="BO2004" s="104"/>
      <c r="BP2004" s="104"/>
      <c r="BQ2004" s="104"/>
      <c r="BR2004" s="104"/>
      <c r="BS2004" s="104"/>
      <c r="BT2004" s="104"/>
      <c r="BV2004" s="104"/>
      <c r="BW2004" s="104"/>
      <c r="BX2004" s="104"/>
      <c r="BY2004" s="104"/>
      <c r="BZ2004" s="104"/>
      <c r="CA2004" s="104"/>
      <c r="CB2004" s="104"/>
      <c r="CC2004" s="104"/>
      <c r="CD2004" s="104"/>
      <c r="CE2004" s="104"/>
      <c r="CF2004" s="104"/>
      <c r="CG2004" s="104"/>
      <c r="CJ2004" s="104"/>
      <c r="CL2004" s="104"/>
      <c r="CM2004" s="104"/>
      <c r="CN2004" s="104"/>
      <c r="CO2004" s="104"/>
      <c r="CP2004" s="104"/>
      <c r="CQ2004" s="104"/>
      <c r="CR2004" s="104"/>
      <c r="CS2004" s="104"/>
      <c r="CT2004" s="104"/>
      <c r="CU2004" s="104"/>
    </row>
    <row r="2005" spans="1:99" ht="13" x14ac:dyDescent="0.3">
      <c r="A2005" s="104"/>
      <c r="B2005" s="104"/>
      <c r="C2005" s="104"/>
      <c r="D2005" s="104"/>
      <c r="E2005" s="104"/>
      <c r="F2005" s="104"/>
      <c r="G2005" s="104"/>
      <c r="H2005" s="104"/>
      <c r="I2005" s="104"/>
      <c r="J2005" s="104"/>
      <c r="K2005" s="104"/>
      <c r="L2005" s="104"/>
      <c r="M2005" s="104"/>
      <c r="P2005" s="104"/>
      <c r="Q2005" s="104"/>
      <c r="U2005" s="104"/>
      <c r="AQ2005" s="104"/>
      <c r="AR2005" s="104"/>
      <c r="AS2005" s="104"/>
      <c r="AT2005" s="104"/>
      <c r="AU2005" s="104"/>
      <c r="AV2005" s="104"/>
      <c r="AW2005" s="104"/>
      <c r="AX2005" s="104"/>
      <c r="AY2005" s="104"/>
      <c r="BH2005" s="104"/>
      <c r="BJ2005" s="104"/>
      <c r="BK2005" s="104"/>
      <c r="BL2005" s="104"/>
      <c r="BM2005" s="104"/>
      <c r="BN2005" s="104"/>
      <c r="BO2005" s="104"/>
      <c r="BP2005" s="104"/>
      <c r="BQ2005" s="104"/>
      <c r="BR2005" s="104"/>
      <c r="BS2005" s="104"/>
      <c r="BT2005" s="104"/>
      <c r="BV2005" s="104"/>
      <c r="BW2005" s="104"/>
      <c r="BX2005" s="104"/>
      <c r="BY2005" s="104"/>
      <c r="BZ2005" s="104"/>
      <c r="CA2005" s="104"/>
      <c r="CB2005" s="104"/>
      <c r="CC2005" s="104"/>
      <c r="CD2005" s="104"/>
      <c r="CE2005" s="104"/>
      <c r="CF2005" s="104"/>
      <c r="CG2005" s="104"/>
      <c r="CJ2005" s="104"/>
      <c r="CL2005" s="104"/>
      <c r="CM2005" s="104"/>
      <c r="CN2005" s="104"/>
      <c r="CO2005" s="104"/>
      <c r="CP2005" s="104"/>
      <c r="CQ2005" s="104"/>
      <c r="CR2005" s="104"/>
      <c r="CS2005" s="104"/>
      <c r="CT2005" s="104"/>
      <c r="CU2005" s="104"/>
    </row>
    <row r="2006" spans="1:99" ht="13" x14ac:dyDescent="0.3">
      <c r="A2006" s="104"/>
      <c r="B2006" s="104"/>
      <c r="C2006" s="104"/>
      <c r="D2006" s="104"/>
      <c r="E2006" s="104"/>
      <c r="F2006" s="104"/>
      <c r="G2006" s="104"/>
      <c r="H2006" s="104"/>
      <c r="I2006" s="104"/>
      <c r="J2006" s="104"/>
      <c r="K2006" s="104"/>
      <c r="L2006" s="104"/>
      <c r="M2006" s="104"/>
      <c r="P2006" s="104"/>
      <c r="Q2006" s="104"/>
      <c r="U2006" s="104"/>
      <c r="AQ2006" s="104"/>
      <c r="AR2006" s="104"/>
      <c r="AS2006" s="104"/>
      <c r="AT2006" s="104"/>
      <c r="AU2006" s="104"/>
      <c r="AV2006" s="104"/>
      <c r="AW2006" s="104"/>
      <c r="AX2006" s="104"/>
      <c r="AY2006" s="104"/>
      <c r="BH2006" s="104"/>
      <c r="BJ2006" s="104"/>
      <c r="BK2006" s="104"/>
      <c r="BL2006" s="104"/>
      <c r="BM2006" s="104"/>
      <c r="BN2006" s="104"/>
      <c r="BO2006" s="104"/>
      <c r="BP2006" s="104"/>
      <c r="BQ2006" s="104"/>
      <c r="BR2006" s="104"/>
      <c r="BS2006" s="104"/>
      <c r="BT2006" s="104"/>
      <c r="BV2006" s="104"/>
      <c r="BW2006" s="104"/>
      <c r="BX2006" s="104"/>
      <c r="BY2006" s="104"/>
      <c r="BZ2006" s="104"/>
      <c r="CA2006" s="104"/>
      <c r="CB2006" s="104"/>
      <c r="CC2006" s="104"/>
      <c r="CD2006" s="104"/>
      <c r="CE2006" s="104"/>
      <c r="CF2006" s="104"/>
      <c r="CG2006" s="104"/>
      <c r="CJ2006" s="104"/>
      <c r="CL2006" s="104"/>
      <c r="CM2006" s="104"/>
      <c r="CN2006" s="104"/>
      <c r="CO2006" s="104"/>
      <c r="CP2006" s="104"/>
      <c r="CQ2006" s="104"/>
      <c r="CR2006" s="104"/>
      <c r="CS2006" s="104"/>
      <c r="CT2006" s="104"/>
      <c r="CU2006" s="104"/>
    </row>
    <row r="2007" spans="1:99" ht="13" x14ac:dyDescent="0.3">
      <c r="A2007" s="104"/>
      <c r="B2007" s="104"/>
      <c r="C2007" s="104"/>
      <c r="D2007" s="104"/>
      <c r="E2007" s="104"/>
      <c r="F2007" s="104"/>
      <c r="G2007" s="104"/>
      <c r="H2007" s="104"/>
      <c r="I2007" s="104"/>
      <c r="J2007" s="104"/>
      <c r="K2007" s="104"/>
      <c r="L2007" s="104"/>
      <c r="M2007" s="104"/>
      <c r="P2007" s="104"/>
      <c r="Q2007" s="104"/>
      <c r="U2007" s="104"/>
      <c r="AQ2007" s="104"/>
      <c r="AR2007" s="104"/>
      <c r="AS2007" s="104"/>
      <c r="AT2007" s="104"/>
      <c r="AU2007" s="104"/>
      <c r="AV2007" s="104"/>
      <c r="AW2007" s="104"/>
      <c r="AX2007" s="104"/>
      <c r="AY2007" s="104"/>
      <c r="BH2007" s="104"/>
      <c r="BJ2007" s="104"/>
      <c r="BK2007" s="104"/>
      <c r="BL2007" s="104"/>
      <c r="BM2007" s="104"/>
      <c r="BN2007" s="104"/>
      <c r="BO2007" s="104"/>
      <c r="BP2007" s="104"/>
      <c r="BQ2007" s="104"/>
      <c r="BR2007" s="104"/>
      <c r="BS2007" s="104"/>
      <c r="BT2007" s="104"/>
      <c r="BV2007" s="104"/>
      <c r="BW2007" s="104"/>
      <c r="BX2007" s="104"/>
      <c r="BY2007" s="104"/>
      <c r="BZ2007" s="104"/>
      <c r="CA2007" s="104"/>
      <c r="CB2007" s="104"/>
      <c r="CC2007" s="104"/>
      <c r="CD2007" s="104"/>
      <c r="CE2007" s="104"/>
      <c r="CF2007" s="104"/>
      <c r="CG2007" s="104"/>
      <c r="CJ2007" s="104"/>
      <c r="CL2007" s="104"/>
      <c r="CM2007" s="104"/>
      <c r="CN2007" s="104"/>
      <c r="CO2007" s="104"/>
      <c r="CP2007" s="104"/>
      <c r="CQ2007" s="104"/>
      <c r="CR2007" s="104"/>
      <c r="CS2007" s="104"/>
      <c r="CT2007" s="104"/>
      <c r="CU2007" s="104"/>
    </row>
    <row r="2008" spans="1:99" ht="13" x14ac:dyDescent="0.3">
      <c r="A2008" s="104"/>
      <c r="B2008" s="104"/>
      <c r="C2008" s="104"/>
      <c r="D2008" s="104"/>
      <c r="E2008" s="104"/>
      <c r="F2008" s="104"/>
      <c r="G2008" s="104"/>
      <c r="H2008" s="104"/>
      <c r="I2008" s="104"/>
      <c r="J2008" s="104"/>
      <c r="K2008" s="104"/>
      <c r="L2008" s="104"/>
      <c r="M2008" s="104"/>
      <c r="P2008" s="104"/>
      <c r="Q2008" s="104"/>
      <c r="U2008" s="104"/>
      <c r="AQ2008" s="104"/>
      <c r="AR2008" s="104"/>
      <c r="AS2008" s="104"/>
      <c r="AT2008" s="104"/>
      <c r="AU2008" s="104"/>
      <c r="AV2008" s="104"/>
      <c r="AW2008" s="104"/>
      <c r="AX2008" s="104"/>
      <c r="AY2008" s="104"/>
      <c r="BH2008" s="104"/>
      <c r="BJ2008" s="104"/>
      <c r="BK2008" s="104"/>
      <c r="BL2008" s="104"/>
      <c r="BM2008" s="104"/>
      <c r="BN2008" s="104"/>
      <c r="BO2008" s="104"/>
      <c r="BP2008" s="104"/>
      <c r="BQ2008" s="104"/>
      <c r="BR2008" s="104"/>
      <c r="BS2008" s="104"/>
      <c r="BT2008" s="104"/>
      <c r="BV2008" s="104"/>
      <c r="BW2008" s="104"/>
      <c r="BX2008" s="104"/>
      <c r="BY2008" s="104"/>
      <c r="BZ2008" s="104"/>
      <c r="CA2008" s="104"/>
      <c r="CB2008" s="104"/>
      <c r="CC2008" s="104"/>
      <c r="CD2008" s="104"/>
      <c r="CE2008" s="104"/>
      <c r="CF2008" s="104"/>
      <c r="CG2008" s="104"/>
      <c r="CJ2008" s="104"/>
      <c r="CL2008" s="104"/>
      <c r="CM2008" s="104"/>
      <c r="CN2008" s="104"/>
      <c r="CO2008" s="104"/>
      <c r="CP2008" s="104"/>
      <c r="CQ2008" s="104"/>
      <c r="CR2008" s="104"/>
      <c r="CS2008" s="104"/>
      <c r="CT2008" s="104"/>
      <c r="CU2008" s="104"/>
    </row>
    <row r="2009" spans="1:99" ht="13" x14ac:dyDescent="0.3">
      <c r="A2009" s="104"/>
      <c r="B2009" s="104"/>
      <c r="C2009" s="104"/>
      <c r="D2009" s="104"/>
      <c r="E2009" s="104"/>
      <c r="F2009" s="104"/>
      <c r="G2009" s="104"/>
      <c r="H2009" s="104"/>
      <c r="I2009" s="104"/>
      <c r="J2009" s="104"/>
      <c r="K2009" s="104"/>
      <c r="L2009" s="104"/>
      <c r="M2009" s="104"/>
      <c r="P2009" s="104"/>
      <c r="Q2009" s="104"/>
      <c r="U2009" s="104"/>
      <c r="AQ2009" s="104"/>
      <c r="AR2009" s="104"/>
      <c r="AS2009" s="104"/>
      <c r="AT2009" s="104"/>
      <c r="AU2009" s="104"/>
      <c r="AV2009" s="104"/>
      <c r="AW2009" s="104"/>
      <c r="AX2009" s="104"/>
      <c r="AY2009" s="104"/>
      <c r="BH2009" s="104"/>
      <c r="BJ2009" s="104"/>
      <c r="BK2009" s="104"/>
      <c r="BL2009" s="104"/>
      <c r="BM2009" s="104"/>
      <c r="BN2009" s="104"/>
      <c r="BO2009" s="104"/>
      <c r="BP2009" s="104"/>
      <c r="BQ2009" s="104"/>
      <c r="BR2009" s="104"/>
      <c r="BS2009" s="104"/>
      <c r="BT2009" s="104"/>
      <c r="BV2009" s="104"/>
      <c r="BW2009" s="104"/>
      <c r="BX2009" s="104"/>
      <c r="BY2009" s="104"/>
      <c r="BZ2009" s="104"/>
      <c r="CA2009" s="104"/>
      <c r="CB2009" s="104"/>
      <c r="CC2009" s="104"/>
      <c r="CD2009" s="104"/>
      <c r="CE2009" s="104"/>
      <c r="CF2009" s="104"/>
      <c r="CG2009" s="104"/>
      <c r="CJ2009" s="104"/>
      <c r="CL2009" s="104"/>
      <c r="CM2009" s="104"/>
      <c r="CN2009" s="104"/>
      <c r="CO2009" s="104"/>
      <c r="CP2009" s="104"/>
      <c r="CQ2009" s="104"/>
      <c r="CR2009" s="104"/>
      <c r="CS2009" s="104"/>
      <c r="CT2009" s="104"/>
      <c r="CU2009" s="104"/>
    </row>
    <row r="2010" spans="1:99" ht="13" x14ac:dyDescent="0.3">
      <c r="A2010" s="104"/>
      <c r="B2010" s="104"/>
      <c r="C2010" s="104"/>
      <c r="D2010" s="104"/>
      <c r="E2010" s="104"/>
      <c r="F2010" s="104"/>
      <c r="G2010" s="104"/>
      <c r="H2010" s="104"/>
      <c r="I2010" s="104"/>
      <c r="J2010" s="104"/>
      <c r="K2010" s="104"/>
      <c r="L2010" s="104"/>
      <c r="M2010" s="104"/>
      <c r="P2010" s="104"/>
      <c r="Q2010" s="104"/>
      <c r="U2010" s="104"/>
      <c r="AQ2010" s="104"/>
      <c r="AR2010" s="104"/>
      <c r="AS2010" s="104"/>
      <c r="AT2010" s="104"/>
      <c r="AU2010" s="104"/>
      <c r="AV2010" s="104"/>
      <c r="AW2010" s="104"/>
      <c r="AX2010" s="104"/>
      <c r="AY2010" s="104"/>
      <c r="BH2010" s="104"/>
      <c r="BJ2010" s="104"/>
      <c r="BK2010" s="104"/>
      <c r="BL2010" s="104"/>
      <c r="BM2010" s="104"/>
      <c r="BN2010" s="104"/>
      <c r="BO2010" s="104"/>
      <c r="BP2010" s="104"/>
      <c r="BQ2010" s="104"/>
      <c r="BR2010" s="104"/>
      <c r="BS2010" s="104"/>
      <c r="BT2010" s="104"/>
      <c r="BV2010" s="104"/>
      <c r="BW2010" s="104"/>
      <c r="BX2010" s="104"/>
      <c r="BY2010" s="104"/>
      <c r="BZ2010" s="104"/>
      <c r="CA2010" s="104"/>
      <c r="CB2010" s="104"/>
      <c r="CC2010" s="104"/>
      <c r="CD2010" s="104"/>
      <c r="CE2010" s="104"/>
      <c r="CF2010" s="104"/>
      <c r="CG2010" s="104"/>
      <c r="CJ2010" s="104"/>
      <c r="CL2010" s="104"/>
      <c r="CM2010" s="104"/>
      <c r="CN2010" s="104"/>
      <c r="CO2010" s="104"/>
      <c r="CP2010" s="104"/>
      <c r="CQ2010" s="104"/>
      <c r="CR2010" s="104"/>
      <c r="CS2010" s="104"/>
      <c r="CT2010" s="104"/>
      <c r="CU2010" s="104"/>
    </row>
    <row r="2011" spans="1:99" ht="13" x14ac:dyDescent="0.3">
      <c r="A2011" s="104"/>
      <c r="B2011" s="104"/>
      <c r="C2011" s="104"/>
      <c r="D2011" s="104"/>
      <c r="E2011" s="104"/>
      <c r="F2011" s="104"/>
      <c r="G2011" s="104"/>
      <c r="H2011" s="104"/>
      <c r="I2011" s="104"/>
      <c r="J2011" s="104"/>
      <c r="K2011" s="104"/>
      <c r="L2011" s="104"/>
      <c r="M2011" s="104"/>
      <c r="P2011" s="104"/>
      <c r="Q2011" s="104"/>
      <c r="U2011" s="104"/>
      <c r="AQ2011" s="104"/>
      <c r="AR2011" s="104"/>
      <c r="AS2011" s="104"/>
      <c r="AT2011" s="104"/>
      <c r="AU2011" s="104"/>
      <c r="AV2011" s="104"/>
      <c r="AW2011" s="104"/>
      <c r="AX2011" s="104"/>
      <c r="AY2011" s="104"/>
      <c r="BH2011" s="104"/>
      <c r="BJ2011" s="104"/>
      <c r="BK2011" s="104"/>
      <c r="BL2011" s="104"/>
      <c r="BM2011" s="104"/>
      <c r="BN2011" s="104"/>
      <c r="BO2011" s="104"/>
      <c r="BP2011" s="104"/>
      <c r="BQ2011" s="104"/>
      <c r="BR2011" s="104"/>
      <c r="BS2011" s="104"/>
      <c r="BT2011" s="104"/>
      <c r="BV2011" s="104"/>
      <c r="BW2011" s="104"/>
      <c r="BX2011" s="104"/>
      <c r="BY2011" s="104"/>
      <c r="BZ2011" s="104"/>
      <c r="CA2011" s="104"/>
      <c r="CB2011" s="104"/>
      <c r="CC2011" s="104"/>
      <c r="CD2011" s="104"/>
      <c r="CE2011" s="104"/>
      <c r="CF2011" s="104"/>
      <c r="CG2011" s="104"/>
      <c r="CJ2011" s="104"/>
      <c r="CL2011" s="104"/>
      <c r="CM2011" s="104"/>
      <c r="CN2011" s="104"/>
      <c r="CO2011" s="104"/>
      <c r="CP2011" s="104"/>
      <c r="CQ2011" s="104"/>
      <c r="CR2011" s="104"/>
      <c r="CS2011" s="104"/>
      <c r="CT2011" s="104"/>
      <c r="CU2011" s="104"/>
    </row>
    <row r="2012" spans="1:99" ht="13" x14ac:dyDescent="0.3">
      <c r="A2012" s="104"/>
      <c r="B2012" s="104"/>
      <c r="C2012" s="104"/>
      <c r="D2012" s="104"/>
      <c r="E2012" s="104"/>
      <c r="F2012" s="104"/>
      <c r="G2012" s="104"/>
      <c r="H2012" s="104"/>
      <c r="I2012" s="104"/>
      <c r="J2012" s="104"/>
      <c r="K2012" s="104"/>
      <c r="L2012" s="104"/>
      <c r="M2012" s="104"/>
      <c r="P2012" s="104"/>
      <c r="Q2012" s="104"/>
      <c r="U2012" s="104"/>
      <c r="AQ2012" s="104"/>
      <c r="AR2012" s="104"/>
      <c r="AS2012" s="104"/>
      <c r="AT2012" s="104"/>
      <c r="AU2012" s="104"/>
      <c r="AV2012" s="104"/>
      <c r="AW2012" s="104"/>
      <c r="AX2012" s="104"/>
      <c r="AY2012" s="104"/>
      <c r="BH2012" s="104"/>
      <c r="BJ2012" s="104"/>
      <c r="BK2012" s="104"/>
      <c r="BL2012" s="104"/>
      <c r="BM2012" s="104"/>
      <c r="BN2012" s="104"/>
      <c r="BO2012" s="104"/>
      <c r="BP2012" s="104"/>
      <c r="BQ2012" s="104"/>
      <c r="BR2012" s="104"/>
      <c r="BS2012" s="104"/>
      <c r="BT2012" s="104"/>
      <c r="BV2012" s="104"/>
      <c r="BW2012" s="104"/>
      <c r="BX2012" s="104"/>
      <c r="BY2012" s="104"/>
      <c r="BZ2012" s="104"/>
      <c r="CA2012" s="104"/>
      <c r="CB2012" s="104"/>
      <c r="CC2012" s="104"/>
      <c r="CD2012" s="104"/>
      <c r="CE2012" s="104"/>
      <c r="CF2012" s="104"/>
      <c r="CG2012" s="104"/>
      <c r="CJ2012" s="104"/>
      <c r="CL2012" s="104"/>
      <c r="CM2012" s="104"/>
      <c r="CN2012" s="104"/>
      <c r="CO2012" s="104"/>
      <c r="CP2012" s="104"/>
      <c r="CQ2012" s="104"/>
      <c r="CR2012" s="104"/>
      <c r="CS2012" s="104"/>
      <c r="CT2012" s="104"/>
      <c r="CU2012" s="104"/>
    </row>
    <row r="2013" spans="1:99" ht="13" x14ac:dyDescent="0.3">
      <c r="A2013" s="104"/>
      <c r="B2013" s="104"/>
      <c r="C2013" s="104"/>
      <c r="D2013" s="104"/>
      <c r="E2013" s="104"/>
      <c r="F2013" s="104"/>
      <c r="G2013" s="104"/>
      <c r="H2013" s="104"/>
      <c r="I2013" s="104"/>
      <c r="J2013" s="104"/>
      <c r="K2013" s="104"/>
      <c r="L2013" s="104"/>
      <c r="M2013" s="104"/>
      <c r="P2013" s="104"/>
      <c r="Q2013" s="104"/>
      <c r="U2013" s="104"/>
      <c r="AQ2013" s="104"/>
      <c r="AR2013" s="104"/>
      <c r="AS2013" s="104"/>
      <c r="AT2013" s="104"/>
      <c r="AU2013" s="104"/>
      <c r="AV2013" s="104"/>
      <c r="AW2013" s="104"/>
      <c r="AX2013" s="104"/>
      <c r="AY2013" s="104"/>
      <c r="BH2013" s="104"/>
      <c r="BJ2013" s="104"/>
      <c r="BK2013" s="104"/>
      <c r="BL2013" s="104"/>
      <c r="BM2013" s="104"/>
      <c r="BN2013" s="104"/>
      <c r="BO2013" s="104"/>
      <c r="BP2013" s="104"/>
      <c r="BQ2013" s="104"/>
      <c r="BR2013" s="104"/>
      <c r="BS2013" s="104"/>
      <c r="BT2013" s="104"/>
      <c r="BV2013" s="104"/>
      <c r="BW2013" s="104"/>
      <c r="BX2013" s="104"/>
      <c r="BY2013" s="104"/>
      <c r="BZ2013" s="104"/>
      <c r="CA2013" s="104"/>
      <c r="CB2013" s="104"/>
      <c r="CC2013" s="104"/>
      <c r="CD2013" s="104"/>
      <c r="CE2013" s="104"/>
      <c r="CF2013" s="104"/>
      <c r="CG2013" s="104"/>
      <c r="CJ2013" s="104"/>
      <c r="CL2013" s="104"/>
      <c r="CM2013" s="104"/>
      <c r="CN2013" s="104"/>
      <c r="CO2013" s="104"/>
      <c r="CP2013" s="104"/>
      <c r="CQ2013" s="104"/>
      <c r="CR2013" s="104"/>
      <c r="CS2013" s="104"/>
      <c r="CT2013" s="104"/>
      <c r="CU2013" s="104"/>
    </row>
    <row r="2014" spans="1:99" ht="13" x14ac:dyDescent="0.3">
      <c r="A2014" s="104"/>
      <c r="B2014" s="104"/>
      <c r="C2014" s="104"/>
      <c r="D2014" s="104"/>
      <c r="E2014" s="104"/>
      <c r="F2014" s="104"/>
      <c r="G2014" s="104"/>
      <c r="H2014" s="104"/>
      <c r="I2014" s="104"/>
      <c r="J2014" s="104"/>
      <c r="K2014" s="104"/>
      <c r="L2014" s="104"/>
      <c r="M2014" s="104"/>
      <c r="P2014" s="104"/>
      <c r="Q2014" s="104"/>
      <c r="U2014" s="104"/>
      <c r="AQ2014" s="104"/>
      <c r="AR2014" s="104"/>
      <c r="AS2014" s="104"/>
      <c r="AT2014" s="104"/>
      <c r="AU2014" s="104"/>
      <c r="AV2014" s="104"/>
      <c r="AW2014" s="104"/>
      <c r="AX2014" s="104"/>
      <c r="AY2014" s="104"/>
      <c r="BH2014" s="104"/>
      <c r="BJ2014" s="104"/>
      <c r="BK2014" s="104"/>
      <c r="BL2014" s="104"/>
      <c r="BM2014" s="104"/>
      <c r="BN2014" s="104"/>
      <c r="BO2014" s="104"/>
      <c r="BP2014" s="104"/>
      <c r="BQ2014" s="104"/>
      <c r="BR2014" s="104"/>
      <c r="BS2014" s="104"/>
      <c r="BT2014" s="104"/>
      <c r="BV2014" s="104"/>
      <c r="BW2014" s="104"/>
      <c r="BX2014" s="104"/>
      <c r="BY2014" s="104"/>
      <c r="BZ2014" s="104"/>
      <c r="CA2014" s="104"/>
      <c r="CB2014" s="104"/>
      <c r="CC2014" s="104"/>
      <c r="CD2014" s="104"/>
      <c r="CE2014" s="104"/>
      <c r="CF2014" s="104"/>
      <c r="CG2014" s="104"/>
      <c r="CJ2014" s="104"/>
      <c r="CL2014" s="104"/>
      <c r="CM2014" s="104"/>
      <c r="CN2014" s="104"/>
      <c r="CO2014" s="104"/>
      <c r="CP2014" s="104"/>
      <c r="CQ2014" s="104"/>
      <c r="CR2014" s="104"/>
      <c r="CS2014" s="104"/>
      <c r="CT2014" s="104"/>
      <c r="CU2014" s="104"/>
    </row>
    <row r="2015" spans="1:99" ht="13" x14ac:dyDescent="0.3">
      <c r="A2015" s="104"/>
      <c r="B2015" s="104"/>
      <c r="C2015" s="104"/>
      <c r="D2015" s="104"/>
      <c r="E2015" s="104"/>
      <c r="F2015" s="104"/>
      <c r="G2015" s="104"/>
      <c r="H2015" s="104"/>
      <c r="I2015" s="104"/>
      <c r="J2015" s="104"/>
      <c r="K2015" s="104"/>
      <c r="L2015" s="104"/>
      <c r="M2015" s="104"/>
      <c r="P2015" s="104"/>
      <c r="Q2015" s="104"/>
      <c r="U2015" s="104"/>
      <c r="AQ2015" s="104"/>
      <c r="AR2015" s="104"/>
      <c r="AS2015" s="104"/>
      <c r="AT2015" s="104"/>
      <c r="AU2015" s="104"/>
      <c r="AV2015" s="104"/>
      <c r="AW2015" s="104"/>
      <c r="AX2015" s="104"/>
      <c r="AY2015" s="104"/>
      <c r="BH2015" s="104"/>
      <c r="BJ2015" s="104"/>
      <c r="BK2015" s="104"/>
      <c r="BL2015" s="104"/>
      <c r="BM2015" s="104"/>
      <c r="BN2015" s="104"/>
      <c r="BO2015" s="104"/>
      <c r="BP2015" s="104"/>
      <c r="BQ2015" s="104"/>
      <c r="BR2015" s="104"/>
      <c r="BS2015" s="104"/>
      <c r="BT2015" s="104"/>
      <c r="BV2015" s="104"/>
      <c r="BW2015" s="104"/>
      <c r="BX2015" s="104"/>
      <c r="BY2015" s="104"/>
      <c r="BZ2015" s="104"/>
      <c r="CA2015" s="104"/>
      <c r="CB2015" s="104"/>
      <c r="CC2015" s="104"/>
      <c r="CD2015" s="104"/>
      <c r="CE2015" s="104"/>
      <c r="CF2015" s="104"/>
      <c r="CG2015" s="104"/>
      <c r="CJ2015" s="104"/>
      <c r="CL2015" s="104"/>
      <c r="CM2015" s="104"/>
      <c r="CN2015" s="104"/>
      <c r="CO2015" s="104"/>
      <c r="CP2015" s="104"/>
      <c r="CQ2015" s="104"/>
      <c r="CR2015" s="104"/>
      <c r="CS2015" s="104"/>
      <c r="CT2015" s="104"/>
      <c r="CU2015" s="104"/>
    </row>
    <row r="2016" spans="1:99" ht="13" x14ac:dyDescent="0.3">
      <c r="A2016" s="104"/>
      <c r="B2016" s="104"/>
      <c r="C2016" s="104"/>
      <c r="D2016" s="104"/>
      <c r="E2016" s="104"/>
      <c r="F2016" s="104"/>
      <c r="G2016" s="104"/>
      <c r="H2016" s="104"/>
      <c r="I2016" s="104"/>
      <c r="J2016" s="104"/>
      <c r="K2016" s="104"/>
      <c r="L2016" s="104"/>
      <c r="M2016" s="104"/>
      <c r="P2016" s="104"/>
      <c r="Q2016" s="104"/>
      <c r="U2016" s="104"/>
      <c r="AQ2016" s="104"/>
      <c r="AR2016" s="104"/>
      <c r="AS2016" s="104"/>
      <c r="AT2016" s="104"/>
      <c r="AU2016" s="104"/>
      <c r="AV2016" s="104"/>
      <c r="AW2016" s="104"/>
      <c r="AX2016" s="104"/>
      <c r="AY2016" s="104"/>
      <c r="BH2016" s="104"/>
      <c r="BJ2016" s="104"/>
      <c r="BK2016" s="104"/>
      <c r="BL2016" s="104"/>
      <c r="BM2016" s="104"/>
      <c r="BN2016" s="104"/>
      <c r="BO2016" s="104"/>
      <c r="BP2016" s="104"/>
      <c r="BQ2016" s="104"/>
      <c r="BR2016" s="104"/>
      <c r="BS2016" s="104"/>
      <c r="BT2016" s="104"/>
      <c r="BV2016" s="104"/>
      <c r="BW2016" s="104"/>
      <c r="BX2016" s="104"/>
      <c r="BY2016" s="104"/>
      <c r="BZ2016" s="104"/>
      <c r="CA2016" s="104"/>
      <c r="CB2016" s="104"/>
      <c r="CC2016" s="104"/>
      <c r="CD2016" s="104"/>
      <c r="CE2016" s="104"/>
      <c r="CF2016" s="104"/>
      <c r="CG2016" s="104"/>
      <c r="CJ2016" s="104"/>
      <c r="CL2016" s="104"/>
      <c r="CM2016" s="104"/>
      <c r="CN2016" s="104"/>
      <c r="CO2016" s="104"/>
      <c r="CP2016" s="104"/>
      <c r="CQ2016" s="104"/>
      <c r="CR2016" s="104"/>
      <c r="CS2016" s="104"/>
      <c r="CT2016" s="104"/>
      <c r="CU2016" s="104"/>
    </row>
    <row r="2017" spans="1:99" ht="13" x14ac:dyDescent="0.3">
      <c r="A2017" s="104"/>
      <c r="B2017" s="104"/>
      <c r="C2017" s="104"/>
      <c r="D2017" s="104"/>
      <c r="E2017" s="104"/>
      <c r="F2017" s="104"/>
      <c r="G2017" s="104"/>
      <c r="H2017" s="104"/>
      <c r="I2017" s="104"/>
      <c r="J2017" s="104"/>
      <c r="K2017" s="104"/>
      <c r="L2017" s="104"/>
      <c r="M2017" s="104"/>
      <c r="P2017" s="104"/>
      <c r="Q2017" s="104"/>
      <c r="U2017" s="104"/>
      <c r="AQ2017" s="104"/>
      <c r="AR2017" s="104"/>
      <c r="AS2017" s="104"/>
      <c r="AT2017" s="104"/>
      <c r="AU2017" s="104"/>
      <c r="AV2017" s="104"/>
      <c r="AW2017" s="104"/>
      <c r="AX2017" s="104"/>
      <c r="AY2017" s="104"/>
      <c r="BH2017" s="104"/>
      <c r="BJ2017" s="104"/>
      <c r="BK2017" s="104"/>
      <c r="BL2017" s="104"/>
      <c r="BM2017" s="104"/>
      <c r="BN2017" s="104"/>
      <c r="BO2017" s="104"/>
      <c r="BP2017" s="104"/>
      <c r="BQ2017" s="104"/>
      <c r="BR2017" s="104"/>
      <c r="BS2017" s="104"/>
      <c r="BT2017" s="104"/>
      <c r="BV2017" s="104"/>
      <c r="BW2017" s="104"/>
      <c r="BX2017" s="104"/>
      <c r="BY2017" s="104"/>
      <c r="BZ2017" s="104"/>
      <c r="CA2017" s="104"/>
      <c r="CB2017" s="104"/>
      <c r="CC2017" s="104"/>
      <c r="CD2017" s="104"/>
      <c r="CE2017" s="104"/>
      <c r="CF2017" s="104"/>
      <c r="CG2017" s="104"/>
      <c r="CJ2017" s="104"/>
      <c r="CL2017" s="104"/>
      <c r="CM2017" s="104"/>
      <c r="CN2017" s="104"/>
      <c r="CO2017" s="104"/>
      <c r="CP2017" s="104"/>
      <c r="CQ2017" s="104"/>
      <c r="CR2017" s="104"/>
      <c r="CS2017" s="104"/>
      <c r="CT2017" s="104"/>
      <c r="CU2017" s="104"/>
    </row>
    <row r="2018" spans="1:99" ht="13" x14ac:dyDescent="0.3">
      <c r="A2018" s="104"/>
      <c r="B2018" s="104"/>
      <c r="C2018" s="104"/>
      <c r="D2018" s="104"/>
      <c r="E2018" s="104"/>
      <c r="F2018" s="104"/>
      <c r="G2018" s="104"/>
      <c r="H2018" s="104"/>
      <c r="I2018" s="104"/>
      <c r="J2018" s="104"/>
      <c r="K2018" s="104"/>
      <c r="L2018" s="104"/>
      <c r="M2018" s="104"/>
      <c r="P2018" s="104"/>
      <c r="Q2018" s="104"/>
      <c r="U2018" s="104"/>
      <c r="AQ2018" s="104"/>
      <c r="AR2018" s="104"/>
      <c r="AS2018" s="104"/>
      <c r="AT2018" s="104"/>
      <c r="AU2018" s="104"/>
      <c r="AV2018" s="104"/>
      <c r="AW2018" s="104"/>
      <c r="AX2018" s="104"/>
      <c r="AY2018" s="104"/>
      <c r="BH2018" s="104"/>
      <c r="BJ2018" s="104"/>
      <c r="BK2018" s="104"/>
      <c r="BL2018" s="104"/>
      <c r="BM2018" s="104"/>
      <c r="BN2018" s="104"/>
      <c r="BO2018" s="104"/>
      <c r="BP2018" s="104"/>
      <c r="BQ2018" s="104"/>
      <c r="BR2018" s="104"/>
      <c r="BS2018" s="104"/>
      <c r="BT2018" s="104"/>
      <c r="BV2018" s="104"/>
      <c r="BW2018" s="104"/>
      <c r="BX2018" s="104"/>
      <c r="BY2018" s="104"/>
      <c r="BZ2018" s="104"/>
      <c r="CA2018" s="104"/>
      <c r="CB2018" s="104"/>
      <c r="CC2018" s="104"/>
      <c r="CD2018" s="104"/>
      <c r="CE2018" s="104"/>
      <c r="CF2018" s="104"/>
      <c r="CG2018" s="104"/>
      <c r="CJ2018" s="104"/>
      <c r="CL2018" s="104"/>
      <c r="CM2018" s="104"/>
      <c r="CN2018" s="104"/>
      <c r="CO2018" s="104"/>
      <c r="CP2018" s="104"/>
      <c r="CQ2018" s="104"/>
      <c r="CR2018" s="104"/>
      <c r="CS2018" s="104"/>
      <c r="CT2018" s="104"/>
      <c r="CU2018" s="104"/>
    </row>
    <row r="2019" spans="1:99" ht="13" x14ac:dyDescent="0.3">
      <c r="A2019" s="104"/>
      <c r="B2019" s="104"/>
      <c r="C2019" s="104"/>
      <c r="D2019" s="104"/>
      <c r="E2019" s="104"/>
      <c r="F2019" s="104"/>
      <c r="G2019" s="104"/>
      <c r="H2019" s="104"/>
      <c r="I2019" s="104"/>
      <c r="J2019" s="104"/>
      <c r="K2019" s="104"/>
      <c r="L2019" s="104"/>
      <c r="M2019" s="104"/>
      <c r="P2019" s="104"/>
      <c r="Q2019" s="104"/>
      <c r="U2019" s="104"/>
      <c r="AQ2019" s="104"/>
      <c r="AR2019" s="104"/>
      <c r="AS2019" s="104"/>
      <c r="AT2019" s="104"/>
      <c r="AU2019" s="104"/>
      <c r="AV2019" s="104"/>
      <c r="AW2019" s="104"/>
      <c r="AX2019" s="104"/>
      <c r="AY2019" s="104"/>
      <c r="BH2019" s="104"/>
      <c r="BJ2019" s="104"/>
      <c r="BK2019" s="104"/>
      <c r="BL2019" s="104"/>
      <c r="BM2019" s="104"/>
      <c r="BN2019" s="104"/>
      <c r="BO2019" s="104"/>
      <c r="BP2019" s="104"/>
      <c r="BQ2019" s="104"/>
      <c r="BR2019" s="104"/>
      <c r="BS2019" s="104"/>
      <c r="BT2019" s="104"/>
      <c r="BV2019" s="104"/>
      <c r="BW2019" s="104"/>
      <c r="BX2019" s="104"/>
      <c r="BY2019" s="104"/>
      <c r="BZ2019" s="104"/>
      <c r="CA2019" s="104"/>
      <c r="CB2019" s="104"/>
      <c r="CC2019" s="104"/>
      <c r="CD2019" s="104"/>
      <c r="CE2019" s="104"/>
      <c r="CF2019" s="104"/>
      <c r="CG2019" s="104"/>
      <c r="CJ2019" s="104"/>
      <c r="CL2019" s="104"/>
      <c r="CM2019" s="104"/>
      <c r="CN2019" s="104"/>
      <c r="CO2019" s="104"/>
      <c r="CP2019" s="104"/>
      <c r="CQ2019" s="104"/>
      <c r="CR2019" s="104"/>
      <c r="CS2019" s="104"/>
      <c r="CT2019" s="104"/>
      <c r="CU2019" s="104"/>
    </row>
    <row r="2020" spans="1:99" ht="13" x14ac:dyDescent="0.3">
      <c r="A2020" s="104"/>
      <c r="B2020" s="104"/>
      <c r="C2020" s="104"/>
      <c r="D2020" s="104"/>
      <c r="E2020" s="104"/>
      <c r="F2020" s="104"/>
      <c r="G2020" s="104"/>
      <c r="H2020" s="104"/>
      <c r="I2020" s="104"/>
      <c r="J2020" s="104"/>
      <c r="K2020" s="104"/>
      <c r="L2020" s="104"/>
      <c r="M2020" s="104"/>
      <c r="P2020" s="104"/>
      <c r="Q2020" s="104"/>
      <c r="U2020" s="104"/>
      <c r="AQ2020" s="104"/>
      <c r="AR2020" s="104"/>
      <c r="AS2020" s="104"/>
      <c r="AT2020" s="104"/>
      <c r="AU2020" s="104"/>
      <c r="AV2020" s="104"/>
      <c r="AW2020" s="104"/>
      <c r="AX2020" s="104"/>
      <c r="AY2020" s="104"/>
      <c r="BH2020" s="104"/>
      <c r="BJ2020" s="104"/>
      <c r="BK2020" s="104"/>
      <c r="BL2020" s="104"/>
      <c r="BM2020" s="104"/>
      <c r="BN2020" s="104"/>
      <c r="BO2020" s="104"/>
      <c r="BP2020" s="104"/>
      <c r="BQ2020" s="104"/>
      <c r="BR2020" s="104"/>
      <c r="BS2020" s="104"/>
      <c r="BT2020" s="104"/>
      <c r="BV2020" s="104"/>
      <c r="BW2020" s="104"/>
      <c r="BX2020" s="104"/>
      <c r="BY2020" s="104"/>
      <c r="BZ2020" s="104"/>
      <c r="CA2020" s="104"/>
      <c r="CB2020" s="104"/>
      <c r="CC2020" s="104"/>
      <c r="CD2020" s="104"/>
      <c r="CE2020" s="104"/>
      <c r="CF2020" s="104"/>
      <c r="CG2020" s="104"/>
      <c r="CJ2020" s="104"/>
      <c r="CL2020" s="104"/>
      <c r="CM2020" s="104"/>
      <c r="CN2020" s="104"/>
      <c r="CO2020" s="104"/>
      <c r="CP2020" s="104"/>
      <c r="CQ2020" s="104"/>
      <c r="CR2020" s="104"/>
      <c r="CS2020" s="104"/>
      <c r="CT2020" s="104"/>
      <c r="CU2020" s="104"/>
    </row>
    <row r="2021" spans="1:99" ht="13" x14ac:dyDescent="0.3">
      <c r="A2021" s="104"/>
      <c r="B2021" s="104"/>
      <c r="C2021" s="104"/>
      <c r="D2021" s="104"/>
      <c r="E2021" s="104"/>
      <c r="F2021" s="104"/>
      <c r="G2021" s="104"/>
      <c r="H2021" s="104"/>
      <c r="I2021" s="104"/>
      <c r="J2021" s="104"/>
      <c r="K2021" s="104"/>
      <c r="L2021" s="104"/>
      <c r="M2021" s="104"/>
      <c r="P2021" s="104"/>
      <c r="Q2021" s="104"/>
      <c r="U2021" s="104"/>
      <c r="AQ2021" s="104"/>
      <c r="AR2021" s="104"/>
      <c r="AS2021" s="104"/>
      <c r="AT2021" s="104"/>
      <c r="AU2021" s="104"/>
      <c r="AV2021" s="104"/>
      <c r="AW2021" s="104"/>
      <c r="AX2021" s="104"/>
      <c r="AY2021" s="104"/>
      <c r="BH2021" s="104"/>
      <c r="BJ2021" s="104"/>
      <c r="BK2021" s="104"/>
      <c r="BL2021" s="104"/>
      <c r="BM2021" s="104"/>
      <c r="BN2021" s="104"/>
      <c r="BO2021" s="104"/>
      <c r="BP2021" s="104"/>
      <c r="BQ2021" s="104"/>
      <c r="BR2021" s="104"/>
      <c r="BS2021" s="104"/>
      <c r="BT2021" s="104"/>
      <c r="BV2021" s="104"/>
      <c r="BW2021" s="104"/>
      <c r="BX2021" s="104"/>
      <c r="BY2021" s="104"/>
      <c r="BZ2021" s="104"/>
      <c r="CA2021" s="104"/>
      <c r="CB2021" s="104"/>
      <c r="CC2021" s="104"/>
      <c r="CD2021" s="104"/>
      <c r="CE2021" s="104"/>
      <c r="CF2021" s="104"/>
      <c r="CG2021" s="104"/>
      <c r="CJ2021" s="104"/>
      <c r="CL2021" s="104"/>
      <c r="CM2021" s="104"/>
      <c r="CN2021" s="104"/>
      <c r="CO2021" s="104"/>
      <c r="CP2021" s="104"/>
      <c r="CQ2021" s="104"/>
      <c r="CR2021" s="104"/>
      <c r="CS2021" s="104"/>
      <c r="CT2021" s="104"/>
      <c r="CU2021" s="104"/>
    </row>
    <row r="2022" spans="1:99" ht="13" x14ac:dyDescent="0.3">
      <c r="A2022" s="104"/>
      <c r="B2022" s="104"/>
      <c r="C2022" s="104"/>
      <c r="D2022" s="104"/>
      <c r="E2022" s="104"/>
      <c r="F2022" s="104"/>
      <c r="G2022" s="104"/>
      <c r="H2022" s="104"/>
      <c r="I2022" s="104"/>
      <c r="J2022" s="104"/>
      <c r="K2022" s="104"/>
      <c r="L2022" s="104"/>
      <c r="M2022" s="104"/>
      <c r="P2022" s="104"/>
      <c r="Q2022" s="104"/>
      <c r="U2022" s="104"/>
      <c r="AQ2022" s="104"/>
      <c r="AR2022" s="104"/>
      <c r="AS2022" s="104"/>
      <c r="AT2022" s="104"/>
      <c r="AU2022" s="104"/>
      <c r="AV2022" s="104"/>
      <c r="AW2022" s="104"/>
      <c r="AX2022" s="104"/>
      <c r="AY2022" s="104"/>
      <c r="BH2022" s="104"/>
      <c r="BJ2022" s="104"/>
      <c r="BK2022" s="104"/>
      <c r="BL2022" s="104"/>
      <c r="BM2022" s="104"/>
      <c r="BN2022" s="104"/>
      <c r="BO2022" s="104"/>
      <c r="BP2022" s="104"/>
      <c r="BQ2022" s="104"/>
      <c r="BR2022" s="104"/>
      <c r="BS2022" s="104"/>
      <c r="BT2022" s="104"/>
      <c r="BV2022" s="104"/>
      <c r="BW2022" s="104"/>
      <c r="BX2022" s="104"/>
      <c r="BY2022" s="104"/>
      <c r="BZ2022" s="104"/>
      <c r="CA2022" s="104"/>
      <c r="CB2022" s="104"/>
      <c r="CC2022" s="104"/>
      <c r="CD2022" s="104"/>
      <c r="CE2022" s="104"/>
      <c r="CF2022" s="104"/>
      <c r="CG2022" s="104"/>
      <c r="CJ2022" s="104"/>
      <c r="CL2022" s="104"/>
      <c r="CM2022" s="104"/>
      <c r="CN2022" s="104"/>
      <c r="CO2022" s="104"/>
      <c r="CP2022" s="104"/>
      <c r="CQ2022" s="104"/>
      <c r="CR2022" s="104"/>
      <c r="CS2022" s="104"/>
      <c r="CT2022" s="104"/>
      <c r="CU2022" s="104"/>
    </row>
    <row r="2023" spans="1:99" ht="13" x14ac:dyDescent="0.3">
      <c r="A2023" s="104"/>
      <c r="B2023" s="104"/>
      <c r="C2023" s="104"/>
      <c r="D2023" s="104"/>
      <c r="E2023" s="104"/>
      <c r="F2023" s="104"/>
      <c r="G2023" s="104"/>
      <c r="H2023" s="104"/>
      <c r="I2023" s="104"/>
      <c r="J2023" s="104"/>
      <c r="K2023" s="104"/>
      <c r="L2023" s="104"/>
      <c r="M2023" s="104"/>
      <c r="P2023" s="104"/>
      <c r="Q2023" s="104"/>
      <c r="U2023" s="104"/>
      <c r="AQ2023" s="104"/>
      <c r="AR2023" s="104"/>
      <c r="AS2023" s="104"/>
      <c r="AT2023" s="104"/>
      <c r="AU2023" s="104"/>
      <c r="AV2023" s="104"/>
      <c r="AW2023" s="104"/>
      <c r="AX2023" s="104"/>
      <c r="AY2023" s="104"/>
      <c r="BH2023" s="104"/>
      <c r="BJ2023" s="104"/>
      <c r="BK2023" s="104"/>
      <c r="BL2023" s="104"/>
      <c r="BM2023" s="104"/>
      <c r="BN2023" s="104"/>
      <c r="BO2023" s="104"/>
      <c r="BP2023" s="104"/>
      <c r="BQ2023" s="104"/>
      <c r="BR2023" s="104"/>
      <c r="BS2023" s="104"/>
      <c r="BT2023" s="104"/>
      <c r="BV2023" s="104"/>
      <c r="BW2023" s="104"/>
      <c r="BX2023" s="104"/>
      <c r="BY2023" s="104"/>
      <c r="BZ2023" s="104"/>
      <c r="CA2023" s="104"/>
      <c r="CB2023" s="104"/>
      <c r="CC2023" s="104"/>
      <c r="CD2023" s="104"/>
      <c r="CE2023" s="104"/>
      <c r="CF2023" s="104"/>
      <c r="CG2023" s="104"/>
      <c r="CJ2023" s="104"/>
      <c r="CL2023" s="104"/>
      <c r="CM2023" s="104"/>
      <c r="CN2023" s="104"/>
      <c r="CO2023" s="104"/>
      <c r="CP2023" s="104"/>
      <c r="CQ2023" s="104"/>
      <c r="CR2023" s="104"/>
      <c r="CS2023" s="104"/>
      <c r="CT2023" s="104"/>
      <c r="CU2023" s="104"/>
    </row>
    <row r="2024" spans="1:99" ht="13" x14ac:dyDescent="0.3">
      <c r="A2024" s="104"/>
      <c r="B2024" s="104"/>
      <c r="C2024" s="104"/>
      <c r="D2024" s="104"/>
      <c r="E2024" s="104"/>
      <c r="F2024" s="104"/>
      <c r="G2024" s="104"/>
      <c r="H2024" s="104"/>
      <c r="I2024" s="104"/>
      <c r="J2024" s="104"/>
      <c r="K2024" s="104"/>
      <c r="L2024" s="104"/>
      <c r="M2024" s="104"/>
      <c r="P2024" s="104"/>
      <c r="Q2024" s="104"/>
      <c r="U2024" s="104"/>
      <c r="AQ2024" s="104"/>
      <c r="AR2024" s="104"/>
      <c r="AS2024" s="104"/>
      <c r="AT2024" s="104"/>
      <c r="AU2024" s="104"/>
      <c r="AV2024" s="104"/>
      <c r="AW2024" s="104"/>
      <c r="AX2024" s="104"/>
      <c r="AY2024" s="104"/>
      <c r="BH2024" s="104"/>
      <c r="BJ2024" s="104"/>
      <c r="BK2024" s="104"/>
      <c r="BL2024" s="104"/>
      <c r="BM2024" s="104"/>
      <c r="BN2024" s="104"/>
      <c r="BO2024" s="104"/>
      <c r="BP2024" s="104"/>
      <c r="BQ2024" s="104"/>
      <c r="BR2024" s="104"/>
      <c r="BS2024" s="104"/>
      <c r="BT2024" s="104"/>
      <c r="BV2024" s="104"/>
      <c r="BW2024" s="104"/>
      <c r="BX2024" s="104"/>
      <c r="BY2024" s="104"/>
      <c r="BZ2024" s="104"/>
      <c r="CA2024" s="104"/>
      <c r="CB2024" s="104"/>
      <c r="CC2024" s="104"/>
      <c r="CD2024" s="104"/>
      <c r="CE2024" s="104"/>
      <c r="CF2024" s="104"/>
      <c r="CG2024" s="104"/>
      <c r="CJ2024" s="104"/>
      <c r="CL2024" s="104"/>
      <c r="CM2024" s="104"/>
      <c r="CN2024" s="104"/>
      <c r="CO2024" s="104"/>
      <c r="CP2024" s="104"/>
      <c r="CQ2024" s="104"/>
      <c r="CR2024" s="104"/>
      <c r="CS2024" s="104"/>
      <c r="CT2024" s="104"/>
      <c r="CU2024" s="104"/>
    </row>
    <row r="2025" spans="1:99" ht="13" x14ac:dyDescent="0.3">
      <c r="A2025" s="104"/>
      <c r="B2025" s="104"/>
      <c r="C2025" s="104"/>
      <c r="D2025" s="104"/>
      <c r="E2025" s="104"/>
      <c r="F2025" s="104"/>
      <c r="G2025" s="104"/>
      <c r="H2025" s="104"/>
      <c r="I2025" s="104"/>
      <c r="J2025" s="104"/>
      <c r="K2025" s="104"/>
      <c r="L2025" s="104"/>
      <c r="M2025" s="104"/>
      <c r="P2025" s="104"/>
      <c r="Q2025" s="104"/>
      <c r="U2025" s="104"/>
      <c r="AQ2025" s="104"/>
      <c r="AR2025" s="104"/>
      <c r="AS2025" s="104"/>
      <c r="AT2025" s="104"/>
      <c r="AU2025" s="104"/>
      <c r="AV2025" s="104"/>
      <c r="AW2025" s="104"/>
      <c r="AX2025" s="104"/>
      <c r="AY2025" s="104"/>
      <c r="BH2025" s="104"/>
      <c r="BJ2025" s="104"/>
      <c r="BK2025" s="104"/>
      <c r="BL2025" s="104"/>
      <c r="BM2025" s="104"/>
      <c r="BN2025" s="104"/>
      <c r="BO2025" s="104"/>
      <c r="BP2025" s="104"/>
      <c r="BQ2025" s="104"/>
      <c r="BR2025" s="104"/>
      <c r="BS2025" s="104"/>
      <c r="BT2025" s="104"/>
      <c r="BV2025" s="104"/>
      <c r="BW2025" s="104"/>
      <c r="BX2025" s="104"/>
      <c r="BY2025" s="104"/>
      <c r="BZ2025" s="104"/>
      <c r="CA2025" s="104"/>
      <c r="CB2025" s="104"/>
      <c r="CC2025" s="104"/>
      <c r="CD2025" s="104"/>
      <c r="CE2025" s="104"/>
      <c r="CF2025" s="104"/>
      <c r="CG2025" s="104"/>
      <c r="CJ2025" s="104"/>
      <c r="CL2025" s="104"/>
      <c r="CM2025" s="104"/>
      <c r="CN2025" s="104"/>
      <c r="CO2025" s="104"/>
      <c r="CP2025" s="104"/>
      <c r="CQ2025" s="104"/>
      <c r="CR2025" s="104"/>
      <c r="CS2025" s="104"/>
      <c r="CT2025" s="104"/>
      <c r="CU2025" s="104"/>
    </row>
    <row r="2026" spans="1:99" ht="13" x14ac:dyDescent="0.3">
      <c r="A2026" s="104"/>
      <c r="B2026" s="104"/>
      <c r="C2026" s="104"/>
      <c r="D2026" s="104"/>
      <c r="E2026" s="104"/>
      <c r="F2026" s="104"/>
      <c r="G2026" s="104"/>
      <c r="H2026" s="104"/>
      <c r="I2026" s="104"/>
      <c r="J2026" s="104"/>
      <c r="K2026" s="104"/>
      <c r="L2026" s="104"/>
      <c r="M2026" s="104"/>
      <c r="P2026" s="104"/>
      <c r="Q2026" s="104"/>
      <c r="U2026" s="104"/>
      <c r="AQ2026" s="104"/>
      <c r="AR2026" s="104"/>
      <c r="AS2026" s="104"/>
      <c r="AT2026" s="104"/>
      <c r="AU2026" s="104"/>
      <c r="AV2026" s="104"/>
      <c r="AW2026" s="104"/>
      <c r="AX2026" s="104"/>
      <c r="AY2026" s="104"/>
      <c r="BH2026" s="104"/>
      <c r="BJ2026" s="104"/>
      <c r="BK2026" s="104"/>
      <c r="BL2026" s="104"/>
      <c r="BM2026" s="104"/>
      <c r="BN2026" s="104"/>
      <c r="BO2026" s="104"/>
      <c r="BP2026" s="104"/>
      <c r="BQ2026" s="104"/>
      <c r="BR2026" s="104"/>
      <c r="BS2026" s="104"/>
      <c r="BT2026" s="104"/>
      <c r="BV2026" s="104"/>
      <c r="BW2026" s="104"/>
      <c r="BX2026" s="104"/>
      <c r="BY2026" s="104"/>
      <c r="BZ2026" s="104"/>
      <c r="CA2026" s="104"/>
      <c r="CB2026" s="104"/>
      <c r="CC2026" s="104"/>
      <c r="CD2026" s="104"/>
      <c r="CE2026" s="104"/>
      <c r="CF2026" s="104"/>
      <c r="CG2026" s="104"/>
      <c r="CJ2026" s="104"/>
      <c r="CL2026" s="104"/>
      <c r="CM2026" s="104"/>
      <c r="CN2026" s="104"/>
      <c r="CO2026" s="104"/>
      <c r="CP2026" s="104"/>
      <c r="CQ2026" s="104"/>
      <c r="CR2026" s="104"/>
      <c r="CS2026" s="104"/>
      <c r="CT2026" s="104"/>
      <c r="CU2026" s="104"/>
    </row>
    <row r="2027" spans="1:99" ht="13" x14ac:dyDescent="0.3">
      <c r="A2027" s="104"/>
      <c r="B2027" s="104"/>
      <c r="C2027" s="104"/>
      <c r="D2027" s="104"/>
      <c r="E2027" s="104"/>
      <c r="F2027" s="104"/>
      <c r="G2027" s="104"/>
      <c r="H2027" s="104"/>
      <c r="I2027" s="104"/>
      <c r="J2027" s="104"/>
      <c r="K2027" s="104"/>
      <c r="L2027" s="104"/>
      <c r="M2027" s="104"/>
      <c r="P2027" s="104"/>
      <c r="Q2027" s="104"/>
      <c r="U2027" s="104"/>
      <c r="AQ2027" s="104"/>
      <c r="AR2027" s="104"/>
      <c r="AS2027" s="104"/>
      <c r="AT2027" s="104"/>
      <c r="AU2027" s="104"/>
      <c r="AV2027" s="104"/>
      <c r="AW2027" s="104"/>
      <c r="AX2027" s="104"/>
      <c r="AY2027" s="104"/>
      <c r="BH2027" s="104"/>
      <c r="BJ2027" s="104"/>
      <c r="BK2027" s="104"/>
      <c r="BL2027" s="104"/>
      <c r="BM2027" s="104"/>
      <c r="BN2027" s="104"/>
      <c r="BO2027" s="104"/>
      <c r="BP2027" s="104"/>
      <c r="BQ2027" s="104"/>
      <c r="BR2027" s="104"/>
      <c r="BS2027" s="104"/>
      <c r="BT2027" s="104"/>
      <c r="BV2027" s="104"/>
      <c r="BW2027" s="104"/>
      <c r="BX2027" s="104"/>
      <c r="BY2027" s="104"/>
      <c r="BZ2027" s="104"/>
      <c r="CA2027" s="104"/>
      <c r="CB2027" s="104"/>
      <c r="CC2027" s="104"/>
      <c r="CD2027" s="104"/>
      <c r="CE2027" s="104"/>
      <c r="CF2027" s="104"/>
      <c r="CG2027" s="104"/>
      <c r="CJ2027" s="104"/>
      <c r="CL2027" s="104"/>
      <c r="CM2027" s="104"/>
      <c r="CN2027" s="104"/>
      <c r="CO2027" s="104"/>
      <c r="CP2027" s="104"/>
      <c r="CQ2027" s="104"/>
      <c r="CR2027" s="104"/>
      <c r="CS2027" s="104"/>
      <c r="CT2027" s="104"/>
      <c r="CU2027" s="104"/>
    </row>
    <row r="2028" spans="1:99" ht="13" x14ac:dyDescent="0.3">
      <c r="A2028" s="104"/>
      <c r="B2028" s="104"/>
      <c r="C2028" s="104"/>
      <c r="D2028" s="104"/>
      <c r="E2028" s="104"/>
      <c r="F2028" s="104"/>
      <c r="G2028" s="104"/>
      <c r="H2028" s="104"/>
      <c r="I2028" s="104"/>
      <c r="J2028" s="104"/>
      <c r="K2028" s="104"/>
      <c r="L2028" s="104"/>
      <c r="M2028" s="104"/>
      <c r="P2028" s="104"/>
      <c r="Q2028" s="104"/>
      <c r="U2028" s="104"/>
      <c r="AQ2028" s="104"/>
      <c r="AR2028" s="104"/>
      <c r="AS2028" s="104"/>
      <c r="AT2028" s="104"/>
      <c r="AU2028" s="104"/>
      <c r="AV2028" s="104"/>
      <c r="AW2028" s="104"/>
      <c r="AX2028" s="104"/>
      <c r="AY2028" s="104"/>
      <c r="BH2028" s="104"/>
      <c r="BJ2028" s="104"/>
      <c r="BK2028" s="104"/>
      <c r="BL2028" s="104"/>
      <c r="BM2028" s="104"/>
      <c r="BN2028" s="104"/>
      <c r="BO2028" s="104"/>
      <c r="BP2028" s="104"/>
      <c r="BQ2028" s="104"/>
      <c r="BR2028" s="104"/>
      <c r="BS2028" s="104"/>
      <c r="BT2028" s="104"/>
      <c r="BV2028" s="104"/>
      <c r="BW2028" s="104"/>
      <c r="BX2028" s="104"/>
      <c r="BY2028" s="104"/>
      <c r="BZ2028" s="104"/>
      <c r="CA2028" s="104"/>
      <c r="CB2028" s="104"/>
      <c r="CC2028" s="104"/>
      <c r="CD2028" s="104"/>
      <c r="CE2028" s="104"/>
      <c r="CF2028" s="104"/>
      <c r="CG2028" s="104"/>
      <c r="CJ2028" s="104"/>
      <c r="CL2028" s="104"/>
      <c r="CM2028" s="104"/>
      <c r="CN2028" s="104"/>
      <c r="CO2028" s="104"/>
      <c r="CP2028" s="104"/>
      <c r="CQ2028" s="104"/>
      <c r="CR2028" s="104"/>
      <c r="CS2028" s="104"/>
      <c r="CT2028" s="104"/>
      <c r="CU2028" s="104"/>
    </row>
    <row r="2029" spans="1:99" ht="13" x14ac:dyDescent="0.3">
      <c r="A2029" s="104"/>
      <c r="B2029" s="104"/>
      <c r="C2029" s="104"/>
      <c r="D2029" s="104"/>
      <c r="E2029" s="104"/>
      <c r="F2029" s="104"/>
      <c r="G2029" s="104"/>
      <c r="H2029" s="104"/>
      <c r="I2029" s="104"/>
      <c r="J2029" s="104"/>
      <c r="K2029" s="104"/>
      <c r="L2029" s="104"/>
      <c r="M2029" s="104"/>
      <c r="P2029" s="104"/>
      <c r="Q2029" s="104"/>
      <c r="U2029" s="104"/>
      <c r="AQ2029" s="104"/>
      <c r="AR2029" s="104"/>
      <c r="AS2029" s="104"/>
      <c r="AT2029" s="104"/>
      <c r="AU2029" s="104"/>
      <c r="AV2029" s="104"/>
      <c r="AW2029" s="104"/>
      <c r="AX2029" s="104"/>
      <c r="AY2029" s="104"/>
      <c r="BH2029" s="104"/>
      <c r="BJ2029" s="104"/>
      <c r="BK2029" s="104"/>
      <c r="BL2029" s="104"/>
      <c r="BM2029" s="104"/>
      <c r="BN2029" s="104"/>
      <c r="BO2029" s="104"/>
      <c r="BP2029" s="104"/>
      <c r="BQ2029" s="104"/>
      <c r="BR2029" s="104"/>
      <c r="BS2029" s="104"/>
      <c r="BT2029" s="104"/>
      <c r="BV2029" s="104"/>
      <c r="BW2029" s="104"/>
      <c r="BX2029" s="104"/>
      <c r="BY2029" s="104"/>
      <c r="BZ2029" s="104"/>
      <c r="CA2029" s="104"/>
      <c r="CB2029" s="104"/>
      <c r="CC2029" s="104"/>
      <c r="CD2029" s="104"/>
      <c r="CE2029" s="104"/>
      <c r="CF2029" s="104"/>
      <c r="CG2029" s="104"/>
      <c r="CJ2029" s="104"/>
      <c r="CL2029" s="104"/>
      <c r="CM2029" s="104"/>
      <c r="CN2029" s="104"/>
      <c r="CO2029" s="104"/>
      <c r="CP2029" s="104"/>
      <c r="CQ2029" s="104"/>
      <c r="CR2029" s="104"/>
      <c r="CS2029" s="104"/>
      <c r="CT2029" s="104"/>
      <c r="CU2029" s="104"/>
    </row>
    <row r="2030" spans="1:99" ht="13" x14ac:dyDescent="0.3">
      <c r="A2030" s="104"/>
      <c r="B2030" s="104"/>
      <c r="C2030" s="104"/>
      <c r="D2030" s="104"/>
      <c r="E2030" s="104"/>
      <c r="F2030" s="104"/>
      <c r="G2030" s="104"/>
      <c r="H2030" s="104"/>
      <c r="I2030" s="104"/>
      <c r="J2030" s="104"/>
      <c r="K2030" s="104"/>
      <c r="L2030" s="104"/>
      <c r="M2030" s="104"/>
      <c r="P2030" s="104"/>
      <c r="Q2030" s="104"/>
      <c r="U2030" s="104"/>
      <c r="AQ2030" s="104"/>
      <c r="AR2030" s="104"/>
      <c r="AS2030" s="104"/>
      <c r="AT2030" s="104"/>
      <c r="AU2030" s="104"/>
      <c r="AV2030" s="104"/>
      <c r="AW2030" s="104"/>
      <c r="AX2030" s="104"/>
      <c r="AY2030" s="104"/>
      <c r="BH2030" s="104"/>
      <c r="BJ2030" s="104"/>
      <c r="BK2030" s="104"/>
      <c r="BL2030" s="104"/>
      <c r="BM2030" s="104"/>
      <c r="BN2030" s="104"/>
      <c r="BO2030" s="104"/>
      <c r="BP2030" s="104"/>
      <c r="BQ2030" s="104"/>
      <c r="BR2030" s="104"/>
      <c r="BS2030" s="104"/>
      <c r="BT2030" s="104"/>
      <c r="BV2030" s="104"/>
      <c r="BW2030" s="104"/>
      <c r="BX2030" s="104"/>
      <c r="BY2030" s="104"/>
      <c r="BZ2030" s="104"/>
      <c r="CA2030" s="104"/>
      <c r="CB2030" s="104"/>
      <c r="CC2030" s="104"/>
      <c r="CD2030" s="104"/>
      <c r="CE2030" s="104"/>
      <c r="CF2030" s="104"/>
      <c r="CG2030" s="104"/>
      <c r="CJ2030" s="104"/>
      <c r="CL2030" s="104"/>
      <c r="CM2030" s="104"/>
      <c r="CN2030" s="104"/>
      <c r="CO2030" s="104"/>
      <c r="CP2030" s="104"/>
      <c r="CQ2030" s="104"/>
      <c r="CR2030" s="104"/>
      <c r="CS2030" s="104"/>
      <c r="CT2030" s="104"/>
      <c r="CU2030" s="104"/>
    </row>
    <row r="2031" spans="1:99" ht="13" x14ac:dyDescent="0.3">
      <c r="A2031" s="104"/>
      <c r="B2031" s="104"/>
      <c r="C2031" s="104"/>
      <c r="D2031" s="104"/>
      <c r="E2031" s="104"/>
      <c r="F2031" s="104"/>
      <c r="G2031" s="104"/>
      <c r="H2031" s="104"/>
      <c r="I2031" s="104"/>
      <c r="J2031" s="104"/>
      <c r="K2031" s="104"/>
      <c r="L2031" s="104"/>
      <c r="M2031" s="104"/>
      <c r="P2031" s="104"/>
      <c r="Q2031" s="104"/>
      <c r="U2031" s="104"/>
      <c r="AQ2031" s="104"/>
      <c r="AR2031" s="104"/>
      <c r="AS2031" s="104"/>
      <c r="AT2031" s="104"/>
      <c r="AU2031" s="104"/>
      <c r="AV2031" s="104"/>
      <c r="AW2031" s="104"/>
      <c r="AX2031" s="104"/>
      <c r="AY2031" s="104"/>
      <c r="BH2031" s="104"/>
      <c r="BJ2031" s="104"/>
      <c r="BK2031" s="104"/>
      <c r="BL2031" s="104"/>
      <c r="BM2031" s="104"/>
      <c r="BN2031" s="104"/>
      <c r="BO2031" s="104"/>
      <c r="BP2031" s="104"/>
      <c r="BQ2031" s="104"/>
      <c r="BR2031" s="104"/>
      <c r="BS2031" s="104"/>
      <c r="BT2031" s="104"/>
      <c r="BV2031" s="104"/>
      <c r="BW2031" s="104"/>
      <c r="BX2031" s="104"/>
      <c r="BY2031" s="104"/>
      <c r="BZ2031" s="104"/>
      <c r="CA2031" s="104"/>
      <c r="CB2031" s="104"/>
      <c r="CC2031" s="104"/>
      <c r="CD2031" s="104"/>
      <c r="CE2031" s="104"/>
      <c r="CF2031" s="104"/>
      <c r="CG2031" s="104"/>
      <c r="CJ2031" s="104"/>
      <c r="CL2031" s="104"/>
      <c r="CM2031" s="104"/>
      <c r="CN2031" s="104"/>
      <c r="CO2031" s="104"/>
      <c r="CP2031" s="104"/>
      <c r="CQ2031" s="104"/>
      <c r="CR2031" s="104"/>
      <c r="CS2031" s="104"/>
      <c r="CT2031" s="104"/>
      <c r="CU2031" s="104"/>
    </row>
    <row r="2032" spans="1:99" ht="13" x14ac:dyDescent="0.3">
      <c r="A2032" s="104"/>
      <c r="B2032" s="104"/>
      <c r="C2032" s="104"/>
      <c r="D2032" s="104"/>
      <c r="E2032" s="104"/>
      <c r="F2032" s="104"/>
      <c r="G2032" s="104"/>
      <c r="H2032" s="104"/>
      <c r="I2032" s="104"/>
      <c r="J2032" s="104"/>
      <c r="K2032" s="104"/>
      <c r="L2032" s="104"/>
      <c r="M2032" s="104"/>
      <c r="P2032" s="104"/>
      <c r="Q2032" s="104"/>
      <c r="U2032" s="104"/>
      <c r="AQ2032" s="104"/>
      <c r="AR2032" s="104"/>
      <c r="AS2032" s="104"/>
      <c r="AT2032" s="104"/>
      <c r="AU2032" s="104"/>
      <c r="AV2032" s="104"/>
      <c r="AW2032" s="104"/>
      <c r="AX2032" s="104"/>
      <c r="AY2032" s="104"/>
      <c r="BH2032" s="104"/>
      <c r="BJ2032" s="104"/>
      <c r="BK2032" s="104"/>
      <c r="BL2032" s="104"/>
      <c r="BM2032" s="104"/>
      <c r="BN2032" s="104"/>
      <c r="BO2032" s="104"/>
      <c r="BP2032" s="104"/>
      <c r="BQ2032" s="104"/>
      <c r="BR2032" s="104"/>
      <c r="BS2032" s="104"/>
      <c r="BT2032" s="104"/>
      <c r="BV2032" s="104"/>
      <c r="BW2032" s="104"/>
      <c r="BX2032" s="104"/>
      <c r="BY2032" s="104"/>
      <c r="BZ2032" s="104"/>
      <c r="CA2032" s="104"/>
      <c r="CB2032" s="104"/>
      <c r="CC2032" s="104"/>
      <c r="CD2032" s="104"/>
      <c r="CE2032" s="104"/>
      <c r="CF2032" s="104"/>
      <c r="CG2032" s="104"/>
      <c r="CJ2032" s="104"/>
      <c r="CL2032" s="104"/>
      <c r="CM2032" s="104"/>
      <c r="CN2032" s="104"/>
      <c r="CO2032" s="104"/>
      <c r="CP2032" s="104"/>
      <c r="CQ2032" s="104"/>
      <c r="CR2032" s="104"/>
      <c r="CS2032" s="104"/>
      <c r="CT2032" s="104"/>
      <c r="CU2032" s="104"/>
    </row>
    <row r="2033" spans="1:99" ht="13" x14ac:dyDescent="0.3">
      <c r="A2033" s="104"/>
      <c r="B2033" s="104"/>
      <c r="C2033" s="104"/>
      <c r="D2033" s="104"/>
      <c r="E2033" s="104"/>
      <c r="F2033" s="104"/>
      <c r="G2033" s="104"/>
      <c r="H2033" s="104"/>
      <c r="I2033" s="104"/>
      <c r="J2033" s="104"/>
      <c r="K2033" s="104"/>
      <c r="L2033" s="104"/>
      <c r="M2033" s="104"/>
      <c r="P2033" s="104"/>
      <c r="Q2033" s="104"/>
      <c r="U2033" s="104"/>
      <c r="AQ2033" s="104"/>
      <c r="AR2033" s="104"/>
      <c r="AS2033" s="104"/>
      <c r="AT2033" s="104"/>
      <c r="AU2033" s="104"/>
      <c r="AV2033" s="104"/>
      <c r="AW2033" s="104"/>
      <c r="AX2033" s="104"/>
      <c r="AY2033" s="104"/>
      <c r="BH2033" s="104"/>
      <c r="BJ2033" s="104"/>
      <c r="BK2033" s="104"/>
      <c r="BL2033" s="104"/>
      <c r="BM2033" s="104"/>
      <c r="BN2033" s="104"/>
      <c r="BO2033" s="104"/>
      <c r="BP2033" s="104"/>
      <c r="BQ2033" s="104"/>
      <c r="BR2033" s="104"/>
      <c r="BS2033" s="104"/>
      <c r="BT2033" s="104"/>
      <c r="BV2033" s="104"/>
      <c r="BW2033" s="104"/>
      <c r="BX2033" s="104"/>
      <c r="BY2033" s="104"/>
      <c r="BZ2033" s="104"/>
      <c r="CA2033" s="104"/>
      <c r="CB2033" s="104"/>
      <c r="CC2033" s="104"/>
      <c r="CD2033" s="104"/>
      <c r="CE2033" s="104"/>
      <c r="CF2033" s="104"/>
      <c r="CG2033" s="104"/>
      <c r="CJ2033" s="104"/>
      <c r="CL2033" s="104"/>
      <c r="CM2033" s="104"/>
      <c r="CN2033" s="104"/>
      <c r="CO2033" s="104"/>
      <c r="CP2033" s="104"/>
      <c r="CQ2033" s="104"/>
      <c r="CR2033" s="104"/>
      <c r="CS2033" s="104"/>
      <c r="CT2033" s="104"/>
      <c r="CU2033" s="104"/>
    </row>
    <row r="2034" spans="1:99" ht="13" x14ac:dyDescent="0.3">
      <c r="A2034" s="104"/>
      <c r="B2034" s="104"/>
      <c r="C2034" s="104"/>
      <c r="D2034" s="104"/>
      <c r="E2034" s="104"/>
      <c r="F2034" s="104"/>
      <c r="G2034" s="104"/>
      <c r="H2034" s="104"/>
      <c r="I2034" s="104"/>
      <c r="J2034" s="104"/>
      <c r="K2034" s="104"/>
      <c r="L2034" s="104"/>
      <c r="M2034" s="104"/>
      <c r="P2034" s="104"/>
      <c r="Q2034" s="104"/>
      <c r="U2034" s="104"/>
      <c r="AQ2034" s="104"/>
      <c r="AR2034" s="104"/>
      <c r="AS2034" s="104"/>
      <c r="AT2034" s="104"/>
      <c r="AU2034" s="104"/>
      <c r="AV2034" s="104"/>
      <c r="AW2034" s="104"/>
      <c r="AX2034" s="104"/>
      <c r="AY2034" s="104"/>
      <c r="BH2034" s="104"/>
      <c r="BJ2034" s="104"/>
      <c r="BK2034" s="104"/>
      <c r="BL2034" s="104"/>
      <c r="BM2034" s="104"/>
      <c r="BN2034" s="104"/>
      <c r="BO2034" s="104"/>
      <c r="BP2034" s="104"/>
      <c r="BQ2034" s="104"/>
      <c r="BR2034" s="104"/>
      <c r="BS2034" s="104"/>
      <c r="BT2034" s="104"/>
      <c r="BV2034" s="104"/>
      <c r="BW2034" s="104"/>
      <c r="BX2034" s="104"/>
      <c r="BY2034" s="104"/>
      <c r="BZ2034" s="104"/>
      <c r="CA2034" s="104"/>
      <c r="CB2034" s="104"/>
      <c r="CC2034" s="104"/>
      <c r="CD2034" s="104"/>
      <c r="CE2034" s="104"/>
      <c r="CF2034" s="104"/>
      <c r="CG2034" s="104"/>
      <c r="CJ2034" s="104"/>
      <c r="CL2034" s="104"/>
      <c r="CM2034" s="104"/>
      <c r="CN2034" s="104"/>
      <c r="CO2034" s="104"/>
      <c r="CP2034" s="104"/>
      <c r="CQ2034" s="104"/>
      <c r="CR2034" s="104"/>
      <c r="CS2034" s="104"/>
      <c r="CT2034" s="104"/>
      <c r="CU2034" s="104"/>
    </row>
    <row r="2035" spans="1:99" ht="13" x14ac:dyDescent="0.3">
      <c r="A2035" s="104"/>
      <c r="B2035" s="104"/>
      <c r="C2035" s="104"/>
      <c r="D2035" s="104"/>
      <c r="E2035" s="104"/>
      <c r="F2035" s="104"/>
      <c r="G2035" s="104"/>
      <c r="H2035" s="104"/>
      <c r="I2035" s="104"/>
      <c r="J2035" s="104"/>
      <c r="K2035" s="104"/>
      <c r="L2035" s="104"/>
      <c r="M2035" s="104"/>
      <c r="P2035" s="104"/>
      <c r="Q2035" s="104"/>
      <c r="U2035" s="104"/>
      <c r="AQ2035" s="104"/>
      <c r="AR2035" s="104"/>
      <c r="AS2035" s="104"/>
      <c r="AT2035" s="104"/>
      <c r="AU2035" s="104"/>
      <c r="AV2035" s="104"/>
      <c r="AW2035" s="104"/>
      <c r="AX2035" s="104"/>
      <c r="AY2035" s="104"/>
      <c r="BH2035" s="104"/>
      <c r="BJ2035" s="104"/>
      <c r="BK2035" s="104"/>
      <c r="BL2035" s="104"/>
      <c r="BM2035" s="104"/>
      <c r="BN2035" s="104"/>
      <c r="BO2035" s="104"/>
      <c r="BP2035" s="104"/>
      <c r="BQ2035" s="104"/>
      <c r="BR2035" s="104"/>
      <c r="BS2035" s="104"/>
      <c r="BT2035" s="104"/>
      <c r="BV2035" s="104"/>
      <c r="BW2035" s="104"/>
      <c r="BX2035" s="104"/>
      <c r="BY2035" s="104"/>
      <c r="BZ2035" s="104"/>
      <c r="CA2035" s="104"/>
      <c r="CB2035" s="104"/>
      <c r="CC2035" s="104"/>
      <c r="CD2035" s="104"/>
      <c r="CE2035" s="104"/>
      <c r="CF2035" s="104"/>
      <c r="CG2035" s="104"/>
      <c r="CJ2035" s="104"/>
      <c r="CL2035" s="104"/>
      <c r="CM2035" s="104"/>
      <c r="CN2035" s="104"/>
      <c r="CO2035" s="104"/>
      <c r="CP2035" s="104"/>
      <c r="CQ2035" s="104"/>
      <c r="CR2035" s="104"/>
      <c r="CS2035" s="104"/>
      <c r="CT2035" s="104"/>
      <c r="CU2035" s="104"/>
    </row>
    <row r="2036" spans="1:99" ht="13" x14ac:dyDescent="0.3">
      <c r="A2036" s="104"/>
      <c r="B2036" s="104"/>
      <c r="C2036" s="104"/>
      <c r="D2036" s="104"/>
      <c r="E2036" s="104"/>
      <c r="F2036" s="104"/>
      <c r="G2036" s="104"/>
      <c r="H2036" s="104"/>
      <c r="I2036" s="104"/>
      <c r="J2036" s="104"/>
      <c r="K2036" s="104"/>
      <c r="L2036" s="104"/>
      <c r="M2036" s="104"/>
      <c r="P2036" s="104"/>
      <c r="Q2036" s="104"/>
      <c r="U2036" s="104"/>
      <c r="AQ2036" s="104"/>
      <c r="AR2036" s="104"/>
      <c r="AS2036" s="104"/>
      <c r="AT2036" s="104"/>
      <c r="AU2036" s="104"/>
      <c r="AV2036" s="104"/>
      <c r="AW2036" s="104"/>
      <c r="AX2036" s="104"/>
      <c r="AY2036" s="104"/>
      <c r="BH2036" s="104"/>
      <c r="BJ2036" s="104"/>
      <c r="BK2036" s="104"/>
      <c r="BL2036" s="104"/>
      <c r="BM2036" s="104"/>
      <c r="BN2036" s="104"/>
      <c r="BO2036" s="104"/>
      <c r="BP2036" s="104"/>
      <c r="BQ2036" s="104"/>
      <c r="BR2036" s="104"/>
      <c r="BS2036" s="104"/>
      <c r="BT2036" s="104"/>
      <c r="BV2036" s="104"/>
      <c r="BW2036" s="104"/>
      <c r="BX2036" s="104"/>
      <c r="BY2036" s="104"/>
      <c r="BZ2036" s="104"/>
      <c r="CA2036" s="104"/>
      <c r="CB2036" s="104"/>
      <c r="CC2036" s="104"/>
      <c r="CD2036" s="104"/>
      <c r="CE2036" s="104"/>
      <c r="CF2036" s="104"/>
      <c r="CG2036" s="104"/>
      <c r="CJ2036" s="104"/>
      <c r="CL2036" s="104"/>
      <c r="CM2036" s="104"/>
      <c r="CN2036" s="104"/>
      <c r="CO2036" s="104"/>
      <c r="CP2036" s="104"/>
      <c r="CQ2036" s="104"/>
      <c r="CR2036" s="104"/>
      <c r="CS2036" s="104"/>
      <c r="CT2036" s="104"/>
      <c r="CU2036" s="104"/>
    </row>
    <row r="2037" spans="1:99" ht="13" x14ac:dyDescent="0.3">
      <c r="A2037" s="104"/>
      <c r="B2037" s="104"/>
      <c r="C2037" s="104"/>
      <c r="D2037" s="104"/>
      <c r="E2037" s="104"/>
      <c r="F2037" s="104"/>
      <c r="G2037" s="104"/>
      <c r="H2037" s="104"/>
      <c r="I2037" s="104"/>
      <c r="J2037" s="104"/>
      <c r="K2037" s="104"/>
      <c r="L2037" s="104"/>
      <c r="M2037" s="104"/>
      <c r="P2037" s="104"/>
      <c r="Q2037" s="104"/>
      <c r="U2037" s="104"/>
      <c r="AQ2037" s="104"/>
      <c r="AR2037" s="104"/>
      <c r="AS2037" s="104"/>
      <c r="AT2037" s="104"/>
      <c r="AU2037" s="104"/>
      <c r="AV2037" s="104"/>
      <c r="AW2037" s="104"/>
      <c r="AX2037" s="104"/>
      <c r="AY2037" s="104"/>
      <c r="BH2037" s="104"/>
      <c r="BJ2037" s="104"/>
      <c r="BK2037" s="104"/>
      <c r="BL2037" s="104"/>
      <c r="BM2037" s="104"/>
      <c r="BN2037" s="104"/>
      <c r="BO2037" s="104"/>
      <c r="BP2037" s="104"/>
      <c r="BQ2037" s="104"/>
      <c r="BR2037" s="104"/>
      <c r="BS2037" s="104"/>
      <c r="BT2037" s="104"/>
      <c r="BV2037" s="104"/>
      <c r="BW2037" s="104"/>
      <c r="BX2037" s="104"/>
      <c r="BY2037" s="104"/>
      <c r="BZ2037" s="104"/>
      <c r="CA2037" s="104"/>
      <c r="CB2037" s="104"/>
      <c r="CC2037" s="104"/>
      <c r="CD2037" s="104"/>
      <c r="CE2037" s="104"/>
      <c r="CF2037" s="104"/>
      <c r="CG2037" s="104"/>
      <c r="CJ2037" s="104"/>
      <c r="CL2037" s="104"/>
      <c r="CM2037" s="104"/>
      <c r="CN2037" s="104"/>
      <c r="CO2037" s="104"/>
      <c r="CP2037" s="104"/>
      <c r="CQ2037" s="104"/>
      <c r="CR2037" s="104"/>
      <c r="CS2037" s="104"/>
      <c r="CT2037" s="104"/>
      <c r="CU2037" s="104"/>
    </row>
    <row r="2038" spans="1:99" ht="13" x14ac:dyDescent="0.3">
      <c r="A2038" s="104"/>
      <c r="B2038" s="104"/>
      <c r="C2038" s="104"/>
      <c r="D2038" s="104"/>
      <c r="E2038" s="104"/>
      <c r="F2038" s="104"/>
      <c r="G2038" s="104"/>
      <c r="H2038" s="104"/>
      <c r="I2038" s="104"/>
      <c r="J2038" s="104"/>
      <c r="K2038" s="104"/>
      <c r="L2038" s="104"/>
      <c r="M2038" s="104"/>
      <c r="P2038" s="104"/>
      <c r="Q2038" s="104"/>
      <c r="U2038" s="104"/>
      <c r="AQ2038" s="104"/>
      <c r="AR2038" s="104"/>
      <c r="AS2038" s="104"/>
      <c r="AT2038" s="104"/>
      <c r="AU2038" s="104"/>
      <c r="AV2038" s="104"/>
      <c r="AW2038" s="104"/>
      <c r="AX2038" s="104"/>
      <c r="AY2038" s="104"/>
      <c r="BH2038" s="104"/>
      <c r="BJ2038" s="104"/>
      <c r="BK2038" s="104"/>
      <c r="BL2038" s="104"/>
      <c r="BM2038" s="104"/>
      <c r="BN2038" s="104"/>
      <c r="BO2038" s="104"/>
      <c r="BP2038" s="104"/>
      <c r="BQ2038" s="104"/>
      <c r="BR2038" s="104"/>
      <c r="BS2038" s="104"/>
      <c r="BT2038" s="104"/>
      <c r="BV2038" s="104"/>
      <c r="BW2038" s="104"/>
      <c r="BX2038" s="104"/>
      <c r="BY2038" s="104"/>
      <c r="BZ2038" s="104"/>
      <c r="CA2038" s="104"/>
      <c r="CB2038" s="104"/>
      <c r="CC2038" s="104"/>
      <c r="CD2038" s="104"/>
      <c r="CE2038" s="104"/>
      <c r="CF2038" s="104"/>
      <c r="CG2038" s="104"/>
      <c r="CJ2038" s="104"/>
      <c r="CL2038" s="104"/>
      <c r="CM2038" s="104"/>
      <c r="CN2038" s="104"/>
      <c r="CO2038" s="104"/>
      <c r="CP2038" s="104"/>
      <c r="CQ2038" s="104"/>
      <c r="CR2038" s="104"/>
      <c r="CS2038" s="104"/>
      <c r="CT2038" s="104"/>
      <c r="CU2038" s="104"/>
    </row>
    <row r="2039" spans="1:99" ht="13" x14ac:dyDescent="0.3">
      <c r="A2039" s="104"/>
      <c r="B2039" s="104"/>
      <c r="C2039" s="104"/>
      <c r="D2039" s="104"/>
      <c r="E2039" s="104"/>
      <c r="F2039" s="104"/>
      <c r="G2039" s="104"/>
      <c r="H2039" s="104"/>
      <c r="I2039" s="104"/>
      <c r="J2039" s="104"/>
      <c r="K2039" s="104"/>
      <c r="L2039" s="104"/>
      <c r="M2039" s="104"/>
      <c r="P2039" s="104"/>
      <c r="Q2039" s="104"/>
      <c r="U2039" s="104"/>
      <c r="AQ2039" s="104"/>
      <c r="AR2039" s="104"/>
      <c r="AS2039" s="104"/>
      <c r="AT2039" s="104"/>
      <c r="AU2039" s="104"/>
      <c r="AV2039" s="104"/>
      <c r="AW2039" s="104"/>
      <c r="AX2039" s="104"/>
      <c r="AY2039" s="104"/>
      <c r="BH2039" s="104"/>
      <c r="BJ2039" s="104"/>
      <c r="BK2039" s="104"/>
      <c r="BL2039" s="104"/>
      <c r="BM2039" s="104"/>
      <c r="BN2039" s="104"/>
      <c r="BO2039" s="104"/>
      <c r="BP2039" s="104"/>
      <c r="BQ2039" s="104"/>
      <c r="BR2039" s="104"/>
      <c r="BS2039" s="104"/>
      <c r="BT2039" s="104"/>
      <c r="BV2039" s="104"/>
      <c r="BW2039" s="104"/>
      <c r="BX2039" s="104"/>
      <c r="BY2039" s="104"/>
      <c r="BZ2039" s="104"/>
      <c r="CA2039" s="104"/>
      <c r="CB2039" s="104"/>
      <c r="CC2039" s="104"/>
      <c r="CD2039" s="104"/>
      <c r="CE2039" s="104"/>
      <c r="CF2039" s="104"/>
      <c r="CG2039" s="104"/>
      <c r="CJ2039" s="104"/>
      <c r="CL2039" s="104"/>
      <c r="CM2039" s="104"/>
      <c r="CN2039" s="104"/>
      <c r="CO2039" s="104"/>
      <c r="CP2039" s="104"/>
      <c r="CQ2039" s="104"/>
      <c r="CR2039" s="104"/>
      <c r="CS2039" s="104"/>
      <c r="CT2039" s="104"/>
      <c r="CU2039" s="104"/>
    </row>
    <row r="2040" spans="1:99" ht="13" x14ac:dyDescent="0.3">
      <c r="A2040" s="104"/>
      <c r="B2040" s="104"/>
      <c r="C2040" s="104"/>
      <c r="D2040" s="104"/>
      <c r="E2040" s="104"/>
      <c r="F2040" s="104"/>
      <c r="G2040" s="104"/>
      <c r="H2040" s="104"/>
      <c r="I2040" s="104"/>
      <c r="J2040" s="104"/>
      <c r="K2040" s="104"/>
      <c r="L2040" s="104"/>
      <c r="M2040" s="104"/>
      <c r="P2040" s="104"/>
      <c r="Q2040" s="104"/>
      <c r="U2040" s="104"/>
      <c r="AQ2040" s="104"/>
      <c r="AR2040" s="104"/>
      <c r="AS2040" s="104"/>
      <c r="AT2040" s="104"/>
      <c r="AU2040" s="104"/>
      <c r="AV2040" s="104"/>
      <c r="AW2040" s="104"/>
      <c r="AX2040" s="104"/>
      <c r="AY2040" s="104"/>
      <c r="BH2040" s="104"/>
      <c r="BJ2040" s="104"/>
      <c r="BK2040" s="104"/>
      <c r="BL2040" s="104"/>
      <c r="BM2040" s="104"/>
      <c r="BN2040" s="104"/>
      <c r="BO2040" s="104"/>
      <c r="BP2040" s="104"/>
      <c r="BQ2040" s="104"/>
      <c r="BR2040" s="104"/>
      <c r="BS2040" s="104"/>
      <c r="BT2040" s="104"/>
      <c r="BV2040" s="104"/>
      <c r="BW2040" s="104"/>
      <c r="BX2040" s="104"/>
      <c r="BY2040" s="104"/>
      <c r="BZ2040" s="104"/>
      <c r="CA2040" s="104"/>
      <c r="CB2040" s="104"/>
      <c r="CC2040" s="104"/>
      <c r="CD2040" s="104"/>
      <c r="CE2040" s="104"/>
      <c r="CF2040" s="104"/>
      <c r="CG2040" s="104"/>
      <c r="CJ2040" s="104"/>
      <c r="CL2040" s="104"/>
      <c r="CM2040" s="104"/>
      <c r="CN2040" s="104"/>
      <c r="CO2040" s="104"/>
      <c r="CP2040" s="104"/>
      <c r="CQ2040" s="104"/>
      <c r="CR2040" s="104"/>
      <c r="CS2040" s="104"/>
      <c r="CT2040" s="104"/>
      <c r="CU2040" s="104"/>
    </row>
    <row r="2041" spans="1:99" ht="13" x14ac:dyDescent="0.3">
      <c r="A2041" s="104"/>
      <c r="B2041" s="104"/>
      <c r="C2041" s="104"/>
      <c r="D2041" s="104"/>
      <c r="E2041" s="104"/>
      <c r="F2041" s="104"/>
      <c r="G2041" s="104"/>
      <c r="H2041" s="104"/>
      <c r="I2041" s="104"/>
      <c r="J2041" s="104"/>
      <c r="K2041" s="104"/>
      <c r="L2041" s="104"/>
      <c r="M2041" s="104"/>
      <c r="P2041" s="104"/>
      <c r="Q2041" s="104"/>
      <c r="U2041" s="104"/>
      <c r="AQ2041" s="104"/>
      <c r="AR2041" s="104"/>
      <c r="AS2041" s="104"/>
      <c r="AT2041" s="104"/>
      <c r="AU2041" s="104"/>
      <c r="AV2041" s="104"/>
      <c r="AW2041" s="104"/>
      <c r="AX2041" s="104"/>
      <c r="AY2041" s="104"/>
      <c r="BH2041" s="104"/>
      <c r="BJ2041" s="104"/>
      <c r="BK2041" s="104"/>
      <c r="BL2041" s="104"/>
      <c r="BM2041" s="104"/>
      <c r="BN2041" s="104"/>
      <c r="BO2041" s="104"/>
      <c r="BP2041" s="104"/>
      <c r="BQ2041" s="104"/>
      <c r="BR2041" s="104"/>
      <c r="BS2041" s="104"/>
      <c r="BT2041" s="104"/>
      <c r="BV2041" s="104"/>
      <c r="BW2041" s="104"/>
      <c r="BX2041" s="104"/>
      <c r="BY2041" s="104"/>
      <c r="BZ2041" s="104"/>
      <c r="CA2041" s="104"/>
      <c r="CB2041" s="104"/>
      <c r="CC2041" s="104"/>
      <c r="CD2041" s="104"/>
      <c r="CE2041" s="104"/>
      <c r="CF2041" s="104"/>
      <c r="CG2041" s="104"/>
      <c r="CJ2041" s="104"/>
      <c r="CL2041" s="104"/>
      <c r="CM2041" s="104"/>
      <c r="CN2041" s="104"/>
      <c r="CO2041" s="104"/>
      <c r="CP2041" s="104"/>
      <c r="CQ2041" s="104"/>
      <c r="CR2041" s="104"/>
      <c r="CS2041" s="104"/>
      <c r="CT2041" s="104"/>
      <c r="CU2041" s="104"/>
    </row>
    <row r="2042" spans="1:99" ht="13" x14ac:dyDescent="0.3">
      <c r="A2042" s="104"/>
      <c r="B2042" s="104"/>
      <c r="C2042" s="104"/>
      <c r="D2042" s="104"/>
      <c r="E2042" s="104"/>
      <c r="F2042" s="104"/>
      <c r="G2042" s="104"/>
      <c r="H2042" s="104"/>
      <c r="I2042" s="104"/>
      <c r="J2042" s="104"/>
      <c r="K2042" s="104"/>
      <c r="L2042" s="104"/>
      <c r="M2042" s="104"/>
      <c r="P2042" s="104"/>
      <c r="Q2042" s="104"/>
      <c r="U2042" s="104"/>
      <c r="AQ2042" s="104"/>
      <c r="AR2042" s="104"/>
      <c r="AS2042" s="104"/>
      <c r="AT2042" s="104"/>
      <c r="AU2042" s="104"/>
      <c r="AV2042" s="104"/>
      <c r="AW2042" s="104"/>
      <c r="AX2042" s="104"/>
      <c r="AY2042" s="104"/>
      <c r="BH2042" s="104"/>
      <c r="BJ2042" s="104"/>
      <c r="BK2042" s="104"/>
      <c r="BL2042" s="104"/>
      <c r="BM2042" s="104"/>
      <c r="BN2042" s="104"/>
      <c r="BO2042" s="104"/>
      <c r="BP2042" s="104"/>
      <c r="BQ2042" s="104"/>
      <c r="BR2042" s="104"/>
      <c r="BS2042" s="104"/>
      <c r="BT2042" s="104"/>
      <c r="BV2042" s="104"/>
      <c r="BW2042" s="104"/>
      <c r="BX2042" s="104"/>
      <c r="BY2042" s="104"/>
      <c r="BZ2042" s="104"/>
      <c r="CA2042" s="104"/>
      <c r="CB2042" s="104"/>
      <c r="CC2042" s="104"/>
      <c r="CD2042" s="104"/>
      <c r="CE2042" s="104"/>
      <c r="CF2042" s="104"/>
      <c r="CG2042" s="104"/>
      <c r="CJ2042" s="104"/>
      <c r="CL2042" s="104"/>
      <c r="CM2042" s="104"/>
      <c r="CN2042" s="104"/>
      <c r="CO2042" s="104"/>
      <c r="CP2042" s="104"/>
      <c r="CQ2042" s="104"/>
      <c r="CR2042" s="104"/>
      <c r="CS2042" s="104"/>
      <c r="CT2042" s="104"/>
      <c r="CU2042" s="104"/>
    </row>
    <row r="2043" spans="1:99" ht="13" x14ac:dyDescent="0.3">
      <c r="A2043" s="104"/>
      <c r="B2043" s="104"/>
      <c r="C2043" s="104"/>
      <c r="D2043" s="104"/>
      <c r="E2043" s="104"/>
      <c r="F2043" s="104"/>
      <c r="G2043" s="104"/>
      <c r="H2043" s="104"/>
      <c r="I2043" s="104"/>
      <c r="J2043" s="104"/>
      <c r="K2043" s="104"/>
      <c r="L2043" s="104"/>
      <c r="M2043" s="104"/>
      <c r="P2043" s="104"/>
      <c r="Q2043" s="104"/>
      <c r="U2043" s="104"/>
      <c r="AQ2043" s="104"/>
      <c r="AR2043" s="104"/>
      <c r="AS2043" s="104"/>
      <c r="AT2043" s="104"/>
      <c r="AU2043" s="104"/>
      <c r="AV2043" s="104"/>
      <c r="AW2043" s="104"/>
      <c r="AX2043" s="104"/>
      <c r="AY2043" s="104"/>
      <c r="BH2043" s="104"/>
      <c r="BJ2043" s="104"/>
      <c r="BK2043" s="104"/>
      <c r="BL2043" s="104"/>
      <c r="BM2043" s="104"/>
      <c r="BN2043" s="104"/>
      <c r="BO2043" s="104"/>
      <c r="BP2043" s="104"/>
      <c r="BQ2043" s="104"/>
      <c r="BR2043" s="104"/>
      <c r="BS2043" s="104"/>
      <c r="BT2043" s="104"/>
      <c r="BV2043" s="104"/>
      <c r="BW2043" s="104"/>
      <c r="BX2043" s="104"/>
      <c r="BY2043" s="104"/>
      <c r="BZ2043" s="104"/>
      <c r="CA2043" s="104"/>
      <c r="CB2043" s="104"/>
      <c r="CC2043" s="104"/>
      <c r="CD2043" s="104"/>
      <c r="CE2043" s="104"/>
      <c r="CF2043" s="104"/>
      <c r="CG2043" s="104"/>
      <c r="CJ2043" s="104"/>
      <c r="CL2043" s="104"/>
      <c r="CM2043" s="104"/>
      <c r="CN2043" s="104"/>
      <c r="CO2043" s="104"/>
      <c r="CP2043" s="104"/>
      <c r="CQ2043" s="104"/>
      <c r="CR2043" s="104"/>
      <c r="CS2043" s="104"/>
      <c r="CT2043" s="104"/>
      <c r="CU2043" s="104"/>
    </row>
    <row r="2044" spans="1:99" ht="13" x14ac:dyDescent="0.3">
      <c r="A2044" s="104"/>
      <c r="B2044" s="104"/>
      <c r="C2044" s="104"/>
      <c r="D2044" s="104"/>
      <c r="E2044" s="104"/>
      <c r="F2044" s="104"/>
      <c r="G2044" s="104"/>
      <c r="H2044" s="104"/>
      <c r="I2044" s="104"/>
      <c r="J2044" s="104"/>
      <c r="K2044" s="104"/>
      <c r="L2044" s="104"/>
      <c r="M2044" s="104"/>
      <c r="P2044" s="104"/>
      <c r="Q2044" s="104"/>
      <c r="U2044" s="104"/>
      <c r="AQ2044" s="104"/>
      <c r="AR2044" s="104"/>
      <c r="AS2044" s="104"/>
      <c r="AT2044" s="104"/>
      <c r="AU2044" s="104"/>
      <c r="AV2044" s="104"/>
      <c r="AW2044" s="104"/>
      <c r="AX2044" s="104"/>
      <c r="AY2044" s="104"/>
      <c r="BH2044" s="104"/>
      <c r="BJ2044" s="104"/>
      <c r="BK2044" s="104"/>
      <c r="BL2044" s="104"/>
      <c r="BM2044" s="104"/>
      <c r="BN2044" s="104"/>
      <c r="BO2044" s="104"/>
      <c r="BP2044" s="104"/>
      <c r="BQ2044" s="104"/>
      <c r="BR2044" s="104"/>
      <c r="BS2044" s="104"/>
      <c r="BT2044" s="104"/>
      <c r="BV2044" s="104"/>
      <c r="BW2044" s="104"/>
      <c r="BX2044" s="104"/>
      <c r="BY2044" s="104"/>
      <c r="BZ2044" s="104"/>
      <c r="CA2044" s="104"/>
      <c r="CB2044" s="104"/>
      <c r="CC2044" s="104"/>
      <c r="CD2044" s="104"/>
      <c r="CE2044" s="104"/>
      <c r="CF2044" s="104"/>
      <c r="CG2044" s="104"/>
      <c r="CJ2044" s="104"/>
      <c r="CL2044" s="104"/>
      <c r="CM2044" s="104"/>
      <c r="CN2044" s="104"/>
      <c r="CO2044" s="104"/>
      <c r="CP2044" s="104"/>
      <c r="CQ2044" s="104"/>
      <c r="CR2044" s="104"/>
      <c r="CS2044" s="104"/>
      <c r="CT2044" s="104"/>
      <c r="CU2044" s="104"/>
    </row>
    <row r="2045" spans="1:99" ht="13" x14ac:dyDescent="0.3">
      <c r="A2045" s="104"/>
      <c r="B2045" s="104"/>
      <c r="C2045" s="104"/>
      <c r="D2045" s="104"/>
      <c r="E2045" s="104"/>
      <c r="F2045" s="104"/>
      <c r="G2045" s="104"/>
      <c r="H2045" s="104"/>
      <c r="I2045" s="104"/>
      <c r="J2045" s="104"/>
      <c r="K2045" s="104"/>
      <c r="L2045" s="104"/>
      <c r="M2045" s="104"/>
      <c r="P2045" s="104"/>
      <c r="Q2045" s="104"/>
      <c r="U2045" s="104"/>
      <c r="AQ2045" s="104"/>
      <c r="AR2045" s="104"/>
      <c r="AS2045" s="104"/>
      <c r="AT2045" s="104"/>
      <c r="AU2045" s="104"/>
      <c r="AV2045" s="104"/>
      <c r="AW2045" s="104"/>
      <c r="AX2045" s="104"/>
      <c r="AY2045" s="104"/>
      <c r="BH2045" s="104"/>
      <c r="BJ2045" s="104"/>
      <c r="BK2045" s="104"/>
      <c r="BL2045" s="104"/>
      <c r="BM2045" s="104"/>
      <c r="BN2045" s="104"/>
      <c r="BO2045" s="104"/>
      <c r="BP2045" s="104"/>
      <c r="BQ2045" s="104"/>
      <c r="BR2045" s="104"/>
      <c r="BS2045" s="104"/>
      <c r="BT2045" s="104"/>
      <c r="BV2045" s="104"/>
      <c r="BW2045" s="104"/>
      <c r="BX2045" s="104"/>
      <c r="BY2045" s="104"/>
      <c r="BZ2045" s="104"/>
      <c r="CA2045" s="104"/>
      <c r="CB2045" s="104"/>
      <c r="CC2045" s="104"/>
      <c r="CD2045" s="104"/>
      <c r="CE2045" s="104"/>
      <c r="CF2045" s="104"/>
      <c r="CG2045" s="104"/>
      <c r="CJ2045" s="104"/>
      <c r="CL2045" s="104"/>
      <c r="CM2045" s="104"/>
      <c r="CN2045" s="104"/>
      <c r="CO2045" s="104"/>
      <c r="CP2045" s="104"/>
      <c r="CQ2045" s="104"/>
      <c r="CR2045" s="104"/>
      <c r="CS2045" s="104"/>
      <c r="CT2045" s="104"/>
      <c r="CU2045" s="104"/>
    </row>
    <row r="2046" spans="1:99" ht="13" x14ac:dyDescent="0.3">
      <c r="A2046" s="104"/>
      <c r="B2046" s="104"/>
      <c r="C2046" s="104"/>
      <c r="D2046" s="104"/>
      <c r="E2046" s="104"/>
      <c r="F2046" s="104"/>
      <c r="G2046" s="104"/>
      <c r="H2046" s="104"/>
      <c r="I2046" s="104"/>
      <c r="J2046" s="104"/>
      <c r="K2046" s="104"/>
      <c r="L2046" s="104"/>
      <c r="M2046" s="104"/>
      <c r="P2046" s="104"/>
      <c r="Q2046" s="104"/>
      <c r="U2046" s="104"/>
      <c r="AQ2046" s="104"/>
      <c r="AR2046" s="104"/>
      <c r="AS2046" s="104"/>
      <c r="AT2046" s="104"/>
      <c r="AU2046" s="104"/>
      <c r="AV2046" s="104"/>
      <c r="AW2046" s="104"/>
      <c r="AX2046" s="104"/>
      <c r="AY2046" s="104"/>
      <c r="BH2046" s="104"/>
      <c r="BJ2046" s="104"/>
      <c r="BK2046" s="104"/>
      <c r="BL2046" s="104"/>
      <c r="BM2046" s="104"/>
      <c r="BN2046" s="104"/>
      <c r="BO2046" s="104"/>
      <c r="BP2046" s="104"/>
      <c r="BQ2046" s="104"/>
      <c r="BR2046" s="104"/>
      <c r="BS2046" s="104"/>
      <c r="BT2046" s="104"/>
      <c r="BV2046" s="104"/>
      <c r="BW2046" s="104"/>
      <c r="BX2046" s="104"/>
      <c r="BY2046" s="104"/>
      <c r="BZ2046" s="104"/>
      <c r="CA2046" s="104"/>
      <c r="CB2046" s="104"/>
      <c r="CC2046" s="104"/>
      <c r="CD2046" s="104"/>
      <c r="CE2046" s="104"/>
      <c r="CF2046" s="104"/>
      <c r="CG2046" s="104"/>
      <c r="CJ2046" s="104"/>
      <c r="CL2046" s="104"/>
      <c r="CM2046" s="104"/>
      <c r="CN2046" s="104"/>
      <c r="CO2046" s="104"/>
      <c r="CP2046" s="104"/>
      <c r="CQ2046" s="104"/>
      <c r="CR2046" s="104"/>
      <c r="CS2046" s="104"/>
      <c r="CT2046" s="104"/>
      <c r="CU2046" s="104"/>
    </row>
    <row r="2047" spans="1:99" ht="13" x14ac:dyDescent="0.3">
      <c r="A2047" s="104"/>
      <c r="B2047" s="104"/>
      <c r="C2047" s="104"/>
      <c r="D2047" s="104"/>
      <c r="E2047" s="104"/>
      <c r="F2047" s="104"/>
      <c r="G2047" s="104"/>
      <c r="H2047" s="104"/>
      <c r="I2047" s="104"/>
      <c r="J2047" s="104"/>
      <c r="K2047" s="104"/>
      <c r="L2047" s="104"/>
      <c r="M2047" s="104"/>
      <c r="P2047" s="104"/>
      <c r="Q2047" s="104"/>
      <c r="U2047" s="104"/>
      <c r="AQ2047" s="104"/>
      <c r="AR2047" s="104"/>
      <c r="AS2047" s="104"/>
      <c r="AT2047" s="104"/>
      <c r="AU2047" s="104"/>
      <c r="AV2047" s="104"/>
      <c r="AW2047" s="104"/>
      <c r="AX2047" s="104"/>
      <c r="AY2047" s="104"/>
      <c r="BH2047" s="104"/>
      <c r="BJ2047" s="104"/>
      <c r="BK2047" s="104"/>
      <c r="BL2047" s="104"/>
      <c r="BM2047" s="104"/>
      <c r="BN2047" s="104"/>
      <c r="BO2047" s="104"/>
      <c r="BP2047" s="104"/>
      <c r="BQ2047" s="104"/>
      <c r="BR2047" s="104"/>
      <c r="BS2047" s="104"/>
      <c r="BT2047" s="104"/>
      <c r="BV2047" s="104"/>
      <c r="BW2047" s="104"/>
      <c r="BX2047" s="104"/>
      <c r="BY2047" s="104"/>
      <c r="BZ2047" s="104"/>
      <c r="CA2047" s="104"/>
      <c r="CB2047" s="104"/>
      <c r="CC2047" s="104"/>
      <c r="CD2047" s="104"/>
      <c r="CE2047" s="104"/>
      <c r="CF2047" s="104"/>
      <c r="CG2047" s="104"/>
      <c r="CJ2047" s="104"/>
      <c r="CL2047" s="104"/>
      <c r="CM2047" s="104"/>
      <c r="CN2047" s="104"/>
      <c r="CO2047" s="104"/>
      <c r="CP2047" s="104"/>
      <c r="CQ2047" s="104"/>
      <c r="CR2047" s="104"/>
      <c r="CS2047" s="104"/>
      <c r="CT2047" s="104"/>
      <c r="CU2047" s="104"/>
    </row>
    <row r="2048" spans="1:99" ht="13" x14ac:dyDescent="0.3">
      <c r="A2048" s="104"/>
      <c r="B2048" s="104"/>
      <c r="C2048" s="104"/>
      <c r="D2048" s="104"/>
      <c r="E2048" s="104"/>
      <c r="F2048" s="104"/>
      <c r="G2048" s="104"/>
      <c r="H2048" s="104"/>
      <c r="I2048" s="104"/>
      <c r="J2048" s="104"/>
      <c r="K2048" s="104"/>
      <c r="L2048" s="104"/>
      <c r="M2048" s="104"/>
      <c r="P2048" s="104"/>
      <c r="Q2048" s="104"/>
      <c r="U2048" s="104"/>
      <c r="AQ2048" s="104"/>
      <c r="AR2048" s="104"/>
      <c r="AS2048" s="104"/>
      <c r="AT2048" s="104"/>
      <c r="AU2048" s="104"/>
      <c r="AV2048" s="104"/>
      <c r="AW2048" s="104"/>
      <c r="AX2048" s="104"/>
      <c r="AY2048" s="104"/>
      <c r="BH2048" s="104"/>
      <c r="BJ2048" s="104"/>
      <c r="BK2048" s="104"/>
      <c r="BL2048" s="104"/>
      <c r="BM2048" s="104"/>
      <c r="BN2048" s="104"/>
      <c r="BO2048" s="104"/>
      <c r="BP2048" s="104"/>
      <c r="BQ2048" s="104"/>
      <c r="BR2048" s="104"/>
      <c r="BS2048" s="104"/>
      <c r="BT2048" s="104"/>
      <c r="BV2048" s="104"/>
      <c r="BW2048" s="104"/>
      <c r="BX2048" s="104"/>
      <c r="BY2048" s="104"/>
      <c r="BZ2048" s="104"/>
      <c r="CA2048" s="104"/>
      <c r="CB2048" s="104"/>
      <c r="CC2048" s="104"/>
      <c r="CD2048" s="104"/>
      <c r="CE2048" s="104"/>
      <c r="CF2048" s="104"/>
      <c r="CG2048" s="104"/>
      <c r="CJ2048" s="104"/>
      <c r="CL2048" s="104"/>
      <c r="CM2048" s="104"/>
      <c r="CN2048" s="104"/>
      <c r="CO2048" s="104"/>
      <c r="CP2048" s="104"/>
      <c r="CQ2048" s="104"/>
      <c r="CR2048" s="104"/>
      <c r="CS2048" s="104"/>
      <c r="CT2048" s="104"/>
      <c r="CU2048" s="104"/>
    </row>
    <row r="2049" spans="1:99" ht="13" x14ac:dyDescent="0.3">
      <c r="A2049" s="104"/>
      <c r="B2049" s="104"/>
      <c r="C2049" s="104"/>
      <c r="D2049" s="104"/>
      <c r="E2049" s="104"/>
      <c r="F2049" s="104"/>
      <c r="G2049" s="104"/>
      <c r="H2049" s="104"/>
      <c r="I2049" s="104"/>
      <c r="J2049" s="104"/>
      <c r="K2049" s="104"/>
      <c r="L2049" s="104"/>
      <c r="M2049" s="104"/>
      <c r="P2049" s="104"/>
      <c r="Q2049" s="104"/>
      <c r="U2049" s="104"/>
      <c r="AQ2049" s="104"/>
      <c r="AR2049" s="104"/>
      <c r="AS2049" s="104"/>
      <c r="AT2049" s="104"/>
      <c r="AU2049" s="104"/>
      <c r="AV2049" s="104"/>
      <c r="AW2049" s="104"/>
      <c r="AX2049" s="104"/>
      <c r="AY2049" s="104"/>
      <c r="BH2049" s="104"/>
      <c r="BJ2049" s="104"/>
      <c r="BK2049" s="104"/>
      <c r="BL2049" s="104"/>
      <c r="BM2049" s="104"/>
      <c r="BN2049" s="104"/>
      <c r="BO2049" s="104"/>
      <c r="BP2049" s="104"/>
      <c r="BQ2049" s="104"/>
      <c r="BR2049" s="104"/>
      <c r="BS2049" s="104"/>
      <c r="BT2049" s="104"/>
      <c r="BV2049" s="104"/>
      <c r="BW2049" s="104"/>
      <c r="BX2049" s="104"/>
      <c r="BY2049" s="104"/>
      <c r="BZ2049" s="104"/>
      <c r="CA2049" s="104"/>
      <c r="CB2049" s="104"/>
      <c r="CC2049" s="104"/>
      <c r="CD2049" s="104"/>
      <c r="CE2049" s="104"/>
      <c r="CF2049" s="104"/>
      <c r="CG2049" s="104"/>
      <c r="CJ2049" s="104"/>
      <c r="CL2049" s="104"/>
      <c r="CM2049" s="104"/>
      <c r="CN2049" s="104"/>
      <c r="CO2049" s="104"/>
      <c r="CP2049" s="104"/>
      <c r="CQ2049" s="104"/>
      <c r="CR2049" s="104"/>
      <c r="CS2049" s="104"/>
      <c r="CT2049" s="104"/>
      <c r="CU2049" s="104"/>
    </row>
    <row r="2050" spans="1:99" ht="13" x14ac:dyDescent="0.3">
      <c r="A2050" s="104"/>
      <c r="B2050" s="104"/>
      <c r="C2050" s="104"/>
      <c r="D2050" s="104"/>
      <c r="E2050" s="104"/>
      <c r="F2050" s="104"/>
      <c r="G2050" s="104"/>
      <c r="H2050" s="104"/>
      <c r="I2050" s="104"/>
      <c r="J2050" s="104"/>
      <c r="K2050" s="104"/>
      <c r="L2050" s="104"/>
      <c r="M2050" s="104"/>
      <c r="P2050" s="104"/>
      <c r="Q2050" s="104"/>
      <c r="U2050" s="104"/>
      <c r="AQ2050" s="104"/>
      <c r="AR2050" s="104"/>
      <c r="AS2050" s="104"/>
      <c r="AT2050" s="104"/>
      <c r="AU2050" s="104"/>
      <c r="AV2050" s="104"/>
      <c r="AW2050" s="104"/>
      <c r="AX2050" s="104"/>
      <c r="AY2050" s="104"/>
      <c r="BH2050" s="104"/>
      <c r="BJ2050" s="104"/>
      <c r="BK2050" s="104"/>
      <c r="BL2050" s="104"/>
      <c r="BM2050" s="104"/>
      <c r="BN2050" s="104"/>
      <c r="BO2050" s="104"/>
      <c r="BP2050" s="104"/>
      <c r="BQ2050" s="104"/>
      <c r="BR2050" s="104"/>
      <c r="BS2050" s="104"/>
      <c r="BT2050" s="104"/>
      <c r="BV2050" s="104"/>
      <c r="BW2050" s="104"/>
      <c r="BX2050" s="104"/>
      <c r="BY2050" s="104"/>
      <c r="BZ2050" s="104"/>
      <c r="CA2050" s="104"/>
      <c r="CB2050" s="104"/>
      <c r="CC2050" s="104"/>
      <c r="CD2050" s="104"/>
      <c r="CE2050" s="104"/>
      <c r="CF2050" s="104"/>
      <c r="CG2050" s="104"/>
      <c r="CJ2050" s="104"/>
      <c r="CL2050" s="104"/>
      <c r="CM2050" s="104"/>
      <c r="CN2050" s="104"/>
      <c r="CO2050" s="104"/>
      <c r="CP2050" s="104"/>
      <c r="CQ2050" s="104"/>
      <c r="CR2050" s="104"/>
      <c r="CS2050" s="104"/>
      <c r="CT2050" s="104"/>
      <c r="CU2050" s="104"/>
    </row>
    <row r="2051" spans="1:99" ht="13" x14ac:dyDescent="0.3">
      <c r="A2051" s="104"/>
      <c r="B2051" s="104"/>
      <c r="C2051" s="104"/>
      <c r="D2051" s="104"/>
      <c r="E2051" s="104"/>
      <c r="F2051" s="104"/>
      <c r="G2051" s="104"/>
      <c r="H2051" s="104"/>
      <c r="I2051" s="104"/>
      <c r="J2051" s="104"/>
      <c r="K2051" s="104"/>
      <c r="L2051" s="104"/>
      <c r="M2051" s="104"/>
      <c r="P2051" s="104"/>
      <c r="Q2051" s="104"/>
      <c r="U2051" s="104"/>
      <c r="AQ2051" s="104"/>
      <c r="AR2051" s="104"/>
      <c r="AS2051" s="104"/>
      <c r="AT2051" s="104"/>
      <c r="AU2051" s="104"/>
      <c r="AV2051" s="104"/>
      <c r="AW2051" s="104"/>
      <c r="AX2051" s="104"/>
      <c r="AY2051" s="104"/>
      <c r="BH2051" s="104"/>
      <c r="BJ2051" s="104"/>
      <c r="BK2051" s="104"/>
      <c r="BL2051" s="104"/>
      <c r="BM2051" s="104"/>
      <c r="BN2051" s="104"/>
      <c r="BO2051" s="104"/>
      <c r="BP2051" s="104"/>
      <c r="BQ2051" s="104"/>
      <c r="BR2051" s="104"/>
      <c r="BS2051" s="104"/>
      <c r="BT2051" s="104"/>
      <c r="BV2051" s="104"/>
      <c r="BW2051" s="104"/>
      <c r="BX2051" s="104"/>
      <c r="BY2051" s="104"/>
      <c r="BZ2051" s="104"/>
      <c r="CA2051" s="104"/>
      <c r="CB2051" s="104"/>
      <c r="CC2051" s="104"/>
      <c r="CD2051" s="104"/>
      <c r="CE2051" s="104"/>
      <c r="CF2051" s="104"/>
      <c r="CG2051" s="104"/>
      <c r="CJ2051" s="104"/>
      <c r="CL2051" s="104"/>
      <c r="CM2051" s="104"/>
      <c r="CN2051" s="104"/>
      <c r="CO2051" s="104"/>
      <c r="CP2051" s="104"/>
      <c r="CQ2051" s="104"/>
      <c r="CR2051" s="104"/>
      <c r="CS2051" s="104"/>
      <c r="CT2051" s="104"/>
      <c r="CU2051" s="104"/>
    </row>
    <row r="2052" spans="1:99" ht="13" x14ac:dyDescent="0.3">
      <c r="A2052" s="104"/>
      <c r="B2052" s="104"/>
      <c r="C2052" s="104"/>
      <c r="D2052" s="104"/>
      <c r="E2052" s="104"/>
      <c r="F2052" s="104"/>
      <c r="G2052" s="104"/>
      <c r="H2052" s="104"/>
      <c r="I2052" s="104"/>
      <c r="J2052" s="104"/>
      <c r="K2052" s="104"/>
      <c r="L2052" s="104"/>
      <c r="M2052" s="104"/>
      <c r="P2052" s="104"/>
      <c r="Q2052" s="104"/>
      <c r="U2052" s="104"/>
      <c r="AQ2052" s="104"/>
      <c r="AR2052" s="104"/>
      <c r="AS2052" s="104"/>
      <c r="AT2052" s="104"/>
      <c r="AU2052" s="104"/>
      <c r="AV2052" s="104"/>
      <c r="AW2052" s="104"/>
      <c r="AX2052" s="104"/>
      <c r="AY2052" s="104"/>
      <c r="BH2052" s="104"/>
      <c r="BJ2052" s="104"/>
      <c r="BK2052" s="104"/>
      <c r="BL2052" s="104"/>
      <c r="BM2052" s="104"/>
      <c r="BN2052" s="104"/>
      <c r="BO2052" s="104"/>
      <c r="BP2052" s="104"/>
      <c r="BQ2052" s="104"/>
      <c r="BR2052" s="104"/>
      <c r="BS2052" s="104"/>
      <c r="BT2052" s="104"/>
      <c r="BV2052" s="104"/>
      <c r="BW2052" s="104"/>
      <c r="BX2052" s="104"/>
      <c r="BY2052" s="104"/>
      <c r="BZ2052" s="104"/>
      <c r="CA2052" s="104"/>
      <c r="CB2052" s="104"/>
      <c r="CC2052" s="104"/>
      <c r="CD2052" s="104"/>
      <c r="CE2052" s="104"/>
      <c r="CF2052" s="104"/>
      <c r="CG2052" s="104"/>
      <c r="CJ2052" s="104"/>
      <c r="CL2052" s="104"/>
      <c r="CM2052" s="104"/>
      <c r="CN2052" s="104"/>
      <c r="CO2052" s="104"/>
      <c r="CP2052" s="104"/>
      <c r="CQ2052" s="104"/>
      <c r="CR2052" s="104"/>
      <c r="CS2052" s="104"/>
      <c r="CT2052" s="104"/>
      <c r="CU2052" s="104"/>
    </row>
    <row r="2053" spans="1:99" ht="13" x14ac:dyDescent="0.3">
      <c r="A2053" s="104"/>
      <c r="B2053" s="104"/>
      <c r="C2053" s="104"/>
      <c r="D2053" s="104"/>
      <c r="E2053" s="104"/>
      <c r="F2053" s="104"/>
      <c r="G2053" s="104"/>
      <c r="H2053" s="104"/>
      <c r="I2053" s="104"/>
      <c r="J2053" s="104"/>
      <c r="K2053" s="104"/>
      <c r="L2053" s="104"/>
      <c r="M2053" s="104"/>
      <c r="P2053" s="104"/>
      <c r="Q2053" s="104"/>
      <c r="U2053" s="104"/>
      <c r="AQ2053" s="104"/>
      <c r="AR2053" s="104"/>
      <c r="AS2053" s="104"/>
      <c r="AT2053" s="104"/>
      <c r="AU2053" s="104"/>
      <c r="AV2053" s="104"/>
      <c r="AW2053" s="104"/>
      <c r="AX2053" s="104"/>
      <c r="AY2053" s="104"/>
      <c r="BH2053" s="104"/>
      <c r="BJ2053" s="104"/>
      <c r="BK2053" s="104"/>
      <c r="BL2053" s="104"/>
      <c r="BM2053" s="104"/>
      <c r="BN2053" s="104"/>
      <c r="BO2053" s="104"/>
      <c r="BP2053" s="104"/>
      <c r="BQ2053" s="104"/>
      <c r="BR2053" s="104"/>
      <c r="BS2053" s="104"/>
      <c r="BT2053" s="104"/>
      <c r="BV2053" s="104"/>
      <c r="BW2053" s="104"/>
      <c r="BX2053" s="104"/>
      <c r="BY2053" s="104"/>
      <c r="BZ2053" s="104"/>
      <c r="CA2053" s="104"/>
      <c r="CB2053" s="104"/>
      <c r="CC2053" s="104"/>
      <c r="CD2053" s="104"/>
      <c r="CE2053" s="104"/>
      <c r="CF2053" s="104"/>
      <c r="CG2053" s="104"/>
      <c r="CJ2053" s="104"/>
      <c r="CL2053" s="104"/>
      <c r="CM2053" s="104"/>
      <c r="CN2053" s="104"/>
      <c r="CO2053" s="104"/>
      <c r="CP2053" s="104"/>
      <c r="CQ2053" s="104"/>
      <c r="CR2053" s="104"/>
      <c r="CS2053" s="104"/>
      <c r="CT2053" s="104"/>
      <c r="CU2053" s="104"/>
    </row>
    <row r="2054" spans="1:99" ht="13" x14ac:dyDescent="0.3">
      <c r="A2054" s="104"/>
      <c r="B2054" s="104"/>
      <c r="C2054" s="104"/>
      <c r="D2054" s="104"/>
      <c r="E2054" s="104"/>
      <c r="F2054" s="104"/>
      <c r="G2054" s="104"/>
      <c r="H2054" s="104"/>
      <c r="I2054" s="104"/>
      <c r="J2054" s="104"/>
      <c r="K2054" s="104"/>
      <c r="L2054" s="104"/>
      <c r="M2054" s="104"/>
      <c r="P2054" s="104"/>
      <c r="Q2054" s="104"/>
      <c r="U2054" s="104"/>
      <c r="AQ2054" s="104"/>
      <c r="AR2054" s="104"/>
      <c r="AS2054" s="104"/>
      <c r="AT2054" s="104"/>
      <c r="AU2054" s="104"/>
      <c r="AV2054" s="104"/>
      <c r="AW2054" s="104"/>
      <c r="AX2054" s="104"/>
      <c r="AY2054" s="104"/>
      <c r="BH2054" s="104"/>
      <c r="BJ2054" s="104"/>
      <c r="BK2054" s="104"/>
      <c r="BL2054" s="104"/>
      <c r="BM2054" s="104"/>
      <c r="BN2054" s="104"/>
      <c r="BO2054" s="104"/>
      <c r="BP2054" s="104"/>
      <c r="BQ2054" s="104"/>
      <c r="BR2054" s="104"/>
      <c r="BS2054" s="104"/>
      <c r="BT2054" s="104"/>
      <c r="BV2054" s="104"/>
      <c r="BW2054" s="104"/>
      <c r="BX2054" s="104"/>
      <c r="BY2054" s="104"/>
      <c r="BZ2054" s="104"/>
      <c r="CA2054" s="104"/>
      <c r="CB2054" s="104"/>
      <c r="CC2054" s="104"/>
      <c r="CD2054" s="104"/>
      <c r="CE2054" s="104"/>
      <c r="CF2054" s="104"/>
      <c r="CG2054" s="104"/>
      <c r="CJ2054" s="104"/>
      <c r="CL2054" s="104"/>
      <c r="CM2054" s="104"/>
      <c r="CN2054" s="104"/>
      <c r="CO2054" s="104"/>
      <c r="CP2054" s="104"/>
      <c r="CQ2054" s="104"/>
      <c r="CR2054" s="104"/>
      <c r="CS2054" s="104"/>
      <c r="CT2054" s="104"/>
      <c r="CU2054" s="104"/>
    </row>
    <row r="2055" spans="1:99" ht="13" x14ac:dyDescent="0.3">
      <c r="A2055" s="104"/>
      <c r="B2055" s="104"/>
      <c r="C2055" s="104"/>
      <c r="D2055" s="104"/>
      <c r="E2055" s="104"/>
      <c r="F2055" s="104"/>
      <c r="G2055" s="104"/>
      <c r="H2055" s="104"/>
      <c r="I2055" s="104"/>
      <c r="J2055" s="104"/>
      <c r="K2055" s="104"/>
      <c r="L2055" s="104"/>
      <c r="M2055" s="104"/>
      <c r="P2055" s="104"/>
      <c r="Q2055" s="104"/>
      <c r="U2055" s="104"/>
      <c r="AQ2055" s="104"/>
      <c r="AR2055" s="104"/>
      <c r="AS2055" s="104"/>
      <c r="AT2055" s="104"/>
      <c r="AU2055" s="104"/>
      <c r="AV2055" s="104"/>
      <c r="AW2055" s="104"/>
      <c r="AX2055" s="104"/>
      <c r="AY2055" s="104"/>
      <c r="BH2055" s="104"/>
      <c r="BJ2055" s="104"/>
      <c r="BK2055" s="104"/>
      <c r="BL2055" s="104"/>
      <c r="BM2055" s="104"/>
      <c r="BN2055" s="104"/>
      <c r="BO2055" s="104"/>
      <c r="BP2055" s="104"/>
      <c r="BQ2055" s="104"/>
      <c r="BR2055" s="104"/>
      <c r="BS2055" s="104"/>
      <c r="BT2055" s="104"/>
      <c r="BV2055" s="104"/>
      <c r="BW2055" s="104"/>
      <c r="BX2055" s="104"/>
      <c r="BY2055" s="104"/>
      <c r="BZ2055" s="104"/>
      <c r="CA2055" s="104"/>
      <c r="CB2055" s="104"/>
      <c r="CC2055" s="104"/>
      <c r="CD2055" s="104"/>
      <c r="CE2055" s="104"/>
      <c r="CF2055" s="104"/>
      <c r="CG2055" s="104"/>
      <c r="CJ2055" s="104"/>
      <c r="CL2055" s="104"/>
      <c r="CM2055" s="104"/>
      <c r="CN2055" s="104"/>
      <c r="CO2055" s="104"/>
      <c r="CP2055" s="104"/>
      <c r="CQ2055" s="104"/>
      <c r="CR2055" s="104"/>
      <c r="CS2055" s="104"/>
      <c r="CT2055" s="104"/>
      <c r="CU2055" s="104"/>
    </row>
    <row r="2056" spans="1:99" ht="13" x14ac:dyDescent="0.3">
      <c r="A2056" s="104"/>
      <c r="B2056" s="104"/>
      <c r="C2056" s="104"/>
      <c r="D2056" s="104"/>
      <c r="E2056" s="104"/>
      <c r="F2056" s="104"/>
      <c r="G2056" s="104"/>
      <c r="H2056" s="104"/>
      <c r="I2056" s="104"/>
      <c r="J2056" s="104"/>
      <c r="K2056" s="104"/>
      <c r="L2056" s="104"/>
      <c r="M2056" s="104"/>
      <c r="P2056" s="104"/>
      <c r="Q2056" s="104"/>
      <c r="U2056" s="104"/>
      <c r="AQ2056" s="104"/>
      <c r="AR2056" s="104"/>
      <c r="AS2056" s="104"/>
      <c r="AT2056" s="104"/>
      <c r="AU2056" s="104"/>
      <c r="AV2056" s="104"/>
      <c r="AW2056" s="104"/>
      <c r="AX2056" s="104"/>
      <c r="AY2056" s="104"/>
      <c r="BH2056" s="104"/>
      <c r="BJ2056" s="104"/>
      <c r="BK2056" s="104"/>
      <c r="BL2056" s="104"/>
      <c r="BM2056" s="104"/>
      <c r="BN2056" s="104"/>
      <c r="BO2056" s="104"/>
      <c r="BP2056" s="104"/>
      <c r="BQ2056" s="104"/>
      <c r="BR2056" s="104"/>
      <c r="BS2056" s="104"/>
      <c r="BT2056" s="104"/>
      <c r="BV2056" s="104"/>
      <c r="BW2056" s="104"/>
      <c r="BX2056" s="104"/>
      <c r="BY2056" s="104"/>
      <c r="BZ2056" s="104"/>
      <c r="CA2056" s="104"/>
      <c r="CB2056" s="104"/>
      <c r="CC2056" s="104"/>
      <c r="CD2056" s="104"/>
      <c r="CE2056" s="104"/>
      <c r="CF2056" s="104"/>
      <c r="CG2056" s="104"/>
      <c r="CJ2056" s="104"/>
      <c r="CL2056" s="104"/>
      <c r="CM2056" s="104"/>
      <c r="CN2056" s="104"/>
      <c r="CO2056" s="104"/>
      <c r="CP2056" s="104"/>
      <c r="CQ2056" s="104"/>
      <c r="CR2056" s="104"/>
      <c r="CS2056" s="104"/>
      <c r="CT2056" s="104"/>
      <c r="CU2056" s="104"/>
    </row>
    <row r="2057" spans="1:99" ht="13" x14ac:dyDescent="0.3">
      <c r="A2057" s="104"/>
      <c r="B2057" s="104"/>
      <c r="C2057" s="104"/>
      <c r="D2057" s="104"/>
      <c r="E2057" s="104"/>
      <c r="F2057" s="104"/>
      <c r="G2057" s="104"/>
      <c r="H2057" s="104"/>
      <c r="I2057" s="104"/>
      <c r="J2057" s="104"/>
      <c r="K2057" s="104"/>
      <c r="L2057" s="104"/>
      <c r="M2057" s="104"/>
      <c r="P2057" s="104"/>
      <c r="Q2057" s="104"/>
      <c r="U2057" s="104"/>
      <c r="AQ2057" s="104"/>
      <c r="AR2057" s="104"/>
      <c r="AS2057" s="104"/>
      <c r="AT2057" s="104"/>
      <c r="AU2057" s="104"/>
      <c r="AV2057" s="104"/>
      <c r="AW2057" s="104"/>
      <c r="AX2057" s="104"/>
      <c r="AY2057" s="104"/>
      <c r="BH2057" s="104"/>
      <c r="BJ2057" s="104"/>
      <c r="BK2057" s="104"/>
      <c r="BL2057" s="104"/>
      <c r="BM2057" s="104"/>
      <c r="BN2057" s="104"/>
      <c r="BO2057" s="104"/>
      <c r="BP2057" s="104"/>
      <c r="BQ2057" s="104"/>
      <c r="BR2057" s="104"/>
      <c r="BS2057" s="104"/>
      <c r="BT2057" s="104"/>
      <c r="BV2057" s="104"/>
      <c r="BW2057" s="104"/>
      <c r="BX2057" s="104"/>
      <c r="BY2057" s="104"/>
      <c r="BZ2057" s="104"/>
      <c r="CA2057" s="104"/>
      <c r="CB2057" s="104"/>
      <c r="CC2057" s="104"/>
      <c r="CD2057" s="104"/>
      <c r="CE2057" s="104"/>
      <c r="CF2057" s="104"/>
      <c r="CG2057" s="104"/>
      <c r="CJ2057" s="104"/>
      <c r="CL2057" s="104"/>
      <c r="CM2057" s="104"/>
      <c r="CN2057" s="104"/>
      <c r="CO2057" s="104"/>
      <c r="CP2057" s="104"/>
      <c r="CQ2057" s="104"/>
      <c r="CR2057" s="104"/>
      <c r="CS2057" s="104"/>
      <c r="CT2057" s="104"/>
      <c r="CU2057" s="104"/>
    </row>
    <row r="2058" spans="1:99" ht="13" x14ac:dyDescent="0.3">
      <c r="A2058" s="104"/>
      <c r="B2058" s="104"/>
      <c r="C2058" s="104"/>
      <c r="D2058" s="104"/>
      <c r="E2058" s="104"/>
      <c r="F2058" s="104"/>
      <c r="G2058" s="104"/>
      <c r="H2058" s="104"/>
      <c r="I2058" s="104"/>
      <c r="J2058" s="104"/>
      <c r="K2058" s="104"/>
      <c r="L2058" s="104"/>
      <c r="M2058" s="104"/>
      <c r="P2058" s="104"/>
      <c r="Q2058" s="104"/>
      <c r="U2058" s="104"/>
      <c r="AQ2058" s="104"/>
      <c r="AR2058" s="104"/>
      <c r="AS2058" s="104"/>
      <c r="AT2058" s="104"/>
      <c r="AU2058" s="104"/>
      <c r="AV2058" s="104"/>
      <c r="AW2058" s="104"/>
      <c r="AX2058" s="104"/>
      <c r="AY2058" s="104"/>
      <c r="BH2058" s="104"/>
      <c r="BJ2058" s="104"/>
      <c r="BK2058" s="104"/>
      <c r="BL2058" s="104"/>
      <c r="BM2058" s="104"/>
      <c r="BN2058" s="104"/>
      <c r="BO2058" s="104"/>
      <c r="BP2058" s="104"/>
      <c r="BQ2058" s="104"/>
      <c r="BR2058" s="104"/>
      <c r="BS2058" s="104"/>
      <c r="BT2058" s="104"/>
      <c r="BV2058" s="104"/>
      <c r="BW2058" s="104"/>
      <c r="BX2058" s="104"/>
      <c r="BY2058" s="104"/>
      <c r="BZ2058" s="104"/>
      <c r="CA2058" s="104"/>
      <c r="CB2058" s="104"/>
      <c r="CC2058" s="104"/>
      <c r="CD2058" s="104"/>
      <c r="CE2058" s="104"/>
      <c r="CF2058" s="104"/>
      <c r="CG2058" s="104"/>
      <c r="CJ2058" s="104"/>
      <c r="CL2058" s="104"/>
      <c r="CM2058" s="104"/>
      <c r="CN2058" s="104"/>
      <c r="CO2058" s="104"/>
      <c r="CP2058" s="104"/>
      <c r="CQ2058" s="104"/>
      <c r="CR2058" s="104"/>
      <c r="CS2058" s="104"/>
      <c r="CT2058" s="104"/>
      <c r="CU2058" s="104"/>
    </row>
    <row r="2059" spans="1:99" ht="13" x14ac:dyDescent="0.3">
      <c r="A2059" s="104"/>
      <c r="B2059" s="104"/>
      <c r="C2059" s="104"/>
      <c r="D2059" s="104"/>
      <c r="E2059" s="104"/>
      <c r="F2059" s="104"/>
      <c r="G2059" s="104"/>
      <c r="H2059" s="104"/>
      <c r="I2059" s="104"/>
      <c r="J2059" s="104"/>
      <c r="K2059" s="104"/>
      <c r="L2059" s="104"/>
      <c r="M2059" s="104"/>
      <c r="P2059" s="104"/>
      <c r="Q2059" s="104"/>
      <c r="U2059" s="104"/>
      <c r="AQ2059" s="104"/>
      <c r="AR2059" s="104"/>
      <c r="AS2059" s="104"/>
      <c r="AT2059" s="104"/>
      <c r="AU2059" s="104"/>
      <c r="AV2059" s="104"/>
      <c r="AW2059" s="104"/>
      <c r="AX2059" s="104"/>
      <c r="AY2059" s="104"/>
      <c r="BH2059" s="104"/>
      <c r="BJ2059" s="104"/>
      <c r="BK2059" s="104"/>
      <c r="BL2059" s="104"/>
      <c r="BM2059" s="104"/>
      <c r="BN2059" s="104"/>
      <c r="BO2059" s="104"/>
      <c r="BP2059" s="104"/>
      <c r="BQ2059" s="104"/>
      <c r="BR2059" s="104"/>
      <c r="BS2059" s="104"/>
      <c r="BT2059" s="104"/>
      <c r="BV2059" s="104"/>
      <c r="BW2059" s="104"/>
      <c r="BX2059" s="104"/>
      <c r="BY2059" s="104"/>
      <c r="BZ2059" s="104"/>
      <c r="CA2059" s="104"/>
      <c r="CB2059" s="104"/>
      <c r="CC2059" s="104"/>
      <c r="CD2059" s="104"/>
      <c r="CE2059" s="104"/>
      <c r="CF2059" s="104"/>
      <c r="CG2059" s="104"/>
      <c r="CJ2059" s="104"/>
      <c r="CL2059" s="104"/>
      <c r="CM2059" s="104"/>
      <c r="CN2059" s="104"/>
      <c r="CO2059" s="104"/>
      <c r="CP2059" s="104"/>
      <c r="CQ2059" s="104"/>
      <c r="CR2059" s="104"/>
      <c r="CS2059" s="104"/>
      <c r="CT2059" s="104"/>
      <c r="CU2059" s="104"/>
    </row>
    <row r="2060" spans="1:99" ht="13" x14ac:dyDescent="0.3">
      <c r="A2060" s="104"/>
      <c r="B2060" s="104"/>
      <c r="C2060" s="104"/>
      <c r="D2060" s="104"/>
      <c r="E2060" s="104"/>
      <c r="F2060" s="104"/>
      <c r="G2060" s="104"/>
      <c r="H2060" s="104"/>
      <c r="I2060" s="104"/>
      <c r="J2060" s="104"/>
      <c r="K2060" s="104"/>
      <c r="L2060" s="104"/>
      <c r="M2060" s="104"/>
      <c r="P2060" s="104"/>
      <c r="Q2060" s="104"/>
      <c r="U2060" s="104"/>
      <c r="AQ2060" s="104"/>
      <c r="AR2060" s="104"/>
      <c r="AS2060" s="104"/>
      <c r="AT2060" s="104"/>
      <c r="AU2060" s="104"/>
      <c r="AV2060" s="104"/>
      <c r="AW2060" s="104"/>
      <c r="AX2060" s="104"/>
      <c r="AY2060" s="104"/>
      <c r="BH2060" s="104"/>
      <c r="BJ2060" s="104"/>
      <c r="BK2060" s="104"/>
      <c r="BL2060" s="104"/>
      <c r="BM2060" s="104"/>
      <c r="BN2060" s="104"/>
      <c r="BO2060" s="104"/>
      <c r="BP2060" s="104"/>
      <c r="BQ2060" s="104"/>
      <c r="BR2060" s="104"/>
      <c r="BS2060" s="104"/>
      <c r="BT2060" s="104"/>
      <c r="BV2060" s="104"/>
      <c r="BW2060" s="104"/>
      <c r="BX2060" s="104"/>
      <c r="BY2060" s="104"/>
      <c r="BZ2060" s="104"/>
      <c r="CA2060" s="104"/>
      <c r="CB2060" s="104"/>
      <c r="CC2060" s="104"/>
      <c r="CD2060" s="104"/>
      <c r="CE2060" s="104"/>
      <c r="CF2060" s="104"/>
      <c r="CG2060" s="104"/>
      <c r="CJ2060" s="104"/>
      <c r="CL2060" s="104"/>
      <c r="CM2060" s="104"/>
      <c r="CN2060" s="104"/>
      <c r="CO2060" s="104"/>
      <c r="CP2060" s="104"/>
      <c r="CQ2060" s="104"/>
      <c r="CR2060" s="104"/>
      <c r="CS2060" s="104"/>
      <c r="CT2060" s="104"/>
      <c r="CU2060" s="104"/>
    </row>
    <row r="2061" spans="1:99" ht="13" x14ac:dyDescent="0.3">
      <c r="A2061" s="104"/>
      <c r="B2061" s="104"/>
      <c r="C2061" s="104"/>
      <c r="D2061" s="104"/>
      <c r="E2061" s="104"/>
      <c r="F2061" s="104"/>
      <c r="G2061" s="104"/>
      <c r="H2061" s="104"/>
      <c r="I2061" s="104"/>
      <c r="J2061" s="104"/>
      <c r="K2061" s="104"/>
      <c r="L2061" s="104"/>
      <c r="M2061" s="104"/>
      <c r="P2061" s="104"/>
      <c r="Q2061" s="104"/>
      <c r="U2061" s="104"/>
      <c r="AQ2061" s="104"/>
      <c r="AR2061" s="104"/>
      <c r="AS2061" s="104"/>
      <c r="AT2061" s="104"/>
      <c r="AU2061" s="104"/>
      <c r="AV2061" s="104"/>
      <c r="AW2061" s="104"/>
      <c r="AX2061" s="104"/>
      <c r="AY2061" s="104"/>
      <c r="BH2061" s="104"/>
      <c r="BJ2061" s="104"/>
      <c r="BK2061" s="104"/>
      <c r="BL2061" s="104"/>
      <c r="BM2061" s="104"/>
      <c r="BN2061" s="104"/>
      <c r="BO2061" s="104"/>
      <c r="BP2061" s="104"/>
      <c r="BQ2061" s="104"/>
      <c r="BR2061" s="104"/>
      <c r="BS2061" s="104"/>
      <c r="BT2061" s="104"/>
      <c r="BV2061" s="104"/>
      <c r="BW2061" s="104"/>
      <c r="BX2061" s="104"/>
      <c r="BY2061" s="104"/>
      <c r="BZ2061" s="104"/>
      <c r="CA2061" s="104"/>
      <c r="CB2061" s="104"/>
      <c r="CC2061" s="104"/>
      <c r="CD2061" s="104"/>
      <c r="CE2061" s="104"/>
      <c r="CF2061" s="104"/>
      <c r="CG2061" s="104"/>
      <c r="CJ2061" s="104"/>
      <c r="CL2061" s="104"/>
      <c r="CM2061" s="104"/>
      <c r="CN2061" s="104"/>
      <c r="CO2061" s="104"/>
      <c r="CP2061" s="104"/>
      <c r="CQ2061" s="104"/>
      <c r="CR2061" s="104"/>
      <c r="CS2061" s="104"/>
      <c r="CT2061" s="104"/>
      <c r="CU2061" s="104"/>
    </row>
    <row r="2062" spans="1:99" ht="13" x14ac:dyDescent="0.3">
      <c r="A2062" s="104"/>
      <c r="B2062" s="104"/>
      <c r="C2062" s="104"/>
      <c r="D2062" s="104"/>
      <c r="E2062" s="104"/>
      <c r="F2062" s="104"/>
      <c r="G2062" s="104"/>
      <c r="H2062" s="104"/>
      <c r="I2062" s="104"/>
      <c r="J2062" s="104"/>
      <c r="K2062" s="104"/>
      <c r="L2062" s="104"/>
      <c r="M2062" s="104"/>
      <c r="P2062" s="104"/>
      <c r="Q2062" s="104"/>
      <c r="U2062" s="104"/>
      <c r="AQ2062" s="104"/>
      <c r="AR2062" s="104"/>
      <c r="AS2062" s="104"/>
      <c r="AT2062" s="104"/>
      <c r="AU2062" s="104"/>
      <c r="AV2062" s="104"/>
      <c r="AW2062" s="104"/>
      <c r="AX2062" s="104"/>
      <c r="AY2062" s="104"/>
      <c r="BH2062" s="104"/>
      <c r="BJ2062" s="104"/>
      <c r="BK2062" s="104"/>
      <c r="BL2062" s="104"/>
      <c r="BM2062" s="104"/>
      <c r="BN2062" s="104"/>
      <c r="BO2062" s="104"/>
      <c r="BP2062" s="104"/>
      <c r="BQ2062" s="104"/>
      <c r="BR2062" s="104"/>
      <c r="BS2062" s="104"/>
      <c r="BT2062" s="104"/>
      <c r="BV2062" s="104"/>
      <c r="BW2062" s="104"/>
      <c r="BX2062" s="104"/>
      <c r="BY2062" s="104"/>
      <c r="BZ2062" s="104"/>
      <c r="CA2062" s="104"/>
      <c r="CB2062" s="104"/>
      <c r="CC2062" s="104"/>
      <c r="CD2062" s="104"/>
      <c r="CE2062" s="104"/>
      <c r="CF2062" s="104"/>
      <c r="CG2062" s="104"/>
      <c r="CJ2062" s="104"/>
      <c r="CL2062" s="104"/>
      <c r="CM2062" s="104"/>
      <c r="CN2062" s="104"/>
      <c r="CO2062" s="104"/>
      <c r="CP2062" s="104"/>
      <c r="CQ2062" s="104"/>
      <c r="CR2062" s="104"/>
      <c r="CS2062" s="104"/>
      <c r="CT2062" s="104"/>
      <c r="CU2062" s="104"/>
    </row>
    <row r="2063" spans="1:99" ht="13" x14ac:dyDescent="0.3">
      <c r="A2063" s="104"/>
      <c r="B2063" s="104"/>
      <c r="C2063" s="104"/>
      <c r="D2063" s="104"/>
      <c r="E2063" s="104"/>
      <c r="F2063" s="104"/>
      <c r="G2063" s="104"/>
      <c r="H2063" s="104"/>
      <c r="I2063" s="104"/>
      <c r="J2063" s="104"/>
      <c r="K2063" s="104"/>
      <c r="L2063" s="104"/>
      <c r="M2063" s="104"/>
      <c r="P2063" s="104"/>
      <c r="Q2063" s="104"/>
      <c r="U2063" s="104"/>
      <c r="AQ2063" s="104"/>
      <c r="AR2063" s="104"/>
      <c r="AS2063" s="104"/>
      <c r="AT2063" s="104"/>
      <c r="AU2063" s="104"/>
      <c r="AV2063" s="104"/>
      <c r="AW2063" s="104"/>
      <c r="AX2063" s="104"/>
      <c r="AY2063" s="104"/>
      <c r="BH2063" s="104"/>
      <c r="BJ2063" s="104"/>
      <c r="BK2063" s="104"/>
      <c r="BL2063" s="104"/>
      <c r="BM2063" s="104"/>
      <c r="BN2063" s="104"/>
      <c r="BO2063" s="104"/>
      <c r="BP2063" s="104"/>
      <c r="BQ2063" s="104"/>
      <c r="BR2063" s="104"/>
      <c r="BS2063" s="104"/>
      <c r="BT2063" s="104"/>
      <c r="BV2063" s="104"/>
      <c r="BW2063" s="104"/>
      <c r="BX2063" s="104"/>
      <c r="BY2063" s="104"/>
      <c r="BZ2063" s="104"/>
      <c r="CA2063" s="104"/>
      <c r="CB2063" s="104"/>
      <c r="CC2063" s="104"/>
      <c r="CD2063" s="104"/>
      <c r="CE2063" s="104"/>
      <c r="CF2063" s="104"/>
      <c r="CG2063" s="104"/>
      <c r="CJ2063" s="104"/>
      <c r="CL2063" s="104"/>
      <c r="CM2063" s="104"/>
      <c r="CN2063" s="104"/>
      <c r="CO2063" s="104"/>
      <c r="CP2063" s="104"/>
      <c r="CQ2063" s="104"/>
      <c r="CR2063" s="104"/>
      <c r="CS2063" s="104"/>
      <c r="CT2063" s="104"/>
      <c r="CU2063" s="104"/>
    </row>
    <row r="2064" spans="1:99" ht="13" x14ac:dyDescent="0.3">
      <c r="A2064" s="104"/>
      <c r="B2064" s="104"/>
      <c r="C2064" s="104"/>
      <c r="D2064" s="104"/>
      <c r="E2064" s="104"/>
      <c r="F2064" s="104"/>
      <c r="G2064" s="104"/>
      <c r="H2064" s="104"/>
      <c r="I2064" s="104"/>
      <c r="J2064" s="104"/>
      <c r="K2064" s="104"/>
      <c r="L2064" s="104"/>
      <c r="M2064" s="104"/>
      <c r="P2064" s="104"/>
      <c r="Q2064" s="104"/>
      <c r="U2064" s="104"/>
      <c r="AQ2064" s="104"/>
      <c r="AR2064" s="104"/>
      <c r="AS2064" s="104"/>
      <c r="AT2064" s="104"/>
      <c r="AU2064" s="104"/>
      <c r="AV2064" s="104"/>
      <c r="AW2064" s="104"/>
      <c r="AX2064" s="104"/>
      <c r="AY2064" s="104"/>
      <c r="BH2064" s="104"/>
      <c r="BJ2064" s="104"/>
      <c r="BK2064" s="104"/>
      <c r="BL2064" s="104"/>
      <c r="BM2064" s="104"/>
      <c r="BN2064" s="104"/>
      <c r="BO2064" s="104"/>
      <c r="BP2064" s="104"/>
      <c r="BQ2064" s="104"/>
      <c r="BR2064" s="104"/>
      <c r="BS2064" s="104"/>
      <c r="BT2064" s="104"/>
      <c r="BV2064" s="104"/>
      <c r="BW2064" s="104"/>
      <c r="BX2064" s="104"/>
      <c r="BY2064" s="104"/>
      <c r="BZ2064" s="104"/>
      <c r="CA2064" s="104"/>
      <c r="CB2064" s="104"/>
      <c r="CC2064" s="104"/>
      <c r="CD2064" s="104"/>
      <c r="CE2064" s="104"/>
      <c r="CF2064" s="104"/>
      <c r="CG2064" s="104"/>
      <c r="CJ2064" s="104"/>
      <c r="CL2064" s="104"/>
      <c r="CM2064" s="104"/>
      <c r="CN2064" s="104"/>
      <c r="CO2064" s="104"/>
      <c r="CP2064" s="104"/>
      <c r="CQ2064" s="104"/>
      <c r="CR2064" s="104"/>
      <c r="CS2064" s="104"/>
      <c r="CT2064" s="104"/>
      <c r="CU2064" s="104"/>
    </row>
    <row r="2065" spans="1:99" ht="13" x14ac:dyDescent="0.3">
      <c r="A2065" s="104"/>
      <c r="B2065" s="104"/>
      <c r="C2065" s="104"/>
      <c r="D2065" s="104"/>
      <c r="E2065" s="104"/>
      <c r="F2065" s="104"/>
      <c r="G2065" s="104"/>
      <c r="H2065" s="104"/>
      <c r="I2065" s="104"/>
      <c r="J2065" s="104"/>
      <c r="K2065" s="104"/>
      <c r="L2065" s="104"/>
      <c r="M2065" s="104"/>
      <c r="P2065" s="104"/>
      <c r="Q2065" s="104"/>
      <c r="U2065" s="104"/>
      <c r="AQ2065" s="104"/>
      <c r="AR2065" s="104"/>
      <c r="AS2065" s="104"/>
      <c r="AT2065" s="104"/>
      <c r="AU2065" s="104"/>
      <c r="AV2065" s="104"/>
      <c r="AW2065" s="104"/>
      <c r="AX2065" s="104"/>
      <c r="AY2065" s="104"/>
      <c r="BH2065" s="104"/>
      <c r="BJ2065" s="104"/>
      <c r="BK2065" s="104"/>
      <c r="BL2065" s="104"/>
      <c r="BM2065" s="104"/>
      <c r="BN2065" s="104"/>
      <c r="BO2065" s="104"/>
      <c r="BP2065" s="104"/>
      <c r="BQ2065" s="104"/>
      <c r="BR2065" s="104"/>
      <c r="BS2065" s="104"/>
      <c r="BT2065" s="104"/>
      <c r="BV2065" s="104"/>
      <c r="BW2065" s="104"/>
      <c r="BX2065" s="104"/>
      <c r="BY2065" s="104"/>
      <c r="BZ2065" s="104"/>
      <c r="CA2065" s="104"/>
      <c r="CB2065" s="104"/>
      <c r="CC2065" s="104"/>
      <c r="CD2065" s="104"/>
      <c r="CE2065" s="104"/>
      <c r="CF2065" s="104"/>
      <c r="CG2065" s="104"/>
      <c r="CJ2065" s="104"/>
      <c r="CL2065" s="104"/>
      <c r="CM2065" s="104"/>
      <c r="CN2065" s="104"/>
      <c r="CO2065" s="104"/>
      <c r="CP2065" s="104"/>
      <c r="CQ2065" s="104"/>
      <c r="CR2065" s="104"/>
      <c r="CS2065" s="104"/>
      <c r="CT2065" s="104"/>
      <c r="CU2065" s="104"/>
    </row>
    <row r="2066" spans="1:99" ht="13" x14ac:dyDescent="0.3">
      <c r="A2066" s="104"/>
      <c r="B2066" s="104"/>
      <c r="C2066" s="104"/>
      <c r="D2066" s="104"/>
      <c r="E2066" s="104"/>
      <c r="F2066" s="104"/>
      <c r="G2066" s="104"/>
      <c r="H2066" s="104"/>
      <c r="I2066" s="104"/>
      <c r="J2066" s="104"/>
      <c r="K2066" s="104"/>
      <c r="L2066" s="104"/>
      <c r="M2066" s="104"/>
      <c r="P2066" s="104"/>
      <c r="Q2066" s="104"/>
      <c r="U2066" s="104"/>
      <c r="AQ2066" s="104"/>
      <c r="AR2066" s="104"/>
      <c r="AS2066" s="104"/>
      <c r="AT2066" s="104"/>
      <c r="AU2066" s="104"/>
      <c r="AV2066" s="104"/>
      <c r="AW2066" s="104"/>
      <c r="AX2066" s="104"/>
      <c r="AY2066" s="104"/>
      <c r="BH2066" s="104"/>
      <c r="BJ2066" s="104"/>
      <c r="BK2066" s="104"/>
      <c r="BL2066" s="104"/>
      <c r="BM2066" s="104"/>
      <c r="BN2066" s="104"/>
      <c r="BO2066" s="104"/>
      <c r="BP2066" s="104"/>
      <c r="BQ2066" s="104"/>
      <c r="BR2066" s="104"/>
      <c r="BS2066" s="104"/>
      <c r="BT2066" s="104"/>
      <c r="BV2066" s="104"/>
      <c r="BW2066" s="104"/>
      <c r="BX2066" s="104"/>
      <c r="BY2066" s="104"/>
      <c r="BZ2066" s="104"/>
      <c r="CA2066" s="104"/>
      <c r="CB2066" s="104"/>
      <c r="CC2066" s="104"/>
      <c r="CD2066" s="104"/>
      <c r="CE2066" s="104"/>
      <c r="CF2066" s="104"/>
      <c r="CG2066" s="104"/>
      <c r="CJ2066" s="104"/>
      <c r="CL2066" s="104"/>
      <c r="CM2066" s="104"/>
      <c r="CN2066" s="104"/>
      <c r="CO2066" s="104"/>
      <c r="CP2066" s="104"/>
      <c r="CQ2066" s="104"/>
      <c r="CR2066" s="104"/>
      <c r="CS2066" s="104"/>
      <c r="CT2066" s="104"/>
      <c r="CU2066" s="104"/>
    </row>
    <row r="2067" spans="1:99" ht="13" x14ac:dyDescent="0.3">
      <c r="A2067" s="104"/>
      <c r="B2067" s="104"/>
      <c r="C2067" s="104"/>
      <c r="D2067" s="104"/>
      <c r="E2067" s="104"/>
      <c r="F2067" s="104"/>
      <c r="G2067" s="104"/>
      <c r="H2067" s="104"/>
      <c r="I2067" s="104"/>
      <c r="J2067" s="104"/>
      <c r="K2067" s="104"/>
      <c r="L2067" s="104"/>
      <c r="M2067" s="104"/>
      <c r="P2067" s="104"/>
      <c r="Q2067" s="104"/>
      <c r="U2067" s="104"/>
      <c r="AQ2067" s="104"/>
      <c r="AR2067" s="104"/>
      <c r="AS2067" s="104"/>
      <c r="AT2067" s="104"/>
      <c r="AU2067" s="104"/>
      <c r="AV2067" s="104"/>
      <c r="AW2067" s="104"/>
      <c r="AX2067" s="104"/>
      <c r="AY2067" s="104"/>
      <c r="BH2067" s="104"/>
      <c r="BJ2067" s="104"/>
      <c r="BK2067" s="104"/>
      <c r="BL2067" s="104"/>
      <c r="BM2067" s="104"/>
      <c r="BN2067" s="104"/>
      <c r="BO2067" s="104"/>
      <c r="BP2067" s="104"/>
      <c r="BQ2067" s="104"/>
      <c r="BR2067" s="104"/>
      <c r="BS2067" s="104"/>
      <c r="BT2067" s="104"/>
      <c r="BV2067" s="104"/>
      <c r="BW2067" s="104"/>
      <c r="BX2067" s="104"/>
      <c r="BY2067" s="104"/>
      <c r="BZ2067" s="104"/>
      <c r="CA2067" s="104"/>
      <c r="CB2067" s="104"/>
      <c r="CC2067" s="104"/>
      <c r="CD2067" s="104"/>
      <c r="CE2067" s="104"/>
      <c r="CF2067" s="104"/>
      <c r="CG2067" s="104"/>
      <c r="CJ2067" s="104"/>
      <c r="CL2067" s="104"/>
      <c r="CM2067" s="104"/>
      <c r="CN2067" s="104"/>
      <c r="CO2067" s="104"/>
      <c r="CP2067" s="104"/>
      <c r="CQ2067" s="104"/>
      <c r="CR2067" s="104"/>
      <c r="CS2067" s="104"/>
      <c r="CT2067" s="104"/>
      <c r="CU2067" s="104"/>
    </row>
    <row r="2068" spans="1:99" ht="13" x14ac:dyDescent="0.3">
      <c r="A2068" s="104"/>
      <c r="B2068" s="104"/>
      <c r="C2068" s="104"/>
      <c r="D2068" s="104"/>
      <c r="E2068" s="104"/>
      <c r="F2068" s="104"/>
      <c r="G2068" s="104"/>
      <c r="H2068" s="104"/>
      <c r="I2068" s="104"/>
      <c r="J2068" s="104"/>
      <c r="K2068" s="104"/>
      <c r="L2068" s="104"/>
      <c r="M2068" s="104"/>
      <c r="P2068" s="104"/>
      <c r="Q2068" s="104"/>
      <c r="U2068" s="104"/>
      <c r="AQ2068" s="104"/>
      <c r="AR2068" s="104"/>
      <c r="AS2068" s="104"/>
      <c r="AT2068" s="104"/>
      <c r="AU2068" s="104"/>
      <c r="AV2068" s="104"/>
      <c r="AW2068" s="104"/>
      <c r="AX2068" s="104"/>
      <c r="AY2068" s="104"/>
      <c r="BH2068" s="104"/>
      <c r="BJ2068" s="104"/>
      <c r="BK2068" s="104"/>
      <c r="BL2068" s="104"/>
      <c r="BM2068" s="104"/>
      <c r="BN2068" s="104"/>
      <c r="BO2068" s="104"/>
      <c r="BP2068" s="104"/>
      <c r="BQ2068" s="104"/>
      <c r="BR2068" s="104"/>
      <c r="BS2068" s="104"/>
      <c r="BT2068" s="104"/>
      <c r="BV2068" s="104"/>
      <c r="BW2068" s="104"/>
      <c r="BX2068" s="104"/>
      <c r="BY2068" s="104"/>
      <c r="BZ2068" s="104"/>
      <c r="CA2068" s="104"/>
      <c r="CB2068" s="104"/>
      <c r="CC2068" s="104"/>
      <c r="CD2068" s="104"/>
      <c r="CE2068" s="104"/>
      <c r="CF2068" s="104"/>
      <c r="CG2068" s="104"/>
      <c r="CJ2068" s="104"/>
      <c r="CL2068" s="104"/>
      <c r="CM2068" s="104"/>
      <c r="CN2068" s="104"/>
      <c r="CO2068" s="104"/>
      <c r="CP2068" s="104"/>
      <c r="CQ2068" s="104"/>
      <c r="CR2068" s="104"/>
      <c r="CS2068" s="104"/>
      <c r="CT2068" s="104"/>
      <c r="CU2068" s="104"/>
    </row>
    <row r="2069" spans="1:99" ht="13" x14ac:dyDescent="0.3">
      <c r="A2069" s="104"/>
      <c r="B2069" s="104"/>
      <c r="C2069" s="104"/>
      <c r="D2069" s="104"/>
      <c r="E2069" s="104"/>
      <c r="F2069" s="104"/>
      <c r="G2069" s="104"/>
      <c r="H2069" s="104"/>
      <c r="I2069" s="104"/>
      <c r="J2069" s="104"/>
      <c r="K2069" s="104"/>
      <c r="L2069" s="104"/>
      <c r="M2069" s="104"/>
      <c r="P2069" s="104"/>
      <c r="Q2069" s="104"/>
      <c r="U2069" s="104"/>
      <c r="AQ2069" s="104"/>
      <c r="AR2069" s="104"/>
      <c r="AS2069" s="104"/>
      <c r="AT2069" s="104"/>
      <c r="AU2069" s="104"/>
      <c r="AV2069" s="104"/>
      <c r="AW2069" s="104"/>
      <c r="AX2069" s="104"/>
      <c r="AY2069" s="104"/>
      <c r="BH2069" s="104"/>
      <c r="BJ2069" s="104"/>
      <c r="BK2069" s="104"/>
      <c r="BL2069" s="104"/>
      <c r="BM2069" s="104"/>
      <c r="BN2069" s="104"/>
      <c r="BO2069" s="104"/>
      <c r="BP2069" s="104"/>
      <c r="BQ2069" s="104"/>
      <c r="BR2069" s="104"/>
      <c r="BS2069" s="104"/>
      <c r="BT2069" s="104"/>
      <c r="BV2069" s="104"/>
      <c r="BW2069" s="104"/>
      <c r="BX2069" s="104"/>
      <c r="BY2069" s="104"/>
      <c r="BZ2069" s="104"/>
      <c r="CA2069" s="104"/>
      <c r="CB2069" s="104"/>
      <c r="CC2069" s="104"/>
      <c r="CD2069" s="104"/>
      <c r="CE2069" s="104"/>
      <c r="CF2069" s="104"/>
      <c r="CG2069" s="104"/>
      <c r="CJ2069" s="104"/>
      <c r="CL2069" s="104"/>
      <c r="CM2069" s="104"/>
      <c r="CN2069" s="104"/>
      <c r="CO2069" s="104"/>
      <c r="CP2069" s="104"/>
      <c r="CQ2069" s="104"/>
      <c r="CR2069" s="104"/>
      <c r="CS2069" s="104"/>
      <c r="CT2069" s="104"/>
      <c r="CU2069" s="104"/>
    </row>
    <row r="2070" spans="1:99" ht="13" x14ac:dyDescent="0.3">
      <c r="A2070" s="104"/>
      <c r="B2070" s="104"/>
      <c r="C2070" s="104"/>
      <c r="D2070" s="104"/>
      <c r="E2070" s="104"/>
      <c r="F2070" s="104"/>
      <c r="G2070" s="104"/>
      <c r="H2070" s="104"/>
      <c r="I2070" s="104"/>
      <c r="J2070" s="104"/>
      <c r="K2070" s="104"/>
      <c r="L2070" s="104"/>
      <c r="M2070" s="104"/>
      <c r="P2070" s="104"/>
      <c r="Q2070" s="104"/>
      <c r="U2070" s="104"/>
      <c r="AQ2070" s="104"/>
      <c r="AR2070" s="104"/>
      <c r="AS2070" s="104"/>
      <c r="AT2070" s="104"/>
      <c r="AU2070" s="104"/>
      <c r="AV2070" s="104"/>
      <c r="AW2070" s="104"/>
      <c r="AX2070" s="104"/>
      <c r="AY2070" s="104"/>
      <c r="BH2070" s="104"/>
      <c r="BJ2070" s="104"/>
      <c r="BK2070" s="104"/>
      <c r="BL2070" s="104"/>
      <c r="BM2070" s="104"/>
      <c r="BN2070" s="104"/>
      <c r="BO2070" s="104"/>
      <c r="BP2070" s="104"/>
      <c r="BQ2070" s="104"/>
      <c r="BR2070" s="104"/>
      <c r="BS2070" s="104"/>
      <c r="BT2070" s="104"/>
      <c r="BV2070" s="104"/>
      <c r="BW2070" s="104"/>
      <c r="BX2070" s="104"/>
      <c r="BY2070" s="104"/>
      <c r="BZ2070" s="104"/>
      <c r="CA2070" s="104"/>
      <c r="CB2070" s="104"/>
      <c r="CC2070" s="104"/>
      <c r="CD2070" s="104"/>
      <c r="CE2070" s="104"/>
      <c r="CF2070" s="104"/>
      <c r="CG2070" s="104"/>
      <c r="CJ2070" s="104"/>
      <c r="CL2070" s="104"/>
      <c r="CM2070" s="104"/>
      <c r="CN2070" s="104"/>
      <c r="CO2070" s="104"/>
      <c r="CP2070" s="104"/>
      <c r="CQ2070" s="104"/>
      <c r="CR2070" s="104"/>
      <c r="CS2070" s="104"/>
      <c r="CT2070" s="104"/>
      <c r="CU2070" s="104"/>
    </row>
    <row r="2071" spans="1:99" ht="13" x14ac:dyDescent="0.3">
      <c r="A2071" s="104"/>
      <c r="B2071" s="104"/>
      <c r="C2071" s="104"/>
      <c r="D2071" s="104"/>
      <c r="E2071" s="104"/>
      <c r="F2071" s="104"/>
      <c r="G2071" s="104"/>
      <c r="H2071" s="104"/>
      <c r="I2071" s="104"/>
      <c r="J2071" s="104"/>
      <c r="K2071" s="104"/>
      <c r="L2071" s="104"/>
      <c r="M2071" s="104"/>
      <c r="P2071" s="104"/>
      <c r="Q2071" s="104"/>
      <c r="U2071" s="104"/>
      <c r="AQ2071" s="104"/>
      <c r="AR2071" s="104"/>
      <c r="AS2071" s="104"/>
      <c r="AT2071" s="104"/>
      <c r="AU2071" s="104"/>
      <c r="AV2071" s="104"/>
      <c r="AW2071" s="104"/>
      <c r="AX2071" s="104"/>
      <c r="AY2071" s="104"/>
      <c r="BH2071" s="104"/>
      <c r="BJ2071" s="104"/>
      <c r="BK2071" s="104"/>
      <c r="BL2071" s="104"/>
      <c r="BM2071" s="104"/>
      <c r="BN2071" s="104"/>
      <c r="BO2071" s="104"/>
      <c r="BP2071" s="104"/>
      <c r="BQ2071" s="104"/>
      <c r="BR2071" s="104"/>
      <c r="BS2071" s="104"/>
      <c r="BT2071" s="104"/>
      <c r="BV2071" s="104"/>
      <c r="BW2071" s="104"/>
      <c r="BX2071" s="104"/>
      <c r="BY2071" s="104"/>
      <c r="BZ2071" s="104"/>
      <c r="CA2071" s="104"/>
      <c r="CB2071" s="104"/>
      <c r="CC2071" s="104"/>
      <c r="CD2071" s="104"/>
      <c r="CE2071" s="104"/>
      <c r="CF2071" s="104"/>
      <c r="CG2071" s="104"/>
      <c r="CJ2071" s="104"/>
      <c r="CL2071" s="104"/>
      <c r="CM2071" s="104"/>
      <c r="CN2071" s="104"/>
      <c r="CO2071" s="104"/>
      <c r="CP2071" s="104"/>
      <c r="CQ2071" s="104"/>
      <c r="CR2071" s="104"/>
      <c r="CS2071" s="104"/>
      <c r="CT2071" s="104"/>
      <c r="CU2071" s="104"/>
    </row>
    <row r="2072" spans="1:99" ht="13" x14ac:dyDescent="0.3">
      <c r="A2072" s="104"/>
      <c r="B2072" s="104"/>
      <c r="C2072" s="104"/>
      <c r="D2072" s="104"/>
      <c r="E2072" s="104"/>
      <c r="F2072" s="104"/>
      <c r="G2072" s="104"/>
      <c r="H2072" s="104"/>
      <c r="I2072" s="104"/>
      <c r="J2072" s="104"/>
      <c r="K2072" s="104"/>
      <c r="L2072" s="104"/>
      <c r="M2072" s="104"/>
      <c r="P2072" s="104"/>
      <c r="Q2072" s="104"/>
      <c r="U2072" s="104"/>
      <c r="AQ2072" s="104"/>
      <c r="AR2072" s="104"/>
      <c r="AS2072" s="104"/>
      <c r="AT2072" s="104"/>
      <c r="AU2072" s="104"/>
      <c r="AV2072" s="104"/>
      <c r="AW2072" s="104"/>
      <c r="AX2072" s="104"/>
      <c r="AY2072" s="104"/>
      <c r="BH2072" s="104"/>
      <c r="BJ2072" s="104"/>
      <c r="BK2072" s="104"/>
      <c r="BL2072" s="104"/>
      <c r="BM2072" s="104"/>
      <c r="BN2072" s="104"/>
      <c r="BO2072" s="104"/>
      <c r="BP2072" s="104"/>
      <c r="BQ2072" s="104"/>
      <c r="BR2072" s="104"/>
      <c r="BS2072" s="104"/>
      <c r="BT2072" s="104"/>
      <c r="BV2072" s="104"/>
      <c r="BW2072" s="104"/>
      <c r="BX2072" s="104"/>
      <c r="BY2072" s="104"/>
      <c r="BZ2072" s="104"/>
      <c r="CA2072" s="104"/>
      <c r="CB2072" s="104"/>
      <c r="CC2072" s="104"/>
      <c r="CD2072" s="104"/>
      <c r="CE2072" s="104"/>
      <c r="CF2072" s="104"/>
      <c r="CG2072" s="104"/>
      <c r="CJ2072" s="104"/>
      <c r="CL2072" s="104"/>
      <c r="CM2072" s="104"/>
      <c r="CN2072" s="104"/>
      <c r="CO2072" s="104"/>
      <c r="CP2072" s="104"/>
      <c r="CQ2072" s="104"/>
      <c r="CR2072" s="104"/>
      <c r="CS2072" s="104"/>
      <c r="CT2072" s="104"/>
      <c r="CU2072" s="104"/>
    </row>
    <row r="2073" spans="1:99" ht="13" x14ac:dyDescent="0.3">
      <c r="A2073" s="104"/>
      <c r="B2073" s="104"/>
      <c r="C2073" s="104"/>
      <c r="D2073" s="104"/>
      <c r="E2073" s="104"/>
      <c r="F2073" s="104"/>
      <c r="G2073" s="104"/>
      <c r="H2073" s="104"/>
      <c r="I2073" s="104"/>
      <c r="J2073" s="104"/>
      <c r="K2073" s="104"/>
      <c r="L2073" s="104"/>
      <c r="M2073" s="104"/>
      <c r="P2073" s="104"/>
      <c r="Q2073" s="104"/>
      <c r="U2073" s="104"/>
      <c r="AQ2073" s="104"/>
      <c r="AR2073" s="104"/>
      <c r="AS2073" s="104"/>
      <c r="AT2073" s="104"/>
      <c r="AU2073" s="104"/>
      <c r="AV2073" s="104"/>
      <c r="AW2073" s="104"/>
      <c r="AX2073" s="104"/>
      <c r="AY2073" s="104"/>
      <c r="BH2073" s="104"/>
      <c r="BJ2073" s="104"/>
      <c r="BK2073" s="104"/>
      <c r="BL2073" s="104"/>
      <c r="BM2073" s="104"/>
      <c r="BN2073" s="104"/>
      <c r="BO2073" s="104"/>
      <c r="BP2073" s="104"/>
      <c r="BQ2073" s="104"/>
      <c r="BR2073" s="104"/>
      <c r="BS2073" s="104"/>
      <c r="BT2073" s="104"/>
      <c r="BV2073" s="104"/>
      <c r="BW2073" s="104"/>
      <c r="BX2073" s="104"/>
      <c r="BY2073" s="104"/>
      <c r="BZ2073" s="104"/>
      <c r="CA2073" s="104"/>
      <c r="CB2073" s="104"/>
      <c r="CC2073" s="104"/>
      <c r="CD2073" s="104"/>
      <c r="CE2073" s="104"/>
      <c r="CF2073" s="104"/>
      <c r="CG2073" s="104"/>
      <c r="CJ2073" s="104"/>
      <c r="CL2073" s="104"/>
      <c r="CM2073" s="104"/>
      <c r="CN2073" s="104"/>
      <c r="CO2073" s="104"/>
      <c r="CP2073" s="104"/>
      <c r="CQ2073" s="104"/>
      <c r="CR2073" s="104"/>
      <c r="CS2073" s="104"/>
      <c r="CT2073" s="104"/>
      <c r="CU2073" s="104"/>
    </row>
    <row r="2074" spans="1:99" ht="13" x14ac:dyDescent="0.3">
      <c r="A2074" s="104"/>
      <c r="B2074" s="104"/>
      <c r="C2074" s="104"/>
      <c r="D2074" s="104"/>
      <c r="E2074" s="104"/>
      <c r="F2074" s="104"/>
      <c r="G2074" s="104"/>
      <c r="H2074" s="104"/>
      <c r="I2074" s="104"/>
      <c r="J2074" s="104"/>
      <c r="K2074" s="104"/>
      <c r="L2074" s="104"/>
      <c r="M2074" s="104"/>
      <c r="P2074" s="104"/>
      <c r="Q2074" s="104"/>
      <c r="U2074" s="104"/>
      <c r="AQ2074" s="104"/>
      <c r="AR2074" s="104"/>
      <c r="AS2074" s="104"/>
      <c r="AT2074" s="104"/>
      <c r="AU2074" s="104"/>
      <c r="AV2074" s="104"/>
      <c r="AW2074" s="104"/>
      <c r="AX2074" s="104"/>
      <c r="AY2074" s="104"/>
      <c r="BH2074" s="104"/>
      <c r="BJ2074" s="104"/>
      <c r="BK2074" s="104"/>
      <c r="BL2074" s="104"/>
      <c r="BM2074" s="104"/>
      <c r="BN2074" s="104"/>
      <c r="BO2074" s="104"/>
      <c r="BP2074" s="104"/>
      <c r="BQ2074" s="104"/>
      <c r="BR2074" s="104"/>
      <c r="BS2074" s="104"/>
      <c r="BT2074" s="104"/>
      <c r="BV2074" s="104"/>
      <c r="BW2074" s="104"/>
      <c r="BX2074" s="104"/>
      <c r="BY2074" s="104"/>
      <c r="BZ2074" s="104"/>
      <c r="CA2074" s="104"/>
      <c r="CB2074" s="104"/>
      <c r="CC2074" s="104"/>
      <c r="CD2074" s="104"/>
      <c r="CE2074" s="104"/>
      <c r="CF2074" s="104"/>
      <c r="CG2074" s="104"/>
      <c r="CJ2074" s="104"/>
      <c r="CL2074" s="104"/>
      <c r="CM2074" s="104"/>
      <c r="CN2074" s="104"/>
      <c r="CO2074" s="104"/>
      <c r="CP2074" s="104"/>
      <c r="CQ2074" s="104"/>
      <c r="CR2074" s="104"/>
      <c r="CS2074" s="104"/>
      <c r="CT2074" s="104"/>
      <c r="CU2074" s="104"/>
    </row>
    <row r="2075" spans="1:99" ht="13" x14ac:dyDescent="0.3">
      <c r="A2075" s="104"/>
      <c r="B2075" s="104"/>
      <c r="C2075" s="104"/>
      <c r="D2075" s="104"/>
      <c r="E2075" s="104"/>
      <c r="F2075" s="104"/>
      <c r="G2075" s="104"/>
      <c r="H2075" s="104"/>
      <c r="I2075" s="104"/>
      <c r="J2075" s="104"/>
      <c r="K2075" s="104"/>
      <c r="L2075" s="104"/>
      <c r="M2075" s="104"/>
      <c r="P2075" s="104"/>
      <c r="Q2075" s="104"/>
      <c r="U2075" s="104"/>
      <c r="AQ2075" s="104"/>
      <c r="AR2075" s="104"/>
      <c r="AS2075" s="104"/>
      <c r="AT2075" s="104"/>
      <c r="AU2075" s="104"/>
      <c r="AV2075" s="104"/>
      <c r="AW2075" s="104"/>
      <c r="AX2075" s="104"/>
      <c r="AY2075" s="104"/>
      <c r="BH2075" s="104"/>
      <c r="BJ2075" s="104"/>
      <c r="BK2075" s="104"/>
      <c r="BL2075" s="104"/>
      <c r="BM2075" s="104"/>
      <c r="BN2075" s="104"/>
      <c r="BO2075" s="104"/>
      <c r="BP2075" s="104"/>
      <c r="BQ2075" s="104"/>
      <c r="BR2075" s="104"/>
      <c r="BS2075" s="104"/>
      <c r="BT2075" s="104"/>
      <c r="BV2075" s="104"/>
      <c r="BW2075" s="104"/>
      <c r="BX2075" s="104"/>
      <c r="BY2075" s="104"/>
      <c r="BZ2075" s="104"/>
      <c r="CA2075" s="104"/>
      <c r="CB2075" s="104"/>
      <c r="CC2075" s="104"/>
      <c r="CD2075" s="104"/>
      <c r="CE2075" s="104"/>
      <c r="CF2075" s="104"/>
      <c r="CG2075" s="104"/>
      <c r="CJ2075" s="104"/>
      <c r="CL2075" s="104"/>
      <c r="CM2075" s="104"/>
      <c r="CN2075" s="104"/>
      <c r="CO2075" s="104"/>
      <c r="CP2075" s="104"/>
      <c r="CQ2075" s="104"/>
      <c r="CR2075" s="104"/>
      <c r="CS2075" s="104"/>
      <c r="CT2075" s="104"/>
      <c r="CU2075" s="104"/>
    </row>
    <row r="2076" spans="1:99" ht="13" x14ac:dyDescent="0.3">
      <c r="A2076" s="104"/>
      <c r="B2076" s="104"/>
      <c r="C2076" s="104"/>
      <c r="D2076" s="104"/>
      <c r="E2076" s="104"/>
      <c r="F2076" s="104"/>
      <c r="G2076" s="104"/>
      <c r="H2076" s="104"/>
      <c r="I2076" s="104"/>
      <c r="J2076" s="104"/>
      <c r="K2076" s="104"/>
      <c r="L2076" s="104"/>
      <c r="M2076" s="104"/>
      <c r="P2076" s="104"/>
      <c r="Q2076" s="104"/>
      <c r="U2076" s="104"/>
      <c r="AQ2076" s="104"/>
      <c r="AR2076" s="104"/>
      <c r="AS2076" s="104"/>
      <c r="AT2076" s="104"/>
      <c r="AU2076" s="104"/>
      <c r="AV2076" s="104"/>
      <c r="AW2076" s="104"/>
      <c r="AX2076" s="104"/>
      <c r="AY2076" s="104"/>
      <c r="BH2076" s="104"/>
      <c r="BJ2076" s="104"/>
      <c r="BK2076" s="104"/>
      <c r="BL2076" s="104"/>
      <c r="BM2076" s="104"/>
      <c r="BN2076" s="104"/>
      <c r="BO2076" s="104"/>
      <c r="BP2076" s="104"/>
      <c r="BQ2076" s="104"/>
      <c r="BR2076" s="104"/>
      <c r="BS2076" s="104"/>
      <c r="BT2076" s="104"/>
      <c r="BV2076" s="104"/>
      <c r="BW2076" s="104"/>
      <c r="BX2076" s="104"/>
      <c r="BY2076" s="104"/>
      <c r="BZ2076" s="104"/>
      <c r="CA2076" s="104"/>
      <c r="CB2076" s="104"/>
      <c r="CC2076" s="104"/>
      <c r="CD2076" s="104"/>
      <c r="CE2076" s="104"/>
      <c r="CF2076" s="104"/>
      <c r="CG2076" s="104"/>
      <c r="CJ2076" s="104"/>
      <c r="CL2076" s="104"/>
      <c r="CM2076" s="104"/>
      <c r="CN2076" s="104"/>
      <c r="CO2076" s="104"/>
      <c r="CP2076" s="104"/>
      <c r="CQ2076" s="104"/>
      <c r="CR2076" s="104"/>
      <c r="CS2076" s="104"/>
      <c r="CT2076" s="104"/>
      <c r="CU2076" s="104"/>
    </row>
    <row r="2077" spans="1:99" ht="13" x14ac:dyDescent="0.3">
      <c r="A2077" s="104"/>
      <c r="B2077" s="104"/>
      <c r="C2077" s="104"/>
      <c r="D2077" s="104"/>
      <c r="E2077" s="104"/>
      <c r="F2077" s="104"/>
      <c r="G2077" s="104"/>
      <c r="H2077" s="104"/>
      <c r="I2077" s="104"/>
      <c r="J2077" s="104"/>
      <c r="K2077" s="104"/>
      <c r="L2077" s="104"/>
      <c r="M2077" s="104"/>
      <c r="P2077" s="104"/>
      <c r="Q2077" s="104"/>
      <c r="U2077" s="104"/>
      <c r="AQ2077" s="104"/>
      <c r="AR2077" s="104"/>
      <c r="AS2077" s="104"/>
      <c r="AT2077" s="104"/>
      <c r="AU2077" s="104"/>
      <c r="AV2077" s="104"/>
      <c r="AW2077" s="104"/>
      <c r="AX2077" s="104"/>
      <c r="AY2077" s="104"/>
      <c r="BH2077" s="104"/>
      <c r="BJ2077" s="104"/>
      <c r="BK2077" s="104"/>
      <c r="BL2077" s="104"/>
      <c r="BM2077" s="104"/>
      <c r="BN2077" s="104"/>
      <c r="BO2077" s="104"/>
      <c r="BP2077" s="104"/>
      <c r="BQ2077" s="104"/>
      <c r="BR2077" s="104"/>
      <c r="BS2077" s="104"/>
      <c r="BT2077" s="104"/>
      <c r="BV2077" s="104"/>
      <c r="BW2077" s="104"/>
      <c r="BX2077" s="104"/>
      <c r="BY2077" s="104"/>
      <c r="BZ2077" s="104"/>
      <c r="CA2077" s="104"/>
      <c r="CB2077" s="104"/>
      <c r="CC2077" s="104"/>
      <c r="CD2077" s="104"/>
      <c r="CE2077" s="104"/>
      <c r="CF2077" s="104"/>
      <c r="CG2077" s="104"/>
      <c r="CJ2077" s="104"/>
      <c r="CL2077" s="104"/>
      <c r="CM2077" s="104"/>
      <c r="CN2077" s="104"/>
      <c r="CO2077" s="104"/>
      <c r="CP2077" s="104"/>
      <c r="CQ2077" s="104"/>
      <c r="CR2077" s="104"/>
      <c r="CS2077" s="104"/>
      <c r="CT2077" s="104"/>
      <c r="CU2077" s="104"/>
    </row>
    <row r="2078" spans="1:99" ht="13" x14ac:dyDescent="0.3">
      <c r="A2078" s="104"/>
      <c r="B2078" s="104"/>
      <c r="C2078" s="104"/>
      <c r="D2078" s="104"/>
      <c r="E2078" s="104"/>
      <c r="F2078" s="104"/>
      <c r="G2078" s="104"/>
      <c r="H2078" s="104"/>
      <c r="I2078" s="104"/>
      <c r="J2078" s="104"/>
      <c r="K2078" s="104"/>
      <c r="L2078" s="104"/>
      <c r="M2078" s="104"/>
      <c r="P2078" s="104"/>
      <c r="Q2078" s="104"/>
      <c r="U2078" s="104"/>
      <c r="AQ2078" s="104"/>
      <c r="AR2078" s="104"/>
      <c r="AS2078" s="104"/>
      <c r="AT2078" s="104"/>
      <c r="AU2078" s="104"/>
      <c r="AV2078" s="104"/>
      <c r="AW2078" s="104"/>
      <c r="AX2078" s="104"/>
      <c r="AY2078" s="104"/>
      <c r="BH2078" s="104"/>
      <c r="BJ2078" s="104"/>
      <c r="BK2078" s="104"/>
      <c r="BL2078" s="104"/>
      <c r="BM2078" s="104"/>
      <c r="BN2078" s="104"/>
      <c r="BO2078" s="104"/>
      <c r="BP2078" s="104"/>
      <c r="BQ2078" s="104"/>
      <c r="BR2078" s="104"/>
      <c r="BS2078" s="104"/>
      <c r="BT2078" s="104"/>
      <c r="BV2078" s="104"/>
      <c r="BW2078" s="104"/>
      <c r="BX2078" s="104"/>
      <c r="BY2078" s="104"/>
      <c r="BZ2078" s="104"/>
      <c r="CA2078" s="104"/>
      <c r="CB2078" s="104"/>
      <c r="CC2078" s="104"/>
      <c r="CD2078" s="104"/>
      <c r="CE2078" s="104"/>
      <c r="CF2078" s="104"/>
      <c r="CG2078" s="104"/>
      <c r="CJ2078" s="104"/>
      <c r="CL2078" s="104"/>
      <c r="CM2078" s="104"/>
      <c r="CN2078" s="104"/>
      <c r="CO2078" s="104"/>
      <c r="CP2078" s="104"/>
      <c r="CQ2078" s="104"/>
      <c r="CR2078" s="104"/>
      <c r="CS2078" s="104"/>
      <c r="CT2078" s="104"/>
      <c r="CU2078" s="104"/>
    </row>
    <row r="2079" spans="1:99" ht="13" x14ac:dyDescent="0.3">
      <c r="A2079" s="104"/>
      <c r="B2079" s="104"/>
      <c r="C2079" s="104"/>
      <c r="D2079" s="104"/>
      <c r="E2079" s="104"/>
      <c r="F2079" s="104"/>
      <c r="G2079" s="104"/>
      <c r="H2079" s="104"/>
      <c r="I2079" s="104"/>
      <c r="J2079" s="104"/>
      <c r="K2079" s="104"/>
      <c r="L2079" s="104"/>
      <c r="M2079" s="104"/>
      <c r="P2079" s="104"/>
      <c r="Q2079" s="104"/>
      <c r="U2079" s="104"/>
      <c r="AQ2079" s="104"/>
      <c r="AR2079" s="104"/>
      <c r="AS2079" s="104"/>
      <c r="AT2079" s="104"/>
      <c r="AU2079" s="104"/>
      <c r="AV2079" s="104"/>
      <c r="AW2079" s="104"/>
      <c r="AX2079" s="104"/>
      <c r="AY2079" s="104"/>
      <c r="BH2079" s="104"/>
      <c r="BJ2079" s="104"/>
      <c r="BK2079" s="104"/>
      <c r="BL2079" s="104"/>
      <c r="BM2079" s="104"/>
      <c r="BN2079" s="104"/>
      <c r="BO2079" s="104"/>
      <c r="BP2079" s="104"/>
      <c r="BQ2079" s="104"/>
      <c r="BR2079" s="104"/>
      <c r="BS2079" s="104"/>
      <c r="BT2079" s="104"/>
      <c r="BV2079" s="104"/>
      <c r="BW2079" s="104"/>
      <c r="BX2079" s="104"/>
      <c r="BY2079" s="104"/>
      <c r="BZ2079" s="104"/>
      <c r="CA2079" s="104"/>
      <c r="CB2079" s="104"/>
      <c r="CC2079" s="104"/>
      <c r="CD2079" s="104"/>
      <c r="CE2079" s="104"/>
      <c r="CF2079" s="104"/>
      <c r="CG2079" s="104"/>
      <c r="CJ2079" s="104"/>
      <c r="CL2079" s="104"/>
      <c r="CM2079" s="104"/>
      <c r="CN2079" s="104"/>
      <c r="CO2079" s="104"/>
      <c r="CP2079" s="104"/>
      <c r="CQ2079" s="104"/>
      <c r="CR2079" s="104"/>
      <c r="CS2079" s="104"/>
      <c r="CT2079" s="104"/>
      <c r="CU2079" s="104"/>
    </row>
    <row r="2080" spans="1:99" ht="13" x14ac:dyDescent="0.3">
      <c r="A2080" s="104"/>
      <c r="B2080" s="104"/>
      <c r="C2080" s="104"/>
      <c r="D2080" s="104"/>
      <c r="E2080" s="104"/>
      <c r="F2080" s="104"/>
      <c r="G2080" s="104"/>
      <c r="H2080" s="104"/>
      <c r="I2080" s="104"/>
      <c r="J2080" s="104"/>
      <c r="K2080" s="104"/>
      <c r="L2080" s="104"/>
      <c r="M2080" s="104"/>
      <c r="P2080" s="104"/>
      <c r="Q2080" s="104"/>
      <c r="U2080" s="104"/>
      <c r="AQ2080" s="104"/>
      <c r="AR2080" s="104"/>
      <c r="AS2080" s="104"/>
      <c r="AT2080" s="104"/>
      <c r="AU2080" s="104"/>
      <c r="AV2080" s="104"/>
      <c r="AW2080" s="104"/>
      <c r="AX2080" s="104"/>
      <c r="AY2080" s="104"/>
      <c r="BH2080" s="104"/>
      <c r="BJ2080" s="104"/>
      <c r="BK2080" s="104"/>
      <c r="BL2080" s="104"/>
      <c r="BM2080" s="104"/>
      <c r="BN2080" s="104"/>
      <c r="BO2080" s="104"/>
      <c r="BP2080" s="104"/>
      <c r="BQ2080" s="104"/>
      <c r="BR2080" s="104"/>
      <c r="BS2080" s="104"/>
      <c r="BT2080" s="104"/>
      <c r="BV2080" s="104"/>
      <c r="BW2080" s="104"/>
      <c r="BX2080" s="104"/>
      <c r="BY2080" s="104"/>
      <c r="BZ2080" s="104"/>
      <c r="CA2080" s="104"/>
      <c r="CB2080" s="104"/>
      <c r="CC2080" s="104"/>
      <c r="CD2080" s="104"/>
      <c r="CE2080" s="104"/>
      <c r="CF2080" s="104"/>
      <c r="CG2080" s="104"/>
      <c r="CJ2080" s="104"/>
      <c r="CL2080" s="104"/>
      <c r="CM2080" s="104"/>
      <c r="CN2080" s="104"/>
      <c r="CO2080" s="104"/>
      <c r="CP2080" s="104"/>
      <c r="CQ2080" s="104"/>
      <c r="CR2080" s="104"/>
      <c r="CS2080" s="104"/>
      <c r="CT2080" s="104"/>
      <c r="CU2080" s="104"/>
    </row>
    <row r="2081" spans="1:99" ht="13" x14ac:dyDescent="0.3">
      <c r="A2081" s="104"/>
      <c r="B2081" s="104"/>
      <c r="C2081" s="104"/>
      <c r="D2081" s="104"/>
      <c r="E2081" s="104"/>
      <c r="F2081" s="104"/>
      <c r="G2081" s="104"/>
      <c r="H2081" s="104"/>
      <c r="I2081" s="104"/>
      <c r="J2081" s="104"/>
      <c r="K2081" s="104"/>
      <c r="L2081" s="104"/>
      <c r="M2081" s="104"/>
      <c r="P2081" s="104"/>
      <c r="Q2081" s="104"/>
      <c r="U2081" s="104"/>
      <c r="AQ2081" s="104"/>
      <c r="AR2081" s="104"/>
      <c r="AS2081" s="104"/>
      <c r="AT2081" s="104"/>
      <c r="AU2081" s="104"/>
      <c r="AV2081" s="104"/>
      <c r="AW2081" s="104"/>
      <c r="AX2081" s="104"/>
      <c r="AY2081" s="104"/>
      <c r="BH2081" s="104"/>
      <c r="BJ2081" s="104"/>
      <c r="BK2081" s="104"/>
      <c r="BL2081" s="104"/>
      <c r="BM2081" s="104"/>
      <c r="BN2081" s="104"/>
      <c r="BO2081" s="104"/>
      <c r="BP2081" s="104"/>
      <c r="BQ2081" s="104"/>
      <c r="BR2081" s="104"/>
      <c r="BS2081" s="104"/>
      <c r="BT2081" s="104"/>
      <c r="BV2081" s="104"/>
      <c r="BW2081" s="104"/>
      <c r="BX2081" s="104"/>
      <c r="BY2081" s="104"/>
      <c r="BZ2081" s="104"/>
      <c r="CA2081" s="104"/>
      <c r="CB2081" s="104"/>
      <c r="CC2081" s="104"/>
      <c r="CD2081" s="104"/>
      <c r="CE2081" s="104"/>
      <c r="CF2081" s="104"/>
      <c r="CG2081" s="104"/>
      <c r="CJ2081" s="104"/>
      <c r="CL2081" s="104"/>
      <c r="CM2081" s="104"/>
      <c r="CN2081" s="104"/>
      <c r="CO2081" s="104"/>
      <c r="CP2081" s="104"/>
      <c r="CQ2081" s="104"/>
      <c r="CR2081" s="104"/>
      <c r="CS2081" s="104"/>
      <c r="CT2081" s="104"/>
      <c r="CU2081" s="104"/>
    </row>
    <row r="2082" spans="1:99" ht="13" x14ac:dyDescent="0.3">
      <c r="A2082" s="104"/>
      <c r="B2082" s="104"/>
      <c r="C2082" s="104"/>
      <c r="D2082" s="104"/>
      <c r="E2082" s="104"/>
      <c r="F2082" s="104"/>
      <c r="G2082" s="104"/>
      <c r="H2082" s="104"/>
      <c r="I2082" s="104"/>
      <c r="J2082" s="104"/>
      <c r="K2082" s="104"/>
      <c r="L2082" s="104"/>
      <c r="M2082" s="104"/>
      <c r="P2082" s="104"/>
      <c r="Q2082" s="104"/>
      <c r="U2082" s="104"/>
      <c r="AQ2082" s="104"/>
      <c r="AR2082" s="104"/>
      <c r="AS2082" s="104"/>
      <c r="AT2082" s="104"/>
      <c r="AU2082" s="104"/>
      <c r="AV2082" s="104"/>
      <c r="AW2082" s="104"/>
      <c r="AX2082" s="104"/>
      <c r="AY2082" s="104"/>
      <c r="BH2082" s="104"/>
      <c r="BJ2082" s="104"/>
      <c r="BK2082" s="104"/>
      <c r="BL2082" s="104"/>
      <c r="BM2082" s="104"/>
      <c r="BN2082" s="104"/>
      <c r="BO2082" s="104"/>
      <c r="BP2082" s="104"/>
      <c r="BQ2082" s="104"/>
      <c r="BR2082" s="104"/>
      <c r="BS2082" s="104"/>
      <c r="BT2082" s="104"/>
      <c r="BV2082" s="104"/>
      <c r="BW2082" s="104"/>
      <c r="BX2082" s="104"/>
      <c r="BY2082" s="104"/>
      <c r="BZ2082" s="104"/>
      <c r="CA2082" s="104"/>
      <c r="CB2082" s="104"/>
      <c r="CC2082" s="104"/>
      <c r="CD2082" s="104"/>
      <c r="CE2082" s="104"/>
      <c r="CF2082" s="104"/>
      <c r="CG2082" s="104"/>
      <c r="CJ2082" s="104"/>
      <c r="CL2082" s="104"/>
      <c r="CM2082" s="104"/>
      <c r="CN2082" s="104"/>
      <c r="CO2082" s="104"/>
      <c r="CP2082" s="104"/>
      <c r="CQ2082" s="104"/>
      <c r="CR2082" s="104"/>
      <c r="CS2082" s="104"/>
      <c r="CT2082" s="104"/>
      <c r="CU2082" s="104"/>
    </row>
    <row r="2083" spans="1:99" ht="13" x14ac:dyDescent="0.3">
      <c r="A2083" s="104"/>
      <c r="B2083" s="104"/>
      <c r="C2083" s="104"/>
      <c r="D2083" s="104"/>
      <c r="E2083" s="104"/>
      <c r="F2083" s="104"/>
      <c r="G2083" s="104"/>
      <c r="H2083" s="104"/>
      <c r="I2083" s="104"/>
      <c r="J2083" s="104"/>
      <c r="K2083" s="104"/>
      <c r="L2083" s="104"/>
      <c r="M2083" s="104"/>
      <c r="P2083" s="104"/>
      <c r="Q2083" s="104"/>
      <c r="U2083" s="104"/>
      <c r="AQ2083" s="104"/>
      <c r="AR2083" s="104"/>
      <c r="AS2083" s="104"/>
      <c r="AT2083" s="104"/>
      <c r="AU2083" s="104"/>
      <c r="AV2083" s="104"/>
      <c r="AW2083" s="104"/>
      <c r="AX2083" s="104"/>
      <c r="AY2083" s="104"/>
      <c r="BH2083" s="104"/>
      <c r="BJ2083" s="104"/>
      <c r="BK2083" s="104"/>
      <c r="BL2083" s="104"/>
      <c r="BM2083" s="104"/>
      <c r="BN2083" s="104"/>
      <c r="BO2083" s="104"/>
      <c r="BP2083" s="104"/>
      <c r="BQ2083" s="104"/>
      <c r="BR2083" s="104"/>
      <c r="BS2083" s="104"/>
      <c r="BT2083" s="104"/>
      <c r="BV2083" s="104"/>
      <c r="BW2083" s="104"/>
      <c r="BX2083" s="104"/>
      <c r="BY2083" s="104"/>
      <c r="BZ2083" s="104"/>
      <c r="CA2083" s="104"/>
      <c r="CB2083" s="104"/>
      <c r="CC2083" s="104"/>
      <c r="CD2083" s="104"/>
      <c r="CE2083" s="104"/>
      <c r="CF2083" s="104"/>
      <c r="CG2083" s="104"/>
      <c r="CJ2083" s="104"/>
      <c r="CL2083" s="104"/>
      <c r="CM2083" s="104"/>
      <c r="CN2083" s="104"/>
      <c r="CO2083" s="104"/>
      <c r="CP2083" s="104"/>
      <c r="CQ2083" s="104"/>
      <c r="CR2083" s="104"/>
      <c r="CS2083" s="104"/>
      <c r="CT2083" s="104"/>
      <c r="CU2083" s="104"/>
    </row>
    <row r="2084" spans="1:99" ht="13" x14ac:dyDescent="0.3">
      <c r="A2084" s="104"/>
      <c r="B2084" s="104"/>
      <c r="C2084" s="104"/>
      <c r="D2084" s="104"/>
      <c r="E2084" s="104"/>
      <c r="F2084" s="104"/>
      <c r="G2084" s="104"/>
      <c r="H2084" s="104"/>
      <c r="I2084" s="104"/>
      <c r="J2084" s="104"/>
      <c r="K2084" s="104"/>
      <c r="L2084" s="104"/>
      <c r="M2084" s="104"/>
      <c r="P2084" s="104"/>
      <c r="Q2084" s="104"/>
      <c r="U2084" s="104"/>
      <c r="AQ2084" s="104"/>
      <c r="AR2084" s="104"/>
      <c r="AS2084" s="104"/>
      <c r="AT2084" s="104"/>
      <c r="AU2084" s="104"/>
      <c r="AV2084" s="104"/>
      <c r="AW2084" s="104"/>
      <c r="AX2084" s="104"/>
      <c r="AY2084" s="104"/>
      <c r="BH2084" s="104"/>
      <c r="BJ2084" s="104"/>
      <c r="BK2084" s="104"/>
      <c r="BL2084" s="104"/>
      <c r="BM2084" s="104"/>
      <c r="BN2084" s="104"/>
      <c r="BO2084" s="104"/>
      <c r="BP2084" s="104"/>
      <c r="BQ2084" s="104"/>
      <c r="BR2084" s="104"/>
      <c r="BS2084" s="104"/>
      <c r="BT2084" s="104"/>
      <c r="BV2084" s="104"/>
      <c r="BW2084" s="104"/>
      <c r="BX2084" s="104"/>
      <c r="BY2084" s="104"/>
      <c r="BZ2084" s="104"/>
      <c r="CA2084" s="104"/>
      <c r="CB2084" s="104"/>
      <c r="CC2084" s="104"/>
      <c r="CD2084" s="104"/>
      <c r="CE2084" s="104"/>
      <c r="CF2084" s="104"/>
      <c r="CG2084" s="104"/>
      <c r="CJ2084" s="104"/>
      <c r="CL2084" s="104"/>
      <c r="CM2084" s="104"/>
      <c r="CN2084" s="104"/>
      <c r="CO2084" s="104"/>
      <c r="CP2084" s="104"/>
      <c r="CQ2084" s="104"/>
      <c r="CR2084" s="104"/>
      <c r="CS2084" s="104"/>
      <c r="CT2084" s="104"/>
      <c r="CU2084" s="104"/>
    </row>
    <row r="2085" spans="1:99" ht="13" x14ac:dyDescent="0.3">
      <c r="A2085" s="104"/>
      <c r="B2085" s="104"/>
      <c r="C2085" s="104"/>
      <c r="D2085" s="104"/>
      <c r="E2085" s="104"/>
      <c r="F2085" s="104"/>
      <c r="G2085" s="104"/>
      <c r="H2085" s="104"/>
      <c r="I2085" s="104"/>
      <c r="J2085" s="104"/>
      <c r="K2085" s="104"/>
      <c r="L2085" s="104"/>
      <c r="M2085" s="104"/>
      <c r="P2085" s="104"/>
      <c r="Q2085" s="104"/>
      <c r="U2085" s="104"/>
      <c r="AQ2085" s="104"/>
      <c r="AR2085" s="104"/>
      <c r="AS2085" s="104"/>
      <c r="AT2085" s="104"/>
      <c r="AU2085" s="104"/>
      <c r="AV2085" s="104"/>
      <c r="AW2085" s="104"/>
      <c r="AX2085" s="104"/>
      <c r="AY2085" s="104"/>
      <c r="BH2085" s="104"/>
      <c r="BJ2085" s="104"/>
      <c r="BK2085" s="104"/>
      <c r="BL2085" s="104"/>
      <c r="BM2085" s="104"/>
      <c r="BN2085" s="104"/>
      <c r="BO2085" s="104"/>
      <c r="BP2085" s="104"/>
      <c r="BQ2085" s="104"/>
      <c r="BR2085" s="104"/>
      <c r="BS2085" s="104"/>
      <c r="BT2085" s="104"/>
      <c r="BV2085" s="104"/>
      <c r="BW2085" s="104"/>
      <c r="BX2085" s="104"/>
      <c r="BY2085" s="104"/>
      <c r="BZ2085" s="104"/>
      <c r="CA2085" s="104"/>
      <c r="CB2085" s="104"/>
      <c r="CC2085" s="104"/>
      <c r="CD2085" s="104"/>
      <c r="CE2085" s="104"/>
      <c r="CF2085" s="104"/>
      <c r="CG2085" s="104"/>
      <c r="CJ2085" s="104"/>
      <c r="CL2085" s="104"/>
      <c r="CM2085" s="104"/>
      <c r="CN2085" s="104"/>
      <c r="CO2085" s="104"/>
      <c r="CP2085" s="104"/>
      <c r="CQ2085" s="104"/>
      <c r="CR2085" s="104"/>
      <c r="CS2085" s="104"/>
      <c r="CT2085" s="104"/>
      <c r="CU2085" s="104"/>
    </row>
    <row r="2086" spans="1:99" ht="13" x14ac:dyDescent="0.3">
      <c r="A2086" s="104"/>
      <c r="B2086" s="104"/>
      <c r="C2086" s="104"/>
      <c r="D2086" s="104"/>
      <c r="E2086" s="104"/>
      <c r="F2086" s="104"/>
      <c r="G2086" s="104"/>
      <c r="H2086" s="104"/>
      <c r="I2086" s="104"/>
      <c r="J2086" s="104"/>
      <c r="K2086" s="104"/>
      <c r="L2086" s="104"/>
      <c r="M2086" s="104"/>
      <c r="P2086" s="104"/>
      <c r="Q2086" s="104"/>
      <c r="U2086" s="104"/>
      <c r="AQ2086" s="104"/>
      <c r="AR2086" s="104"/>
      <c r="AS2086" s="104"/>
      <c r="AT2086" s="104"/>
      <c r="AU2086" s="104"/>
      <c r="AV2086" s="104"/>
      <c r="AW2086" s="104"/>
      <c r="AX2086" s="104"/>
      <c r="AY2086" s="104"/>
      <c r="BH2086" s="104"/>
      <c r="BJ2086" s="104"/>
      <c r="BK2086" s="104"/>
      <c r="BL2086" s="104"/>
      <c r="BM2086" s="104"/>
      <c r="BN2086" s="104"/>
      <c r="BO2086" s="104"/>
      <c r="BP2086" s="104"/>
      <c r="BQ2086" s="104"/>
      <c r="BR2086" s="104"/>
      <c r="BS2086" s="104"/>
      <c r="BT2086" s="104"/>
      <c r="BV2086" s="104"/>
      <c r="BW2086" s="104"/>
      <c r="BX2086" s="104"/>
      <c r="BY2086" s="104"/>
      <c r="BZ2086" s="104"/>
      <c r="CA2086" s="104"/>
      <c r="CB2086" s="104"/>
      <c r="CC2086" s="104"/>
      <c r="CD2086" s="104"/>
      <c r="CE2086" s="104"/>
      <c r="CF2086" s="104"/>
      <c r="CG2086" s="104"/>
      <c r="CJ2086" s="104"/>
      <c r="CL2086" s="104"/>
      <c r="CM2086" s="104"/>
      <c r="CN2086" s="104"/>
      <c r="CO2086" s="104"/>
      <c r="CP2086" s="104"/>
      <c r="CQ2086" s="104"/>
      <c r="CR2086" s="104"/>
      <c r="CS2086" s="104"/>
      <c r="CT2086" s="104"/>
      <c r="CU2086" s="104"/>
    </row>
    <row r="2087" spans="1:99" ht="13" x14ac:dyDescent="0.3">
      <c r="A2087" s="104"/>
      <c r="B2087" s="104"/>
      <c r="C2087" s="104"/>
      <c r="D2087" s="104"/>
      <c r="E2087" s="104"/>
      <c r="F2087" s="104"/>
      <c r="G2087" s="104"/>
      <c r="H2087" s="104"/>
      <c r="I2087" s="104"/>
      <c r="J2087" s="104"/>
      <c r="K2087" s="104"/>
      <c r="L2087" s="104"/>
      <c r="M2087" s="104"/>
      <c r="P2087" s="104"/>
      <c r="Q2087" s="104"/>
      <c r="U2087" s="104"/>
      <c r="AQ2087" s="104"/>
      <c r="AR2087" s="104"/>
      <c r="AS2087" s="104"/>
      <c r="AT2087" s="104"/>
      <c r="AU2087" s="104"/>
      <c r="AV2087" s="104"/>
      <c r="AW2087" s="104"/>
      <c r="AX2087" s="104"/>
      <c r="AY2087" s="104"/>
      <c r="BH2087" s="104"/>
      <c r="BJ2087" s="104"/>
      <c r="BK2087" s="104"/>
      <c r="BL2087" s="104"/>
      <c r="BM2087" s="104"/>
      <c r="BN2087" s="104"/>
      <c r="BO2087" s="104"/>
      <c r="BP2087" s="104"/>
      <c r="BQ2087" s="104"/>
      <c r="BR2087" s="104"/>
      <c r="BS2087" s="104"/>
      <c r="BT2087" s="104"/>
      <c r="BV2087" s="104"/>
      <c r="BW2087" s="104"/>
      <c r="BX2087" s="104"/>
      <c r="BY2087" s="104"/>
      <c r="BZ2087" s="104"/>
      <c r="CA2087" s="104"/>
      <c r="CB2087" s="104"/>
      <c r="CC2087" s="104"/>
      <c r="CD2087" s="104"/>
      <c r="CE2087" s="104"/>
      <c r="CF2087" s="104"/>
      <c r="CG2087" s="104"/>
      <c r="CJ2087" s="104"/>
      <c r="CL2087" s="104"/>
      <c r="CM2087" s="104"/>
      <c r="CN2087" s="104"/>
      <c r="CO2087" s="104"/>
      <c r="CP2087" s="104"/>
      <c r="CQ2087" s="104"/>
      <c r="CR2087" s="104"/>
      <c r="CS2087" s="104"/>
      <c r="CT2087" s="104"/>
      <c r="CU2087" s="104"/>
    </row>
    <row r="2088" spans="1:99" ht="13" x14ac:dyDescent="0.3">
      <c r="A2088" s="104"/>
      <c r="B2088" s="104"/>
      <c r="C2088" s="104"/>
      <c r="D2088" s="104"/>
      <c r="E2088" s="104"/>
      <c r="F2088" s="104"/>
      <c r="G2088" s="104"/>
      <c r="H2088" s="104"/>
      <c r="I2088" s="104"/>
      <c r="J2088" s="104"/>
      <c r="K2088" s="104"/>
      <c r="L2088" s="104"/>
      <c r="M2088" s="104"/>
      <c r="P2088" s="104"/>
      <c r="Q2088" s="104"/>
      <c r="U2088" s="104"/>
      <c r="AQ2088" s="104"/>
      <c r="AR2088" s="104"/>
      <c r="AS2088" s="104"/>
      <c r="AT2088" s="104"/>
      <c r="AU2088" s="104"/>
      <c r="AV2088" s="104"/>
      <c r="AW2088" s="104"/>
      <c r="AX2088" s="104"/>
      <c r="AY2088" s="104"/>
      <c r="BH2088" s="104"/>
      <c r="BJ2088" s="104"/>
      <c r="BK2088" s="104"/>
      <c r="BL2088" s="104"/>
      <c r="BM2088" s="104"/>
      <c r="BN2088" s="104"/>
      <c r="BO2088" s="104"/>
      <c r="BP2088" s="104"/>
      <c r="BQ2088" s="104"/>
      <c r="BR2088" s="104"/>
      <c r="BS2088" s="104"/>
      <c r="BT2088" s="104"/>
      <c r="BV2088" s="104"/>
      <c r="BW2088" s="104"/>
      <c r="BX2088" s="104"/>
      <c r="BY2088" s="104"/>
      <c r="BZ2088" s="104"/>
      <c r="CA2088" s="104"/>
      <c r="CB2088" s="104"/>
      <c r="CC2088" s="104"/>
      <c r="CD2088" s="104"/>
      <c r="CE2088" s="104"/>
      <c r="CF2088" s="104"/>
      <c r="CG2088" s="104"/>
      <c r="CJ2088" s="104"/>
      <c r="CL2088" s="104"/>
      <c r="CM2088" s="104"/>
      <c r="CN2088" s="104"/>
      <c r="CO2088" s="104"/>
      <c r="CP2088" s="104"/>
      <c r="CQ2088" s="104"/>
      <c r="CR2088" s="104"/>
      <c r="CS2088" s="104"/>
      <c r="CT2088" s="104"/>
      <c r="CU2088" s="104"/>
    </row>
    <row r="2089" spans="1:99" ht="13" x14ac:dyDescent="0.3">
      <c r="A2089" s="104"/>
      <c r="B2089" s="104"/>
      <c r="C2089" s="104"/>
      <c r="D2089" s="104"/>
      <c r="E2089" s="104"/>
      <c r="F2089" s="104"/>
      <c r="G2089" s="104"/>
      <c r="H2089" s="104"/>
      <c r="I2089" s="104"/>
      <c r="J2089" s="104"/>
      <c r="K2089" s="104"/>
      <c r="L2089" s="104"/>
      <c r="M2089" s="104"/>
      <c r="P2089" s="104"/>
      <c r="Q2089" s="104"/>
      <c r="U2089" s="104"/>
      <c r="AQ2089" s="104"/>
      <c r="AR2089" s="104"/>
      <c r="AS2089" s="104"/>
      <c r="AT2089" s="104"/>
      <c r="AU2089" s="104"/>
      <c r="AV2089" s="104"/>
      <c r="AW2089" s="104"/>
      <c r="AX2089" s="104"/>
      <c r="AY2089" s="104"/>
      <c r="BH2089" s="104"/>
      <c r="BJ2089" s="104"/>
      <c r="BK2089" s="104"/>
      <c r="BL2089" s="104"/>
      <c r="BM2089" s="104"/>
      <c r="BN2089" s="104"/>
      <c r="BO2089" s="104"/>
      <c r="BP2089" s="104"/>
      <c r="BQ2089" s="104"/>
      <c r="BR2089" s="104"/>
      <c r="BS2089" s="104"/>
      <c r="BT2089" s="104"/>
      <c r="BV2089" s="104"/>
      <c r="BW2089" s="104"/>
      <c r="BX2089" s="104"/>
      <c r="BY2089" s="104"/>
      <c r="BZ2089" s="104"/>
      <c r="CA2089" s="104"/>
      <c r="CB2089" s="104"/>
      <c r="CC2089" s="104"/>
      <c r="CD2089" s="104"/>
      <c r="CE2089" s="104"/>
      <c r="CF2089" s="104"/>
      <c r="CG2089" s="104"/>
      <c r="CJ2089" s="104"/>
      <c r="CL2089" s="104"/>
      <c r="CM2089" s="104"/>
      <c r="CN2089" s="104"/>
      <c r="CO2089" s="104"/>
      <c r="CP2089" s="104"/>
      <c r="CQ2089" s="104"/>
      <c r="CR2089" s="104"/>
      <c r="CS2089" s="104"/>
      <c r="CT2089" s="104"/>
      <c r="CU2089" s="104"/>
    </row>
    <row r="2090" spans="1:99" ht="13" x14ac:dyDescent="0.3">
      <c r="A2090" s="104"/>
      <c r="B2090" s="104"/>
      <c r="C2090" s="104"/>
      <c r="D2090" s="104"/>
      <c r="E2090" s="104"/>
      <c r="F2090" s="104"/>
      <c r="G2090" s="104"/>
      <c r="H2090" s="104"/>
      <c r="I2090" s="104"/>
      <c r="J2090" s="104"/>
      <c r="K2090" s="104"/>
      <c r="L2090" s="104"/>
      <c r="M2090" s="104"/>
      <c r="P2090" s="104"/>
      <c r="Q2090" s="104"/>
      <c r="U2090" s="104"/>
      <c r="AQ2090" s="104"/>
      <c r="AR2090" s="104"/>
      <c r="AS2090" s="104"/>
      <c r="AT2090" s="104"/>
      <c r="AU2090" s="104"/>
      <c r="AV2090" s="104"/>
      <c r="AW2090" s="104"/>
      <c r="AX2090" s="104"/>
      <c r="AY2090" s="104"/>
      <c r="BH2090" s="104"/>
      <c r="BJ2090" s="104"/>
      <c r="BK2090" s="104"/>
      <c r="BL2090" s="104"/>
      <c r="BM2090" s="104"/>
      <c r="BN2090" s="104"/>
      <c r="BO2090" s="104"/>
      <c r="BP2090" s="104"/>
      <c r="BQ2090" s="104"/>
      <c r="BR2090" s="104"/>
      <c r="BS2090" s="104"/>
      <c r="BT2090" s="104"/>
      <c r="BV2090" s="104"/>
      <c r="BW2090" s="104"/>
      <c r="BX2090" s="104"/>
      <c r="BY2090" s="104"/>
      <c r="BZ2090" s="104"/>
      <c r="CA2090" s="104"/>
      <c r="CB2090" s="104"/>
      <c r="CC2090" s="104"/>
      <c r="CD2090" s="104"/>
      <c r="CE2090" s="104"/>
      <c r="CF2090" s="104"/>
      <c r="CG2090" s="104"/>
      <c r="CJ2090" s="104"/>
      <c r="CL2090" s="104"/>
      <c r="CM2090" s="104"/>
      <c r="CN2090" s="104"/>
      <c r="CO2090" s="104"/>
      <c r="CP2090" s="104"/>
      <c r="CQ2090" s="104"/>
      <c r="CR2090" s="104"/>
      <c r="CS2090" s="104"/>
      <c r="CT2090" s="104"/>
      <c r="CU2090" s="104"/>
    </row>
    <row r="2091" spans="1:99" ht="13" x14ac:dyDescent="0.3">
      <c r="A2091" s="104"/>
      <c r="B2091" s="104"/>
      <c r="C2091" s="104"/>
      <c r="D2091" s="104"/>
      <c r="E2091" s="104"/>
      <c r="F2091" s="104"/>
      <c r="G2091" s="104"/>
      <c r="H2091" s="104"/>
      <c r="I2091" s="104"/>
      <c r="J2091" s="104"/>
      <c r="K2091" s="104"/>
      <c r="L2091" s="104"/>
      <c r="M2091" s="104"/>
      <c r="P2091" s="104"/>
      <c r="Q2091" s="104"/>
      <c r="U2091" s="104"/>
      <c r="AQ2091" s="104"/>
      <c r="AR2091" s="104"/>
      <c r="AS2091" s="104"/>
      <c r="AT2091" s="104"/>
      <c r="AU2091" s="104"/>
      <c r="AV2091" s="104"/>
      <c r="AW2091" s="104"/>
      <c r="AX2091" s="104"/>
      <c r="AY2091" s="104"/>
      <c r="BH2091" s="104"/>
      <c r="BJ2091" s="104"/>
      <c r="BK2091" s="104"/>
      <c r="BL2091" s="104"/>
      <c r="BM2091" s="104"/>
      <c r="BN2091" s="104"/>
      <c r="BO2091" s="104"/>
      <c r="BP2091" s="104"/>
      <c r="BQ2091" s="104"/>
      <c r="BR2091" s="104"/>
      <c r="BS2091" s="104"/>
      <c r="BT2091" s="104"/>
      <c r="BV2091" s="104"/>
      <c r="BW2091" s="104"/>
      <c r="BX2091" s="104"/>
      <c r="BY2091" s="104"/>
      <c r="BZ2091" s="104"/>
      <c r="CA2091" s="104"/>
      <c r="CB2091" s="104"/>
      <c r="CC2091" s="104"/>
      <c r="CD2091" s="104"/>
      <c r="CE2091" s="104"/>
      <c r="CF2091" s="104"/>
      <c r="CG2091" s="104"/>
      <c r="CJ2091" s="104"/>
      <c r="CL2091" s="104"/>
      <c r="CM2091" s="104"/>
      <c r="CN2091" s="104"/>
      <c r="CO2091" s="104"/>
      <c r="CP2091" s="104"/>
      <c r="CQ2091" s="104"/>
      <c r="CR2091" s="104"/>
      <c r="CS2091" s="104"/>
      <c r="CT2091" s="104"/>
      <c r="CU2091" s="104"/>
    </row>
    <row r="2092" spans="1:99" ht="13" x14ac:dyDescent="0.3">
      <c r="A2092" s="104"/>
      <c r="B2092" s="104"/>
      <c r="C2092" s="104"/>
      <c r="D2092" s="104"/>
      <c r="E2092" s="104"/>
      <c r="F2092" s="104"/>
      <c r="G2092" s="104"/>
      <c r="H2092" s="104"/>
      <c r="I2092" s="104"/>
      <c r="J2092" s="104"/>
      <c r="K2092" s="104"/>
      <c r="L2092" s="104"/>
      <c r="M2092" s="104"/>
      <c r="P2092" s="104"/>
      <c r="Q2092" s="104"/>
      <c r="U2092" s="104"/>
      <c r="AQ2092" s="104"/>
      <c r="AR2092" s="104"/>
      <c r="AS2092" s="104"/>
      <c r="AT2092" s="104"/>
      <c r="AU2092" s="104"/>
      <c r="AV2092" s="104"/>
      <c r="AW2092" s="104"/>
      <c r="AX2092" s="104"/>
      <c r="AY2092" s="104"/>
      <c r="BH2092" s="104"/>
      <c r="BJ2092" s="104"/>
      <c r="BK2092" s="104"/>
      <c r="BL2092" s="104"/>
      <c r="BM2092" s="104"/>
      <c r="BN2092" s="104"/>
      <c r="BO2092" s="104"/>
      <c r="BP2092" s="104"/>
      <c r="BQ2092" s="104"/>
      <c r="BR2092" s="104"/>
      <c r="BS2092" s="104"/>
      <c r="BT2092" s="104"/>
      <c r="BV2092" s="104"/>
      <c r="BW2092" s="104"/>
      <c r="BX2092" s="104"/>
      <c r="BY2092" s="104"/>
      <c r="BZ2092" s="104"/>
      <c r="CA2092" s="104"/>
      <c r="CB2092" s="104"/>
      <c r="CC2092" s="104"/>
      <c r="CD2092" s="104"/>
      <c r="CE2092" s="104"/>
      <c r="CF2092" s="104"/>
      <c r="CG2092" s="104"/>
      <c r="CJ2092" s="104"/>
      <c r="CL2092" s="104"/>
      <c r="CM2092" s="104"/>
      <c r="CN2092" s="104"/>
      <c r="CO2092" s="104"/>
      <c r="CP2092" s="104"/>
      <c r="CQ2092" s="104"/>
      <c r="CR2092" s="104"/>
      <c r="CS2092" s="104"/>
      <c r="CT2092" s="104"/>
      <c r="CU2092" s="104"/>
    </row>
    <row r="2093" spans="1:99" ht="13" x14ac:dyDescent="0.3">
      <c r="A2093" s="104"/>
      <c r="B2093" s="104"/>
      <c r="C2093" s="104"/>
      <c r="D2093" s="104"/>
      <c r="E2093" s="104"/>
      <c r="F2093" s="104"/>
      <c r="G2093" s="104"/>
      <c r="H2093" s="104"/>
      <c r="I2093" s="104"/>
      <c r="J2093" s="104"/>
      <c r="K2093" s="104"/>
      <c r="L2093" s="104"/>
      <c r="M2093" s="104"/>
      <c r="P2093" s="104"/>
      <c r="Q2093" s="104"/>
      <c r="U2093" s="104"/>
      <c r="AQ2093" s="104"/>
      <c r="AR2093" s="104"/>
      <c r="AS2093" s="104"/>
      <c r="AT2093" s="104"/>
      <c r="AU2093" s="104"/>
      <c r="AV2093" s="104"/>
      <c r="AW2093" s="104"/>
      <c r="AX2093" s="104"/>
      <c r="AY2093" s="104"/>
      <c r="BH2093" s="104"/>
      <c r="BJ2093" s="104"/>
      <c r="BK2093" s="104"/>
      <c r="BL2093" s="104"/>
      <c r="BM2093" s="104"/>
      <c r="BN2093" s="104"/>
      <c r="BO2093" s="104"/>
      <c r="BP2093" s="104"/>
      <c r="BQ2093" s="104"/>
      <c r="BR2093" s="104"/>
      <c r="BS2093" s="104"/>
      <c r="BT2093" s="104"/>
      <c r="BV2093" s="104"/>
      <c r="BW2093" s="104"/>
      <c r="BX2093" s="104"/>
      <c r="BY2093" s="104"/>
      <c r="BZ2093" s="104"/>
      <c r="CA2093" s="104"/>
      <c r="CB2093" s="104"/>
      <c r="CC2093" s="104"/>
      <c r="CD2093" s="104"/>
      <c r="CE2093" s="104"/>
      <c r="CF2093" s="104"/>
      <c r="CG2093" s="104"/>
      <c r="CJ2093" s="104"/>
      <c r="CL2093" s="104"/>
      <c r="CM2093" s="104"/>
      <c r="CN2093" s="104"/>
      <c r="CO2093" s="104"/>
      <c r="CP2093" s="104"/>
      <c r="CQ2093" s="104"/>
      <c r="CR2093" s="104"/>
      <c r="CS2093" s="104"/>
      <c r="CT2093" s="104"/>
      <c r="CU2093" s="104"/>
    </row>
    <row r="2094" spans="1:99" ht="13" x14ac:dyDescent="0.3">
      <c r="A2094" s="104"/>
      <c r="B2094" s="104"/>
      <c r="C2094" s="104"/>
      <c r="D2094" s="104"/>
      <c r="E2094" s="104"/>
      <c r="F2094" s="104"/>
      <c r="G2094" s="104"/>
      <c r="H2094" s="104"/>
      <c r="I2094" s="104"/>
      <c r="J2094" s="104"/>
      <c r="K2094" s="104"/>
      <c r="L2094" s="104"/>
      <c r="M2094" s="104"/>
      <c r="P2094" s="104"/>
      <c r="Q2094" s="104"/>
      <c r="U2094" s="104"/>
      <c r="AQ2094" s="104"/>
      <c r="AR2094" s="104"/>
      <c r="AS2094" s="104"/>
      <c r="AT2094" s="104"/>
      <c r="AU2094" s="104"/>
      <c r="AV2094" s="104"/>
      <c r="AW2094" s="104"/>
      <c r="AX2094" s="104"/>
      <c r="AY2094" s="104"/>
      <c r="BH2094" s="104"/>
      <c r="BJ2094" s="104"/>
      <c r="BK2094" s="104"/>
      <c r="BL2094" s="104"/>
      <c r="BM2094" s="104"/>
      <c r="BN2094" s="104"/>
      <c r="BO2094" s="104"/>
      <c r="BP2094" s="104"/>
      <c r="BQ2094" s="104"/>
      <c r="BR2094" s="104"/>
      <c r="BS2094" s="104"/>
      <c r="BT2094" s="104"/>
      <c r="BV2094" s="104"/>
      <c r="BW2094" s="104"/>
      <c r="BX2094" s="104"/>
      <c r="BY2094" s="104"/>
      <c r="BZ2094" s="104"/>
      <c r="CA2094" s="104"/>
      <c r="CB2094" s="104"/>
      <c r="CC2094" s="104"/>
      <c r="CD2094" s="104"/>
      <c r="CE2094" s="104"/>
      <c r="CF2094" s="104"/>
      <c r="CG2094" s="104"/>
      <c r="CJ2094" s="104"/>
      <c r="CL2094" s="104"/>
      <c r="CM2094" s="104"/>
      <c r="CN2094" s="104"/>
      <c r="CO2094" s="104"/>
      <c r="CP2094" s="104"/>
      <c r="CQ2094" s="104"/>
      <c r="CR2094" s="104"/>
      <c r="CS2094" s="104"/>
      <c r="CT2094" s="104"/>
      <c r="CU2094" s="104"/>
    </row>
    <row r="2095" spans="1:99" ht="13" x14ac:dyDescent="0.3">
      <c r="A2095" s="104"/>
      <c r="B2095" s="104"/>
      <c r="C2095" s="104"/>
      <c r="D2095" s="104"/>
      <c r="E2095" s="104"/>
      <c r="F2095" s="104"/>
      <c r="G2095" s="104"/>
      <c r="H2095" s="104"/>
      <c r="I2095" s="104"/>
      <c r="J2095" s="104"/>
      <c r="K2095" s="104"/>
      <c r="L2095" s="104"/>
      <c r="M2095" s="104"/>
      <c r="P2095" s="104"/>
      <c r="Q2095" s="104"/>
      <c r="U2095" s="104"/>
      <c r="AQ2095" s="104"/>
      <c r="AR2095" s="104"/>
      <c r="AS2095" s="104"/>
      <c r="AT2095" s="104"/>
      <c r="AU2095" s="104"/>
      <c r="AV2095" s="104"/>
      <c r="AW2095" s="104"/>
      <c r="AX2095" s="104"/>
      <c r="AY2095" s="104"/>
      <c r="BH2095" s="104"/>
      <c r="BJ2095" s="104"/>
      <c r="BK2095" s="104"/>
      <c r="BL2095" s="104"/>
      <c r="BM2095" s="104"/>
      <c r="BN2095" s="104"/>
      <c r="BO2095" s="104"/>
      <c r="BP2095" s="104"/>
      <c r="BQ2095" s="104"/>
      <c r="BR2095" s="104"/>
      <c r="BS2095" s="104"/>
      <c r="BT2095" s="104"/>
      <c r="BV2095" s="104"/>
      <c r="BW2095" s="104"/>
      <c r="BX2095" s="104"/>
      <c r="BY2095" s="104"/>
      <c r="BZ2095" s="104"/>
      <c r="CA2095" s="104"/>
      <c r="CB2095" s="104"/>
      <c r="CC2095" s="104"/>
      <c r="CD2095" s="104"/>
      <c r="CE2095" s="104"/>
      <c r="CF2095" s="104"/>
      <c r="CG2095" s="104"/>
      <c r="CJ2095" s="104"/>
      <c r="CL2095" s="104"/>
      <c r="CM2095" s="104"/>
      <c r="CN2095" s="104"/>
      <c r="CO2095" s="104"/>
      <c r="CP2095" s="104"/>
      <c r="CQ2095" s="104"/>
      <c r="CR2095" s="104"/>
      <c r="CS2095" s="104"/>
      <c r="CT2095" s="104"/>
      <c r="CU2095" s="104"/>
    </row>
    <row r="2096" spans="1:99" ht="13" x14ac:dyDescent="0.3">
      <c r="A2096" s="104"/>
      <c r="B2096" s="104"/>
      <c r="C2096" s="104"/>
      <c r="D2096" s="104"/>
      <c r="E2096" s="104"/>
      <c r="F2096" s="104"/>
      <c r="G2096" s="104"/>
      <c r="H2096" s="104"/>
      <c r="I2096" s="104"/>
      <c r="J2096" s="104"/>
      <c r="K2096" s="104"/>
      <c r="L2096" s="104"/>
      <c r="M2096" s="104"/>
      <c r="P2096" s="104"/>
      <c r="Q2096" s="104"/>
      <c r="U2096" s="104"/>
      <c r="AQ2096" s="104"/>
      <c r="AR2096" s="104"/>
      <c r="AS2096" s="104"/>
      <c r="AT2096" s="104"/>
      <c r="AU2096" s="104"/>
      <c r="AV2096" s="104"/>
      <c r="AW2096" s="104"/>
      <c r="AX2096" s="104"/>
      <c r="AY2096" s="104"/>
      <c r="BH2096" s="104"/>
      <c r="BJ2096" s="104"/>
      <c r="BK2096" s="104"/>
      <c r="BL2096" s="104"/>
      <c r="BM2096" s="104"/>
      <c r="BN2096" s="104"/>
      <c r="BO2096" s="104"/>
      <c r="BP2096" s="104"/>
      <c r="BQ2096" s="104"/>
      <c r="BR2096" s="104"/>
      <c r="BS2096" s="104"/>
      <c r="BT2096" s="104"/>
      <c r="BV2096" s="104"/>
      <c r="BW2096" s="104"/>
      <c r="BX2096" s="104"/>
      <c r="BY2096" s="104"/>
      <c r="BZ2096" s="104"/>
      <c r="CA2096" s="104"/>
      <c r="CB2096" s="104"/>
      <c r="CC2096" s="104"/>
      <c r="CD2096" s="104"/>
      <c r="CE2096" s="104"/>
      <c r="CF2096" s="104"/>
      <c r="CG2096" s="104"/>
      <c r="CJ2096" s="104"/>
      <c r="CL2096" s="104"/>
      <c r="CM2096" s="104"/>
      <c r="CN2096" s="104"/>
      <c r="CO2096" s="104"/>
      <c r="CP2096" s="104"/>
      <c r="CQ2096" s="104"/>
      <c r="CR2096" s="104"/>
      <c r="CS2096" s="104"/>
      <c r="CT2096" s="104"/>
      <c r="CU2096" s="104"/>
    </row>
    <row r="2097" spans="1:99" ht="13" x14ac:dyDescent="0.3">
      <c r="A2097" s="104"/>
      <c r="B2097" s="104"/>
      <c r="C2097" s="104"/>
      <c r="D2097" s="104"/>
      <c r="E2097" s="104"/>
      <c r="F2097" s="104"/>
      <c r="G2097" s="104"/>
      <c r="H2097" s="104"/>
      <c r="I2097" s="104"/>
      <c r="J2097" s="104"/>
      <c r="K2097" s="104"/>
      <c r="L2097" s="104"/>
      <c r="M2097" s="104"/>
      <c r="P2097" s="104"/>
      <c r="Q2097" s="104"/>
      <c r="U2097" s="104"/>
      <c r="AQ2097" s="104"/>
      <c r="AR2097" s="104"/>
      <c r="AS2097" s="104"/>
      <c r="AT2097" s="104"/>
      <c r="AU2097" s="104"/>
      <c r="AV2097" s="104"/>
      <c r="AW2097" s="104"/>
      <c r="AX2097" s="104"/>
      <c r="AY2097" s="104"/>
      <c r="BH2097" s="104"/>
      <c r="BJ2097" s="104"/>
      <c r="BK2097" s="104"/>
      <c r="BL2097" s="104"/>
      <c r="BM2097" s="104"/>
      <c r="BN2097" s="104"/>
      <c r="BO2097" s="104"/>
      <c r="BP2097" s="104"/>
      <c r="BQ2097" s="104"/>
      <c r="BR2097" s="104"/>
      <c r="BS2097" s="104"/>
      <c r="BT2097" s="104"/>
      <c r="BV2097" s="104"/>
      <c r="BW2097" s="104"/>
      <c r="BX2097" s="104"/>
      <c r="BY2097" s="104"/>
      <c r="BZ2097" s="104"/>
      <c r="CA2097" s="104"/>
      <c r="CB2097" s="104"/>
      <c r="CC2097" s="104"/>
      <c r="CD2097" s="104"/>
      <c r="CE2097" s="104"/>
      <c r="CF2097" s="104"/>
      <c r="CG2097" s="104"/>
      <c r="CJ2097" s="104"/>
      <c r="CL2097" s="104"/>
      <c r="CM2097" s="104"/>
      <c r="CN2097" s="104"/>
      <c r="CO2097" s="104"/>
      <c r="CP2097" s="104"/>
      <c r="CQ2097" s="104"/>
      <c r="CR2097" s="104"/>
      <c r="CS2097" s="104"/>
      <c r="CT2097" s="104"/>
      <c r="CU2097" s="104"/>
    </row>
    <row r="2098" spans="1:99" ht="13" x14ac:dyDescent="0.3">
      <c r="A2098" s="104"/>
      <c r="B2098" s="104"/>
      <c r="C2098" s="104"/>
      <c r="D2098" s="104"/>
      <c r="E2098" s="104"/>
      <c r="F2098" s="104"/>
      <c r="G2098" s="104"/>
      <c r="H2098" s="104"/>
      <c r="I2098" s="104"/>
      <c r="J2098" s="104"/>
      <c r="K2098" s="104"/>
      <c r="L2098" s="104"/>
      <c r="M2098" s="104"/>
      <c r="P2098" s="104"/>
      <c r="Q2098" s="104"/>
      <c r="U2098" s="104"/>
      <c r="AQ2098" s="104"/>
      <c r="AR2098" s="104"/>
      <c r="AS2098" s="104"/>
      <c r="AT2098" s="104"/>
      <c r="AU2098" s="104"/>
      <c r="AV2098" s="104"/>
      <c r="AW2098" s="104"/>
      <c r="AX2098" s="104"/>
      <c r="AY2098" s="104"/>
      <c r="BH2098" s="104"/>
      <c r="BJ2098" s="104"/>
      <c r="BK2098" s="104"/>
      <c r="BL2098" s="104"/>
      <c r="BM2098" s="104"/>
      <c r="BN2098" s="104"/>
      <c r="BO2098" s="104"/>
      <c r="BP2098" s="104"/>
      <c r="BQ2098" s="104"/>
      <c r="BR2098" s="104"/>
      <c r="BS2098" s="104"/>
      <c r="BT2098" s="104"/>
      <c r="BV2098" s="104"/>
      <c r="BW2098" s="104"/>
      <c r="BX2098" s="104"/>
      <c r="BY2098" s="104"/>
      <c r="BZ2098" s="104"/>
      <c r="CA2098" s="104"/>
      <c r="CB2098" s="104"/>
      <c r="CC2098" s="104"/>
      <c r="CD2098" s="104"/>
      <c r="CE2098" s="104"/>
      <c r="CF2098" s="104"/>
      <c r="CG2098" s="104"/>
      <c r="CJ2098" s="104"/>
      <c r="CL2098" s="104"/>
      <c r="CM2098" s="104"/>
      <c r="CN2098" s="104"/>
      <c r="CO2098" s="104"/>
      <c r="CP2098" s="104"/>
      <c r="CQ2098" s="104"/>
      <c r="CR2098" s="104"/>
      <c r="CS2098" s="104"/>
      <c r="CT2098" s="104"/>
      <c r="CU2098" s="104"/>
    </row>
    <row r="2099" spans="1:99" ht="13" x14ac:dyDescent="0.3">
      <c r="A2099" s="104"/>
      <c r="B2099" s="104"/>
      <c r="C2099" s="104"/>
      <c r="D2099" s="104"/>
      <c r="E2099" s="104"/>
      <c r="F2099" s="104"/>
      <c r="G2099" s="104"/>
      <c r="H2099" s="104"/>
      <c r="I2099" s="104"/>
      <c r="J2099" s="104"/>
      <c r="K2099" s="104"/>
      <c r="L2099" s="104"/>
      <c r="M2099" s="104"/>
      <c r="P2099" s="104"/>
      <c r="Q2099" s="104"/>
      <c r="U2099" s="104"/>
      <c r="AQ2099" s="104"/>
      <c r="AR2099" s="104"/>
      <c r="AS2099" s="104"/>
      <c r="AT2099" s="104"/>
      <c r="AU2099" s="104"/>
      <c r="AV2099" s="104"/>
      <c r="AW2099" s="104"/>
      <c r="AX2099" s="104"/>
      <c r="AY2099" s="104"/>
      <c r="BH2099" s="104"/>
      <c r="BJ2099" s="104"/>
      <c r="BK2099" s="104"/>
      <c r="BL2099" s="104"/>
      <c r="BM2099" s="104"/>
      <c r="BN2099" s="104"/>
      <c r="BO2099" s="104"/>
      <c r="BP2099" s="104"/>
      <c r="BQ2099" s="104"/>
      <c r="BR2099" s="104"/>
      <c r="BS2099" s="104"/>
      <c r="BT2099" s="104"/>
      <c r="BV2099" s="104"/>
      <c r="BW2099" s="104"/>
      <c r="BX2099" s="104"/>
      <c r="BY2099" s="104"/>
      <c r="BZ2099" s="104"/>
      <c r="CA2099" s="104"/>
      <c r="CB2099" s="104"/>
      <c r="CC2099" s="104"/>
      <c r="CD2099" s="104"/>
      <c r="CE2099" s="104"/>
      <c r="CF2099" s="104"/>
      <c r="CG2099" s="104"/>
      <c r="CJ2099" s="104"/>
      <c r="CL2099" s="104"/>
      <c r="CM2099" s="104"/>
      <c r="CN2099" s="104"/>
      <c r="CO2099" s="104"/>
      <c r="CP2099" s="104"/>
      <c r="CQ2099" s="104"/>
      <c r="CR2099" s="104"/>
      <c r="CS2099" s="104"/>
      <c r="CT2099" s="104"/>
      <c r="CU2099" s="104"/>
    </row>
    <row r="2100" spans="1:99" ht="13" x14ac:dyDescent="0.3">
      <c r="A2100" s="104"/>
      <c r="B2100" s="104"/>
      <c r="C2100" s="104"/>
      <c r="D2100" s="104"/>
      <c r="E2100" s="104"/>
      <c r="F2100" s="104"/>
      <c r="G2100" s="104"/>
      <c r="H2100" s="104"/>
      <c r="I2100" s="104"/>
      <c r="J2100" s="104"/>
      <c r="K2100" s="104"/>
      <c r="L2100" s="104"/>
      <c r="M2100" s="104"/>
      <c r="P2100" s="104"/>
      <c r="Q2100" s="104"/>
      <c r="U2100" s="104"/>
      <c r="AQ2100" s="104"/>
      <c r="AR2100" s="104"/>
      <c r="AS2100" s="104"/>
      <c r="AT2100" s="104"/>
      <c r="AU2100" s="104"/>
      <c r="AV2100" s="104"/>
      <c r="AW2100" s="104"/>
      <c r="AX2100" s="104"/>
      <c r="AY2100" s="104"/>
      <c r="BH2100" s="104"/>
      <c r="BJ2100" s="104"/>
      <c r="BK2100" s="104"/>
      <c r="BL2100" s="104"/>
      <c r="BM2100" s="104"/>
      <c r="BN2100" s="104"/>
      <c r="BO2100" s="104"/>
      <c r="BP2100" s="104"/>
      <c r="BQ2100" s="104"/>
      <c r="BR2100" s="104"/>
      <c r="BS2100" s="104"/>
      <c r="BT2100" s="104"/>
      <c r="BV2100" s="104"/>
      <c r="BW2100" s="104"/>
      <c r="BX2100" s="104"/>
      <c r="BY2100" s="104"/>
      <c r="BZ2100" s="104"/>
      <c r="CA2100" s="104"/>
      <c r="CB2100" s="104"/>
      <c r="CC2100" s="104"/>
      <c r="CD2100" s="104"/>
      <c r="CE2100" s="104"/>
      <c r="CF2100" s="104"/>
      <c r="CG2100" s="104"/>
      <c r="CJ2100" s="104"/>
      <c r="CL2100" s="104"/>
      <c r="CM2100" s="104"/>
      <c r="CN2100" s="104"/>
      <c r="CO2100" s="104"/>
      <c r="CP2100" s="104"/>
      <c r="CQ2100" s="104"/>
      <c r="CR2100" s="104"/>
      <c r="CS2100" s="104"/>
      <c r="CT2100" s="104"/>
      <c r="CU2100" s="104"/>
    </row>
    <row r="2101" spans="1:99" ht="13" x14ac:dyDescent="0.3">
      <c r="A2101" s="104"/>
      <c r="B2101" s="104"/>
      <c r="C2101" s="104"/>
      <c r="D2101" s="104"/>
      <c r="E2101" s="104"/>
      <c r="F2101" s="104"/>
      <c r="G2101" s="104"/>
      <c r="H2101" s="104"/>
      <c r="I2101" s="104"/>
      <c r="J2101" s="104"/>
      <c r="K2101" s="104"/>
      <c r="L2101" s="104"/>
      <c r="M2101" s="104"/>
      <c r="P2101" s="104"/>
      <c r="Q2101" s="104"/>
      <c r="U2101" s="104"/>
      <c r="AQ2101" s="104"/>
      <c r="AR2101" s="104"/>
      <c r="AS2101" s="104"/>
      <c r="AT2101" s="104"/>
      <c r="AU2101" s="104"/>
      <c r="AV2101" s="104"/>
      <c r="AW2101" s="104"/>
      <c r="AX2101" s="104"/>
      <c r="AY2101" s="104"/>
      <c r="BH2101" s="104"/>
      <c r="BJ2101" s="104"/>
      <c r="BK2101" s="104"/>
      <c r="BL2101" s="104"/>
      <c r="BM2101" s="104"/>
      <c r="BN2101" s="104"/>
      <c r="BO2101" s="104"/>
      <c r="BP2101" s="104"/>
      <c r="BQ2101" s="104"/>
      <c r="BR2101" s="104"/>
      <c r="BS2101" s="104"/>
      <c r="BT2101" s="104"/>
      <c r="BV2101" s="104"/>
      <c r="BW2101" s="104"/>
      <c r="BX2101" s="104"/>
      <c r="BY2101" s="104"/>
      <c r="BZ2101" s="104"/>
      <c r="CA2101" s="104"/>
      <c r="CB2101" s="104"/>
      <c r="CC2101" s="104"/>
      <c r="CD2101" s="104"/>
      <c r="CE2101" s="104"/>
      <c r="CF2101" s="104"/>
      <c r="CG2101" s="104"/>
      <c r="CJ2101" s="104"/>
      <c r="CL2101" s="104"/>
      <c r="CM2101" s="104"/>
      <c r="CN2101" s="104"/>
      <c r="CO2101" s="104"/>
      <c r="CP2101" s="104"/>
      <c r="CQ2101" s="104"/>
      <c r="CR2101" s="104"/>
      <c r="CS2101" s="104"/>
      <c r="CT2101" s="104"/>
      <c r="CU2101" s="104"/>
    </row>
    <row r="2102" spans="1:99" ht="13" x14ac:dyDescent="0.3">
      <c r="A2102" s="104"/>
      <c r="B2102" s="104"/>
      <c r="C2102" s="104"/>
      <c r="D2102" s="104"/>
      <c r="E2102" s="104"/>
      <c r="F2102" s="104"/>
      <c r="G2102" s="104"/>
      <c r="H2102" s="104"/>
      <c r="I2102" s="104"/>
      <c r="J2102" s="104"/>
      <c r="K2102" s="104"/>
      <c r="L2102" s="104"/>
      <c r="M2102" s="104"/>
      <c r="P2102" s="104"/>
      <c r="Q2102" s="104"/>
      <c r="U2102" s="104"/>
      <c r="AQ2102" s="104"/>
      <c r="AR2102" s="104"/>
      <c r="AS2102" s="104"/>
      <c r="AT2102" s="104"/>
      <c r="AU2102" s="104"/>
      <c r="AV2102" s="104"/>
      <c r="AW2102" s="104"/>
      <c r="AX2102" s="104"/>
      <c r="AY2102" s="104"/>
      <c r="BH2102" s="104"/>
      <c r="BJ2102" s="104"/>
      <c r="BK2102" s="104"/>
      <c r="BL2102" s="104"/>
      <c r="BM2102" s="104"/>
      <c r="BN2102" s="104"/>
      <c r="BO2102" s="104"/>
      <c r="BP2102" s="104"/>
      <c r="BQ2102" s="104"/>
      <c r="BR2102" s="104"/>
      <c r="BS2102" s="104"/>
      <c r="BT2102" s="104"/>
      <c r="BV2102" s="104"/>
      <c r="BW2102" s="104"/>
      <c r="BX2102" s="104"/>
      <c r="BY2102" s="104"/>
      <c r="BZ2102" s="104"/>
      <c r="CA2102" s="104"/>
      <c r="CB2102" s="104"/>
      <c r="CC2102" s="104"/>
      <c r="CD2102" s="104"/>
      <c r="CE2102" s="104"/>
      <c r="CF2102" s="104"/>
      <c r="CG2102" s="104"/>
      <c r="CJ2102" s="104"/>
      <c r="CL2102" s="104"/>
      <c r="CM2102" s="104"/>
      <c r="CN2102" s="104"/>
      <c r="CO2102" s="104"/>
      <c r="CP2102" s="104"/>
      <c r="CQ2102" s="104"/>
      <c r="CR2102" s="104"/>
      <c r="CS2102" s="104"/>
      <c r="CT2102" s="104"/>
      <c r="CU2102" s="104"/>
    </row>
    <row r="2103" spans="1:99" ht="13" x14ac:dyDescent="0.3">
      <c r="A2103" s="104"/>
      <c r="B2103" s="104"/>
      <c r="C2103" s="104"/>
      <c r="D2103" s="104"/>
      <c r="E2103" s="104"/>
      <c r="F2103" s="104"/>
      <c r="G2103" s="104"/>
      <c r="H2103" s="104"/>
      <c r="I2103" s="104"/>
      <c r="J2103" s="104"/>
      <c r="K2103" s="104"/>
      <c r="L2103" s="104"/>
      <c r="M2103" s="104"/>
      <c r="P2103" s="104"/>
      <c r="Q2103" s="104"/>
      <c r="U2103" s="104"/>
      <c r="AQ2103" s="104"/>
      <c r="AR2103" s="104"/>
      <c r="AS2103" s="104"/>
      <c r="AT2103" s="104"/>
      <c r="AU2103" s="104"/>
      <c r="AV2103" s="104"/>
      <c r="AW2103" s="104"/>
      <c r="AX2103" s="104"/>
      <c r="AY2103" s="104"/>
      <c r="BH2103" s="104"/>
      <c r="BJ2103" s="104"/>
      <c r="BK2103" s="104"/>
      <c r="BL2103" s="104"/>
      <c r="BM2103" s="104"/>
      <c r="BN2103" s="104"/>
      <c r="BO2103" s="104"/>
      <c r="BP2103" s="104"/>
      <c r="BQ2103" s="104"/>
      <c r="BR2103" s="104"/>
      <c r="BS2103" s="104"/>
      <c r="BT2103" s="104"/>
      <c r="BV2103" s="104"/>
      <c r="BW2103" s="104"/>
      <c r="BX2103" s="104"/>
      <c r="BY2103" s="104"/>
      <c r="BZ2103" s="104"/>
      <c r="CA2103" s="104"/>
      <c r="CB2103" s="104"/>
      <c r="CC2103" s="104"/>
      <c r="CD2103" s="104"/>
      <c r="CE2103" s="104"/>
      <c r="CF2103" s="104"/>
      <c r="CG2103" s="104"/>
      <c r="CJ2103" s="104"/>
      <c r="CL2103" s="104"/>
      <c r="CM2103" s="104"/>
      <c r="CN2103" s="104"/>
      <c r="CO2103" s="104"/>
      <c r="CP2103" s="104"/>
      <c r="CQ2103" s="104"/>
      <c r="CR2103" s="104"/>
      <c r="CS2103" s="104"/>
      <c r="CT2103" s="104"/>
      <c r="CU2103" s="104"/>
    </row>
    <row r="2104" spans="1:99" ht="13" x14ac:dyDescent="0.3">
      <c r="A2104" s="104"/>
      <c r="B2104" s="104"/>
      <c r="C2104" s="104"/>
      <c r="D2104" s="104"/>
      <c r="E2104" s="104"/>
      <c r="F2104" s="104"/>
      <c r="G2104" s="104"/>
      <c r="H2104" s="104"/>
      <c r="I2104" s="104"/>
      <c r="J2104" s="104"/>
      <c r="K2104" s="104"/>
      <c r="L2104" s="104"/>
      <c r="M2104" s="104"/>
      <c r="P2104" s="104"/>
      <c r="Q2104" s="104"/>
      <c r="U2104" s="104"/>
      <c r="AQ2104" s="104"/>
      <c r="AR2104" s="104"/>
      <c r="AS2104" s="104"/>
      <c r="AT2104" s="104"/>
      <c r="AU2104" s="104"/>
      <c r="AV2104" s="104"/>
      <c r="AW2104" s="104"/>
      <c r="AX2104" s="104"/>
      <c r="AY2104" s="104"/>
      <c r="BH2104" s="104"/>
      <c r="BJ2104" s="104"/>
      <c r="BK2104" s="104"/>
      <c r="BL2104" s="104"/>
      <c r="BM2104" s="104"/>
      <c r="BN2104" s="104"/>
      <c r="BO2104" s="104"/>
      <c r="BP2104" s="104"/>
      <c r="BQ2104" s="104"/>
      <c r="BR2104" s="104"/>
      <c r="BS2104" s="104"/>
      <c r="BT2104" s="104"/>
      <c r="BV2104" s="104"/>
      <c r="BW2104" s="104"/>
      <c r="BX2104" s="104"/>
      <c r="BY2104" s="104"/>
      <c r="BZ2104" s="104"/>
      <c r="CA2104" s="104"/>
      <c r="CB2104" s="104"/>
      <c r="CC2104" s="104"/>
      <c r="CD2104" s="104"/>
      <c r="CE2104" s="104"/>
      <c r="CF2104" s="104"/>
      <c r="CG2104" s="104"/>
      <c r="CJ2104" s="104"/>
      <c r="CL2104" s="104"/>
      <c r="CM2104" s="104"/>
      <c r="CN2104" s="104"/>
      <c r="CO2104" s="104"/>
      <c r="CP2104" s="104"/>
      <c r="CQ2104" s="104"/>
      <c r="CR2104" s="104"/>
      <c r="CS2104" s="104"/>
      <c r="CT2104" s="104"/>
      <c r="CU2104" s="104"/>
    </row>
    <row r="2105" spans="1:99" ht="13" x14ac:dyDescent="0.3">
      <c r="A2105" s="104"/>
      <c r="B2105" s="104"/>
      <c r="C2105" s="104"/>
      <c r="D2105" s="104"/>
      <c r="E2105" s="104"/>
      <c r="F2105" s="104"/>
      <c r="G2105" s="104"/>
      <c r="H2105" s="104"/>
      <c r="I2105" s="104"/>
      <c r="J2105" s="104"/>
      <c r="K2105" s="104"/>
      <c r="L2105" s="104"/>
      <c r="M2105" s="104"/>
      <c r="P2105" s="104"/>
      <c r="Q2105" s="104"/>
      <c r="U2105" s="104"/>
      <c r="AQ2105" s="104"/>
      <c r="AR2105" s="104"/>
      <c r="AS2105" s="104"/>
      <c r="AT2105" s="104"/>
      <c r="AU2105" s="104"/>
      <c r="AV2105" s="104"/>
      <c r="AW2105" s="104"/>
      <c r="AX2105" s="104"/>
      <c r="AY2105" s="104"/>
      <c r="BH2105" s="104"/>
      <c r="BJ2105" s="104"/>
      <c r="BK2105" s="104"/>
      <c r="BL2105" s="104"/>
      <c r="BM2105" s="104"/>
      <c r="BN2105" s="104"/>
      <c r="BO2105" s="104"/>
      <c r="BP2105" s="104"/>
      <c r="BQ2105" s="104"/>
      <c r="BR2105" s="104"/>
      <c r="BS2105" s="104"/>
      <c r="BT2105" s="104"/>
      <c r="BV2105" s="104"/>
      <c r="BW2105" s="104"/>
      <c r="BX2105" s="104"/>
      <c r="BY2105" s="104"/>
      <c r="BZ2105" s="104"/>
      <c r="CA2105" s="104"/>
      <c r="CB2105" s="104"/>
      <c r="CC2105" s="104"/>
      <c r="CD2105" s="104"/>
      <c r="CE2105" s="104"/>
      <c r="CF2105" s="104"/>
      <c r="CG2105" s="104"/>
      <c r="CJ2105" s="104"/>
      <c r="CL2105" s="104"/>
      <c r="CM2105" s="104"/>
      <c r="CN2105" s="104"/>
      <c r="CO2105" s="104"/>
      <c r="CP2105" s="104"/>
      <c r="CQ2105" s="104"/>
      <c r="CR2105" s="104"/>
      <c r="CS2105" s="104"/>
      <c r="CT2105" s="104"/>
      <c r="CU2105" s="104"/>
    </row>
    <row r="2106" spans="1:99" ht="13" x14ac:dyDescent="0.3">
      <c r="A2106" s="104"/>
      <c r="B2106" s="104"/>
      <c r="C2106" s="104"/>
      <c r="D2106" s="104"/>
      <c r="E2106" s="104"/>
      <c r="F2106" s="104"/>
      <c r="G2106" s="104"/>
      <c r="H2106" s="104"/>
      <c r="I2106" s="104"/>
      <c r="J2106" s="104"/>
      <c r="K2106" s="104"/>
      <c r="L2106" s="104"/>
      <c r="M2106" s="104"/>
      <c r="P2106" s="104"/>
      <c r="Q2106" s="104"/>
      <c r="U2106" s="104"/>
      <c r="AQ2106" s="104"/>
      <c r="AR2106" s="104"/>
      <c r="AS2106" s="104"/>
      <c r="AT2106" s="104"/>
      <c r="AU2106" s="104"/>
      <c r="AV2106" s="104"/>
      <c r="AW2106" s="104"/>
      <c r="AX2106" s="104"/>
      <c r="AY2106" s="104"/>
      <c r="BH2106" s="104"/>
      <c r="BJ2106" s="104"/>
      <c r="BK2106" s="104"/>
      <c r="BL2106" s="104"/>
      <c r="BM2106" s="104"/>
      <c r="BN2106" s="104"/>
      <c r="BO2106" s="104"/>
      <c r="BP2106" s="104"/>
      <c r="BQ2106" s="104"/>
      <c r="BR2106" s="104"/>
      <c r="BS2106" s="104"/>
      <c r="BT2106" s="104"/>
      <c r="BV2106" s="104"/>
      <c r="BW2106" s="104"/>
      <c r="BX2106" s="104"/>
      <c r="BY2106" s="104"/>
      <c r="BZ2106" s="104"/>
      <c r="CA2106" s="104"/>
      <c r="CB2106" s="104"/>
      <c r="CC2106" s="104"/>
      <c r="CD2106" s="104"/>
      <c r="CE2106" s="104"/>
      <c r="CF2106" s="104"/>
      <c r="CG2106" s="104"/>
      <c r="CJ2106" s="104"/>
      <c r="CL2106" s="104"/>
      <c r="CM2106" s="104"/>
      <c r="CN2106" s="104"/>
      <c r="CO2106" s="104"/>
      <c r="CP2106" s="104"/>
      <c r="CQ2106" s="104"/>
      <c r="CR2106" s="104"/>
      <c r="CS2106" s="104"/>
      <c r="CT2106" s="104"/>
      <c r="CU2106" s="104"/>
    </row>
    <row r="2107" spans="1:99" ht="13" x14ac:dyDescent="0.3">
      <c r="A2107" s="104"/>
      <c r="B2107" s="104"/>
      <c r="C2107" s="104"/>
      <c r="D2107" s="104"/>
      <c r="E2107" s="104"/>
      <c r="F2107" s="104"/>
      <c r="G2107" s="104"/>
      <c r="H2107" s="104"/>
      <c r="I2107" s="104"/>
      <c r="J2107" s="104"/>
      <c r="K2107" s="104"/>
      <c r="L2107" s="104"/>
      <c r="M2107" s="104"/>
      <c r="P2107" s="104"/>
      <c r="Q2107" s="104"/>
      <c r="U2107" s="104"/>
      <c r="AQ2107" s="104"/>
      <c r="AR2107" s="104"/>
      <c r="AS2107" s="104"/>
      <c r="AT2107" s="104"/>
      <c r="AU2107" s="104"/>
      <c r="AV2107" s="104"/>
      <c r="AW2107" s="104"/>
      <c r="AX2107" s="104"/>
      <c r="AY2107" s="104"/>
      <c r="BH2107" s="104"/>
      <c r="BJ2107" s="104"/>
      <c r="BK2107" s="104"/>
      <c r="BL2107" s="104"/>
      <c r="BM2107" s="104"/>
      <c r="BN2107" s="104"/>
      <c r="BO2107" s="104"/>
      <c r="BP2107" s="104"/>
      <c r="BQ2107" s="104"/>
      <c r="BR2107" s="104"/>
      <c r="BS2107" s="104"/>
      <c r="BT2107" s="104"/>
      <c r="BV2107" s="104"/>
      <c r="BW2107" s="104"/>
      <c r="BX2107" s="104"/>
      <c r="BY2107" s="104"/>
      <c r="BZ2107" s="104"/>
      <c r="CA2107" s="104"/>
      <c r="CB2107" s="104"/>
      <c r="CC2107" s="104"/>
      <c r="CD2107" s="104"/>
      <c r="CE2107" s="104"/>
      <c r="CF2107" s="104"/>
      <c r="CG2107" s="104"/>
      <c r="CJ2107" s="104"/>
      <c r="CL2107" s="104"/>
      <c r="CM2107" s="104"/>
      <c r="CN2107" s="104"/>
      <c r="CO2107" s="104"/>
      <c r="CP2107" s="104"/>
      <c r="CQ2107" s="104"/>
      <c r="CR2107" s="104"/>
      <c r="CS2107" s="104"/>
      <c r="CT2107" s="104"/>
      <c r="CU2107" s="104"/>
    </row>
    <row r="2108" spans="1:99" ht="13" x14ac:dyDescent="0.3">
      <c r="A2108" s="104"/>
      <c r="B2108" s="104"/>
      <c r="C2108" s="104"/>
      <c r="D2108" s="104"/>
      <c r="E2108" s="104"/>
      <c r="F2108" s="104"/>
      <c r="G2108" s="104"/>
      <c r="H2108" s="104"/>
      <c r="I2108" s="104"/>
      <c r="J2108" s="104"/>
      <c r="K2108" s="104"/>
      <c r="L2108" s="104"/>
      <c r="M2108" s="104"/>
      <c r="P2108" s="104"/>
      <c r="Q2108" s="104"/>
      <c r="U2108" s="104"/>
      <c r="AQ2108" s="104"/>
      <c r="AR2108" s="104"/>
      <c r="AS2108" s="104"/>
      <c r="AT2108" s="104"/>
      <c r="AU2108" s="104"/>
      <c r="AV2108" s="104"/>
      <c r="AW2108" s="104"/>
      <c r="AX2108" s="104"/>
      <c r="AY2108" s="104"/>
      <c r="BH2108" s="104"/>
      <c r="BJ2108" s="104"/>
      <c r="BK2108" s="104"/>
      <c r="BL2108" s="104"/>
      <c r="BM2108" s="104"/>
      <c r="BN2108" s="104"/>
      <c r="BO2108" s="104"/>
      <c r="BP2108" s="104"/>
      <c r="BQ2108" s="104"/>
      <c r="BR2108" s="104"/>
      <c r="BS2108" s="104"/>
      <c r="BT2108" s="104"/>
      <c r="BV2108" s="104"/>
      <c r="BW2108" s="104"/>
      <c r="BX2108" s="104"/>
      <c r="BY2108" s="104"/>
      <c r="BZ2108" s="104"/>
      <c r="CA2108" s="104"/>
      <c r="CB2108" s="104"/>
      <c r="CC2108" s="104"/>
      <c r="CD2108" s="104"/>
      <c r="CE2108" s="104"/>
      <c r="CF2108" s="104"/>
      <c r="CG2108" s="104"/>
      <c r="CJ2108" s="104"/>
      <c r="CL2108" s="104"/>
      <c r="CM2108" s="104"/>
      <c r="CN2108" s="104"/>
      <c r="CO2108" s="104"/>
      <c r="CP2108" s="104"/>
      <c r="CQ2108" s="104"/>
      <c r="CR2108" s="104"/>
      <c r="CS2108" s="104"/>
      <c r="CT2108" s="104"/>
      <c r="CU2108" s="104"/>
    </row>
    <row r="2109" spans="1:99" ht="13" x14ac:dyDescent="0.3">
      <c r="A2109" s="104"/>
      <c r="B2109" s="104"/>
      <c r="C2109" s="104"/>
      <c r="D2109" s="104"/>
      <c r="E2109" s="104"/>
      <c r="F2109" s="104"/>
      <c r="G2109" s="104"/>
      <c r="H2109" s="104"/>
      <c r="I2109" s="104"/>
      <c r="J2109" s="104"/>
      <c r="K2109" s="104"/>
      <c r="L2109" s="104"/>
      <c r="M2109" s="104"/>
      <c r="P2109" s="104"/>
      <c r="Q2109" s="104"/>
      <c r="U2109" s="104"/>
      <c r="AQ2109" s="104"/>
      <c r="AR2109" s="104"/>
      <c r="AS2109" s="104"/>
      <c r="AT2109" s="104"/>
      <c r="AU2109" s="104"/>
      <c r="AV2109" s="104"/>
      <c r="AW2109" s="104"/>
      <c r="AX2109" s="104"/>
      <c r="AY2109" s="104"/>
      <c r="BH2109" s="104"/>
      <c r="BJ2109" s="104"/>
      <c r="BK2109" s="104"/>
      <c r="BL2109" s="104"/>
      <c r="BM2109" s="104"/>
      <c r="BN2109" s="104"/>
      <c r="BO2109" s="104"/>
      <c r="BP2109" s="104"/>
      <c r="BQ2109" s="104"/>
      <c r="BR2109" s="104"/>
      <c r="BS2109" s="104"/>
      <c r="BT2109" s="104"/>
      <c r="BV2109" s="104"/>
      <c r="BW2109" s="104"/>
      <c r="BX2109" s="104"/>
      <c r="BY2109" s="104"/>
      <c r="BZ2109" s="104"/>
      <c r="CA2109" s="104"/>
      <c r="CB2109" s="104"/>
      <c r="CC2109" s="104"/>
      <c r="CD2109" s="104"/>
      <c r="CE2109" s="104"/>
      <c r="CF2109" s="104"/>
      <c r="CG2109" s="104"/>
      <c r="CJ2109" s="104"/>
      <c r="CL2109" s="104"/>
      <c r="CM2109" s="104"/>
      <c r="CN2109" s="104"/>
      <c r="CO2109" s="104"/>
      <c r="CP2109" s="104"/>
      <c r="CQ2109" s="104"/>
      <c r="CR2109" s="104"/>
      <c r="CS2109" s="104"/>
      <c r="CT2109" s="104"/>
      <c r="CU2109" s="104"/>
    </row>
    <row r="2110" spans="1:99" ht="13" x14ac:dyDescent="0.3">
      <c r="A2110" s="104"/>
      <c r="B2110" s="104"/>
      <c r="C2110" s="104"/>
      <c r="D2110" s="104"/>
      <c r="E2110" s="104"/>
      <c r="F2110" s="104"/>
      <c r="G2110" s="104"/>
      <c r="H2110" s="104"/>
      <c r="I2110" s="104"/>
      <c r="J2110" s="104"/>
      <c r="K2110" s="104"/>
      <c r="L2110" s="104"/>
      <c r="M2110" s="104"/>
      <c r="P2110" s="104"/>
      <c r="Q2110" s="104"/>
      <c r="U2110" s="104"/>
      <c r="AQ2110" s="104"/>
      <c r="AR2110" s="104"/>
      <c r="AS2110" s="104"/>
      <c r="AT2110" s="104"/>
      <c r="AU2110" s="104"/>
      <c r="AV2110" s="104"/>
      <c r="AW2110" s="104"/>
      <c r="AX2110" s="104"/>
      <c r="AY2110" s="104"/>
      <c r="BH2110" s="104"/>
      <c r="BJ2110" s="104"/>
      <c r="BK2110" s="104"/>
      <c r="BL2110" s="104"/>
      <c r="BM2110" s="104"/>
      <c r="BN2110" s="104"/>
      <c r="BO2110" s="104"/>
      <c r="BP2110" s="104"/>
      <c r="BQ2110" s="104"/>
      <c r="BR2110" s="104"/>
      <c r="BS2110" s="104"/>
      <c r="BT2110" s="104"/>
      <c r="BV2110" s="104"/>
      <c r="BW2110" s="104"/>
      <c r="BX2110" s="104"/>
      <c r="BY2110" s="104"/>
      <c r="BZ2110" s="104"/>
      <c r="CA2110" s="104"/>
      <c r="CB2110" s="104"/>
      <c r="CC2110" s="104"/>
      <c r="CD2110" s="104"/>
      <c r="CE2110" s="104"/>
      <c r="CF2110" s="104"/>
      <c r="CG2110" s="104"/>
      <c r="CJ2110" s="104"/>
      <c r="CL2110" s="104"/>
      <c r="CM2110" s="104"/>
      <c r="CN2110" s="104"/>
      <c r="CO2110" s="104"/>
      <c r="CP2110" s="104"/>
      <c r="CQ2110" s="104"/>
      <c r="CR2110" s="104"/>
      <c r="CS2110" s="104"/>
      <c r="CT2110" s="104"/>
      <c r="CU2110" s="104"/>
    </row>
    <row r="2111" spans="1:99" ht="13" x14ac:dyDescent="0.3">
      <c r="A2111" s="104"/>
      <c r="B2111" s="104"/>
      <c r="C2111" s="104"/>
      <c r="D2111" s="104"/>
      <c r="E2111" s="104"/>
      <c r="F2111" s="104"/>
      <c r="G2111" s="104"/>
      <c r="H2111" s="104"/>
      <c r="I2111" s="104"/>
      <c r="J2111" s="104"/>
      <c r="K2111" s="104"/>
      <c r="L2111" s="104"/>
      <c r="M2111" s="104"/>
      <c r="P2111" s="104"/>
      <c r="Q2111" s="104"/>
      <c r="U2111" s="104"/>
      <c r="AQ2111" s="104"/>
      <c r="AR2111" s="104"/>
      <c r="AS2111" s="104"/>
      <c r="AT2111" s="104"/>
      <c r="AU2111" s="104"/>
      <c r="AV2111" s="104"/>
      <c r="AW2111" s="104"/>
      <c r="AX2111" s="104"/>
      <c r="AY2111" s="104"/>
      <c r="BH2111" s="104"/>
      <c r="BJ2111" s="104"/>
      <c r="BK2111" s="104"/>
      <c r="BL2111" s="104"/>
      <c r="BM2111" s="104"/>
      <c r="BN2111" s="104"/>
      <c r="BO2111" s="104"/>
      <c r="BP2111" s="104"/>
      <c r="BQ2111" s="104"/>
      <c r="BR2111" s="104"/>
      <c r="BS2111" s="104"/>
      <c r="BT2111" s="104"/>
      <c r="BV2111" s="104"/>
      <c r="BW2111" s="104"/>
      <c r="BX2111" s="104"/>
      <c r="BY2111" s="104"/>
      <c r="BZ2111" s="104"/>
      <c r="CA2111" s="104"/>
      <c r="CB2111" s="104"/>
      <c r="CC2111" s="104"/>
      <c r="CD2111" s="104"/>
      <c r="CE2111" s="104"/>
      <c r="CF2111" s="104"/>
      <c r="CG2111" s="104"/>
      <c r="CJ2111" s="104"/>
      <c r="CL2111" s="104"/>
      <c r="CM2111" s="104"/>
      <c r="CN2111" s="104"/>
      <c r="CO2111" s="104"/>
      <c r="CP2111" s="104"/>
      <c r="CQ2111" s="104"/>
      <c r="CR2111" s="104"/>
      <c r="CS2111" s="104"/>
      <c r="CT2111" s="104"/>
      <c r="CU2111" s="104"/>
    </row>
    <row r="2112" spans="1:99" ht="13" x14ac:dyDescent="0.3">
      <c r="A2112" s="104"/>
      <c r="B2112" s="104"/>
      <c r="C2112" s="104"/>
      <c r="D2112" s="104"/>
      <c r="E2112" s="104"/>
      <c r="F2112" s="104"/>
      <c r="G2112" s="104"/>
      <c r="H2112" s="104"/>
      <c r="I2112" s="104"/>
      <c r="J2112" s="104"/>
      <c r="K2112" s="104"/>
      <c r="L2112" s="104"/>
      <c r="M2112" s="104"/>
      <c r="P2112" s="104"/>
      <c r="Q2112" s="104"/>
      <c r="U2112" s="104"/>
      <c r="AQ2112" s="104"/>
      <c r="AR2112" s="104"/>
      <c r="AS2112" s="104"/>
      <c r="AT2112" s="104"/>
      <c r="AU2112" s="104"/>
      <c r="AV2112" s="104"/>
      <c r="AW2112" s="104"/>
      <c r="AX2112" s="104"/>
      <c r="AY2112" s="104"/>
      <c r="BH2112" s="104"/>
      <c r="BJ2112" s="104"/>
      <c r="BK2112" s="104"/>
      <c r="BL2112" s="104"/>
      <c r="BM2112" s="104"/>
      <c r="BN2112" s="104"/>
      <c r="BO2112" s="104"/>
      <c r="BP2112" s="104"/>
      <c r="BQ2112" s="104"/>
      <c r="BR2112" s="104"/>
      <c r="BS2112" s="104"/>
      <c r="BT2112" s="104"/>
      <c r="BV2112" s="104"/>
      <c r="BW2112" s="104"/>
      <c r="BX2112" s="104"/>
      <c r="BY2112" s="104"/>
      <c r="BZ2112" s="104"/>
      <c r="CA2112" s="104"/>
      <c r="CB2112" s="104"/>
      <c r="CC2112" s="104"/>
      <c r="CD2112" s="104"/>
      <c r="CE2112" s="104"/>
      <c r="CF2112" s="104"/>
      <c r="CG2112" s="104"/>
      <c r="CJ2112" s="104"/>
      <c r="CL2112" s="104"/>
      <c r="CM2112" s="104"/>
      <c r="CN2112" s="104"/>
      <c r="CO2112" s="104"/>
      <c r="CP2112" s="104"/>
      <c r="CQ2112" s="104"/>
      <c r="CR2112" s="104"/>
      <c r="CS2112" s="104"/>
      <c r="CT2112" s="104"/>
      <c r="CU2112" s="104"/>
    </row>
    <row r="2113" spans="1:99" ht="13" x14ac:dyDescent="0.3">
      <c r="A2113" s="104"/>
      <c r="B2113" s="104"/>
      <c r="C2113" s="104"/>
      <c r="D2113" s="104"/>
      <c r="E2113" s="104"/>
      <c r="F2113" s="104"/>
      <c r="G2113" s="104"/>
      <c r="H2113" s="104"/>
      <c r="I2113" s="104"/>
      <c r="J2113" s="104"/>
      <c r="K2113" s="104"/>
      <c r="L2113" s="104"/>
      <c r="M2113" s="104"/>
      <c r="P2113" s="104"/>
      <c r="Q2113" s="104"/>
      <c r="U2113" s="104"/>
      <c r="AQ2113" s="104"/>
      <c r="AR2113" s="104"/>
      <c r="AS2113" s="104"/>
      <c r="AT2113" s="104"/>
      <c r="AU2113" s="104"/>
      <c r="AV2113" s="104"/>
      <c r="AW2113" s="104"/>
      <c r="AX2113" s="104"/>
      <c r="AY2113" s="104"/>
      <c r="BH2113" s="104"/>
      <c r="BJ2113" s="104"/>
      <c r="BK2113" s="104"/>
      <c r="BL2113" s="104"/>
      <c r="BM2113" s="104"/>
      <c r="BN2113" s="104"/>
      <c r="BO2113" s="104"/>
      <c r="BP2113" s="104"/>
      <c r="BQ2113" s="104"/>
      <c r="BR2113" s="104"/>
      <c r="BS2113" s="104"/>
      <c r="BT2113" s="104"/>
      <c r="BV2113" s="104"/>
      <c r="BW2113" s="104"/>
      <c r="BX2113" s="104"/>
      <c r="BY2113" s="104"/>
      <c r="BZ2113" s="104"/>
      <c r="CA2113" s="104"/>
      <c r="CB2113" s="104"/>
      <c r="CC2113" s="104"/>
      <c r="CD2113" s="104"/>
      <c r="CE2113" s="104"/>
      <c r="CF2113" s="104"/>
      <c r="CG2113" s="104"/>
      <c r="CJ2113" s="104"/>
      <c r="CL2113" s="104"/>
      <c r="CM2113" s="104"/>
      <c r="CN2113" s="104"/>
      <c r="CO2113" s="104"/>
      <c r="CP2113" s="104"/>
      <c r="CQ2113" s="104"/>
      <c r="CR2113" s="104"/>
      <c r="CS2113" s="104"/>
      <c r="CT2113" s="104"/>
      <c r="CU2113" s="104"/>
    </row>
    <row r="2114" spans="1:99" ht="13" x14ac:dyDescent="0.3">
      <c r="A2114" s="104"/>
      <c r="B2114" s="104"/>
      <c r="C2114" s="104"/>
      <c r="D2114" s="104"/>
      <c r="E2114" s="104"/>
      <c r="F2114" s="104"/>
      <c r="G2114" s="104"/>
      <c r="H2114" s="104"/>
      <c r="I2114" s="104"/>
      <c r="J2114" s="104"/>
      <c r="K2114" s="104"/>
      <c r="L2114" s="104"/>
      <c r="M2114" s="104"/>
      <c r="P2114" s="104"/>
      <c r="Q2114" s="104"/>
      <c r="U2114" s="104"/>
      <c r="AQ2114" s="104"/>
      <c r="AR2114" s="104"/>
      <c r="AS2114" s="104"/>
      <c r="AT2114" s="104"/>
      <c r="AU2114" s="104"/>
      <c r="AV2114" s="104"/>
      <c r="AW2114" s="104"/>
      <c r="AX2114" s="104"/>
      <c r="AY2114" s="104"/>
      <c r="BH2114" s="104"/>
      <c r="BJ2114" s="104"/>
      <c r="BK2114" s="104"/>
      <c r="BL2114" s="104"/>
      <c r="BM2114" s="104"/>
      <c r="BN2114" s="104"/>
      <c r="BO2114" s="104"/>
      <c r="BP2114" s="104"/>
      <c r="BQ2114" s="104"/>
      <c r="BR2114" s="104"/>
      <c r="BS2114" s="104"/>
      <c r="BT2114" s="104"/>
      <c r="BV2114" s="104"/>
      <c r="BW2114" s="104"/>
      <c r="BX2114" s="104"/>
      <c r="BY2114" s="104"/>
      <c r="BZ2114" s="104"/>
      <c r="CA2114" s="104"/>
      <c r="CB2114" s="104"/>
      <c r="CC2114" s="104"/>
      <c r="CD2114" s="104"/>
      <c r="CE2114" s="104"/>
      <c r="CF2114" s="104"/>
      <c r="CG2114" s="104"/>
      <c r="CJ2114" s="104"/>
      <c r="CL2114" s="104"/>
      <c r="CM2114" s="104"/>
      <c r="CN2114" s="104"/>
      <c r="CO2114" s="104"/>
      <c r="CP2114" s="104"/>
      <c r="CQ2114" s="104"/>
      <c r="CR2114" s="104"/>
      <c r="CS2114" s="104"/>
      <c r="CT2114" s="104"/>
      <c r="CU2114" s="104"/>
    </row>
    <row r="2115" spans="1:99" ht="13" x14ac:dyDescent="0.3">
      <c r="A2115" s="104"/>
      <c r="B2115" s="104"/>
      <c r="C2115" s="104"/>
      <c r="D2115" s="104"/>
      <c r="E2115" s="104"/>
      <c r="F2115" s="104"/>
      <c r="G2115" s="104"/>
      <c r="H2115" s="104"/>
      <c r="I2115" s="104"/>
      <c r="J2115" s="104"/>
      <c r="K2115" s="104"/>
      <c r="L2115" s="104"/>
      <c r="M2115" s="104"/>
      <c r="P2115" s="104"/>
      <c r="Q2115" s="104"/>
      <c r="U2115" s="104"/>
      <c r="AQ2115" s="104"/>
      <c r="AR2115" s="104"/>
      <c r="AS2115" s="104"/>
      <c r="AT2115" s="104"/>
      <c r="AU2115" s="104"/>
      <c r="AV2115" s="104"/>
      <c r="AW2115" s="104"/>
      <c r="AX2115" s="104"/>
      <c r="AY2115" s="104"/>
      <c r="BH2115" s="104"/>
      <c r="BJ2115" s="104"/>
      <c r="BK2115" s="104"/>
      <c r="BL2115" s="104"/>
      <c r="BM2115" s="104"/>
      <c r="BN2115" s="104"/>
      <c r="BO2115" s="104"/>
      <c r="BP2115" s="104"/>
      <c r="BQ2115" s="104"/>
      <c r="BR2115" s="104"/>
      <c r="BS2115" s="104"/>
      <c r="BT2115" s="104"/>
      <c r="BV2115" s="104"/>
      <c r="BW2115" s="104"/>
      <c r="BX2115" s="104"/>
      <c r="BY2115" s="104"/>
      <c r="BZ2115" s="104"/>
      <c r="CA2115" s="104"/>
      <c r="CB2115" s="104"/>
      <c r="CC2115" s="104"/>
      <c r="CD2115" s="104"/>
      <c r="CE2115" s="104"/>
      <c r="CF2115" s="104"/>
      <c r="CG2115" s="104"/>
      <c r="CJ2115" s="104"/>
      <c r="CL2115" s="104"/>
      <c r="CM2115" s="104"/>
      <c r="CN2115" s="104"/>
      <c r="CO2115" s="104"/>
      <c r="CP2115" s="104"/>
      <c r="CQ2115" s="104"/>
      <c r="CR2115" s="104"/>
      <c r="CS2115" s="104"/>
      <c r="CT2115" s="104"/>
      <c r="CU2115" s="104"/>
    </row>
    <row r="2116" spans="1:99" ht="13" x14ac:dyDescent="0.3">
      <c r="A2116" s="104"/>
      <c r="B2116" s="104"/>
      <c r="C2116" s="104"/>
      <c r="D2116" s="104"/>
      <c r="E2116" s="104"/>
      <c r="F2116" s="104"/>
      <c r="G2116" s="104"/>
      <c r="H2116" s="104"/>
      <c r="I2116" s="104"/>
      <c r="J2116" s="104"/>
      <c r="K2116" s="104"/>
      <c r="L2116" s="104"/>
      <c r="M2116" s="104"/>
      <c r="P2116" s="104"/>
      <c r="Q2116" s="104"/>
      <c r="U2116" s="104"/>
      <c r="AQ2116" s="104"/>
      <c r="AR2116" s="104"/>
      <c r="AS2116" s="104"/>
      <c r="AT2116" s="104"/>
      <c r="AU2116" s="104"/>
      <c r="AV2116" s="104"/>
      <c r="AW2116" s="104"/>
      <c r="AX2116" s="104"/>
      <c r="AY2116" s="104"/>
      <c r="BH2116" s="104"/>
      <c r="BJ2116" s="104"/>
      <c r="BK2116" s="104"/>
      <c r="BL2116" s="104"/>
      <c r="BM2116" s="104"/>
      <c r="BN2116" s="104"/>
      <c r="BO2116" s="104"/>
      <c r="BP2116" s="104"/>
      <c r="BQ2116" s="104"/>
      <c r="BR2116" s="104"/>
      <c r="BS2116" s="104"/>
      <c r="BT2116" s="104"/>
      <c r="BV2116" s="104"/>
      <c r="BW2116" s="104"/>
      <c r="BX2116" s="104"/>
      <c r="BY2116" s="104"/>
      <c r="BZ2116" s="104"/>
      <c r="CA2116" s="104"/>
      <c r="CB2116" s="104"/>
      <c r="CC2116" s="104"/>
      <c r="CD2116" s="104"/>
      <c r="CE2116" s="104"/>
      <c r="CF2116" s="104"/>
      <c r="CG2116" s="104"/>
      <c r="CJ2116" s="104"/>
      <c r="CL2116" s="104"/>
      <c r="CM2116" s="104"/>
      <c r="CN2116" s="104"/>
      <c r="CO2116" s="104"/>
      <c r="CP2116" s="104"/>
      <c r="CQ2116" s="104"/>
      <c r="CR2116" s="104"/>
      <c r="CS2116" s="104"/>
      <c r="CT2116" s="104"/>
      <c r="CU2116" s="104"/>
    </row>
    <row r="2117" spans="1:99" ht="13" x14ac:dyDescent="0.3">
      <c r="A2117" s="104"/>
      <c r="B2117" s="104"/>
      <c r="C2117" s="104"/>
      <c r="D2117" s="104"/>
      <c r="E2117" s="104"/>
      <c r="F2117" s="104"/>
      <c r="G2117" s="104"/>
      <c r="H2117" s="104"/>
      <c r="I2117" s="104"/>
      <c r="J2117" s="104"/>
      <c r="K2117" s="104"/>
      <c r="L2117" s="104"/>
      <c r="M2117" s="104"/>
      <c r="P2117" s="104"/>
      <c r="Q2117" s="104"/>
      <c r="U2117" s="104"/>
      <c r="AQ2117" s="104"/>
      <c r="AR2117" s="104"/>
      <c r="AS2117" s="104"/>
      <c r="AT2117" s="104"/>
      <c r="AU2117" s="104"/>
      <c r="AV2117" s="104"/>
      <c r="AW2117" s="104"/>
      <c r="AX2117" s="104"/>
      <c r="AY2117" s="104"/>
      <c r="BH2117" s="104"/>
      <c r="BJ2117" s="104"/>
      <c r="BK2117" s="104"/>
      <c r="BL2117" s="104"/>
      <c r="BM2117" s="104"/>
      <c r="BN2117" s="104"/>
      <c r="BO2117" s="104"/>
      <c r="BP2117" s="104"/>
      <c r="BQ2117" s="104"/>
      <c r="BR2117" s="104"/>
      <c r="BS2117" s="104"/>
      <c r="BT2117" s="104"/>
      <c r="BV2117" s="104"/>
      <c r="BW2117" s="104"/>
      <c r="BX2117" s="104"/>
      <c r="BY2117" s="104"/>
      <c r="BZ2117" s="104"/>
      <c r="CA2117" s="104"/>
      <c r="CB2117" s="104"/>
      <c r="CC2117" s="104"/>
      <c r="CD2117" s="104"/>
      <c r="CE2117" s="104"/>
      <c r="CF2117" s="104"/>
      <c r="CG2117" s="104"/>
      <c r="CJ2117" s="104"/>
      <c r="CL2117" s="104"/>
      <c r="CM2117" s="104"/>
      <c r="CN2117" s="104"/>
      <c r="CO2117" s="104"/>
      <c r="CP2117" s="104"/>
      <c r="CQ2117" s="104"/>
      <c r="CR2117" s="104"/>
      <c r="CS2117" s="104"/>
      <c r="CT2117" s="104"/>
      <c r="CU2117" s="104"/>
    </row>
    <row r="2118" spans="1:99" ht="13" x14ac:dyDescent="0.3">
      <c r="A2118" s="104"/>
      <c r="B2118" s="104"/>
      <c r="C2118" s="104"/>
      <c r="D2118" s="104"/>
      <c r="E2118" s="104"/>
      <c r="F2118" s="104"/>
      <c r="G2118" s="104"/>
      <c r="H2118" s="104"/>
      <c r="I2118" s="104"/>
      <c r="J2118" s="104"/>
      <c r="K2118" s="104"/>
      <c r="L2118" s="104"/>
      <c r="M2118" s="104"/>
      <c r="P2118" s="104"/>
      <c r="Q2118" s="104"/>
      <c r="U2118" s="104"/>
      <c r="AQ2118" s="104"/>
      <c r="AR2118" s="104"/>
      <c r="AS2118" s="104"/>
      <c r="AT2118" s="104"/>
      <c r="AU2118" s="104"/>
      <c r="AV2118" s="104"/>
      <c r="AW2118" s="104"/>
      <c r="AX2118" s="104"/>
      <c r="AY2118" s="104"/>
      <c r="BH2118" s="104"/>
      <c r="BJ2118" s="104"/>
      <c r="BK2118" s="104"/>
      <c r="BL2118" s="104"/>
      <c r="BM2118" s="104"/>
      <c r="BN2118" s="104"/>
      <c r="BO2118" s="104"/>
      <c r="BP2118" s="104"/>
      <c r="BQ2118" s="104"/>
      <c r="BR2118" s="104"/>
      <c r="BS2118" s="104"/>
      <c r="BT2118" s="104"/>
      <c r="BV2118" s="104"/>
      <c r="BW2118" s="104"/>
      <c r="BX2118" s="104"/>
      <c r="BY2118" s="104"/>
      <c r="BZ2118" s="104"/>
      <c r="CA2118" s="104"/>
      <c r="CB2118" s="104"/>
      <c r="CC2118" s="104"/>
      <c r="CD2118" s="104"/>
      <c r="CE2118" s="104"/>
      <c r="CF2118" s="104"/>
      <c r="CG2118" s="104"/>
      <c r="CJ2118" s="104"/>
      <c r="CL2118" s="104"/>
      <c r="CM2118" s="104"/>
      <c r="CN2118" s="104"/>
      <c r="CO2118" s="104"/>
      <c r="CP2118" s="104"/>
      <c r="CQ2118" s="104"/>
      <c r="CR2118" s="104"/>
      <c r="CS2118" s="104"/>
      <c r="CT2118" s="104"/>
      <c r="CU2118" s="104"/>
    </row>
    <row r="2119" spans="1:99" ht="13" x14ac:dyDescent="0.3">
      <c r="A2119" s="104"/>
      <c r="B2119" s="104"/>
      <c r="C2119" s="104"/>
      <c r="D2119" s="104"/>
      <c r="E2119" s="104"/>
      <c r="F2119" s="104"/>
      <c r="G2119" s="104"/>
      <c r="H2119" s="104"/>
      <c r="I2119" s="104"/>
      <c r="J2119" s="104"/>
      <c r="K2119" s="104"/>
      <c r="L2119" s="104"/>
      <c r="M2119" s="104"/>
      <c r="P2119" s="104"/>
      <c r="Q2119" s="104"/>
      <c r="U2119" s="104"/>
      <c r="AQ2119" s="104"/>
      <c r="AR2119" s="104"/>
      <c r="AS2119" s="104"/>
      <c r="AT2119" s="104"/>
      <c r="AU2119" s="104"/>
      <c r="AV2119" s="104"/>
      <c r="AW2119" s="104"/>
      <c r="AX2119" s="104"/>
      <c r="AY2119" s="104"/>
      <c r="BH2119" s="104"/>
      <c r="BJ2119" s="104"/>
      <c r="BK2119" s="104"/>
      <c r="BL2119" s="104"/>
      <c r="BM2119" s="104"/>
      <c r="BN2119" s="104"/>
      <c r="BO2119" s="104"/>
      <c r="BP2119" s="104"/>
      <c r="BQ2119" s="104"/>
      <c r="BR2119" s="104"/>
      <c r="BS2119" s="104"/>
      <c r="BT2119" s="104"/>
      <c r="BV2119" s="104"/>
      <c r="BW2119" s="104"/>
      <c r="BX2119" s="104"/>
      <c r="BY2119" s="104"/>
      <c r="BZ2119" s="104"/>
      <c r="CA2119" s="104"/>
      <c r="CB2119" s="104"/>
      <c r="CC2119" s="104"/>
      <c r="CD2119" s="104"/>
      <c r="CE2119" s="104"/>
      <c r="CF2119" s="104"/>
      <c r="CG2119" s="104"/>
      <c r="CJ2119" s="104"/>
      <c r="CL2119" s="104"/>
      <c r="CM2119" s="104"/>
      <c r="CN2119" s="104"/>
      <c r="CO2119" s="104"/>
      <c r="CP2119" s="104"/>
      <c r="CQ2119" s="104"/>
      <c r="CR2119" s="104"/>
      <c r="CS2119" s="104"/>
      <c r="CT2119" s="104"/>
      <c r="CU2119" s="104"/>
    </row>
    <row r="2120" spans="1:99" ht="13" x14ac:dyDescent="0.3">
      <c r="A2120" s="104"/>
      <c r="B2120" s="104"/>
      <c r="C2120" s="104"/>
      <c r="D2120" s="104"/>
      <c r="E2120" s="104"/>
      <c r="F2120" s="104"/>
      <c r="G2120" s="104"/>
      <c r="H2120" s="104"/>
      <c r="I2120" s="104"/>
      <c r="J2120" s="104"/>
      <c r="K2120" s="104"/>
      <c r="L2120" s="104"/>
      <c r="M2120" s="104"/>
      <c r="P2120" s="104"/>
      <c r="Q2120" s="104"/>
      <c r="U2120" s="104"/>
      <c r="AQ2120" s="104"/>
      <c r="AR2120" s="104"/>
      <c r="AS2120" s="104"/>
      <c r="AT2120" s="104"/>
      <c r="AU2120" s="104"/>
      <c r="AV2120" s="104"/>
      <c r="AW2120" s="104"/>
      <c r="AX2120" s="104"/>
      <c r="AY2120" s="104"/>
      <c r="BH2120" s="104"/>
      <c r="BJ2120" s="104"/>
      <c r="BK2120" s="104"/>
      <c r="BL2120" s="104"/>
      <c r="BM2120" s="104"/>
      <c r="BN2120" s="104"/>
      <c r="BO2120" s="104"/>
      <c r="BP2120" s="104"/>
      <c r="BQ2120" s="104"/>
      <c r="BR2120" s="104"/>
      <c r="BS2120" s="104"/>
      <c r="BT2120" s="104"/>
      <c r="BV2120" s="104"/>
      <c r="BW2120" s="104"/>
      <c r="BX2120" s="104"/>
      <c r="BY2120" s="104"/>
      <c r="BZ2120" s="104"/>
      <c r="CA2120" s="104"/>
      <c r="CB2120" s="104"/>
      <c r="CC2120" s="104"/>
      <c r="CD2120" s="104"/>
      <c r="CE2120" s="104"/>
      <c r="CF2120" s="104"/>
      <c r="CG2120" s="104"/>
      <c r="CJ2120" s="104"/>
      <c r="CL2120" s="104"/>
      <c r="CM2120" s="104"/>
      <c r="CN2120" s="104"/>
      <c r="CO2120" s="104"/>
      <c r="CP2120" s="104"/>
      <c r="CQ2120" s="104"/>
      <c r="CR2120" s="104"/>
      <c r="CS2120" s="104"/>
      <c r="CT2120" s="104"/>
      <c r="CU2120" s="104"/>
    </row>
    <row r="2121" spans="1:99" ht="13" x14ac:dyDescent="0.3">
      <c r="A2121" s="104"/>
      <c r="B2121" s="104"/>
      <c r="C2121" s="104"/>
      <c r="D2121" s="104"/>
      <c r="E2121" s="104"/>
      <c r="F2121" s="104"/>
      <c r="G2121" s="104"/>
      <c r="H2121" s="104"/>
      <c r="I2121" s="104"/>
      <c r="J2121" s="104"/>
      <c r="K2121" s="104"/>
      <c r="L2121" s="104"/>
      <c r="M2121" s="104"/>
      <c r="P2121" s="104"/>
      <c r="Q2121" s="104"/>
      <c r="U2121" s="104"/>
      <c r="AQ2121" s="104"/>
      <c r="AR2121" s="104"/>
      <c r="AS2121" s="104"/>
      <c r="AT2121" s="104"/>
      <c r="AU2121" s="104"/>
      <c r="AV2121" s="104"/>
      <c r="AW2121" s="104"/>
      <c r="AX2121" s="104"/>
      <c r="AY2121" s="104"/>
      <c r="BH2121" s="104"/>
      <c r="BJ2121" s="104"/>
      <c r="BK2121" s="104"/>
      <c r="BL2121" s="104"/>
      <c r="BM2121" s="104"/>
      <c r="BN2121" s="104"/>
      <c r="BO2121" s="104"/>
      <c r="BP2121" s="104"/>
      <c r="BQ2121" s="104"/>
      <c r="BR2121" s="104"/>
      <c r="BS2121" s="104"/>
      <c r="BT2121" s="104"/>
      <c r="BV2121" s="104"/>
      <c r="BW2121" s="104"/>
      <c r="BX2121" s="104"/>
      <c r="BY2121" s="104"/>
      <c r="BZ2121" s="104"/>
      <c r="CA2121" s="104"/>
      <c r="CB2121" s="104"/>
      <c r="CC2121" s="104"/>
      <c r="CD2121" s="104"/>
      <c r="CE2121" s="104"/>
      <c r="CF2121" s="104"/>
      <c r="CG2121" s="104"/>
      <c r="CJ2121" s="104"/>
      <c r="CL2121" s="104"/>
      <c r="CM2121" s="104"/>
      <c r="CN2121" s="104"/>
      <c r="CO2121" s="104"/>
      <c r="CP2121" s="104"/>
      <c r="CQ2121" s="104"/>
      <c r="CR2121" s="104"/>
      <c r="CS2121" s="104"/>
      <c r="CT2121" s="104"/>
      <c r="CU2121" s="104"/>
    </row>
    <row r="2122" spans="1:99" ht="13" x14ac:dyDescent="0.3">
      <c r="A2122" s="104"/>
      <c r="B2122" s="104"/>
      <c r="C2122" s="104"/>
      <c r="D2122" s="104"/>
      <c r="E2122" s="104"/>
      <c r="F2122" s="104"/>
      <c r="G2122" s="104"/>
      <c r="H2122" s="104"/>
      <c r="I2122" s="104"/>
      <c r="J2122" s="104"/>
      <c r="K2122" s="104"/>
      <c r="L2122" s="104"/>
      <c r="M2122" s="104"/>
      <c r="P2122" s="104"/>
      <c r="Q2122" s="104"/>
      <c r="U2122" s="104"/>
      <c r="AQ2122" s="104"/>
      <c r="AR2122" s="104"/>
      <c r="AS2122" s="104"/>
      <c r="AT2122" s="104"/>
      <c r="AU2122" s="104"/>
      <c r="AV2122" s="104"/>
      <c r="AW2122" s="104"/>
      <c r="AX2122" s="104"/>
      <c r="AY2122" s="104"/>
      <c r="BH2122" s="104"/>
      <c r="BJ2122" s="104"/>
      <c r="BK2122" s="104"/>
      <c r="BL2122" s="104"/>
      <c r="BM2122" s="104"/>
      <c r="BN2122" s="104"/>
      <c r="BO2122" s="104"/>
      <c r="BP2122" s="104"/>
      <c r="BQ2122" s="104"/>
      <c r="BR2122" s="104"/>
      <c r="BS2122" s="104"/>
      <c r="BT2122" s="104"/>
      <c r="BV2122" s="104"/>
      <c r="BW2122" s="104"/>
      <c r="BX2122" s="104"/>
      <c r="BY2122" s="104"/>
      <c r="BZ2122" s="104"/>
      <c r="CA2122" s="104"/>
      <c r="CB2122" s="104"/>
      <c r="CC2122" s="104"/>
      <c r="CD2122" s="104"/>
      <c r="CE2122" s="104"/>
      <c r="CF2122" s="104"/>
      <c r="CG2122" s="104"/>
      <c r="CJ2122" s="104"/>
      <c r="CL2122" s="104"/>
      <c r="CM2122" s="104"/>
      <c r="CN2122" s="104"/>
      <c r="CO2122" s="104"/>
      <c r="CP2122" s="104"/>
      <c r="CQ2122" s="104"/>
      <c r="CR2122" s="104"/>
      <c r="CS2122" s="104"/>
      <c r="CT2122" s="104"/>
      <c r="CU2122" s="104"/>
    </row>
    <row r="2123" spans="1:99" ht="13" x14ac:dyDescent="0.3">
      <c r="A2123" s="104"/>
      <c r="B2123" s="104"/>
      <c r="C2123" s="104"/>
      <c r="D2123" s="104"/>
      <c r="E2123" s="104"/>
      <c r="F2123" s="104"/>
      <c r="G2123" s="104"/>
      <c r="H2123" s="104"/>
      <c r="I2123" s="104"/>
      <c r="J2123" s="104"/>
      <c r="K2123" s="104"/>
      <c r="L2123" s="104"/>
      <c r="M2123" s="104"/>
      <c r="P2123" s="104"/>
      <c r="Q2123" s="104"/>
      <c r="U2123" s="104"/>
      <c r="AQ2123" s="104"/>
      <c r="AR2123" s="104"/>
      <c r="AS2123" s="104"/>
      <c r="AT2123" s="104"/>
      <c r="AU2123" s="104"/>
      <c r="AV2123" s="104"/>
      <c r="AW2123" s="104"/>
      <c r="AX2123" s="104"/>
      <c r="AY2123" s="104"/>
      <c r="BH2123" s="104"/>
      <c r="BJ2123" s="104"/>
      <c r="BK2123" s="104"/>
      <c r="BL2123" s="104"/>
      <c r="BM2123" s="104"/>
      <c r="BN2123" s="104"/>
      <c r="BO2123" s="104"/>
      <c r="BP2123" s="104"/>
      <c r="BQ2123" s="104"/>
      <c r="BR2123" s="104"/>
      <c r="BS2123" s="104"/>
      <c r="BT2123" s="104"/>
      <c r="BV2123" s="104"/>
      <c r="BW2123" s="104"/>
      <c r="BX2123" s="104"/>
      <c r="BY2123" s="104"/>
      <c r="BZ2123" s="104"/>
      <c r="CA2123" s="104"/>
      <c r="CB2123" s="104"/>
      <c r="CC2123" s="104"/>
      <c r="CD2123" s="104"/>
      <c r="CE2123" s="104"/>
      <c r="CF2123" s="104"/>
      <c r="CG2123" s="104"/>
      <c r="CJ2123" s="104"/>
      <c r="CL2123" s="104"/>
      <c r="CM2123" s="104"/>
      <c r="CN2123" s="104"/>
      <c r="CO2123" s="104"/>
      <c r="CP2123" s="104"/>
      <c r="CQ2123" s="104"/>
      <c r="CR2123" s="104"/>
      <c r="CS2123" s="104"/>
      <c r="CT2123" s="104"/>
      <c r="CU2123" s="104"/>
    </row>
    <row r="2124" spans="1:99" ht="13" x14ac:dyDescent="0.3">
      <c r="A2124" s="104"/>
      <c r="B2124" s="104"/>
      <c r="C2124" s="104"/>
      <c r="D2124" s="104"/>
      <c r="E2124" s="104"/>
      <c r="F2124" s="104"/>
      <c r="G2124" s="104"/>
      <c r="H2124" s="104"/>
      <c r="I2124" s="104"/>
      <c r="J2124" s="104"/>
      <c r="K2124" s="104"/>
      <c r="L2124" s="104"/>
      <c r="M2124" s="104"/>
      <c r="P2124" s="104"/>
      <c r="Q2124" s="104"/>
      <c r="U2124" s="104"/>
      <c r="AQ2124" s="104"/>
      <c r="AR2124" s="104"/>
      <c r="AS2124" s="104"/>
      <c r="AT2124" s="104"/>
      <c r="AU2124" s="104"/>
      <c r="AV2124" s="104"/>
      <c r="AW2124" s="104"/>
      <c r="AX2124" s="104"/>
      <c r="AY2124" s="104"/>
      <c r="BH2124" s="104"/>
      <c r="BJ2124" s="104"/>
      <c r="BK2124" s="104"/>
      <c r="BL2124" s="104"/>
      <c r="BM2124" s="104"/>
      <c r="BN2124" s="104"/>
      <c r="BO2124" s="104"/>
      <c r="BP2124" s="104"/>
      <c r="BQ2124" s="104"/>
      <c r="BR2124" s="104"/>
      <c r="BS2124" s="104"/>
      <c r="BT2124" s="104"/>
      <c r="BV2124" s="104"/>
      <c r="BW2124" s="104"/>
      <c r="BX2124" s="104"/>
      <c r="BY2124" s="104"/>
      <c r="BZ2124" s="104"/>
      <c r="CA2124" s="104"/>
      <c r="CB2124" s="104"/>
      <c r="CC2124" s="104"/>
      <c r="CD2124" s="104"/>
      <c r="CE2124" s="104"/>
      <c r="CF2124" s="104"/>
      <c r="CG2124" s="104"/>
      <c r="CJ2124" s="104"/>
      <c r="CL2124" s="104"/>
      <c r="CM2124" s="104"/>
      <c r="CN2124" s="104"/>
      <c r="CO2124" s="104"/>
      <c r="CP2124" s="104"/>
      <c r="CQ2124" s="104"/>
      <c r="CR2124" s="104"/>
      <c r="CS2124" s="104"/>
      <c r="CT2124" s="104"/>
      <c r="CU2124" s="104"/>
    </row>
    <row r="2125" spans="1:99" ht="13" x14ac:dyDescent="0.3">
      <c r="A2125" s="104"/>
      <c r="B2125" s="104"/>
      <c r="C2125" s="104"/>
      <c r="D2125" s="104"/>
      <c r="E2125" s="104"/>
      <c r="F2125" s="104"/>
      <c r="G2125" s="104"/>
      <c r="H2125" s="104"/>
      <c r="I2125" s="104"/>
      <c r="J2125" s="104"/>
      <c r="K2125" s="104"/>
      <c r="L2125" s="104"/>
      <c r="M2125" s="104"/>
      <c r="P2125" s="104"/>
      <c r="Q2125" s="104"/>
      <c r="U2125" s="104"/>
      <c r="AQ2125" s="104"/>
      <c r="AR2125" s="104"/>
      <c r="AS2125" s="104"/>
      <c r="AT2125" s="104"/>
      <c r="AU2125" s="104"/>
      <c r="AV2125" s="104"/>
      <c r="AW2125" s="104"/>
      <c r="AX2125" s="104"/>
      <c r="AY2125" s="104"/>
      <c r="BH2125" s="104"/>
      <c r="BJ2125" s="104"/>
      <c r="BK2125" s="104"/>
      <c r="BL2125" s="104"/>
      <c r="BM2125" s="104"/>
      <c r="BN2125" s="104"/>
      <c r="BO2125" s="104"/>
      <c r="BP2125" s="104"/>
      <c r="BQ2125" s="104"/>
      <c r="BR2125" s="104"/>
      <c r="BS2125" s="104"/>
      <c r="BT2125" s="104"/>
      <c r="BV2125" s="104"/>
      <c r="BW2125" s="104"/>
      <c r="BX2125" s="104"/>
      <c r="BY2125" s="104"/>
      <c r="BZ2125" s="104"/>
      <c r="CA2125" s="104"/>
      <c r="CB2125" s="104"/>
      <c r="CC2125" s="104"/>
      <c r="CD2125" s="104"/>
      <c r="CE2125" s="104"/>
      <c r="CF2125" s="104"/>
      <c r="CG2125" s="104"/>
      <c r="CJ2125" s="104"/>
      <c r="CL2125" s="104"/>
      <c r="CM2125" s="104"/>
      <c r="CN2125" s="104"/>
      <c r="CO2125" s="104"/>
      <c r="CP2125" s="104"/>
      <c r="CQ2125" s="104"/>
      <c r="CR2125" s="104"/>
      <c r="CS2125" s="104"/>
      <c r="CT2125" s="104"/>
      <c r="CU2125" s="104"/>
    </row>
    <row r="2126" spans="1:99" ht="13" x14ac:dyDescent="0.3">
      <c r="A2126" s="104"/>
      <c r="B2126" s="104"/>
      <c r="C2126" s="104"/>
      <c r="D2126" s="104"/>
      <c r="E2126" s="104"/>
      <c r="F2126" s="104"/>
      <c r="G2126" s="104"/>
      <c r="H2126" s="104"/>
      <c r="I2126" s="104"/>
      <c r="J2126" s="104"/>
      <c r="K2126" s="104"/>
      <c r="L2126" s="104"/>
      <c r="M2126" s="104"/>
      <c r="P2126" s="104"/>
      <c r="Q2126" s="104"/>
      <c r="U2126" s="104"/>
      <c r="AQ2126" s="104"/>
      <c r="AR2126" s="104"/>
      <c r="AS2126" s="104"/>
      <c r="AT2126" s="104"/>
      <c r="AU2126" s="104"/>
      <c r="AV2126" s="104"/>
      <c r="AW2126" s="104"/>
      <c r="AX2126" s="104"/>
      <c r="AY2126" s="104"/>
      <c r="BH2126" s="104"/>
      <c r="BJ2126" s="104"/>
      <c r="BK2126" s="104"/>
      <c r="BL2126" s="104"/>
      <c r="BM2126" s="104"/>
      <c r="BN2126" s="104"/>
      <c r="BO2126" s="104"/>
      <c r="BP2126" s="104"/>
      <c r="BQ2126" s="104"/>
      <c r="BR2126" s="104"/>
      <c r="BS2126" s="104"/>
      <c r="BT2126" s="104"/>
      <c r="BV2126" s="104"/>
      <c r="BW2126" s="104"/>
      <c r="BX2126" s="104"/>
      <c r="BY2126" s="104"/>
      <c r="BZ2126" s="104"/>
      <c r="CA2126" s="104"/>
      <c r="CB2126" s="104"/>
      <c r="CC2126" s="104"/>
      <c r="CD2126" s="104"/>
      <c r="CE2126" s="104"/>
      <c r="CF2126" s="104"/>
      <c r="CG2126" s="104"/>
      <c r="CJ2126" s="104"/>
      <c r="CL2126" s="104"/>
      <c r="CM2126" s="104"/>
      <c r="CN2126" s="104"/>
      <c r="CO2126" s="104"/>
      <c r="CP2126" s="104"/>
      <c r="CQ2126" s="104"/>
      <c r="CR2126" s="104"/>
      <c r="CS2126" s="104"/>
      <c r="CT2126" s="104"/>
      <c r="CU2126" s="104"/>
    </row>
    <row r="2127" spans="1:99" ht="13" x14ac:dyDescent="0.3">
      <c r="A2127" s="104"/>
      <c r="B2127" s="104"/>
      <c r="C2127" s="104"/>
      <c r="D2127" s="104"/>
      <c r="E2127" s="104"/>
      <c r="F2127" s="104"/>
      <c r="G2127" s="104"/>
      <c r="H2127" s="104"/>
      <c r="I2127" s="104"/>
      <c r="J2127" s="104"/>
      <c r="K2127" s="104"/>
      <c r="L2127" s="104"/>
      <c r="M2127" s="104"/>
      <c r="P2127" s="104"/>
      <c r="Q2127" s="104"/>
      <c r="U2127" s="104"/>
      <c r="AQ2127" s="104"/>
      <c r="AR2127" s="104"/>
      <c r="AS2127" s="104"/>
      <c r="AT2127" s="104"/>
      <c r="AU2127" s="104"/>
      <c r="AV2127" s="104"/>
      <c r="AW2127" s="104"/>
      <c r="AX2127" s="104"/>
      <c r="AY2127" s="104"/>
      <c r="BH2127" s="104"/>
      <c r="BJ2127" s="104"/>
      <c r="BK2127" s="104"/>
      <c r="BL2127" s="104"/>
      <c r="BM2127" s="104"/>
      <c r="BN2127" s="104"/>
      <c r="BO2127" s="104"/>
      <c r="BP2127" s="104"/>
      <c r="BQ2127" s="104"/>
      <c r="BR2127" s="104"/>
      <c r="BS2127" s="104"/>
      <c r="BT2127" s="104"/>
      <c r="BV2127" s="104"/>
      <c r="BW2127" s="104"/>
      <c r="BX2127" s="104"/>
      <c r="BY2127" s="104"/>
      <c r="BZ2127" s="104"/>
      <c r="CA2127" s="104"/>
      <c r="CB2127" s="104"/>
      <c r="CC2127" s="104"/>
      <c r="CD2127" s="104"/>
      <c r="CE2127" s="104"/>
      <c r="CF2127" s="104"/>
      <c r="CG2127" s="104"/>
      <c r="CJ2127" s="104"/>
      <c r="CL2127" s="104"/>
      <c r="CM2127" s="104"/>
      <c r="CN2127" s="104"/>
      <c r="CO2127" s="104"/>
      <c r="CP2127" s="104"/>
      <c r="CQ2127" s="104"/>
      <c r="CR2127" s="104"/>
      <c r="CS2127" s="104"/>
      <c r="CT2127" s="104"/>
      <c r="CU2127" s="104"/>
    </row>
    <row r="2128" spans="1:99" ht="13" x14ac:dyDescent="0.3">
      <c r="A2128" s="104"/>
      <c r="B2128" s="104"/>
      <c r="C2128" s="104"/>
      <c r="D2128" s="104"/>
      <c r="E2128" s="104"/>
      <c r="F2128" s="104"/>
      <c r="G2128" s="104"/>
      <c r="H2128" s="104"/>
      <c r="I2128" s="104"/>
      <c r="J2128" s="104"/>
      <c r="K2128" s="104"/>
      <c r="L2128" s="104"/>
      <c r="M2128" s="104"/>
      <c r="P2128" s="104"/>
      <c r="Q2128" s="104"/>
      <c r="U2128" s="104"/>
      <c r="AQ2128" s="104"/>
      <c r="AR2128" s="104"/>
      <c r="AS2128" s="104"/>
      <c r="AT2128" s="104"/>
      <c r="AU2128" s="104"/>
      <c r="AV2128" s="104"/>
      <c r="AW2128" s="104"/>
      <c r="AX2128" s="104"/>
      <c r="AY2128" s="104"/>
      <c r="BH2128" s="104"/>
      <c r="BJ2128" s="104"/>
      <c r="BK2128" s="104"/>
      <c r="BL2128" s="104"/>
      <c r="BM2128" s="104"/>
      <c r="BN2128" s="104"/>
      <c r="BO2128" s="104"/>
      <c r="BP2128" s="104"/>
      <c r="BQ2128" s="104"/>
      <c r="BR2128" s="104"/>
      <c r="BS2128" s="104"/>
      <c r="BT2128" s="104"/>
      <c r="BV2128" s="104"/>
      <c r="BW2128" s="104"/>
      <c r="BX2128" s="104"/>
      <c r="BY2128" s="104"/>
      <c r="BZ2128" s="104"/>
      <c r="CA2128" s="104"/>
      <c r="CB2128" s="104"/>
      <c r="CC2128" s="104"/>
      <c r="CD2128" s="104"/>
      <c r="CE2128" s="104"/>
      <c r="CF2128" s="104"/>
      <c r="CG2128" s="104"/>
      <c r="CJ2128" s="104"/>
      <c r="CL2128" s="104"/>
      <c r="CM2128" s="104"/>
      <c r="CN2128" s="104"/>
      <c r="CO2128" s="104"/>
      <c r="CP2128" s="104"/>
      <c r="CQ2128" s="104"/>
      <c r="CR2128" s="104"/>
      <c r="CS2128" s="104"/>
      <c r="CT2128" s="104"/>
      <c r="CU2128" s="104"/>
    </row>
    <row r="2129" spans="1:99" ht="13" x14ac:dyDescent="0.3">
      <c r="A2129" s="104"/>
      <c r="B2129" s="104"/>
      <c r="C2129" s="104"/>
      <c r="D2129" s="104"/>
      <c r="E2129" s="104"/>
      <c r="F2129" s="104"/>
      <c r="G2129" s="104"/>
      <c r="H2129" s="104"/>
      <c r="I2129" s="104"/>
      <c r="J2129" s="104"/>
      <c r="K2129" s="104"/>
      <c r="L2129" s="104"/>
      <c r="M2129" s="104"/>
      <c r="P2129" s="104"/>
      <c r="Q2129" s="104"/>
      <c r="U2129" s="104"/>
      <c r="AQ2129" s="104"/>
      <c r="AR2129" s="104"/>
      <c r="AS2129" s="104"/>
      <c r="AT2129" s="104"/>
      <c r="AU2129" s="104"/>
      <c r="AV2129" s="104"/>
      <c r="AW2129" s="104"/>
      <c r="AX2129" s="104"/>
      <c r="AY2129" s="104"/>
      <c r="BH2129" s="104"/>
      <c r="BJ2129" s="104"/>
      <c r="BK2129" s="104"/>
      <c r="BL2129" s="104"/>
      <c r="BM2129" s="104"/>
      <c r="BN2129" s="104"/>
      <c r="BO2129" s="104"/>
      <c r="BP2129" s="104"/>
      <c r="BQ2129" s="104"/>
      <c r="BR2129" s="104"/>
      <c r="BS2129" s="104"/>
      <c r="BT2129" s="104"/>
      <c r="BV2129" s="104"/>
      <c r="BW2129" s="104"/>
      <c r="BX2129" s="104"/>
      <c r="BY2129" s="104"/>
      <c r="BZ2129" s="104"/>
      <c r="CA2129" s="104"/>
      <c r="CB2129" s="104"/>
      <c r="CC2129" s="104"/>
      <c r="CD2129" s="104"/>
      <c r="CE2129" s="104"/>
      <c r="CF2129" s="104"/>
      <c r="CG2129" s="104"/>
      <c r="CJ2129" s="104"/>
      <c r="CL2129" s="104"/>
      <c r="CM2129" s="104"/>
      <c r="CN2129" s="104"/>
      <c r="CO2129" s="104"/>
      <c r="CP2129" s="104"/>
      <c r="CQ2129" s="104"/>
      <c r="CR2129" s="104"/>
      <c r="CS2129" s="104"/>
      <c r="CT2129" s="104"/>
      <c r="CU2129" s="104"/>
    </row>
    <row r="2130" spans="1:99" ht="13" x14ac:dyDescent="0.3">
      <c r="A2130" s="104"/>
      <c r="B2130" s="104"/>
      <c r="C2130" s="104"/>
      <c r="D2130" s="104"/>
      <c r="E2130" s="104"/>
      <c r="F2130" s="104"/>
      <c r="G2130" s="104"/>
      <c r="H2130" s="104"/>
      <c r="I2130" s="104"/>
      <c r="J2130" s="104"/>
      <c r="K2130" s="104"/>
      <c r="L2130" s="104"/>
      <c r="M2130" s="104"/>
      <c r="P2130" s="104"/>
      <c r="Q2130" s="104"/>
      <c r="U2130" s="104"/>
      <c r="AQ2130" s="104"/>
      <c r="AR2130" s="104"/>
      <c r="AS2130" s="104"/>
      <c r="AT2130" s="104"/>
      <c r="AU2130" s="104"/>
      <c r="AV2130" s="104"/>
      <c r="AW2130" s="104"/>
      <c r="AX2130" s="104"/>
      <c r="AY2130" s="104"/>
      <c r="BH2130" s="104"/>
      <c r="BJ2130" s="104"/>
      <c r="BK2130" s="104"/>
      <c r="BL2130" s="104"/>
      <c r="BM2130" s="104"/>
      <c r="BN2130" s="104"/>
      <c r="BO2130" s="104"/>
      <c r="BP2130" s="104"/>
      <c r="BQ2130" s="104"/>
      <c r="BR2130" s="104"/>
      <c r="BS2130" s="104"/>
      <c r="BT2130" s="104"/>
      <c r="BV2130" s="104"/>
      <c r="BW2130" s="104"/>
      <c r="BX2130" s="104"/>
      <c r="BY2130" s="104"/>
      <c r="BZ2130" s="104"/>
      <c r="CA2130" s="104"/>
      <c r="CB2130" s="104"/>
      <c r="CC2130" s="104"/>
      <c r="CD2130" s="104"/>
      <c r="CE2130" s="104"/>
      <c r="CF2130" s="104"/>
      <c r="CG2130" s="104"/>
      <c r="CJ2130" s="104"/>
      <c r="CL2130" s="104"/>
      <c r="CM2130" s="104"/>
      <c r="CN2130" s="104"/>
      <c r="CO2130" s="104"/>
      <c r="CP2130" s="104"/>
      <c r="CQ2130" s="104"/>
      <c r="CR2130" s="104"/>
      <c r="CS2130" s="104"/>
      <c r="CT2130" s="104"/>
      <c r="CU2130" s="104"/>
    </row>
    <row r="2131" spans="1:99" ht="13" x14ac:dyDescent="0.3">
      <c r="A2131" s="104"/>
      <c r="B2131" s="104"/>
      <c r="C2131" s="104"/>
      <c r="D2131" s="104"/>
      <c r="E2131" s="104"/>
      <c r="F2131" s="104"/>
      <c r="G2131" s="104"/>
      <c r="H2131" s="104"/>
      <c r="I2131" s="104"/>
      <c r="J2131" s="104"/>
      <c r="K2131" s="104"/>
      <c r="L2131" s="104"/>
      <c r="M2131" s="104"/>
      <c r="P2131" s="104"/>
      <c r="Q2131" s="104"/>
      <c r="U2131" s="104"/>
      <c r="AQ2131" s="104"/>
      <c r="AR2131" s="104"/>
      <c r="AS2131" s="104"/>
      <c r="AT2131" s="104"/>
      <c r="AU2131" s="104"/>
      <c r="AV2131" s="104"/>
      <c r="AW2131" s="104"/>
      <c r="AX2131" s="104"/>
      <c r="AY2131" s="104"/>
      <c r="BH2131" s="104"/>
      <c r="BJ2131" s="104"/>
      <c r="BK2131" s="104"/>
      <c r="BL2131" s="104"/>
      <c r="BM2131" s="104"/>
      <c r="BN2131" s="104"/>
      <c r="BO2131" s="104"/>
      <c r="BP2131" s="104"/>
      <c r="BQ2131" s="104"/>
      <c r="BR2131" s="104"/>
      <c r="BS2131" s="104"/>
      <c r="BT2131" s="104"/>
      <c r="BV2131" s="104"/>
      <c r="BW2131" s="104"/>
      <c r="BX2131" s="104"/>
      <c r="BY2131" s="104"/>
      <c r="BZ2131" s="104"/>
      <c r="CA2131" s="104"/>
      <c r="CB2131" s="104"/>
      <c r="CC2131" s="104"/>
      <c r="CD2131" s="104"/>
      <c r="CE2131" s="104"/>
      <c r="CF2131" s="104"/>
      <c r="CG2131" s="104"/>
      <c r="CJ2131" s="104"/>
      <c r="CL2131" s="104"/>
      <c r="CM2131" s="104"/>
      <c r="CN2131" s="104"/>
      <c r="CO2131" s="104"/>
      <c r="CP2131" s="104"/>
      <c r="CQ2131" s="104"/>
      <c r="CR2131" s="104"/>
      <c r="CS2131" s="104"/>
      <c r="CT2131" s="104"/>
      <c r="CU2131" s="104"/>
    </row>
    <row r="2132" spans="1:99" ht="13" x14ac:dyDescent="0.3">
      <c r="A2132" s="104"/>
      <c r="B2132" s="104"/>
      <c r="C2132" s="104"/>
      <c r="D2132" s="104"/>
      <c r="E2132" s="104"/>
      <c r="F2132" s="104"/>
      <c r="G2132" s="104"/>
      <c r="H2132" s="104"/>
      <c r="I2132" s="104"/>
      <c r="J2132" s="104"/>
      <c r="K2132" s="104"/>
      <c r="L2132" s="104"/>
      <c r="M2132" s="104"/>
      <c r="P2132" s="104"/>
      <c r="Q2132" s="104"/>
      <c r="U2132" s="104"/>
      <c r="AQ2132" s="104"/>
      <c r="AR2132" s="104"/>
      <c r="AS2132" s="104"/>
      <c r="AT2132" s="104"/>
      <c r="AU2132" s="104"/>
      <c r="AV2132" s="104"/>
      <c r="AW2132" s="104"/>
      <c r="AX2132" s="104"/>
      <c r="AY2132" s="104"/>
      <c r="BH2132" s="104"/>
      <c r="BJ2132" s="104"/>
      <c r="BK2132" s="104"/>
      <c r="BL2132" s="104"/>
      <c r="BM2132" s="104"/>
      <c r="BN2132" s="104"/>
      <c r="BO2132" s="104"/>
      <c r="BP2132" s="104"/>
      <c r="BQ2132" s="104"/>
      <c r="BR2132" s="104"/>
      <c r="BS2132" s="104"/>
      <c r="BT2132" s="104"/>
      <c r="BV2132" s="104"/>
      <c r="BW2132" s="104"/>
      <c r="BX2132" s="104"/>
      <c r="BY2132" s="104"/>
      <c r="BZ2132" s="104"/>
      <c r="CA2132" s="104"/>
      <c r="CB2132" s="104"/>
      <c r="CC2132" s="104"/>
      <c r="CD2132" s="104"/>
      <c r="CE2132" s="104"/>
      <c r="CF2132" s="104"/>
      <c r="CG2132" s="104"/>
      <c r="CJ2132" s="104"/>
      <c r="CL2132" s="104"/>
      <c r="CM2132" s="104"/>
      <c r="CN2132" s="104"/>
      <c r="CO2132" s="104"/>
      <c r="CP2132" s="104"/>
      <c r="CQ2132" s="104"/>
      <c r="CR2132" s="104"/>
      <c r="CS2132" s="104"/>
      <c r="CT2132" s="104"/>
      <c r="CU2132" s="104"/>
    </row>
    <row r="2133" spans="1:99" ht="13" x14ac:dyDescent="0.3">
      <c r="A2133" s="104"/>
      <c r="B2133" s="104"/>
      <c r="C2133" s="104"/>
      <c r="D2133" s="104"/>
      <c r="E2133" s="104"/>
      <c r="F2133" s="104"/>
      <c r="G2133" s="104"/>
      <c r="H2133" s="104"/>
      <c r="I2133" s="104"/>
      <c r="J2133" s="104"/>
      <c r="K2133" s="104"/>
      <c r="L2133" s="104"/>
      <c r="M2133" s="104"/>
      <c r="P2133" s="104"/>
      <c r="Q2133" s="104"/>
      <c r="U2133" s="104"/>
      <c r="AQ2133" s="104"/>
      <c r="AR2133" s="104"/>
      <c r="AS2133" s="104"/>
      <c r="AT2133" s="104"/>
      <c r="AU2133" s="104"/>
      <c r="AV2133" s="104"/>
      <c r="AW2133" s="104"/>
      <c r="AX2133" s="104"/>
      <c r="AY2133" s="104"/>
      <c r="BH2133" s="104"/>
      <c r="BJ2133" s="104"/>
      <c r="BK2133" s="104"/>
      <c r="BL2133" s="104"/>
      <c r="BM2133" s="104"/>
      <c r="BN2133" s="104"/>
      <c r="BO2133" s="104"/>
      <c r="BP2133" s="104"/>
      <c r="BQ2133" s="104"/>
      <c r="BR2133" s="104"/>
      <c r="BS2133" s="104"/>
      <c r="BT2133" s="104"/>
      <c r="BV2133" s="104"/>
      <c r="BW2133" s="104"/>
      <c r="BX2133" s="104"/>
      <c r="BY2133" s="104"/>
      <c r="BZ2133" s="104"/>
      <c r="CA2133" s="104"/>
      <c r="CB2133" s="104"/>
      <c r="CC2133" s="104"/>
      <c r="CD2133" s="104"/>
      <c r="CE2133" s="104"/>
      <c r="CF2133" s="104"/>
      <c r="CG2133" s="104"/>
      <c r="CJ2133" s="104"/>
      <c r="CL2133" s="104"/>
      <c r="CM2133" s="104"/>
      <c r="CN2133" s="104"/>
      <c r="CO2133" s="104"/>
      <c r="CP2133" s="104"/>
      <c r="CQ2133" s="104"/>
      <c r="CR2133" s="104"/>
      <c r="CS2133" s="104"/>
      <c r="CT2133" s="104"/>
      <c r="CU2133" s="104"/>
    </row>
    <row r="2134" spans="1:99" ht="13" x14ac:dyDescent="0.3">
      <c r="A2134" s="104"/>
      <c r="B2134" s="104"/>
      <c r="C2134" s="104"/>
      <c r="D2134" s="104"/>
      <c r="E2134" s="104"/>
      <c r="F2134" s="104"/>
      <c r="G2134" s="104"/>
      <c r="H2134" s="104"/>
      <c r="I2134" s="104"/>
      <c r="J2134" s="104"/>
      <c r="K2134" s="104"/>
      <c r="L2134" s="104"/>
      <c r="M2134" s="104"/>
      <c r="P2134" s="104"/>
      <c r="Q2134" s="104"/>
      <c r="U2134" s="104"/>
      <c r="AQ2134" s="104"/>
      <c r="AR2134" s="104"/>
      <c r="AS2134" s="104"/>
      <c r="AT2134" s="104"/>
      <c r="AU2134" s="104"/>
      <c r="AV2134" s="104"/>
      <c r="AW2134" s="104"/>
      <c r="AX2134" s="104"/>
      <c r="AY2134" s="104"/>
      <c r="BH2134" s="104"/>
      <c r="BJ2134" s="104"/>
      <c r="BK2134" s="104"/>
      <c r="BL2134" s="104"/>
      <c r="BM2134" s="104"/>
      <c r="BN2134" s="104"/>
      <c r="BO2134" s="104"/>
      <c r="BP2134" s="104"/>
      <c r="BQ2134" s="104"/>
      <c r="BR2134" s="104"/>
      <c r="BS2134" s="104"/>
      <c r="BT2134" s="104"/>
      <c r="BV2134" s="104"/>
      <c r="BW2134" s="104"/>
      <c r="BX2134" s="104"/>
      <c r="BY2134" s="104"/>
      <c r="BZ2134" s="104"/>
      <c r="CA2134" s="104"/>
      <c r="CB2134" s="104"/>
      <c r="CC2134" s="104"/>
      <c r="CD2134" s="104"/>
      <c r="CE2134" s="104"/>
      <c r="CF2134" s="104"/>
      <c r="CG2134" s="104"/>
      <c r="CJ2134" s="104"/>
      <c r="CL2134" s="104"/>
      <c r="CM2134" s="104"/>
      <c r="CN2134" s="104"/>
      <c r="CO2134" s="104"/>
      <c r="CP2134" s="104"/>
      <c r="CQ2134" s="104"/>
      <c r="CR2134" s="104"/>
      <c r="CS2134" s="104"/>
      <c r="CT2134" s="104"/>
      <c r="CU2134" s="104"/>
    </row>
    <row r="2135" spans="1:99" ht="13" x14ac:dyDescent="0.3">
      <c r="A2135" s="104"/>
      <c r="B2135" s="104"/>
      <c r="C2135" s="104"/>
      <c r="D2135" s="104"/>
      <c r="E2135" s="104"/>
      <c r="F2135" s="104"/>
      <c r="G2135" s="104"/>
      <c r="H2135" s="104"/>
      <c r="I2135" s="104"/>
      <c r="J2135" s="104"/>
      <c r="K2135" s="104"/>
      <c r="L2135" s="104"/>
      <c r="M2135" s="104"/>
      <c r="P2135" s="104"/>
      <c r="Q2135" s="104"/>
      <c r="U2135" s="104"/>
      <c r="AQ2135" s="104"/>
      <c r="AR2135" s="104"/>
      <c r="AS2135" s="104"/>
      <c r="AT2135" s="104"/>
      <c r="AU2135" s="104"/>
      <c r="AV2135" s="104"/>
      <c r="AW2135" s="104"/>
      <c r="AX2135" s="104"/>
      <c r="AY2135" s="104"/>
      <c r="BH2135" s="104"/>
      <c r="BJ2135" s="104"/>
      <c r="BK2135" s="104"/>
      <c r="BL2135" s="104"/>
      <c r="BM2135" s="104"/>
      <c r="BN2135" s="104"/>
      <c r="BO2135" s="104"/>
      <c r="BP2135" s="104"/>
      <c r="BQ2135" s="104"/>
      <c r="BR2135" s="104"/>
      <c r="BS2135" s="104"/>
      <c r="BT2135" s="104"/>
      <c r="BV2135" s="104"/>
      <c r="BW2135" s="104"/>
      <c r="BX2135" s="104"/>
      <c r="BY2135" s="104"/>
      <c r="BZ2135" s="104"/>
      <c r="CA2135" s="104"/>
      <c r="CB2135" s="104"/>
      <c r="CC2135" s="104"/>
      <c r="CD2135" s="104"/>
      <c r="CE2135" s="104"/>
      <c r="CF2135" s="104"/>
      <c r="CG2135" s="104"/>
      <c r="CJ2135" s="104"/>
      <c r="CL2135" s="104"/>
      <c r="CM2135" s="104"/>
      <c r="CN2135" s="104"/>
      <c r="CO2135" s="104"/>
      <c r="CP2135" s="104"/>
      <c r="CQ2135" s="104"/>
      <c r="CR2135" s="104"/>
      <c r="CS2135" s="104"/>
      <c r="CT2135" s="104"/>
      <c r="CU2135" s="104"/>
    </row>
    <row r="2136" spans="1:99" ht="13" x14ac:dyDescent="0.3">
      <c r="A2136" s="104"/>
      <c r="B2136" s="104"/>
      <c r="C2136" s="104"/>
      <c r="D2136" s="104"/>
      <c r="E2136" s="104"/>
      <c r="F2136" s="104"/>
      <c r="G2136" s="104"/>
      <c r="H2136" s="104"/>
      <c r="I2136" s="104"/>
      <c r="J2136" s="104"/>
      <c r="K2136" s="104"/>
      <c r="L2136" s="104"/>
      <c r="M2136" s="104"/>
      <c r="P2136" s="104"/>
      <c r="Q2136" s="104"/>
      <c r="U2136" s="104"/>
      <c r="AQ2136" s="104"/>
      <c r="AR2136" s="104"/>
      <c r="AS2136" s="104"/>
      <c r="AT2136" s="104"/>
      <c r="AU2136" s="104"/>
      <c r="AV2136" s="104"/>
      <c r="AW2136" s="104"/>
      <c r="AX2136" s="104"/>
      <c r="AY2136" s="104"/>
      <c r="BH2136" s="104"/>
      <c r="BJ2136" s="104"/>
      <c r="BK2136" s="104"/>
      <c r="BL2136" s="104"/>
      <c r="BM2136" s="104"/>
      <c r="BN2136" s="104"/>
      <c r="BO2136" s="104"/>
      <c r="BP2136" s="104"/>
      <c r="BQ2136" s="104"/>
      <c r="BR2136" s="104"/>
      <c r="BS2136" s="104"/>
      <c r="BT2136" s="104"/>
      <c r="BV2136" s="104"/>
      <c r="BW2136" s="104"/>
      <c r="BX2136" s="104"/>
      <c r="BY2136" s="104"/>
      <c r="BZ2136" s="104"/>
      <c r="CA2136" s="104"/>
      <c r="CB2136" s="104"/>
      <c r="CC2136" s="104"/>
      <c r="CD2136" s="104"/>
      <c r="CE2136" s="104"/>
      <c r="CF2136" s="104"/>
      <c r="CG2136" s="104"/>
      <c r="CJ2136" s="104"/>
      <c r="CL2136" s="104"/>
      <c r="CM2136" s="104"/>
      <c r="CN2136" s="104"/>
      <c r="CO2136" s="104"/>
      <c r="CP2136" s="104"/>
      <c r="CQ2136" s="104"/>
      <c r="CR2136" s="104"/>
      <c r="CS2136" s="104"/>
      <c r="CT2136" s="104"/>
      <c r="CU2136" s="104"/>
    </row>
    <row r="2137" spans="1:99" ht="13" x14ac:dyDescent="0.3">
      <c r="A2137" s="104"/>
      <c r="B2137" s="104"/>
      <c r="C2137" s="104"/>
      <c r="D2137" s="104"/>
      <c r="E2137" s="104"/>
      <c r="F2137" s="104"/>
      <c r="G2137" s="104"/>
      <c r="H2137" s="104"/>
      <c r="I2137" s="104"/>
      <c r="J2137" s="104"/>
      <c r="K2137" s="104"/>
      <c r="L2137" s="104"/>
      <c r="M2137" s="104"/>
      <c r="P2137" s="104"/>
      <c r="Q2137" s="104"/>
      <c r="U2137" s="104"/>
      <c r="AQ2137" s="104"/>
      <c r="AR2137" s="104"/>
      <c r="AS2137" s="104"/>
      <c r="AT2137" s="104"/>
      <c r="AU2137" s="104"/>
      <c r="AV2137" s="104"/>
      <c r="AW2137" s="104"/>
      <c r="AX2137" s="104"/>
      <c r="AY2137" s="104"/>
      <c r="BH2137" s="104"/>
      <c r="BJ2137" s="104"/>
      <c r="BK2137" s="104"/>
      <c r="BL2137" s="104"/>
      <c r="BM2137" s="104"/>
      <c r="BN2137" s="104"/>
      <c r="BO2137" s="104"/>
      <c r="BP2137" s="104"/>
      <c r="BQ2137" s="104"/>
      <c r="BR2137" s="104"/>
      <c r="BS2137" s="104"/>
      <c r="BT2137" s="104"/>
      <c r="BV2137" s="104"/>
      <c r="BW2137" s="104"/>
      <c r="BX2137" s="104"/>
      <c r="BY2137" s="104"/>
      <c r="BZ2137" s="104"/>
      <c r="CA2137" s="104"/>
      <c r="CB2137" s="104"/>
      <c r="CC2137" s="104"/>
      <c r="CD2137" s="104"/>
      <c r="CE2137" s="104"/>
      <c r="CF2137" s="104"/>
      <c r="CG2137" s="104"/>
      <c r="CJ2137" s="104"/>
      <c r="CL2137" s="104"/>
      <c r="CM2137" s="104"/>
      <c r="CN2137" s="104"/>
      <c r="CO2137" s="104"/>
      <c r="CP2137" s="104"/>
      <c r="CQ2137" s="104"/>
      <c r="CR2137" s="104"/>
      <c r="CS2137" s="104"/>
      <c r="CT2137" s="104"/>
      <c r="CU2137" s="104"/>
    </row>
    <row r="2138" spans="1:99" ht="13" x14ac:dyDescent="0.3">
      <c r="A2138" s="104"/>
      <c r="B2138" s="104"/>
      <c r="C2138" s="104"/>
      <c r="D2138" s="104"/>
      <c r="E2138" s="104"/>
      <c r="F2138" s="104"/>
      <c r="G2138" s="104"/>
      <c r="H2138" s="104"/>
      <c r="I2138" s="104"/>
      <c r="J2138" s="104"/>
      <c r="K2138" s="104"/>
      <c r="L2138" s="104"/>
      <c r="M2138" s="104"/>
      <c r="P2138" s="104"/>
      <c r="Q2138" s="104"/>
      <c r="U2138" s="104"/>
      <c r="AQ2138" s="104"/>
      <c r="AR2138" s="104"/>
      <c r="AS2138" s="104"/>
      <c r="AT2138" s="104"/>
      <c r="AU2138" s="104"/>
      <c r="AV2138" s="104"/>
      <c r="AW2138" s="104"/>
      <c r="AX2138" s="104"/>
      <c r="AY2138" s="104"/>
      <c r="BH2138" s="104"/>
      <c r="BJ2138" s="104"/>
      <c r="BK2138" s="104"/>
      <c r="BL2138" s="104"/>
      <c r="BM2138" s="104"/>
      <c r="BN2138" s="104"/>
      <c r="BO2138" s="104"/>
      <c r="BP2138" s="104"/>
      <c r="BQ2138" s="104"/>
      <c r="BR2138" s="104"/>
      <c r="BS2138" s="104"/>
      <c r="BT2138" s="104"/>
      <c r="BV2138" s="104"/>
      <c r="BW2138" s="104"/>
      <c r="BX2138" s="104"/>
      <c r="BY2138" s="104"/>
      <c r="BZ2138" s="104"/>
      <c r="CA2138" s="104"/>
      <c r="CB2138" s="104"/>
      <c r="CC2138" s="104"/>
      <c r="CD2138" s="104"/>
      <c r="CE2138" s="104"/>
      <c r="CF2138" s="104"/>
      <c r="CG2138" s="104"/>
      <c r="CJ2138" s="104"/>
      <c r="CL2138" s="104"/>
      <c r="CM2138" s="104"/>
      <c r="CN2138" s="104"/>
      <c r="CO2138" s="104"/>
      <c r="CP2138" s="104"/>
      <c r="CQ2138" s="104"/>
      <c r="CR2138" s="104"/>
      <c r="CS2138" s="104"/>
      <c r="CT2138" s="104"/>
      <c r="CU2138" s="104"/>
    </row>
    <row r="2139" spans="1:99" ht="13" x14ac:dyDescent="0.3">
      <c r="A2139" s="104"/>
      <c r="B2139" s="104"/>
      <c r="C2139" s="104"/>
      <c r="D2139" s="104"/>
      <c r="E2139" s="104"/>
      <c r="F2139" s="104"/>
      <c r="G2139" s="104"/>
      <c r="H2139" s="104"/>
      <c r="I2139" s="104"/>
      <c r="J2139" s="104"/>
      <c r="K2139" s="104"/>
      <c r="L2139" s="104"/>
      <c r="M2139" s="104"/>
      <c r="P2139" s="104"/>
      <c r="Q2139" s="104"/>
      <c r="U2139" s="104"/>
      <c r="AQ2139" s="104"/>
      <c r="AR2139" s="104"/>
      <c r="AS2139" s="104"/>
      <c r="AT2139" s="104"/>
      <c r="AU2139" s="104"/>
      <c r="AV2139" s="104"/>
      <c r="AW2139" s="104"/>
      <c r="AX2139" s="104"/>
      <c r="AY2139" s="104"/>
      <c r="BH2139" s="104"/>
      <c r="BJ2139" s="104"/>
      <c r="BK2139" s="104"/>
      <c r="BL2139" s="104"/>
      <c r="BM2139" s="104"/>
      <c r="BN2139" s="104"/>
      <c r="BO2139" s="104"/>
      <c r="BP2139" s="104"/>
      <c r="BQ2139" s="104"/>
      <c r="BR2139" s="104"/>
      <c r="BS2139" s="104"/>
      <c r="BT2139" s="104"/>
      <c r="BV2139" s="104"/>
      <c r="BW2139" s="104"/>
      <c r="BX2139" s="104"/>
      <c r="BY2139" s="104"/>
      <c r="BZ2139" s="104"/>
      <c r="CA2139" s="104"/>
      <c r="CB2139" s="104"/>
      <c r="CC2139" s="104"/>
      <c r="CD2139" s="104"/>
      <c r="CE2139" s="104"/>
      <c r="CF2139" s="104"/>
      <c r="CG2139" s="104"/>
      <c r="CJ2139" s="104"/>
      <c r="CL2139" s="104"/>
      <c r="CM2139" s="104"/>
      <c r="CN2139" s="104"/>
      <c r="CO2139" s="104"/>
      <c r="CP2139" s="104"/>
      <c r="CQ2139" s="104"/>
      <c r="CR2139" s="104"/>
      <c r="CS2139" s="104"/>
      <c r="CT2139" s="104"/>
      <c r="CU2139" s="104"/>
    </row>
    <row r="2140" spans="1:99" ht="13" x14ac:dyDescent="0.3">
      <c r="A2140" s="104"/>
      <c r="B2140" s="104"/>
      <c r="C2140" s="104"/>
      <c r="D2140" s="104"/>
      <c r="E2140" s="104"/>
      <c r="F2140" s="104"/>
      <c r="G2140" s="104"/>
      <c r="H2140" s="104"/>
      <c r="I2140" s="104"/>
      <c r="J2140" s="104"/>
      <c r="K2140" s="104"/>
      <c r="L2140" s="104"/>
      <c r="M2140" s="104"/>
      <c r="P2140" s="104"/>
      <c r="Q2140" s="104"/>
      <c r="U2140" s="104"/>
      <c r="AQ2140" s="104"/>
      <c r="AR2140" s="104"/>
      <c r="AS2140" s="104"/>
      <c r="AT2140" s="104"/>
      <c r="AU2140" s="104"/>
      <c r="AV2140" s="104"/>
      <c r="AW2140" s="104"/>
      <c r="AX2140" s="104"/>
      <c r="AY2140" s="104"/>
      <c r="BH2140" s="104"/>
      <c r="BJ2140" s="104"/>
      <c r="BK2140" s="104"/>
      <c r="BL2140" s="104"/>
      <c r="BM2140" s="104"/>
      <c r="BN2140" s="104"/>
      <c r="BO2140" s="104"/>
      <c r="BP2140" s="104"/>
      <c r="BQ2140" s="104"/>
      <c r="BR2140" s="104"/>
      <c r="BS2140" s="104"/>
      <c r="BT2140" s="104"/>
      <c r="BV2140" s="104"/>
      <c r="BW2140" s="104"/>
      <c r="BX2140" s="104"/>
      <c r="BY2140" s="104"/>
      <c r="BZ2140" s="104"/>
      <c r="CA2140" s="104"/>
      <c r="CB2140" s="104"/>
      <c r="CC2140" s="104"/>
      <c r="CD2140" s="104"/>
      <c r="CE2140" s="104"/>
      <c r="CF2140" s="104"/>
      <c r="CG2140" s="104"/>
      <c r="CJ2140" s="104"/>
      <c r="CL2140" s="104"/>
      <c r="CM2140" s="104"/>
      <c r="CN2140" s="104"/>
      <c r="CO2140" s="104"/>
      <c r="CP2140" s="104"/>
      <c r="CQ2140" s="104"/>
      <c r="CR2140" s="104"/>
      <c r="CS2140" s="104"/>
      <c r="CT2140" s="104"/>
      <c r="CU2140" s="104"/>
    </row>
    <row r="2141" spans="1:99" ht="13" x14ac:dyDescent="0.3">
      <c r="A2141" s="104"/>
      <c r="B2141" s="104"/>
      <c r="C2141" s="104"/>
      <c r="D2141" s="104"/>
      <c r="E2141" s="104"/>
      <c r="F2141" s="104"/>
      <c r="G2141" s="104"/>
      <c r="H2141" s="104"/>
      <c r="I2141" s="104"/>
      <c r="J2141" s="104"/>
      <c r="K2141" s="104"/>
      <c r="L2141" s="104"/>
      <c r="M2141" s="104"/>
      <c r="P2141" s="104"/>
      <c r="Q2141" s="104"/>
      <c r="U2141" s="104"/>
      <c r="AQ2141" s="104"/>
      <c r="AR2141" s="104"/>
      <c r="AS2141" s="104"/>
      <c r="AT2141" s="104"/>
      <c r="AU2141" s="104"/>
      <c r="AV2141" s="104"/>
      <c r="AW2141" s="104"/>
      <c r="AX2141" s="104"/>
      <c r="AY2141" s="104"/>
      <c r="BH2141" s="104"/>
      <c r="BJ2141" s="104"/>
      <c r="BK2141" s="104"/>
      <c r="BL2141" s="104"/>
      <c r="BM2141" s="104"/>
      <c r="BN2141" s="104"/>
      <c r="BO2141" s="104"/>
      <c r="BP2141" s="104"/>
      <c r="BQ2141" s="104"/>
      <c r="BR2141" s="104"/>
      <c r="BS2141" s="104"/>
      <c r="BT2141" s="104"/>
      <c r="BV2141" s="104"/>
      <c r="BW2141" s="104"/>
      <c r="BX2141" s="104"/>
      <c r="BY2141" s="104"/>
      <c r="BZ2141" s="104"/>
      <c r="CA2141" s="104"/>
      <c r="CB2141" s="104"/>
      <c r="CC2141" s="104"/>
      <c r="CD2141" s="104"/>
      <c r="CE2141" s="104"/>
      <c r="CF2141" s="104"/>
      <c r="CG2141" s="104"/>
      <c r="CJ2141" s="104"/>
      <c r="CL2141" s="104"/>
      <c r="CM2141" s="104"/>
      <c r="CN2141" s="104"/>
      <c r="CO2141" s="104"/>
      <c r="CP2141" s="104"/>
      <c r="CQ2141" s="104"/>
      <c r="CR2141" s="104"/>
      <c r="CS2141" s="104"/>
      <c r="CT2141" s="104"/>
      <c r="CU2141" s="104"/>
    </row>
    <row r="2142" spans="1:99" ht="13" x14ac:dyDescent="0.3">
      <c r="A2142" s="104"/>
      <c r="B2142" s="104"/>
      <c r="C2142" s="104"/>
      <c r="D2142" s="104"/>
      <c r="E2142" s="104"/>
      <c r="F2142" s="104"/>
      <c r="G2142" s="104"/>
      <c r="H2142" s="104"/>
      <c r="I2142" s="104"/>
      <c r="J2142" s="104"/>
      <c r="K2142" s="104"/>
      <c r="L2142" s="104"/>
      <c r="M2142" s="104"/>
      <c r="P2142" s="104"/>
      <c r="Q2142" s="104"/>
      <c r="U2142" s="104"/>
      <c r="AQ2142" s="104"/>
      <c r="AR2142" s="104"/>
      <c r="AS2142" s="104"/>
      <c r="AT2142" s="104"/>
      <c r="AU2142" s="104"/>
      <c r="AV2142" s="104"/>
      <c r="AW2142" s="104"/>
      <c r="AX2142" s="104"/>
      <c r="AY2142" s="104"/>
      <c r="BH2142" s="104"/>
      <c r="BJ2142" s="104"/>
      <c r="BK2142" s="104"/>
      <c r="BL2142" s="104"/>
      <c r="BM2142" s="104"/>
      <c r="BN2142" s="104"/>
      <c r="BO2142" s="104"/>
      <c r="BP2142" s="104"/>
      <c r="BQ2142" s="104"/>
      <c r="BR2142" s="104"/>
      <c r="BS2142" s="104"/>
      <c r="BT2142" s="104"/>
      <c r="BV2142" s="104"/>
      <c r="BW2142" s="104"/>
      <c r="BX2142" s="104"/>
      <c r="BY2142" s="104"/>
      <c r="BZ2142" s="104"/>
      <c r="CA2142" s="104"/>
      <c r="CB2142" s="104"/>
      <c r="CC2142" s="104"/>
      <c r="CD2142" s="104"/>
      <c r="CE2142" s="104"/>
      <c r="CF2142" s="104"/>
      <c r="CG2142" s="104"/>
      <c r="CJ2142" s="104"/>
      <c r="CL2142" s="104"/>
      <c r="CM2142" s="104"/>
      <c r="CN2142" s="104"/>
      <c r="CO2142" s="104"/>
      <c r="CP2142" s="104"/>
      <c r="CQ2142" s="104"/>
      <c r="CR2142" s="104"/>
      <c r="CS2142" s="104"/>
      <c r="CT2142" s="104"/>
      <c r="CU2142" s="104"/>
    </row>
    <row r="2143" spans="1:99" ht="13" x14ac:dyDescent="0.3">
      <c r="A2143" s="104"/>
      <c r="B2143" s="104"/>
      <c r="C2143" s="104"/>
      <c r="D2143" s="104"/>
      <c r="E2143" s="104"/>
      <c r="F2143" s="104"/>
      <c r="G2143" s="104"/>
      <c r="H2143" s="104"/>
      <c r="I2143" s="104"/>
      <c r="J2143" s="104"/>
      <c r="K2143" s="104"/>
      <c r="L2143" s="104"/>
      <c r="M2143" s="104"/>
      <c r="P2143" s="104"/>
      <c r="Q2143" s="104"/>
      <c r="U2143" s="104"/>
      <c r="AQ2143" s="104"/>
      <c r="AR2143" s="104"/>
      <c r="AS2143" s="104"/>
      <c r="AT2143" s="104"/>
      <c r="AU2143" s="104"/>
      <c r="AV2143" s="104"/>
      <c r="AW2143" s="104"/>
      <c r="AX2143" s="104"/>
      <c r="AY2143" s="104"/>
      <c r="BH2143" s="104"/>
      <c r="BJ2143" s="104"/>
      <c r="BK2143" s="104"/>
      <c r="BL2143" s="104"/>
      <c r="BM2143" s="104"/>
      <c r="BN2143" s="104"/>
      <c r="BO2143" s="104"/>
      <c r="BP2143" s="104"/>
      <c r="BQ2143" s="104"/>
      <c r="BR2143" s="104"/>
      <c r="BS2143" s="104"/>
      <c r="BT2143" s="104"/>
      <c r="BV2143" s="104"/>
      <c r="BW2143" s="104"/>
      <c r="BX2143" s="104"/>
      <c r="BY2143" s="104"/>
      <c r="BZ2143" s="104"/>
      <c r="CA2143" s="104"/>
      <c r="CB2143" s="104"/>
      <c r="CC2143" s="104"/>
      <c r="CD2143" s="104"/>
      <c r="CE2143" s="104"/>
      <c r="CF2143" s="104"/>
      <c r="CG2143" s="104"/>
      <c r="CJ2143" s="104"/>
      <c r="CL2143" s="104"/>
      <c r="CM2143" s="104"/>
      <c r="CN2143" s="104"/>
      <c r="CO2143" s="104"/>
      <c r="CP2143" s="104"/>
      <c r="CQ2143" s="104"/>
      <c r="CR2143" s="104"/>
      <c r="CS2143" s="104"/>
      <c r="CT2143" s="104"/>
      <c r="CU2143" s="104"/>
    </row>
    <row r="2144" spans="1:99" ht="13" x14ac:dyDescent="0.3">
      <c r="A2144" s="104"/>
      <c r="B2144" s="104"/>
      <c r="C2144" s="104"/>
      <c r="D2144" s="104"/>
      <c r="E2144" s="104"/>
      <c r="F2144" s="104"/>
      <c r="G2144" s="104"/>
      <c r="H2144" s="104"/>
      <c r="I2144" s="104"/>
      <c r="J2144" s="104"/>
      <c r="K2144" s="104"/>
      <c r="L2144" s="104"/>
      <c r="M2144" s="104"/>
      <c r="P2144" s="104"/>
      <c r="Q2144" s="104"/>
      <c r="U2144" s="104"/>
      <c r="AQ2144" s="104"/>
      <c r="AR2144" s="104"/>
      <c r="AS2144" s="104"/>
      <c r="AT2144" s="104"/>
      <c r="AU2144" s="104"/>
      <c r="AV2144" s="104"/>
      <c r="AW2144" s="104"/>
      <c r="AX2144" s="104"/>
      <c r="AY2144" s="104"/>
      <c r="BH2144" s="104"/>
      <c r="BJ2144" s="104"/>
      <c r="BK2144" s="104"/>
      <c r="BL2144" s="104"/>
      <c r="BM2144" s="104"/>
      <c r="BN2144" s="104"/>
      <c r="BO2144" s="104"/>
      <c r="BP2144" s="104"/>
      <c r="BQ2144" s="104"/>
      <c r="BR2144" s="104"/>
      <c r="BS2144" s="104"/>
      <c r="BT2144" s="104"/>
      <c r="BV2144" s="104"/>
      <c r="BW2144" s="104"/>
      <c r="BX2144" s="104"/>
      <c r="BY2144" s="104"/>
      <c r="BZ2144" s="104"/>
      <c r="CA2144" s="104"/>
      <c r="CB2144" s="104"/>
      <c r="CC2144" s="104"/>
      <c r="CD2144" s="104"/>
      <c r="CE2144" s="104"/>
      <c r="CF2144" s="104"/>
      <c r="CG2144" s="104"/>
      <c r="CJ2144" s="104"/>
      <c r="CL2144" s="104"/>
      <c r="CM2144" s="104"/>
      <c r="CN2144" s="104"/>
      <c r="CO2144" s="104"/>
      <c r="CP2144" s="104"/>
      <c r="CQ2144" s="104"/>
      <c r="CR2144" s="104"/>
      <c r="CS2144" s="104"/>
      <c r="CT2144" s="104"/>
      <c r="CU2144" s="104"/>
    </row>
    <row r="2145" spans="1:99" ht="13" x14ac:dyDescent="0.3">
      <c r="A2145" s="104"/>
      <c r="B2145" s="104"/>
      <c r="C2145" s="104"/>
      <c r="D2145" s="104"/>
      <c r="E2145" s="104"/>
      <c r="F2145" s="104"/>
      <c r="G2145" s="104"/>
      <c r="H2145" s="104"/>
      <c r="I2145" s="104"/>
      <c r="J2145" s="104"/>
      <c r="K2145" s="104"/>
      <c r="L2145" s="104"/>
      <c r="M2145" s="104"/>
      <c r="P2145" s="104"/>
      <c r="Q2145" s="104"/>
      <c r="U2145" s="104"/>
      <c r="AQ2145" s="104"/>
      <c r="AR2145" s="104"/>
      <c r="AS2145" s="104"/>
      <c r="AT2145" s="104"/>
      <c r="AU2145" s="104"/>
      <c r="AV2145" s="104"/>
      <c r="AW2145" s="104"/>
      <c r="AX2145" s="104"/>
      <c r="AY2145" s="104"/>
      <c r="BH2145" s="104"/>
      <c r="BJ2145" s="104"/>
      <c r="BK2145" s="104"/>
      <c r="BL2145" s="104"/>
      <c r="BM2145" s="104"/>
      <c r="BN2145" s="104"/>
      <c r="BO2145" s="104"/>
      <c r="BP2145" s="104"/>
      <c r="BQ2145" s="104"/>
      <c r="BR2145" s="104"/>
      <c r="BS2145" s="104"/>
      <c r="BT2145" s="104"/>
      <c r="BV2145" s="104"/>
      <c r="BW2145" s="104"/>
      <c r="BX2145" s="104"/>
      <c r="BY2145" s="104"/>
      <c r="BZ2145" s="104"/>
      <c r="CA2145" s="104"/>
      <c r="CB2145" s="104"/>
      <c r="CC2145" s="104"/>
      <c r="CD2145" s="104"/>
      <c r="CE2145" s="104"/>
      <c r="CF2145" s="104"/>
      <c r="CG2145" s="104"/>
      <c r="CJ2145" s="104"/>
      <c r="CL2145" s="104"/>
      <c r="CM2145" s="104"/>
      <c r="CN2145" s="104"/>
      <c r="CO2145" s="104"/>
      <c r="CP2145" s="104"/>
      <c r="CQ2145" s="104"/>
      <c r="CR2145" s="104"/>
      <c r="CS2145" s="104"/>
      <c r="CT2145" s="104"/>
      <c r="CU2145" s="104"/>
    </row>
    <row r="2146" spans="1:99" ht="13" x14ac:dyDescent="0.3">
      <c r="A2146" s="104"/>
      <c r="B2146" s="104"/>
      <c r="C2146" s="104"/>
      <c r="D2146" s="104"/>
      <c r="E2146" s="104"/>
      <c r="F2146" s="104"/>
      <c r="G2146" s="104"/>
      <c r="H2146" s="104"/>
      <c r="I2146" s="104"/>
      <c r="J2146" s="104"/>
      <c r="K2146" s="104"/>
      <c r="L2146" s="104"/>
      <c r="M2146" s="104"/>
      <c r="P2146" s="104"/>
      <c r="Q2146" s="104"/>
      <c r="U2146" s="104"/>
      <c r="AQ2146" s="104"/>
      <c r="AR2146" s="104"/>
      <c r="AS2146" s="104"/>
      <c r="AT2146" s="104"/>
      <c r="AU2146" s="104"/>
      <c r="AV2146" s="104"/>
      <c r="AW2146" s="104"/>
      <c r="AX2146" s="104"/>
      <c r="AY2146" s="104"/>
      <c r="BH2146" s="104"/>
      <c r="BJ2146" s="104"/>
      <c r="BK2146" s="104"/>
      <c r="BL2146" s="104"/>
      <c r="BM2146" s="104"/>
      <c r="BN2146" s="104"/>
      <c r="BO2146" s="104"/>
      <c r="BP2146" s="104"/>
      <c r="BQ2146" s="104"/>
      <c r="BR2146" s="104"/>
      <c r="BS2146" s="104"/>
      <c r="BT2146" s="104"/>
      <c r="BV2146" s="104"/>
      <c r="BW2146" s="104"/>
      <c r="BX2146" s="104"/>
      <c r="BY2146" s="104"/>
      <c r="BZ2146" s="104"/>
      <c r="CA2146" s="104"/>
      <c r="CB2146" s="104"/>
      <c r="CC2146" s="104"/>
      <c r="CD2146" s="104"/>
      <c r="CE2146" s="104"/>
      <c r="CF2146" s="104"/>
      <c r="CG2146" s="104"/>
      <c r="CJ2146" s="104"/>
      <c r="CL2146" s="104"/>
      <c r="CM2146" s="104"/>
      <c r="CN2146" s="104"/>
      <c r="CO2146" s="104"/>
      <c r="CP2146" s="104"/>
      <c r="CQ2146" s="104"/>
      <c r="CR2146" s="104"/>
      <c r="CS2146" s="104"/>
      <c r="CT2146" s="104"/>
      <c r="CU2146" s="104"/>
    </row>
    <row r="2147" spans="1:99" ht="13" x14ac:dyDescent="0.3">
      <c r="A2147" s="104"/>
      <c r="B2147" s="104"/>
      <c r="C2147" s="104"/>
      <c r="D2147" s="104"/>
      <c r="E2147" s="104"/>
      <c r="F2147" s="104"/>
      <c r="G2147" s="104"/>
      <c r="H2147" s="104"/>
      <c r="I2147" s="104"/>
      <c r="J2147" s="104"/>
      <c r="K2147" s="104"/>
      <c r="L2147" s="104"/>
      <c r="M2147" s="104"/>
      <c r="P2147" s="104"/>
      <c r="Q2147" s="104"/>
      <c r="U2147" s="104"/>
      <c r="AQ2147" s="104"/>
      <c r="AR2147" s="104"/>
      <c r="AS2147" s="104"/>
      <c r="AT2147" s="104"/>
      <c r="AU2147" s="104"/>
      <c r="AV2147" s="104"/>
      <c r="AW2147" s="104"/>
      <c r="AX2147" s="104"/>
      <c r="AY2147" s="104"/>
      <c r="BH2147" s="104"/>
      <c r="BJ2147" s="104"/>
      <c r="BK2147" s="104"/>
      <c r="BL2147" s="104"/>
      <c r="BM2147" s="104"/>
      <c r="BN2147" s="104"/>
      <c r="BO2147" s="104"/>
      <c r="BP2147" s="104"/>
      <c r="BQ2147" s="104"/>
      <c r="BR2147" s="104"/>
      <c r="BS2147" s="104"/>
      <c r="BT2147" s="104"/>
      <c r="BV2147" s="104"/>
      <c r="BW2147" s="104"/>
      <c r="BX2147" s="104"/>
      <c r="BY2147" s="104"/>
      <c r="BZ2147" s="104"/>
      <c r="CA2147" s="104"/>
      <c r="CB2147" s="104"/>
      <c r="CC2147" s="104"/>
      <c r="CD2147" s="104"/>
      <c r="CE2147" s="104"/>
      <c r="CF2147" s="104"/>
      <c r="CG2147" s="104"/>
      <c r="CJ2147" s="104"/>
      <c r="CL2147" s="104"/>
      <c r="CM2147" s="104"/>
      <c r="CN2147" s="104"/>
      <c r="CO2147" s="104"/>
      <c r="CP2147" s="104"/>
      <c r="CQ2147" s="104"/>
      <c r="CR2147" s="104"/>
      <c r="CS2147" s="104"/>
      <c r="CT2147" s="104"/>
      <c r="CU2147" s="104"/>
    </row>
    <row r="2148" spans="1:99" ht="13" x14ac:dyDescent="0.3">
      <c r="A2148" s="104"/>
      <c r="B2148" s="104"/>
      <c r="C2148" s="104"/>
      <c r="D2148" s="104"/>
      <c r="E2148" s="104"/>
      <c r="F2148" s="104"/>
      <c r="G2148" s="104"/>
      <c r="H2148" s="104"/>
      <c r="I2148" s="104"/>
      <c r="J2148" s="104"/>
      <c r="K2148" s="104"/>
      <c r="L2148" s="104"/>
      <c r="M2148" s="104"/>
      <c r="P2148" s="104"/>
      <c r="Q2148" s="104"/>
      <c r="U2148" s="104"/>
      <c r="AQ2148" s="104"/>
      <c r="AR2148" s="104"/>
      <c r="AS2148" s="104"/>
      <c r="AT2148" s="104"/>
      <c r="AU2148" s="104"/>
      <c r="AV2148" s="104"/>
      <c r="AW2148" s="104"/>
      <c r="AX2148" s="104"/>
      <c r="AY2148" s="104"/>
      <c r="BH2148" s="104"/>
      <c r="BJ2148" s="104"/>
      <c r="BK2148" s="104"/>
      <c r="BL2148" s="104"/>
      <c r="BM2148" s="104"/>
      <c r="BN2148" s="104"/>
      <c r="BO2148" s="104"/>
      <c r="BP2148" s="104"/>
      <c r="BQ2148" s="104"/>
      <c r="BR2148" s="104"/>
      <c r="BS2148" s="104"/>
      <c r="BT2148" s="104"/>
      <c r="BV2148" s="104"/>
      <c r="BW2148" s="104"/>
      <c r="BX2148" s="104"/>
      <c r="BY2148" s="104"/>
      <c r="BZ2148" s="104"/>
      <c r="CA2148" s="104"/>
      <c r="CB2148" s="104"/>
      <c r="CC2148" s="104"/>
      <c r="CD2148" s="104"/>
      <c r="CE2148" s="104"/>
      <c r="CF2148" s="104"/>
      <c r="CG2148" s="104"/>
      <c r="CJ2148" s="104"/>
      <c r="CL2148" s="104"/>
      <c r="CM2148" s="104"/>
      <c r="CN2148" s="104"/>
      <c r="CO2148" s="104"/>
      <c r="CP2148" s="104"/>
      <c r="CQ2148" s="104"/>
      <c r="CR2148" s="104"/>
      <c r="CS2148" s="104"/>
      <c r="CT2148" s="104"/>
      <c r="CU2148" s="104"/>
    </row>
    <row r="2149" spans="1:99" ht="13" x14ac:dyDescent="0.3">
      <c r="A2149" s="104"/>
      <c r="B2149" s="104"/>
      <c r="C2149" s="104"/>
      <c r="D2149" s="104"/>
      <c r="E2149" s="104"/>
      <c r="F2149" s="104"/>
      <c r="G2149" s="104"/>
      <c r="H2149" s="104"/>
      <c r="I2149" s="104"/>
      <c r="J2149" s="104"/>
      <c r="K2149" s="104"/>
      <c r="L2149" s="104"/>
      <c r="M2149" s="104"/>
      <c r="P2149" s="104"/>
      <c r="Q2149" s="104"/>
      <c r="U2149" s="104"/>
      <c r="AQ2149" s="104"/>
      <c r="AR2149" s="104"/>
      <c r="AS2149" s="104"/>
      <c r="AT2149" s="104"/>
      <c r="AU2149" s="104"/>
      <c r="AV2149" s="104"/>
      <c r="AW2149" s="104"/>
      <c r="AX2149" s="104"/>
      <c r="AY2149" s="104"/>
      <c r="BH2149" s="104"/>
      <c r="BJ2149" s="104"/>
      <c r="BK2149" s="104"/>
      <c r="BL2149" s="104"/>
      <c r="BM2149" s="104"/>
      <c r="BN2149" s="104"/>
      <c r="BO2149" s="104"/>
      <c r="BP2149" s="104"/>
      <c r="BQ2149" s="104"/>
      <c r="BR2149" s="104"/>
      <c r="BS2149" s="104"/>
      <c r="BT2149" s="104"/>
      <c r="BV2149" s="104"/>
      <c r="BW2149" s="104"/>
      <c r="BX2149" s="104"/>
      <c r="BY2149" s="104"/>
      <c r="BZ2149" s="104"/>
      <c r="CA2149" s="104"/>
      <c r="CB2149" s="104"/>
      <c r="CC2149" s="104"/>
      <c r="CD2149" s="104"/>
      <c r="CE2149" s="104"/>
      <c r="CF2149" s="104"/>
      <c r="CG2149" s="104"/>
      <c r="CJ2149" s="104"/>
      <c r="CL2149" s="104"/>
      <c r="CM2149" s="104"/>
      <c r="CN2149" s="104"/>
      <c r="CO2149" s="104"/>
      <c r="CP2149" s="104"/>
      <c r="CQ2149" s="104"/>
      <c r="CR2149" s="104"/>
      <c r="CS2149" s="104"/>
      <c r="CT2149" s="104"/>
      <c r="CU2149" s="104"/>
    </row>
    <row r="2150" spans="1:99" ht="13" x14ac:dyDescent="0.3">
      <c r="A2150" s="104"/>
      <c r="B2150" s="104"/>
      <c r="C2150" s="104"/>
      <c r="D2150" s="104"/>
      <c r="E2150" s="104"/>
      <c r="F2150" s="104"/>
      <c r="G2150" s="104"/>
      <c r="H2150" s="104"/>
      <c r="I2150" s="104"/>
      <c r="J2150" s="104"/>
      <c r="K2150" s="104"/>
      <c r="L2150" s="104"/>
      <c r="M2150" s="104"/>
      <c r="P2150" s="104"/>
      <c r="Q2150" s="104"/>
      <c r="U2150" s="104"/>
      <c r="AQ2150" s="104"/>
      <c r="AR2150" s="104"/>
      <c r="AS2150" s="104"/>
      <c r="AT2150" s="104"/>
      <c r="AU2150" s="104"/>
      <c r="AV2150" s="104"/>
      <c r="AW2150" s="104"/>
      <c r="AX2150" s="104"/>
      <c r="AY2150" s="104"/>
      <c r="BH2150" s="104"/>
      <c r="BJ2150" s="104"/>
      <c r="BK2150" s="104"/>
      <c r="BL2150" s="104"/>
      <c r="BM2150" s="104"/>
      <c r="BN2150" s="104"/>
      <c r="BO2150" s="104"/>
      <c r="BP2150" s="104"/>
      <c r="BQ2150" s="104"/>
      <c r="BR2150" s="104"/>
      <c r="BS2150" s="104"/>
      <c r="BT2150" s="104"/>
      <c r="BV2150" s="104"/>
      <c r="BW2150" s="104"/>
      <c r="BX2150" s="104"/>
      <c r="BY2150" s="104"/>
      <c r="BZ2150" s="104"/>
      <c r="CA2150" s="104"/>
      <c r="CB2150" s="104"/>
      <c r="CC2150" s="104"/>
      <c r="CD2150" s="104"/>
      <c r="CE2150" s="104"/>
      <c r="CF2150" s="104"/>
      <c r="CG2150" s="104"/>
      <c r="CJ2150" s="104"/>
      <c r="CL2150" s="104"/>
      <c r="CM2150" s="104"/>
      <c r="CN2150" s="104"/>
      <c r="CO2150" s="104"/>
      <c r="CP2150" s="104"/>
      <c r="CQ2150" s="104"/>
      <c r="CR2150" s="104"/>
      <c r="CS2150" s="104"/>
      <c r="CT2150" s="104"/>
      <c r="CU2150" s="104"/>
    </row>
    <row r="2151" spans="1:99" ht="13" x14ac:dyDescent="0.3">
      <c r="A2151" s="104"/>
      <c r="B2151" s="104"/>
      <c r="C2151" s="104"/>
      <c r="D2151" s="104"/>
      <c r="E2151" s="104"/>
      <c r="F2151" s="104"/>
      <c r="G2151" s="104"/>
      <c r="H2151" s="104"/>
      <c r="I2151" s="104"/>
      <c r="J2151" s="104"/>
      <c r="K2151" s="104"/>
      <c r="L2151" s="104"/>
      <c r="M2151" s="104"/>
      <c r="P2151" s="104"/>
      <c r="Q2151" s="104"/>
      <c r="U2151" s="104"/>
      <c r="AQ2151" s="104"/>
      <c r="AR2151" s="104"/>
      <c r="AS2151" s="104"/>
      <c r="AT2151" s="104"/>
      <c r="AU2151" s="104"/>
      <c r="AV2151" s="104"/>
      <c r="AW2151" s="104"/>
      <c r="AX2151" s="104"/>
      <c r="AY2151" s="104"/>
      <c r="BH2151" s="104"/>
      <c r="BJ2151" s="104"/>
      <c r="BK2151" s="104"/>
      <c r="BL2151" s="104"/>
      <c r="BM2151" s="104"/>
      <c r="BN2151" s="104"/>
      <c r="BO2151" s="104"/>
      <c r="BP2151" s="104"/>
      <c r="BQ2151" s="104"/>
      <c r="BR2151" s="104"/>
      <c r="BS2151" s="104"/>
      <c r="BT2151" s="104"/>
      <c r="BV2151" s="104"/>
      <c r="BW2151" s="104"/>
      <c r="BX2151" s="104"/>
      <c r="BY2151" s="104"/>
      <c r="BZ2151" s="104"/>
      <c r="CA2151" s="104"/>
      <c r="CB2151" s="104"/>
      <c r="CC2151" s="104"/>
      <c r="CD2151" s="104"/>
      <c r="CE2151" s="104"/>
      <c r="CF2151" s="104"/>
      <c r="CG2151" s="104"/>
      <c r="CJ2151" s="104"/>
      <c r="CL2151" s="104"/>
      <c r="CM2151" s="104"/>
      <c r="CN2151" s="104"/>
      <c r="CO2151" s="104"/>
      <c r="CP2151" s="104"/>
      <c r="CQ2151" s="104"/>
      <c r="CR2151" s="104"/>
      <c r="CS2151" s="104"/>
      <c r="CT2151" s="104"/>
      <c r="CU2151" s="104"/>
    </row>
    <row r="2152" spans="1:99" ht="13" x14ac:dyDescent="0.3">
      <c r="A2152" s="104"/>
      <c r="B2152" s="104"/>
      <c r="C2152" s="104"/>
      <c r="D2152" s="104"/>
      <c r="E2152" s="104"/>
      <c r="F2152" s="104"/>
      <c r="G2152" s="104"/>
      <c r="H2152" s="104"/>
      <c r="I2152" s="104"/>
      <c r="J2152" s="104"/>
      <c r="K2152" s="104"/>
      <c r="L2152" s="104"/>
      <c r="M2152" s="104"/>
      <c r="P2152" s="104"/>
      <c r="Q2152" s="104"/>
      <c r="U2152" s="104"/>
      <c r="AQ2152" s="104"/>
      <c r="AR2152" s="104"/>
      <c r="AS2152" s="104"/>
      <c r="AT2152" s="104"/>
      <c r="AU2152" s="104"/>
      <c r="AV2152" s="104"/>
      <c r="AW2152" s="104"/>
      <c r="AX2152" s="104"/>
      <c r="AY2152" s="104"/>
      <c r="BH2152" s="104"/>
      <c r="BJ2152" s="104"/>
      <c r="BK2152" s="104"/>
      <c r="BL2152" s="104"/>
      <c r="BM2152" s="104"/>
      <c r="BN2152" s="104"/>
      <c r="BO2152" s="104"/>
      <c r="BP2152" s="104"/>
      <c r="BQ2152" s="104"/>
      <c r="BR2152" s="104"/>
      <c r="BS2152" s="104"/>
      <c r="BT2152" s="104"/>
      <c r="BV2152" s="104"/>
      <c r="BW2152" s="104"/>
      <c r="BX2152" s="104"/>
      <c r="BY2152" s="104"/>
      <c r="BZ2152" s="104"/>
      <c r="CA2152" s="104"/>
      <c r="CB2152" s="104"/>
      <c r="CC2152" s="104"/>
      <c r="CD2152" s="104"/>
      <c r="CE2152" s="104"/>
      <c r="CF2152" s="104"/>
      <c r="CG2152" s="104"/>
      <c r="CJ2152" s="104"/>
      <c r="CL2152" s="104"/>
      <c r="CM2152" s="104"/>
      <c r="CN2152" s="104"/>
      <c r="CO2152" s="104"/>
      <c r="CP2152" s="104"/>
      <c r="CQ2152" s="104"/>
      <c r="CR2152" s="104"/>
      <c r="CS2152" s="104"/>
      <c r="CT2152" s="104"/>
      <c r="CU2152" s="104"/>
    </row>
    <row r="2153" spans="1:99" ht="13" x14ac:dyDescent="0.3">
      <c r="A2153" s="104"/>
      <c r="B2153" s="104"/>
      <c r="C2153" s="104"/>
      <c r="D2153" s="104"/>
      <c r="E2153" s="104"/>
      <c r="F2153" s="104"/>
      <c r="G2153" s="104"/>
      <c r="H2153" s="104"/>
      <c r="I2153" s="104"/>
      <c r="J2153" s="104"/>
      <c r="K2153" s="104"/>
      <c r="L2153" s="104"/>
      <c r="M2153" s="104"/>
      <c r="P2153" s="104"/>
      <c r="Q2153" s="104"/>
      <c r="U2153" s="104"/>
      <c r="AQ2153" s="104"/>
      <c r="AR2153" s="104"/>
      <c r="AS2153" s="104"/>
      <c r="AT2153" s="104"/>
      <c r="AU2153" s="104"/>
      <c r="AV2153" s="104"/>
      <c r="AW2153" s="104"/>
      <c r="AX2153" s="104"/>
      <c r="AY2153" s="104"/>
      <c r="BH2153" s="104"/>
      <c r="BJ2153" s="104"/>
      <c r="BK2153" s="104"/>
      <c r="BL2153" s="104"/>
      <c r="BM2153" s="104"/>
      <c r="BN2153" s="104"/>
      <c r="BO2153" s="104"/>
      <c r="BP2153" s="104"/>
      <c r="BQ2153" s="104"/>
      <c r="BR2153" s="104"/>
      <c r="BS2153" s="104"/>
      <c r="BT2153" s="104"/>
      <c r="BV2153" s="104"/>
      <c r="BW2153" s="104"/>
      <c r="BX2153" s="104"/>
      <c r="BY2153" s="104"/>
      <c r="BZ2153" s="104"/>
      <c r="CA2153" s="104"/>
      <c r="CB2153" s="104"/>
      <c r="CC2153" s="104"/>
      <c r="CD2153" s="104"/>
      <c r="CE2153" s="104"/>
      <c r="CF2153" s="104"/>
      <c r="CG2153" s="104"/>
      <c r="CJ2153" s="104"/>
      <c r="CL2153" s="104"/>
      <c r="CM2153" s="104"/>
      <c r="CN2153" s="104"/>
      <c r="CO2153" s="104"/>
      <c r="CP2153" s="104"/>
      <c r="CQ2153" s="104"/>
      <c r="CR2153" s="104"/>
      <c r="CS2153" s="104"/>
      <c r="CT2153" s="104"/>
      <c r="CU2153" s="104"/>
    </row>
    <row r="2154" spans="1:99" ht="13" x14ac:dyDescent="0.3">
      <c r="A2154" s="104"/>
      <c r="B2154" s="104"/>
      <c r="C2154" s="104"/>
      <c r="D2154" s="104"/>
      <c r="E2154" s="104"/>
      <c r="F2154" s="104"/>
      <c r="G2154" s="104"/>
      <c r="H2154" s="104"/>
      <c r="I2154" s="104"/>
      <c r="J2154" s="104"/>
      <c r="K2154" s="104"/>
      <c r="L2154" s="104"/>
      <c r="M2154" s="104"/>
      <c r="P2154" s="104"/>
      <c r="Q2154" s="104"/>
      <c r="U2154" s="104"/>
      <c r="AQ2154" s="104"/>
      <c r="AR2154" s="104"/>
      <c r="AS2154" s="104"/>
      <c r="AT2154" s="104"/>
      <c r="AU2154" s="104"/>
      <c r="AV2154" s="104"/>
      <c r="AW2154" s="104"/>
      <c r="AX2154" s="104"/>
      <c r="AY2154" s="104"/>
      <c r="BH2154" s="104"/>
      <c r="BJ2154" s="104"/>
      <c r="BK2154" s="104"/>
      <c r="BL2154" s="104"/>
      <c r="BM2154" s="104"/>
      <c r="BN2154" s="104"/>
      <c r="BO2154" s="104"/>
      <c r="BP2154" s="104"/>
      <c r="BQ2154" s="104"/>
      <c r="BR2154" s="104"/>
      <c r="BS2154" s="104"/>
      <c r="BT2154" s="104"/>
      <c r="BV2154" s="104"/>
      <c r="BW2154" s="104"/>
      <c r="BX2154" s="104"/>
      <c r="BY2154" s="104"/>
      <c r="BZ2154" s="104"/>
      <c r="CA2154" s="104"/>
      <c r="CB2154" s="104"/>
      <c r="CC2154" s="104"/>
      <c r="CD2154" s="104"/>
      <c r="CE2154" s="104"/>
      <c r="CF2154" s="104"/>
      <c r="CG2154" s="104"/>
      <c r="CJ2154" s="104"/>
      <c r="CL2154" s="104"/>
      <c r="CM2154" s="104"/>
      <c r="CN2154" s="104"/>
      <c r="CO2154" s="104"/>
      <c r="CP2154" s="104"/>
      <c r="CQ2154" s="104"/>
      <c r="CR2154" s="104"/>
      <c r="CS2154" s="104"/>
      <c r="CT2154" s="104"/>
      <c r="CU2154" s="104"/>
    </row>
    <row r="2155" spans="1:99" ht="13" x14ac:dyDescent="0.3">
      <c r="A2155" s="104"/>
      <c r="B2155" s="104"/>
      <c r="C2155" s="104"/>
      <c r="D2155" s="104"/>
      <c r="E2155" s="104"/>
      <c r="F2155" s="104"/>
      <c r="G2155" s="104"/>
      <c r="H2155" s="104"/>
      <c r="I2155" s="104"/>
      <c r="J2155" s="104"/>
      <c r="K2155" s="104"/>
      <c r="L2155" s="104"/>
      <c r="M2155" s="104"/>
      <c r="P2155" s="104"/>
      <c r="Q2155" s="104"/>
      <c r="U2155" s="104"/>
      <c r="AQ2155" s="104"/>
      <c r="AR2155" s="104"/>
      <c r="AS2155" s="104"/>
      <c r="AT2155" s="104"/>
      <c r="AU2155" s="104"/>
      <c r="AV2155" s="104"/>
      <c r="AW2155" s="104"/>
      <c r="AX2155" s="104"/>
      <c r="AY2155" s="104"/>
      <c r="BH2155" s="104"/>
      <c r="BJ2155" s="104"/>
      <c r="BK2155" s="104"/>
      <c r="BL2155" s="104"/>
      <c r="BM2155" s="104"/>
      <c r="BN2155" s="104"/>
      <c r="BO2155" s="104"/>
      <c r="BP2155" s="104"/>
      <c r="BQ2155" s="104"/>
      <c r="BR2155" s="104"/>
      <c r="BS2155" s="104"/>
      <c r="BT2155" s="104"/>
      <c r="BV2155" s="104"/>
      <c r="BW2155" s="104"/>
      <c r="BX2155" s="104"/>
      <c r="BY2155" s="104"/>
      <c r="BZ2155" s="104"/>
      <c r="CA2155" s="104"/>
      <c r="CB2155" s="104"/>
      <c r="CC2155" s="104"/>
      <c r="CD2155" s="104"/>
      <c r="CE2155" s="104"/>
      <c r="CF2155" s="104"/>
      <c r="CG2155" s="104"/>
      <c r="CJ2155" s="104"/>
      <c r="CL2155" s="104"/>
      <c r="CM2155" s="104"/>
      <c r="CN2155" s="104"/>
      <c r="CO2155" s="104"/>
      <c r="CP2155" s="104"/>
      <c r="CQ2155" s="104"/>
      <c r="CR2155" s="104"/>
      <c r="CS2155" s="104"/>
      <c r="CT2155" s="104"/>
      <c r="CU2155" s="104"/>
    </row>
    <row r="2156" spans="1:99" ht="13" x14ac:dyDescent="0.3">
      <c r="A2156" s="104"/>
      <c r="B2156" s="104"/>
      <c r="C2156" s="104"/>
      <c r="D2156" s="104"/>
      <c r="E2156" s="104"/>
      <c r="F2156" s="104"/>
      <c r="G2156" s="104"/>
      <c r="H2156" s="104"/>
      <c r="I2156" s="104"/>
      <c r="J2156" s="104"/>
      <c r="K2156" s="104"/>
      <c r="L2156" s="104"/>
      <c r="M2156" s="104"/>
      <c r="P2156" s="104"/>
      <c r="Q2156" s="104"/>
      <c r="U2156" s="104"/>
      <c r="AQ2156" s="104"/>
      <c r="AR2156" s="104"/>
      <c r="AS2156" s="104"/>
      <c r="AT2156" s="104"/>
      <c r="AU2156" s="104"/>
      <c r="AV2156" s="104"/>
      <c r="AW2156" s="104"/>
      <c r="AX2156" s="104"/>
      <c r="AY2156" s="104"/>
      <c r="BH2156" s="104"/>
      <c r="BJ2156" s="104"/>
      <c r="BK2156" s="104"/>
      <c r="BL2156" s="104"/>
      <c r="BM2156" s="104"/>
      <c r="BN2156" s="104"/>
      <c r="BO2156" s="104"/>
      <c r="BP2156" s="104"/>
      <c r="BQ2156" s="104"/>
      <c r="BR2156" s="104"/>
      <c r="BS2156" s="104"/>
      <c r="BT2156" s="104"/>
      <c r="BV2156" s="104"/>
      <c r="BW2156" s="104"/>
      <c r="BX2156" s="104"/>
      <c r="BY2156" s="104"/>
      <c r="BZ2156" s="104"/>
      <c r="CA2156" s="104"/>
      <c r="CB2156" s="104"/>
      <c r="CC2156" s="104"/>
      <c r="CD2156" s="104"/>
      <c r="CE2156" s="104"/>
      <c r="CF2156" s="104"/>
      <c r="CG2156" s="104"/>
      <c r="CJ2156" s="104"/>
      <c r="CL2156" s="104"/>
      <c r="CM2156" s="104"/>
      <c r="CN2156" s="104"/>
      <c r="CO2156" s="104"/>
      <c r="CP2156" s="104"/>
      <c r="CQ2156" s="104"/>
      <c r="CR2156" s="104"/>
      <c r="CS2156" s="104"/>
      <c r="CT2156" s="104"/>
      <c r="CU2156" s="104"/>
    </row>
    <row r="2157" spans="1:99" ht="13" x14ac:dyDescent="0.3">
      <c r="A2157" s="104"/>
      <c r="B2157" s="104"/>
      <c r="C2157" s="104"/>
      <c r="D2157" s="104"/>
      <c r="E2157" s="104"/>
      <c r="F2157" s="104"/>
      <c r="G2157" s="104"/>
      <c r="H2157" s="104"/>
      <c r="I2157" s="104"/>
      <c r="J2157" s="104"/>
      <c r="K2157" s="104"/>
      <c r="L2157" s="104"/>
      <c r="M2157" s="104"/>
      <c r="P2157" s="104"/>
      <c r="Q2157" s="104"/>
      <c r="U2157" s="104"/>
      <c r="AQ2157" s="104"/>
      <c r="AR2157" s="104"/>
      <c r="AS2157" s="104"/>
      <c r="AT2157" s="104"/>
      <c r="AU2157" s="104"/>
      <c r="AV2157" s="104"/>
      <c r="AW2157" s="104"/>
      <c r="AX2157" s="104"/>
      <c r="AY2157" s="104"/>
      <c r="BH2157" s="104"/>
      <c r="BJ2157" s="104"/>
      <c r="BK2157" s="104"/>
      <c r="BL2157" s="104"/>
      <c r="BM2157" s="104"/>
      <c r="BN2157" s="104"/>
      <c r="BO2157" s="104"/>
      <c r="BP2157" s="104"/>
      <c r="BQ2157" s="104"/>
      <c r="BR2157" s="104"/>
      <c r="BS2157" s="104"/>
      <c r="BT2157" s="104"/>
      <c r="BV2157" s="104"/>
      <c r="BW2157" s="104"/>
      <c r="BX2157" s="104"/>
      <c r="BY2157" s="104"/>
      <c r="BZ2157" s="104"/>
      <c r="CA2157" s="104"/>
      <c r="CB2157" s="104"/>
      <c r="CC2157" s="104"/>
      <c r="CD2157" s="104"/>
      <c r="CE2157" s="104"/>
      <c r="CF2157" s="104"/>
      <c r="CG2157" s="104"/>
      <c r="CJ2157" s="104"/>
      <c r="CL2157" s="104"/>
      <c r="CM2157" s="104"/>
      <c r="CN2157" s="104"/>
      <c r="CO2157" s="104"/>
      <c r="CP2157" s="104"/>
      <c r="CQ2157" s="104"/>
      <c r="CR2157" s="104"/>
      <c r="CS2157" s="104"/>
      <c r="CT2157" s="104"/>
      <c r="CU2157" s="104"/>
    </row>
    <row r="2158" spans="1:99" ht="13" x14ac:dyDescent="0.3">
      <c r="A2158" s="104"/>
      <c r="B2158" s="104"/>
      <c r="C2158" s="104"/>
      <c r="D2158" s="104"/>
      <c r="E2158" s="104"/>
      <c r="F2158" s="104"/>
      <c r="G2158" s="104"/>
      <c r="H2158" s="104"/>
      <c r="I2158" s="104"/>
      <c r="J2158" s="104"/>
      <c r="K2158" s="104"/>
      <c r="L2158" s="104"/>
      <c r="M2158" s="104"/>
      <c r="P2158" s="104"/>
      <c r="Q2158" s="104"/>
      <c r="U2158" s="104"/>
      <c r="AQ2158" s="104"/>
      <c r="AR2158" s="104"/>
      <c r="AS2158" s="104"/>
      <c r="AT2158" s="104"/>
      <c r="AU2158" s="104"/>
      <c r="AV2158" s="104"/>
      <c r="AW2158" s="104"/>
      <c r="AX2158" s="104"/>
      <c r="AY2158" s="104"/>
      <c r="BH2158" s="104"/>
      <c r="BJ2158" s="104"/>
      <c r="BK2158" s="104"/>
      <c r="BL2158" s="104"/>
      <c r="BM2158" s="104"/>
      <c r="BN2158" s="104"/>
      <c r="BO2158" s="104"/>
      <c r="BP2158" s="104"/>
      <c r="BQ2158" s="104"/>
      <c r="BR2158" s="104"/>
      <c r="BS2158" s="104"/>
      <c r="BT2158" s="104"/>
      <c r="BV2158" s="104"/>
      <c r="BW2158" s="104"/>
      <c r="BX2158" s="104"/>
      <c r="BY2158" s="104"/>
      <c r="BZ2158" s="104"/>
      <c r="CA2158" s="104"/>
      <c r="CB2158" s="104"/>
      <c r="CC2158" s="104"/>
      <c r="CD2158" s="104"/>
      <c r="CE2158" s="104"/>
      <c r="CF2158" s="104"/>
      <c r="CG2158" s="104"/>
      <c r="CJ2158" s="104"/>
      <c r="CL2158" s="104"/>
      <c r="CM2158" s="104"/>
      <c r="CN2158" s="104"/>
      <c r="CO2158" s="104"/>
      <c r="CP2158" s="104"/>
      <c r="CQ2158" s="104"/>
      <c r="CR2158" s="104"/>
      <c r="CS2158" s="104"/>
      <c r="CT2158" s="104"/>
      <c r="CU2158" s="104"/>
    </row>
    <row r="2159" spans="1:99" ht="13" x14ac:dyDescent="0.3">
      <c r="A2159" s="104"/>
      <c r="B2159" s="104"/>
      <c r="C2159" s="104"/>
      <c r="D2159" s="104"/>
      <c r="E2159" s="104"/>
      <c r="F2159" s="104"/>
      <c r="G2159" s="104"/>
      <c r="H2159" s="104"/>
      <c r="I2159" s="104"/>
      <c r="J2159" s="104"/>
      <c r="K2159" s="104"/>
      <c r="L2159" s="104"/>
      <c r="M2159" s="104"/>
      <c r="P2159" s="104"/>
      <c r="Q2159" s="104"/>
      <c r="U2159" s="104"/>
      <c r="AQ2159" s="104"/>
      <c r="AR2159" s="104"/>
      <c r="AS2159" s="104"/>
      <c r="AT2159" s="104"/>
      <c r="AU2159" s="104"/>
      <c r="AV2159" s="104"/>
      <c r="AW2159" s="104"/>
      <c r="AX2159" s="104"/>
      <c r="AY2159" s="104"/>
      <c r="BH2159" s="104"/>
      <c r="BJ2159" s="104"/>
      <c r="BK2159" s="104"/>
      <c r="BL2159" s="104"/>
      <c r="BM2159" s="104"/>
      <c r="BN2159" s="104"/>
      <c r="BO2159" s="104"/>
      <c r="BP2159" s="104"/>
      <c r="BQ2159" s="104"/>
      <c r="BR2159" s="104"/>
      <c r="BS2159" s="104"/>
      <c r="BT2159" s="104"/>
      <c r="BV2159" s="104"/>
      <c r="BW2159" s="104"/>
      <c r="BX2159" s="104"/>
      <c r="BY2159" s="104"/>
      <c r="BZ2159" s="104"/>
      <c r="CA2159" s="104"/>
      <c r="CB2159" s="104"/>
      <c r="CC2159" s="104"/>
      <c r="CD2159" s="104"/>
      <c r="CE2159" s="104"/>
      <c r="CF2159" s="104"/>
      <c r="CG2159" s="104"/>
      <c r="CJ2159" s="104"/>
      <c r="CL2159" s="104"/>
      <c r="CM2159" s="104"/>
      <c r="CN2159" s="104"/>
      <c r="CO2159" s="104"/>
      <c r="CP2159" s="104"/>
      <c r="CQ2159" s="104"/>
      <c r="CR2159" s="104"/>
      <c r="CS2159" s="104"/>
      <c r="CT2159" s="104"/>
      <c r="CU2159" s="104"/>
    </row>
    <row r="2160" spans="1:99" ht="13" x14ac:dyDescent="0.3">
      <c r="A2160" s="104"/>
      <c r="B2160" s="104"/>
      <c r="C2160" s="104"/>
      <c r="D2160" s="104"/>
      <c r="E2160" s="104"/>
      <c r="F2160" s="104"/>
      <c r="G2160" s="104"/>
      <c r="H2160" s="104"/>
      <c r="I2160" s="104"/>
      <c r="J2160" s="104"/>
      <c r="K2160" s="104"/>
      <c r="L2160" s="104"/>
      <c r="M2160" s="104"/>
      <c r="P2160" s="104"/>
      <c r="Q2160" s="104"/>
      <c r="U2160" s="104"/>
      <c r="AQ2160" s="104"/>
      <c r="AR2160" s="104"/>
      <c r="AS2160" s="104"/>
      <c r="AT2160" s="104"/>
      <c r="AU2160" s="104"/>
      <c r="AV2160" s="104"/>
      <c r="AW2160" s="104"/>
      <c r="AX2160" s="104"/>
      <c r="AY2160" s="104"/>
      <c r="BH2160" s="104"/>
      <c r="BJ2160" s="104"/>
      <c r="BK2160" s="104"/>
      <c r="BL2160" s="104"/>
      <c r="BM2160" s="104"/>
      <c r="BN2160" s="104"/>
      <c r="BO2160" s="104"/>
      <c r="BP2160" s="104"/>
      <c r="BQ2160" s="104"/>
      <c r="BR2160" s="104"/>
      <c r="BS2160" s="104"/>
      <c r="BT2160" s="104"/>
      <c r="BV2160" s="104"/>
      <c r="BW2160" s="104"/>
      <c r="BX2160" s="104"/>
      <c r="BY2160" s="104"/>
      <c r="BZ2160" s="104"/>
      <c r="CA2160" s="104"/>
      <c r="CB2160" s="104"/>
      <c r="CC2160" s="104"/>
      <c r="CD2160" s="104"/>
      <c r="CE2160" s="104"/>
      <c r="CF2160" s="104"/>
      <c r="CG2160" s="104"/>
      <c r="CJ2160" s="104"/>
      <c r="CL2160" s="104"/>
      <c r="CM2160" s="104"/>
      <c r="CN2160" s="104"/>
      <c r="CO2160" s="104"/>
      <c r="CP2160" s="104"/>
      <c r="CQ2160" s="104"/>
      <c r="CR2160" s="104"/>
      <c r="CS2160" s="104"/>
      <c r="CT2160" s="104"/>
      <c r="CU2160" s="104"/>
    </row>
    <row r="2161" spans="1:99" ht="13" x14ac:dyDescent="0.3">
      <c r="A2161" s="104"/>
      <c r="B2161" s="104"/>
      <c r="C2161" s="104"/>
      <c r="D2161" s="104"/>
      <c r="E2161" s="104"/>
      <c r="F2161" s="104"/>
      <c r="G2161" s="104"/>
      <c r="H2161" s="104"/>
      <c r="I2161" s="104"/>
      <c r="J2161" s="104"/>
      <c r="K2161" s="104"/>
      <c r="L2161" s="104"/>
      <c r="M2161" s="104"/>
      <c r="P2161" s="104"/>
      <c r="Q2161" s="104"/>
      <c r="U2161" s="104"/>
      <c r="AQ2161" s="104"/>
      <c r="AR2161" s="104"/>
      <c r="AS2161" s="104"/>
      <c r="AT2161" s="104"/>
      <c r="AU2161" s="104"/>
      <c r="AV2161" s="104"/>
      <c r="AW2161" s="104"/>
      <c r="AX2161" s="104"/>
      <c r="AY2161" s="104"/>
      <c r="BH2161" s="104"/>
      <c r="BJ2161" s="104"/>
      <c r="BK2161" s="104"/>
      <c r="BL2161" s="104"/>
      <c r="BM2161" s="104"/>
      <c r="BN2161" s="104"/>
      <c r="BO2161" s="104"/>
      <c r="BP2161" s="104"/>
      <c r="BQ2161" s="104"/>
      <c r="BR2161" s="104"/>
      <c r="BS2161" s="104"/>
      <c r="BT2161" s="104"/>
      <c r="BV2161" s="104"/>
      <c r="BW2161" s="104"/>
      <c r="BX2161" s="104"/>
      <c r="BY2161" s="104"/>
      <c r="BZ2161" s="104"/>
      <c r="CA2161" s="104"/>
      <c r="CB2161" s="104"/>
      <c r="CC2161" s="104"/>
      <c r="CD2161" s="104"/>
      <c r="CE2161" s="104"/>
      <c r="CF2161" s="104"/>
      <c r="CG2161" s="104"/>
      <c r="CJ2161" s="104"/>
      <c r="CL2161" s="104"/>
      <c r="CM2161" s="104"/>
      <c r="CN2161" s="104"/>
      <c r="CO2161" s="104"/>
      <c r="CP2161" s="104"/>
      <c r="CQ2161" s="104"/>
      <c r="CR2161" s="104"/>
      <c r="CS2161" s="104"/>
      <c r="CT2161" s="104"/>
      <c r="CU2161" s="104"/>
    </row>
    <row r="2162" spans="1:99" ht="13" x14ac:dyDescent="0.3">
      <c r="A2162" s="104"/>
      <c r="B2162" s="104"/>
      <c r="C2162" s="104"/>
      <c r="D2162" s="104"/>
      <c r="E2162" s="104"/>
      <c r="F2162" s="104"/>
      <c r="G2162" s="104"/>
      <c r="H2162" s="104"/>
      <c r="I2162" s="104"/>
      <c r="J2162" s="104"/>
      <c r="K2162" s="104"/>
      <c r="L2162" s="104"/>
      <c r="M2162" s="104"/>
      <c r="P2162" s="104"/>
      <c r="Q2162" s="104"/>
      <c r="U2162" s="104"/>
      <c r="AQ2162" s="104"/>
      <c r="AR2162" s="104"/>
      <c r="AS2162" s="104"/>
      <c r="AT2162" s="104"/>
      <c r="AU2162" s="104"/>
      <c r="AV2162" s="104"/>
      <c r="AW2162" s="104"/>
      <c r="AX2162" s="104"/>
      <c r="AY2162" s="104"/>
      <c r="BH2162" s="104"/>
      <c r="BJ2162" s="104"/>
      <c r="BK2162" s="104"/>
      <c r="BL2162" s="104"/>
      <c r="BM2162" s="104"/>
      <c r="BN2162" s="104"/>
      <c r="BO2162" s="104"/>
      <c r="BP2162" s="104"/>
      <c r="BQ2162" s="104"/>
      <c r="BR2162" s="104"/>
      <c r="BS2162" s="104"/>
      <c r="BT2162" s="104"/>
      <c r="BV2162" s="104"/>
      <c r="BW2162" s="104"/>
      <c r="BX2162" s="104"/>
      <c r="BY2162" s="104"/>
      <c r="BZ2162" s="104"/>
      <c r="CA2162" s="104"/>
      <c r="CB2162" s="104"/>
      <c r="CC2162" s="104"/>
      <c r="CD2162" s="104"/>
      <c r="CE2162" s="104"/>
      <c r="CF2162" s="104"/>
      <c r="CG2162" s="104"/>
      <c r="CJ2162" s="104"/>
      <c r="CL2162" s="104"/>
      <c r="CM2162" s="104"/>
      <c r="CN2162" s="104"/>
      <c r="CO2162" s="104"/>
      <c r="CP2162" s="104"/>
      <c r="CQ2162" s="104"/>
      <c r="CR2162" s="104"/>
      <c r="CS2162" s="104"/>
      <c r="CT2162" s="104"/>
      <c r="CU2162" s="104"/>
    </row>
    <row r="2163" spans="1:99" ht="13" x14ac:dyDescent="0.3">
      <c r="A2163" s="104"/>
      <c r="B2163" s="104"/>
      <c r="C2163" s="104"/>
      <c r="D2163" s="104"/>
      <c r="E2163" s="104"/>
      <c r="F2163" s="104"/>
      <c r="G2163" s="104"/>
      <c r="H2163" s="104"/>
      <c r="I2163" s="104"/>
      <c r="J2163" s="104"/>
      <c r="K2163" s="104"/>
      <c r="L2163" s="104"/>
      <c r="M2163" s="104"/>
      <c r="P2163" s="104"/>
      <c r="Q2163" s="104"/>
      <c r="U2163" s="104"/>
      <c r="AQ2163" s="104"/>
      <c r="AR2163" s="104"/>
      <c r="AS2163" s="104"/>
      <c r="AT2163" s="104"/>
      <c r="AU2163" s="104"/>
      <c r="AV2163" s="104"/>
      <c r="AW2163" s="104"/>
      <c r="AX2163" s="104"/>
      <c r="AY2163" s="104"/>
      <c r="BH2163" s="104"/>
      <c r="BJ2163" s="104"/>
      <c r="BK2163" s="104"/>
      <c r="BL2163" s="104"/>
      <c r="BM2163" s="104"/>
      <c r="BN2163" s="104"/>
      <c r="BO2163" s="104"/>
      <c r="BP2163" s="104"/>
      <c r="BQ2163" s="104"/>
      <c r="BR2163" s="104"/>
      <c r="BS2163" s="104"/>
      <c r="BT2163" s="104"/>
      <c r="BV2163" s="104"/>
      <c r="BW2163" s="104"/>
      <c r="BX2163" s="104"/>
      <c r="BY2163" s="104"/>
      <c r="BZ2163" s="104"/>
      <c r="CA2163" s="104"/>
      <c r="CB2163" s="104"/>
      <c r="CC2163" s="104"/>
      <c r="CD2163" s="104"/>
      <c r="CE2163" s="104"/>
      <c r="CF2163" s="104"/>
      <c r="CG2163" s="104"/>
      <c r="CJ2163" s="104"/>
      <c r="CL2163" s="104"/>
      <c r="CM2163" s="104"/>
      <c r="CN2163" s="104"/>
      <c r="CO2163" s="104"/>
      <c r="CP2163" s="104"/>
      <c r="CQ2163" s="104"/>
      <c r="CR2163" s="104"/>
      <c r="CS2163" s="104"/>
      <c r="CT2163" s="104"/>
      <c r="CU2163" s="104"/>
    </row>
    <row r="2164" spans="1:99" ht="13" x14ac:dyDescent="0.3">
      <c r="A2164" s="104"/>
      <c r="B2164" s="104"/>
      <c r="C2164" s="104"/>
      <c r="D2164" s="104"/>
      <c r="E2164" s="104"/>
      <c r="F2164" s="104"/>
      <c r="G2164" s="104"/>
      <c r="H2164" s="104"/>
      <c r="I2164" s="104"/>
      <c r="J2164" s="104"/>
      <c r="K2164" s="104"/>
      <c r="L2164" s="104"/>
      <c r="M2164" s="104"/>
      <c r="P2164" s="104"/>
      <c r="Q2164" s="104"/>
      <c r="U2164" s="104"/>
      <c r="AQ2164" s="104"/>
      <c r="AR2164" s="104"/>
      <c r="AS2164" s="104"/>
      <c r="AT2164" s="104"/>
      <c r="AU2164" s="104"/>
      <c r="AV2164" s="104"/>
      <c r="AW2164" s="104"/>
      <c r="AX2164" s="104"/>
      <c r="AY2164" s="104"/>
      <c r="BH2164" s="104"/>
      <c r="BJ2164" s="104"/>
      <c r="BK2164" s="104"/>
      <c r="BL2164" s="104"/>
      <c r="BM2164" s="104"/>
      <c r="BN2164" s="104"/>
      <c r="BO2164" s="104"/>
      <c r="BP2164" s="104"/>
      <c r="BQ2164" s="104"/>
      <c r="BR2164" s="104"/>
      <c r="BS2164" s="104"/>
      <c r="BT2164" s="104"/>
      <c r="BV2164" s="104"/>
      <c r="BW2164" s="104"/>
      <c r="BX2164" s="104"/>
      <c r="BY2164" s="104"/>
      <c r="BZ2164" s="104"/>
      <c r="CA2164" s="104"/>
      <c r="CB2164" s="104"/>
      <c r="CC2164" s="104"/>
      <c r="CD2164" s="104"/>
      <c r="CE2164" s="104"/>
      <c r="CF2164" s="104"/>
      <c r="CG2164" s="104"/>
      <c r="CJ2164" s="104"/>
      <c r="CL2164" s="104"/>
      <c r="CM2164" s="104"/>
      <c r="CN2164" s="104"/>
      <c r="CO2164" s="104"/>
      <c r="CP2164" s="104"/>
      <c r="CQ2164" s="104"/>
      <c r="CR2164" s="104"/>
      <c r="CS2164" s="104"/>
      <c r="CT2164" s="104"/>
      <c r="CU2164" s="104"/>
    </row>
    <row r="2165" spans="1:99" ht="13" x14ac:dyDescent="0.3">
      <c r="A2165" s="104"/>
      <c r="B2165" s="104"/>
      <c r="C2165" s="104"/>
      <c r="D2165" s="104"/>
      <c r="E2165" s="104"/>
      <c r="F2165" s="104"/>
      <c r="G2165" s="104"/>
      <c r="H2165" s="104"/>
      <c r="I2165" s="104"/>
      <c r="J2165" s="104"/>
      <c r="K2165" s="104"/>
      <c r="L2165" s="104"/>
      <c r="M2165" s="104"/>
      <c r="P2165" s="104"/>
      <c r="Q2165" s="104"/>
      <c r="U2165" s="104"/>
      <c r="AQ2165" s="104"/>
      <c r="AR2165" s="104"/>
      <c r="AS2165" s="104"/>
      <c r="AT2165" s="104"/>
      <c r="AU2165" s="104"/>
      <c r="AV2165" s="104"/>
      <c r="AW2165" s="104"/>
      <c r="AX2165" s="104"/>
      <c r="AY2165" s="104"/>
      <c r="BH2165" s="104"/>
      <c r="BJ2165" s="104"/>
      <c r="BK2165" s="104"/>
      <c r="BL2165" s="104"/>
      <c r="BM2165" s="104"/>
      <c r="BN2165" s="104"/>
      <c r="BO2165" s="104"/>
      <c r="BP2165" s="104"/>
      <c r="BQ2165" s="104"/>
      <c r="BR2165" s="104"/>
      <c r="BS2165" s="104"/>
      <c r="BT2165" s="104"/>
      <c r="BV2165" s="104"/>
      <c r="BW2165" s="104"/>
      <c r="BX2165" s="104"/>
      <c r="BY2165" s="104"/>
      <c r="BZ2165" s="104"/>
      <c r="CA2165" s="104"/>
      <c r="CB2165" s="104"/>
      <c r="CC2165" s="104"/>
      <c r="CD2165" s="104"/>
      <c r="CE2165" s="104"/>
      <c r="CF2165" s="104"/>
      <c r="CG2165" s="104"/>
      <c r="CJ2165" s="104"/>
      <c r="CL2165" s="104"/>
      <c r="CM2165" s="104"/>
      <c r="CN2165" s="104"/>
      <c r="CO2165" s="104"/>
      <c r="CP2165" s="104"/>
      <c r="CQ2165" s="104"/>
      <c r="CR2165" s="104"/>
      <c r="CS2165" s="104"/>
      <c r="CT2165" s="104"/>
      <c r="CU2165" s="104"/>
    </row>
    <row r="2166" spans="1:99" ht="13" x14ac:dyDescent="0.3">
      <c r="A2166" s="104"/>
      <c r="B2166" s="104"/>
      <c r="C2166" s="104"/>
      <c r="D2166" s="104"/>
      <c r="E2166" s="104"/>
      <c r="F2166" s="104"/>
      <c r="G2166" s="104"/>
      <c r="H2166" s="104"/>
      <c r="I2166" s="104"/>
      <c r="J2166" s="104"/>
      <c r="K2166" s="104"/>
      <c r="L2166" s="104"/>
      <c r="M2166" s="104"/>
      <c r="P2166" s="104"/>
      <c r="Q2166" s="104"/>
      <c r="U2166" s="104"/>
      <c r="AQ2166" s="104"/>
      <c r="AR2166" s="104"/>
      <c r="AS2166" s="104"/>
      <c r="AT2166" s="104"/>
      <c r="AU2166" s="104"/>
      <c r="AV2166" s="104"/>
      <c r="AW2166" s="104"/>
      <c r="AX2166" s="104"/>
      <c r="AY2166" s="104"/>
      <c r="BH2166" s="104"/>
      <c r="BJ2166" s="104"/>
      <c r="BK2166" s="104"/>
      <c r="BL2166" s="104"/>
      <c r="BM2166" s="104"/>
      <c r="BN2166" s="104"/>
      <c r="BO2166" s="104"/>
      <c r="BP2166" s="104"/>
      <c r="BQ2166" s="104"/>
      <c r="BR2166" s="104"/>
      <c r="BS2166" s="104"/>
      <c r="BT2166" s="104"/>
      <c r="BV2166" s="104"/>
      <c r="BW2166" s="104"/>
      <c r="BX2166" s="104"/>
      <c r="BY2166" s="104"/>
      <c r="BZ2166" s="104"/>
      <c r="CA2166" s="104"/>
      <c r="CB2166" s="104"/>
      <c r="CC2166" s="104"/>
      <c r="CD2166" s="104"/>
      <c r="CE2166" s="104"/>
      <c r="CF2166" s="104"/>
      <c r="CG2166" s="104"/>
      <c r="CJ2166" s="104"/>
      <c r="CL2166" s="104"/>
      <c r="CM2166" s="104"/>
      <c r="CN2166" s="104"/>
      <c r="CO2166" s="104"/>
      <c r="CP2166" s="104"/>
      <c r="CQ2166" s="104"/>
      <c r="CR2166" s="104"/>
      <c r="CS2166" s="104"/>
      <c r="CT2166" s="104"/>
      <c r="CU2166" s="104"/>
    </row>
    <row r="2167" spans="1:99" ht="13" x14ac:dyDescent="0.3">
      <c r="A2167" s="104"/>
      <c r="B2167" s="104"/>
      <c r="C2167" s="104"/>
      <c r="D2167" s="104"/>
      <c r="E2167" s="104"/>
      <c r="F2167" s="104"/>
      <c r="G2167" s="104"/>
      <c r="H2167" s="104"/>
      <c r="I2167" s="104"/>
      <c r="J2167" s="104"/>
      <c r="K2167" s="104"/>
      <c r="L2167" s="104"/>
      <c r="M2167" s="104"/>
      <c r="P2167" s="104"/>
      <c r="Q2167" s="104"/>
      <c r="U2167" s="104"/>
      <c r="AQ2167" s="104"/>
      <c r="AR2167" s="104"/>
      <c r="AS2167" s="104"/>
      <c r="AT2167" s="104"/>
      <c r="AU2167" s="104"/>
      <c r="AV2167" s="104"/>
      <c r="AW2167" s="104"/>
      <c r="AX2167" s="104"/>
      <c r="AY2167" s="104"/>
      <c r="BH2167" s="104"/>
      <c r="BJ2167" s="104"/>
      <c r="BK2167" s="104"/>
      <c r="BL2167" s="104"/>
      <c r="BM2167" s="104"/>
      <c r="BN2167" s="104"/>
      <c r="BO2167" s="104"/>
      <c r="BP2167" s="104"/>
      <c r="BQ2167" s="104"/>
      <c r="BR2167" s="104"/>
      <c r="BS2167" s="104"/>
      <c r="BT2167" s="104"/>
      <c r="BV2167" s="104"/>
      <c r="BW2167" s="104"/>
      <c r="BX2167" s="104"/>
      <c r="BY2167" s="104"/>
      <c r="BZ2167" s="104"/>
      <c r="CA2167" s="104"/>
      <c r="CB2167" s="104"/>
      <c r="CC2167" s="104"/>
      <c r="CD2167" s="104"/>
      <c r="CE2167" s="104"/>
      <c r="CF2167" s="104"/>
      <c r="CG2167" s="104"/>
      <c r="CJ2167" s="104"/>
      <c r="CL2167" s="104"/>
      <c r="CM2167" s="104"/>
      <c r="CN2167" s="104"/>
      <c r="CO2167" s="104"/>
      <c r="CP2167" s="104"/>
      <c r="CQ2167" s="104"/>
      <c r="CR2167" s="104"/>
      <c r="CS2167" s="104"/>
      <c r="CT2167" s="104"/>
      <c r="CU2167" s="104"/>
    </row>
    <row r="2168" spans="1:99" ht="13" x14ac:dyDescent="0.3">
      <c r="A2168" s="104"/>
      <c r="B2168" s="104"/>
      <c r="C2168" s="104"/>
      <c r="D2168" s="104"/>
      <c r="E2168" s="104"/>
      <c r="F2168" s="104"/>
      <c r="G2168" s="104"/>
      <c r="H2168" s="104"/>
      <c r="I2168" s="104"/>
      <c r="J2168" s="104"/>
      <c r="K2168" s="104"/>
      <c r="L2168" s="104"/>
      <c r="M2168" s="104"/>
      <c r="P2168" s="104"/>
      <c r="Q2168" s="104"/>
      <c r="U2168" s="104"/>
      <c r="AQ2168" s="104"/>
      <c r="AR2168" s="104"/>
      <c r="AS2168" s="104"/>
      <c r="AT2168" s="104"/>
      <c r="AU2168" s="104"/>
      <c r="AV2168" s="104"/>
      <c r="AW2168" s="104"/>
      <c r="AX2168" s="104"/>
      <c r="AY2168" s="104"/>
      <c r="BH2168" s="104"/>
      <c r="BJ2168" s="104"/>
      <c r="BK2168" s="104"/>
      <c r="BL2168" s="104"/>
      <c r="BM2168" s="104"/>
      <c r="BN2168" s="104"/>
      <c r="BO2168" s="104"/>
      <c r="BP2168" s="104"/>
      <c r="BQ2168" s="104"/>
      <c r="BR2168" s="104"/>
      <c r="BS2168" s="104"/>
      <c r="BT2168" s="104"/>
      <c r="BV2168" s="104"/>
      <c r="BW2168" s="104"/>
      <c r="BX2168" s="104"/>
      <c r="BY2168" s="104"/>
      <c r="BZ2168" s="104"/>
      <c r="CA2168" s="104"/>
      <c r="CB2168" s="104"/>
      <c r="CC2168" s="104"/>
      <c r="CD2168" s="104"/>
      <c r="CE2168" s="104"/>
      <c r="CF2168" s="104"/>
      <c r="CG2168" s="104"/>
      <c r="CJ2168" s="104"/>
      <c r="CL2168" s="104"/>
      <c r="CM2168" s="104"/>
      <c r="CN2168" s="104"/>
      <c r="CO2168" s="104"/>
      <c r="CP2168" s="104"/>
      <c r="CQ2168" s="104"/>
      <c r="CR2168" s="104"/>
      <c r="CS2168" s="104"/>
      <c r="CT2168" s="104"/>
      <c r="CU2168" s="104"/>
    </row>
    <row r="2169" spans="1:99" ht="13" x14ac:dyDescent="0.3">
      <c r="A2169" s="104"/>
      <c r="B2169" s="104"/>
      <c r="C2169" s="104"/>
      <c r="D2169" s="104"/>
      <c r="E2169" s="104"/>
      <c r="F2169" s="104"/>
      <c r="G2169" s="104"/>
      <c r="H2169" s="104"/>
      <c r="I2169" s="104"/>
      <c r="J2169" s="104"/>
      <c r="K2169" s="104"/>
      <c r="L2169" s="104"/>
      <c r="M2169" s="104"/>
      <c r="P2169" s="104"/>
      <c r="Q2169" s="104"/>
      <c r="U2169" s="104"/>
      <c r="AQ2169" s="104"/>
      <c r="AR2169" s="104"/>
      <c r="AS2169" s="104"/>
      <c r="AT2169" s="104"/>
      <c r="AU2169" s="104"/>
      <c r="AV2169" s="104"/>
      <c r="AW2169" s="104"/>
      <c r="AX2169" s="104"/>
      <c r="AY2169" s="104"/>
      <c r="BH2169" s="104"/>
      <c r="BJ2169" s="104"/>
      <c r="BK2169" s="104"/>
      <c r="BL2169" s="104"/>
      <c r="BM2169" s="104"/>
      <c r="BN2169" s="104"/>
      <c r="BO2169" s="104"/>
      <c r="BP2169" s="104"/>
      <c r="BQ2169" s="104"/>
      <c r="BR2169" s="104"/>
      <c r="BS2169" s="104"/>
      <c r="BT2169" s="104"/>
      <c r="BV2169" s="104"/>
      <c r="BW2169" s="104"/>
      <c r="BX2169" s="104"/>
      <c r="BY2169" s="104"/>
      <c r="BZ2169" s="104"/>
      <c r="CA2169" s="104"/>
      <c r="CB2169" s="104"/>
      <c r="CC2169" s="104"/>
      <c r="CD2169" s="104"/>
      <c r="CE2169" s="104"/>
      <c r="CF2169" s="104"/>
      <c r="CG2169" s="104"/>
      <c r="CJ2169" s="104"/>
      <c r="CL2169" s="104"/>
      <c r="CM2169" s="104"/>
      <c r="CN2169" s="104"/>
      <c r="CO2169" s="104"/>
      <c r="CP2169" s="104"/>
      <c r="CQ2169" s="104"/>
      <c r="CR2169" s="104"/>
      <c r="CS2169" s="104"/>
      <c r="CT2169" s="104"/>
      <c r="CU2169" s="104"/>
    </row>
    <row r="2170" spans="1:99" ht="13" x14ac:dyDescent="0.3">
      <c r="A2170" s="104"/>
      <c r="B2170" s="104"/>
      <c r="C2170" s="104"/>
      <c r="D2170" s="104"/>
      <c r="E2170" s="104"/>
      <c r="F2170" s="104"/>
      <c r="G2170" s="104"/>
      <c r="H2170" s="104"/>
      <c r="I2170" s="104"/>
      <c r="J2170" s="104"/>
      <c r="K2170" s="104"/>
      <c r="L2170" s="104"/>
      <c r="M2170" s="104"/>
      <c r="P2170" s="104"/>
      <c r="Q2170" s="104"/>
      <c r="U2170" s="104"/>
      <c r="AQ2170" s="104"/>
      <c r="AR2170" s="104"/>
      <c r="AS2170" s="104"/>
      <c r="AT2170" s="104"/>
      <c r="AU2170" s="104"/>
      <c r="AV2170" s="104"/>
      <c r="AW2170" s="104"/>
      <c r="AX2170" s="104"/>
      <c r="AY2170" s="104"/>
      <c r="BH2170" s="104"/>
      <c r="BJ2170" s="104"/>
      <c r="BK2170" s="104"/>
      <c r="BL2170" s="104"/>
      <c r="BM2170" s="104"/>
      <c r="BN2170" s="104"/>
      <c r="BO2170" s="104"/>
      <c r="BP2170" s="104"/>
      <c r="BQ2170" s="104"/>
      <c r="BR2170" s="104"/>
      <c r="BS2170" s="104"/>
      <c r="BT2170" s="104"/>
      <c r="BV2170" s="104"/>
      <c r="BW2170" s="104"/>
      <c r="BX2170" s="104"/>
      <c r="BY2170" s="104"/>
      <c r="BZ2170" s="104"/>
      <c r="CA2170" s="104"/>
      <c r="CB2170" s="104"/>
      <c r="CC2170" s="104"/>
      <c r="CD2170" s="104"/>
      <c r="CE2170" s="104"/>
      <c r="CF2170" s="104"/>
      <c r="CG2170" s="104"/>
      <c r="CJ2170" s="104"/>
      <c r="CL2170" s="104"/>
      <c r="CM2170" s="104"/>
      <c r="CN2170" s="104"/>
      <c r="CO2170" s="104"/>
      <c r="CP2170" s="104"/>
      <c r="CQ2170" s="104"/>
      <c r="CR2170" s="104"/>
      <c r="CS2170" s="104"/>
      <c r="CT2170" s="104"/>
      <c r="CU2170" s="104"/>
    </row>
    <row r="2171" spans="1:99" ht="13" x14ac:dyDescent="0.3">
      <c r="A2171" s="104"/>
      <c r="B2171" s="104"/>
      <c r="C2171" s="104"/>
      <c r="D2171" s="104"/>
      <c r="E2171" s="104"/>
      <c r="F2171" s="104"/>
      <c r="G2171" s="104"/>
      <c r="H2171" s="104"/>
      <c r="I2171" s="104"/>
      <c r="J2171" s="104"/>
      <c r="K2171" s="104"/>
      <c r="L2171" s="104"/>
      <c r="M2171" s="104"/>
      <c r="P2171" s="104"/>
      <c r="Q2171" s="104"/>
      <c r="U2171" s="104"/>
      <c r="AQ2171" s="104"/>
      <c r="AR2171" s="104"/>
      <c r="AS2171" s="104"/>
      <c r="AT2171" s="104"/>
      <c r="AU2171" s="104"/>
      <c r="AV2171" s="104"/>
      <c r="AW2171" s="104"/>
      <c r="AX2171" s="104"/>
      <c r="AY2171" s="104"/>
      <c r="BH2171" s="104"/>
      <c r="BJ2171" s="104"/>
      <c r="BK2171" s="104"/>
      <c r="BL2171" s="104"/>
      <c r="BM2171" s="104"/>
      <c r="BN2171" s="104"/>
      <c r="BO2171" s="104"/>
      <c r="BP2171" s="104"/>
      <c r="BQ2171" s="104"/>
      <c r="BR2171" s="104"/>
      <c r="BS2171" s="104"/>
      <c r="BT2171" s="104"/>
      <c r="BV2171" s="104"/>
      <c r="BW2171" s="104"/>
      <c r="BX2171" s="104"/>
      <c r="BY2171" s="104"/>
      <c r="BZ2171" s="104"/>
      <c r="CA2171" s="104"/>
      <c r="CB2171" s="104"/>
      <c r="CC2171" s="104"/>
      <c r="CD2171" s="104"/>
      <c r="CE2171" s="104"/>
      <c r="CF2171" s="104"/>
      <c r="CG2171" s="104"/>
      <c r="CJ2171" s="104"/>
      <c r="CL2171" s="104"/>
      <c r="CM2171" s="104"/>
      <c r="CN2171" s="104"/>
      <c r="CO2171" s="104"/>
      <c r="CP2171" s="104"/>
      <c r="CQ2171" s="104"/>
      <c r="CR2171" s="104"/>
      <c r="CS2171" s="104"/>
      <c r="CT2171" s="104"/>
      <c r="CU2171" s="104"/>
    </row>
    <row r="2172" spans="1:99" ht="13" x14ac:dyDescent="0.3">
      <c r="A2172" s="104"/>
      <c r="B2172" s="104"/>
      <c r="C2172" s="104"/>
      <c r="D2172" s="104"/>
      <c r="E2172" s="104"/>
      <c r="F2172" s="104"/>
      <c r="G2172" s="104"/>
      <c r="H2172" s="104"/>
      <c r="I2172" s="104"/>
      <c r="J2172" s="104"/>
      <c r="K2172" s="104"/>
      <c r="L2172" s="104"/>
      <c r="M2172" s="104"/>
      <c r="P2172" s="104"/>
      <c r="Q2172" s="104"/>
      <c r="U2172" s="104"/>
      <c r="AQ2172" s="104"/>
      <c r="AR2172" s="104"/>
      <c r="AS2172" s="104"/>
      <c r="AT2172" s="104"/>
      <c r="AU2172" s="104"/>
      <c r="AV2172" s="104"/>
      <c r="AW2172" s="104"/>
      <c r="AX2172" s="104"/>
      <c r="AY2172" s="104"/>
      <c r="BH2172" s="104"/>
      <c r="BJ2172" s="104"/>
      <c r="BK2172" s="104"/>
      <c r="BL2172" s="104"/>
      <c r="BM2172" s="104"/>
      <c r="BN2172" s="104"/>
      <c r="BO2172" s="104"/>
      <c r="BP2172" s="104"/>
      <c r="BQ2172" s="104"/>
      <c r="BR2172" s="104"/>
      <c r="BS2172" s="104"/>
      <c r="BT2172" s="104"/>
      <c r="BV2172" s="104"/>
      <c r="BW2172" s="104"/>
      <c r="BX2172" s="104"/>
      <c r="BY2172" s="104"/>
      <c r="BZ2172" s="104"/>
      <c r="CA2172" s="104"/>
      <c r="CB2172" s="104"/>
      <c r="CC2172" s="104"/>
      <c r="CD2172" s="104"/>
      <c r="CE2172" s="104"/>
      <c r="CF2172" s="104"/>
      <c r="CG2172" s="104"/>
      <c r="CJ2172" s="104"/>
      <c r="CL2172" s="104"/>
      <c r="CM2172" s="104"/>
      <c r="CN2172" s="104"/>
      <c r="CO2172" s="104"/>
      <c r="CP2172" s="104"/>
      <c r="CQ2172" s="104"/>
      <c r="CR2172" s="104"/>
      <c r="CS2172" s="104"/>
      <c r="CT2172" s="104"/>
      <c r="CU2172" s="104"/>
    </row>
    <row r="2173" spans="1:99" ht="13" x14ac:dyDescent="0.3">
      <c r="A2173" s="104"/>
      <c r="B2173" s="104"/>
      <c r="C2173" s="104"/>
      <c r="D2173" s="104"/>
      <c r="E2173" s="104"/>
      <c r="F2173" s="104"/>
      <c r="G2173" s="104"/>
      <c r="H2173" s="104"/>
      <c r="I2173" s="104"/>
      <c r="J2173" s="104"/>
      <c r="K2173" s="104"/>
      <c r="L2173" s="104"/>
      <c r="M2173" s="104"/>
      <c r="P2173" s="104"/>
      <c r="Q2173" s="104"/>
      <c r="U2173" s="104"/>
      <c r="AQ2173" s="104"/>
      <c r="AR2173" s="104"/>
      <c r="AS2173" s="104"/>
      <c r="AT2173" s="104"/>
      <c r="AU2173" s="104"/>
      <c r="AV2173" s="104"/>
      <c r="AW2173" s="104"/>
      <c r="AX2173" s="104"/>
      <c r="AY2173" s="104"/>
      <c r="BH2173" s="104"/>
      <c r="BJ2173" s="104"/>
      <c r="BK2173" s="104"/>
      <c r="BL2173" s="104"/>
      <c r="BM2173" s="104"/>
      <c r="BN2173" s="104"/>
      <c r="BO2173" s="104"/>
      <c r="BP2173" s="104"/>
      <c r="BQ2173" s="104"/>
      <c r="BR2173" s="104"/>
      <c r="BS2173" s="104"/>
      <c r="BT2173" s="104"/>
      <c r="BV2173" s="104"/>
      <c r="BW2173" s="104"/>
      <c r="BX2173" s="104"/>
      <c r="BY2173" s="104"/>
      <c r="BZ2173" s="104"/>
      <c r="CA2173" s="104"/>
      <c r="CB2173" s="104"/>
      <c r="CC2173" s="104"/>
      <c r="CD2173" s="104"/>
      <c r="CE2173" s="104"/>
      <c r="CF2173" s="104"/>
      <c r="CG2173" s="104"/>
      <c r="CJ2173" s="104"/>
      <c r="CL2173" s="104"/>
      <c r="CM2173" s="104"/>
      <c r="CN2173" s="104"/>
      <c r="CO2173" s="104"/>
      <c r="CP2173" s="104"/>
      <c r="CQ2173" s="104"/>
      <c r="CR2173" s="104"/>
      <c r="CS2173" s="104"/>
      <c r="CT2173" s="104"/>
      <c r="CU2173" s="104"/>
    </row>
    <row r="2174" spans="1:99" ht="13" x14ac:dyDescent="0.3">
      <c r="A2174" s="104"/>
      <c r="B2174" s="104"/>
      <c r="C2174" s="104"/>
      <c r="D2174" s="104"/>
      <c r="E2174" s="104"/>
      <c r="F2174" s="104"/>
      <c r="G2174" s="104"/>
      <c r="H2174" s="104"/>
      <c r="I2174" s="104"/>
      <c r="J2174" s="104"/>
      <c r="K2174" s="104"/>
      <c r="L2174" s="104"/>
      <c r="M2174" s="104"/>
      <c r="P2174" s="104"/>
      <c r="Q2174" s="104"/>
      <c r="U2174" s="104"/>
      <c r="AQ2174" s="104"/>
      <c r="AR2174" s="104"/>
      <c r="AS2174" s="104"/>
      <c r="AT2174" s="104"/>
      <c r="AU2174" s="104"/>
      <c r="AV2174" s="104"/>
      <c r="AW2174" s="104"/>
      <c r="AX2174" s="104"/>
      <c r="AY2174" s="104"/>
      <c r="BH2174" s="104"/>
      <c r="BJ2174" s="104"/>
      <c r="BK2174" s="104"/>
      <c r="BL2174" s="104"/>
      <c r="BM2174" s="104"/>
      <c r="BN2174" s="104"/>
      <c r="BO2174" s="104"/>
      <c r="BP2174" s="104"/>
      <c r="BQ2174" s="104"/>
      <c r="BR2174" s="104"/>
      <c r="BS2174" s="104"/>
      <c r="BT2174" s="104"/>
      <c r="BV2174" s="104"/>
      <c r="BW2174" s="104"/>
      <c r="BX2174" s="104"/>
      <c r="BY2174" s="104"/>
      <c r="BZ2174" s="104"/>
      <c r="CA2174" s="104"/>
      <c r="CB2174" s="104"/>
      <c r="CC2174" s="104"/>
      <c r="CD2174" s="104"/>
      <c r="CE2174" s="104"/>
      <c r="CF2174" s="104"/>
      <c r="CG2174" s="104"/>
      <c r="CJ2174" s="104"/>
      <c r="CL2174" s="104"/>
      <c r="CM2174" s="104"/>
      <c r="CN2174" s="104"/>
      <c r="CO2174" s="104"/>
      <c r="CP2174" s="104"/>
      <c r="CQ2174" s="104"/>
      <c r="CR2174" s="104"/>
      <c r="CS2174" s="104"/>
      <c r="CT2174" s="104"/>
      <c r="CU2174" s="104"/>
    </row>
    <row r="2175" spans="1:99" ht="13" x14ac:dyDescent="0.3">
      <c r="A2175" s="104"/>
      <c r="B2175" s="104"/>
      <c r="C2175" s="104"/>
      <c r="D2175" s="104"/>
      <c r="E2175" s="104"/>
      <c r="F2175" s="104"/>
      <c r="G2175" s="104"/>
      <c r="H2175" s="104"/>
      <c r="I2175" s="104"/>
      <c r="J2175" s="104"/>
      <c r="K2175" s="104"/>
      <c r="L2175" s="104"/>
      <c r="M2175" s="104"/>
      <c r="P2175" s="104"/>
      <c r="Q2175" s="104"/>
      <c r="U2175" s="104"/>
      <c r="AQ2175" s="104"/>
      <c r="AR2175" s="104"/>
      <c r="AS2175" s="104"/>
      <c r="AT2175" s="104"/>
      <c r="AU2175" s="104"/>
      <c r="AV2175" s="104"/>
      <c r="AW2175" s="104"/>
      <c r="AX2175" s="104"/>
      <c r="AY2175" s="104"/>
      <c r="BH2175" s="104"/>
      <c r="BJ2175" s="104"/>
      <c r="BK2175" s="104"/>
      <c r="BL2175" s="104"/>
      <c r="BM2175" s="104"/>
      <c r="BN2175" s="104"/>
      <c r="BO2175" s="104"/>
      <c r="BP2175" s="104"/>
      <c r="BQ2175" s="104"/>
      <c r="BR2175" s="104"/>
      <c r="BS2175" s="104"/>
      <c r="BT2175" s="104"/>
      <c r="BV2175" s="104"/>
      <c r="BW2175" s="104"/>
      <c r="BX2175" s="104"/>
      <c r="BY2175" s="104"/>
      <c r="BZ2175" s="104"/>
      <c r="CA2175" s="104"/>
      <c r="CB2175" s="104"/>
      <c r="CC2175" s="104"/>
      <c r="CD2175" s="104"/>
      <c r="CE2175" s="104"/>
      <c r="CF2175" s="104"/>
      <c r="CG2175" s="104"/>
      <c r="CJ2175" s="104"/>
      <c r="CL2175" s="104"/>
      <c r="CM2175" s="104"/>
      <c r="CN2175" s="104"/>
      <c r="CO2175" s="104"/>
      <c r="CP2175" s="104"/>
      <c r="CQ2175" s="104"/>
      <c r="CR2175" s="104"/>
      <c r="CS2175" s="104"/>
      <c r="CT2175" s="104"/>
      <c r="CU2175" s="104"/>
    </row>
    <row r="2176" spans="1:99" ht="13" x14ac:dyDescent="0.3">
      <c r="A2176" s="104"/>
      <c r="B2176" s="104"/>
      <c r="C2176" s="104"/>
      <c r="D2176" s="104"/>
      <c r="E2176" s="104"/>
      <c r="F2176" s="104"/>
      <c r="G2176" s="104"/>
      <c r="H2176" s="104"/>
      <c r="I2176" s="104"/>
      <c r="J2176" s="104"/>
      <c r="K2176" s="104"/>
      <c r="L2176" s="104"/>
      <c r="M2176" s="104"/>
      <c r="P2176" s="104"/>
      <c r="Q2176" s="104"/>
      <c r="U2176" s="104"/>
      <c r="AQ2176" s="104"/>
      <c r="AR2176" s="104"/>
      <c r="AS2176" s="104"/>
      <c r="AT2176" s="104"/>
      <c r="AU2176" s="104"/>
      <c r="AV2176" s="104"/>
      <c r="AW2176" s="104"/>
      <c r="AX2176" s="104"/>
      <c r="AY2176" s="104"/>
      <c r="BH2176" s="104"/>
      <c r="BJ2176" s="104"/>
      <c r="BK2176" s="104"/>
      <c r="BL2176" s="104"/>
      <c r="BM2176" s="104"/>
      <c r="BN2176" s="104"/>
      <c r="BO2176" s="104"/>
      <c r="BP2176" s="104"/>
      <c r="BQ2176" s="104"/>
      <c r="BR2176" s="104"/>
      <c r="BS2176" s="104"/>
      <c r="BT2176" s="104"/>
      <c r="BV2176" s="104"/>
      <c r="BW2176" s="104"/>
      <c r="BX2176" s="104"/>
      <c r="BY2176" s="104"/>
      <c r="BZ2176" s="104"/>
      <c r="CA2176" s="104"/>
      <c r="CB2176" s="104"/>
      <c r="CC2176" s="104"/>
      <c r="CD2176" s="104"/>
      <c r="CE2176" s="104"/>
      <c r="CF2176" s="104"/>
      <c r="CG2176" s="104"/>
      <c r="CJ2176" s="104"/>
      <c r="CL2176" s="104"/>
      <c r="CM2176" s="104"/>
      <c r="CN2176" s="104"/>
      <c r="CO2176" s="104"/>
      <c r="CP2176" s="104"/>
      <c r="CQ2176" s="104"/>
      <c r="CR2176" s="104"/>
      <c r="CS2176" s="104"/>
      <c r="CT2176" s="104"/>
      <c r="CU2176" s="104"/>
    </row>
    <row r="2177" spans="1:99" ht="13" x14ac:dyDescent="0.3">
      <c r="A2177" s="104"/>
      <c r="B2177" s="104"/>
      <c r="C2177" s="104"/>
      <c r="D2177" s="104"/>
      <c r="E2177" s="104"/>
      <c r="F2177" s="104"/>
      <c r="G2177" s="104"/>
      <c r="H2177" s="104"/>
      <c r="I2177" s="104"/>
      <c r="J2177" s="104"/>
      <c r="K2177" s="104"/>
      <c r="L2177" s="104"/>
      <c r="M2177" s="104"/>
      <c r="P2177" s="104"/>
      <c r="Q2177" s="104"/>
      <c r="U2177" s="104"/>
      <c r="AQ2177" s="104"/>
      <c r="AR2177" s="104"/>
      <c r="AS2177" s="104"/>
      <c r="AT2177" s="104"/>
      <c r="AU2177" s="104"/>
      <c r="AV2177" s="104"/>
      <c r="AW2177" s="104"/>
      <c r="AX2177" s="104"/>
      <c r="AY2177" s="104"/>
      <c r="BH2177" s="104"/>
      <c r="BJ2177" s="104"/>
      <c r="BK2177" s="104"/>
      <c r="BL2177" s="104"/>
      <c r="BM2177" s="104"/>
      <c r="BN2177" s="104"/>
      <c r="BO2177" s="104"/>
      <c r="BP2177" s="104"/>
      <c r="BQ2177" s="104"/>
      <c r="BR2177" s="104"/>
      <c r="BS2177" s="104"/>
      <c r="BT2177" s="104"/>
      <c r="BV2177" s="104"/>
      <c r="BW2177" s="104"/>
      <c r="BX2177" s="104"/>
      <c r="BY2177" s="104"/>
      <c r="BZ2177" s="104"/>
      <c r="CA2177" s="104"/>
      <c r="CB2177" s="104"/>
      <c r="CC2177" s="104"/>
      <c r="CD2177" s="104"/>
      <c r="CE2177" s="104"/>
      <c r="CF2177" s="104"/>
      <c r="CG2177" s="104"/>
      <c r="CJ2177" s="104"/>
      <c r="CL2177" s="104"/>
      <c r="CM2177" s="104"/>
      <c r="CN2177" s="104"/>
      <c r="CO2177" s="104"/>
      <c r="CP2177" s="104"/>
      <c r="CQ2177" s="104"/>
      <c r="CR2177" s="104"/>
      <c r="CS2177" s="104"/>
      <c r="CT2177" s="104"/>
      <c r="CU2177" s="104"/>
    </row>
    <row r="2178" spans="1:99" ht="13" x14ac:dyDescent="0.3">
      <c r="A2178" s="104"/>
      <c r="B2178" s="104"/>
      <c r="C2178" s="104"/>
      <c r="D2178" s="104"/>
      <c r="E2178" s="104"/>
      <c r="F2178" s="104"/>
      <c r="G2178" s="104"/>
      <c r="H2178" s="104"/>
      <c r="I2178" s="104"/>
      <c r="J2178" s="104"/>
      <c r="K2178" s="104"/>
      <c r="L2178" s="104"/>
      <c r="M2178" s="104"/>
      <c r="P2178" s="104"/>
      <c r="Q2178" s="104"/>
      <c r="U2178" s="104"/>
      <c r="AQ2178" s="104"/>
      <c r="AR2178" s="104"/>
      <c r="AS2178" s="104"/>
      <c r="AT2178" s="104"/>
      <c r="AU2178" s="104"/>
      <c r="AV2178" s="104"/>
      <c r="AW2178" s="104"/>
      <c r="AX2178" s="104"/>
      <c r="AY2178" s="104"/>
      <c r="BH2178" s="104"/>
      <c r="BJ2178" s="104"/>
      <c r="BK2178" s="104"/>
      <c r="BL2178" s="104"/>
      <c r="BM2178" s="104"/>
      <c r="BN2178" s="104"/>
      <c r="BO2178" s="104"/>
      <c r="BP2178" s="104"/>
      <c r="BQ2178" s="104"/>
      <c r="BR2178" s="104"/>
      <c r="BS2178" s="104"/>
      <c r="BT2178" s="104"/>
      <c r="BV2178" s="104"/>
      <c r="BW2178" s="104"/>
      <c r="BX2178" s="104"/>
      <c r="BY2178" s="104"/>
      <c r="BZ2178" s="104"/>
      <c r="CA2178" s="104"/>
      <c r="CB2178" s="104"/>
      <c r="CC2178" s="104"/>
      <c r="CD2178" s="104"/>
      <c r="CE2178" s="104"/>
      <c r="CF2178" s="104"/>
      <c r="CG2178" s="104"/>
      <c r="CJ2178" s="104"/>
      <c r="CL2178" s="104"/>
      <c r="CM2178" s="104"/>
      <c r="CN2178" s="104"/>
      <c r="CO2178" s="104"/>
      <c r="CP2178" s="104"/>
      <c r="CQ2178" s="104"/>
      <c r="CR2178" s="104"/>
      <c r="CS2178" s="104"/>
      <c r="CT2178" s="104"/>
      <c r="CU2178" s="104"/>
    </row>
    <row r="2179" spans="1:99" ht="13" x14ac:dyDescent="0.3">
      <c r="A2179" s="104"/>
      <c r="B2179" s="104"/>
      <c r="C2179" s="104"/>
      <c r="D2179" s="104"/>
      <c r="E2179" s="104"/>
      <c r="F2179" s="104"/>
      <c r="G2179" s="104"/>
      <c r="H2179" s="104"/>
      <c r="I2179" s="104"/>
      <c r="J2179" s="104"/>
      <c r="K2179" s="104"/>
      <c r="L2179" s="104"/>
      <c r="M2179" s="104"/>
      <c r="P2179" s="104"/>
      <c r="Q2179" s="104"/>
      <c r="U2179" s="104"/>
      <c r="AQ2179" s="104"/>
      <c r="AR2179" s="104"/>
      <c r="AS2179" s="104"/>
      <c r="AT2179" s="104"/>
      <c r="AU2179" s="104"/>
      <c r="AV2179" s="104"/>
      <c r="AW2179" s="104"/>
      <c r="AX2179" s="104"/>
      <c r="AY2179" s="104"/>
      <c r="BH2179" s="104"/>
      <c r="BJ2179" s="104"/>
      <c r="BK2179" s="104"/>
      <c r="BL2179" s="104"/>
      <c r="BM2179" s="104"/>
      <c r="BN2179" s="104"/>
      <c r="BO2179" s="104"/>
      <c r="BP2179" s="104"/>
      <c r="BQ2179" s="104"/>
      <c r="BR2179" s="104"/>
      <c r="BS2179" s="104"/>
      <c r="BT2179" s="104"/>
      <c r="BV2179" s="104"/>
      <c r="BW2179" s="104"/>
      <c r="BX2179" s="104"/>
      <c r="BY2179" s="104"/>
      <c r="BZ2179" s="104"/>
      <c r="CA2179" s="104"/>
      <c r="CB2179" s="104"/>
      <c r="CC2179" s="104"/>
      <c r="CD2179" s="104"/>
      <c r="CE2179" s="104"/>
      <c r="CF2179" s="104"/>
      <c r="CG2179" s="104"/>
      <c r="CJ2179" s="104"/>
      <c r="CL2179" s="104"/>
      <c r="CM2179" s="104"/>
      <c r="CN2179" s="104"/>
      <c r="CO2179" s="104"/>
      <c r="CP2179" s="104"/>
      <c r="CQ2179" s="104"/>
      <c r="CR2179" s="104"/>
      <c r="CS2179" s="104"/>
      <c r="CT2179" s="104"/>
      <c r="CU2179" s="104"/>
    </row>
    <row r="2180" spans="1:99" ht="13" x14ac:dyDescent="0.3">
      <c r="A2180" s="104"/>
      <c r="B2180" s="104"/>
      <c r="C2180" s="104"/>
      <c r="D2180" s="104"/>
      <c r="E2180" s="104"/>
      <c r="F2180" s="104"/>
      <c r="G2180" s="104"/>
      <c r="H2180" s="104"/>
      <c r="I2180" s="104"/>
      <c r="J2180" s="104"/>
      <c r="K2180" s="104"/>
      <c r="L2180" s="104"/>
      <c r="M2180" s="104"/>
      <c r="P2180" s="104"/>
      <c r="Q2180" s="104"/>
      <c r="U2180" s="104"/>
      <c r="AQ2180" s="104"/>
      <c r="AR2180" s="104"/>
      <c r="AS2180" s="104"/>
      <c r="AT2180" s="104"/>
      <c r="AU2180" s="104"/>
      <c r="AV2180" s="104"/>
      <c r="AW2180" s="104"/>
      <c r="AX2180" s="104"/>
      <c r="AY2180" s="104"/>
      <c r="BH2180" s="104"/>
      <c r="BJ2180" s="104"/>
      <c r="BK2180" s="104"/>
      <c r="BL2180" s="104"/>
      <c r="BM2180" s="104"/>
      <c r="BN2180" s="104"/>
      <c r="BO2180" s="104"/>
      <c r="BP2180" s="104"/>
      <c r="BQ2180" s="104"/>
      <c r="BR2180" s="104"/>
      <c r="BS2180" s="104"/>
      <c r="BT2180" s="104"/>
      <c r="BV2180" s="104"/>
      <c r="BW2180" s="104"/>
      <c r="BX2180" s="104"/>
      <c r="BY2180" s="104"/>
      <c r="BZ2180" s="104"/>
      <c r="CA2180" s="104"/>
      <c r="CB2180" s="104"/>
      <c r="CC2180" s="104"/>
      <c r="CD2180" s="104"/>
      <c r="CE2180" s="104"/>
      <c r="CF2180" s="104"/>
      <c r="CG2180" s="104"/>
      <c r="CJ2180" s="104"/>
      <c r="CL2180" s="104"/>
      <c r="CM2180" s="104"/>
      <c r="CN2180" s="104"/>
      <c r="CO2180" s="104"/>
      <c r="CP2180" s="104"/>
      <c r="CQ2180" s="104"/>
      <c r="CR2180" s="104"/>
      <c r="CS2180" s="104"/>
      <c r="CT2180" s="104"/>
      <c r="CU2180" s="104"/>
    </row>
    <row r="2181" spans="1:99" ht="13" x14ac:dyDescent="0.3">
      <c r="A2181" s="104"/>
      <c r="B2181" s="104"/>
      <c r="C2181" s="104"/>
      <c r="D2181" s="104"/>
      <c r="E2181" s="104"/>
      <c r="F2181" s="104"/>
      <c r="G2181" s="104"/>
      <c r="H2181" s="104"/>
      <c r="I2181" s="104"/>
      <c r="J2181" s="104"/>
      <c r="K2181" s="104"/>
      <c r="L2181" s="104"/>
      <c r="M2181" s="104"/>
      <c r="P2181" s="104"/>
      <c r="Q2181" s="104"/>
      <c r="U2181" s="104"/>
      <c r="AQ2181" s="104"/>
      <c r="AR2181" s="104"/>
      <c r="AS2181" s="104"/>
      <c r="AT2181" s="104"/>
      <c r="AU2181" s="104"/>
      <c r="AV2181" s="104"/>
      <c r="AW2181" s="104"/>
      <c r="AX2181" s="104"/>
      <c r="AY2181" s="104"/>
      <c r="BH2181" s="104"/>
      <c r="BJ2181" s="104"/>
      <c r="BK2181" s="104"/>
      <c r="BL2181" s="104"/>
      <c r="BM2181" s="104"/>
      <c r="BN2181" s="104"/>
      <c r="BO2181" s="104"/>
      <c r="BP2181" s="104"/>
      <c r="BQ2181" s="104"/>
      <c r="BR2181" s="104"/>
      <c r="BS2181" s="104"/>
      <c r="BT2181" s="104"/>
      <c r="BV2181" s="104"/>
      <c r="BW2181" s="104"/>
      <c r="BX2181" s="104"/>
      <c r="BY2181" s="104"/>
      <c r="BZ2181" s="104"/>
      <c r="CA2181" s="104"/>
      <c r="CB2181" s="104"/>
      <c r="CC2181" s="104"/>
      <c r="CD2181" s="104"/>
      <c r="CE2181" s="104"/>
      <c r="CF2181" s="104"/>
      <c r="CG2181" s="104"/>
      <c r="CJ2181" s="104"/>
      <c r="CL2181" s="104"/>
      <c r="CM2181" s="104"/>
      <c r="CN2181" s="104"/>
      <c r="CO2181" s="104"/>
      <c r="CP2181" s="104"/>
      <c r="CQ2181" s="104"/>
      <c r="CR2181" s="104"/>
      <c r="CS2181" s="104"/>
      <c r="CT2181" s="104"/>
      <c r="CU2181" s="104"/>
    </row>
    <row r="2182" spans="1:99" ht="13" x14ac:dyDescent="0.3">
      <c r="A2182" s="104"/>
      <c r="B2182" s="104"/>
      <c r="C2182" s="104"/>
      <c r="D2182" s="104"/>
      <c r="E2182" s="104"/>
      <c r="F2182" s="104"/>
      <c r="G2182" s="104"/>
      <c r="H2182" s="104"/>
      <c r="I2182" s="104"/>
      <c r="J2182" s="104"/>
      <c r="K2182" s="104"/>
      <c r="L2182" s="104"/>
      <c r="M2182" s="104"/>
      <c r="P2182" s="104"/>
      <c r="Q2182" s="104"/>
      <c r="U2182" s="104"/>
      <c r="AQ2182" s="104"/>
      <c r="AR2182" s="104"/>
      <c r="AS2182" s="104"/>
      <c r="AT2182" s="104"/>
      <c r="AU2182" s="104"/>
      <c r="AV2182" s="104"/>
      <c r="AW2182" s="104"/>
      <c r="AX2182" s="104"/>
      <c r="AY2182" s="104"/>
      <c r="BH2182" s="104"/>
      <c r="BJ2182" s="104"/>
      <c r="BK2182" s="104"/>
      <c r="BL2182" s="104"/>
      <c r="BM2182" s="104"/>
      <c r="BN2182" s="104"/>
      <c r="BO2182" s="104"/>
      <c r="BP2182" s="104"/>
      <c r="BQ2182" s="104"/>
      <c r="BR2182" s="104"/>
      <c r="BS2182" s="104"/>
      <c r="BT2182" s="104"/>
      <c r="BV2182" s="104"/>
      <c r="BW2182" s="104"/>
      <c r="BX2182" s="104"/>
      <c r="BY2182" s="104"/>
      <c r="BZ2182" s="104"/>
      <c r="CA2182" s="104"/>
      <c r="CB2182" s="104"/>
      <c r="CC2182" s="104"/>
      <c r="CD2182" s="104"/>
      <c r="CE2182" s="104"/>
      <c r="CF2182" s="104"/>
      <c r="CG2182" s="104"/>
      <c r="CJ2182" s="104"/>
      <c r="CL2182" s="104"/>
      <c r="CM2182" s="104"/>
      <c r="CN2182" s="104"/>
      <c r="CO2182" s="104"/>
      <c r="CP2182" s="104"/>
      <c r="CQ2182" s="104"/>
      <c r="CR2182" s="104"/>
      <c r="CS2182" s="104"/>
      <c r="CT2182" s="104"/>
      <c r="CU2182" s="104"/>
    </row>
    <row r="2183" spans="1:99" ht="13" x14ac:dyDescent="0.3">
      <c r="A2183" s="104"/>
      <c r="B2183" s="104"/>
      <c r="C2183" s="104"/>
      <c r="D2183" s="104"/>
      <c r="E2183" s="104"/>
      <c r="F2183" s="104"/>
      <c r="G2183" s="104"/>
      <c r="H2183" s="104"/>
      <c r="I2183" s="104"/>
      <c r="J2183" s="104"/>
      <c r="K2183" s="104"/>
      <c r="L2183" s="104"/>
      <c r="M2183" s="104"/>
      <c r="P2183" s="104"/>
      <c r="Q2183" s="104"/>
      <c r="U2183" s="104"/>
      <c r="AQ2183" s="104"/>
      <c r="AR2183" s="104"/>
      <c r="AS2183" s="104"/>
      <c r="AT2183" s="104"/>
      <c r="AU2183" s="104"/>
      <c r="AV2183" s="104"/>
      <c r="AW2183" s="104"/>
      <c r="AX2183" s="104"/>
      <c r="AY2183" s="104"/>
      <c r="BH2183" s="104"/>
      <c r="BJ2183" s="104"/>
      <c r="BK2183" s="104"/>
      <c r="BL2183" s="104"/>
      <c r="BM2183" s="104"/>
      <c r="BN2183" s="104"/>
      <c r="BO2183" s="104"/>
      <c r="BP2183" s="104"/>
      <c r="BQ2183" s="104"/>
      <c r="BR2183" s="104"/>
      <c r="BS2183" s="104"/>
      <c r="BT2183" s="104"/>
      <c r="BV2183" s="104"/>
      <c r="BW2183" s="104"/>
      <c r="BX2183" s="104"/>
      <c r="BY2183" s="104"/>
      <c r="BZ2183" s="104"/>
      <c r="CA2183" s="104"/>
      <c r="CB2183" s="104"/>
      <c r="CC2183" s="104"/>
      <c r="CD2183" s="104"/>
      <c r="CE2183" s="104"/>
      <c r="CF2183" s="104"/>
      <c r="CG2183" s="104"/>
      <c r="CJ2183" s="104"/>
      <c r="CL2183" s="104"/>
      <c r="CM2183" s="104"/>
      <c r="CN2183" s="104"/>
      <c r="CO2183" s="104"/>
      <c r="CP2183" s="104"/>
      <c r="CQ2183" s="104"/>
      <c r="CR2183" s="104"/>
      <c r="CS2183" s="104"/>
      <c r="CT2183" s="104"/>
      <c r="CU2183" s="104"/>
    </row>
    <row r="2184" spans="1:99" ht="13" x14ac:dyDescent="0.3">
      <c r="A2184" s="104"/>
      <c r="B2184" s="104"/>
      <c r="C2184" s="104"/>
      <c r="D2184" s="104"/>
      <c r="E2184" s="104"/>
      <c r="F2184" s="104"/>
      <c r="G2184" s="104"/>
      <c r="H2184" s="104"/>
      <c r="I2184" s="104"/>
      <c r="J2184" s="104"/>
      <c r="K2184" s="104"/>
      <c r="L2184" s="104"/>
      <c r="M2184" s="104"/>
      <c r="P2184" s="104"/>
      <c r="Q2184" s="104"/>
      <c r="U2184" s="104"/>
      <c r="AQ2184" s="104"/>
      <c r="AR2184" s="104"/>
      <c r="AS2184" s="104"/>
      <c r="AT2184" s="104"/>
      <c r="AU2184" s="104"/>
      <c r="AV2184" s="104"/>
      <c r="AW2184" s="104"/>
      <c r="AX2184" s="104"/>
      <c r="AY2184" s="104"/>
      <c r="BH2184" s="104"/>
      <c r="BJ2184" s="104"/>
      <c r="BK2184" s="104"/>
      <c r="BL2184" s="104"/>
      <c r="BM2184" s="104"/>
      <c r="BN2184" s="104"/>
      <c r="BO2184" s="104"/>
      <c r="BP2184" s="104"/>
      <c r="BQ2184" s="104"/>
      <c r="BR2184" s="104"/>
      <c r="BS2184" s="104"/>
      <c r="BT2184" s="104"/>
      <c r="BV2184" s="104"/>
      <c r="BW2184" s="104"/>
      <c r="BX2184" s="104"/>
      <c r="BY2184" s="104"/>
      <c r="BZ2184" s="104"/>
      <c r="CA2184" s="104"/>
      <c r="CB2184" s="104"/>
      <c r="CC2184" s="104"/>
      <c r="CD2184" s="104"/>
      <c r="CE2184" s="104"/>
      <c r="CF2184" s="104"/>
      <c r="CG2184" s="104"/>
      <c r="CJ2184" s="104"/>
      <c r="CL2184" s="104"/>
      <c r="CM2184" s="104"/>
      <c r="CN2184" s="104"/>
      <c r="CO2184" s="104"/>
      <c r="CP2184" s="104"/>
      <c r="CQ2184" s="104"/>
      <c r="CR2184" s="104"/>
      <c r="CS2184" s="104"/>
      <c r="CT2184" s="104"/>
      <c r="CU2184" s="104"/>
    </row>
    <row r="2185" spans="1:99" ht="13" x14ac:dyDescent="0.3">
      <c r="A2185" s="104"/>
      <c r="B2185" s="104"/>
      <c r="C2185" s="104"/>
      <c r="D2185" s="104"/>
      <c r="E2185" s="104"/>
      <c r="F2185" s="104"/>
      <c r="G2185" s="104"/>
      <c r="H2185" s="104"/>
      <c r="I2185" s="104"/>
      <c r="J2185" s="104"/>
      <c r="K2185" s="104"/>
      <c r="L2185" s="104"/>
      <c r="M2185" s="104"/>
      <c r="P2185" s="104"/>
      <c r="Q2185" s="104"/>
      <c r="U2185" s="104"/>
      <c r="AQ2185" s="104"/>
      <c r="AR2185" s="104"/>
      <c r="AS2185" s="104"/>
      <c r="AT2185" s="104"/>
      <c r="AU2185" s="104"/>
      <c r="AV2185" s="104"/>
      <c r="AW2185" s="104"/>
      <c r="AX2185" s="104"/>
      <c r="AY2185" s="104"/>
      <c r="BH2185" s="104"/>
      <c r="BJ2185" s="104"/>
      <c r="BK2185" s="104"/>
      <c r="BL2185" s="104"/>
      <c r="BM2185" s="104"/>
      <c r="BN2185" s="104"/>
      <c r="BO2185" s="104"/>
      <c r="BP2185" s="104"/>
      <c r="BQ2185" s="104"/>
      <c r="BR2185" s="104"/>
      <c r="BS2185" s="104"/>
      <c r="BT2185" s="104"/>
      <c r="BV2185" s="104"/>
      <c r="BW2185" s="104"/>
      <c r="BX2185" s="104"/>
      <c r="BY2185" s="104"/>
      <c r="BZ2185" s="104"/>
      <c r="CA2185" s="104"/>
      <c r="CB2185" s="104"/>
      <c r="CC2185" s="104"/>
      <c r="CD2185" s="104"/>
      <c r="CE2185" s="104"/>
      <c r="CF2185" s="104"/>
      <c r="CG2185" s="104"/>
      <c r="CJ2185" s="104"/>
      <c r="CL2185" s="104"/>
      <c r="CM2185" s="104"/>
      <c r="CN2185" s="104"/>
      <c r="CO2185" s="104"/>
      <c r="CP2185" s="104"/>
      <c r="CQ2185" s="104"/>
      <c r="CR2185" s="104"/>
      <c r="CS2185" s="104"/>
      <c r="CT2185" s="104"/>
      <c r="CU2185" s="104"/>
    </row>
    <row r="2186" spans="1:99" ht="13" x14ac:dyDescent="0.3">
      <c r="A2186" s="104"/>
      <c r="B2186" s="104"/>
      <c r="C2186" s="104"/>
      <c r="D2186" s="104"/>
      <c r="E2186" s="104"/>
      <c r="F2186" s="104"/>
      <c r="G2186" s="104"/>
      <c r="H2186" s="104"/>
      <c r="I2186" s="104"/>
      <c r="J2186" s="104"/>
      <c r="K2186" s="104"/>
      <c r="L2186" s="104"/>
      <c r="M2186" s="104"/>
      <c r="P2186" s="104"/>
      <c r="Q2186" s="104"/>
      <c r="U2186" s="104"/>
      <c r="AQ2186" s="104"/>
      <c r="AR2186" s="104"/>
      <c r="AS2186" s="104"/>
      <c r="AT2186" s="104"/>
      <c r="AU2186" s="104"/>
      <c r="AV2186" s="104"/>
      <c r="AW2186" s="104"/>
      <c r="AX2186" s="104"/>
      <c r="AY2186" s="104"/>
      <c r="BH2186" s="104"/>
      <c r="BJ2186" s="104"/>
      <c r="BK2186" s="104"/>
      <c r="BL2186" s="104"/>
      <c r="BM2186" s="104"/>
      <c r="BN2186" s="104"/>
      <c r="BO2186" s="104"/>
      <c r="BP2186" s="104"/>
      <c r="BQ2186" s="104"/>
      <c r="BR2186" s="104"/>
      <c r="BS2186" s="104"/>
      <c r="BT2186" s="104"/>
      <c r="BV2186" s="104"/>
      <c r="BW2186" s="104"/>
      <c r="BX2186" s="104"/>
      <c r="BY2186" s="104"/>
      <c r="BZ2186" s="104"/>
      <c r="CA2186" s="104"/>
      <c r="CB2186" s="104"/>
      <c r="CC2186" s="104"/>
      <c r="CD2186" s="104"/>
      <c r="CE2186" s="104"/>
      <c r="CF2186" s="104"/>
      <c r="CG2186" s="104"/>
      <c r="CJ2186" s="104"/>
      <c r="CL2186" s="104"/>
      <c r="CM2186" s="104"/>
      <c r="CN2186" s="104"/>
      <c r="CO2186" s="104"/>
      <c r="CP2186" s="104"/>
      <c r="CQ2186" s="104"/>
      <c r="CR2186" s="104"/>
      <c r="CS2186" s="104"/>
      <c r="CT2186" s="104"/>
      <c r="CU2186" s="104"/>
    </row>
    <row r="2187" spans="1:99" ht="13" x14ac:dyDescent="0.3">
      <c r="A2187" s="104"/>
      <c r="B2187" s="104"/>
      <c r="C2187" s="104"/>
      <c r="D2187" s="104"/>
      <c r="E2187" s="104"/>
      <c r="F2187" s="104"/>
      <c r="G2187" s="104"/>
      <c r="H2187" s="104"/>
      <c r="I2187" s="104"/>
      <c r="J2187" s="104"/>
      <c r="K2187" s="104"/>
      <c r="L2187" s="104"/>
      <c r="M2187" s="104"/>
      <c r="P2187" s="104"/>
      <c r="Q2187" s="104"/>
      <c r="U2187" s="104"/>
      <c r="AQ2187" s="104"/>
      <c r="AR2187" s="104"/>
      <c r="AS2187" s="104"/>
      <c r="AT2187" s="104"/>
      <c r="AU2187" s="104"/>
      <c r="AV2187" s="104"/>
      <c r="AW2187" s="104"/>
      <c r="AX2187" s="104"/>
      <c r="AY2187" s="104"/>
      <c r="BH2187" s="104"/>
      <c r="BJ2187" s="104"/>
      <c r="BK2187" s="104"/>
      <c r="BL2187" s="104"/>
      <c r="BM2187" s="104"/>
      <c r="BN2187" s="104"/>
      <c r="BO2187" s="104"/>
      <c r="BP2187" s="104"/>
      <c r="BQ2187" s="104"/>
      <c r="BR2187" s="104"/>
      <c r="BS2187" s="104"/>
      <c r="BT2187" s="104"/>
      <c r="BV2187" s="104"/>
      <c r="BW2187" s="104"/>
      <c r="BX2187" s="104"/>
      <c r="BY2187" s="104"/>
      <c r="BZ2187" s="104"/>
      <c r="CA2187" s="104"/>
      <c r="CB2187" s="104"/>
      <c r="CC2187" s="104"/>
      <c r="CD2187" s="104"/>
      <c r="CE2187" s="104"/>
      <c r="CF2187" s="104"/>
      <c r="CG2187" s="104"/>
      <c r="CJ2187" s="104"/>
      <c r="CL2187" s="104"/>
      <c r="CM2187" s="104"/>
      <c r="CN2187" s="104"/>
      <c r="CO2187" s="104"/>
      <c r="CP2187" s="104"/>
      <c r="CQ2187" s="104"/>
      <c r="CR2187" s="104"/>
      <c r="CS2187" s="104"/>
      <c r="CT2187" s="104"/>
      <c r="CU2187" s="104"/>
    </row>
    <row r="2188" spans="1:99" ht="13" x14ac:dyDescent="0.3">
      <c r="A2188" s="104"/>
      <c r="B2188" s="104"/>
      <c r="C2188" s="104"/>
      <c r="D2188" s="104"/>
      <c r="E2188" s="104"/>
      <c r="F2188" s="104"/>
      <c r="G2188" s="104"/>
      <c r="H2188" s="104"/>
      <c r="I2188" s="104"/>
      <c r="J2188" s="104"/>
      <c r="K2188" s="104"/>
      <c r="L2188" s="104"/>
      <c r="M2188" s="104"/>
      <c r="P2188" s="104"/>
      <c r="Q2188" s="104"/>
      <c r="U2188" s="104"/>
      <c r="AQ2188" s="104"/>
      <c r="AR2188" s="104"/>
      <c r="AS2188" s="104"/>
      <c r="AT2188" s="104"/>
      <c r="AU2188" s="104"/>
      <c r="AV2188" s="104"/>
      <c r="AW2188" s="104"/>
      <c r="AX2188" s="104"/>
      <c r="AY2188" s="104"/>
      <c r="BH2188" s="104"/>
      <c r="BJ2188" s="104"/>
      <c r="BK2188" s="104"/>
      <c r="BL2188" s="104"/>
      <c r="BM2188" s="104"/>
      <c r="BN2188" s="104"/>
      <c r="BO2188" s="104"/>
      <c r="BP2188" s="104"/>
      <c r="BQ2188" s="104"/>
      <c r="BR2188" s="104"/>
      <c r="BS2188" s="104"/>
      <c r="BT2188" s="104"/>
      <c r="BV2188" s="104"/>
      <c r="BW2188" s="104"/>
      <c r="BX2188" s="104"/>
      <c r="BY2188" s="104"/>
      <c r="BZ2188" s="104"/>
      <c r="CA2188" s="104"/>
      <c r="CB2188" s="104"/>
      <c r="CC2188" s="104"/>
      <c r="CD2188" s="104"/>
      <c r="CE2188" s="104"/>
      <c r="CF2188" s="104"/>
      <c r="CG2188" s="104"/>
      <c r="CJ2188" s="104"/>
      <c r="CL2188" s="104"/>
      <c r="CM2188" s="104"/>
      <c r="CN2188" s="104"/>
      <c r="CO2188" s="104"/>
      <c r="CP2188" s="104"/>
      <c r="CQ2188" s="104"/>
      <c r="CR2188" s="104"/>
      <c r="CS2188" s="104"/>
      <c r="CT2188" s="104"/>
      <c r="CU2188" s="104"/>
    </row>
    <row r="2189" spans="1:99" ht="13" x14ac:dyDescent="0.3">
      <c r="A2189" s="104"/>
      <c r="B2189" s="104"/>
      <c r="C2189" s="104"/>
      <c r="D2189" s="104"/>
      <c r="E2189" s="104"/>
      <c r="F2189" s="104"/>
      <c r="G2189" s="104"/>
      <c r="H2189" s="104"/>
      <c r="I2189" s="104"/>
      <c r="J2189" s="104"/>
      <c r="K2189" s="104"/>
      <c r="L2189" s="104"/>
      <c r="M2189" s="104"/>
      <c r="P2189" s="104"/>
      <c r="Q2189" s="104"/>
      <c r="U2189" s="104"/>
      <c r="AQ2189" s="104"/>
      <c r="AR2189" s="104"/>
      <c r="AS2189" s="104"/>
      <c r="AT2189" s="104"/>
      <c r="AU2189" s="104"/>
      <c r="AV2189" s="104"/>
      <c r="AW2189" s="104"/>
      <c r="AX2189" s="104"/>
      <c r="AY2189" s="104"/>
      <c r="BH2189" s="104"/>
      <c r="BJ2189" s="104"/>
      <c r="BK2189" s="104"/>
      <c r="BL2189" s="104"/>
      <c r="BM2189" s="104"/>
      <c r="BN2189" s="104"/>
      <c r="BO2189" s="104"/>
      <c r="BP2189" s="104"/>
      <c r="BQ2189" s="104"/>
      <c r="BR2189" s="104"/>
      <c r="BS2189" s="104"/>
      <c r="BT2189" s="104"/>
      <c r="BV2189" s="104"/>
      <c r="BW2189" s="104"/>
      <c r="BX2189" s="104"/>
      <c r="BY2189" s="104"/>
      <c r="BZ2189" s="104"/>
      <c r="CA2189" s="104"/>
      <c r="CB2189" s="104"/>
      <c r="CC2189" s="104"/>
      <c r="CD2189" s="104"/>
      <c r="CE2189" s="104"/>
      <c r="CF2189" s="104"/>
      <c r="CG2189" s="104"/>
      <c r="CJ2189" s="104"/>
      <c r="CL2189" s="104"/>
      <c r="CM2189" s="104"/>
      <c r="CN2189" s="104"/>
      <c r="CO2189" s="104"/>
      <c r="CP2189" s="104"/>
      <c r="CQ2189" s="104"/>
      <c r="CR2189" s="104"/>
      <c r="CS2189" s="104"/>
      <c r="CT2189" s="104"/>
      <c r="CU2189" s="104"/>
    </row>
    <row r="2190" spans="1:99" ht="13" x14ac:dyDescent="0.3">
      <c r="A2190" s="104"/>
      <c r="B2190" s="104"/>
      <c r="C2190" s="104"/>
      <c r="D2190" s="104"/>
      <c r="E2190" s="104"/>
      <c r="F2190" s="104"/>
      <c r="G2190" s="104"/>
      <c r="H2190" s="104"/>
      <c r="I2190" s="104"/>
      <c r="J2190" s="104"/>
      <c r="K2190" s="104"/>
      <c r="L2190" s="104"/>
      <c r="M2190" s="104"/>
      <c r="P2190" s="104"/>
      <c r="Q2190" s="104"/>
      <c r="U2190" s="104"/>
      <c r="AQ2190" s="104"/>
      <c r="AR2190" s="104"/>
      <c r="AS2190" s="104"/>
      <c r="AT2190" s="104"/>
      <c r="AU2190" s="104"/>
      <c r="AV2190" s="104"/>
      <c r="AW2190" s="104"/>
      <c r="AX2190" s="104"/>
      <c r="AY2190" s="104"/>
      <c r="BH2190" s="104"/>
      <c r="BJ2190" s="104"/>
      <c r="BK2190" s="104"/>
      <c r="BL2190" s="104"/>
      <c r="BM2190" s="104"/>
      <c r="BN2190" s="104"/>
      <c r="BO2190" s="104"/>
      <c r="BP2190" s="104"/>
      <c r="BQ2190" s="104"/>
      <c r="BR2190" s="104"/>
      <c r="BS2190" s="104"/>
      <c r="BT2190" s="104"/>
      <c r="BV2190" s="104"/>
      <c r="BW2190" s="104"/>
      <c r="BX2190" s="104"/>
      <c r="BY2190" s="104"/>
      <c r="BZ2190" s="104"/>
      <c r="CA2190" s="104"/>
      <c r="CB2190" s="104"/>
      <c r="CC2190" s="104"/>
      <c r="CD2190" s="104"/>
      <c r="CE2190" s="104"/>
      <c r="CF2190" s="104"/>
      <c r="CG2190" s="104"/>
      <c r="CJ2190" s="104"/>
      <c r="CL2190" s="104"/>
      <c r="CM2190" s="104"/>
      <c r="CN2190" s="104"/>
      <c r="CO2190" s="104"/>
      <c r="CP2190" s="104"/>
      <c r="CQ2190" s="104"/>
      <c r="CR2190" s="104"/>
      <c r="CS2190" s="104"/>
      <c r="CT2190" s="104"/>
      <c r="CU2190" s="104"/>
    </row>
    <row r="2191" spans="1:99" ht="13" x14ac:dyDescent="0.3">
      <c r="A2191" s="104"/>
      <c r="B2191" s="104"/>
      <c r="C2191" s="104"/>
      <c r="D2191" s="104"/>
      <c r="E2191" s="104"/>
      <c r="F2191" s="104"/>
      <c r="G2191" s="104"/>
      <c r="H2191" s="104"/>
      <c r="I2191" s="104"/>
      <c r="J2191" s="104"/>
      <c r="K2191" s="104"/>
      <c r="L2191" s="104"/>
      <c r="M2191" s="104"/>
      <c r="P2191" s="104"/>
      <c r="Q2191" s="104"/>
      <c r="U2191" s="104"/>
      <c r="AQ2191" s="104"/>
      <c r="AR2191" s="104"/>
      <c r="AS2191" s="104"/>
      <c r="AT2191" s="104"/>
      <c r="AU2191" s="104"/>
      <c r="AV2191" s="104"/>
      <c r="AW2191" s="104"/>
      <c r="AX2191" s="104"/>
      <c r="AY2191" s="104"/>
      <c r="BH2191" s="104"/>
      <c r="BJ2191" s="104"/>
      <c r="BK2191" s="104"/>
      <c r="BL2191" s="104"/>
      <c r="BM2191" s="104"/>
      <c r="BN2191" s="104"/>
      <c r="BO2191" s="104"/>
      <c r="BP2191" s="104"/>
      <c r="BQ2191" s="104"/>
      <c r="BR2191" s="104"/>
      <c r="BS2191" s="104"/>
      <c r="BT2191" s="104"/>
      <c r="BV2191" s="104"/>
      <c r="BW2191" s="104"/>
      <c r="BX2191" s="104"/>
      <c r="BY2191" s="104"/>
      <c r="BZ2191" s="104"/>
      <c r="CA2191" s="104"/>
      <c r="CB2191" s="104"/>
      <c r="CC2191" s="104"/>
      <c r="CD2191" s="104"/>
      <c r="CE2191" s="104"/>
      <c r="CF2191" s="104"/>
      <c r="CG2191" s="104"/>
      <c r="CJ2191" s="104"/>
      <c r="CL2191" s="104"/>
      <c r="CM2191" s="104"/>
      <c r="CN2191" s="104"/>
      <c r="CO2191" s="104"/>
      <c r="CP2191" s="104"/>
      <c r="CQ2191" s="104"/>
      <c r="CR2191" s="104"/>
      <c r="CS2191" s="104"/>
      <c r="CT2191" s="104"/>
      <c r="CU2191" s="104"/>
    </row>
    <row r="2192" spans="1:99" ht="13" x14ac:dyDescent="0.3">
      <c r="A2192" s="104"/>
      <c r="B2192" s="104"/>
      <c r="C2192" s="104"/>
      <c r="D2192" s="104"/>
      <c r="E2192" s="104"/>
      <c r="F2192" s="104"/>
      <c r="G2192" s="104"/>
      <c r="H2192" s="104"/>
      <c r="I2192" s="104"/>
      <c r="J2192" s="104"/>
      <c r="K2192" s="104"/>
      <c r="L2192" s="104"/>
      <c r="M2192" s="104"/>
      <c r="P2192" s="104"/>
      <c r="Q2192" s="104"/>
      <c r="U2192" s="104"/>
      <c r="AQ2192" s="104"/>
      <c r="AR2192" s="104"/>
      <c r="AS2192" s="104"/>
      <c r="AT2192" s="104"/>
      <c r="AU2192" s="104"/>
      <c r="AV2192" s="104"/>
      <c r="AW2192" s="104"/>
      <c r="AX2192" s="104"/>
      <c r="AY2192" s="104"/>
      <c r="BH2192" s="104"/>
      <c r="BJ2192" s="104"/>
      <c r="BK2192" s="104"/>
      <c r="BL2192" s="104"/>
      <c r="BM2192" s="104"/>
      <c r="BN2192" s="104"/>
      <c r="BO2192" s="104"/>
      <c r="BP2192" s="104"/>
      <c r="BQ2192" s="104"/>
      <c r="BR2192" s="104"/>
      <c r="BS2192" s="104"/>
      <c r="BT2192" s="104"/>
      <c r="BV2192" s="104"/>
      <c r="BW2192" s="104"/>
      <c r="BX2192" s="104"/>
      <c r="BY2192" s="104"/>
      <c r="BZ2192" s="104"/>
      <c r="CA2192" s="104"/>
      <c r="CB2192" s="104"/>
      <c r="CC2192" s="104"/>
      <c r="CD2192" s="104"/>
      <c r="CE2192" s="104"/>
      <c r="CF2192" s="104"/>
      <c r="CG2192" s="104"/>
      <c r="CJ2192" s="104"/>
      <c r="CL2192" s="104"/>
      <c r="CM2192" s="104"/>
      <c r="CN2192" s="104"/>
      <c r="CO2192" s="104"/>
      <c r="CP2192" s="104"/>
      <c r="CQ2192" s="104"/>
      <c r="CR2192" s="104"/>
      <c r="CS2192" s="104"/>
      <c r="CT2192" s="104"/>
      <c r="CU2192" s="104"/>
    </row>
    <row r="2193" spans="1:99" ht="13" x14ac:dyDescent="0.3">
      <c r="A2193" s="104"/>
      <c r="B2193" s="104"/>
      <c r="C2193" s="104"/>
      <c r="D2193" s="104"/>
      <c r="E2193" s="104"/>
      <c r="F2193" s="104"/>
      <c r="G2193" s="104"/>
      <c r="H2193" s="104"/>
      <c r="I2193" s="104"/>
      <c r="J2193" s="104"/>
      <c r="K2193" s="104"/>
      <c r="L2193" s="104"/>
      <c r="M2193" s="104"/>
      <c r="P2193" s="104"/>
      <c r="Q2193" s="104"/>
      <c r="U2193" s="104"/>
      <c r="AQ2193" s="104"/>
      <c r="AR2193" s="104"/>
      <c r="AS2193" s="104"/>
      <c r="AT2193" s="104"/>
      <c r="AU2193" s="104"/>
      <c r="AV2193" s="104"/>
      <c r="AW2193" s="104"/>
      <c r="AX2193" s="104"/>
      <c r="AY2193" s="104"/>
      <c r="BH2193" s="104"/>
      <c r="BJ2193" s="104"/>
      <c r="BK2193" s="104"/>
      <c r="BL2193" s="104"/>
      <c r="BM2193" s="104"/>
      <c r="BN2193" s="104"/>
      <c r="BO2193" s="104"/>
      <c r="BP2193" s="104"/>
      <c r="BQ2193" s="104"/>
      <c r="BR2193" s="104"/>
      <c r="BS2193" s="104"/>
      <c r="BT2193" s="104"/>
      <c r="BV2193" s="104"/>
      <c r="BW2193" s="104"/>
      <c r="BX2193" s="104"/>
      <c r="BY2193" s="104"/>
      <c r="BZ2193" s="104"/>
      <c r="CA2193" s="104"/>
      <c r="CB2193" s="104"/>
      <c r="CC2193" s="104"/>
      <c r="CD2193" s="104"/>
      <c r="CE2193" s="104"/>
      <c r="CF2193" s="104"/>
      <c r="CG2193" s="104"/>
      <c r="CJ2193" s="104"/>
      <c r="CL2193" s="104"/>
      <c r="CM2193" s="104"/>
      <c r="CN2193" s="104"/>
      <c r="CO2193" s="104"/>
      <c r="CP2193" s="104"/>
      <c r="CQ2193" s="104"/>
      <c r="CR2193" s="104"/>
      <c r="CS2193" s="104"/>
      <c r="CT2193" s="104"/>
      <c r="CU2193" s="104"/>
    </row>
    <row r="2194" spans="1:99" ht="13" x14ac:dyDescent="0.3">
      <c r="A2194" s="104"/>
      <c r="B2194" s="104"/>
      <c r="C2194" s="104"/>
      <c r="D2194" s="104"/>
      <c r="E2194" s="104"/>
      <c r="F2194" s="104"/>
      <c r="G2194" s="104"/>
      <c r="H2194" s="104"/>
      <c r="I2194" s="104"/>
      <c r="J2194" s="104"/>
      <c r="K2194" s="104"/>
      <c r="L2194" s="104"/>
      <c r="M2194" s="104"/>
      <c r="P2194" s="104"/>
      <c r="Q2194" s="104"/>
      <c r="U2194" s="104"/>
      <c r="AQ2194" s="104"/>
      <c r="AR2194" s="104"/>
      <c r="AS2194" s="104"/>
      <c r="AT2194" s="104"/>
      <c r="AU2194" s="104"/>
      <c r="AV2194" s="104"/>
      <c r="AW2194" s="104"/>
      <c r="AX2194" s="104"/>
      <c r="AY2194" s="104"/>
      <c r="BH2194" s="104"/>
      <c r="BJ2194" s="104"/>
      <c r="BK2194" s="104"/>
      <c r="BL2194" s="104"/>
      <c r="BM2194" s="104"/>
      <c r="BN2194" s="104"/>
      <c r="BO2194" s="104"/>
      <c r="BP2194" s="104"/>
      <c r="BQ2194" s="104"/>
      <c r="BR2194" s="104"/>
      <c r="BS2194" s="104"/>
      <c r="BT2194" s="104"/>
      <c r="BV2194" s="104"/>
      <c r="BW2194" s="104"/>
      <c r="BX2194" s="104"/>
      <c r="BY2194" s="104"/>
      <c r="BZ2194" s="104"/>
      <c r="CA2194" s="104"/>
      <c r="CB2194" s="104"/>
      <c r="CC2194" s="104"/>
      <c r="CD2194" s="104"/>
      <c r="CE2194" s="104"/>
      <c r="CF2194" s="104"/>
      <c r="CG2194" s="104"/>
      <c r="CJ2194" s="104"/>
      <c r="CL2194" s="104"/>
      <c r="CM2194" s="104"/>
      <c r="CN2194" s="104"/>
      <c r="CO2194" s="104"/>
      <c r="CP2194" s="104"/>
      <c r="CQ2194" s="104"/>
      <c r="CR2194" s="104"/>
      <c r="CS2194" s="104"/>
      <c r="CT2194" s="104"/>
      <c r="CU2194" s="104"/>
    </row>
    <row r="2195" spans="1:99" ht="13" x14ac:dyDescent="0.3">
      <c r="A2195" s="104"/>
      <c r="B2195" s="104"/>
      <c r="C2195" s="104"/>
      <c r="D2195" s="104"/>
      <c r="E2195" s="104"/>
      <c r="F2195" s="104"/>
      <c r="G2195" s="104"/>
      <c r="H2195" s="104"/>
      <c r="I2195" s="104"/>
      <c r="J2195" s="104"/>
      <c r="K2195" s="104"/>
      <c r="L2195" s="104"/>
      <c r="M2195" s="104"/>
      <c r="P2195" s="104"/>
      <c r="Q2195" s="104"/>
      <c r="U2195" s="104"/>
      <c r="AQ2195" s="104"/>
      <c r="AR2195" s="104"/>
      <c r="AS2195" s="104"/>
      <c r="AT2195" s="104"/>
      <c r="AU2195" s="104"/>
      <c r="AV2195" s="104"/>
      <c r="AW2195" s="104"/>
      <c r="AX2195" s="104"/>
      <c r="AY2195" s="104"/>
      <c r="BH2195" s="104"/>
      <c r="BJ2195" s="104"/>
      <c r="BK2195" s="104"/>
      <c r="BL2195" s="104"/>
      <c r="BM2195" s="104"/>
      <c r="BN2195" s="104"/>
      <c r="BO2195" s="104"/>
      <c r="BP2195" s="104"/>
      <c r="BQ2195" s="104"/>
      <c r="BR2195" s="104"/>
      <c r="BS2195" s="104"/>
      <c r="BT2195" s="104"/>
      <c r="BV2195" s="104"/>
      <c r="BW2195" s="104"/>
      <c r="BX2195" s="104"/>
      <c r="BY2195" s="104"/>
      <c r="BZ2195" s="104"/>
      <c r="CA2195" s="104"/>
      <c r="CB2195" s="104"/>
      <c r="CC2195" s="104"/>
      <c r="CD2195" s="104"/>
      <c r="CE2195" s="104"/>
      <c r="CF2195" s="104"/>
      <c r="CG2195" s="104"/>
      <c r="CJ2195" s="104"/>
      <c r="CL2195" s="104"/>
      <c r="CM2195" s="104"/>
      <c r="CN2195" s="104"/>
      <c r="CO2195" s="104"/>
      <c r="CP2195" s="104"/>
      <c r="CQ2195" s="104"/>
      <c r="CR2195" s="104"/>
      <c r="CS2195" s="104"/>
      <c r="CT2195" s="104"/>
      <c r="CU2195" s="104"/>
    </row>
    <row r="2196" spans="1:99" ht="13" x14ac:dyDescent="0.3">
      <c r="A2196" s="104"/>
      <c r="B2196" s="104"/>
      <c r="C2196" s="104"/>
      <c r="D2196" s="104"/>
      <c r="E2196" s="104"/>
      <c r="F2196" s="104"/>
      <c r="G2196" s="104"/>
      <c r="H2196" s="104"/>
      <c r="I2196" s="104"/>
      <c r="J2196" s="104"/>
      <c r="K2196" s="104"/>
      <c r="L2196" s="104"/>
      <c r="M2196" s="104"/>
      <c r="P2196" s="104"/>
      <c r="Q2196" s="104"/>
      <c r="U2196" s="104"/>
      <c r="AQ2196" s="104"/>
      <c r="AR2196" s="104"/>
      <c r="AS2196" s="104"/>
      <c r="AT2196" s="104"/>
      <c r="AU2196" s="104"/>
      <c r="AV2196" s="104"/>
      <c r="AW2196" s="104"/>
      <c r="AX2196" s="104"/>
      <c r="AY2196" s="104"/>
      <c r="BH2196" s="104"/>
      <c r="BJ2196" s="104"/>
      <c r="BK2196" s="104"/>
      <c r="BL2196" s="104"/>
      <c r="BM2196" s="104"/>
      <c r="BN2196" s="104"/>
      <c r="BO2196" s="104"/>
      <c r="BP2196" s="104"/>
      <c r="BQ2196" s="104"/>
      <c r="BR2196" s="104"/>
      <c r="BS2196" s="104"/>
      <c r="BT2196" s="104"/>
      <c r="BV2196" s="104"/>
      <c r="BW2196" s="104"/>
      <c r="BX2196" s="104"/>
      <c r="BY2196" s="104"/>
      <c r="BZ2196" s="104"/>
      <c r="CA2196" s="104"/>
      <c r="CB2196" s="104"/>
      <c r="CC2196" s="104"/>
      <c r="CD2196" s="104"/>
      <c r="CE2196" s="104"/>
      <c r="CF2196" s="104"/>
      <c r="CG2196" s="104"/>
      <c r="CJ2196" s="104"/>
      <c r="CL2196" s="104"/>
      <c r="CM2196" s="104"/>
      <c r="CN2196" s="104"/>
      <c r="CO2196" s="104"/>
      <c r="CP2196" s="104"/>
      <c r="CQ2196" s="104"/>
      <c r="CR2196" s="104"/>
      <c r="CS2196" s="104"/>
      <c r="CT2196" s="104"/>
      <c r="CU2196" s="104"/>
    </row>
    <row r="2197" spans="1:99" ht="13" x14ac:dyDescent="0.3">
      <c r="A2197" s="104"/>
      <c r="B2197" s="104"/>
      <c r="C2197" s="104"/>
      <c r="D2197" s="104"/>
      <c r="E2197" s="104"/>
      <c r="F2197" s="104"/>
      <c r="G2197" s="104"/>
      <c r="H2197" s="104"/>
      <c r="I2197" s="104"/>
      <c r="J2197" s="104"/>
      <c r="K2197" s="104"/>
      <c r="L2197" s="104"/>
      <c r="M2197" s="104"/>
      <c r="P2197" s="104"/>
      <c r="Q2197" s="104"/>
      <c r="U2197" s="104"/>
      <c r="AQ2197" s="104"/>
      <c r="AR2197" s="104"/>
      <c r="AS2197" s="104"/>
      <c r="AT2197" s="104"/>
      <c r="AU2197" s="104"/>
      <c r="AV2197" s="104"/>
      <c r="AW2197" s="104"/>
      <c r="AX2197" s="104"/>
      <c r="AY2197" s="104"/>
      <c r="BH2197" s="104"/>
      <c r="BJ2197" s="104"/>
      <c r="BK2197" s="104"/>
      <c r="BL2197" s="104"/>
      <c r="BM2197" s="104"/>
      <c r="BN2197" s="104"/>
      <c r="BO2197" s="104"/>
      <c r="BP2197" s="104"/>
      <c r="BQ2197" s="104"/>
      <c r="BR2197" s="104"/>
      <c r="BS2197" s="104"/>
      <c r="BT2197" s="104"/>
      <c r="BV2197" s="104"/>
      <c r="BW2197" s="104"/>
      <c r="BX2197" s="104"/>
      <c r="BY2197" s="104"/>
      <c r="BZ2197" s="104"/>
      <c r="CA2197" s="104"/>
      <c r="CB2197" s="104"/>
      <c r="CC2197" s="104"/>
      <c r="CD2197" s="104"/>
      <c r="CE2197" s="104"/>
      <c r="CF2197" s="104"/>
      <c r="CG2197" s="104"/>
      <c r="CJ2197" s="104"/>
      <c r="CL2197" s="104"/>
      <c r="CM2197" s="104"/>
      <c r="CN2197" s="104"/>
      <c r="CO2197" s="104"/>
      <c r="CP2197" s="104"/>
      <c r="CQ2197" s="104"/>
      <c r="CR2197" s="104"/>
      <c r="CS2197" s="104"/>
      <c r="CT2197" s="104"/>
      <c r="CU2197" s="104"/>
    </row>
    <row r="2198" spans="1:99" ht="13" x14ac:dyDescent="0.3">
      <c r="A2198" s="104"/>
      <c r="B2198" s="104"/>
      <c r="C2198" s="104"/>
      <c r="D2198" s="104"/>
      <c r="E2198" s="104"/>
      <c r="F2198" s="104"/>
      <c r="G2198" s="104"/>
      <c r="H2198" s="104"/>
      <c r="I2198" s="104"/>
      <c r="J2198" s="104"/>
      <c r="K2198" s="104"/>
      <c r="L2198" s="104"/>
      <c r="M2198" s="104"/>
      <c r="P2198" s="104"/>
      <c r="Q2198" s="104"/>
      <c r="U2198" s="104"/>
      <c r="AQ2198" s="104"/>
      <c r="AR2198" s="104"/>
      <c r="AS2198" s="104"/>
      <c r="AT2198" s="104"/>
      <c r="AU2198" s="104"/>
      <c r="AV2198" s="104"/>
      <c r="AW2198" s="104"/>
      <c r="AX2198" s="104"/>
      <c r="AY2198" s="104"/>
      <c r="BH2198" s="104"/>
      <c r="BJ2198" s="104"/>
      <c r="BK2198" s="104"/>
      <c r="BL2198" s="104"/>
      <c r="BM2198" s="104"/>
      <c r="BN2198" s="104"/>
      <c r="BO2198" s="104"/>
      <c r="BP2198" s="104"/>
      <c r="BQ2198" s="104"/>
      <c r="BR2198" s="104"/>
      <c r="BS2198" s="104"/>
      <c r="BT2198" s="104"/>
      <c r="BV2198" s="104"/>
      <c r="BW2198" s="104"/>
      <c r="BX2198" s="104"/>
      <c r="BY2198" s="104"/>
      <c r="BZ2198" s="104"/>
      <c r="CA2198" s="104"/>
      <c r="CB2198" s="104"/>
      <c r="CC2198" s="104"/>
      <c r="CD2198" s="104"/>
      <c r="CE2198" s="104"/>
      <c r="CF2198" s="104"/>
      <c r="CG2198" s="104"/>
      <c r="CJ2198" s="104"/>
      <c r="CL2198" s="104"/>
      <c r="CM2198" s="104"/>
      <c r="CN2198" s="104"/>
      <c r="CO2198" s="104"/>
      <c r="CP2198" s="104"/>
      <c r="CQ2198" s="104"/>
      <c r="CR2198" s="104"/>
      <c r="CS2198" s="104"/>
      <c r="CT2198" s="104"/>
      <c r="CU2198" s="104"/>
    </row>
    <row r="2199" spans="1:99" ht="13" x14ac:dyDescent="0.3">
      <c r="A2199" s="104"/>
      <c r="B2199" s="104"/>
      <c r="C2199" s="104"/>
      <c r="D2199" s="104"/>
      <c r="E2199" s="104"/>
      <c r="F2199" s="104"/>
      <c r="G2199" s="104"/>
      <c r="H2199" s="104"/>
      <c r="I2199" s="104"/>
      <c r="J2199" s="104"/>
      <c r="K2199" s="104"/>
      <c r="L2199" s="104"/>
      <c r="M2199" s="104"/>
      <c r="P2199" s="104"/>
      <c r="Q2199" s="104"/>
      <c r="U2199" s="104"/>
      <c r="AQ2199" s="104"/>
      <c r="AR2199" s="104"/>
      <c r="AS2199" s="104"/>
      <c r="AT2199" s="104"/>
      <c r="AU2199" s="104"/>
      <c r="AV2199" s="104"/>
      <c r="AW2199" s="104"/>
      <c r="AX2199" s="104"/>
      <c r="AY2199" s="104"/>
      <c r="BH2199" s="104"/>
      <c r="BJ2199" s="104"/>
      <c r="BK2199" s="104"/>
      <c r="BL2199" s="104"/>
      <c r="BM2199" s="104"/>
      <c r="BN2199" s="104"/>
      <c r="BO2199" s="104"/>
      <c r="BP2199" s="104"/>
      <c r="BQ2199" s="104"/>
      <c r="BR2199" s="104"/>
      <c r="BS2199" s="104"/>
      <c r="BT2199" s="104"/>
      <c r="BV2199" s="104"/>
      <c r="BW2199" s="104"/>
      <c r="BX2199" s="104"/>
      <c r="BY2199" s="104"/>
      <c r="BZ2199" s="104"/>
      <c r="CA2199" s="104"/>
      <c r="CB2199" s="104"/>
      <c r="CC2199" s="104"/>
      <c r="CD2199" s="104"/>
      <c r="CE2199" s="104"/>
      <c r="CF2199" s="104"/>
      <c r="CG2199" s="104"/>
      <c r="CJ2199" s="104"/>
      <c r="CL2199" s="104"/>
      <c r="CM2199" s="104"/>
      <c r="CN2199" s="104"/>
      <c r="CO2199" s="104"/>
      <c r="CP2199" s="104"/>
      <c r="CQ2199" s="104"/>
      <c r="CR2199" s="104"/>
      <c r="CS2199" s="104"/>
      <c r="CT2199" s="104"/>
      <c r="CU2199" s="104"/>
    </row>
    <row r="2200" spans="1:99" ht="13" x14ac:dyDescent="0.3">
      <c r="A2200" s="104"/>
      <c r="B2200" s="104"/>
      <c r="C2200" s="104"/>
      <c r="D2200" s="104"/>
      <c r="E2200" s="104"/>
      <c r="F2200" s="104"/>
      <c r="G2200" s="104"/>
      <c r="H2200" s="104"/>
      <c r="I2200" s="104"/>
      <c r="J2200" s="104"/>
      <c r="K2200" s="104"/>
      <c r="L2200" s="104"/>
      <c r="M2200" s="104"/>
      <c r="P2200" s="104"/>
      <c r="Q2200" s="104"/>
      <c r="U2200" s="104"/>
      <c r="AQ2200" s="104"/>
      <c r="AR2200" s="104"/>
      <c r="AS2200" s="104"/>
      <c r="AT2200" s="104"/>
      <c r="AU2200" s="104"/>
      <c r="AV2200" s="104"/>
      <c r="AW2200" s="104"/>
      <c r="AX2200" s="104"/>
      <c r="AY2200" s="104"/>
      <c r="BH2200" s="104"/>
      <c r="BJ2200" s="104"/>
      <c r="BK2200" s="104"/>
      <c r="BL2200" s="104"/>
      <c r="BM2200" s="104"/>
      <c r="BN2200" s="104"/>
      <c r="BO2200" s="104"/>
      <c r="BP2200" s="104"/>
      <c r="BQ2200" s="104"/>
      <c r="BR2200" s="104"/>
      <c r="BS2200" s="104"/>
      <c r="BT2200" s="104"/>
      <c r="BV2200" s="104"/>
      <c r="BW2200" s="104"/>
      <c r="BX2200" s="104"/>
      <c r="BY2200" s="104"/>
      <c r="BZ2200" s="104"/>
      <c r="CA2200" s="104"/>
      <c r="CB2200" s="104"/>
      <c r="CC2200" s="104"/>
      <c r="CD2200" s="104"/>
      <c r="CE2200" s="104"/>
      <c r="CF2200" s="104"/>
      <c r="CG2200" s="104"/>
      <c r="CJ2200" s="104"/>
      <c r="CL2200" s="104"/>
      <c r="CM2200" s="104"/>
      <c r="CN2200" s="104"/>
      <c r="CO2200" s="104"/>
      <c r="CP2200" s="104"/>
      <c r="CQ2200" s="104"/>
      <c r="CR2200" s="104"/>
      <c r="CS2200" s="104"/>
      <c r="CT2200" s="104"/>
      <c r="CU2200" s="104"/>
    </row>
    <row r="2201" spans="1:99" ht="13" x14ac:dyDescent="0.3">
      <c r="A2201" s="104"/>
      <c r="B2201" s="104"/>
      <c r="C2201" s="104"/>
      <c r="D2201" s="104"/>
      <c r="E2201" s="104"/>
      <c r="F2201" s="104"/>
      <c r="G2201" s="104"/>
      <c r="H2201" s="104"/>
      <c r="I2201" s="104"/>
      <c r="J2201" s="104"/>
      <c r="K2201" s="104"/>
      <c r="L2201" s="104"/>
      <c r="M2201" s="104"/>
      <c r="P2201" s="104"/>
      <c r="Q2201" s="104"/>
      <c r="U2201" s="104"/>
      <c r="AQ2201" s="104"/>
      <c r="AR2201" s="104"/>
      <c r="AS2201" s="104"/>
      <c r="AT2201" s="104"/>
      <c r="AU2201" s="104"/>
      <c r="AV2201" s="104"/>
      <c r="AW2201" s="104"/>
      <c r="AX2201" s="104"/>
      <c r="AY2201" s="104"/>
      <c r="BH2201" s="104"/>
      <c r="BJ2201" s="104"/>
      <c r="BK2201" s="104"/>
      <c r="BL2201" s="104"/>
      <c r="BM2201" s="104"/>
      <c r="BN2201" s="104"/>
      <c r="BO2201" s="104"/>
      <c r="BP2201" s="104"/>
      <c r="BQ2201" s="104"/>
      <c r="BR2201" s="104"/>
      <c r="BS2201" s="104"/>
      <c r="BT2201" s="104"/>
      <c r="BV2201" s="104"/>
      <c r="BW2201" s="104"/>
      <c r="BX2201" s="104"/>
      <c r="BY2201" s="104"/>
      <c r="BZ2201" s="104"/>
      <c r="CA2201" s="104"/>
      <c r="CB2201" s="104"/>
      <c r="CC2201" s="104"/>
      <c r="CD2201" s="104"/>
      <c r="CE2201" s="104"/>
      <c r="CF2201" s="104"/>
      <c r="CG2201" s="104"/>
      <c r="CJ2201" s="104"/>
      <c r="CL2201" s="104"/>
      <c r="CM2201" s="104"/>
      <c r="CN2201" s="104"/>
      <c r="CO2201" s="104"/>
      <c r="CP2201" s="104"/>
      <c r="CQ2201" s="104"/>
      <c r="CR2201" s="104"/>
      <c r="CS2201" s="104"/>
      <c r="CT2201" s="104"/>
      <c r="CU2201" s="104"/>
    </row>
    <row r="2202" spans="1:99" ht="13" x14ac:dyDescent="0.3">
      <c r="A2202" s="104"/>
      <c r="B2202" s="104"/>
      <c r="C2202" s="104"/>
      <c r="D2202" s="104"/>
      <c r="E2202" s="104"/>
      <c r="F2202" s="104"/>
      <c r="G2202" s="104"/>
      <c r="H2202" s="104"/>
      <c r="I2202" s="104"/>
      <c r="J2202" s="104"/>
      <c r="K2202" s="104"/>
      <c r="L2202" s="104"/>
      <c r="M2202" s="104"/>
      <c r="P2202" s="104"/>
      <c r="Q2202" s="104"/>
      <c r="U2202" s="104"/>
      <c r="AQ2202" s="104"/>
      <c r="AR2202" s="104"/>
      <c r="AS2202" s="104"/>
      <c r="AT2202" s="104"/>
      <c r="AU2202" s="104"/>
      <c r="AV2202" s="104"/>
      <c r="AW2202" s="104"/>
      <c r="AX2202" s="104"/>
      <c r="AY2202" s="104"/>
      <c r="BH2202" s="104"/>
      <c r="BJ2202" s="104"/>
      <c r="BK2202" s="104"/>
      <c r="BL2202" s="104"/>
      <c r="BM2202" s="104"/>
      <c r="BN2202" s="104"/>
      <c r="BO2202" s="104"/>
      <c r="BP2202" s="104"/>
      <c r="BQ2202" s="104"/>
      <c r="BR2202" s="104"/>
      <c r="BS2202" s="104"/>
      <c r="BT2202" s="104"/>
      <c r="BV2202" s="104"/>
      <c r="BW2202" s="104"/>
      <c r="BX2202" s="104"/>
      <c r="BY2202" s="104"/>
      <c r="BZ2202" s="104"/>
      <c r="CA2202" s="104"/>
      <c r="CB2202" s="104"/>
      <c r="CC2202" s="104"/>
      <c r="CD2202" s="104"/>
      <c r="CE2202" s="104"/>
      <c r="CF2202" s="104"/>
      <c r="CG2202" s="104"/>
      <c r="CJ2202" s="104"/>
      <c r="CL2202" s="104"/>
      <c r="CM2202" s="104"/>
      <c r="CN2202" s="104"/>
      <c r="CO2202" s="104"/>
      <c r="CP2202" s="104"/>
      <c r="CQ2202" s="104"/>
      <c r="CR2202" s="104"/>
      <c r="CS2202" s="104"/>
      <c r="CT2202" s="104"/>
      <c r="CU2202" s="104"/>
    </row>
    <row r="2203" spans="1:99" ht="13" x14ac:dyDescent="0.3">
      <c r="A2203" s="104"/>
      <c r="B2203" s="104"/>
      <c r="C2203" s="104"/>
      <c r="D2203" s="104"/>
      <c r="E2203" s="104"/>
      <c r="F2203" s="104"/>
      <c r="G2203" s="104"/>
      <c r="H2203" s="104"/>
      <c r="I2203" s="104"/>
      <c r="J2203" s="104"/>
      <c r="K2203" s="104"/>
      <c r="L2203" s="104"/>
      <c r="M2203" s="104"/>
      <c r="P2203" s="104"/>
      <c r="Q2203" s="104"/>
      <c r="U2203" s="104"/>
      <c r="AQ2203" s="104"/>
      <c r="AR2203" s="104"/>
      <c r="AS2203" s="104"/>
      <c r="AT2203" s="104"/>
      <c r="AU2203" s="104"/>
      <c r="AV2203" s="104"/>
      <c r="AW2203" s="104"/>
      <c r="AX2203" s="104"/>
      <c r="AY2203" s="104"/>
      <c r="BH2203" s="104"/>
      <c r="BJ2203" s="104"/>
      <c r="BK2203" s="104"/>
      <c r="BL2203" s="104"/>
      <c r="BM2203" s="104"/>
      <c r="BN2203" s="104"/>
      <c r="BO2203" s="104"/>
      <c r="BP2203" s="104"/>
      <c r="BQ2203" s="104"/>
      <c r="BR2203" s="104"/>
      <c r="BS2203" s="104"/>
      <c r="BT2203" s="104"/>
      <c r="BV2203" s="104"/>
      <c r="BW2203" s="104"/>
      <c r="BX2203" s="104"/>
      <c r="BY2203" s="104"/>
      <c r="BZ2203" s="104"/>
      <c r="CA2203" s="104"/>
      <c r="CB2203" s="104"/>
      <c r="CC2203" s="104"/>
      <c r="CD2203" s="104"/>
      <c r="CE2203" s="104"/>
      <c r="CF2203" s="104"/>
      <c r="CG2203" s="104"/>
      <c r="CJ2203" s="104"/>
      <c r="CL2203" s="104"/>
      <c r="CM2203" s="104"/>
      <c r="CN2203" s="104"/>
      <c r="CO2203" s="104"/>
      <c r="CP2203" s="104"/>
      <c r="CQ2203" s="104"/>
      <c r="CR2203" s="104"/>
      <c r="CS2203" s="104"/>
      <c r="CT2203" s="104"/>
      <c r="CU2203" s="104"/>
    </row>
    <row r="2204" spans="1:99" ht="13" x14ac:dyDescent="0.3">
      <c r="A2204" s="104"/>
      <c r="B2204" s="104"/>
      <c r="C2204" s="104"/>
      <c r="D2204" s="104"/>
      <c r="E2204" s="104"/>
      <c r="F2204" s="104"/>
      <c r="G2204" s="104"/>
      <c r="H2204" s="104"/>
      <c r="I2204" s="104"/>
      <c r="J2204" s="104"/>
      <c r="K2204" s="104"/>
      <c r="L2204" s="104"/>
      <c r="M2204" s="104"/>
      <c r="P2204" s="104"/>
      <c r="Q2204" s="104"/>
      <c r="U2204" s="104"/>
      <c r="AQ2204" s="104"/>
      <c r="AR2204" s="104"/>
      <c r="AS2204" s="104"/>
      <c r="AT2204" s="104"/>
      <c r="AU2204" s="104"/>
      <c r="AV2204" s="104"/>
      <c r="AW2204" s="104"/>
      <c r="AX2204" s="104"/>
      <c r="AY2204" s="104"/>
      <c r="BH2204" s="104"/>
      <c r="BJ2204" s="104"/>
      <c r="BK2204" s="104"/>
      <c r="BL2204" s="104"/>
      <c r="BM2204" s="104"/>
      <c r="BN2204" s="104"/>
      <c r="BO2204" s="104"/>
      <c r="BP2204" s="104"/>
      <c r="BQ2204" s="104"/>
      <c r="BR2204" s="104"/>
      <c r="BS2204" s="104"/>
      <c r="BT2204" s="104"/>
      <c r="BV2204" s="104"/>
      <c r="BW2204" s="104"/>
      <c r="BX2204" s="104"/>
      <c r="BY2204" s="104"/>
      <c r="BZ2204" s="104"/>
      <c r="CA2204" s="104"/>
      <c r="CB2204" s="104"/>
      <c r="CC2204" s="104"/>
      <c r="CD2204" s="104"/>
      <c r="CE2204" s="104"/>
      <c r="CF2204" s="104"/>
      <c r="CG2204" s="104"/>
      <c r="CJ2204" s="104"/>
      <c r="CL2204" s="104"/>
      <c r="CM2204" s="104"/>
      <c r="CN2204" s="104"/>
      <c r="CO2204" s="104"/>
      <c r="CP2204" s="104"/>
      <c r="CQ2204" s="104"/>
      <c r="CR2204" s="104"/>
      <c r="CS2204" s="104"/>
      <c r="CT2204" s="104"/>
      <c r="CU2204" s="104"/>
    </row>
    <row r="2205" spans="1:99" ht="13" x14ac:dyDescent="0.3">
      <c r="A2205" s="104"/>
      <c r="B2205" s="104"/>
      <c r="C2205" s="104"/>
      <c r="D2205" s="104"/>
      <c r="E2205" s="104"/>
      <c r="F2205" s="104"/>
      <c r="G2205" s="104"/>
      <c r="H2205" s="104"/>
      <c r="I2205" s="104"/>
      <c r="J2205" s="104"/>
      <c r="K2205" s="104"/>
      <c r="L2205" s="104"/>
      <c r="M2205" s="104"/>
      <c r="P2205" s="104"/>
      <c r="Q2205" s="104"/>
      <c r="U2205" s="104"/>
      <c r="AQ2205" s="104"/>
      <c r="AR2205" s="104"/>
      <c r="AS2205" s="104"/>
      <c r="AT2205" s="104"/>
      <c r="AU2205" s="104"/>
      <c r="AV2205" s="104"/>
      <c r="AW2205" s="104"/>
      <c r="AX2205" s="104"/>
      <c r="AY2205" s="104"/>
      <c r="BH2205" s="104"/>
      <c r="BJ2205" s="104"/>
      <c r="BK2205" s="104"/>
      <c r="BL2205" s="104"/>
      <c r="BM2205" s="104"/>
      <c r="BN2205" s="104"/>
      <c r="BO2205" s="104"/>
      <c r="BP2205" s="104"/>
      <c r="BQ2205" s="104"/>
      <c r="BR2205" s="104"/>
      <c r="BS2205" s="104"/>
      <c r="BT2205" s="104"/>
      <c r="BV2205" s="104"/>
      <c r="BW2205" s="104"/>
      <c r="BX2205" s="104"/>
      <c r="BY2205" s="104"/>
      <c r="BZ2205" s="104"/>
      <c r="CA2205" s="104"/>
      <c r="CB2205" s="104"/>
      <c r="CC2205" s="104"/>
      <c r="CD2205" s="104"/>
      <c r="CE2205" s="104"/>
      <c r="CF2205" s="104"/>
      <c r="CG2205" s="104"/>
      <c r="CJ2205" s="104"/>
      <c r="CL2205" s="104"/>
      <c r="CM2205" s="104"/>
      <c r="CN2205" s="104"/>
      <c r="CO2205" s="104"/>
      <c r="CP2205" s="104"/>
      <c r="CQ2205" s="104"/>
      <c r="CR2205" s="104"/>
      <c r="CS2205" s="104"/>
      <c r="CT2205" s="104"/>
      <c r="CU2205" s="104"/>
    </row>
    <row r="2206" spans="1:99" ht="13" x14ac:dyDescent="0.3">
      <c r="A2206" s="104"/>
      <c r="B2206" s="104"/>
      <c r="C2206" s="104"/>
      <c r="D2206" s="104"/>
      <c r="E2206" s="104"/>
      <c r="F2206" s="104"/>
      <c r="G2206" s="104"/>
      <c r="H2206" s="104"/>
      <c r="I2206" s="104"/>
      <c r="J2206" s="104"/>
      <c r="K2206" s="104"/>
      <c r="L2206" s="104"/>
      <c r="M2206" s="104"/>
      <c r="P2206" s="104"/>
      <c r="Q2206" s="104"/>
      <c r="U2206" s="104"/>
      <c r="AQ2206" s="104"/>
      <c r="AR2206" s="104"/>
      <c r="AS2206" s="104"/>
      <c r="AT2206" s="104"/>
      <c r="AU2206" s="104"/>
      <c r="AV2206" s="104"/>
      <c r="AW2206" s="104"/>
      <c r="AX2206" s="104"/>
      <c r="AY2206" s="104"/>
      <c r="BH2206" s="104"/>
      <c r="BJ2206" s="104"/>
      <c r="BK2206" s="104"/>
      <c r="BL2206" s="104"/>
      <c r="BM2206" s="104"/>
      <c r="BN2206" s="104"/>
      <c r="BO2206" s="104"/>
      <c r="BP2206" s="104"/>
      <c r="BQ2206" s="104"/>
      <c r="BR2206" s="104"/>
      <c r="BS2206" s="104"/>
      <c r="BT2206" s="104"/>
      <c r="BV2206" s="104"/>
      <c r="BW2206" s="104"/>
      <c r="BX2206" s="104"/>
      <c r="BY2206" s="104"/>
      <c r="BZ2206" s="104"/>
      <c r="CA2206" s="104"/>
      <c r="CB2206" s="104"/>
      <c r="CC2206" s="104"/>
      <c r="CD2206" s="104"/>
      <c r="CE2206" s="104"/>
      <c r="CF2206" s="104"/>
      <c r="CG2206" s="104"/>
      <c r="CJ2206" s="104"/>
      <c r="CL2206" s="104"/>
      <c r="CM2206" s="104"/>
      <c r="CN2206" s="104"/>
      <c r="CO2206" s="104"/>
      <c r="CP2206" s="104"/>
      <c r="CQ2206" s="104"/>
      <c r="CR2206" s="104"/>
      <c r="CS2206" s="104"/>
      <c r="CT2206" s="104"/>
      <c r="CU2206" s="104"/>
    </row>
    <row r="2207" spans="1:99" ht="13" x14ac:dyDescent="0.3">
      <c r="A2207" s="104"/>
      <c r="B2207" s="104"/>
      <c r="C2207" s="104"/>
      <c r="D2207" s="104"/>
      <c r="E2207" s="104"/>
      <c r="F2207" s="104"/>
      <c r="G2207" s="104"/>
      <c r="H2207" s="104"/>
      <c r="I2207" s="104"/>
      <c r="J2207" s="104"/>
      <c r="K2207" s="104"/>
      <c r="L2207" s="104"/>
      <c r="M2207" s="104"/>
      <c r="P2207" s="104"/>
      <c r="Q2207" s="104"/>
      <c r="U2207" s="104"/>
      <c r="AQ2207" s="104"/>
      <c r="AR2207" s="104"/>
      <c r="AS2207" s="104"/>
      <c r="AT2207" s="104"/>
      <c r="AU2207" s="104"/>
      <c r="AV2207" s="104"/>
      <c r="AW2207" s="104"/>
      <c r="AX2207" s="104"/>
      <c r="AY2207" s="104"/>
      <c r="BH2207" s="104"/>
      <c r="BJ2207" s="104"/>
      <c r="BK2207" s="104"/>
      <c r="BL2207" s="104"/>
      <c r="BM2207" s="104"/>
      <c r="BN2207" s="104"/>
      <c r="BO2207" s="104"/>
      <c r="BP2207" s="104"/>
      <c r="BQ2207" s="104"/>
      <c r="BR2207" s="104"/>
      <c r="BS2207" s="104"/>
      <c r="BT2207" s="104"/>
      <c r="BV2207" s="104"/>
      <c r="BW2207" s="104"/>
      <c r="BX2207" s="104"/>
      <c r="BY2207" s="104"/>
      <c r="BZ2207" s="104"/>
      <c r="CA2207" s="104"/>
      <c r="CB2207" s="104"/>
      <c r="CC2207" s="104"/>
      <c r="CD2207" s="104"/>
      <c r="CE2207" s="104"/>
      <c r="CF2207" s="104"/>
      <c r="CG2207" s="104"/>
      <c r="CJ2207" s="104"/>
      <c r="CL2207" s="104"/>
      <c r="CM2207" s="104"/>
      <c r="CN2207" s="104"/>
      <c r="CO2207" s="104"/>
      <c r="CP2207" s="104"/>
      <c r="CQ2207" s="104"/>
      <c r="CR2207" s="104"/>
      <c r="CS2207" s="104"/>
      <c r="CT2207" s="104"/>
      <c r="CU2207" s="104"/>
    </row>
    <row r="2208" spans="1:99" ht="13" x14ac:dyDescent="0.3">
      <c r="A2208" s="104"/>
      <c r="B2208" s="104"/>
      <c r="C2208" s="104"/>
      <c r="D2208" s="104"/>
      <c r="E2208" s="104"/>
      <c r="F2208" s="104"/>
      <c r="G2208" s="104"/>
      <c r="H2208" s="104"/>
      <c r="I2208" s="104"/>
      <c r="J2208" s="104"/>
      <c r="K2208" s="104"/>
      <c r="L2208" s="104"/>
      <c r="M2208" s="104"/>
      <c r="P2208" s="104"/>
      <c r="Q2208" s="104"/>
      <c r="U2208" s="104"/>
      <c r="AQ2208" s="104"/>
      <c r="AR2208" s="104"/>
      <c r="AS2208" s="104"/>
      <c r="AT2208" s="104"/>
      <c r="AU2208" s="104"/>
      <c r="AV2208" s="104"/>
      <c r="AW2208" s="104"/>
      <c r="AX2208" s="104"/>
      <c r="AY2208" s="104"/>
      <c r="BH2208" s="104"/>
      <c r="BJ2208" s="104"/>
      <c r="BK2208" s="104"/>
      <c r="BL2208" s="104"/>
      <c r="BM2208" s="104"/>
      <c r="BN2208" s="104"/>
      <c r="BO2208" s="104"/>
      <c r="BP2208" s="104"/>
      <c r="BQ2208" s="104"/>
      <c r="BR2208" s="104"/>
      <c r="BS2208" s="104"/>
      <c r="BT2208" s="104"/>
      <c r="BV2208" s="104"/>
      <c r="BW2208" s="104"/>
      <c r="BX2208" s="104"/>
      <c r="BY2208" s="104"/>
      <c r="BZ2208" s="104"/>
      <c r="CA2208" s="104"/>
      <c r="CB2208" s="104"/>
      <c r="CC2208" s="104"/>
      <c r="CD2208" s="104"/>
      <c r="CE2208" s="104"/>
      <c r="CF2208" s="104"/>
      <c r="CG2208" s="104"/>
      <c r="CJ2208" s="104"/>
      <c r="CL2208" s="104"/>
      <c r="CM2208" s="104"/>
      <c r="CN2208" s="104"/>
      <c r="CO2208" s="104"/>
      <c r="CP2208" s="104"/>
      <c r="CQ2208" s="104"/>
      <c r="CR2208" s="104"/>
      <c r="CS2208" s="104"/>
      <c r="CT2208" s="104"/>
      <c r="CU2208" s="104"/>
    </row>
    <row r="2209" spans="1:99" ht="13" x14ac:dyDescent="0.3">
      <c r="A2209" s="104"/>
      <c r="B2209" s="104"/>
      <c r="C2209" s="104"/>
      <c r="D2209" s="104"/>
      <c r="E2209" s="104"/>
      <c r="F2209" s="104"/>
      <c r="G2209" s="104"/>
      <c r="H2209" s="104"/>
      <c r="I2209" s="104"/>
      <c r="J2209" s="104"/>
      <c r="K2209" s="104"/>
      <c r="L2209" s="104"/>
      <c r="M2209" s="104"/>
      <c r="P2209" s="104"/>
      <c r="Q2209" s="104"/>
      <c r="U2209" s="104"/>
      <c r="AQ2209" s="104"/>
      <c r="AR2209" s="104"/>
      <c r="AS2209" s="104"/>
      <c r="AT2209" s="104"/>
      <c r="AU2209" s="104"/>
      <c r="AV2209" s="104"/>
      <c r="AW2209" s="104"/>
      <c r="AX2209" s="104"/>
      <c r="AY2209" s="104"/>
      <c r="BH2209" s="104"/>
      <c r="BJ2209" s="104"/>
      <c r="BK2209" s="104"/>
      <c r="BL2209" s="104"/>
      <c r="BM2209" s="104"/>
      <c r="BN2209" s="104"/>
      <c r="BO2209" s="104"/>
      <c r="BP2209" s="104"/>
      <c r="BQ2209" s="104"/>
      <c r="BR2209" s="104"/>
      <c r="BS2209" s="104"/>
      <c r="BT2209" s="104"/>
      <c r="BV2209" s="104"/>
      <c r="BW2209" s="104"/>
      <c r="BX2209" s="104"/>
      <c r="BY2209" s="104"/>
      <c r="BZ2209" s="104"/>
      <c r="CA2209" s="104"/>
      <c r="CB2209" s="104"/>
      <c r="CC2209" s="104"/>
      <c r="CD2209" s="104"/>
      <c r="CE2209" s="104"/>
      <c r="CF2209" s="104"/>
      <c r="CG2209" s="104"/>
      <c r="CJ2209" s="104"/>
      <c r="CL2209" s="104"/>
      <c r="CM2209" s="104"/>
      <c r="CN2209" s="104"/>
      <c r="CO2209" s="104"/>
      <c r="CP2209" s="104"/>
      <c r="CQ2209" s="104"/>
      <c r="CR2209" s="104"/>
      <c r="CS2209" s="104"/>
      <c r="CT2209" s="104"/>
      <c r="CU2209" s="104"/>
    </row>
    <row r="2210" spans="1:99" ht="13" x14ac:dyDescent="0.3">
      <c r="A2210" s="104"/>
      <c r="B2210" s="104"/>
      <c r="C2210" s="104"/>
      <c r="D2210" s="104"/>
      <c r="E2210" s="104"/>
      <c r="F2210" s="104"/>
      <c r="G2210" s="104"/>
      <c r="H2210" s="104"/>
      <c r="I2210" s="104"/>
      <c r="J2210" s="104"/>
      <c r="K2210" s="104"/>
      <c r="L2210" s="104"/>
      <c r="M2210" s="104"/>
      <c r="P2210" s="104"/>
      <c r="Q2210" s="104"/>
      <c r="U2210" s="104"/>
      <c r="AQ2210" s="104"/>
      <c r="AR2210" s="104"/>
      <c r="AS2210" s="104"/>
      <c r="AT2210" s="104"/>
      <c r="AU2210" s="104"/>
      <c r="AV2210" s="104"/>
      <c r="AW2210" s="104"/>
      <c r="AX2210" s="104"/>
      <c r="AY2210" s="104"/>
      <c r="BH2210" s="104"/>
      <c r="BJ2210" s="104"/>
      <c r="BK2210" s="104"/>
      <c r="BL2210" s="104"/>
      <c r="BM2210" s="104"/>
      <c r="BN2210" s="104"/>
      <c r="BO2210" s="104"/>
      <c r="BP2210" s="104"/>
      <c r="BQ2210" s="104"/>
      <c r="BR2210" s="104"/>
      <c r="BS2210" s="104"/>
      <c r="BT2210" s="104"/>
      <c r="BV2210" s="104"/>
      <c r="BW2210" s="104"/>
      <c r="BX2210" s="104"/>
      <c r="BY2210" s="104"/>
      <c r="BZ2210" s="104"/>
      <c r="CA2210" s="104"/>
      <c r="CB2210" s="104"/>
      <c r="CC2210" s="104"/>
      <c r="CD2210" s="104"/>
      <c r="CE2210" s="104"/>
      <c r="CF2210" s="104"/>
      <c r="CG2210" s="104"/>
      <c r="CJ2210" s="104"/>
      <c r="CL2210" s="104"/>
      <c r="CM2210" s="104"/>
      <c r="CN2210" s="104"/>
      <c r="CO2210" s="104"/>
      <c r="CP2210" s="104"/>
      <c r="CQ2210" s="104"/>
      <c r="CR2210" s="104"/>
      <c r="CS2210" s="104"/>
      <c r="CT2210" s="104"/>
      <c r="CU2210" s="104"/>
    </row>
    <row r="2211" spans="1:99" ht="13" x14ac:dyDescent="0.3">
      <c r="A2211" s="104"/>
      <c r="B2211" s="104"/>
      <c r="C2211" s="104"/>
      <c r="D2211" s="104"/>
      <c r="E2211" s="104"/>
      <c r="F2211" s="104"/>
      <c r="G2211" s="104"/>
      <c r="H2211" s="104"/>
      <c r="I2211" s="104"/>
      <c r="J2211" s="104"/>
      <c r="K2211" s="104"/>
      <c r="L2211" s="104"/>
      <c r="M2211" s="104"/>
      <c r="P2211" s="104"/>
      <c r="Q2211" s="104"/>
      <c r="U2211" s="104"/>
      <c r="AQ2211" s="104"/>
      <c r="AR2211" s="104"/>
      <c r="AS2211" s="104"/>
      <c r="AT2211" s="104"/>
      <c r="AU2211" s="104"/>
      <c r="AV2211" s="104"/>
      <c r="AW2211" s="104"/>
      <c r="AX2211" s="104"/>
      <c r="AY2211" s="104"/>
      <c r="BH2211" s="104"/>
      <c r="BJ2211" s="104"/>
      <c r="BK2211" s="104"/>
      <c r="BL2211" s="104"/>
      <c r="BM2211" s="104"/>
      <c r="BN2211" s="104"/>
      <c r="BO2211" s="104"/>
      <c r="BP2211" s="104"/>
      <c r="BQ2211" s="104"/>
      <c r="BR2211" s="104"/>
      <c r="BS2211" s="104"/>
      <c r="BT2211" s="104"/>
      <c r="BV2211" s="104"/>
      <c r="BW2211" s="104"/>
      <c r="BX2211" s="104"/>
      <c r="BY2211" s="104"/>
      <c r="BZ2211" s="104"/>
      <c r="CA2211" s="104"/>
      <c r="CB2211" s="104"/>
      <c r="CC2211" s="104"/>
      <c r="CD2211" s="104"/>
      <c r="CE2211" s="104"/>
      <c r="CF2211" s="104"/>
      <c r="CG2211" s="104"/>
      <c r="CJ2211" s="104"/>
      <c r="CL2211" s="104"/>
      <c r="CM2211" s="104"/>
      <c r="CN2211" s="104"/>
      <c r="CO2211" s="104"/>
      <c r="CP2211" s="104"/>
      <c r="CQ2211" s="104"/>
      <c r="CR2211" s="104"/>
      <c r="CS2211" s="104"/>
      <c r="CT2211" s="104"/>
      <c r="CU2211" s="104"/>
    </row>
    <row r="2212" spans="1:99" ht="13" x14ac:dyDescent="0.3">
      <c r="A2212" s="104"/>
      <c r="B2212" s="104"/>
      <c r="C2212" s="104"/>
      <c r="D2212" s="104"/>
      <c r="E2212" s="104"/>
      <c r="F2212" s="104"/>
      <c r="G2212" s="104"/>
      <c r="H2212" s="104"/>
      <c r="I2212" s="104"/>
      <c r="J2212" s="104"/>
      <c r="K2212" s="104"/>
      <c r="L2212" s="104"/>
      <c r="M2212" s="104"/>
      <c r="P2212" s="104"/>
      <c r="Q2212" s="104"/>
      <c r="U2212" s="104"/>
      <c r="AQ2212" s="104"/>
      <c r="AR2212" s="104"/>
      <c r="AS2212" s="104"/>
      <c r="AT2212" s="104"/>
      <c r="AU2212" s="104"/>
      <c r="AV2212" s="104"/>
      <c r="AW2212" s="104"/>
      <c r="AX2212" s="104"/>
      <c r="AY2212" s="104"/>
      <c r="BH2212" s="104"/>
      <c r="BJ2212" s="104"/>
      <c r="BK2212" s="104"/>
      <c r="BL2212" s="104"/>
      <c r="BM2212" s="104"/>
      <c r="BN2212" s="104"/>
      <c r="BO2212" s="104"/>
      <c r="BP2212" s="104"/>
      <c r="BQ2212" s="104"/>
      <c r="BR2212" s="104"/>
      <c r="BS2212" s="104"/>
      <c r="BT2212" s="104"/>
      <c r="BV2212" s="104"/>
      <c r="BW2212" s="104"/>
      <c r="BX2212" s="104"/>
      <c r="BY2212" s="104"/>
      <c r="BZ2212" s="104"/>
      <c r="CA2212" s="104"/>
      <c r="CB2212" s="104"/>
      <c r="CC2212" s="104"/>
      <c r="CD2212" s="104"/>
      <c r="CE2212" s="104"/>
      <c r="CF2212" s="104"/>
      <c r="CG2212" s="104"/>
      <c r="CJ2212" s="104"/>
      <c r="CL2212" s="104"/>
      <c r="CM2212" s="104"/>
      <c r="CN2212" s="104"/>
      <c r="CO2212" s="104"/>
      <c r="CP2212" s="104"/>
      <c r="CQ2212" s="104"/>
      <c r="CR2212" s="104"/>
      <c r="CS2212" s="104"/>
      <c r="CT2212" s="104"/>
      <c r="CU2212" s="104"/>
    </row>
    <row r="2213" spans="1:99" ht="13" x14ac:dyDescent="0.3">
      <c r="A2213" s="104"/>
      <c r="B2213" s="104"/>
      <c r="C2213" s="104"/>
      <c r="D2213" s="104"/>
      <c r="E2213" s="104"/>
      <c r="F2213" s="104"/>
      <c r="G2213" s="104"/>
      <c r="H2213" s="104"/>
      <c r="I2213" s="104"/>
      <c r="J2213" s="104"/>
      <c r="K2213" s="104"/>
      <c r="L2213" s="104"/>
      <c r="M2213" s="104"/>
      <c r="P2213" s="104"/>
      <c r="Q2213" s="104"/>
      <c r="U2213" s="104"/>
      <c r="AQ2213" s="104"/>
      <c r="AR2213" s="104"/>
      <c r="AS2213" s="104"/>
      <c r="AT2213" s="104"/>
      <c r="AU2213" s="104"/>
      <c r="AV2213" s="104"/>
      <c r="AW2213" s="104"/>
      <c r="AX2213" s="104"/>
      <c r="AY2213" s="104"/>
      <c r="BH2213" s="104"/>
      <c r="BJ2213" s="104"/>
      <c r="BK2213" s="104"/>
      <c r="BL2213" s="104"/>
      <c r="BM2213" s="104"/>
      <c r="BN2213" s="104"/>
      <c r="BO2213" s="104"/>
      <c r="BP2213" s="104"/>
      <c r="BQ2213" s="104"/>
      <c r="BR2213" s="104"/>
      <c r="BS2213" s="104"/>
      <c r="BT2213" s="104"/>
      <c r="BV2213" s="104"/>
      <c r="BW2213" s="104"/>
      <c r="BX2213" s="104"/>
      <c r="BY2213" s="104"/>
      <c r="BZ2213" s="104"/>
      <c r="CA2213" s="104"/>
      <c r="CB2213" s="104"/>
      <c r="CC2213" s="104"/>
      <c r="CD2213" s="104"/>
      <c r="CE2213" s="104"/>
      <c r="CF2213" s="104"/>
      <c r="CG2213" s="104"/>
      <c r="CJ2213" s="104"/>
      <c r="CL2213" s="104"/>
      <c r="CM2213" s="104"/>
      <c r="CN2213" s="104"/>
      <c r="CO2213" s="104"/>
      <c r="CP2213" s="104"/>
      <c r="CQ2213" s="104"/>
      <c r="CR2213" s="104"/>
      <c r="CS2213" s="104"/>
      <c r="CT2213" s="104"/>
      <c r="CU2213" s="104"/>
    </row>
    <row r="2214" spans="1:99" ht="13" x14ac:dyDescent="0.3">
      <c r="A2214" s="104"/>
      <c r="B2214" s="104"/>
      <c r="C2214" s="104"/>
      <c r="D2214" s="104"/>
      <c r="E2214" s="104"/>
      <c r="F2214" s="104"/>
      <c r="G2214" s="104"/>
      <c r="H2214" s="104"/>
      <c r="I2214" s="104"/>
      <c r="J2214" s="104"/>
      <c r="K2214" s="104"/>
      <c r="L2214" s="104"/>
      <c r="M2214" s="104"/>
      <c r="P2214" s="104"/>
      <c r="Q2214" s="104"/>
      <c r="U2214" s="104"/>
      <c r="AQ2214" s="104"/>
      <c r="AR2214" s="104"/>
      <c r="AS2214" s="104"/>
      <c r="AT2214" s="104"/>
      <c r="AU2214" s="104"/>
      <c r="AV2214" s="104"/>
      <c r="AW2214" s="104"/>
      <c r="AX2214" s="104"/>
      <c r="AY2214" s="104"/>
      <c r="BH2214" s="104"/>
      <c r="BJ2214" s="104"/>
      <c r="BK2214" s="104"/>
      <c r="BL2214" s="104"/>
      <c r="BM2214" s="104"/>
      <c r="BN2214" s="104"/>
      <c r="BO2214" s="104"/>
      <c r="BP2214" s="104"/>
      <c r="BQ2214" s="104"/>
      <c r="BR2214" s="104"/>
      <c r="BS2214" s="104"/>
      <c r="BT2214" s="104"/>
      <c r="BV2214" s="104"/>
      <c r="BW2214" s="104"/>
      <c r="BX2214" s="104"/>
      <c r="BY2214" s="104"/>
      <c r="BZ2214" s="104"/>
      <c r="CA2214" s="104"/>
      <c r="CB2214" s="104"/>
      <c r="CC2214" s="104"/>
      <c r="CD2214" s="104"/>
      <c r="CE2214" s="104"/>
      <c r="CF2214" s="104"/>
      <c r="CG2214" s="104"/>
      <c r="CJ2214" s="104"/>
      <c r="CL2214" s="104"/>
      <c r="CM2214" s="104"/>
      <c r="CN2214" s="104"/>
      <c r="CO2214" s="104"/>
      <c r="CP2214" s="104"/>
      <c r="CQ2214" s="104"/>
      <c r="CR2214" s="104"/>
      <c r="CS2214" s="104"/>
      <c r="CT2214" s="104"/>
      <c r="CU2214" s="104"/>
    </row>
    <row r="2215" spans="1:99" ht="13" x14ac:dyDescent="0.3">
      <c r="A2215" s="104"/>
      <c r="B2215" s="104"/>
      <c r="C2215" s="104"/>
      <c r="D2215" s="104"/>
      <c r="E2215" s="104"/>
      <c r="F2215" s="104"/>
      <c r="G2215" s="104"/>
      <c r="H2215" s="104"/>
      <c r="I2215" s="104"/>
      <c r="J2215" s="104"/>
      <c r="K2215" s="104"/>
      <c r="L2215" s="104"/>
      <c r="M2215" s="104"/>
      <c r="P2215" s="104"/>
      <c r="Q2215" s="104"/>
      <c r="U2215" s="104"/>
      <c r="AQ2215" s="104"/>
      <c r="AR2215" s="104"/>
      <c r="AS2215" s="104"/>
      <c r="AT2215" s="104"/>
      <c r="AU2215" s="104"/>
      <c r="AV2215" s="104"/>
      <c r="AW2215" s="104"/>
      <c r="AX2215" s="104"/>
      <c r="AY2215" s="104"/>
      <c r="BH2215" s="104"/>
      <c r="BJ2215" s="104"/>
      <c r="BK2215" s="104"/>
      <c r="BL2215" s="104"/>
      <c r="BM2215" s="104"/>
      <c r="BN2215" s="104"/>
      <c r="BO2215" s="104"/>
      <c r="BP2215" s="104"/>
      <c r="BQ2215" s="104"/>
      <c r="BR2215" s="104"/>
      <c r="BS2215" s="104"/>
      <c r="BT2215" s="104"/>
      <c r="BV2215" s="104"/>
      <c r="BW2215" s="104"/>
      <c r="BX2215" s="104"/>
      <c r="BY2215" s="104"/>
      <c r="BZ2215" s="104"/>
      <c r="CA2215" s="104"/>
      <c r="CB2215" s="104"/>
      <c r="CC2215" s="104"/>
      <c r="CD2215" s="104"/>
      <c r="CE2215" s="104"/>
      <c r="CF2215" s="104"/>
      <c r="CG2215" s="104"/>
      <c r="CJ2215" s="104"/>
      <c r="CL2215" s="104"/>
      <c r="CM2215" s="104"/>
      <c r="CN2215" s="104"/>
      <c r="CO2215" s="104"/>
      <c r="CP2215" s="104"/>
      <c r="CQ2215" s="104"/>
      <c r="CR2215" s="104"/>
      <c r="CS2215" s="104"/>
      <c r="CT2215" s="104"/>
      <c r="CU2215" s="104"/>
    </row>
    <row r="2216" spans="1:99" ht="13" x14ac:dyDescent="0.3">
      <c r="A2216" s="104"/>
      <c r="B2216" s="104"/>
      <c r="C2216" s="104"/>
      <c r="D2216" s="104"/>
      <c r="E2216" s="104"/>
      <c r="F2216" s="104"/>
      <c r="G2216" s="104"/>
      <c r="H2216" s="104"/>
      <c r="I2216" s="104"/>
      <c r="J2216" s="104"/>
      <c r="K2216" s="104"/>
      <c r="L2216" s="104"/>
      <c r="M2216" s="104"/>
      <c r="P2216" s="104"/>
      <c r="Q2216" s="104"/>
      <c r="U2216" s="104"/>
      <c r="AQ2216" s="104"/>
      <c r="AR2216" s="104"/>
      <c r="AS2216" s="104"/>
      <c r="AT2216" s="104"/>
      <c r="AU2216" s="104"/>
      <c r="AV2216" s="104"/>
      <c r="AW2216" s="104"/>
      <c r="AX2216" s="104"/>
      <c r="AY2216" s="104"/>
      <c r="BH2216" s="104"/>
      <c r="BJ2216" s="104"/>
      <c r="BK2216" s="104"/>
      <c r="BL2216" s="104"/>
      <c r="BM2216" s="104"/>
      <c r="BN2216" s="104"/>
      <c r="BO2216" s="104"/>
      <c r="BP2216" s="104"/>
      <c r="BQ2216" s="104"/>
      <c r="BR2216" s="104"/>
      <c r="BS2216" s="104"/>
      <c r="BT2216" s="104"/>
      <c r="BV2216" s="104"/>
      <c r="BW2216" s="104"/>
      <c r="BX2216" s="104"/>
      <c r="BY2216" s="104"/>
      <c r="BZ2216" s="104"/>
      <c r="CA2216" s="104"/>
      <c r="CB2216" s="104"/>
      <c r="CC2216" s="104"/>
      <c r="CD2216" s="104"/>
      <c r="CE2216" s="104"/>
      <c r="CF2216" s="104"/>
      <c r="CG2216" s="104"/>
      <c r="CJ2216" s="104"/>
      <c r="CL2216" s="104"/>
      <c r="CM2216" s="104"/>
      <c r="CN2216" s="104"/>
      <c r="CO2216" s="104"/>
      <c r="CP2216" s="104"/>
      <c r="CQ2216" s="104"/>
      <c r="CR2216" s="104"/>
      <c r="CS2216" s="104"/>
      <c r="CT2216" s="104"/>
      <c r="CU2216" s="104"/>
    </row>
    <row r="2217" spans="1:99" ht="13" x14ac:dyDescent="0.3">
      <c r="A2217" s="104"/>
      <c r="B2217" s="104"/>
      <c r="C2217" s="104"/>
      <c r="D2217" s="104"/>
      <c r="E2217" s="104"/>
      <c r="F2217" s="104"/>
      <c r="G2217" s="104"/>
      <c r="H2217" s="104"/>
      <c r="I2217" s="104"/>
      <c r="J2217" s="104"/>
      <c r="K2217" s="104"/>
      <c r="L2217" s="104"/>
      <c r="M2217" s="104"/>
      <c r="P2217" s="104"/>
      <c r="Q2217" s="104"/>
      <c r="U2217" s="104"/>
      <c r="AQ2217" s="104"/>
      <c r="AR2217" s="104"/>
      <c r="AS2217" s="104"/>
      <c r="AT2217" s="104"/>
      <c r="AU2217" s="104"/>
      <c r="AV2217" s="104"/>
      <c r="AW2217" s="104"/>
      <c r="AX2217" s="104"/>
      <c r="AY2217" s="104"/>
      <c r="BH2217" s="104"/>
      <c r="BJ2217" s="104"/>
      <c r="BK2217" s="104"/>
      <c r="BL2217" s="104"/>
      <c r="BM2217" s="104"/>
      <c r="BN2217" s="104"/>
      <c r="BO2217" s="104"/>
      <c r="BP2217" s="104"/>
      <c r="BQ2217" s="104"/>
      <c r="BR2217" s="104"/>
      <c r="BS2217" s="104"/>
      <c r="BT2217" s="104"/>
      <c r="BV2217" s="104"/>
      <c r="BW2217" s="104"/>
      <c r="BX2217" s="104"/>
      <c r="BY2217" s="104"/>
      <c r="BZ2217" s="104"/>
      <c r="CA2217" s="104"/>
      <c r="CB2217" s="104"/>
      <c r="CC2217" s="104"/>
      <c r="CD2217" s="104"/>
      <c r="CE2217" s="104"/>
      <c r="CF2217" s="104"/>
      <c r="CG2217" s="104"/>
      <c r="CJ2217" s="104"/>
      <c r="CL2217" s="104"/>
      <c r="CM2217" s="104"/>
      <c r="CN2217" s="104"/>
      <c r="CO2217" s="104"/>
      <c r="CP2217" s="104"/>
      <c r="CQ2217" s="104"/>
      <c r="CR2217" s="104"/>
      <c r="CS2217" s="104"/>
      <c r="CT2217" s="104"/>
      <c r="CU2217" s="104"/>
    </row>
    <row r="2218" spans="1:99" ht="13" x14ac:dyDescent="0.3">
      <c r="A2218" s="104"/>
      <c r="B2218" s="104"/>
      <c r="C2218" s="104"/>
      <c r="D2218" s="104"/>
      <c r="E2218" s="104"/>
      <c r="F2218" s="104"/>
      <c r="G2218" s="104"/>
      <c r="H2218" s="104"/>
      <c r="I2218" s="104"/>
      <c r="J2218" s="104"/>
      <c r="K2218" s="104"/>
      <c r="L2218" s="104"/>
      <c r="M2218" s="104"/>
      <c r="P2218" s="104"/>
      <c r="Q2218" s="104"/>
      <c r="U2218" s="104"/>
      <c r="AQ2218" s="104"/>
      <c r="AR2218" s="104"/>
      <c r="AS2218" s="104"/>
      <c r="AT2218" s="104"/>
      <c r="AU2218" s="104"/>
      <c r="AV2218" s="104"/>
      <c r="AW2218" s="104"/>
      <c r="AX2218" s="104"/>
      <c r="AY2218" s="104"/>
      <c r="BH2218" s="104"/>
      <c r="BJ2218" s="104"/>
      <c r="BK2218" s="104"/>
      <c r="BL2218" s="104"/>
      <c r="BM2218" s="104"/>
      <c r="BN2218" s="104"/>
      <c r="BO2218" s="104"/>
      <c r="BP2218" s="104"/>
      <c r="BQ2218" s="104"/>
      <c r="BR2218" s="104"/>
      <c r="BS2218" s="104"/>
      <c r="BT2218" s="104"/>
      <c r="BV2218" s="104"/>
      <c r="BW2218" s="104"/>
      <c r="BX2218" s="104"/>
      <c r="BY2218" s="104"/>
      <c r="BZ2218" s="104"/>
      <c r="CA2218" s="104"/>
      <c r="CB2218" s="104"/>
      <c r="CC2218" s="104"/>
      <c r="CD2218" s="104"/>
      <c r="CE2218" s="104"/>
      <c r="CF2218" s="104"/>
      <c r="CG2218" s="104"/>
      <c r="CJ2218" s="104"/>
      <c r="CL2218" s="104"/>
      <c r="CM2218" s="104"/>
      <c r="CN2218" s="104"/>
      <c r="CO2218" s="104"/>
      <c r="CP2218" s="104"/>
      <c r="CQ2218" s="104"/>
      <c r="CR2218" s="104"/>
      <c r="CS2218" s="104"/>
      <c r="CT2218" s="104"/>
      <c r="CU2218" s="104"/>
    </row>
    <row r="2219" spans="1:99" ht="13" x14ac:dyDescent="0.3">
      <c r="A2219" s="104"/>
      <c r="B2219" s="104"/>
      <c r="C2219" s="104"/>
      <c r="D2219" s="104"/>
      <c r="E2219" s="104"/>
      <c r="F2219" s="104"/>
      <c r="G2219" s="104"/>
      <c r="H2219" s="104"/>
      <c r="I2219" s="104"/>
      <c r="J2219" s="104"/>
      <c r="K2219" s="104"/>
      <c r="L2219" s="104"/>
      <c r="M2219" s="104"/>
      <c r="P2219" s="104"/>
      <c r="Q2219" s="104"/>
      <c r="U2219" s="104"/>
      <c r="AQ2219" s="104"/>
      <c r="AR2219" s="104"/>
      <c r="AS2219" s="104"/>
      <c r="AT2219" s="104"/>
      <c r="AU2219" s="104"/>
      <c r="AV2219" s="104"/>
      <c r="AW2219" s="104"/>
      <c r="AX2219" s="104"/>
      <c r="AY2219" s="104"/>
      <c r="BH2219" s="104"/>
      <c r="BJ2219" s="104"/>
      <c r="BK2219" s="104"/>
      <c r="BL2219" s="104"/>
      <c r="BM2219" s="104"/>
      <c r="BN2219" s="104"/>
      <c r="BO2219" s="104"/>
      <c r="BP2219" s="104"/>
      <c r="BQ2219" s="104"/>
      <c r="BR2219" s="104"/>
      <c r="BS2219" s="104"/>
      <c r="BT2219" s="104"/>
      <c r="BV2219" s="104"/>
      <c r="BW2219" s="104"/>
      <c r="BX2219" s="104"/>
      <c r="BY2219" s="104"/>
      <c r="BZ2219" s="104"/>
      <c r="CA2219" s="104"/>
      <c r="CB2219" s="104"/>
      <c r="CC2219" s="104"/>
      <c r="CD2219" s="104"/>
      <c r="CE2219" s="104"/>
      <c r="CF2219" s="104"/>
      <c r="CG2219" s="104"/>
      <c r="CJ2219" s="104"/>
      <c r="CL2219" s="104"/>
      <c r="CM2219" s="104"/>
      <c r="CN2219" s="104"/>
      <c r="CO2219" s="104"/>
      <c r="CP2219" s="104"/>
      <c r="CQ2219" s="104"/>
      <c r="CR2219" s="104"/>
      <c r="CS2219" s="104"/>
      <c r="CT2219" s="104"/>
      <c r="CU2219" s="104"/>
    </row>
    <row r="2220" spans="1:99" ht="13" x14ac:dyDescent="0.3">
      <c r="A2220" s="104"/>
      <c r="B2220" s="104"/>
      <c r="C2220" s="104"/>
      <c r="D2220" s="104"/>
      <c r="E2220" s="104"/>
      <c r="F2220" s="104"/>
      <c r="G2220" s="104"/>
      <c r="H2220" s="104"/>
      <c r="I2220" s="104"/>
      <c r="J2220" s="104"/>
      <c r="K2220" s="104"/>
      <c r="L2220" s="104"/>
      <c r="M2220" s="104"/>
      <c r="P2220" s="104"/>
      <c r="Q2220" s="104"/>
      <c r="U2220" s="104"/>
      <c r="AQ2220" s="104"/>
      <c r="AR2220" s="104"/>
      <c r="AS2220" s="104"/>
      <c r="AT2220" s="104"/>
      <c r="AU2220" s="104"/>
      <c r="AV2220" s="104"/>
      <c r="AW2220" s="104"/>
      <c r="AX2220" s="104"/>
      <c r="AY2220" s="104"/>
      <c r="BH2220" s="104"/>
      <c r="BJ2220" s="104"/>
      <c r="BK2220" s="104"/>
      <c r="BL2220" s="104"/>
      <c r="BM2220" s="104"/>
      <c r="BN2220" s="104"/>
      <c r="BO2220" s="104"/>
      <c r="BP2220" s="104"/>
      <c r="BQ2220" s="104"/>
      <c r="BR2220" s="104"/>
      <c r="BS2220" s="104"/>
      <c r="BT2220" s="104"/>
      <c r="BV2220" s="104"/>
      <c r="BW2220" s="104"/>
      <c r="BX2220" s="104"/>
      <c r="BY2220" s="104"/>
      <c r="BZ2220" s="104"/>
      <c r="CA2220" s="104"/>
      <c r="CB2220" s="104"/>
      <c r="CC2220" s="104"/>
      <c r="CD2220" s="104"/>
      <c r="CE2220" s="104"/>
      <c r="CF2220" s="104"/>
      <c r="CG2220" s="104"/>
      <c r="CJ2220" s="104"/>
      <c r="CL2220" s="104"/>
      <c r="CM2220" s="104"/>
      <c r="CN2220" s="104"/>
      <c r="CO2220" s="104"/>
      <c r="CP2220" s="104"/>
      <c r="CQ2220" s="104"/>
      <c r="CR2220" s="104"/>
      <c r="CS2220" s="104"/>
      <c r="CT2220" s="104"/>
      <c r="CU2220" s="104"/>
    </row>
    <row r="2221" spans="1:99" ht="13" x14ac:dyDescent="0.3">
      <c r="A2221" s="104"/>
      <c r="B2221" s="104"/>
      <c r="C2221" s="104"/>
      <c r="D2221" s="104"/>
      <c r="E2221" s="104"/>
      <c r="F2221" s="104"/>
      <c r="G2221" s="104"/>
      <c r="H2221" s="104"/>
      <c r="I2221" s="104"/>
      <c r="J2221" s="104"/>
      <c r="K2221" s="104"/>
      <c r="L2221" s="104"/>
      <c r="M2221" s="104"/>
      <c r="P2221" s="104"/>
      <c r="Q2221" s="104"/>
      <c r="U2221" s="104"/>
      <c r="AQ2221" s="104"/>
      <c r="AR2221" s="104"/>
      <c r="AS2221" s="104"/>
      <c r="AT2221" s="104"/>
      <c r="AU2221" s="104"/>
      <c r="AV2221" s="104"/>
      <c r="AW2221" s="104"/>
      <c r="AX2221" s="104"/>
      <c r="AY2221" s="104"/>
      <c r="BH2221" s="104"/>
      <c r="BJ2221" s="104"/>
      <c r="BK2221" s="104"/>
      <c r="BL2221" s="104"/>
      <c r="BM2221" s="104"/>
      <c r="BN2221" s="104"/>
      <c r="BO2221" s="104"/>
      <c r="BP2221" s="104"/>
      <c r="BQ2221" s="104"/>
      <c r="BR2221" s="104"/>
      <c r="BS2221" s="104"/>
      <c r="BT2221" s="104"/>
      <c r="BV2221" s="104"/>
      <c r="BW2221" s="104"/>
      <c r="BX2221" s="104"/>
      <c r="BY2221" s="104"/>
      <c r="BZ2221" s="104"/>
      <c r="CA2221" s="104"/>
      <c r="CB2221" s="104"/>
      <c r="CC2221" s="104"/>
      <c r="CD2221" s="104"/>
      <c r="CE2221" s="104"/>
      <c r="CF2221" s="104"/>
      <c r="CG2221" s="104"/>
      <c r="CJ2221" s="104"/>
      <c r="CL2221" s="104"/>
      <c r="CM2221" s="104"/>
      <c r="CN2221" s="104"/>
      <c r="CO2221" s="104"/>
      <c r="CP2221" s="104"/>
      <c r="CQ2221" s="104"/>
      <c r="CR2221" s="104"/>
      <c r="CS2221" s="104"/>
      <c r="CT2221" s="104"/>
      <c r="CU2221" s="104"/>
    </row>
    <row r="2222" spans="1:99" ht="13" x14ac:dyDescent="0.3">
      <c r="A2222" s="104"/>
      <c r="B2222" s="104"/>
      <c r="C2222" s="104"/>
      <c r="D2222" s="104"/>
      <c r="E2222" s="104"/>
      <c r="F2222" s="104"/>
      <c r="G2222" s="104"/>
      <c r="H2222" s="104"/>
      <c r="I2222" s="104"/>
      <c r="J2222" s="104"/>
      <c r="K2222" s="104"/>
      <c r="L2222" s="104"/>
      <c r="M2222" s="104"/>
      <c r="P2222" s="104"/>
      <c r="Q2222" s="104"/>
      <c r="U2222" s="104"/>
      <c r="AQ2222" s="104"/>
      <c r="AR2222" s="104"/>
      <c r="AS2222" s="104"/>
      <c r="AT2222" s="104"/>
      <c r="AU2222" s="104"/>
      <c r="AV2222" s="104"/>
      <c r="AW2222" s="104"/>
      <c r="AX2222" s="104"/>
      <c r="AY2222" s="104"/>
      <c r="BH2222" s="104"/>
      <c r="BJ2222" s="104"/>
      <c r="BK2222" s="104"/>
      <c r="BL2222" s="104"/>
      <c r="BM2222" s="104"/>
      <c r="BN2222" s="104"/>
      <c r="BO2222" s="104"/>
      <c r="BP2222" s="104"/>
      <c r="BQ2222" s="104"/>
      <c r="BR2222" s="104"/>
      <c r="BS2222" s="104"/>
      <c r="BT2222" s="104"/>
      <c r="BV2222" s="104"/>
      <c r="BW2222" s="104"/>
      <c r="BX2222" s="104"/>
      <c r="BY2222" s="104"/>
      <c r="BZ2222" s="104"/>
      <c r="CA2222" s="104"/>
      <c r="CB2222" s="104"/>
      <c r="CC2222" s="104"/>
      <c r="CD2222" s="104"/>
      <c r="CE2222" s="104"/>
      <c r="CF2222" s="104"/>
      <c r="CG2222" s="104"/>
      <c r="CJ2222" s="104"/>
      <c r="CL2222" s="104"/>
      <c r="CM2222" s="104"/>
      <c r="CN2222" s="104"/>
      <c r="CO2222" s="104"/>
      <c r="CP2222" s="104"/>
      <c r="CQ2222" s="104"/>
      <c r="CR2222" s="104"/>
      <c r="CS2222" s="104"/>
      <c r="CT2222" s="104"/>
      <c r="CU2222" s="104"/>
    </row>
    <row r="2223" spans="1:99" ht="13" x14ac:dyDescent="0.3">
      <c r="A2223" s="104"/>
      <c r="B2223" s="104"/>
      <c r="C2223" s="104"/>
      <c r="D2223" s="104"/>
      <c r="E2223" s="104"/>
      <c r="F2223" s="104"/>
      <c r="G2223" s="104"/>
      <c r="H2223" s="104"/>
      <c r="I2223" s="104"/>
      <c r="J2223" s="104"/>
      <c r="K2223" s="104"/>
      <c r="L2223" s="104"/>
      <c r="M2223" s="104"/>
      <c r="P2223" s="104"/>
      <c r="Q2223" s="104"/>
      <c r="U2223" s="104"/>
      <c r="AQ2223" s="104"/>
      <c r="AR2223" s="104"/>
      <c r="AS2223" s="104"/>
      <c r="AT2223" s="104"/>
      <c r="AU2223" s="104"/>
      <c r="AV2223" s="104"/>
      <c r="AW2223" s="104"/>
      <c r="AX2223" s="104"/>
      <c r="AY2223" s="104"/>
      <c r="BH2223" s="104"/>
      <c r="BJ2223" s="104"/>
      <c r="BK2223" s="104"/>
      <c r="BL2223" s="104"/>
      <c r="BM2223" s="104"/>
      <c r="BN2223" s="104"/>
      <c r="BO2223" s="104"/>
      <c r="BP2223" s="104"/>
      <c r="BQ2223" s="104"/>
      <c r="BR2223" s="104"/>
      <c r="BS2223" s="104"/>
      <c r="BT2223" s="104"/>
      <c r="BV2223" s="104"/>
      <c r="BW2223" s="104"/>
      <c r="BX2223" s="104"/>
      <c r="BY2223" s="104"/>
      <c r="BZ2223" s="104"/>
      <c r="CA2223" s="104"/>
      <c r="CB2223" s="104"/>
      <c r="CC2223" s="104"/>
      <c r="CD2223" s="104"/>
      <c r="CE2223" s="104"/>
      <c r="CF2223" s="104"/>
      <c r="CG2223" s="104"/>
      <c r="CJ2223" s="104"/>
      <c r="CL2223" s="104"/>
      <c r="CM2223" s="104"/>
      <c r="CN2223" s="104"/>
      <c r="CO2223" s="104"/>
      <c r="CP2223" s="104"/>
      <c r="CQ2223" s="104"/>
      <c r="CR2223" s="104"/>
      <c r="CS2223" s="104"/>
      <c r="CT2223" s="104"/>
      <c r="CU2223" s="104"/>
    </row>
    <row r="2224" spans="1:99" ht="13" x14ac:dyDescent="0.3">
      <c r="A2224" s="104"/>
      <c r="B2224" s="104"/>
      <c r="C2224" s="104"/>
      <c r="D2224" s="104"/>
      <c r="E2224" s="104"/>
      <c r="F2224" s="104"/>
      <c r="G2224" s="104"/>
      <c r="H2224" s="104"/>
      <c r="I2224" s="104"/>
      <c r="J2224" s="104"/>
      <c r="K2224" s="104"/>
      <c r="L2224" s="104"/>
      <c r="M2224" s="104"/>
      <c r="P2224" s="104"/>
      <c r="Q2224" s="104"/>
      <c r="U2224" s="104"/>
      <c r="AQ2224" s="104"/>
      <c r="AR2224" s="104"/>
      <c r="AS2224" s="104"/>
      <c r="AT2224" s="104"/>
      <c r="AU2224" s="104"/>
      <c r="AV2224" s="104"/>
      <c r="AW2224" s="104"/>
      <c r="AX2224" s="104"/>
      <c r="AY2224" s="104"/>
      <c r="BH2224" s="104"/>
      <c r="BJ2224" s="104"/>
      <c r="BK2224" s="104"/>
      <c r="BL2224" s="104"/>
      <c r="BM2224" s="104"/>
      <c r="BN2224" s="104"/>
      <c r="BO2224" s="104"/>
      <c r="BP2224" s="104"/>
      <c r="BQ2224" s="104"/>
      <c r="BR2224" s="104"/>
      <c r="BS2224" s="104"/>
      <c r="BT2224" s="104"/>
      <c r="BV2224" s="104"/>
      <c r="BW2224" s="104"/>
      <c r="BX2224" s="104"/>
      <c r="BY2224" s="104"/>
      <c r="BZ2224" s="104"/>
      <c r="CA2224" s="104"/>
      <c r="CB2224" s="104"/>
      <c r="CC2224" s="104"/>
      <c r="CD2224" s="104"/>
      <c r="CE2224" s="104"/>
      <c r="CF2224" s="104"/>
      <c r="CG2224" s="104"/>
      <c r="CJ2224" s="104"/>
      <c r="CL2224" s="104"/>
      <c r="CM2224" s="104"/>
      <c r="CN2224" s="104"/>
      <c r="CO2224" s="104"/>
      <c r="CP2224" s="104"/>
      <c r="CQ2224" s="104"/>
      <c r="CR2224" s="104"/>
      <c r="CS2224" s="104"/>
      <c r="CT2224" s="104"/>
      <c r="CU2224" s="104"/>
    </row>
    <row r="2225" spans="1:99" ht="13" x14ac:dyDescent="0.3">
      <c r="A2225" s="104"/>
      <c r="B2225" s="104"/>
      <c r="C2225" s="104"/>
      <c r="D2225" s="104"/>
      <c r="E2225" s="104"/>
      <c r="F2225" s="104"/>
      <c r="G2225" s="104"/>
      <c r="H2225" s="104"/>
      <c r="I2225" s="104"/>
      <c r="J2225" s="104"/>
      <c r="K2225" s="104"/>
      <c r="L2225" s="104"/>
      <c r="M2225" s="104"/>
      <c r="P2225" s="104"/>
      <c r="Q2225" s="104"/>
      <c r="U2225" s="104"/>
      <c r="AQ2225" s="104"/>
      <c r="AR2225" s="104"/>
      <c r="AS2225" s="104"/>
      <c r="AT2225" s="104"/>
      <c r="AU2225" s="104"/>
      <c r="AV2225" s="104"/>
      <c r="AW2225" s="104"/>
      <c r="AX2225" s="104"/>
      <c r="AY2225" s="104"/>
      <c r="BH2225" s="104"/>
      <c r="BJ2225" s="104"/>
      <c r="BK2225" s="104"/>
      <c r="BL2225" s="104"/>
      <c r="BM2225" s="104"/>
      <c r="BN2225" s="104"/>
      <c r="BO2225" s="104"/>
      <c r="BP2225" s="104"/>
      <c r="BQ2225" s="104"/>
      <c r="BR2225" s="104"/>
      <c r="BS2225" s="104"/>
      <c r="BT2225" s="104"/>
      <c r="BV2225" s="104"/>
      <c r="BW2225" s="104"/>
      <c r="BX2225" s="104"/>
      <c r="BY2225" s="104"/>
      <c r="BZ2225" s="104"/>
      <c r="CA2225" s="104"/>
      <c r="CB2225" s="104"/>
      <c r="CC2225" s="104"/>
      <c r="CD2225" s="104"/>
      <c r="CE2225" s="104"/>
      <c r="CF2225" s="104"/>
      <c r="CG2225" s="104"/>
      <c r="CJ2225" s="104"/>
      <c r="CL2225" s="104"/>
      <c r="CM2225" s="104"/>
      <c r="CN2225" s="104"/>
      <c r="CO2225" s="104"/>
      <c r="CP2225" s="104"/>
      <c r="CQ2225" s="104"/>
      <c r="CR2225" s="104"/>
      <c r="CS2225" s="104"/>
      <c r="CT2225" s="104"/>
      <c r="CU2225" s="104"/>
    </row>
    <row r="2226" spans="1:99" ht="13" x14ac:dyDescent="0.3">
      <c r="A2226" s="104"/>
      <c r="B2226" s="104"/>
      <c r="C2226" s="104"/>
      <c r="D2226" s="104"/>
      <c r="E2226" s="104"/>
      <c r="F2226" s="104"/>
      <c r="G2226" s="104"/>
      <c r="H2226" s="104"/>
      <c r="I2226" s="104"/>
      <c r="J2226" s="104"/>
      <c r="K2226" s="104"/>
      <c r="L2226" s="104"/>
      <c r="M2226" s="104"/>
      <c r="P2226" s="104"/>
      <c r="Q2226" s="104"/>
      <c r="U2226" s="104"/>
      <c r="AQ2226" s="104"/>
      <c r="AR2226" s="104"/>
      <c r="AS2226" s="104"/>
      <c r="AT2226" s="104"/>
      <c r="AU2226" s="104"/>
      <c r="AV2226" s="104"/>
      <c r="AW2226" s="104"/>
      <c r="AX2226" s="104"/>
      <c r="AY2226" s="104"/>
      <c r="BH2226" s="104"/>
      <c r="BJ2226" s="104"/>
      <c r="BK2226" s="104"/>
      <c r="BL2226" s="104"/>
      <c r="BM2226" s="104"/>
      <c r="BN2226" s="104"/>
      <c r="BO2226" s="104"/>
      <c r="BP2226" s="104"/>
      <c r="BQ2226" s="104"/>
      <c r="BR2226" s="104"/>
      <c r="BS2226" s="104"/>
      <c r="BT2226" s="104"/>
      <c r="BV2226" s="104"/>
      <c r="BW2226" s="104"/>
      <c r="BX2226" s="104"/>
      <c r="BY2226" s="104"/>
      <c r="BZ2226" s="104"/>
      <c r="CA2226" s="104"/>
      <c r="CB2226" s="104"/>
      <c r="CC2226" s="104"/>
      <c r="CD2226" s="104"/>
      <c r="CE2226" s="104"/>
      <c r="CF2226" s="104"/>
      <c r="CG2226" s="104"/>
      <c r="CJ2226" s="104"/>
      <c r="CL2226" s="104"/>
      <c r="CM2226" s="104"/>
      <c r="CN2226" s="104"/>
      <c r="CO2226" s="104"/>
      <c r="CP2226" s="104"/>
      <c r="CQ2226" s="104"/>
      <c r="CR2226" s="104"/>
      <c r="CS2226" s="104"/>
      <c r="CT2226" s="104"/>
      <c r="CU2226" s="104"/>
    </row>
    <row r="2227" spans="1:99" ht="13" x14ac:dyDescent="0.3">
      <c r="A2227" s="104"/>
      <c r="B2227" s="104"/>
      <c r="C2227" s="104"/>
      <c r="D2227" s="104"/>
      <c r="E2227" s="104"/>
      <c r="F2227" s="104"/>
      <c r="G2227" s="104"/>
      <c r="H2227" s="104"/>
      <c r="I2227" s="104"/>
      <c r="J2227" s="104"/>
      <c r="K2227" s="104"/>
      <c r="L2227" s="104"/>
      <c r="M2227" s="104"/>
      <c r="P2227" s="104"/>
      <c r="Q2227" s="104"/>
      <c r="U2227" s="104"/>
      <c r="AQ2227" s="104"/>
      <c r="AR2227" s="104"/>
      <c r="AS2227" s="104"/>
      <c r="AT2227" s="104"/>
      <c r="AU2227" s="104"/>
      <c r="AV2227" s="104"/>
      <c r="AW2227" s="104"/>
      <c r="AX2227" s="104"/>
      <c r="AY2227" s="104"/>
      <c r="BH2227" s="104"/>
      <c r="BJ2227" s="104"/>
      <c r="BK2227" s="104"/>
      <c r="BL2227" s="104"/>
      <c r="BM2227" s="104"/>
      <c r="BN2227" s="104"/>
      <c r="BO2227" s="104"/>
      <c r="BP2227" s="104"/>
      <c r="BQ2227" s="104"/>
      <c r="BR2227" s="104"/>
      <c r="BS2227" s="104"/>
      <c r="BT2227" s="104"/>
      <c r="BV2227" s="104"/>
      <c r="BW2227" s="104"/>
      <c r="BX2227" s="104"/>
      <c r="BY2227" s="104"/>
      <c r="BZ2227" s="104"/>
      <c r="CA2227" s="104"/>
      <c r="CB2227" s="104"/>
      <c r="CC2227" s="104"/>
      <c r="CD2227" s="104"/>
      <c r="CE2227" s="104"/>
      <c r="CF2227" s="104"/>
      <c r="CG2227" s="104"/>
      <c r="CJ2227" s="104"/>
      <c r="CL2227" s="104"/>
      <c r="CM2227" s="104"/>
      <c r="CN2227" s="104"/>
      <c r="CO2227" s="104"/>
      <c r="CP2227" s="104"/>
      <c r="CQ2227" s="104"/>
      <c r="CR2227" s="104"/>
      <c r="CS2227" s="104"/>
      <c r="CT2227" s="104"/>
      <c r="CU2227" s="104"/>
    </row>
    <row r="2228" spans="1:99" ht="13" x14ac:dyDescent="0.3">
      <c r="A2228" s="104"/>
      <c r="B2228" s="104"/>
      <c r="C2228" s="104"/>
      <c r="D2228" s="104"/>
      <c r="E2228" s="104"/>
      <c r="F2228" s="104"/>
      <c r="G2228" s="104"/>
      <c r="H2228" s="104"/>
      <c r="I2228" s="104"/>
      <c r="J2228" s="104"/>
      <c r="K2228" s="104"/>
      <c r="L2228" s="104"/>
      <c r="M2228" s="104"/>
      <c r="P2228" s="104"/>
      <c r="Q2228" s="104"/>
      <c r="U2228" s="104"/>
      <c r="AQ2228" s="104"/>
      <c r="AR2228" s="104"/>
      <c r="AS2228" s="104"/>
      <c r="AT2228" s="104"/>
      <c r="AU2228" s="104"/>
      <c r="AV2228" s="104"/>
      <c r="AW2228" s="104"/>
      <c r="AX2228" s="104"/>
      <c r="AY2228" s="104"/>
      <c r="BH2228" s="104"/>
      <c r="BJ2228" s="104"/>
      <c r="BK2228" s="104"/>
      <c r="BL2228" s="104"/>
      <c r="BM2228" s="104"/>
      <c r="BN2228" s="104"/>
      <c r="BO2228" s="104"/>
      <c r="BP2228" s="104"/>
      <c r="BQ2228" s="104"/>
      <c r="BR2228" s="104"/>
      <c r="BS2228" s="104"/>
      <c r="BT2228" s="104"/>
      <c r="BV2228" s="104"/>
      <c r="BW2228" s="104"/>
      <c r="BX2228" s="104"/>
      <c r="BY2228" s="104"/>
      <c r="BZ2228" s="104"/>
      <c r="CA2228" s="104"/>
      <c r="CB2228" s="104"/>
      <c r="CC2228" s="104"/>
      <c r="CD2228" s="104"/>
      <c r="CE2228" s="104"/>
      <c r="CF2228" s="104"/>
      <c r="CG2228" s="104"/>
      <c r="CJ2228" s="104"/>
      <c r="CL2228" s="104"/>
      <c r="CM2228" s="104"/>
      <c r="CN2228" s="104"/>
      <c r="CO2228" s="104"/>
      <c r="CP2228" s="104"/>
      <c r="CQ2228" s="104"/>
      <c r="CR2228" s="104"/>
      <c r="CS2228" s="104"/>
      <c r="CT2228" s="104"/>
      <c r="CU2228" s="104"/>
    </row>
    <row r="2229" spans="1:99" ht="13" x14ac:dyDescent="0.3">
      <c r="A2229" s="104"/>
      <c r="B2229" s="104"/>
      <c r="C2229" s="104"/>
      <c r="D2229" s="104"/>
      <c r="E2229" s="104"/>
      <c r="F2229" s="104"/>
      <c r="G2229" s="104"/>
      <c r="H2229" s="104"/>
      <c r="I2229" s="104"/>
      <c r="J2229" s="104"/>
      <c r="K2229" s="104"/>
      <c r="L2229" s="104"/>
      <c r="M2229" s="104"/>
      <c r="P2229" s="104"/>
      <c r="Q2229" s="104"/>
      <c r="U2229" s="104"/>
      <c r="AQ2229" s="104"/>
      <c r="AR2229" s="104"/>
      <c r="AS2229" s="104"/>
      <c r="AT2229" s="104"/>
      <c r="AU2229" s="104"/>
      <c r="AV2229" s="104"/>
      <c r="AW2229" s="104"/>
      <c r="AX2229" s="104"/>
      <c r="AY2229" s="104"/>
      <c r="BH2229" s="104"/>
      <c r="BJ2229" s="104"/>
      <c r="BK2229" s="104"/>
      <c r="BL2229" s="104"/>
      <c r="BM2229" s="104"/>
      <c r="BN2229" s="104"/>
      <c r="BO2229" s="104"/>
      <c r="BP2229" s="104"/>
      <c r="BQ2229" s="104"/>
      <c r="BR2229" s="104"/>
      <c r="BS2229" s="104"/>
      <c r="BT2229" s="104"/>
      <c r="BV2229" s="104"/>
      <c r="BW2229" s="104"/>
      <c r="BX2229" s="104"/>
      <c r="BY2229" s="104"/>
      <c r="BZ2229" s="104"/>
      <c r="CA2229" s="104"/>
      <c r="CB2229" s="104"/>
      <c r="CC2229" s="104"/>
      <c r="CD2229" s="104"/>
      <c r="CE2229" s="104"/>
      <c r="CF2229" s="104"/>
      <c r="CG2229" s="104"/>
      <c r="CJ2229" s="104"/>
      <c r="CL2229" s="104"/>
      <c r="CM2229" s="104"/>
      <c r="CN2229" s="104"/>
      <c r="CO2229" s="104"/>
      <c r="CP2229" s="104"/>
      <c r="CQ2229" s="104"/>
      <c r="CR2229" s="104"/>
      <c r="CS2229" s="104"/>
      <c r="CT2229" s="104"/>
      <c r="CU2229" s="104"/>
    </row>
    <row r="2230" spans="1:99" ht="13" x14ac:dyDescent="0.3">
      <c r="A2230" s="104"/>
      <c r="B2230" s="104"/>
      <c r="C2230" s="104"/>
      <c r="D2230" s="104"/>
      <c r="E2230" s="104"/>
      <c r="F2230" s="104"/>
      <c r="G2230" s="104"/>
      <c r="H2230" s="104"/>
      <c r="I2230" s="104"/>
      <c r="J2230" s="104"/>
      <c r="K2230" s="104"/>
      <c r="L2230" s="104"/>
      <c r="M2230" s="104"/>
      <c r="P2230" s="104"/>
      <c r="Q2230" s="104"/>
      <c r="U2230" s="104"/>
      <c r="AQ2230" s="104"/>
      <c r="AR2230" s="104"/>
      <c r="AS2230" s="104"/>
      <c r="AT2230" s="104"/>
      <c r="AU2230" s="104"/>
      <c r="AV2230" s="104"/>
      <c r="AW2230" s="104"/>
      <c r="AX2230" s="104"/>
      <c r="AY2230" s="104"/>
      <c r="BH2230" s="104"/>
      <c r="BJ2230" s="104"/>
      <c r="BK2230" s="104"/>
      <c r="BL2230" s="104"/>
      <c r="BM2230" s="104"/>
      <c r="BN2230" s="104"/>
      <c r="BO2230" s="104"/>
      <c r="BP2230" s="104"/>
      <c r="BQ2230" s="104"/>
      <c r="BR2230" s="104"/>
      <c r="BS2230" s="104"/>
      <c r="BT2230" s="104"/>
      <c r="BV2230" s="104"/>
      <c r="BW2230" s="104"/>
      <c r="BX2230" s="104"/>
      <c r="BY2230" s="104"/>
      <c r="BZ2230" s="104"/>
      <c r="CA2230" s="104"/>
      <c r="CB2230" s="104"/>
      <c r="CC2230" s="104"/>
      <c r="CD2230" s="104"/>
      <c r="CE2230" s="104"/>
      <c r="CF2230" s="104"/>
      <c r="CG2230" s="104"/>
      <c r="CJ2230" s="104"/>
      <c r="CL2230" s="104"/>
      <c r="CM2230" s="104"/>
      <c r="CN2230" s="104"/>
      <c r="CO2230" s="104"/>
      <c r="CP2230" s="104"/>
      <c r="CQ2230" s="104"/>
      <c r="CR2230" s="104"/>
      <c r="CS2230" s="104"/>
      <c r="CT2230" s="104"/>
      <c r="CU2230" s="104"/>
    </row>
    <row r="2231" spans="1:99" ht="13" x14ac:dyDescent="0.3">
      <c r="A2231" s="104"/>
      <c r="B2231" s="104"/>
      <c r="C2231" s="104"/>
      <c r="D2231" s="104"/>
      <c r="E2231" s="104"/>
      <c r="F2231" s="104"/>
      <c r="G2231" s="104"/>
      <c r="H2231" s="104"/>
      <c r="I2231" s="104"/>
      <c r="J2231" s="104"/>
      <c r="K2231" s="104"/>
      <c r="L2231" s="104"/>
      <c r="M2231" s="104"/>
      <c r="P2231" s="104"/>
      <c r="Q2231" s="104"/>
      <c r="U2231" s="104"/>
      <c r="AQ2231" s="104"/>
      <c r="AR2231" s="104"/>
      <c r="AS2231" s="104"/>
      <c r="AT2231" s="104"/>
      <c r="AU2231" s="104"/>
      <c r="AV2231" s="104"/>
      <c r="AW2231" s="104"/>
      <c r="AX2231" s="104"/>
      <c r="AY2231" s="104"/>
      <c r="BH2231" s="104"/>
      <c r="BJ2231" s="104"/>
      <c r="BK2231" s="104"/>
      <c r="BL2231" s="104"/>
      <c r="BM2231" s="104"/>
      <c r="BN2231" s="104"/>
      <c r="BO2231" s="104"/>
      <c r="BP2231" s="104"/>
      <c r="BQ2231" s="104"/>
      <c r="BR2231" s="104"/>
      <c r="BS2231" s="104"/>
      <c r="BT2231" s="104"/>
      <c r="BV2231" s="104"/>
      <c r="BW2231" s="104"/>
      <c r="BX2231" s="104"/>
      <c r="BY2231" s="104"/>
      <c r="BZ2231" s="104"/>
      <c r="CA2231" s="104"/>
      <c r="CB2231" s="104"/>
      <c r="CC2231" s="104"/>
      <c r="CD2231" s="104"/>
      <c r="CE2231" s="104"/>
      <c r="CF2231" s="104"/>
      <c r="CG2231" s="104"/>
      <c r="CJ2231" s="104"/>
      <c r="CL2231" s="104"/>
      <c r="CM2231" s="104"/>
      <c r="CN2231" s="104"/>
      <c r="CO2231" s="104"/>
      <c r="CP2231" s="104"/>
      <c r="CQ2231" s="104"/>
      <c r="CR2231" s="104"/>
      <c r="CS2231" s="104"/>
      <c r="CT2231" s="104"/>
      <c r="CU2231" s="104"/>
    </row>
    <row r="2232" spans="1:99" ht="13" x14ac:dyDescent="0.3">
      <c r="A2232" s="104"/>
      <c r="B2232" s="104"/>
      <c r="C2232" s="104"/>
      <c r="D2232" s="104"/>
      <c r="E2232" s="104"/>
      <c r="F2232" s="104"/>
      <c r="G2232" s="104"/>
      <c r="H2232" s="104"/>
      <c r="I2232" s="104"/>
      <c r="J2232" s="104"/>
      <c r="K2232" s="104"/>
      <c r="L2232" s="104"/>
      <c r="M2232" s="104"/>
      <c r="P2232" s="104"/>
      <c r="Q2232" s="104"/>
      <c r="U2232" s="104"/>
      <c r="AQ2232" s="104"/>
      <c r="AR2232" s="104"/>
      <c r="AS2232" s="104"/>
      <c r="AT2232" s="104"/>
      <c r="AU2232" s="104"/>
      <c r="AV2232" s="104"/>
      <c r="AW2232" s="104"/>
      <c r="AX2232" s="104"/>
      <c r="AY2232" s="104"/>
      <c r="BH2232" s="104"/>
      <c r="BJ2232" s="104"/>
      <c r="BK2232" s="104"/>
      <c r="BL2232" s="104"/>
      <c r="BM2232" s="104"/>
      <c r="BN2232" s="104"/>
      <c r="BO2232" s="104"/>
      <c r="BP2232" s="104"/>
      <c r="BQ2232" s="104"/>
      <c r="BR2232" s="104"/>
      <c r="BS2232" s="104"/>
      <c r="BT2232" s="104"/>
      <c r="BV2232" s="104"/>
      <c r="BW2232" s="104"/>
      <c r="BX2232" s="104"/>
      <c r="BY2232" s="104"/>
      <c r="BZ2232" s="104"/>
      <c r="CA2232" s="104"/>
      <c r="CB2232" s="104"/>
      <c r="CC2232" s="104"/>
      <c r="CD2232" s="104"/>
      <c r="CE2232" s="104"/>
      <c r="CF2232" s="104"/>
      <c r="CG2232" s="104"/>
      <c r="CJ2232" s="104"/>
      <c r="CL2232" s="104"/>
      <c r="CM2232" s="104"/>
      <c r="CN2232" s="104"/>
      <c r="CO2232" s="104"/>
      <c r="CP2232" s="104"/>
      <c r="CQ2232" s="104"/>
      <c r="CR2232" s="104"/>
      <c r="CS2232" s="104"/>
      <c r="CT2232" s="104"/>
      <c r="CU2232" s="104"/>
    </row>
    <row r="2233" spans="1:99" ht="13" x14ac:dyDescent="0.3">
      <c r="A2233" s="104"/>
      <c r="B2233" s="104"/>
      <c r="C2233" s="104"/>
      <c r="D2233" s="104"/>
      <c r="E2233" s="104"/>
      <c r="F2233" s="104"/>
      <c r="G2233" s="104"/>
      <c r="H2233" s="104"/>
      <c r="I2233" s="104"/>
      <c r="J2233" s="104"/>
      <c r="K2233" s="104"/>
      <c r="L2233" s="104"/>
      <c r="M2233" s="104"/>
      <c r="P2233" s="104"/>
      <c r="Q2233" s="104"/>
      <c r="U2233" s="104"/>
      <c r="AQ2233" s="104"/>
      <c r="AR2233" s="104"/>
      <c r="AS2233" s="104"/>
      <c r="AT2233" s="104"/>
      <c r="AU2233" s="104"/>
      <c r="AV2233" s="104"/>
      <c r="AW2233" s="104"/>
      <c r="AX2233" s="104"/>
      <c r="AY2233" s="104"/>
      <c r="BH2233" s="104"/>
      <c r="BJ2233" s="104"/>
      <c r="BK2233" s="104"/>
      <c r="BL2233" s="104"/>
      <c r="BM2233" s="104"/>
      <c r="BN2233" s="104"/>
      <c r="BO2233" s="104"/>
      <c r="BP2233" s="104"/>
      <c r="BQ2233" s="104"/>
      <c r="BR2233" s="104"/>
      <c r="BS2233" s="104"/>
      <c r="BT2233" s="104"/>
      <c r="BV2233" s="104"/>
      <c r="BW2233" s="104"/>
      <c r="BX2233" s="104"/>
      <c r="BY2233" s="104"/>
      <c r="BZ2233" s="104"/>
      <c r="CA2233" s="104"/>
      <c r="CB2233" s="104"/>
      <c r="CC2233" s="104"/>
      <c r="CD2233" s="104"/>
      <c r="CE2233" s="104"/>
      <c r="CF2233" s="104"/>
      <c r="CG2233" s="104"/>
      <c r="CJ2233" s="104"/>
      <c r="CL2233" s="104"/>
      <c r="CM2233" s="104"/>
      <c r="CN2233" s="104"/>
      <c r="CO2233" s="104"/>
      <c r="CP2233" s="104"/>
      <c r="CQ2233" s="104"/>
      <c r="CR2233" s="104"/>
      <c r="CS2233" s="104"/>
      <c r="CT2233" s="104"/>
      <c r="CU2233" s="104"/>
    </row>
    <row r="2234" spans="1:99" ht="13" x14ac:dyDescent="0.3">
      <c r="A2234" s="104"/>
      <c r="B2234" s="104"/>
      <c r="C2234" s="104"/>
      <c r="D2234" s="104"/>
      <c r="E2234" s="104"/>
      <c r="F2234" s="104"/>
      <c r="G2234" s="104"/>
      <c r="H2234" s="104"/>
      <c r="I2234" s="104"/>
      <c r="J2234" s="104"/>
      <c r="K2234" s="104"/>
      <c r="L2234" s="104"/>
      <c r="M2234" s="104"/>
      <c r="P2234" s="104"/>
      <c r="Q2234" s="104"/>
      <c r="U2234" s="104"/>
      <c r="AQ2234" s="104"/>
      <c r="AR2234" s="104"/>
      <c r="AS2234" s="104"/>
      <c r="AT2234" s="104"/>
      <c r="AU2234" s="104"/>
      <c r="AV2234" s="104"/>
      <c r="AW2234" s="104"/>
      <c r="AX2234" s="104"/>
      <c r="AY2234" s="104"/>
      <c r="BH2234" s="104"/>
      <c r="BJ2234" s="104"/>
      <c r="BK2234" s="104"/>
      <c r="BL2234" s="104"/>
      <c r="BM2234" s="104"/>
      <c r="BN2234" s="104"/>
      <c r="BO2234" s="104"/>
      <c r="BP2234" s="104"/>
      <c r="BQ2234" s="104"/>
      <c r="BR2234" s="104"/>
      <c r="BS2234" s="104"/>
      <c r="BT2234" s="104"/>
      <c r="BV2234" s="104"/>
      <c r="BW2234" s="104"/>
      <c r="BX2234" s="104"/>
      <c r="BY2234" s="104"/>
      <c r="BZ2234" s="104"/>
      <c r="CA2234" s="104"/>
      <c r="CB2234" s="104"/>
      <c r="CC2234" s="104"/>
      <c r="CD2234" s="104"/>
      <c r="CE2234" s="104"/>
      <c r="CF2234" s="104"/>
      <c r="CG2234" s="104"/>
      <c r="CJ2234" s="104"/>
      <c r="CL2234" s="104"/>
      <c r="CM2234" s="104"/>
      <c r="CN2234" s="104"/>
      <c r="CO2234" s="104"/>
      <c r="CP2234" s="104"/>
      <c r="CQ2234" s="104"/>
      <c r="CR2234" s="104"/>
      <c r="CS2234" s="104"/>
      <c r="CT2234" s="104"/>
      <c r="CU2234" s="104"/>
    </row>
    <row r="2235" spans="1:99" ht="13" x14ac:dyDescent="0.3">
      <c r="A2235" s="104"/>
      <c r="B2235" s="104"/>
      <c r="C2235" s="104"/>
      <c r="D2235" s="104"/>
      <c r="E2235" s="104"/>
      <c r="F2235" s="104"/>
      <c r="G2235" s="104"/>
      <c r="H2235" s="104"/>
      <c r="I2235" s="104"/>
      <c r="J2235" s="104"/>
      <c r="K2235" s="104"/>
      <c r="L2235" s="104"/>
      <c r="M2235" s="104"/>
      <c r="P2235" s="104"/>
      <c r="Q2235" s="104"/>
      <c r="U2235" s="104"/>
      <c r="AQ2235" s="104"/>
      <c r="AR2235" s="104"/>
      <c r="AS2235" s="104"/>
      <c r="AT2235" s="104"/>
      <c r="AU2235" s="104"/>
      <c r="AV2235" s="104"/>
      <c r="AW2235" s="104"/>
      <c r="AX2235" s="104"/>
      <c r="AY2235" s="104"/>
      <c r="BH2235" s="104"/>
      <c r="BJ2235" s="104"/>
      <c r="BK2235" s="104"/>
      <c r="BL2235" s="104"/>
      <c r="BM2235" s="104"/>
      <c r="BN2235" s="104"/>
      <c r="BO2235" s="104"/>
      <c r="BP2235" s="104"/>
      <c r="BQ2235" s="104"/>
      <c r="BR2235" s="104"/>
      <c r="BS2235" s="104"/>
      <c r="BT2235" s="104"/>
      <c r="BV2235" s="104"/>
      <c r="BW2235" s="104"/>
      <c r="BX2235" s="104"/>
      <c r="BY2235" s="104"/>
      <c r="BZ2235" s="104"/>
      <c r="CA2235" s="104"/>
      <c r="CB2235" s="104"/>
      <c r="CC2235" s="104"/>
      <c r="CD2235" s="104"/>
      <c r="CE2235" s="104"/>
      <c r="CF2235" s="104"/>
      <c r="CG2235" s="104"/>
      <c r="CJ2235" s="104"/>
      <c r="CL2235" s="104"/>
      <c r="CM2235" s="104"/>
      <c r="CN2235" s="104"/>
      <c r="CO2235" s="104"/>
      <c r="CP2235" s="104"/>
      <c r="CQ2235" s="104"/>
      <c r="CR2235" s="104"/>
      <c r="CS2235" s="104"/>
      <c r="CT2235" s="104"/>
      <c r="CU2235" s="104"/>
    </row>
    <row r="2236" spans="1:99" ht="13" x14ac:dyDescent="0.3">
      <c r="A2236" s="104"/>
      <c r="B2236" s="104"/>
      <c r="C2236" s="104"/>
      <c r="D2236" s="104"/>
      <c r="E2236" s="104"/>
      <c r="F2236" s="104"/>
      <c r="G2236" s="104"/>
      <c r="H2236" s="104"/>
      <c r="I2236" s="104"/>
      <c r="J2236" s="104"/>
      <c r="K2236" s="104"/>
      <c r="L2236" s="104"/>
      <c r="M2236" s="104"/>
      <c r="P2236" s="104"/>
      <c r="Q2236" s="104"/>
      <c r="U2236" s="104"/>
      <c r="AQ2236" s="104"/>
      <c r="AR2236" s="104"/>
      <c r="AS2236" s="104"/>
      <c r="AT2236" s="104"/>
      <c r="AU2236" s="104"/>
      <c r="AV2236" s="104"/>
      <c r="AW2236" s="104"/>
      <c r="AX2236" s="104"/>
      <c r="AY2236" s="104"/>
      <c r="BH2236" s="104"/>
      <c r="BJ2236" s="104"/>
      <c r="BK2236" s="104"/>
      <c r="BL2236" s="104"/>
      <c r="BM2236" s="104"/>
      <c r="BN2236" s="104"/>
      <c r="BO2236" s="104"/>
      <c r="BP2236" s="104"/>
      <c r="BQ2236" s="104"/>
      <c r="BR2236" s="104"/>
      <c r="BS2236" s="104"/>
      <c r="BT2236" s="104"/>
      <c r="BV2236" s="104"/>
      <c r="BW2236" s="104"/>
      <c r="BX2236" s="104"/>
      <c r="BY2236" s="104"/>
      <c r="BZ2236" s="104"/>
      <c r="CA2236" s="104"/>
      <c r="CB2236" s="104"/>
      <c r="CC2236" s="104"/>
      <c r="CD2236" s="104"/>
      <c r="CE2236" s="104"/>
      <c r="CF2236" s="104"/>
      <c r="CG2236" s="104"/>
      <c r="CJ2236" s="104"/>
      <c r="CL2236" s="104"/>
      <c r="CM2236" s="104"/>
      <c r="CN2236" s="104"/>
      <c r="CO2236" s="104"/>
      <c r="CP2236" s="104"/>
      <c r="CQ2236" s="104"/>
      <c r="CR2236" s="104"/>
      <c r="CS2236" s="104"/>
      <c r="CT2236" s="104"/>
      <c r="CU2236" s="104"/>
    </row>
    <row r="2237" spans="1:99" ht="13" x14ac:dyDescent="0.3">
      <c r="A2237" s="104"/>
      <c r="B2237" s="104"/>
      <c r="C2237" s="104"/>
      <c r="D2237" s="104"/>
      <c r="E2237" s="104"/>
      <c r="F2237" s="104"/>
      <c r="G2237" s="104"/>
      <c r="H2237" s="104"/>
      <c r="I2237" s="104"/>
      <c r="J2237" s="104"/>
      <c r="K2237" s="104"/>
      <c r="L2237" s="104"/>
      <c r="M2237" s="104"/>
      <c r="P2237" s="104"/>
      <c r="Q2237" s="104"/>
      <c r="U2237" s="104"/>
      <c r="AQ2237" s="104"/>
      <c r="AR2237" s="104"/>
      <c r="AS2237" s="104"/>
      <c r="AT2237" s="104"/>
      <c r="AU2237" s="104"/>
      <c r="AV2237" s="104"/>
      <c r="AW2237" s="104"/>
      <c r="AX2237" s="104"/>
      <c r="AY2237" s="104"/>
      <c r="BH2237" s="104"/>
      <c r="BJ2237" s="104"/>
      <c r="BK2237" s="104"/>
      <c r="BL2237" s="104"/>
      <c r="BM2237" s="104"/>
      <c r="BN2237" s="104"/>
      <c r="BO2237" s="104"/>
      <c r="BP2237" s="104"/>
      <c r="BQ2237" s="104"/>
      <c r="BR2237" s="104"/>
      <c r="BS2237" s="104"/>
      <c r="BT2237" s="104"/>
      <c r="BV2237" s="104"/>
      <c r="BW2237" s="104"/>
      <c r="BX2237" s="104"/>
      <c r="BY2237" s="104"/>
      <c r="BZ2237" s="104"/>
      <c r="CA2237" s="104"/>
      <c r="CB2237" s="104"/>
      <c r="CC2237" s="104"/>
      <c r="CD2237" s="104"/>
      <c r="CE2237" s="104"/>
      <c r="CF2237" s="104"/>
      <c r="CG2237" s="104"/>
      <c r="CJ2237" s="104"/>
      <c r="CL2237" s="104"/>
      <c r="CM2237" s="104"/>
      <c r="CN2237" s="104"/>
      <c r="CO2237" s="104"/>
      <c r="CP2237" s="104"/>
      <c r="CQ2237" s="104"/>
      <c r="CR2237" s="104"/>
      <c r="CS2237" s="104"/>
      <c r="CT2237" s="104"/>
      <c r="CU2237" s="104"/>
    </row>
    <row r="2238" spans="1:99" ht="13" x14ac:dyDescent="0.3">
      <c r="A2238" s="104"/>
      <c r="B2238" s="104"/>
      <c r="C2238" s="104"/>
      <c r="D2238" s="104"/>
      <c r="E2238" s="104"/>
      <c r="F2238" s="104"/>
      <c r="G2238" s="104"/>
      <c r="H2238" s="104"/>
      <c r="I2238" s="104"/>
      <c r="J2238" s="104"/>
      <c r="K2238" s="104"/>
      <c r="L2238" s="104"/>
      <c r="M2238" s="104"/>
      <c r="P2238" s="104"/>
      <c r="Q2238" s="104"/>
      <c r="U2238" s="104"/>
      <c r="AQ2238" s="104"/>
      <c r="AR2238" s="104"/>
      <c r="AS2238" s="104"/>
      <c r="AT2238" s="104"/>
      <c r="AU2238" s="104"/>
      <c r="AV2238" s="104"/>
      <c r="AW2238" s="104"/>
      <c r="AX2238" s="104"/>
      <c r="AY2238" s="104"/>
      <c r="BH2238" s="104"/>
      <c r="BJ2238" s="104"/>
      <c r="BK2238" s="104"/>
      <c r="BL2238" s="104"/>
      <c r="BM2238" s="104"/>
      <c r="BN2238" s="104"/>
      <c r="BO2238" s="104"/>
      <c r="BP2238" s="104"/>
      <c r="BQ2238" s="104"/>
      <c r="BR2238" s="104"/>
      <c r="BS2238" s="104"/>
      <c r="BT2238" s="104"/>
      <c r="BV2238" s="104"/>
      <c r="BW2238" s="104"/>
      <c r="BX2238" s="104"/>
      <c r="BY2238" s="104"/>
      <c r="BZ2238" s="104"/>
      <c r="CA2238" s="104"/>
      <c r="CB2238" s="104"/>
      <c r="CC2238" s="104"/>
      <c r="CD2238" s="104"/>
      <c r="CE2238" s="104"/>
      <c r="CF2238" s="104"/>
      <c r="CG2238" s="104"/>
      <c r="CJ2238" s="104"/>
      <c r="CL2238" s="104"/>
      <c r="CM2238" s="104"/>
      <c r="CN2238" s="104"/>
      <c r="CO2238" s="104"/>
      <c r="CP2238" s="104"/>
      <c r="CQ2238" s="104"/>
      <c r="CR2238" s="104"/>
      <c r="CS2238" s="104"/>
      <c r="CT2238" s="104"/>
      <c r="CU2238" s="104"/>
    </row>
    <row r="2239" spans="1:99" ht="13" x14ac:dyDescent="0.3">
      <c r="A2239" s="104"/>
      <c r="B2239" s="104"/>
      <c r="C2239" s="104"/>
      <c r="D2239" s="104"/>
      <c r="E2239" s="104"/>
      <c r="F2239" s="104"/>
      <c r="G2239" s="104"/>
      <c r="H2239" s="104"/>
      <c r="I2239" s="104"/>
      <c r="J2239" s="104"/>
      <c r="K2239" s="104"/>
      <c r="L2239" s="104"/>
      <c r="M2239" s="104"/>
      <c r="P2239" s="104"/>
      <c r="Q2239" s="104"/>
      <c r="U2239" s="104"/>
      <c r="AQ2239" s="104"/>
      <c r="AR2239" s="104"/>
      <c r="AS2239" s="104"/>
      <c r="AT2239" s="104"/>
      <c r="AU2239" s="104"/>
      <c r="AV2239" s="104"/>
      <c r="AW2239" s="104"/>
      <c r="AX2239" s="104"/>
      <c r="AY2239" s="104"/>
      <c r="BH2239" s="104"/>
      <c r="BJ2239" s="104"/>
      <c r="BK2239" s="104"/>
      <c r="BL2239" s="104"/>
      <c r="BM2239" s="104"/>
      <c r="BN2239" s="104"/>
      <c r="BO2239" s="104"/>
      <c r="BP2239" s="104"/>
      <c r="BQ2239" s="104"/>
      <c r="BR2239" s="104"/>
      <c r="BS2239" s="104"/>
      <c r="BT2239" s="104"/>
      <c r="BV2239" s="104"/>
      <c r="BW2239" s="104"/>
      <c r="BX2239" s="104"/>
      <c r="BY2239" s="104"/>
      <c r="BZ2239" s="104"/>
      <c r="CA2239" s="104"/>
      <c r="CB2239" s="104"/>
      <c r="CC2239" s="104"/>
      <c r="CD2239" s="104"/>
      <c r="CE2239" s="104"/>
      <c r="CF2239" s="104"/>
      <c r="CG2239" s="104"/>
      <c r="CJ2239" s="104"/>
      <c r="CL2239" s="104"/>
      <c r="CM2239" s="104"/>
      <c r="CN2239" s="104"/>
      <c r="CO2239" s="104"/>
      <c r="CP2239" s="104"/>
      <c r="CQ2239" s="104"/>
      <c r="CR2239" s="104"/>
      <c r="CS2239" s="104"/>
      <c r="CT2239" s="104"/>
      <c r="CU2239" s="104"/>
    </row>
    <row r="2240" spans="1:99" ht="13" x14ac:dyDescent="0.3">
      <c r="A2240" s="104"/>
      <c r="B2240" s="104"/>
      <c r="C2240" s="104"/>
      <c r="D2240" s="104"/>
      <c r="E2240" s="104"/>
      <c r="F2240" s="104"/>
      <c r="G2240" s="104"/>
      <c r="H2240" s="104"/>
      <c r="I2240" s="104"/>
      <c r="J2240" s="104"/>
      <c r="K2240" s="104"/>
      <c r="L2240" s="104"/>
      <c r="M2240" s="104"/>
      <c r="P2240" s="104"/>
      <c r="Q2240" s="104"/>
      <c r="U2240" s="104"/>
      <c r="AQ2240" s="104"/>
      <c r="AR2240" s="104"/>
      <c r="AS2240" s="104"/>
      <c r="AT2240" s="104"/>
      <c r="AU2240" s="104"/>
      <c r="AV2240" s="104"/>
      <c r="AW2240" s="104"/>
      <c r="AX2240" s="104"/>
      <c r="AY2240" s="104"/>
      <c r="BH2240" s="104"/>
      <c r="BJ2240" s="104"/>
      <c r="BK2240" s="104"/>
      <c r="BL2240" s="104"/>
      <c r="BM2240" s="104"/>
      <c r="BN2240" s="104"/>
      <c r="BO2240" s="104"/>
      <c r="BP2240" s="104"/>
      <c r="BQ2240" s="104"/>
      <c r="BR2240" s="104"/>
      <c r="BS2240" s="104"/>
      <c r="BT2240" s="104"/>
      <c r="BV2240" s="104"/>
      <c r="BW2240" s="104"/>
      <c r="BX2240" s="104"/>
      <c r="BY2240" s="104"/>
      <c r="BZ2240" s="104"/>
      <c r="CA2240" s="104"/>
      <c r="CB2240" s="104"/>
      <c r="CC2240" s="104"/>
      <c r="CD2240" s="104"/>
      <c r="CE2240" s="104"/>
      <c r="CF2240" s="104"/>
      <c r="CG2240" s="104"/>
      <c r="CJ2240" s="104"/>
      <c r="CL2240" s="104"/>
      <c r="CM2240" s="104"/>
      <c r="CN2240" s="104"/>
      <c r="CO2240" s="104"/>
      <c r="CP2240" s="104"/>
      <c r="CQ2240" s="104"/>
      <c r="CR2240" s="104"/>
      <c r="CS2240" s="104"/>
      <c r="CT2240" s="104"/>
      <c r="CU2240" s="104"/>
    </row>
    <row r="2241" spans="1:99" ht="13" x14ac:dyDescent="0.3">
      <c r="A2241" s="104"/>
      <c r="B2241" s="104"/>
      <c r="C2241" s="104"/>
      <c r="D2241" s="104"/>
      <c r="E2241" s="104"/>
      <c r="F2241" s="104"/>
      <c r="G2241" s="104"/>
      <c r="H2241" s="104"/>
      <c r="I2241" s="104"/>
      <c r="J2241" s="104"/>
      <c r="K2241" s="104"/>
      <c r="L2241" s="104"/>
      <c r="M2241" s="104"/>
      <c r="P2241" s="104"/>
      <c r="Q2241" s="104"/>
      <c r="U2241" s="104"/>
      <c r="AQ2241" s="104"/>
      <c r="AR2241" s="104"/>
      <c r="AS2241" s="104"/>
      <c r="AT2241" s="104"/>
      <c r="AU2241" s="104"/>
      <c r="AV2241" s="104"/>
      <c r="AW2241" s="104"/>
      <c r="AX2241" s="104"/>
      <c r="AY2241" s="104"/>
      <c r="BH2241" s="104"/>
      <c r="BJ2241" s="104"/>
      <c r="BK2241" s="104"/>
      <c r="BL2241" s="104"/>
      <c r="BM2241" s="104"/>
      <c r="BN2241" s="104"/>
      <c r="BO2241" s="104"/>
      <c r="BP2241" s="104"/>
      <c r="BQ2241" s="104"/>
      <c r="BR2241" s="104"/>
      <c r="BS2241" s="104"/>
      <c r="BT2241" s="104"/>
      <c r="BV2241" s="104"/>
      <c r="BW2241" s="104"/>
      <c r="BX2241" s="104"/>
      <c r="BY2241" s="104"/>
      <c r="BZ2241" s="104"/>
      <c r="CA2241" s="104"/>
      <c r="CB2241" s="104"/>
      <c r="CC2241" s="104"/>
      <c r="CD2241" s="104"/>
      <c r="CE2241" s="104"/>
      <c r="CF2241" s="104"/>
      <c r="CG2241" s="104"/>
      <c r="CJ2241" s="104"/>
      <c r="CL2241" s="104"/>
      <c r="CM2241" s="104"/>
      <c r="CN2241" s="104"/>
      <c r="CO2241" s="104"/>
      <c r="CP2241" s="104"/>
      <c r="CQ2241" s="104"/>
      <c r="CR2241" s="104"/>
      <c r="CS2241" s="104"/>
      <c r="CT2241" s="104"/>
      <c r="CU2241" s="104"/>
    </row>
    <row r="2242" spans="1:99" ht="13" x14ac:dyDescent="0.3">
      <c r="A2242" s="104"/>
      <c r="B2242" s="104"/>
      <c r="C2242" s="104"/>
      <c r="D2242" s="104"/>
      <c r="E2242" s="104"/>
      <c r="F2242" s="104"/>
      <c r="G2242" s="104"/>
      <c r="H2242" s="104"/>
      <c r="I2242" s="104"/>
      <c r="J2242" s="104"/>
      <c r="K2242" s="104"/>
      <c r="L2242" s="104"/>
      <c r="M2242" s="104"/>
      <c r="P2242" s="104"/>
      <c r="Q2242" s="104"/>
      <c r="U2242" s="104"/>
      <c r="AQ2242" s="104"/>
      <c r="AR2242" s="104"/>
      <c r="AS2242" s="104"/>
      <c r="AT2242" s="104"/>
      <c r="AU2242" s="104"/>
      <c r="AV2242" s="104"/>
      <c r="AW2242" s="104"/>
      <c r="AX2242" s="104"/>
      <c r="AY2242" s="104"/>
      <c r="BH2242" s="104"/>
      <c r="BJ2242" s="104"/>
      <c r="BK2242" s="104"/>
      <c r="BL2242" s="104"/>
      <c r="BM2242" s="104"/>
      <c r="BN2242" s="104"/>
      <c r="BO2242" s="104"/>
      <c r="BP2242" s="104"/>
      <c r="BQ2242" s="104"/>
      <c r="BR2242" s="104"/>
      <c r="BS2242" s="104"/>
      <c r="BT2242" s="104"/>
      <c r="BV2242" s="104"/>
      <c r="BW2242" s="104"/>
      <c r="BX2242" s="104"/>
      <c r="BY2242" s="104"/>
      <c r="BZ2242" s="104"/>
      <c r="CA2242" s="104"/>
      <c r="CB2242" s="104"/>
      <c r="CC2242" s="104"/>
      <c r="CD2242" s="104"/>
      <c r="CE2242" s="104"/>
      <c r="CF2242" s="104"/>
      <c r="CG2242" s="104"/>
      <c r="CJ2242" s="104"/>
      <c r="CL2242" s="104"/>
      <c r="CM2242" s="104"/>
      <c r="CN2242" s="104"/>
      <c r="CO2242" s="104"/>
      <c r="CP2242" s="104"/>
      <c r="CQ2242" s="104"/>
      <c r="CR2242" s="104"/>
      <c r="CS2242" s="104"/>
      <c r="CT2242" s="104"/>
      <c r="CU2242" s="104"/>
    </row>
    <row r="2243" spans="1:99" ht="13" x14ac:dyDescent="0.3">
      <c r="A2243" s="104"/>
      <c r="B2243" s="104"/>
      <c r="C2243" s="104"/>
      <c r="D2243" s="104"/>
      <c r="E2243" s="104"/>
      <c r="F2243" s="104"/>
      <c r="G2243" s="104"/>
      <c r="H2243" s="104"/>
      <c r="I2243" s="104"/>
      <c r="J2243" s="104"/>
      <c r="K2243" s="104"/>
      <c r="L2243" s="104"/>
      <c r="M2243" s="104"/>
      <c r="P2243" s="104"/>
      <c r="Q2243" s="104"/>
      <c r="U2243" s="104"/>
      <c r="AQ2243" s="104"/>
      <c r="AR2243" s="104"/>
      <c r="AS2243" s="104"/>
      <c r="AT2243" s="104"/>
      <c r="AU2243" s="104"/>
      <c r="AV2243" s="104"/>
      <c r="AW2243" s="104"/>
      <c r="AX2243" s="104"/>
      <c r="AY2243" s="104"/>
      <c r="BH2243" s="104"/>
      <c r="BJ2243" s="104"/>
      <c r="BK2243" s="104"/>
      <c r="BL2243" s="104"/>
      <c r="BM2243" s="104"/>
      <c r="BN2243" s="104"/>
      <c r="BO2243" s="104"/>
      <c r="BP2243" s="104"/>
      <c r="BQ2243" s="104"/>
      <c r="BR2243" s="104"/>
      <c r="BS2243" s="104"/>
      <c r="BT2243" s="104"/>
      <c r="BV2243" s="104"/>
      <c r="BW2243" s="104"/>
      <c r="BX2243" s="104"/>
      <c r="BY2243" s="104"/>
      <c r="BZ2243" s="104"/>
      <c r="CA2243" s="104"/>
      <c r="CB2243" s="104"/>
      <c r="CC2243" s="104"/>
      <c r="CD2243" s="104"/>
      <c r="CE2243" s="104"/>
      <c r="CF2243" s="104"/>
      <c r="CG2243" s="104"/>
      <c r="CJ2243" s="104"/>
      <c r="CL2243" s="104"/>
      <c r="CM2243" s="104"/>
      <c r="CN2243" s="104"/>
      <c r="CO2243" s="104"/>
      <c r="CP2243" s="104"/>
      <c r="CQ2243" s="104"/>
      <c r="CR2243" s="104"/>
      <c r="CS2243" s="104"/>
      <c r="CT2243" s="104"/>
      <c r="CU2243" s="104"/>
    </row>
    <row r="2244" spans="1:99" ht="13" x14ac:dyDescent="0.3">
      <c r="A2244" s="104"/>
      <c r="B2244" s="104"/>
      <c r="C2244" s="104"/>
      <c r="D2244" s="104"/>
      <c r="E2244" s="104"/>
      <c r="F2244" s="104"/>
      <c r="G2244" s="104"/>
      <c r="H2244" s="104"/>
      <c r="I2244" s="104"/>
      <c r="J2244" s="104"/>
      <c r="K2244" s="104"/>
      <c r="L2244" s="104"/>
      <c r="M2244" s="104"/>
      <c r="P2244" s="104"/>
      <c r="Q2244" s="104"/>
      <c r="U2244" s="104"/>
      <c r="AQ2244" s="104"/>
      <c r="AR2244" s="104"/>
      <c r="AS2244" s="104"/>
      <c r="AT2244" s="104"/>
      <c r="AU2244" s="104"/>
      <c r="AV2244" s="104"/>
      <c r="AW2244" s="104"/>
      <c r="AX2244" s="104"/>
      <c r="AY2244" s="104"/>
      <c r="BH2244" s="104"/>
      <c r="BJ2244" s="104"/>
      <c r="BK2244" s="104"/>
      <c r="BL2244" s="104"/>
      <c r="BM2244" s="104"/>
      <c r="BN2244" s="104"/>
      <c r="BO2244" s="104"/>
      <c r="BP2244" s="104"/>
      <c r="BQ2244" s="104"/>
      <c r="BR2244" s="104"/>
      <c r="BS2244" s="104"/>
      <c r="BT2244" s="104"/>
      <c r="BV2244" s="104"/>
      <c r="BW2244" s="104"/>
      <c r="BX2244" s="104"/>
      <c r="BY2244" s="104"/>
      <c r="BZ2244" s="104"/>
      <c r="CA2244" s="104"/>
      <c r="CB2244" s="104"/>
      <c r="CC2244" s="104"/>
      <c r="CD2244" s="104"/>
      <c r="CE2244" s="104"/>
      <c r="CF2244" s="104"/>
      <c r="CG2244" s="104"/>
      <c r="CJ2244" s="104"/>
      <c r="CL2244" s="104"/>
      <c r="CM2244" s="104"/>
      <c r="CN2244" s="104"/>
      <c r="CO2244" s="104"/>
      <c r="CP2244" s="104"/>
      <c r="CQ2244" s="104"/>
      <c r="CR2244" s="104"/>
      <c r="CS2244" s="104"/>
      <c r="CT2244" s="104"/>
      <c r="CU2244" s="104"/>
    </row>
    <row r="2245" spans="1:99" ht="13" x14ac:dyDescent="0.3">
      <c r="A2245" s="104"/>
      <c r="B2245" s="104"/>
      <c r="C2245" s="104"/>
      <c r="D2245" s="104"/>
      <c r="E2245" s="104"/>
      <c r="F2245" s="104"/>
      <c r="G2245" s="104"/>
      <c r="H2245" s="104"/>
      <c r="I2245" s="104"/>
      <c r="J2245" s="104"/>
      <c r="K2245" s="104"/>
      <c r="L2245" s="104"/>
      <c r="M2245" s="104"/>
      <c r="P2245" s="104"/>
      <c r="Q2245" s="104"/>
      <c r="U2245" s="104"/>
      <c r="AQ2245" s="104"/>
      <c r="AR2245" s="104"/>
      <c r="AS2245" s="104"/>
      <c r="AT2245" s="104"/>
      <c r="AU2245" s="104"/>
      <c r="AV2245" s="104"/>
      <c r="AW2245" s="104"/>
      <c r="AX2245" s="104"/>
      <c r="AY2245" s="104"/>
      <c r="BH2245" s="104"/>
      <c r="BJ2245" s="104"/>
      <c r="BK2245" s="104"/>
      <c r="BL2245" s="104"/>
      <c r="BM2245" s="104"/>
      <c r="BN2245" s="104"/>
      <c r="BO2245" s="104"/>
      <c r="BP2245" s="104"/>
      <c r="BQ2245" s="104"/>
      <c r="BR2245" s="104"/>
      <c r="BS2245" s="104"/>
      <c r="BT2245" s="104"/>
      <c r="BV2245" s="104"/>
      <c r="BW2245" s="104"/>
      <c r="BX2245" s="104"/>
      <c r="BY2245" s="104"/>
      <c r="BZ2245" s="104"/>
      <c r="CA2245" s="104"/>
      <c r="CB2245" s="104"/>
      <c r="CC2245" s="104"/>
      <c r="CD2245" s="104"/>
      <c r="CE2245" s="104"/>
      <c r="CF2245" s="104"/>
      <c r="CG2245" s="104"/>
      <c r="CJ2245" s="104"/>
      <c r="CL2245" s="104"/>
      <c r="CM2245" s="104"/>
      <c r="CN2245" s="104"/>
      <c r="CO2245" s="104"/>
      <c r="CP2245" s="104"/>
      <c r="CQ2245" s="104"/>
      <c r="CR2245" s="104"/>
      <c r="CS2245" s="104"/>
      <c r="CT2245" s="104"/>
      <c r="CU2245" s="104"/>
    </row>
    <row r="2246" spans="1:99" ht="13" x14ac:dyDescent="0.3">
      <c r="A2246" s="104"/>
      <c r="B2246" s="104"/>
      <c r="C2246" s="104"/>
      <c r="D2246" s="104"/>
      <c r="E2246" s="104"/>
      <c r="F2246" s="104"/>
      <c r="G2246" s="104"/>
      <c r="H2246" s="104"/>
      <c r="I2246" s="104"/>
      <c r="J2246" s="104"/>
      <c r="K2246" s="104"/>
      <c r="L2246" s="104"/>
      <c r="M2246" s="104"/>
      <c r="P2246" s="104"/>
      <c r="Q2246" s="104"/>
      <c r="U2246" s="104"/>
      <c r="AQ2246" s="104"/>
      <c r="AR2246" s="104"/>
      <c r="AS2246" s="104"/>
      <c r="AT2246" s="104"/>
      <c r="AU2246" s="104"/>
      <c r="AV2246" s="104"/>
      <c r="AW2246" s="104"/>
      <c r="AX2246" s="104"/>
      <c r="AY2246" s="104"/>
      <c r="BH2246" s="104"/>
      <c r="BJ2246" s="104"/>
      <c r="BK2246" s="104"/>
      <c r="BL2246" s="104"/>
      <c r="BM2246" s="104"/>
      <c r="BN2246" s="104"/>
      <c r="BO2246" s="104"/>
      <c r="BP2246" s="104"/>
      <c r="BQ2246" s="104"/>
      <c r="BR2246" s="104"/>
      <c r="BS2246" s="104"/>
      <c r="BT2246" s="104"/>
      <c r="BV2246" s="104"/>
      <c r="BW2246" s="104"/>
      <c r="BX2246" s="104"/>
      <c r="BY2246" s="104"/>
      <c r="BZ2246" s="104"/>
      <c r="CA2246" s="104"/>
      <c r="CB2246" s="104"/>
      <c r="CC2246" s="104"/>
      <c r="CD2246" s="104"/>
      <c r="CE2246" s="104"/>
      <c r="CF2246" s="104"/>
      <c r="CG2246" s="104"/>
      <c r="CJ2246" s="104"/>
      <c r="CL2246" s="104"/>
      <c r="CM2246" s="104"/>
      <c r="CN2246" s="104"/>
      <c r="CO2246" s="104"/>
      <c r="CP2246" s="104"/>
      <c r="CQ2246" s="104"/>
      <c r="CR2246" s="104"/>
      <c r="CS2246" s="104"/>
      <c r="CT2246" s="104"/>
      <c r="CU2246" s="104"/>
    </row>
    <row r="2247" spans="1:99" ht="13" x14ac:dyDescent="0.3">
      <c r="A2247" s="104"/>
      <c r="B2247" s="104"/>
      <c r="C2247" s="104"/>
      <c r="D2247" s="104"/>
      <c r="E2247" s="104"/>
      <c r="F2247" s="104"/>
      <c r="G2247" s="104"/>
      <c r="H2247" s="104"/>
      <c r="I2247" s="104"/>
      <c r="J2247" s="104"/>
      <c r="K2247" s="104"/>
      <c r="L2247" s="104"/>
      <c r="M2247" s="104"/>
      <c r="P2247" s="104"/>
      <c r="Q2247" s="104"/>
      <c r="U2247" s="104"/>
      <c r="AQ2247" s="104"/>
      <c r="AR2247" s="104"/>
      <c r="AS2247" s="104"/>
      <c r="AT2247" s="104"/>
      <c r="AU2247" s="104"/>
      <c r="AV2247" s="104"/>
      <c r="AW2247" s="104"/>
      <c r="AX2247" s="104"/>
      <c r="AY2247" s="104"/>
      <c r="BH2247" s="104"/>
      <c r="BJ2247" s="104"/>
      <c r="BK2247" s="104"/>
      <c r="BL2247" s="104"/>
      <c r="BM2247" s="104"/>
      <c r="BN2247" s="104"/>
      <c r="BO2247" s="104"/>
      <c r="BP2247" s="104"/>
      <c r="BQ2247" s="104"/>
      <c r="BR2247" s="104"/>
      <c r="BS2247" s="104"/>
      <c r="BT2247" s="104"/>
      <c r="BV2247" s="104"/>
      <c r="BW2247" s="104"/>
      <c r="BX2247" s="104"/>
      <c r="BY2247" s="104"/>
      <c r="BZ2247" s="104"/>
      <c r="CA2247" s="104"/>
      <c r="CB2247" s="104"/>
      <c r="CC2247" s="104"/>
      <c r="CD2247" s="104"/>
      <c r="CE2247" s="104"/>
      <c r="CF2247" s="104"/>
      <c r="CG2247" s="104"/>
      <c r="CJ2247" s="104"/>
      <c r="CL2247" s="104"/>
      <c r="CM2247" s="104"/>
      <c r="CN2247" s="104"/>
      <c r="CO2247" s="104"/>
      <c r="CP2247" s="104"/>
      <c r="CQ2247" s="104"/>
      <c r="CR2247" s="104"/>
      <c r="CS2247" s="104"/>
      <c r="CT2247" s="104"/>
      <c r="CU2247" s="104"/>
    </row>
    <row r="2248" spans="1:99" ht="13" x14ac:dyDescent="0.3">
      <c r="A2248" s="104"/>
      <c r="B2248" s="104"/>
      <c r="C2248" s="104"/>
      <c r="D2248" s="104"/>
      <c r="E2248" s="104"/>
      <c r="F2248" s="104"/>
      <c r="G2248" s="104"/>
      <c r="H2248" s="104"/>
      <c r="I2248" s="104"/>
      <c r="J2248" s="104"/>
      <c r="K2248" s="104"/>
      <c r="L2248" s="104"/>
      <c r="M2248" s="104"/>
      <c r="P2248" s="104"/>
      <c r="Q2248" s="104"/>
      <c r="U2248" s="104"/>
      <c r="AQ2248" s="104"/>
      <c r="AR2248" s="104"/>
      <c r="AS2248" s="104"/>
      <c r="AT2248" s="104"/>
      <c r="AU2248" s="104"/>
      <c r="AV2248" s="104"/>
      <c r="AW2248" s="104"/>
      <c r="AX2248" s="104"/>
      <c r="AY2248" s="104"/>
      <c r="BH2248" s="104"/>
      <c r="BJ2248" s="104"/>
      <c r="BK2248" s="104"/>
      <c r="BL2248" s="104"/>
      <c r="BM2248" s="104"/>
      <c r="BN2248" s="104"/>
      <c r="BO2248" s="104"/>
      <c r="BP2248" s="104"/>
      <c r="BQ2248" s="104"/>
      <c r="BR2248" s="104"/>
      <c r="BS2248" s="104"/>
      <c r="BT2248" s="104"/>
      <c r="BV2248" s="104"/>
      <c r="BW2248" s="104"/>
      <c r="BX2248" s="104"/>
      <c r="BY2248" s="104"/>
      <c r="BZ2248" s="104"/>
      <c r="CA2248" s="104"/>
      <c r="CB2248" s="104"/>
      <c r="CC2248" s="104"/>
      <c r="CD2248" s="104"/>
      <c r="CE2248" s="104"/>
      <c r="CF2248" s="104"/>
      <c r="CG2248" s="104"/>
      <c r="CJ2248" s="104"/>
      <c r="CL2248" s="104"/>
      <c r="CM2248" s="104"/>
      <c r="CN2248" s="104"/>
      <c r="CO2248" s="104"/>
      <c r="CP2248" s="104"/>
      <c r="CQ2248" s="104"/>
      <c r="CR2248" s="104"/>
      <c r="CS2248" s="104"/>
      <c r="CT2248" s="104"/>
      <c r="CU2248" s="104"/>
    </row>
    <row r="2249" spans="1:99" ht="13" x14ac:dyDescent="0.3">
      <c r="A2249" s="104"/>
      <c r="B2249" s="104"/>
      <c r="C2249" s="104"/>
      <c r="D2249" s="104"/>
      <c r="E2249" s="104"/>
      <c r="F2249" s="104"/>
      <c r="G2249" s="104"/>
      <c r="H2249" s="104"/>
      <c r="I2249" s="104"/>
      <c r="J2249" s="104"/>
      <c r="K2249" s="104"/>
      <c r="L2249" s="104"/>
      <c r="M2249" s="104"/>
      <c r="P2249" s="104"/>
      <c r="Q2249" s="104"/>
      <c r="U2249" s="104"/>
      <c r="AQ2249" s="104"/>
      <c r="AR2249" s="104"/>
      <c r="AS2249" s="104"/>
      <c r="AT2249" s="104"/>
      <c r="AU2249" s="104"/>
      <c r="AV2249" s="104"/>
      <c r="AW2249" s="104"/>
      <c r="AX2249" s="104"/>
      <c r="AY2249" s="104"/>
      <c r="BH2249" s="104"/>
      <c r="BJ2249" s="104"/>
      <c r="BK2249" s="104"/>
      <c r="BL2249" s="104"/>
      <c r="BM2249" s="104"/>
      <c r="BN2249" s="104"/>
      <c r="BO2249" s="104"/>
      <c r="BP2249" s="104"/>
      <c r="BQ2249" s="104"/>
      <c r="BR2249" s="104"/>
      <c r="BS2249" s="104"/>
      <c r="BT2249" s="104"/>
      <c r="BV2249" s="104"/>
      <c r="BW2249" s="104"/>
      <c r="BX2249" s="104"/>
      <c r="BY2249" s="104"/>
      <c r="BZ2249" s="104"/>
      <c r="CA2249" s="104"/>
      <c r="CB2249" s="104"/>
      <c r="CC2249" s="104"/>
      <c r="CD2249" s="104"/>
      <c r="CE2249" s="104"/>
      <c r="CF2249" s="104"/>
      <c r="CG2249" s="104"/>
      <c r="CJ2249" s="104"/>
      <c r="CL2249" s="104"/>
      <c r="CM2249" s="104"/>
      <c r="CN2249" s="104"/>
      <c r="CO2249" s="104"/>
      <c r="CP2249" s="104"/>
      <c r="CQ2249" s="104"/>
      <c r="CR2249" s="104"/>
      <c r="CS2249" s="104"/>
      <c r="CT2249" s="104"/>
      <c r="CU2249" s="104"/>
    </row>
    <row r="2250" spans="1:99" ht="13" x14ac:dyDescent="0.3">
      <c r="A2250" s="104"/>
      <c r="B2250" s="104"/>
      <c r="C2250" s="104"/>
      <c r="D2250" s="104"/>
      <c r="E2250" s="104"/>
      <c r="F2250" s="104"/>
      <c r="G2250" s="104"/>
      <c r="H2250" s="104"/>
      <c r="I2250" s="104"/>
      <c r="J2250" s="104"/>
      <c r="K2250" s="104"/>
      <c r="L2250" s="104"/>
      <c r="M2250" s="104"/>
      <c r="P2250" s="104"/>
      <c r="Q2250" s="104"/>
      <c r="U2250" s="104"/>
      <c r="AQ2250" s="104"/>
      <c r="AR2250" s="104"/>
      <c r="AS2250" s="104"/>
      <c r="AT2250" s="104"/>
      <c r="AU2250" s="104"/>
      <c r="AV2250" s="104"/>
      <c r="AW2250" s="104"/>
      <c r="AX2250" s="104"/>
      <c r="AY2250" s="104"/>
      <c r="BH2250" s="104"/>
      <c r="BJ2250" s="104"/>
      <c r="BK2250" s="104"/>
      <c r="BL2250" s="104"/>
      <c r="BM2250" s="104"/>
      <c r="BN2250" s="104"/>
      <c r="BO2250" s="104"/>
      <c r="BP2250" s="104"/>
      <c r="BQ2250" s="104"/>
      <c r="BR2250" s="104"/>
      <c r="BS2250" s="104"/>
      <c r="BT2250" s="104"/>
      <c r="BV2250" s="104"/>
      <c r="BW2250" s="104"/>
      <c r="BX2250" s="104"/>
      <c r="BY2250" s="104"/>
      <c r="BZ2250" s="104"/>
      <c r="CA2250" s="104"/>
      <c r="CB2250" s="104"/>
      <c r="CC2250" s="104"/>
      <c r="CD2250" s="104"/>
      <c r="CE2250" s="104"/>
      <c r="CF2250" s="104"/>
      <c r="CG2250" s="104"/>
      <c r="CJ2250" s="104"/>
      <c r="CL2250" s="104"/>
      <c r="CM2250" s="104"/>
      <c r="CN2250" s="104"/>
      <c r="CO2250" s="104"/>
      <c r="CP2250" s="104"/>
      <c r="CQ2250" s="104"/>
      <c r="CR2250" s="104"/>
      <c r="CS2250" s="104"/>
      <c r="CT2250" s="104"/>
      <c r="CU2250" s="104"/>
    </row>
    <row r="2251" spans="1:99" ht="13" x14ac:dyDescent="0.3">
      <c r="A2251" s="104"/>
      <c r="B2251" s="104"/>
      <c r="C2251" s="104"/>
      <c r="D2251" s="104"/>
      <c r="E2251" s="104"/>
      <c r="F2251" s="104"/>
      <c r="G2251" s="104"/>
      <c r="H2251" s="104"/>
      <c r="I2251" s="104"/>
      <c r="J2251" s="104"/>
      <c r="K2251" s="104"/>
      <c r="L2251" s="104"/>
      <c r="M2251" s="104"/>
      <c r="P2251" s="104"/>
      <c r="Q2251" s="104"/>
      <c r="U2251" s="104"/>
      <c r="AQ2251" s="104"/>
      <c r="AR2251" s="104"/>
      <c r="AS2251" s="104"/>
      <c r="AT2251" s="104"/>
      <c r="AU2251" s="104"/>
      <c r="AV2251" s="104"/>
      <c r="AW2251" s="104"/>
      <c r="AX2251" s="104"/>
      <c r="AY2251" s="104"/>
      <c r="BH2251" s="104"/>
      <c r="BJ2251" s="104"/>
      <c r="BK2251" s="104"/>
      <c r="BL2251" s="104"/>
      <c r="BM2251" s="104"/>
      <c r="BN2251" s="104"/>
      <c r="BO2251" s="104"/>
      <c r="BP2251" s="104"/>
      <c r="BQ2251" s="104"/>
      <c r="BR2251" s="104"/>
      <c r="BS2251" s="104"/>
      <c r="BT2251" s="104"/>
      <c r="BV2251" s="104"/>
      <c r="BW2251" s="104"/>
      <c r="BX2251" s="104"/>
      <c r="BY2251" s="104"/>
      <c r="BZ2251" s="104"/>
      <c r="CA2251" s="104"/>
      <c r="CB2251" s="104"/>
      <c r="CC2251" s="104"/>
      <c r="CD2251" s="104"/>
      <c r="CE2251" s="104"/>
      <c r="CF2251" s="104"/>
      <c r="CG2251" s="104"/>
      <c r="CJ2251" s="104"/>
      <c r="CL2251" s="104"/>
      <c r="CM2251" s="104"/>
      <c r="CN2251" s="104"/>
      <c r="CO2251" s="104"/>
      <c r="CP2251" s="104"/>
      <c r="CQ2251" s="104"/>
      <c r="CR2251" s="104"/>
      <c r="CS2251" s="104"/>
      <c r="CT2251" s="104"/>
      <c r="CU2251" s="104"/>
    </row>
    <row r="2252" spans="1:99" ht="13" x14ac:dyDescent="0.3">
      <c r="A2252" s="104"/>
      <c r="B2252" s="104"/>
      <c r="C2252" s="104"/>
      <c r="D2252" s="104"/>
      <c r="E2252" s="104"/>
      <c r="F2252" s="104"/>
      <c r="G2252" s="104"/>
      <c r="H2252" s="104"/>
      <c r="I2252" s="104"/>
      <c r="J2252" s="104"/>
      <c r="K2252" s="104"/>
      <c r="L2252" s="104"/>
      <c r="M2252" s="104"/>
      <c r="P2252" s="104"/>
      <c r="Q2252" s="104"/>
      <c r="U2252" s="104"/>
      <c r="AQ2252" s="104"/>
      <c r="AR2252" s="104"/>
      <c r="AS2252" s="104"/>
      <c r="AT2252" s="104"/>
      <c r="AU2252" s="104"/>
      <c r="AV2252" s="104"/>
      <c r="AW2252" s="104"/>
      <c r="AX2252" s="104"/>
      <c r="AY2252" s="104"/>
      <c r="BH2252" s="104"/>
      <c r="BJ2252" s="104"/>
      <c r="BK2252" s="104"/>
      <c r="BL2252" s="104"/>
      <c r="BM2252" s="104"/>
      <c r="BN2252" s="104"/>
      <c r="BO2252" s="104"/>
      <c r="BP2252" s="104"/>
      <c r="BQ2252" s="104"/>
      <c r="BR2252" s="104"/>
      <c r="BS2252" s="104"/>
      <c r="BT2252" s="104"/>
      <c r="BV2252" s="104"/>
      <c r="BW2252" s="104"/>
      <c r="BX2252" s="104"/>
      <c r="BY2252" s="104"/>
      <c r="BZ2252" s="104"/>
      <c r="CA2252" s="104"/>
      <c r="CB2252" s="104"/>
      <c r="CC2252" s="104"/>
      <c r="CD2252" s="104"/>
      <c r="CE2252" s="104"/>
      <c r="CF2252" s="104"/>
      <c r="CG2252" s="104"/>
      <c r="CJ2252" s="104"/>
      <c r="CL2252" s="104"/>
      <c r="CM2252" s="104"/>
      <c r="CN2252" s="104"/>
      <c r="CO2252" s="104"/>
      <c r="CP2252" s="104"/>
      <c r="CQ2252" s="104"/>
      <c r="CR2252" s="104"/>
      <c r="CS2252" s="104"/>
      <c r="CT2252" s="104"/>
      <c r="CU2252" s="104"/>
    </row>
    <row r="2253" spans="1:99" ht="13" x14ac:dyDescent="0.3">
      <c r="A2253" s="104"/>
      <c r="B2253" s="104"/>
      <c r="C2253" s="104"/>
      <c r="D2253" s="104"/>
      <c r="E2253" s="104"/>
      <c r="F2253" s="104"/>
      <c r="G2253" s="104"/>
      <c r="H2253" s="104"/>
      <c r="I2253" s="104"/>
      <c r="J2253" s="104"/>
      <c r="K2253" s="104"/>
      <c r="L2253" s="104"/>
      <c r="M2253" s="104"/>
      <c r="P2253" s="104"/>
      <c r="Q2253" s="104"/>
      <c r="U2253" s="104"/>
      <c r="AQ2253" s="104"/>
      <c r="AR2253" s="104"/>
      <c r="AS2253" s="104"/>
      <c r="AT2253" s="104"/>
      <c r="AU2253" s="104"/>
      <c r="AV2253" s="104"/>
      <c r="AW2253" s="104"/>
      <c r="AX2253" s="104"/>
      <c r="AY2253" s="104"/>
      <c r="BH2253" s="104"/>
      <c r="BJ2253" s="104"/>
      <c r="BK2253" s="104"/>
      <c r="BL2253" s="104"/>
      <c r="BM2253" s="104"/>
      <c r="BN2253" s="104"/>
      <c r="BO2253" s="104"/>
      <c r="BP2253" s="104"/>
      <c r="BQ2253" s="104"/>
      <c r="BR2253" s="104"/>
      <c r="BS2253" s="104"/>
      <c r="BT2253" s="104"/>
      <c r="BV2253" s="104"/>
      <c r="BW2253" s="104"/>
      <c r="BX2253" s="104"/>
      <c r="BY2253" s="104"/>
      <c r="BZ2253" s="104"/>
      <c r="CA2253" s="104"/>
      <c r="CB2253" s="104"/>
      <c r="CC2253" s="104"/>
      <c r="CD2253" s="104"/>
      <c r="CE2253" s="104"/>
      <c r="CF2253" s="104"/>
      <c r="CG2253" s="104"/>
      <c r="CJ2253" s="104"/>
      <c r="CL2253" s="104"/>
      <c r="CM2253" s="104"/>
      <c r="CN2253" s="104"/>
      <c r="CO2253" s="104"/>
      <c r="CP2253" s="104"/>
      <c r="CQ2253" s="104"/>
      <c r="CR2253" s="104"/>
      <c r="CS2253" s="104"/>
      <c r="CT2253" s="104"/>
      <c r="CU2253" s="104"/>
    </row>
    <row r="2254" spans="1:99" ht="13" x14ac:dyDescent="0.3">
      <c r="A2254" s="104"/>
      <c r="B2254" s="104"/>
      <c r="C2254" s="104"/>
      <c r="D2254" s="104"/>
      <c r="E2254" s="104"/>
      <c r="F2254" s="104"/>
      <c r="G2254" s="104"/>
      <c r="H2254" s="104"/>
      <c r="I2254" s="104"/>
      <c r="J2254" s="104"/>
      <c r="K2254" s="104"/>
      <c r="L2254" s="104"/>
      <c r="M2254" s="104"/>
      <c r="P2254" s="104"/>
      <c r="Q2254" s="104"/>
      <c r="U2254" s="104"/>
      <c r="AQ2254" s="104"/>
      <c r="AR2254" s="104"/>
      <c r="AS2254" s="104"/>
      <c r="AT2254" s="104"/>
      <c r="AU2254" s="104"/>
      <c r="AV2254" s="104"/>
      <c r="AW2254" s="104"/>
      <c r="AX2254" s="104"/>
      <c r="AY2254" s="104"/>
      <c r="BH2254" s="104"/>
      <c r="BJ2254" s="104"/>
      <c r="BK2254" s="104"/>
      <c r="BL2254" s="104"/>
      <c r="BM2254" s="104"/>
      <c r="BN2254" s="104"/>
      <c r="BO2254" s="104"/>
      <c r="BP2254" s="104"/>
      <c r="BQ2254" s="104"/>
      <c r="BR2254" s="104"/>
      <c r="BS2254" s="104"/>
      <c r="BT2254" s="104"/>
      <c r="BV2254" s="104"/>
      <c r="BW2254" s="104"/>
      <c r="BX2254" s="104"/>
      <c r="BY2254" s="104"/>
      <c r="BZ2254" s="104"/>
      <c r="CA2254" s="104"/>
      <c r="CB2254" s="104"/>
      <c r="CC2254" s="104"/>
      <c r="CD2254" s="104"/>
      <c r="CE2254" s="104"/>
      <c r="CF2254" s="104"/>
      <c r="CG2254" s="104"/>
      <c r="CJ2254" s="104"/>
      <c r="CL2254" s="104"/>
      <c r="CM2254" s="104"/>
      <c r="CN2254" s="104"/>
      <c r="CO2254" s="104"/>
      <c r="CP2254" s="104"/>
      <c r="CQ2254" s="104"/>
      <c r="CR2254" s="104"/>
      <c r="CS2254" s="104"/>
      <c r="CT2254" s="104"/>
      <c r="CU2254" s="104"/>
    </row>
    <row r="2255" spans="1:99" ht="13" x14ac:dyDescent="0.3">
      <c r="A2255" s="104"/>
      <c r="B2255" s="104"/>
      <c r="C2255" s="104"/>
      <c r="D2255" s="104"/>
      <c r="E2255" s="104"/>
      <c r="F2255" s="104"/>
      <c r="G2255" s="104"/>
      <c r="H2255" s="104"/>
      <c r="I2255" s="104"/>
      <c r="J2255" s="104"/>
      <c r="K2255" s="104"/>
      <c r="L2255" s="104"/>
      <c r="M2255" s="104"/>
      <c r="P2255" s="104"/>
      <c r="Q2255" s="104"/>
      <c r="U2255" s="104"/>
      <c r="AQ2255" s="104"/>
      <c r="AR2255" s="104"/>
      <c r="AS2255" s="104"/>
      <c r="AT2255" s="104"/>
      <c r="AU2255" s="104"/>
      <c r="AV2255" s="104"/>
      <c r="AW2255" s="104"/>
      <c r="AX2255" s="104"/>
      <c r="AY2255" s="104"/>
      <c r="BH2255" s="104"/>
      <c r="BJ2255" s="104"/>
      <c r="BK2255" s="104"/>
      <c r="BL2255" s="104"/>
      <c r="BM2255" s="104"/>
      <c r="BN2255" s="104"/>
      <c r="BO2255" s="104"/>
      <c r="BP2255" s="104"/>
      <c r="BQ2255" s="104"/>
      <c r="BR2255" s="104"/>
      <c r="BS2255" s="104"/>
      <c r="BT2255" s="104"/>
      <c r="BV2255" s="104"/>
      <c r="BW2255" s="104"/>
      <c r="BX2255" s="104"/>
      <c r="BY2255" s="104"/>
      <c r="BZ2255" s="104"/>
      <c r="CA2255" s="104"/>
      <c r="CB2255" s="104"/>
      <c r="CC2255" s="104"/>
      <c r="CD2255" s="104"/>
      <c r="CE2255" s="104"/>
      <c r="CF2255" s="104"/>
      <c r="CG2255" s="104"/>
      <c r="CJ2255" s="104"/>
      <c r="CL2255" s="104"/>
      <c r="CM2255" s="104"/>
      <c r="CN2255" s="104"/>
      <c r="CO2255" s="104"/>
      <c r="CP2255" s="104"/>
      <c r="CQ2255" s="104"/>
      <c r="CR2255" s="104"/>
      <c r="CS2255" s="104"/>
      <c r="CT2255" s="104"/>
      <c r="CU2255" s="104"/>
    </row>
    <row r="2256" spans="1:99" ht="13" x14ac:dyDescent="0.3">
      <c r="A2256" s="104"/>
      <c r="B2256" s="104"/>
      <c r="C2256" s="104"/>
      <c r="D2256" s="104"/>
      <c r="E2256" s="104"/>
      <c r="F2256" s="104"/>
      <c r="G2256" s="104"/>
      <c r="H2256" s="104"/>
      <c r="I2256" s="104"/>
      <c r="J2256" s="104"/>
      <c r="K2256" s="104"/>
      <c r="L2256" s="104"/>
      <c r="M2256" s="104"/>
      <c r="P2256" s="104"/>
      <c r="Q2256" s="104"/>
      <c r="U2256" s="104"/>
      <c r="AQ2256" s="104"/>
      <c r="AR2256" s="104"/>
      <c r="AS2256" s="104"/>
      <c r="AT2256" s="104"/>
      <c r="AU2256" s="104"/>
      <c r="AV2256" s="104"/>
      <c r="AW2256" s="104"/>
      <c r="AX2256" s="104"/>
      <c r="AY2256" s="104"/>
      <c r="BH2256" s="104"/>
      <c r="BJ2256" s="104"/>
      <c r="BK2256" s="104"/>
      <c r="BL2256" s="104"/>
      <c r="BM2256" s="104"/>
      <c r="BN2256" s="104"/>
      <c r="BO2256" s="104"/>
      <c r="BP2256" s="104"/>
      <c r="BQ2256" s="104"/>
      <c r="BR2256" s="104"/>
      <c r="BS2256" s="104"/>
      <c r="BT2256" s="104"/>
      <c r="BV2256" s="104"/>
      <c r="BW2256" s="104"/>
      <c r="BX2256" s="104"/>
      <c r="BY2256" s="104"/>
      <c r="BZ2256" s="104"/>
      <c r="CA2256" s="104"/>
      <c r="CB2256" s="104"/>
      <c r="CC2256" s="104"/>
      <c r="CD2256" s="104"/>
      <c r="CE2256" s="104"/>
      <c r="CF2256" s="104"/>
      <c r="CG2256" s="104"/>
      <c r="CJ2256" s="104"/>
      <c r="CL2256" s="104"/>
      <c r="CM2256" s="104"/>
      <c r="CN2256" s="104"/>
      <c r="CO2256" s="104"/>
      <c r="CP2256" s="104"/>
      <c r="CQ2256" s="104"/>
      <c r="CR2256" s="104"/>
      <c r="CS2256" s="104"/>
      <c r="CT2256" s="104"/>
      <c r="CU2256" s="104"/>
    </row>
    <row r="2257" spans="1:99" ht="13" x14ac:dyDescent="0.3">
      <c r="A2257" s="104"/>
      <c r="B2257" s="104"/>
      <c r="C2257" s="104"/>
      <c r="D2257" s="104"/>
      <c r="E2257" s="104"/>
      <c r="F2257" s="104"/>
      <c r="G2257" s="104"/>
      <c r="H2257" s="104"/>
      <c r="I2257" s="104"/>
      <c r="J2257" s="104"/>
      <c r="K2257" s="104"/>
      <c r="L2257" s="104"/>
      <c r="M2257" s="104"/>
      <c r="P2257" s="104"/>
      <c r="Q2257" s="104"/>
      <c r="U2257" s="104"/>
      <c r="AQ2257" s="104"/>
      <c r="AR2257" s="104"/>
      <c r="AS2257" s="104"/>
      <c r="AT2257" s="104"/>
      <c r="AU2257" s="104"/>
      <c r="AV2257" s="104"/>
      <c r="AW2257" s="104"/>
      <c r="AX2257" s="104"/>
      <c r="AY2257" s="104"/>
      <c r="BH2257" s="104"/>
      <c r="BJ2257" s="104"/>
      <c r="BK2257" s="104"/>
      <c r="BL2257" s="104"/>
      <c r="BM2257" s="104"/>
      <c r="BN2257" s="104"/>
      <c r="BO2257" s="104"/>
      <c r="BP2257" s="104"/>
      <c r="BQ2257" s="104"/>
      <c r="BR2257" s="104"/>
      <c r="BS2257" s="104"/>
      <c r="BT2257" s="104"/>
      <c r="BV2257" s="104"/>
      <c r="BW2257" s="104"/>
      <c r="BX2257" s="104"/>
      <c r="BY2257" s="104"/>
      <c r="BZ2257" s="104"/>
      <c r="CA2257" s="104"/>
      <c r="CB2257" s="104"/>
      <c r="CC2257" s="104"/>
      <c r="CD2257" s="104"/>
      <c r="CE2257" s="104"/>
      <c r="CF2257" s="104"/>
      <c r="CG2257" s="104"/>
      <c r="CJ2257" s="104"/>
      <c r="CL2257" s="104"/>
      <c r="CM2257" s="104"/>
      <c r="CN2257" s="104"/>
      <c r="CO2257" s="104"/>
      <c r="CP2257" s="104"/>
      <c r="CQ2257" s="104"/>
      <c r="CR2257" s="104"/>
      <c r="CS2257" s="104"/>
      <c r="CT2257" s="104"/>
      <c r="CU2257" s="104"/>
    </row>
    <row r="2258" spans="1:99" ht="13" x14ac:dyDescent="0.3">
      <c r="A2258" s="104"/>
      <c r="B2258" s="104"/>
      <c r="C2258" s="104"/>
      <c r="D2258" s="104"/>
      <c r="E2258" s="104"/>
      <c r="F2258" s="104"/>
      <c r="G2258" s="104"/>
      <c r="H2258" s="104"/>
      <c r="I2258" s="104"/>
      <c r="J2258" s="104"/>
      <c r="K2258" s="104"/>
      <c r="L2258" s="104"/>
      <c r="M2258" s="104"/>
      <c r="P2258" s="104"/>
      <c r="Q2258" s="104"/>
      <c r="U2258" s="104"/>
      <c r="AQ2258" s="104"/>
      <c r="AR2258" s="104"/>
      <c r="AS2258" s="104"/>
      <c r="AT2258" s="104"/>
      <c r="AU2258" s="104"/>
      <c r="AV2258" s="104"/>
      <c r="AW2258" s="104"/>
      <c r="AX2258" s="104"/>
      <c r="AY2258" s="104"/>
      <c r="BH2258" s="104"/>
      <c r="BJ2258" s="104"/>
      <c r="BK2258" s="104"/>
      <c r="BL2258" s="104"/>
      <c r="BM2258" s="104"/>
      <c r="BN2258" s="104"/>
      <c r="BO2258" s="104"/>
      <c r="BP2258" s="104"/>
      <c r="BQ2258" s="104"/>
      <c r="BR2258" s="104"/>
      <c r="BS2258" s="104"/>
      <c r="BT2258" s="104"/>
      <c r="BV2258" s="104"/>
      <c r="BW2258" s="104"/>
      <c r="BX2258" s="104"/>
      <c r="BY2258" s="104"/>
      <c r="BZ2258" s="104"/>
      <c r="CA2258" s="104"/>
      <c r="CB2258" s="104"/>
      <c r="CC2258" s="104"/>
      <c r="CD2258" s="104"/>
      <c r="CE2258" s="104"/>
      <c r="CF2258" s="104"/>
      <c r="CG2258" s="104"/>
      <c r="CJ2258" s="104"/>
      <c r="CL2258" s="104"/>
      <c r="CM2258" s="104"/>
      <c r="CN2258" s="104"/>
      <c r="CO2258" s="104"/>
      <c r="CP2258" s="104"/>
      <c r="CQ2258" s="104"/>
      <c r="CR2258" s="104"/>
      <c r="CS2258" s="104"/>
      <c r="CT2258" s="104"/>
      <c r="CU2258" s="104"/>
    </row>
    <row r="2259" spans="1:99" ht="13" x14ac:dyDescent="0.3">
      <c r="A2259" s="104"/>
      <c r="B2259" s="104"/>
      <c r="C2259" s="104"/>
      <c r="D2259" s="104"/>
      <c r="E2259" s="104"/>
      <c r="F2259" s="104"/>
      <c r="G2259" s="104"/>
      <c r="H2259" s="104"/>
      <c r="I2259" s="104"/>
      <c r="J2259" s="104"/>
      <c r="K2259" s="104"/>
      <c r="L2259" s="104"/>
      <c r="M2259" s="104"/>
      <c r="P2259" s="104"/>
      <c r="Q2259" s="104"/>
      <c r="U2259" s="104"/>
      <c r="AQ2259" s="104"/>
      <c r="AR2259" s="104"/>
      <c r="AS2259" s="104"/>
      <c r="AT2259" s="104"/>
      <c r="AU2259" s="104"/>
      <c r="AV2259" s="104"/>
      <c r="AW2259" s="104"/>
      <c r="AX2259" s="104"/>
      <c r="AY2259" s="104"/>
      <c r="BH2259" s="104"/>
      <c r="BJ2259" s="104"/>
      <c r="BK2259" s="104"/>
      <c r="BL2259" s="104"/>
      <c r="BM2259" s="104"/>
      <c r="BN2259" s="104"/>
      <c r="BO2259" s="104"/>
      <c r="BP2259" s="104"/>
      <c r="BQ2259" s="104"/>
      <c r="BR2259" s="104"/>
      <c r="BS2259" s="104"/>
      <c r="BT2259" s="104"/>
      <c r="BV2259" s="104"/>
      <c r="BW2259" s="104"/>
      <c r="BX2259" s="104"/>
      <c r="BY2259" s="104"/>
      <c r="BZ2259" s="104"/>
      <c r="CA2259" s="104"/>
      <c r="CB2259" s="104"/>
      <c r="CC2259" s="104"/>
      <c r="CD2259" s="104"/>
      <c r="CE2259" s="104"/>
      <c r="CF2259" s="104"/>
      <c r="CG2259" s="104"/>
      <c r="CJ2259" s="104"/>
      <c r="CL2259" s="104"/>
      <c r="CM2259" s="104"/>
      <c r="CN2259" s="104"/>
      <c r="CO2259" s="104"/>
      <c r="CP2259" s="104"/>
      <c r="CQ2259" s="104"/>
      <c r="CR2259" s="104"/>
      <c r="CS2259" s="104"/>
      <c r="CT2259" s="104"/>
      <c r="CU2259" s="104"/>
    </row>
    <row r="2260" spans="1:99" ht="13" x14ac:dyDescent="0.3">
      <c r="A2260" s="104"/>
      <c r="B2260" s="104"/>
      <c r="C2260" s="104"/>
      <c r="D2260" s="104"/>
      <c r="E2260" s="104"/>
      <c r="F2260" s="104"/>
      <c r="G2260" s="104"/>
      <c r="H2260" s="104"/>
      <c r="I2260" s="104"/>
      <c r="J2260" s="104"/>
      <c r="K2260" s="104"/>
      <c r="L2260" s="104"/>
      <c r="M2260" s="104"/>
      <c r="P2260" s="104"/>
      <c r="Q2260" s="104"/>
      <c r="U2260" s="104"/>
      <c r="AQ2260" s="104"/>
      <c r="AR2260" s="104"/>
      <c r="AS2260" s="104"/>
      <c r="AT2260" s="104"/>
      <c r="AU2260" s="104"/>
      <c r="AV2260" s="104"/>
      <c r="AW2260" s="104"/>
      <c r="AX2260" s="104"/>
      <c r="AY2260" s="104"/>
      <c r="BH2260" s="104"/>
      <c r="BJ2260" s="104"/>
      <c r="BK2260" s="104"/>
      <c r="BL2260" s="104"/>
      <c r="BM2260" s="104"/>
      <c r="BN2260" s="104"/>
      <c r="BO2260" s="104"/>
      <c r="BP2260" s="104"/>
      <c r="BQ2260" s="104"/>
      <c r="BR2260" s="104"/>
      <c r="BS2260" s="104"/>
      <c r="BT2260" s="104"/>
      <c r="BV2260" s="104"/>
      <c r="BW2260" s="104"/>
      <c r="BX2260" s="104"/>
      <c r="BY2260" s="104"/>
      <c r="BZ2260" s="104"/>
      <c r="CA2260" s="104"/>
      <c r="CB2260" s="104"/>
      <c r="CC2260" s="104"/>
      <c r="CD2260" s="104"/>
      <c r="CE2260" s="104"/>
      <c r="CF2260" s="104"/>
      <c r="CG2260" s="104"/>
      <c r="CJ2260" s="104"/>
      <c r="CL2260" s="104"/>
      <c r="CM2260" s="104"/>
      <c r="CN2260" s="104"/>
      <c r="CO2260" s="104"/>
      <c r="CP2260" s="104"/>
      <c r="CQ2260" s="104"/>
      <c r="CR2260" s="104"/>
      <c r="CS2260" s="104"/>
      <c r="CT2260" s="104"/>
      <c r="CU2260" s="104"/>
    </row>
    <row r="2261" spans="1:99" ht="13" x14ac:dyDescent="0.3">
      <c r="A2261" s="104"/>
      <c r="B2261" s="104"/>
      <c r="C2261" s="104"/>
      <c r="D2261" s="104"/>
      <c r="E2261" s="104"/>
      <c r="F2261" s="104"/>
      <c r="G2261" s="104"/>
      <c r="H2261" s="104"/>
      <c r="I2261" s="104"/>
      <c r="J2261" s="104"/>
      <c r="K2261" s="104"/>
      <c r="L2261" s="104"/>
      <c r="M2261" s="104"/>
      <c r="P2261" s="104"/>
      <c r="Q2261" s="104"/>
      <c r="U2261" s="104"/>
      <c r="AQ2261" s="104"/>
      <c r="AR2261" s="104"/>
      <c r="AS2261" s="104"/>
      <c r="AT2261" s="104"/>
      <c r="AU2261" s="104"/>
      <c r="AV2261" s="104"/>
      <c r="AW2261" s="104"/>
      <c r="AX2261" s="104"/>
      <c r="AY2261" s="104"/>
      <c r="BH2261" s="104"/>
      <c r="BJ2261" s="104"/>
      <c r="BK2261" s="104"/>
      <c r="BL2261" s="104"/>
      <c r="BM2261" s="104"/>
      <c r="BN2261" s="104"/>
      <c r="BO2261" s="104"/>
      <c r="BP2261" s="104"/>
      <c r="BQ2261" s="104"/>
      <c r="BR2261" s="104"/>
      <c r="BS2261" s="104"/>
      <c r="BT2261" s="104"/>
      <c r="BV2261" s="104"/>
      <c r="BW2261" s="104"/>
      <c r="BX2261" s="104"/>
      <c r="BY2261" s="104"/>
      <c r="BZ2261" s="104"/>
      <c r="CA2261" s="104"/>
      <c r="CB2261" s="104"/>
      <c r="CC2261" s="104"/>
      <c r="CD2261" s="104"/>
      <c r="CE2261" s="104"/>
      <c r="CF2261" s="104"/>
      <c r="CG2261" s="104"/>
      <c r="CJ2261" s="104"/>
      <c r="CL2261" s="104"/>
      <c r="CM2261" s="104"/>
      <c r="CN2261" s="104"/>
      <c r="CO2261" s="104"/>
      <c r="CP2261" s="104"/>
      <c r="CQ2261" s="104"/>
      <c r="CR2261" s="104"/>
      <c r="CS2261" s="104"/>
      <c r="CT2261" s="104"/>
      <c r="CU2261" s="104"/>
    </row>
    <row r="2262" spans="1:99" ht="13" x14ac:dyDescent="0.3">
      <c r="A2262" s="104"/>
      <c r="B2262" s="104"/>
      <c r="C2262" s="104"/>
      <c r="D2262" s="104"/>
      <c r="E2262" s="104"/>
      <c r="F2262" s="104"/>
      <c r="G2262" s="104"/>
      <c r="H2262" s="104"/>
      <c r="I2262" s="104"/>
      <c r="J2262" s="104"/>
      <c r="K2262" s="104"/>
      <c r="L2262" s="104"/>
      <c r="M2262" s="104"/>
      <c r="P2262" s="104"/>
      <c r="Q2262" s="104"/>
      <c r="U2262" s="104"/>
      <c r="AQ2262" s="104"/>
      <c r="AR2262" s="104"/>
      <c r="AS2262" s="104"/>
      <c r="AT2262" s="104"/>
      <c r="AU2262" s="104"/>
      <c r="AV2262" s="104"/>
      <c r="AW2262" s="104"/>
      <c r="AX2262" s="104"/>
      <c r="AY2262" s="104"/>
      <c r="BH2262" s="104"/>
      <c r="BJ2262" s="104"/>
      <c r="BK2262" s="104"/>
      <c r="BL2262" s="104"/>
      <c r="BM2262" s="104"/>
      <c r="BN2262" s="104"/>
      <c r="BO2262" s="104"/>
      <c r="BP2262" s="104"/>
      <c r="BQ2262" s="104"/>
      <c r="BR2262" s="104"/>
      <c r="BS2262" s="104"/>
      <c r="BT2262" s="104"/>
      <c r="BV2262" s="104"/>
      <c r="BW2262" s="104"/>
      <c r="BX2262" s="104"/>
      <c r="BY2262" s="104"/>
      <c r="BZ2262" s="104"/>
      <c r="CA2262" s="104"/>
      <c r="CB2262" s="104"/>
      <c r="CC2262" s="104"/>
      <c r="CD2262" s="104"/>
      <c r="CE2262" s="104"/>
      <c r="CF2262" s="104"/>
      <c r="CG2262" s="104"/>
      <c r="CJ2262" s="104"/>
      <c r="CL2262" s="104"/>
      <c r="CM2262" s="104"/>
      <c r="CN2262" s="104"/>
      <c r="CO2262" s="104"/>
      <c r="CP2262" s="104"/>
      <c r="CQ2262" s="104"/>
      <c r="CR2262" s="104"/>
      <c r="CS2262" s="104"/>
      <c r="CT2262" s="104"/>
      <c r="CU2262" s="104"/>
    </row>
    <row r="2263" spans="1:99" ht="13" x14ac:dyDescent="0.3">
      <c r="A2263" s="104"/>
      <c r="B2263" s="104"/>
      <c r="C2263" s="104"/>
      <c r="D2263" s="104"/>
      <c r="E2263" s="104"/>
      <c r="F2263" s="104"/>
      <c r="G2263" s="104"/>
      <c r="H2263" s="104"/>
      <c r="I2263" s="104"/>
      <c r="J2263" s="104"/>
      <c r="K2263" s="104"/>
      <c r="L2263" s="104"/>
      <c r="M2263" s="104"/>
      <c r="P2263" s="104"/>
      <c r="Q2263" s="104"/>
      <c r="U2263" s="104"/>
      <c r="AQ2263" s="104"/>
      <c r="AR2263" s="104"/>
      <c r="AS2263" s="104"/>
      <c r="AT2263" s="104"/>
      <c r="AU2263" s="104"/>
      <c r="AV2263" s="104"/>
      <c r="AW2263" s="104"/>
      <c r="AX2263" s="104"/>
      <c r="AY2263" s="104"/>
      <c r="BH2263" s="104"/>
      <c r="BJ2263" s="104"/>
      <c r="BK2263" s="104"/>
      <c r="BL2263" s="104"/>
      <c r="BM2263" s="104"/>
      <c r="BN2263" s="104"/>
      <c r="BO2263" s="104"/>
      <c r="BP2263" s="104"/>
      <c r="BQ2263" s="104"/>
      <c r="BR2263" s="104"/>
      <c r="BS2263" s="104"/>
      <c r="BT2263" s="104"/>
      <c r="BV2263" s="104"/>
      <c r="BW2263" s="104"/>
      <c r="BX2263" s="104"/>
      <c r="BY2263" s="104"/>
      <c r="BZ2263" s="104"/>
      <c r="CA2263" s="104"/>
      <c r="CB2263" s="104"/>
      <c r="CC2263" s="104"/>
      <c r="CD2263" s="104"/>
      <c r="CE2263" s="104"/>
      <c r="CF2263" s="104"/>
      <c r="CG2263" s="104"/>
      <c r="CJ2263" s="104"/>
      <c r="CL2263" s="104"/>
      <c r="CM2263" s="104"/>
      <c r="CN2263" s="104"/>
      <c r="CO2263" s="104"/>
      <c r="CP2263" s="104"/>
      <c r="CQ2263" s="104"/>
      <c r="CR2263" s="104"/>
      <c r="CS2263" s="104"/>
      <c r="CT2263" s="104"/>
      <c r="CU2263" s="104"/>
    </row>
    <row r="2264" spans="1:99" ht="13" x14ac:dyDescent="0.3">
      <c r="A2264" s="104"/>
      <c r="B2264" s="104"/>
      <c r="C2264" s="104"/>
      <c r="D2264" s="104"/>
      <c r="E2264" s="104"/>
      <c r="F2264" s="104"/>
      <c r="G2264" s="104"/>
      <c r="H2264" s="104"/>
      <c r="I2264" s="104"/>
      <c r="J2264" s="104"/>
      <c r="K2264" s="104"/>
      <c r="L2264" s="104"/>
      <c r="M2264" s="104"/>
      <c r="P2264" s="104"/>
      <c r="Q2264" s="104"/>
      <c r="U2264" s="104"/>
      <c r="AQ2264" s="104"/>
      <c r="AR2264" s="104"/>
      <c r="AS2264" s="104"/>
      <c r="AT2264" s="104"/>
      <c r="AU2264" s="104"/>
      <c r="AV2264" s="104"/>
      <c r="AW2264" s="104"/>
      <c r="AX2264" s="104"/>
      <c r="AY2264" s="104"/>
      <c r="BH2264" s="104"/>
      <c r="BJ2264" s="104"/>
      <c r="BK2264" s="104"/>
      <c r="BL2264" s="104"/>
      <c r="BM2264" s="104"/>
      <c r="BN2264" s="104"/>
      <c r="BO2264" s="104"/>
      <c r="BP2264" s="104"/>
      <c r="BQ2264" s="104"/>
      <c r="BR2264" s="104"/>
      <c r="BS2264" s="104"/>
      <c r="BT2264" s="104"/>
      <c r="BV2264" s="104"/>
      <c r="BW2264" s="104"/>
      <c r="BX2264" s="104"/>
      <c r="BY2264" s="104"/>
      <c r="BZ2264" s="104"/>
      <c r="CA2264" s="104"/>
      <c r="CB2264" s="104"/>
      <c r="CC2264" s="104"/>
      <c r="CD2264" s="104"/>
      <c r="CE2264" s="104"/>
      <c r="CF2264" s="104"/>
      <c r="CG2264" s="104"/>
      <c r="CJ2264" s="104"/>
      <c r="CL2264" s="104"/>
      <c r="CM2264" s="104"/>
      <c r="CN2264" s="104"/>
      <c r="CO2264" s="104"/>
      <c r="CP2264" s="104"/>
      <c r="CQ2264" s="104"/>
      <c r="CR2264" s="104"/>
      <c r="CS2264" s="104"/>
      <c r="CT2264" s="104"/>
      <c r="CU2264" s="104"/>
    </row>
    <row r="2265" spans="1:99" ht="13" x14ac:dyDescent="0.3">
      <c r="A2265" s="104"/>
      <c r="B2265" s="104"/>
      <c r="C2265" s="104"/>
      <c r="D2265" s="104"/>
      <c r="E2265" s="104"/>
      <c r="F2265" s="104"/>
      <c r="G2265" s="104"/>
      <c r="H2265" s="104"/>
      <c r="I2265" s="104"/>
      <c r="J2265" s="104"/>
      <c r="K2265" s="104"/>
      <c r="L2265" s="104"/>
      <c r="M2265" s="104"/>
      <c r="P2265" s="104"/>
      <c r="Q2265" s="104"/>
      <c r="U2265" s="104"/>
      <c r="AQ2265" s="104"/>
      <c r="AR2265" s="104"/>
      <c r="AS2265" s="104"/>
      <c r="AT2265" s="104"/>
      <c r="AU2265" s="104"/>
      <c r="AV2265" s="104"/>
      <c r="AW2265" s="104"/>
      <c r="AX2265" s="104"/>
      <c r="AY2265" s="104"/>
      <c r="BH2265" s="104"/>
      <c r="BJ2265" s="104"/>
      <c r="BK2265" s="104"/>
      <c r="BL2265" s="104"/>
      <c r="BM2265" s="104"/>
      <c r="BN2265" s="104"/>
      <c r="BO2265" s="104"/>
      <c r="BP2265" s="104"/>
      <c r="BQ2265" s="104"/>
      <c r="BR2265" s="104"/>
      <c r="BS2265" s="104"/>
      <c r="BT2265" s="104"/>
      <c r="BV2265" s="104"/>
      <c r="BW2265" s="104"/>
      <c r="BX2265" s="104"/>
      <c r="BY2265" s="104"/>
      <c r="BZ2265" s="104"/>
      <c r="CA2265" s="104"/>
      <c r="CB2265" s="104"/>
      <c r="CC2265" s="104"/>
      <c r="CD2265" s="104"/>
      <c r="CE2265" s="104"/>
      <c r="CF2265" s="104"/>
      <c r="CG2265" s="104"/>
      <c r="CJ2265" s="104"/>
      <c r="CL2265" s="104"/>
      <c r="CM2265" s="104"/>
      <c r="CN2265" s="104"/>
      <c r="CO2265" s="104"/>
      <c r="CP2265" s="104"/>
      <c r="CQ2265" s="104"/>
      <c r="CR2265" s="104"/>
      <c r="CS2265" s="104"/>
      <c r="CT2265" s="104"/>
      <c r="CU2265" s="104"/>
    </row>
    <row r="2266" spans="1:99" ht="13" x14ac:dyDescent="0.3">
      <c r="A2266" s="104"/>
      <c r="B2266" s="104"/>
      <c r="C2266" s="104"/>
      <c r="D2266" s="104"/>
      <c r="E2266" s="104"/>
      <c r="F2266" s="104"/>
      <c r="G2266" s="104"/>
      <c r="H2266" s="104"/>
      <c r="I2266" s="104"/>
      <c r="J2266" s="104"/>
      <c r="K2266" s="104"/>
      <c r="L2266" s="104"/>
      <c r="M2266" s="104"/>
      <c r="P2266" s="104"/>
      <c r="Q2266" s="104"/>
      <c r="U2266" s="104"/>
      <c r="AQ2266" s="104"/>
      <c r="AR2266" s="104"/>
      <c r="AS2266" s="104"/>
      <c r="AT2266" s="104"/>
      <c r="AU2266" s="104"/>
      <c r="AV2266" s="104"/>
      <c r="AW2266" s="104"/>
      <c r="AX2266" s="104"/>
      <c r="AY2266" s="104"/>
      <c r="BH2266" s="104"/>
      <c r="BJ2266" s="104"/>
      <c r="BK2266" s="104"/>
      <c r="BL2266" s="104"/>
      <c r="BM2266" s="104"/>
      <c r="BN2266" s="104"/>
      <c r="BO2266" s="104"/>
      <c r="BP2266" s="104"/>
      <c r="BQ2266" s="104"/>
      <c r="BR2266" s="104"/>
      <c r="BS2266" s="104"/>
      <c r="BT2266" s="104"/>
      <c r="BV2266" s="104"/>
      <c r="BW2266" s="104"/>
      <c r="BX2266" s="104"/>
      <c r="BY2266" s="104"/>
      <c r="BZ2266" s="104"/>
      <c r="CA2266" s="104"/>
      <c r="CB2266" s="104"/>
      <c r="CC2266" s="104"/>
      <c r="CD2266" s="104"/>
      <c r="CE2266" s="104"/>
      <c r="CF2266" s="104"/>
      <c r="CG2266" s="104"/>
      <c r="CJ2266" s="104"/>
      <c r="CL2266" s="104"/>
      <c r="CM2266" s="104"/>
      <c r="CN2266" s="104"/>
      <c r="CO2266" s="104"/>
      <c r="CP2266" s="104"/>
      <c r="CQ2266" s="104"/>
      <c r="CR2266" s="104"/>
      <c r="CS2266" s="104"/>
      <c r="CT2266" s="104"/>
      <c r="CU2266" s="104"/>
    </row>
    <row r="2267" spans="1:99" ht="13" x14ac:dyDescent="0.3">
      <c r="A2267" s="104"/>
      <c r="B2267" s="104"/>
      <c r="C2267" s="104"/>
      <c r="D2267" s="104"/>
      <c r="E2267" s="104"/>
      <c r="F2267" s="104"/>
      <c r="G2267" s="104"/>
      <c r="H2267" s="104"/>
      <c r="I2267" s="104"/>
      <c r="J2267" s="104"/>
      <c r="K2267" s="104"/>
      <c r="L2267" s="104"/>
      <c r="M2267" s="104"/>
      <c r="P2267" s="104"/>
      <c r="Q2267" s="104"/>
      <c r="U2267" s="104"/>
      <c r="AQ2267" s="104"/>
      <c r="AR2267" s="104"/>
      <c r="AS2267" s="104"/>
      <c r="AT2267" s="104"/>
      <c r="AU2267" s="104"/>
      <c r="AV2267" s="104"/>
      <c r="AW2267" s="104"/>
      <c r="AX2267" s="104"/>
      <c r="AY2267" s="104"/>
      <c r="BH2267" s="104"/>
      <c r="BJ2267" s="104"/>
      <c r="BK2267" s="104"/>
      <c r="BL2267" s="104"/>
      <c r="BM2267" s="104"/>
      <c r="BN2267" s="104"/>
      <c r="BO2267" s="104"/>
      <c r="BP2267" s="104"/>
      <c r="BQ2267" s="104"/>
      <c r="BR2267" s="104"/>
      <c r="BS2267" s="104"/>
      <c r="BT2267" s="104"/>
      <c r="BV2267" s="104"/>
      <c r="BW2267" s="104"/>
      <c r="BX2267" s="104"/>
      <c r="BY2267" s="104"/>
      <c r="BZ2267" s="104"/>
      <c r="CA2267" s="104"/>
      <c r="CB2267" s="104"/>
      <c r="CC2267" s="104"/>
      <c r="CD2267" s="104"/>
      <c r="CE2267" s="104"/>
      <c r="CF2267" s="104"/>
      <c r="CG2267" s="104"/>
      <c r="CJ2267" s="104"/>
      <c r="CL2267" s="104"/>
      <c r="CM2267" s="104"/>
      <c r="CN2267" s="104"/>
      <c r="CO2267" s="104"/>
      <c r="CP2267" s="104"/>
      <c r="CQ2267" s="104"/>
      <c r="CR2267" s="104"/>
      <c r="CS2267" s="104"/>
      <c r="CT2267" s="104"/>
      <c r="CU2267" s="104"/>
    </row>
    <row r="2268" spans="1:99" ht="13" x14ac:dyDescent="0.3">
      <c r="A2268" s="104"/>
      <c r="B2268" s="104"/>
      <c r="C2268" s="104"/>
      <c r="D2268" s="104"/>
      <c r="E2268" s="104"/>
      <c r="F2268" s="104"/>
      <c r="G2268" s="104"/>
      <c r="H2268" s="104"/>
      <c r="I2268" s="104"/>
      <c r="J2268" s="104"/>
      <c r="K2268" s="104"/>
      <c r="L2268" s="104"/>
      <c r="M2268" s="104"/>
      <c r="P2268" s="104"/>
      <c r="Q2268" s="104"/>
      <c r="U2268" s="104"/>
      <c r="AQ2268" s="104"/>
      <c r="AR2268" s="104"/>
      <c r="AS2268" s="104"/>
      <c r="AT2268" s="104"/>
      <c r="AU2268" s="104"/>
      <c r="AV2268" s="104"/>
      <c r="AW2268" s="104"/>
      <c r="AX2268" s="104"/>
      <c r="AY2268" s="104"/>
      <c r="BH2268" s="104"/>
      <c r="BJ2268" s="104"/>
      <c r="BK2268" s="104"/>
      <c r="BL2268" s="104"/>
      <c r="BM2268" s="104"/>
      <c r="BN2268" s="104"/>
      <c r="BO2268" s="104"/>
      <c r="BP2268" s="104"/>
      <c r="BQ2268" s="104"/>
      <c r="BR2268" s="104"/>
      <c r="BS2268" s="104"/>
      <c r="BT2268" s="104"/>
      <c r="BV2268" s="104"/>
      <c r="BW2268" s="104"/>
      <c r="BX2268" s="104"/>
      <c r="BY2268" s="104"/>
      <c r="BZ2268" s="104"/>
      <c r="CA2268" s="104"/>
      <c r="CB2268" s="104"/>
      <c r="CC2268" s="104"/>
      <c r="CD2268" s="104"/>
      <c r="CE2268" s="104"/>
      <c r="CF2268" s="104"/>
      <c r="CG2268" s="104"/>
      <c r="CJ2268" s="104"/>
      <c r="CL2268" s="104"/>
      <c r="CM2268" s="104"/>
      <c r="CN2268" s="104"/>
      <c r="CO2268" s="104"/>
      <c r="CP2268" s="104"/>
      <c r="CQ2268" s="104"/>
      <c r="CR2268" s="104"/>
      <c r="CS2268" s="104"/>
      <c r="CT2268" s="104"/>
      <c r="CU2268" s="104"/>
    </row>
    <row r="2269" spans="1:99" ht="13" x14ac:dyDescent="0.3">
      <c r="A2269" s="104"/>
      <c r="B2269" s="104"/>
      <c r="C2269" s="104"/>
      <c r="D2269" s="104"/>
      <c r="E2269" s="104"/>
      <c r="F2269" s="104"/>
      <c r="G2269" s="104"/>
      <c r="H2269" s="104"/>
      <c r="I2269" s="104"/>
      <c r="J2269" s="104"/>
      <c r="K2269" s="104"/>
      <c r="L2269" s="104"/>
      <c r="M2269" s="104"/>
      <c r="P2269" s="104"/>
      <c r="Q2269" s="104"/>
      <c r="U2269" s="104"/>
      <c r="AQ2269" s="104"/>
      <c r="AR2269" s="104"/>
      <c r="AS2269" s="104"/>
      <c r="AT2269" s="104"/>
      <c r="AU2269" s="104"/>
      <c r="AV2269" s="104"/>
      <c r="AW2269" s="104"/>
      <c r="AX2269" s="104"/>
      <c r="AY2269" s="104"/>
      <c r="BH2269" s="104"/>
      <c r="BJ2269" s="104"/>
      <c r="BK2269" s="104"/>
      <c r="BL2269" s="104"/>
      <c r="BM2269" s="104"/>
      <c r="BN2269" s="104"/>
      <c r="BO2269" s="104"/>
      <c r="BP2269" s="104"/>
      <c r="BQ2269" s="104"/>
      <c r="BR2269" s="104"/>
      <c r="BS2269" s="104"/>
      <c r="BT2269" s="104"/>
      <c r="BV2269" s="104"/>
      <c r="BW2269" s="104"/>
      <c r="BX2269" s="104"/>
      <c r="BY2269" s="104"/>
      <c r="BZ2269" s="104"/>
      <c r="CA2269" s="104"/>
      <c r="CB2269" s="104"/>
      <c r="CC2269" s="104"/>
      <c r="CD2269" s="104"/>
      <c r="CE2269" s="104"/>
      <c r="CF2269" s="104"/>
      <c r="CG2269" s="104"/>
      <c r="CJ2269" s="104"/>
      <c r="CL2269" s="104"/>
      <c r="CM2269" s="104"/>
      <c r="CN2269" s="104"/>
      <c r="CO2269" s="104"/>
      <c r="CP2269" s="104"/>
      <c r="CQ2269" s="104"/>
      <c r="CR2269" s="104"/>
      <c r="CS2269" s="104"/>
      <c r="CT2269" s="104"/>
      <c r="CU2269" s="104"/>
    </row>
    <row r="2270" spans="1:99" ht="13" x14ac:dyDescent="0.3">
      <c r="A2270" s="104"/>
      <c r="B2270" s="104"/>
      <c r="C2270" s="104"/>
      <c r="D2270" s="104"/>
      <c r="E2270" s="104"/>
      <c r="F2270" s="104"/>
      <c r="G2270" s="104"/>
      <c r="H2270" s="104"/>
      <c r="I2270" s="104"/>
      <c r="J2270" s="104"/>
      <c r="K2270" s="104"/>
      <c r="L2270" s="104"/>
      <c r="M2270" s="104"/>
      <c r="P2270" s="104"/>
      <c r="Q2270" s="104"/>
      <c r="U2270" s="104"/>
      <c r="AQ2270" s="104"/>
      <c r="AR2270" s="104"/>
      <c r="AS2270" s="104"/>
      <c r="AT2270" s="104"/>
      <c r="AU2270" s="104"/>
      <c r="AV2270" s="104"/>
      <c r="AW2270" s="104"/>
      <c r="AX2270" s="104"/>
      <c r="AY2270" s="104"/>
      <c r="BH2270" s="104"/>
      <c r="BJ2270" s="104"/>
      <c r="BK2270" s="104"/>
      <c r="BL2270" s="104"/>
      <c r="BM2270" s="104"/>
      <c r="BN2270" s="104"/>
      <c r="BO2270" s="104"/>
      <c r="BP2270" s="104"/>
      <c r="BQ2270" s="104"/>
      <c r="BR2270" s="104"/>
      <c r="BS2270" s="104"/>
      <c r="BT2270" s="104"/>
      <c r="BV2270" s="104"/>
      <c r="BW2270" s="104"/>
      <c r="BX2270" s="104"/>
      <c r="BY2270" s="104"/>
      <c r="BZ2270" s="104"/>
      <c r="CA2270" s="104"/>
      <c r="CB2270" s="104"/>
      <c r="CC2270" s="104"/>
      <c r="CD2270" s="104"/>
      <c r="CE2270" s="104"/>
      <c r="CF2270" s="104"/>
      <c r="CG2270" s="104"/>
      <c r="CJ2270" s="104"/>
      <c r="CL2270" s="104"/>
      <c r="CM2270" s="104"/>
      <c r="CN2270" s="104"/>
      <c r="CO2270" s="104"/>
      <c r="CP2270" s="104"/>
      <c r="CQ2270" s="104"/>
      <c r="CR2270" s="104"/>
      <c r="CS2270" s="104"/>
      <c r="CT2270" s="104"/>
      <c r="CU2270" s="104"/>
    </row>
    <row r="2271" spans="1:99" ht="13" x14ac:dyDescent="0.3">
      <c r="A2271" s="104"/>
      <c r="B2271" s="104"/>
      <c r="C2271" s="104"/>
      <c r="D2271" s="104"/>
      <c r="E2271" s="104"/>
      <c r="F2271" s="104"/>
      <c r="G2271" s="104"/>
      <c r="H2271" s="104"/>
      <c r="I2271" s="104"/>
      <c r="J2271" s="104"/>
      <c r="K2271" s="104"/>
      <c r="L2271" s="104"/>
      <c r="M2271" s="104"/>
      <c r="P2271" s="104"/>
      <c r="Q2271" s="104"/>
      <c r="U2271" s="104"/>
      <c r="AQ2271" s="104"/>
      <c r="AR2271" s="104"/>
      <c r="AS2271" s="104"/>
      <c r="AT2271" s="104"/>
      <c r="AU2271" s="104"/>
      <c r="AV2271" s="104"/>
      <c r="AW2271" s="104"/>
      <c r="AX2271" s="104"/>
      <c r="AY2271" s="104"/>
      <c r="BH2271" s="104"/>
      <c r="BJ2271" s="104"/>
      <c r="BK2271" s="104"/>
      <c r="BL2271" s="104"/>
      <c r="BM2271" s="104"/>
      <c r="BN2271" s="104"/>
      <c r="BO2271" s="104"/>
      <c r="BP2271" s="104"/>
      <c r="BQ2271" s="104"/>
      <c r="BR2271" s="104"/>
      <c r="BS2271" s="104"/>
      <c r="BT2271" s="104"/>
      <c r="BV2271" s="104"/>
      <c r="BW2271" s="104"/>
      <c r="BX2271" s="104"/>
      <c r="BY2271" s="104"/>
      <c r="BZ2271" s="104"/>
      <c r="CA2271" s="104"/>
      <c r="CB2271" s="104"/>
      <c r="CC2271" s="104"/>
      <c r="CD2271" s="104"/>
      <c r="CE2271" s="104"/>
      <c r="CF2271" s="104"/>
      <c r="CG2271" s="104"/>
      <c r="CJ2271" s="104"/>
      <c r="CL2271" s="104"/>
      <c r="CM2271" s="104"/>
      <c r="CN2271" s="104"/>
      <c r="CO2271" s="104"/>
      <c r="CP2271" s="104"/>
      <c r="CQ2271" s="104"/>
      <c r="CR2271" s="104"/>
      <c r="CS2271" s="104"/>
      <c r="CT2271" s="104"/>
      <c r="CU2271" s="104"/>
    </row>
    <row r="2272" spans="1:99" ht="13" x14ac:dyDescent="0.3">
      <c r="A2272" s="104"/>
      <c r="B2272" s="104"/>
      <c r="C2272" s="104"/>
      <c r="D2272" s="104"/>
      <c r="E2272" s="104"/>
      <c r="F2272" s="104"/>
      <c r="G2272" s="104"/>
      <c r="H2272" s="104"/>
      <c r="I2272" s="104"/>
      <c r="J2272" s="104"/>
      <c r="K2272" s="104"/>
      <c r="L2272" s="104"/>
      <c r="M2272" s="104"/>
      <c r="P2272" s="104"/>
      <c r="Q2272" s="104"/>
      <c r="U2272" s="104"/>
      <c r="AQ2272" s="104"/>
      <c r="AR2272" s="104"/>
      <c r="AS2272" s="104"/>
      <c r="AT2272" s="104"/>
      <c r="AU2272" s="104"/>
      <c r="AV2272" s="104"/>
      <c r="AW2272" s="104"/>
      <c r="AX2272" s="104"/>
      <c r="AY2272" s="104"/>
      <c r="BH2272" s="104"/>
      <c r="BJ2272" s="104"/>
      <c r="BK2272" s="104"/>
      <c r="BL2272" s="104"/>
      <c r="BM2272" s="104"/>
      <c r="BN2272" s="104"/>
      <c r="BO2272" s="104"/>
      <c r="BP2272" s="104"/>
      <c r="BQ2272" s="104"/>
      <c r="BR2272" s="104"/>
      <c r="BS2272" s="104"/>
      <c r="BT2272" s="104"/>
      <c r="BV2272" s="104"/>
      <c r="BW2272" s="104"/>
      <c r="BX2272" s="104"/>
      <c r="BY2272" s="104"/>
      <c r="BZ2272" s="104"/>
      <c r="CA2272" s="104"/>
      <c r="CB2272" s="104"/>
      <c r="CC2272" s="104"/>
      <c r="CD2272" s="104"/>
      <c r="CE2272" s="104"/>
      <c r="CF2272" s="104"/>
      <c r="CG2272" s="104"/>
      <c r="CJ2272" s="104"/>
      <c r="CL2272" s="104"/>
      <c r="CM2272" s="104"/>
      <c r="CN2272" s="104"/>
      <c r="CO2272" s="104"/>
      <c r="CP2272" s="104"/>
      <c r="CQ2272" s="104"/>
      <c r="CR2272" s="104"/>
      <c r="CS2272" s="104"/>
      <c r="CT2272" s="104"/>
      <c r="CU2272" s="104"/>
    </row>
    <row r="2273" spans="1:99" ht="13" x14ac:dyDescent="0.3">
      <c r="A2273" s="104"/>
      <c r="B2273" s="104"/>
      <c r="C2273" s="104"/>
      <c r="D2273" s="104"/>
      <c r="E2273" s="104"/>
      <c r="F2273" s="104"/>
      <c r="G2273" s="104"/>
      <c r="H2273" s="104"/>
      <c r="I2273" s="104"/>
      <c r="J2273" s="104"/>
      <c r="K2273" s="104"/>
      <c r="L2273" s="104"/>
      <c r="M2273" s="104"/>
      <c r="P2273" s="104"/>
      <c r="Q2273" s="104"/>
      <c r="U2273" s="104"/>
      <c r="AQ2273" s="104"/>
      <c r="AR2273" s="104"/>
      <c r="AS2273" s="104"/>
      <c r="AT2273" s="104"/>
      <c r="AU2273" s="104"/>
      <c r="AV2273" s="104"/>
      <c r="AW2273" s="104"/>
      <c r="AX2273" s="104"/>
      <c r="AY2273" s="104"/>
      <c r="BH2273" s="104"/>
      <c r="BJ2273" s="104"/>
      <c r="BK2273" s="104"/>
      <c r="BL2273" s="104"/>
      <c r="BM2273" s="104"/>
      <c r="BN2273" s="104"/>
      <c r="BO2273" s="104"/>
      <c r="BP2273" s="104"/>
      <c r="BQ2273" s="104"/>
      <c r="BR2273" s="104"/>
      <c r="BS2273" s="104"/>
      <c r="BT2273" s="104"/>
      <c r="BV2273" s="104"/>
      <c r="BW2273" s="104"/>
      <c r="BX2273" s="104"/>
      <c r="BY2273" s="104"/>
      <c r="BZ2273" s="104"/>
      <c r="CA2273" s="104"/>
      <c r="CB2273" s="104"/>
      <c r="CC2273" s="104"/>
      <c r="CD2273" s="104"/>
      <c r="CE2273" s="104"/>
      <c r="CF2273" s="104"/>
      <c r="CG2273" s="104"/>
      <c r="CJ2273" s="104"/>
      <c r="CL2273" s="104"/>
      <c r="CM2273" s="104"/>
      <c r="CN2273" s="104"/>
      <c r="CO2273" s="104"/>
      <c r="CP2273" s="104"/>
      <c r="CQ2273" s="104"/>
      <c r="CR2273" s="104"/>
      <c r="CS2273" s="104"/>
      <c r="CT2273" s="104"/>
      <c r="CU2273" s="104"/>
    </row>
    <row r="2274" spans="1:99" ht="13" x14ac:dyDescent="0.3">
      <c r="A2274" s="104"/>
      <c r="B2274" s="104"/>
      <c r="C2274" s="104"/>
      <c r="D2274" s="104"/>
      <c r="E2274" s="104"/>
      <c r="F2274" s="104"/>
      <c r="G2274" s="104"/>
      <c r="H2274" s="104"/>
      <c r="I2274" s="104"/>
      <c r="J2274" s="104"/>
      <c r="K2274" s="104"/>
      <c r="L2274" s="104"/>
      <c r="M2274" s="104"/>
      <c r="P2274" s="104"/>
      <c r="Q2274" s="104"/>
      <c r="U2274" s="104"/>
      <c r="AQ2274" s="104"/>
      <c r="AR2274" s="104"/>
      <c r="AS2274" s="104"/>
      <c r="AT2274" s="104"/>
      <c r="AU2274" s="104"/>
      <c r="AV2274" s="104"/>
      <c r="AW2274" s="104"/>
      <c r="AX2274" s="104"/>
      <c r="AY2274" s="104"/>
      <c r="BH2274" s="104"/>
      <c r="BJ2274" s="104"/>
      <c r="BK2274" s="104"/>
      <c r="BL2274" s="104"/>
      <c r="BM2274" s="104"/>
      <c r="BN2274" s="104"/>
      <c r="BO2274" s="104"/>
      <c r="BP2274" s="104"/>
      <c r="BQ2274" s="104"/>
      <c r="BR2274" s="104"/>
      <c r="BS2274" s="104"/>
      <c r="BT2274" s="104"/>
      <c r="BV2274" s="104"/>
      <c r="BW2274" s="104"/>
      <c r="BX2274" s="104"/>
      <c r="BY2274" s="104"/>
      <c r="BZ2274" s="104"/>
      <c r="CA2274" s="104"/>
      <c r="CB2274" s="104"/>
      <c r="CC2274" s="104"/>
      <c r="CD2274" s="104"/>
      <c r="CE2274" s="104"/>
      <c r="CF2274" s="104"/>
      <c r="CG2274" s="104"/>
      <c r="CJ2274" s="104"/>
      <c r="CL2274" s="104"/>
      <c r="CM2274" s="104"/>
      <c r="CN2274" s="104"/>
      <c r="CO2274" s="104"/>
      <c r="CP2274" s="104"/>
      <c r="CQ2274" s="104"/>
      <c r="CR2274" s="104"/>
      <c r="CS2274" s="104"/>
      <c r="CT2274" s="104"/>
      <c r="CU2274" s="104"/>
    </row>
    <row r="2275" spans="1:99" ht="13" x14ac:dyDescent="0.3">
      <c r="A2275" s="104"/>
      <c r="B2275" s="104"/>
      <c r="C2275" s="104"/>
      <c r="D2275" s="104"/>
      <c r="E2275" s="104"/>
      <c r="F2275" s="104"/>
      <c r="G2275" s="104"/>
      <c r="H2275" s="104"/>
      <c r="I2275" s="104"/>
      <c r="J2275" s="104"/>
      <c r="K2275" s="104"/>
      <c r="L2275" s="104"/>
      <c r="M2275" s="104"/>
      <c r="P2275" s="104"/>
      <c r="Q2275" s="104"/>
      <c r="U2275" s="104"/>
      <c r="AQ2275" s="104"/>
      <c r="AR2275" s="104"/>
      <c r="AS2275" s="104"/>
      <c r="AT2275" s="104"/>
      <c r="AU2275" s="104"/>
      <c r="AV2275" s="104"/>
      <c r="AW2275" s="104"/>
      <c r="AX2275" s="104"/>
      <c r="AY2275" s="104"/>
      <c r="BH2275" s="104"/>
      <c r="BJ2275" s="104"/>
      <c r="BK2275" s="104"/>
      <c r="BL2275" s="104"/>
      <c r="BM2275" s="104"/>
      <c r="BN2275" s="104"/>
      <c r="BO2275" s="104"/>
      <c r="BP2275" s="104"/>
      <c r="BQ2275" s="104"/>
      <c r="BR2275" s="104"/>
      <c r="BS2275" s="104"/>
      <c r="BT2275" s="104"/>
      <c r="BV2275" s="104"/>
      <c r="BW2275" s="104"/>
      <c r="BX2275" s="104"/>
      <c r="BY2275" s="104"/>
      <c r="BZ2275" s="104"/>
      <c r="CA2275" s="104"/>
      <c r="CB2275" s="104"/>
      <c r="CC2275" s="104"/>
      <c r="CD2275" s="104"/>
      <c r="CE2275" s="104"/>
      <c r="CF2275" s="104"/>
      <c r="CG2275" s="104"/>
      <c r="CJ2275" s="104"/>
      <c r="CL2275" s="104"/>
      <c r="CM2275" s="104"/>
      <c r="CN2275" s="104"/>
      <c r="CO2275" s="104"/>
      <c r="CP2275" s="104"/>
      <c r="CQ2275" s="104"/>
      <c r="CR2275" s="104"/>
      <c r="CS2275" s="104"/>
      <c r="CT2275" s="104"/>
      <c r="CU2275" s="104"/>
    </row>
    <row r="2276" spans="1:99" ht="13" x14ac:dyDescent="0.3">
      <c r="A2276" s="104"/>
      <c r="B2276" s="104"/>
      <c r="C2276" s="104"/>
      <c r="D2276" s="104"/>
      <c r="E2276" s="104"/>
      <c r="F2276" s="104"/>
      <c r="G2276" s="104"/>
      <c r="H2276" s="104"/>
      <c r="I2276" s="104"/>
      <c r="J2276" s="104"/>
      <c r="K2276" s="104"/>
      <c r="L2276" s="104"/>
      <c r="M2276" s="104"/>
      <c r="P2276" s="104"/>
      <c r="Q2276" s="104"/>
      <c r="U2276" s="104"/>
      <c r="AQ2276" s="104"/>
      <c r="AR2276" s="104"/>
      <c r="AS2276" s="104"/>
      <c r="AT2276" s="104"/>
      <c r="AU2276" s="104"/>
      <c r="AV2276" s="104"/>
      <c r="AW2276" s="104"/>
      <c r="AX2276" s="104"/>
      <c r="AY2276" s="104"/>
      <c r="BH2276" s="104"/>
      <c r="BJ2276" s="104"/>
      <c r="BK2276" s="104"/>
      <c r="BL2276" s="104"/>
      <c r="BM2276" s="104"/>
      <c r="BN2276" s="104"/>
      <c r="BO2276" s="104"/>
      <c r="BP2276" s="104"/>
      <c r="BQ2276" s="104"/>
      <c r="BR2276" s="104"/>
      <c r="BS2276" s="104"/>
      <c r="BT2276" s="104"/>
      <c r="BV2276" s="104"/>
      <c r="BW2276" s="104"/>
      <c r="BX2276" s="104"/>
      <c r="BY2276" s="104"/>
      <c r="BZ2276" s="104"/>
      <c r="CA2276" s="104"/>
      <c r="CB2276" s="104"/>
      <c r="CC2276" s="104"/>
      <c r="CD2276" s="104"/>
      <c r="CE2276" s="104"/>
      <c r="CF2276" s="104"/>
      <c r="CG2276" s="104"/>
      <c r="CJ2276" s="104"/>
      <c r="CL2276" s="104"/>
      <c r="CM2276" s="104"/>
      <c r="CN2276" s="104"/>
      <c r="CO2276" s="104"/>
      <c r="CP2276" s="104"/>
      <c r="CQ2276" s="104"/>
      <c r="CR2276" s="104"/>
      <c r="CS2276" s="104"/>
      <c r="CT2276" s="104"/>
      <c r="CU2276" s="104"/>
    </row>
    <row r="2277" spans="1:99" ht="13" x14ac:dyDescent="0.3">
      <c r="A2277" s="104"/>
      <c r="B2277" s="104"/>
      <c r="C2277" s="104"/>
      <c r="D2277" s="104"/>
      <c r="E2277" s="104"/>
      <c r="F2277" s="104"/>
      <c r="G2277" s="104"/>
      <c r="H2277" s="104"/>
      <c r="I2277" s="104"/>
      <c r="J2277" s="104"/>
      <c r="K2277" s="104"/>
      <c r="L2277" s="104"/>
      <c r="M2277" s="104"/>
      <c r="P2277" s="104"/>
      <c r="Q2277" s="104"/>
      <c r="U2277" s="104"/>
      <c r="AQ2277" s="104"/>
      <c r="AR2277" s="104"/>
      <c r="AS2277" s="104"/>
      <c r="AT2277" s="104"/>
      <c r="AU2277" s="104"/>
      <c r="AV2277" s="104"/>
      <c r="AW2277" s="104"/>
      <c r="AX2277" s="104"/>
      <c r="AY2277" s="104"/>
      <c r="BH2277" s="104"/>
      <c r="BJ2277" s="104"/>
      <c r="BK2277" s="104"/>
      <c r="BL2277" s="104"/>
      <c r="BM2277" s="104"/>
      <c r="BN2277" s="104"/>
      <c r="BO2277" s="104"/>
      <c r="BP2277" s="104"/>
      <c r="BQ2277" s="104"/>
      <c r="BR2277" s="104"/>
      <c r="BS2277" s="104"/>
      <c r="BT2277" s="104"/>
      <c r="BV2277" s="104"/>
      <c r="BW2277" s="104"/>
      <c r="BX2277" s="104"/>
      <c r="BY2277" s="104"/>
      <c r="BZ2277" s="104"/>
      <c r="CA2277" s="104"/>
      <c r="CB2277" s="104"/>
      <c r="CC2277" s="104"/>
      <c r="CD2277" s="104"/>
      <c r="CE2277" s="104"/>
      <c r="CF2277" s="104"/>
      <c r="CG2277" s="104"/>
      <c r="CJ2277" s="104"/>
      <c r="CL2277" s="104"/>
      <c r="CM2277" s="104"/>
      <c r="CN2277" s="104"/>
      <c r="CO2277" s="104"/>
      <c r="CP2277" s="104"/>
      <c r="CQ2277" s="104"/>
      <c r="CR2277" s="104"/>
      <c r="CS2277" s="104"/>
      <c r="CT2277" s="104"/>
      <c r="CU2277" s="104"/>
    </row>
    <row r="2278" spans="1:99" ht="13" x14ac:dyDescent="0.3">
      <c r="A2278" s="104"/>
      <c r="B2278" s="104"/>
      <c r="C2278" s="104"/>
      <c r="D2278" s="104"/>
      <c r="E2278" s="104"/>
      <c r="F2278" s="104"/>
      <c r="G2278" s="104"/>
      <c r="H2278" s="104"/>
      <c r="I2278" s="104"/>
      <c r="J2278" s="104"/>
      <c r="K2278" s="104"/>
      <c r="L2278" s="104"/>
      <c r="M2278" s="104"/>
      <c r="P2278" s="104"/>
      <c r="Q2278" s="104"/>
      <c r="U2278" s="104"/>
      <c r="AQ2278" s="104"/>
      <c r="AR2278" s="104"/>
      <c r="AS2278" s="104"/>
      <c r="AT2278" s="104"/>
      <c r="AU2278" s="104"/>
      <c r="AV2278" s="104"/>
      <c r="AW2278" s="104"/>
      <c r="AX2278" s="104"/>
      <c r="AY2278" s="104"/>
      <c r="BH2278" s="104"/>
      <c r="BJ2278" s="104"/>
      <c r="BK2278" s="104"/>
      <c r="BL2278" s="104"/>
      <c r="BM2278" s="104"/>
      <c r="BN2278" s="104"/>
      <c r="BO2278" s="104"/>
      <c r="BP2278" s="104"/>
      <c r="BQ2278" s="104"/>
      <c r="BR2278" s="104"/>
      <c r="BS2278" s="104"/>
      <c r="BT2278" s="104"/>
      <c r="BV2278" s="104"/>
      <c r="BW2278" s="104"/>
      <c r="BX2278" s="104"/>
      <c r="BY2278" s="104"/>
      <c r="BZ2278" s="104"/>
      <c r="CA2278" s="104"/>
      <c r="CB2278" s="104"/>
      <c r="CC2278" s="104"/>
      <c r="CD2278" s="104"/>
      <c r="CE2278" s="104"/>
      <c r="CF2278" s="104"/>
      <c r="CG2278" s="104"/>
      <c r="CJ2278" s="104"/>
      <c r="CL2278" s="104"/>
      <c r="CM2278" s="104"/>
      <c r="CN2278" s="104"/>
      <c r="CO2278" s="104"/>
      <c r="CP2278" s="104"/>
      <c r="CQ2278" s="104"/>
      <c r="CR2278" s="104"/>
      <c r="CS2278" s="104"/>
      <c r="CT2278" s="104"/>
      <c r="CU2278" s="104"/>
    </row>
    <row r="2279" spans="1:99" ht="13" x14ac:dyDescent="0.3">
      <c r="A2279" s="104"/>
      <c r="B2279" s="104"/>
      <c r="C2279" s="104"/>
      <c r="D2279" s="104"/>
      <c r="E2279" s="104"/>
      <c r="F2279" s="104"/>
      <c r="G2279" s="104"/>
      <c r="H2279" s="104"/>
      <c r="I2279" s="104"/>
      <c r="J2279" s="104"/>
      <c r="K2279" s="104"/>
      <c r="L2279" s="104"/>
      <c r="M2279" s="104"/>
      <c r="P2279" s="104"/>
      <c r="Q2279" s="104"/>
      <c r="U2279" s="104"/>
      <c r="AQ2279" s="104"/>
      <c r="AR2279" s="104"/>
      <c r="AS2279" s="104"/>
      <c r="AT2279" s="104"/>
      <c r="AU2279" s="104"/>
      <c r="AV2279" s="104"/>
      <c r="AW2279" s="104"/>
      <c r="AX2279" s="104"/>
      <c r="AY2279" s="104"/>
      <c r="BH2279" s="104"/>
      <c r="BJ2279" s="104"/>
      <c r="BK2279" s="104"/>
      <c r="BL2279" s="104"/>
      <c r="BM2279" s="104"/>
      <c r="BN2279" s="104"/>
      <c r="BO2279" s="104"/>
      <c r="BP2279" s="104"/>
      <c r="BQ2279" s="104"/>
      <c r="BR2279" s="104"/>
      <c r="BS2279" s="104"/>
      <c r="BT2279" s="104"/>
      <c r="BV2279" s="104"/>
      <c r="BW2279" s="104"/>
      <c r="BX2279" s="104"/>
      <c r="BY2279" s="104"/>
      <c r="BZ2279" s="104"/>
      <c r="CA2279" s="104"/>
      <c r="CB2279" s="104"/>
      <c r="CC2279" s="104"/>
      <c r="CD2279" s="104"/>
      <c r="CE2279" s="104"/>
      <c r="CF2279" s="104"/>
      <c r="CG2279" s="104"/>
      <c r="CJ2279" s="104"/>
      <c r="CL2279" s="104"/>
      <c r="CM2279" s="104"/>
      <c r="CN2279" s="104"/>
      <c r="CO2279" s="104"/>
      <c r="CP2279" s="104"/>
      <c r="CQ2279" s="104"/>
      <c r="CR2279" s="104"/>
      <c r="CS2279" s="104"/>
      <c r="CT2279" s="104"/>
      <c r="CU2279" s="104"/>
    </row>
    <row r="2280" spans="1:99" ht="13" x14ac:dyDescent="0.3">
      <c r="A2280" s="104"/>
      <c r="B2280" s="104"/>
      <c r="C2280" s="104"/>
      <c r="D2280" s="104"/>
      <c r="E2280" s="104"/>
      <c r="F2280" s="104"/>
      <c r="G2280" s="104"/>
      <c r="H2280" s="104"/>
      <c r="I2280" s="104"/>
      <c r="J2280" s="104"/>
      <c r="K2280" s="104"/>
      <c r="L2280" s="104"/>
      <c r="M2280" s="104"/>
      <c r="P2280" s="104"/>
      <c r="Q2280" s="104"/>
      <c r="U2280" s="104"/>
      <c r="AQ2280" s="104"/>
      <c r="AR2280" s="104"/>
      <c r="AS2280" s="104"/>
      <c r="AT2280" s="104"/>
      <c r="AU2280" s="104"/>
      <c r="AV2280" s="104"/>
      <c r="AW2280" s="104"/>
      <c r="AX2280" s="104"/>
      <c r="AY2280" s="104"/>
      <c r="BH2280" s="104"/>
      <c r="BJ2280" s="104"/>
      <c r="BK2280" s="104"/>
      <c r="BL2280" s="104"/>
      <c r="BM2280" s="104"/>
      <c r="BN2280" s="104"/>
      <c r="BO2280" s="104"/>
      <c r="BP2280" s="104"/>
      <c r="BQ2280" s="104"/>
      <c r="BR2280" s="104"/>
      <c r="BS2280" s="104"/>
      <c r="BT2280" s="104"/>
      <c r="BV2280" s="104"/>
      <c r="BW2280" s="104"/>
      <c r="BX2280" s="104"/>
      <c r="BY2280" s="104"/>
      <c r="BZ2280" s="104"/>
      <c r="CA2280" s="104"/>
      <c r="CB2280" s="104"/>
      <c r="CC2280" s="104"/>
      <c r="CD2280" s="104"/>
      <c r="CE2280" s="104"/>
      <c r="CF2280" s="104"/>
      <c r="CG2280" s="104"/>
      <c r="CJ2280" s="104"/>
      <c r="CL2280" s="104"/>
      <c r="CM2280" s="104"/>
      <c r="CN2280" s="104"/>
      <c r="CO2280" s="104"/>
      <c r="CP2280" s="104"/>
      <c r="CQ2280" s="104"/>
      <c r="CR2280" s="104"/>
      <c r="CS2280" s="104"/>
      <c r="CT2280" s="104"/>
      <c r="CU2280" s="104"/>
    </row>
    <row r="2281" spans="1:99" ht="13" x14ac:dyDescent="0.3">
      <c r="A2281" s="104"/>
      <c r="B2281" s="104"/>
      <c r="C2281" s="104"/>
      <c r="D2281" s="104"/>
      <c r="E2281" s="104"/>
      <c r="F2281" s="104"/>
      <c r="G2281" s="104"/>
      <c r="H2281" s="104"/>
      <c r="I2281" s="104"/>
      <c r="J2281" s="104"/>
      <c r="K2281" s="104"/>
      <c r="L2281" s="104"/>
      <c r="M2281" s="104"/>
      <c r="P2281" s="104"/>
      <c r="Q2281" s="104"/>
      <c r="U2281" s="104"/>
      <c r="AQ2281" s="104"/>
      <c r="AR2281" s="104"/>
      <c r="AS2281" s="104"/>
      <c r="AT2281" s="104"/>
      <c r="AU2281" s="104"/>
      <c r="AV2281" s="104"/>
      <c r="AW2281" s="104"/>
      <c r="AX2281" s="104"/>
      <c r="AY2281" s="104"/>
      <c r="BH2281" s="104"/>
      <c r="BJ2281" s="104"/>
      <c r="BK2281" s="104"/>
      <c r="BL2281" s="104"/>
      <c r="BM2281" s="104"/>
      <c r="BN2281" s="104"/>
      <c r="BO2281" s="104"/>
      <c r="BP2281" s="104"/>
      <c r="BQ2281" s="104"/>
      <c r="BR2281" s="104"/>
      <c r="BS2281" s="104"/>
      <c r="BT2281" s="104"/>
      <c r="BV2281" s="104"/>
      <c r="BW2281" s="104"/>
      <c r="BX2281" s="104"/>
      <c r="BY2281" s="104"/>
      <c r="BZ2281" s="104"/>
      <c r="CA2281" s="104"/>
      <c r="CB2281" s="104"/>
      <c r="CC2281" s="104"/>
      <c r="CD2281" s="104"/>
      <c r="CE2281" s="104"/>
      <c r="CF2281" s="104"/>
      <c r="CG2281" s="104"/>
      <c r="CJ2281" s="104"/>
      <c r="CL2281" s="104"/>
      <c r="CM2281" s="104"/>
      <c r="CN2281" s="104"/>
      <c r="CO2281" s="104"/>
      <c r="CP2281" s="104"/>
      <c r="CQ2281" s="104"/>
      <c r="CR2281" s="104"/>
      <c r="CS2281" s="104"/>
      <c r="CT2281" s="104"/>
      <c r="CU2281" s="104"/>
    </row>
    <row r="2282" spans="1:99" ht="13" x14ac:dyDescent="0.3">
      <c r="A2282" s="104"/>
      <c r="B2282" s="104"/>
      <c r="C2282" s="104"/>
      <c r="D2282" s="104"/>
      <c r="E2282" s="104"/>
      <c r="F2282" s="104"/>
      <c r="G2282" s="104"/>
      <c r="H2282" s="104"/>
      <c r="I2282" s="104"/>
      <c r="J2282" s="104"/>
      <c r="K2282" s="104"/>
      <c r="L2282" s="104"/>
      <c r="M2282" s="104"/>
      <c r="P2282" s="104"/>
      <c r="Q2282" s="104"/>
      <c r="U2282" s="104"/>
      <c r="AQ2282" s="104"/>
      <c r="AR2282" s="104"/>
      <c r="AS2282" s="104"/>
      <c r="AT2282" s="104"/>
      <c r="AU2282" s="104"/>
      <c r="AV2282" s="104"/>
      <c r="AW2282" s="104"/>
      <c r="AX2282" s="104"/>
      <c r="AY2282" s="104"/>
      <c r="BH2282" s="104"/>
      <c r="BJ2282" s="104"/>
      <c r="BK2282" s="104"/>
      <c r="BL2282" s="104"/>
      <c r="BM2282" s="104"/>
      <c r="BN2282" s="104"/>
      <c r="BO2282" s="104"/>
      <c r="BP2282" s="104"/>
      <c r="BQ2282" s="104"/>
      <c r="BR2282" s="104"/>
      <c r="BS2282" s="104"/>
      <c r="BT2282" s="104"/>
      <c r="BV2282" s="104"/>
      <c r="BW2282" s="104"/>
      <c r="BX2282" s="104"/>
      <c r="BY2282" s="104"/>
      <c r="BZ2282" s="104"/>
      <c r="CA2282" s="104"/>
      <c r="CB2282" s="104"/>
      <c r="CC2282" s="104"/>
      <c r="CD2282" s="104"/>
      <c r="CE2282" s="104"/>
      <c r="CF2282" s="104"/>
      <c r="CG2282" s="104"/>
      <c r="CJ2282" s="104"/>
      <c r="CL2282" s="104"/>
      <c r="CM2282" s="104"/>
      <c r="CN2282" s="104"/>
      <c r="CO2282" s="104"/>
      <c r="CP2282" s="104"/>
      <c r="CQ2282" s="104"/>
      <c r="CR2282" s="104"/>
      <c r="CS2282" s="104"/>
      <c r="CT2282" s="104"/>
      <c r="CU2282" s="104"/>
    </row>
    <row r="2283" spans="1:99" ht="13" x14ac:dyDescent="0.3">
      <c r="A2283" s="104"/>
      <c r="B2283" s="104"/>
      <c r="C2283" s="104"/>
      <c r="D2283" s="104"/>
      <c r="E2283" s="104"/>
      <c r="F2283" s="104"/>
      <c r="G2283" s="104"/>
      <c r="H2283" s="104"/>
      <c r="I2283" s="104"/>
      <c r="J2283" s="104"/>
      <c r="K2283" s="104"/>
      <c r="L2283" s="104"/>
      <c r="M2283" s="104"/>
      <c r="P2283" s="104"/>
      <c r="Q2283" s="104"/>
      <c r="U2283" s="104"/>
      <c r="AQ2283" s="104"/>
      <c r="AR2283" s="104"/>
      <c r="AS2283" s="104"/>
      <c r="AT2283" s="104"/>
      <c r="AU2283" s="104"/>
      <c r="AV2283" s="104"/>
      <c r="AW2283" s="104"/>
      <c r="AX2283" s="104"/>
      <c r="AY2283" s="104"/>
      <c r="BH2283" s="104"/>
      <c r="BJ2283" s="104"/>
      <c r="BK2283" s="104"/>
      <c r="BL2283" s="104"/>
      <c r="BM2283" s="104"/>
      <c r="BN2283" s="104"/>
      <c r="BO2283" s="104"/>
      <c r="BP2283" s="104"/>
      <c r="BQ2283" s="104"/>
      <c r="BR2283" s="104"/>
      <c r="BS2283" s="104"/>
      <c r="BT2283" s="104"/>
      <c r="BV2283" s="104"/>
      <c r="BW2283" s="104"/>
      <c r="BX2283" s="104"/>
      <c r="BY2283" s="104"/>
      <c r="BZ2283" s="104"/>
      <c r="CA2283" s="104"/>
      <c r="CB2283" s="104"/>
      <c r="CC2283" s="104"/>
      <c r="CD2283" s="104"/>
      <c r="CE2283" s="104"/>
      <c r="CF2283" s="104"/>
      <c r="CG2283" s="104"/>
      <c r="CJ2283" s="104"/>
      <c r="CL2283" s="104"/>
      <c r="CM2283" s="104"/>
      <c r="CN2283" s="104"/>
      <c r="CO2283" s="104"/>
      <c r="CP2283" s="104"/>
      <c r="CQ2283" s="104"/>
      <c r="CR2283" s="104"/>
      <c r="CS2283" s="104"/>
      <c r="CT2283" s="104"/>
      <c r="CU2283" s="104"/>
    </row>
    <row r="2284" spans="1:99" ht="13" x14ac:dyDescent="0.3">
      <c r="A2284" s="104"/>
      <c r="B2284" s="104"/>
      <c r="C2284" s="104"/>
      <c r="D2284" s="104"/>
      <c r="E2284" s="104"/>
      <c r="F2284" s="104"/>
      <c r="G2284" s="104"/>
      <c r="H2284" s="104"/>
      <c r="I2284" s="104"/>
      <c r="J2284" s="104"/>
      <c r="K2284" s="104"/>
      <c r="L2284" s="104"/>
      <c r="M2284" s="104"/>
      <c r="P2284" s="104"/>
      <c r="Q2284" s="104"/>
      <c r="U2284" s="104"/>
      <c r="AQ2284" s="104"/>
      <c r="AR2284" s="104"/>
      <c r="AS2284" s="104"/>
      <c r="AT2284" s="104"/>
      <c r="AU2284" s="104"/>
      <c r="AV2284" s="104"/>
      <c r="AW2284" s="104"/>
      <c r="AX2284" s="104"/>
      <c r="AY2284" s="104"/>
      <c r="BH2284" s="104"/>
      <c r="BJ2284" s="104"/>
      <c r="BK2284" s="104"/>
      <c r="BL2284" s="104"/>
      <c r="BM2284" s="104"/>
      <c r="BN2284" s="104"/>
      <c r="BO2284" s="104"/>
      <c r="BP2284" s="104"/>
      <c r="BQ2284" s="104"/>
      <c r="BR2284" s="104"/>
      <c r="BS2284" s="104"/>
      <c r="BT2284" s="104"/>
      <c r="BV2284" s="104"/>
      <c r="BW2284" s="104"/>
      <c r="BX2284" s="104"/>
      <c r="BY2284" s="104"/>
      <c r="BZ2284" s="104"/>
      <c r="CA2284" s="104"/>
      <c r="CB2284" s="104"/>
      <c r="CC2284" s="104"/>
      <c r="CD2284" s="104"/>
      <c r="CE2284" s="104"/>
      <c r="CF2284" s="104"/>
      <c r="CG2284" s="104"/>
      <c r="CJ2284" s="104"/>
      <c r="CL2284" s="104"/>
      <c r="CM2284" s="104"/>
      <c r="CN2284" s="104"/>
      <c r="CO2284" s="104"/>
      <c r="CP2284" s="104"/>
      <c r="CQ2284" s="104"/>
      <c r="CR2284" s="104"/>
      <c r="CS2284" s="104"/>
      <c r="CT2284" s="104"/>
      <c r="CU2284" s="104"/>
    </row>
    <row r="2285" spans="1:99" ht="13" x14ac:dyDescent="0.3">
      <c r="A2285" s="104"/>
      <c r="B2285" s="104"/>
      <c r="C2285" s="104"/>
      <c r="D2285" s="104"/>
      <c r="E2285" s="104"/>
      <c r="F2285" s="104"/>
      <c r="G2285" s="104"/>
      <c r="H2285" s="104"/>
      <c r="I2285" s="104"/>
      <c r="J2285" s="104"/>
      <c r="K2285" s="104"/>
      <c r="L2285" s="104"/>
      <c r="M2285" s="104"/>
      <c r="P2285" s="104"/>
      <c r="Q2285" s="104"/>
      <c r="U2285" s="104"/>
      <c r="AQ2285" s="104"/>
      <c r="AR2285" s="104"/>
      <c r="AS2285" s="104"/>
      <c r="AT2285" s="104"/>
      <c r="AU2285" s="104"/>
      <c r="AV2285" s="104"/>
      <c r="AW2285" s="104"/>
      <c r="AX2285" s="104"/>
      <c r="AY2285" s="104"/>
      <c r="BH2285" s="104"/>
      <c r="BJ2285" s="104"/>
      <c r="BK2285" s="104"/>
      <c r="BL2285" s="104"/>
      <c r="BM2285" s="104"/>
      <c r="BN2285" s="104"/>
      <c r="BO2285" s="104"/>
      <c r="BP2285" s="104"/>
      <c r="BQ2285" s="104"/>
      <c r="BR2285" s="104"/>
      <c r="BS2285" s="104"/>
      <c r="BT2285" s="104"/>
      <c r="BV2285" s="104"/>
      <c r="BW2285" s="104"/>
      <c r="BX2285" s="104"/>
      <c r="BY2285" s="104"/>
      <c r="BZ2285" s="104"/>
      <c r="CA2285" s="104"/>
      <c r="CB2285" s="104"/>
      <c r="CC2285" s="104"/>
      <c r="CD2285" s="104"/>
      <c r="CE2285" s="104"/>
      <c r="CF2285" s="104"/>
      <c r="CG2285" s="104"/>
      <c r="CJ2285" s="104"/>
      <c r="CL2285" s="104"/>
      <c r="CM2285" s="104"/>
      <c r="CN2285" s="104"/>
      <c r="CO2285" s="104"/>
      <c r="CP2285" s="104"/>
      <c r="CQ2285" s="104"/>
      <c r="CR2285" s="104"/>
      <c r="CS2285" s="104"/>
      <c r="CT2285" s="104"/>
      <c r="CU2285" s="104"/>
    </row>
    <row r="2286" spans="1:99" ht="13" x14ac:dyDescent="0.3">
      <c r="A2286" s="104"/>
      <c r="B2286" s="104"/>
      <c r="C2286" s="104"/>
      <c r="D2286" s="104"/>
      <c r="E2286" s="104"/>
      <c r="F2286" s="104"/>
      <c r="G2286" s="104"/>
      <c r="H2286" s="104"/>
      <c r="I2286" s="104"/>
      <c r="J2286" s="104"/>
      <c r="K2286" s="104"/>
      <c r="L2286" s="104"/>
      <c r="M2286" s="104"/>
      <c r="P2286" s="104"/>
      <c r="Q2286" s="104"/>
      <c r="U2286" s="104"/>
      <c r="AQ2286" s="104"/>
      <c r="AR2286" s="104"/>
      <c r="AS2286" s="104"/>
      <c r="AT2286" s="104"/>
      <c r="AU2286" s="104"/>
      <c r="AV2286" s="104"/>
      <c r="AW2286" s="104"/>
      <c r="AX2286" s="104"/>
      <c r="AY2286" s="104"/>
      <c r="BH2286" s="104"/>
      <c r="BJ2286" s="104"/>
      <c r="BK2286" s="104"/>
      <c r="BL2286" s="104"/>
      <c r="BM2286" s="104"/>
      <c r="BN2286" s="104"/>
      <c r="BO2286" s="104"/>
      <c r="BP2286" s="104"/>
      <c r="BQ2286" s="104"/>
      <c r="BR2286" s="104"/>
      <c r="BS2286" s="104"/>
      <c r="BT2286" s="104"/>
      <c r="BV2286" s="104"/>
      <c r="BW2286" s="104"/>
      <c r="BX2286" s="104"/>
      <c r="BY2286" s="104"/>
      <c r="BZ2286" s="104"/>
      <c r="CA2286" s="104"/>
      <c r="CB2286" s="104"/>
      <c r="CC2286" s="104"/>
      <c r="CD2286" s="104"/>
      <c r="CE2286" s="104"/>
      <c r="CF2286" s="104"/>
      <c r="CG2286" s="104"/>
      <c r="CJ2286" s="104"/>
      <c r="CL2286" s="104"/>
      <c r="CM2286" s="104"/>
      <c r="CN2286" s="104"/>
      <c r="CO2286" s="104"/>
      <c r="CP2286" s="104"/>
      <c r="CQ2286" s="104"/>
      <c r="CR2286" s="104"/>
      <c r="CS2286" s="104"/>
      <c r="CT2286" s="104"/>
      <c r="CU2286" s="104"/>
    </row>
    <row r="2287" spans="1:99" ht="13" x14ac:dyDescent="0.3">
      <c r="A2287" s="104"/>
      <c r="B2287" s="104"/>
      <c r="C2287" s="104"/>
      <c r="D2287" s="104"/>
      <c r="E2287" s="104"/>
      <c r="F2287" s="104"/>
      <c r="G2287" s="104"/>
      <c r="H2287" s="104"/>
      <c r="I2287" s="104"/>
      <c r="J2287" s="104"/>
      <c r="K2287" s="104"/>
      <c r="L2287" s="104"/>
      <c r="M2287" s="104"/>
      <c r="P2287" s="104"/>
      <c r="Q2287" s="104"/>
      <c r="U2287" s="104"/>
      <c r="AQ2287" s="104"/>
      <c r="AR2287" s="104"/>
      <c r="AS2287" s="104"/>
      <c r="AT2287" s="104"/>
      <c r="AU2287" s="104"/>
      <c r="AV2287" s="104"/>
      <c r="AW2287" s="104"/>
      <c r="AX2287" s="104"/>
      <c r="AY2287" s="104"/>
      <c r="BH2287" s="104"/>
      <c r="BJ2287" s="104"/>
      <c r="BK2287" s="104"/>
      <c r="BL2287" s="104"/>
      <c r="BM2287" s="104"/>
      <c r="BN2287" s="104"/>
      <c r="BO2287" s="104"/>
      <c r="BP2287" s="104"/>
      <c r="BQ2287" s="104"/>
      <c r="BR2287" s="104"/>
      <c r="BS2287" s="104"/>
      <c r="BT2287" s="104"/>
      <c r="BV2287" s="104"/>
      <c r="BW2287" s="104"/>
      <c r="BX2287" s="104"/>
      <c r="BY2287" s="104"/>
      <c r="BZ2287" s="104"/>
      <c r="CA2287" s="104"/>
      <c r="CB2287" s="104"/>
      <c r="CC2287" s="104"/>
      <c r="CD2287" s="104"/>
      <c r="CE2287" s="104"/>
      <c r="CF2287" s="104"/>
      <c r="CG2287" s="104"/>
      <c r="CJ2287" s="104"/>
      <c r="CL2287" s="104"/>
      <c r="CM2287" s="104"/>
      <c r="CN2287" s="104"/>
      <c r="CO2287" s="104"/>
      <c r="CP2287" s="104"/>
      <c r="CQ2287" s="104"/>
      <c r="CR2287" s="104"/>
      <c r="CS2287" s="104"/>
      <c r="CT2287" s="104"/>
      <c r="CU2287" s="104"/>
    </row>
    <row r="2288" spans="1:99" ht="13" x14ac:dyDescent="0.3">
      <c r="A2288" s="104"/>
      <c r="B2288" s="104"/>
      <c r="C2288" s="104"/>
      <c r="D2288" s="104"/>
      <c r="E2288" s="104"/>
      <c r="F2288" s="104"/>
      <c r="G2288" s="104"/>
      <c r="H2288" s="104"/>
      <c r="I2288" s="104"/>
      <c r="J2288" s="104"/>
      <c r="K2288" s="104"/>
      <c r="L2288" s="104"/>
      <c r="M2288" s="104"/>
      <c r="P2288" s="104"/>
      <c r="Q2288" s="104"/>
      <c r="U2288" s="104"/>
      <c r="AQ2288" s="104"/>
      <c r="AR2288" s="104"/>
      <c r="AS2288" s="104"/>
      <c r="AT2288" s="104"/>
      <c r="AU2288" s="104"/>
      <c r="AV2288" s="104"/>
      <c r="AW2288" s="104"/>
      <c r="AX2288" s="104"/>
      <c r="AY2288" s="104"/>
      <c r="BH2288" s="104"/>
      <c r="BJ2288" s="104"/>
      <c r="BK2288" s="104"/>
      <c r="BL2288" s="104"/>
      <c r="BM2288" s="104"/>
      <c r="BN2288" s="104"/>
      <c r="BO2288" s="104"/>
      <c r="BP2288" s="104"/>
      <c r="BQ2288" s="104"/>
      <c r="BR2288" s="104"/>
      <c r="BS2288" s="104"/>
      <c r="BT2288" s="104"/>
      <c r="BV2288" s="104"/>
      <c r="BW2288" s="104"/>
      <c r="BX2288" s="104"/>
      <c r="BY2288" s="104"/>
      <c r="BZ2288" s="104"/>
      <c r="CA2288" s="104"/>
      <c r="CB2288" s="104"/>
      <c r="CC2288" s="104"/>
      <c r="CD2288" s="104"/>
      <c r="CE2288" s="104"/>
      <c r="CF2288" s="104"/>
      <c r="CG2288" s="104"/>
      <c r="CJ2288" s="104"/>
      <c r="CL2288" s="104"/>
      <c r="CM2288" s="104"/>
      <c r="CN2288" s="104"/>
      <c r="CO2288" s="104"/>
      <c r="CP2288" s="104"/>
      <c r="CQ2288" s="104"/>
      <c r="CR2288" s="104"/>
      <c r="CS2288" s="104"/>
      <c r="CT2288" s="104"/>
      <c r="CU2288" s="104"/>
    </row>
    <row r="2289" spans="1:99" ht="13" x14ac:dyDescent="0.3">
      <c r="A2289" s="104"/>
      <c r="B2289" s="104"/>
      <c r="C2289" s="104"/>
      <c r="D2289" s="104"/>
      <c r="E2289" s="104"/>
      <c r="F2289" s="104"/>
      <c r="G2289" s="104"/>
      <c r="H2289" s="104"/>
      <c r="I2289" s="104"/>
      <c r="J2289" s="104"/>
      <c r="K2289" s="104"/>
      <c r="L2289" s="104"/>
      <c r="M2289" s="104"/>
      <c r="P2289" s="104"/>
      <c r="Q2289" s="104"/>
      <c r="U2289" s="104"/>
      <c r="AQ2289" s="104"/>
      <c r="AR2289" s="104"/>
      <c r="AS2289" s="104"/>
      <c r="AT2289" s="104"/>
      <c r="AU2289" s="104"/>
      <c r="AV2289" s="104"/>
      <c r="AW2289" s="104"/>
      <c r="AX2289" s="104"/>
      <c r="AY2289" s="104"/>
      <c r="BH2289" s="104"/>
      <c r="BJ2289" s="104"/>
      <c r="BK2289" s="104"/>
      <c r="BL2289" s="104"/>
      <c r="BM2289" s="104"/>
      <c r="BN2289" s="104"/>
      <c r="BO2289" s="104"/>
      <c r="BP2289" s="104"/>
      <c r="BQ2289" s="104"/>
      <c r="BR2289" s="104"/>
      <c r="BS2289" s="104"/>
      <c r="BT2289" s="104"/>
      <c r="BV2289" s="104"/>
      <c r="BW2289" s="104"/>
      <c r="BX2289" s="104"/>
      <c r="BY2289" s="104"/>
      <c r="BZ2289" s="104"/>
      <c r="CA2289" s="104"/>
      <c r="CB2289" s="104"/>
      <c r="CC2289" s="104"/>
      <c r="CD2289" s="104"/>
      <c r="CE2289" s="104"/>
      <c r="CF2289" s="104"/>
      <c r="CG2289" s="104"/>
      <c r="CJ2289" s="104"/>
      <c r="CL2289" s="104"/>
      <c r="CM2289" s="104"/>
      <c r="CN2289" s="104"/>
      <c r="CO2289" s="104"/>
      <c r="CP2289" s="104"/>
      <c r="CQ2289" s="104"/>
      <c r="CR2289" s="104"/>
      <c r="CS2289" s="104"/>
      <c r="CT2289" s="104"/>
      <c r="CU2289" s="104"/>
    </row>
    <row r="2290" spans="1:99" ht="13" x14ac:dyDescent="0.3">
      <c r="A2290" s="104"/>
      <c r="B2290" s="104"/>
      <c r="C2290" s="104"/>
      <c r="D2290" s="104"/>
      <c r="E2290" s="104"/>
      <c r="F2290" s="104"/>
      <c r="G2290" s="104"/>
      <c r="H2290" s="104"/>
      <c r="I2290" s="104"/>
      <c r="J2290" s="104"/>
      <c r="K2290" s="104"/>
      <c r="L2290" s="104"/>
      <c r="M2290" s="104"/>
      <c r="P2290" s="104"/>
      <c r="Q2290" s="104"/>
      <c r="U2290" s="104"/>
      <c r="AQ2290" s="104"/>
      <c r="AR2290" s="104"/>
      <c r="AS2290" s="104"/>
      <c r="AT2290" s="104"/>
      <c r="AU2290" s="104"/>
      <c r="AV2290" s="104"/>
      <c r="AW2290" s="104"/>
      <c r="AX2290" s="104"/>
      <c r="AY2290" s="104"/>
      <c r="BH2290" s="104"/>
      <c r="BJ2290" s="104"/>
      <c r="BK2290" s="104"/>
      <c r="BL2290" s="104"/>
      <c r="BM2290" s="104"/>
      <c r="BN2290" s="104"/>
      <c r="BO2290" s="104"/>
      <c r="BP2290" s="104"/>
      <c r="BQ2290" s="104"/>
      <c r="BR2290" s="104"/>
      <c r="BS2290" s="104"/>
      <c r="BT2290" s="104"/>
      <c r="BV2290" s="104"/>
      <c r="BW2290" s="104"/>
      <c r="BX2290" s="104"/>
      <c r="BY2290" s="104"/>
      <c r="BZ2290" s="104"/>
      <c r="CA2290" s="104"/>
      <c r="CB2290" s="104"/>
      <c r="CC2290" s="104"/>
      <c r="CD2290" s="104"/>
      <c r="CE2290" s="104"/>
      <c r="CF2290" s="104"/>
      <c r="CG2290" s="104"/>
      <c r="CJ2290" s="104"/>
      <c r="CL2290" s="104"/>
      <c r="CM2290" s="104"/>
      <c r="CN2290" s="104"/>
      <c r="CO2290" s="104"/>
      <c r="CP2290" s="104"/>
      <c r="CQ2290" s="104"/>
      <c r="CR2290" s="104"/>
      <c r="CS2290" s="104"/>
      <c r="CT2290" s="104"/>
      <c r="CU2290" s="104"/>
    </row>
    <row r="2291" spans="1:99" ht="13" x14ac:dyDescent="0.3">
      <c r="A2291" s="104"/>
      <c r="B2291" s="104"/>
      <c r="C2291" s="104"/>
      <c r="D2291" s="104"/>
      <c r="E2291" s="104"/>
      <c r="F2291" s="104"/>
      <c r="G2291" s="104"/>
      <c r="H2291" s="104"/>
      <c r="I2291" s="104"/>
      <c r="J2291" s="104"/>
      <c r="K2291" s="104"/>
      <c r="L2291" s="104"/>
      <c r="M2291" s="104"/>
      <c r="P2291" s="104"/>
      <c r="Q2291" s="104"/>
      <c r="U2291" s="104"/>
      <c r="AQ2291" s="104"/>
      <c r="AR2291" s="104"/>
      <c r="AS2291" s="104"/>
      <c r="AT2291" s="104"/>
      <c r="AU2291" s="104"/>
      <c r="AV2291" s="104"/>
      <c r="AW2291" s="104"/>
      <c r="AX2291" s="104"/>
      <c r="AY2291" s="104"/>
      <c r="BH2291" s="104"/>
      <c r="BJ2291" s="104"/>
      <c r="BK2291" s="104"/>
      <c r="BL2291" s="104"/>
      <c r="BM2291" s="104"/>
      <c r="BN2291" s="104"/>
      <c r="BO2291" s="104"/>
      <c r="BP2291" s="104"/>
      <c r="BQ2291" s="104"/>
      <c r="BR2291" s="104"/>
      <c r="BS2291" s="104"/>
      <c r="BT2291" s="104"/>
      <c r="BV2291" s="104"/>
      <c r="BW2291" s="104"/>
      <c r="BX2291" s="104"/>
      <c r="BY2291" s="104"/>
      <c r="BZ2291" s="104"/>
      <c r="CA2291" s="104"/>
      <c r="CB2291" s="104"/>
      <c r="CC2291" s="104"/>
      <c r="CD2291" s="104"/>
      <c r="CE2291" s="104"/>
      <c r="CF2291" s="104"/>
      <c r="CG2291" s="104"/>
      <c r="CJ2291" s="104"/>
      <c r="CL2291" s="104"/>
      <c r="CM2291" s="104"/>
      <c r="CN2291" s="104"/>
      <c r="CO2291" s="104"/>
      <c r="CP2291" s="104"/>
      <c r="CQ2291" s="104"/>
      <c r="CR2291" s="104"/>
      <c r="CS2291" s="104"/>
      <c r="CT2291" s="104"/>
      <c r="CU2291" s="104"/>
    </row>
    <row r="2292" spans="1:99" ht="13" x14ac:dyDescent="0.3">
      <c r="A2292" s="104"/>
      <c r="B2292" s="104"/>
      <c r="C2292" s="104"/>
      <c r="D2292" s="104"/>
      <c r="E2292" s="104"/>
      <c r="F2292" s="104"/>
      <c r="G2292" s="104"/>
      <c r="H2292" s="104"/>
      <c r="I2292" s="104"/>
      <c r="J2292" s="104"/>
      <c r="K2292" s="104"/>
      <c r="L2292" s="104"/>
      <c r="M2292" s="104"/>
      <c r="P2292" s="104"/>
      <c r="Q2292" s="104"/>
      <c r="U2292" s="104"/>
      <c r="AQ2292" s="104"/>
      <c r="AR2292" s="104"/>
      <c r="AS2292" s="104"/>
      <c r="AT2292" s="104"/>
      <c r="AU2292" s="104"/>
      <c r="AV2292" s="104"/>
      <c r="AW2292" s="104"/>
      <c r="AX2292" s="104"/>
      <c r="AY2292" s="104"/>
      <c r="BH2292" s="104"/>
      <c r="BJ2292" s="104"/>
      <c r="BK2292" s="104"/>
      <c r="BL2292" s="104"/>
      <c r="BM2292" s="104"/>
      <c r="BN2292" s="104"/>
      <c r="BO2292" s="104"/>
      <c r="BP2292" s="104"/>
      <c r="BQ2292" s="104"/>
      <c r="BR2292" s="104"/>
      <c r="BS2292" s="104"/>
      <c r="BT2292" s="104"/>
      <c r="BV2292" s="104"/>
      <c r="BW2292" s="104"/>
      <c r="BX2292" s="104"/>
      <c r="BY2292" s="104"/>
      <c r="BZ2292" s="104"/>
      <c r="CA2292" s="104"/>
      <c r="CB2292" s="104"/>
      <c r="CC2292" s="104"/>
      <c r="CD2292" s="104"/>
      <c r="CE2292" s="104"/>
      <c r="CF2292" s="104"/>
      <c r="CG2292" s="104"/>
      <c r="CJ2292" s="104"/>
      <c r="CL2292" s="104"/>
      <c r="CM2292" s="104"/>
      <c r="CN2292" s="104"/>
      <c r="CO2292" s="104"/>
      <c r="CP2292" s="104"/>
      <c r="CQ2292" s="104"/>
      <c r="CR2292" s="104"/>
      <c r="CS2292" s="104"/>
      <c r="CT2292" s="104"/>
      <c r="CU2292" s="104"/>
    </row>
    <row r="2293" spans="1:99" ht="13" x14ac:dyDescent="0.3">
      <c r="A2293" s="104"/>
      <c r="B2293" s="104"/>
      <c r="C2293" s="104"/>
      <c r="D2293" s="104"/>
      <c r="E2293" s="104"/>
      <c r="F2293" s="104"/>
      <c r="G2293" s="104"/>
      <c r="H2293" s="104"/>
      <c r="I2293" s="104"/>
      <c r="J2293" s="104"/>
      <c r="K2293" s="104"/>
      <c r="L2293" s="104"/>
      <c r="M2293" s="104"/>
      <c r="P2293" s="104"/>
      <c r="Q2293" s="104"/>
      <c r="U2293" s="104"/>
      <c r="AQ2293" s="104"/>
      <c r="AR2293" s="104"/>
      <c r="AS2293" s="104"/>
      <c r="AT2293" s="104"/>
      <c r="AU2293" s="104"/>
      <c r="AV2293" s="104"/>
      <c r="AW2293" s="104"/>
      <c r="AX2293" s="104"/>
      <c r="AY2293" s="104"/>
      <c r="BH2293" s="104"/>
      <c r="BJ2293" s="104"/>
      <c r="BK2293" s="104"/>
      <c r="BL2293" s="104"/>
      <c r="BM2293" s="104"/>
      <c r="BN2293" s="104"/>
      <c r="BO2293" s="104"/>
      <c r="BP2293" s="104"/>
      <c r="BQ2293" s="104"/>
      <c r="BR2293" s="104"/>
      <c r="BS2293" s="104"/>
      <c r="BT2293" s="104"/>
      <c r="BV2293" s="104"/>
      <c r="BW2293" s="104"/>
      <c r="BX2293" s="104"/>
      <c r="BY2293" s="104"/>
      <c r="BZ2293" s="104"/>
      <c r="CA2293" s="104"/>
      <c r="CB2293" s="104"/>
      <c r="CC2293" s="104"/>
      <c r="CD2293" s="104"/>
      <c r="CE2293" s="104"/>
      <c r="CF2293" s="104"/>
      <c r="CG2293" s="104"/>
      <c r="CJ2293" s="104"/>
      <c r="CL2293" s="104"/>
      <c r="CM2293" s="104"/>
      <c r="CN2293" s="104"/>
      <c r="CO2293" s="104"/>
      <c r="CP2293" s="104"/>
      <c r="CQ2293" s="104"/>
      <c r="CR2293" s="104"/>
      <c r="CS2293" s="104"/>
      <c r="CT2293" s="104"/>
      <c r="CU2293" s="104"/>
    </row>
    <row r="2294" spans="1:99" ht="13" x14ac:dyDescent="0.3">
      <c r="A2294" s="104"/>
      <c r="B2294" s="104"/>
      <c r="C2294" s="104"/>
      <c r="D2294" s="104"/>
      <c r="E2294" s="104"/>
      <c r="F2294" s="104"/>
      <c r="G2294" s="104"/>
      <c r="H2294" s="104"/>
      <c r="I2294" s="104"/>
      <c r="J2294" s="104"/>
      <c r="K2294" s="104"/>
      <c r="L2294" s="104"/>
      <c r="M2294" s="104"/>
      <c r="P2294" s="104"/>
      <c r="Q2294" s="104"/>
      <c r="U2294" s="104"/>
      <c r="AQ2294" s="104"/>
      <c r="AR2294" s="104"/>
      <c r="AS2294" s="104"/>
      <c r="AT2294" s="104"/>
      <c r="AU2294" s="104"/>
      <c r="AV2294" s="104"/>
      <c r="AW2294" s="104"/>
      <c r="AX2294" s="104"/>
      <c r="AY2294" s="104"/>
      <c r="BH2294" s="104"/>
      <c r="BJ2294" s="104"/>
      <c r="BK2294" s="104"/>
      <c r="BL2294" s="104"/>
      <c r="BM2294" s="104"/>
      <c r="BN2294" s="104"/>
      <c r="BO2294" s="104"/>
      <c r="BP2294" s="104"/>
      <c r="BQ2294" s="104"/>
      <c r="BR2294" s="104"/>
      <c r="BS2294" s="104"/>
      <c r="BT2294" s="104"/>
      <c r="BV2294" s="104"/>
      <c r="BW2294" s="104"/>
      <c r="BX2294" s="104"/>
      <c r="BY2294" s="104"/>
      <c r="BZ2294" s="104"/>
      <c r="CA2294" s="104"/>
      <c r="CB2294" s="104"/>
      <c r="CC2294" s="104"/>
      <c r="CD2294" s="104"/>
      <c r="CE2294" s="104"/>
      <c r="CF2294" s="104"/>
      <c r="CG2294" s="104"/>
      <c r="CJ2294" s="104"/>
      <c r="CL2294" s="104"/>
      <c r="CM2294" s="104"/>
      <c r="CN2294" s="104"/>
      <c r="CO2294" s="104"/>
      <c r="CP2294" s="104"/>
      <c r="CQ2294" s="104"/>
      <c r="CR2294" s="104"/>
      <c r="CS2294" s="104"/>
      <c r="CT2294" s="104"/>
      <c r="CU2294" s="104"/>
    </row>
    <row r="2295" spans="1:99" ht="13" x14ac:dyDescent="0.3">
      <c r="A2295" s="104"/>
      <c r="B2295" s="104"/>
      <c r="C2295" s="104"/>
      <c r="D2295" s="104"/>
      <c r="E2295" s="104"/>
      <c r="F2295" s="104"/>
      <c r="G2295" s="104"/>
      <c r="H2295" s="104"/>
      <c r="I2295" s="104"/>
      <c r="J2295" s="104"/>
      <c r="K2295" s="104"/>
      <c r="L2295" s="104"/>
      <c r="M2295" s="104"/>
      <c r="P2295" s="104"/>
      <c r="Q2295" s="104"/>
      <c r="U2295" s="104"/>
      <c r="AQ2295" s="104"/>
      <c r="AR2295" s="104"/>
      <c r="AS2295" s="104"/>
      <c r="AT2295" s="104"/>
      <c r="AU2295" s="104"/>
      <c r="AV2295" s="104"/>
      <c r="AW2295" s="104"/>
      <c r="AX2295" s="104"/>
      <c r="AY2295" s="104"/>
      <c r="BH2295" s="104"/>
      <c r="BJ2295" s="104"/>
      <c r="BK2295" s="104"/>
      <c r="BL2295" s="104"/>
      <c r="BM2295" s="104"/>
      <c r="BN2295" s="104"/>
      <c r="BO2295" s="104"/>
      <c r="BP2295" s="104"/>
      <c r="BQ2295" s="104"/>
      <c r="BR2295" s="104"/>
      <c r="BS2295" s="104"/>
      <c r="BT2295" s="104"/>
      <c r="BV2295" s="104"/>
      <c r="BW2295" s="104"/>
      <c r="BX2295" s="104"/>
      <c r="BY2295" s="104"/>
      <c r="BZ2295" s="104"/>
      <c r="CA2295" s="104"/>
      <c r="CB2295" s="104"/>
      <c r="CC2295" s="104"/>
      <c r="CD2295" s="104"/>
      <c r="CE2295" s="104"/>
      <c r="CF2295" s="104"/>
      <c r="CG2295" s="104"/>
      <c r="CJ2295" s="104"/>
      <c r="CL2295" s="104"/>
      <c r="CM2295" s="104"/>
      <c r="CN2295" s="104"/>
      <c r="CO2295" s="104"/>
      <c r="CP2295" s="104"/>
      <c r="CQ2295" s="104"/>
      <c r="CR2295" s="104"/>
      <c r="CS2295" s="104"/>
      <c r="CT2295" s="104"/>
      <c r="CU2295" s="104"/>
    </row>
    <row r="2296" spans="1:99" ht="13" x14ac:dyDescent="0.3">
      <c r="A2296" s="104"/>
      <c r="B2296" s="104"/>
      <c r="C2296" s="104"/>
      <c r="D2296" s="104"/>
      <c r="E2296" s="104"/>
      <c r="F2296" s="104"/>
      <c r="G2296" s="104"/>
      <c r="H2296" s="104"/>
      <c r="I2296" s="104"/>
      <c r="J2296" s="104"/>
      <c r="K2296" s="104"/>
      <c r="L2296" s="104"/>
      <c r="M2296" s="104"/>
      <c r="P2296" s="104"/>
      <c r="Q2296" s="104"/>
      <c r="U2296" s="104"/>
      <c r="AQ2296" s="104"/>
      <c r="AR2296" s="104"/>
      <c r="AS2296" s="104"/>
      <c r="AT2296" s="104"/>
      <c r="AU2296" s="104"/>
      <c r="AV2296" s="104"/>
      <c r="AW2296" s="104"/>
      <c r="AX2296" s="104"/>
      <c r="AY2296" s="104"/>
      <c r="BH2296" s="104"/>
      <c r="BJ2296" s="104"/>
      <c r="BK2296" s="104"/>
      <c r="BL2296" s="104"/>
      <c r="BM2296" s="104"/>
      <c r="BN2296" s="104"/>
      <c r="BO2296" s="104"/>
      <c r="BP2296" s="104"/>
      <c r="BQ2296" s="104"/>
      <c r="BR2296" s="104"/>
      <c r="BS2296" s="104"/>
      <c r="BT2296" s="104"/>
      <c r="BV2296" s="104"/>
      <c r="BW2296" s="104"/>
      <c r="BX2296" s="104"/>
      <c r="BY2296" s="104"/>
      <c r="BZ2296" s="104"/>
      <c r="CA2296" s="104"/>
      <c r="CB2296" s="104"/>
      <c r="CC2296" s="104"/>
      <c r="CD2296" s="104"/>
      <c r="CE2296" s="104"/>
      <c r="CF2296" s="104"/>
      <c r="CG2296" s="104"/>
      <c r="CJ2296" s="104"/>
      <c r="CL2296" s="104"/>
      <c r="CM2296" s="104"/>
      <c r="CN2296" s="104"/>
      <c r="CO2296" s="104"/>
      <c r="CP2296" s="104"/>
      <c r="CQ2296" s="104"/>
      <c r="CR2296" s="104"/>
      <c r="CS2296" s="104"/>
      <c r="CT2296" s="104"/>
      <c r="CU2296" s="104"/>
    </row>
    <row r="2297" spans="1:99" ht="13" x14ac:dyDescent="0.3">
      <c r="A2297" s="104"/>
      <c r="B2297" s="104"/>
      <c r="C2297" s="104"/>
      <c r="D2297" s="104"/>
      <c r="E2297" s="104"/>
      <c r="F2297" s="104"/>
      <c r="G2297" s="104"/>
      <c r="H2297" s="104"/>
      <c r="I2297" s="104"/>
      <c r="J2297" s="104"/>
      <c r="K2297" s="104"/>
      <c r="L2297" s="104"/>
      <c r="M2297" s="104"/>
      <c r="P2297" s="104"/>
      <c r="Q2297" s="104"/>
      <c r="U2297" s="104"/>
      <c r="AQ2297" s="104"/>
      <c r="AR2297" s="104"/>
      <c r="AS2297" s="104"/>
      <c r="AT2297" s="104"/>
      <c r="AU2297" s="104"/>
      <c r="AV2297" s="104"/>
      <c r="AW2297" s="104"/>
      <c r="AX2297" s="104"/>
      <c r="AY2297" s="104"/>
      <c r="BH2297" s="104"/>
      <c r="BJ2297" s="104"/>
      <c r="BK2297" s="104"/>
      <c r="BL2297" s="104"/>
      <c r="BM2297" s="104"/>
      <c r="BN2297" s="104"/>
      <c r="BO2297" s="104"/>
      <c r="BP2297" s="104"/>
      <c r="BQ2297" s="104"/>
      <c r="BR2297" s="104"/>
      <c r="BS2297" s="104"/>
      <c r="BT2297" s="104"/>
      <c r="BV2297" s="104"/>
      <c r="BW2297" s="104"/>
      <c r="BX2297" s="104"/>
      <c r="BY2297" s="104"/>
      <c r="BZ2297" s="104"/>
      <c r="CA2297" s="104"/>
      <c r="CB2297" s="104"/>
      <c r="CC2297" s="104"/>
      <c r="CD2297" s="104"/>
      <c r="CE2297" s="104"/>
      <c r="CF2297" s="104"/>
      <c r="CG2297" s="104"/>
      <c r="CJ2297" s="104"/>
      <c r="CL2297" s="104"/>
      <c r="CM2297" s="104"/>
      <c r="CN2297" s="104"/>
      <c r="CO2297" s="104"/>
      <c r="CP2297" s="104"/>
      <c r="CQ2297" s="104"/>
      <c r="CR2297" s="104"/>
      <c r="CS2297" s="104"/>
      <c r="CT2297" s="104"/>
      <c r="CU2297" s="104"/>
    </row>
    <row r="2298" spans="1:99" ht="13" x14ac:dyDescent="0.3">
      <c r="A2298" s="104"/>
      <c r="B2298" s="104"/>
      <c r="C2298" s="104"/>
      <c r="D2298" s="104"/>
      <c r="E2298" s="104"/>
      <c r="F2298" s="104"/>
      <c r="G2298" s="104"/>
      <c r="H2298" s="104"/>
      <c r="I2298" s="104"/>
      <c r="J2298" s="104"/>
      <c r="K2298" s="104"/>
      <c r="L2298" s="104"/>
      <c r="M2298" s="104"/>
      <c r="P2298" s="104"/>
      <c r="Q2298" s="104"/>
      <c r="U2298" s="104"/>
      <c r="AQ2298" s="104"/>
      <c r="AR2298" s="104"/>
      <c r="AS2298" s="104"/>
      <c r="AT2298" s="104"/>
      <c r="AU2298" s="104"/>
      <c r="AV2298" s="104"/>
      <c r="AW2298" s="104"/>
      <c r="AX2298" s="104"/>
      <c r="AY2298" s="104"/>
      <c r="BH2298" s="104"/>
      <c r="BJ2298" s="104"/>
      <c r="BK2298" s="104"/>
      <c r="BL2298" s="104"/>
      <c r="BM2298" s="104"/>
      <c r="BN2298" s="104"/>
      <c r="BO2298" s="104"/>
      <c r="BP2298" s="104"/>
      <c r="BQ2298" s="104"/>
      <c r="BR2298" s="104"/>
      <c r="BS2298" s="104"/>
      <c r="BT2298" s="104"/>
      <c r="BV2298" s="104"/>
      <c r="BW2298" s="104"/>
      <c r="BX2298" s="104"/>
      <c r="BY2298" s="104"/>
      <c r="BZ2298" s="104"/>
      <c r="CA2298" s="104"/>
      <c r="CB2298" s="104"/>
      <c r="CC2298" s="104"/>
      <c r="CD2298" s="104"/>
      <c r="CE2298" s="104"/>
      <c r="CF2298" s="104"/>
      <c r="CG2298" s="104"/>
      <c r="CJ2298" s="104"/>
      <c r="CL2298" s="104"/>
      <c r="CM2298" s="104"/>
      <c r="CN2298" s="104"/>
      <c r="CO2298" s="104"/>
      <c r="CP2298" s="104"/>
      <c r="CQ2298" s="104"/>
      <c r="CR2298" s="104"/>
      <c r="CS2298" s="104"/>
      <c r="CT2298" s="104"/>
      <c r="CU2298" s="104"/>
    </row>
    <row r="2299" spans="1:99" ht="13" x14ac:dyDescent="0.3">
      <c r="A2299" s="104"/>
      <c r="B2299" s="104"/>
      <c r="C2299" s="104"/>
      <c r="D2299" s="104"/>
      <c r="E2299" s="104"/>
      <c r="F2299" s="104"/>
      <c r="G2299" s="104"/>
      <c r="H2299" s="104"/>
      <c r="I2299" s="104"/>
      <c r="J2299" s="104"/>
      <c r="K2299" s="104"/>
      <c r="L2299" s="104"/>
      <c r="M2299" s="104"/>
      <c r="P2299" s="104"/>
      <c r="Q2299" s="104"/>
      <c r="U2299" s="104"/>
      <c r="AQ2299" s="104"/>
      <c r="AR2299" s="104"/>
      <c r="AS2299" s="104"/>
      <c r="AT2299" s="104"/>
      <c r="AU2299" s="104"/>
      <c r="AV2299" s="104"/>
      <c r="AW2299" s="104"/>
      <c r="AX2299" s="104"/>
      <c r="AY2299" s="104"/>
      <c r="BH2299" s="104"/>
      <c r="BJ2299" s="104"/>
      <c r="BK2299" s="104"/>
      <c r="BL2299" s="104"/>
      <c r="BM2299" s="104"/>
      <c r="BN2299" s="104"/>
      <c r="BO2299" s="104"/>
      <c r="BP2299" s="104"/>
      <c r="BQ2299" s="104"/>
      <c r="BR2299" s="104"/>
      <c r="BS2299" s="104"/>
      <c r="BT2299" s="104"/>
      <c r="BV2299" s="104"/>
      <c r="BW2299" s="104"/>
      <c r="BX2299" s="104"/>
      <c r="BY2299" s="104"/>
      <c r="BZ2299" s="104"/>
      <c r="CA2299" s="104"/>
      <c r="CB2299" s="104"/>
      <c r="CC2299" s="104"/>
      <c r="CD2299" s="104"/>
      <c r="CE2299" s="104"/>
      <c r="CF2299" s="104"/>
      <c r="CG2299" s="104"/>
      <c r="CJ2299" s="104"/>
      <c r="CL2299" s="104"/>
      <c r="CM2299" s="104"/>
      <c r="CN2299" s="104"/>
      <c r="CO2299" s="104"/>
      <c r="CP2299" s="104"/>
      <c r="CQ2299" s="104"/>
      <c r="CR2299" s="104"/>
      <c r="CS2299" s="104"/>
      <c r="CT2299" s="104"/>
      <c r="CU2299" s="104"/>
    </row>
    <row r="2300" spans="1:99" ht="13" x14ac:dyDescent="0.3">
      <c r="A2300" s="104"/>
      <c r="B2300" s="104"/>
      <c r="C2300" s="104"/>
      <c r="D2300" s="104"/>
      <c r="E2300" s="104"/>
      <c r="F2300" s="104"/>
      <c r="G2300" s="104"/>
      <c r="H2300" s="104"/>
      <c r="I2300" s="104"/>
      <c r="J2300" s="104"/>
      <c r="K2300" s="104"/>
      <c r="L2300" s="104"/>
      <c r="M2300" s="104"/>
      <c r="P2300" s="104"/>
      <c r="Q2300" s="104"/>
      <c r="U2300" s="104"/>
      <c r="AQ2300" s="104"/>
      <c r="AR2300" s="104"/>
      <c r="AS2300" s="104"/>
      <c r="AT2300" s="104"/>
      <c r="AU2300" s="104"/>
      <c r="AV2300" s="104"/>
      <c r="AW2300" s="104"/>
      <c r="AX2300" s="104"/>
      <c r="AY2300" s="104"/>
      <c r="BH2300" s="104"/>
      <c r="BJ2300" s="104"/>
      <c r="BK2300" s="104"/>
      <c r="BL2300" s="104"/>
      <c r="BM2300" s="104"/>
      <c r="BN2300" s="104"/>
      <c r="BO2300" s="104"/>
      <c r="BP2300" s="104"/>
      <c r="BQ2300" s="104"/>
      <c r="BR2300" s="104"/>
      <c r="BS2300" s="104"/>
      <c r="BT2300" s="104"/>
      <c r="BV2300" s="104"/>
      <c r="BW2300" s="104"/>
      <c r="BX2300" s="104"/>
      <c r="BY2300" s="104"/>
      <c r="BZ2300" s="104"/>
      <c r="CA2300" s="104"/>
      <c r="CB2300" s="104"/>
      <c r="CC2300" s="104"/>
      <c r="CD2300" s="104"/>
      <c r="CE2300" s="104"/>
      <c r="CF2300" s="104"/>
      <c r="CG2300" s="104"/>
      <c r="CJ2300" s="104"/>
      <c r="CL2300" s="104"/>
      <c r="CM2300" s="104"/>
      <c r="CN2300" s="104"/>
      <c r="CO2300" s="104"/>
      <c r="CP2300" s="104"/>
      <c r="CQ2300" s="104"/>
      <c r="CR2300" s="104"/>
      <c r="CS2300" s="104"/>
      <c r="CT2300" s="104"/>
      <c r="CU2300" s="104"/>
    </row>
    <row r="2301" spans="1:99" ht="13" x14ac:dyDescent="0.3">
      <c r="A2301" s="104"/>
      <c r="B2301" s="104"/>
      <c r="C2301" s="104"/>
      <c r="D2301" s="104"/>
      <c r="E2301" s="104"/>
      <c r="F2301" s="104"/>
      <c r="G2301" s="104"/>
      <c r="H2301" s="104"/>
      <c r="I2301" s="104"/>
      <c r="J2301" s="104"/>
      <c r="K2301" s="104"/>
      <c r="L2301" s="104"/>
      <c r="M2301" s="104"/>
      <c r="P2301" s="104"/>
      <c r="Q2301" s="104"/>
      <c r="U2301" s="104"/>
      <c r="AQ2301" s="104"/>
      <c r="AR2301" s="104"/>
      <c r="AS2301" s="104"/>
      <c r="AT2301" s="104"/>
      <c r="AU2301" s="104"/>
      <c r="AV2301" s="104"/>
      <c r="AW2301" s="104"/>
      <c r="AX2301" s="104"/>
      <c r="AY2301" s="104"/>
      <c r="BH2301" s="104"/>
      <c r="BJ2301" s="104"/>
      <c r="BK2301" s="104"/>
      <c r="BL2301" s="104"/>
      <c r="BM2301" s="104"/>
      <c r="BN2301" s="104"/>
      <c r="BO2301" s="104"/>
      <c r="BP2301" s="104"/>
      <c r="BQ2301" s="104"/>
      <c r="BR2301" s="104"/>
      <c r="BS2301" s="104"/>
      <c r="BT2301" s="104"/>
      <c r="BV2301" s="104"/>
      <c r="BW2301" s="104"/>
      <c r="BX2301" s="104"/>
      <c r="BY2301" s="104"/>
      <c r="BZ2301" s="104"/>
      <c r="CA2301" s="104"/>
      <c r="CB2301" s="104"/>
      <c r="CC2301" s="104"/>
      <c r="CD2301" s="104"/>
      <c r="CE2301" s="104"/>
      <c r="CF2301" s="104"/>
      <c r="CG2301" s="104"/>
      <c r="CJ2301" s="104"/>
      <c r="CL2301" s="104"/>
      <c r="CM2301" s="104"/>
      <c r="CN2301" s="104"/>
      <c r="CO2301" s="104"/>
      <c r="CP2301" s="104"/>
      <c r="CQ2301" s="104"/>
      <c r="CR2301" s="104"/>
      <c r="CS2301" s="104"/>
      <c r="CT2301" s="104"/>
      <c r="CU2301" s="104"/>
    </row>
    <row r="2302" spans="1:99" ht="13" x14ac:dyDescent="0.3">
      <c r="A2302" s="104"/>
      <c r="B2302" s="104"/>
      <c r="C2302" s="104"/>
      <c r="D2302" s="104"/>
      <c r="E2302" s="104"/>
      <c r="F2302" s="104"/>
      <c r="G2302" s="104"/>
      <c r="H2302" s="104"/>
      <c r="I2302" s="104"/>
      <c r="J2302" s="104"/>
      <c r="K2302" s="104"/>
      <c r="L2302" s="104"/>
      <c r="M2302" s="104"/>
      <c r="P2302" s="104"/>
      <c r="Q2302" s="104"/>
      <c r="U2302" s="104"/>
      <c r="AQ2302" s="104"/>
      <c r="AR2302" s="104"/>
      <c r="AS2302" s="104"/>
      <c r="AT2302" s="104"/>
      <c r="AU2302" s="104"/>
      <c r="AV2302" s="104"/>
      <c r="AW2302" s="104"/>
      <c r="AX2302" s="104"/>
      <c r="AY2302" s="104"/>
      <c r="BH2302" s="104"/>
      <c r="BJ2302" s="104"/>
      <c r="BK2302" s="104"/>
      <c r="BL2302" s="104"/>
      <c r="BM2302" s="104"/>
      <c r="BN2302" s="104"/>
      <c r="BO2302" s="104"/>
      <c r="BP2302" s="104"/>
      <c r="BQ2302" s="104"/>
      <c r="BR2302" s="104"/>
      <c r="BS2302" s="104"/>
      <c r="BT2302" s="104"/>
      <c r="BV2302" s="104"/>
      <c r="BW2302" s="104"/>
      <c r="BX2302" s="104"/>
      <c r="BY2302" s="104"/>
      <c r="BZ2302" s="104"/>
      <c r="CA2302" s="104"/>
      <c r="CB2302" s="104"/>
      <c r="CC2302" s="104"/>
      <c r="CD2302" s="104"/>
      <c r="CE2302" s="104"/>
      <c r="CF2302" s="104"/>
      <c r="CG2302" s="104"/>
      <c r="CJ2302" s="104"/>
      <c r="CL2302" s="104"/>
      <c r="CM2302" s="104"/>
      <c r="CN2302" s="104"/>
      <c r="CO2302" s="104"/>
      <c r="CP2302" s="104"/>
      <c r="CQ2302" s="104"/>
      <c r="CR2302" s="104"/>
      <c r="CS2302" s="104"/>
      <c r="CT2302" s="104"/>
      <c r="CU2302" s="104"/>
    </row>
    <row r="2303" spans="1:99" ht="13" x14ac:dyDescent="0.3">
      <c r="A2303" s="104"/>
      <c r="B2303" s="104"/>
      <c r="C2303" s="104"/>
      <c r="D2303" s="104"/>
      <c r="E2303" s="104"/>
      <c r="F2303" s="104"/>
      <c r="G2303" s="104"/>
      <c r="H2303" s="104"/>
      <c r="I2303" s="104"/>
      <c r="J2303" s="104"/>
      <c r="K2303" s="104"/>
      <c r="L2303" s="104"/>
      <c r="M2303" s="104"/>
      <c r="P2303" s="104"/>
      <c r="Q2303" s="104"/>
      <c r="U2303" s="104"/>
      <c r="AQ2303" s="104"/>
      <c r="AR2303" s="104"/>
      <c r="AS2303" s="104"/>
      <c r="AT2303" s="104"/>
      <c r="AU2303" s="104"/>
      <c r="AV2303" s="104"/>
      <c r="AW2303" s="104"/>
      <c r="AX2303" s="104"/>
      <c r="AY2303" s="104"/>
      <c r="BH2303" s="104"/>
      <c r="BJ2303" s="104"/>
      <c r="BK2303" s="104"/>
      <c r="BL2303" s="104"/>
      <c r="BM2303" s="104"/>
      <c r="BN2303" s="104"/>
      <c r="BO2303" s="104"/>
      <c r="BP2303" s="104"/>
      <c r="BQ2303" s="104"/>
      <c r="BR2303" s="104"/>
      <c r="BS2303" s="104"/>
      <c r="BT2303" s="104"/>
      <c r="BV2303" s="104"/>
      <c r="BW2303" s="104"/>
      <c r="BX2303" s="104"/>
      <c r="BY2303" s="104"/>
      <c r="BZ2303" s="104"/>
      <c r="CA2303" s="104"/>
      <c r="CB2303" s="104"/>
      <c r="CC2303" s="104"/>
      <c r="CD2303" s="104"/>
      <c r="CE2303" s="104"/>
      <c r="CF2303" s="104"/>
      <c r="CG2303" s="104"/>
      <c r="CJ2303" s="104"/>
      <c r="CL2303" s="104"/>
      <c r="CM2303" s="104"/>
      <c r="CN2303" s="104"/>
      <c r="CO2303" s="104"/>
      <c r="CP2303" s="104"/>
      <c r="CQ2303" s="104"/>
      <c r="CR2303" s="104"/>
      <c r="CS2303" s="104"/>
      <c r="CT2303" s="104"/>
      <c r="CU2303" s="104"/>
    </row>
    <row r="2304" spans="1:99" ht="13" x14ac:dyDescent="0.3">
      <c r="A2304" s="104"/>
      <c r="B2304" s="104"/>
      <c r="C2304" s="104"/>
      <c r="D2304" s="104"/>
      <c r="E2304" s="104"/>
      <c r="F2304" s="104"/>
      <c r="G2304" s="104"/>
      <c r="H2304" s="104"/>
      <c r="I2304" s="104"/>
      <c r="J2304" s="104"/>
      <c r="K2304" s="104"/>
      <c r="L2304" s="104"/>
      <c r="M2304" s="104"/>
      <c r="P2304" s="104"/>
      <c r="Q2304" s="104"/>
      <c r="U2304" s="104"/>
      <c r="AQ2304" s="104"/>
      <c r="AR2304" s="104"/>
      <c r="AS2304" s="104"/>
      <c r="AT2304" s="104"/>
      <c r="AU2304" s="104"/>
      <c r="AV2304" s="104"/>
      <c r="AW2304" s="104"/>
      <c r="AX2304" s="104"/>
      <c r="AY2304" s="104"/>
      <c r="BH2304" s="104"/>
      <c r="BJ2304" s="104"/>
      <c r="BK2304" s="104"/>
      <c r="BL2304" s="104"/>
      <c r="BM2304" s="104"/>
      <c r="BN2304" s="104"/>
      <c r="BO2304" s="104"/>
      <c r="BP2304" s="104"/>
      <c r="BQ2304" s="104"/>
      <c r="BR2304" s="104"/>
      <c r="BS2304" s="104"/>
      <c r="BT2304" s="104"/>
      <c r="BV2304" s="104"/>
      <c r="BW2304" s="104"/>
      <c r="BX2304" s="104"/>
      <c r="BY2304" s="104"/>
      <c r="BZ2304" s="104"/>
      <c r="CA2304" s="104"/>
      <c r="CB2304" s="104"/>
      <c r="CC2304" s="104"/>
      <c r="CD2304" s="104"/>
      <c r="CE2304" s="104"/>
      <c r="CF2304" s="104"/>
      <c r="CG2304" s="104"/>
      <c r="CJ2304" s="104"/>
      <c r="CL2304" s="104"/>
      <c r="CM2304" s="104"/>
      <c r="CN2304" s="104"/>
      <c r="CO2304" s="104"/>
      <c r="CP2304" s="104"/>
      <c r="CQ2304" s="104"/>
      <c r="CR2304" s="104"/>
      <c r="CS2304" s="104"/>
      <c r="CT2304" s="104"/>
      <c r="CU2304" s="104"/>
    </row>
    <row r="2305" spans="1:99" ht="13" x14ac:dyDescent="0.3">
      <c r="A2305" s="104"/>
      <c r="B2305" s="104"/>
      <c r="C2305" s="104"/>
      <c r="D2305" s="104"/>
      <c r="E2305" s="104"/>
      <c r="F2305" s="104"/>
      <c r="G2305" s="104"/>
      <c r="H2305" s="104"/>
      <c r="I2305" s="104"/>
      <c r="J2305" s="104"/>
      <c r="K2305" s="104"/>
      <c r="L2305" s="104"/>
      <c r="M2305" s="104"/>
      <c r="P2305" s="104"/>
      <c r="Q2305" s="104"/>
      <c r="U2305" s="104"/>
      <c r="AQ2305" s="104"/>
      <c r="AR2305" s="104"/>
      <c r="AS2305" s="104"/>
      <c r="AT2305" s="104"/>
      <c r="AU2305" s="104"/>
      <c r="AV2305" s="104"/>
      <c r="AW2305" s="104"/>
      <c r="AX2305" s="104"/>
      <c r="AY2305" s="104"/>
      <c r="BH2305" s="104"/>
      <c r="BJ2305" s="104"/>
      <c r="BK2305" s="104"/>
      <c r="BL2305" s="104"/>
      <c r="BM2305" s="104"/>
      <c r="BN2305" s="104"/>
      <c r="BO2305" s="104"/>
      <c r="BP2305" s="104"/>
      <c r="BQ2305" s="104"/>
      <c r="BR2305" s="104"/>
      <c r="BS2305" s="104"/>
      <c r="BT2305" s="104"/>
      <c r="BV2305" s="104"/>
      <c r="BW2305" s="104"/>
      <c r="BX2305" s="104"/>
      <c r="BY2305" s="104"/>
      <c r="BZ2305" s="104"/>
      <c r="CA2305" s="104"/>
      <c r="CB2305" s="104"/>
      <c r="CC2305" s="104"/>
      <c r="CD2305" s="104"/>
      <c r="CE2305" s="104"/>
      <c r="CF2305" s="104"/>
      <c r="CG2305" s="104"/>
      <c r="CJ2305" s="104"/>
      <c r="CL2305" s="104"/>
      <c r="CM2305" s="104"/>
      <c r="CN2305" s="104"/>
      <c r="CO2305" s="104"/>
      <c r="CP2305" s="104"/>
      <c r="CQ2305" s="104"/>
      <c r="CR2305" s="104"/>
      <c r="CS2305" s="104"/>
      <c r="CT2305" s="104"/>
      <c r="CU2305" s="104"/>
    </row>
    <row r="2306" spans="1:99" ht="13" x14ac:dyDescent="0.3">
      <c r="A2306" s="104"/>
      <c r="B2306" s="104"/>
      <c r="C2306" s="104"/>
      <c r="D2306" s="104"/>
      <c r="E2306" s="104"/>
      <c r="F2306" s="104"/>
      <c r="G2306" s="104"/>
      <c r="H2306" s="104"/>
      <c r="I2306" s="104"/>
      <c r="J2306" s="104"/>
      <c r="K2306" s="104"/>
      <c r="L2306" s="104"/>
      <c r="M2306" s="104"/>
      <c r="P2306" s="104"/>
      <c r="Q2306" s="104"/>
      <c r="U2306" s="104"/>
      <c r="AQ2306" s="104"/>
      <c r="AR2306" s="104"/>
      <c r="AS2306" s="104"/>
      <c r="AT2306" s="104"/>
      <c r="AU2306" s="104"/>
      <c r="AV2306" s="104"/>
      <c r="AW2306" s="104"/>
      <c r="AX2306" s="104"/>
      <c r="AY2306" s="104"/>
      <c r="BH2306" s="104"/>
      <c r="BJ2306" s="104"/>
      <c r="BK2306" s="104"/>
      <c r="BL2306" s="104"/>
      <c r="BM2306" s="104"/>
      <c r="BN2306" s="104"/>
      <c r="BO2306" s="104"/>
      <c r="BP2306" s="104"/>
      <c r="BQ2306" s="104"/>
      <c r="BR2306" s="104"/>
      <c r="BS2306" s="104"/>
      <c r="BT2306" s="104"/>
      <c r="BV2306" s="104"/>
      <c r="BW2306" s="104"/>
      <c r="BX2306" s="104"/>
      <c r="BY2306" s="104"/>
      <c r="BZ2306" s="104"/>
      <c r="CA2306" s="104"/>
      <c r="CB2306" s="104"/>
      <c r="CC2306" s="104"/>
      <c r="CD2306" s="104"/>
      <c r="CE2306" s="104"/>
      <c r="CF2306" s="104"/>
      <c r="CG2306" s="104"/>
      <c r="CJ2306" s="104"/>
      <c r="CL2306" s="104"/>
      <c r="CM2306" s="104"/>
      <c r="CN2306" s="104"/>
      <c r="CO2306" s="104"/>
      <c r="CP2306" s="104"/>
      <c r="CQ2306" s="104"/>
      <c r="CR2306" s="104"/>
      <c r="CS2306" s="104"/>
      <c r="CT2306" s="104"/>
      <c r="CU2306" s="104"/>
    </row>
    <row r="2307" spans="1:99" ht="13" x14ac:dyDescent="0.3">
      <c r="A2307" s="104"/>
      <c r="B2307" s="104"/>
      <c r="C2307" s="104"/>
      <c r="D2307" s="104"/>
      <c r="E2307" s="104"/>
      <c r="F2307" s="104"/>
      <c r="G2307" s="104"/>
      <c r="H2307" s="104"/>
      <c r="I2307" s="104"/>
      <c r="J2307" s="104"/>
      <c r="K2307" s="104"/>
      <c r="L2307" s="104"/>
      <c r="M2307" s="104"/>
      <c r="P2307" s="104"/>
      <c r="Q2307" s="104"/>
      <c r="U2307" s="104"/>
      <c r="AQ2307" s="104"/>
      <c r="AR2307" s="104"/>
      <c r="AS2307" s="104"/>
      <c r="AT2307" s="104"/>
      <c r="AU2307" s="104"/>
      <c r="AV2307" s="104"/>
      <c r="AW2307" s="104"/>
      <c r="AX2307" s="104"/>
      <c r="AY2307" s="104"/>
      <c r="BH2307" s="104"/>
      <c r="BJ2307" s="104"/>
      <c r="BK2307" s="104"/>
      <c r="BL2307" s="104"/>
      <c r="BM2307" s="104"/>
      <c r="BN2307" s="104"/>
      <c r="BO2307" s="104"/>
      <c r="BP2307" s="104"/>
      <c r="BQ2307" s="104"/>
      <c r="BR2307" s="104"/>
      <c r="BS2307" s="104"/>
      <c r="BT2307" s="104"/>
      <c r="BV2307" s="104"/>
      <c r="BW2307" s="104"/>
      <c r="BX2307" s="104"/>
      <c r="BY2307" s="104"/>
      <c r="BZ2307" s="104"/>
      <c r="CA2307" s="104"/>
      <c r="CB2307" s="104"/>
      <c r="CC2307" s="104"/>
      <c r="CD2307" s="104"/>
      <c r="CE2307" s="104"/>
      <c r="CF2307" s="104"/>
      <c r="CG2307" s="104"/>
      <c r="CJ2307" s="104"/>
      <c r="CL2307" s="104"/>
      <c r="CM2307" s="104"/>
      <c r="CN2307" s="104"/>
      <c r="CO2307" s="104"/>
      <c r="CP2307" s="104"/>
      <c r="CQ2307" s="104"/>
      <c r="CR2307" s="104"/>
      <c r="CS2307" s="104"/>
      <c r="CT2307" s="104"/>
      <c r="CU2307" s="104"/>
    </row>
    <row r="2308" spans="1:99" ht="13" x14ac:dyDescent="0.3">
      <c r="A2308" s="104"/>
      <c r="B2308" s="104"/>
      <c r="C2308" s="104"/>
      <c r="D2308" s="104"/>
      <c r="E2308" s="104"/>
      <c r="F2308" s="104"/>
      <c r="G2308" s="104"/>
      <c r="H2308" s="104"/>
      <c r="I2308" s="104"/>
      <c r="J2308" s="104"/>
      <c r="K2308" s="104"/>
      <c r="L2308" s="104"/>
      <c r="M2308" s="104"/>
      <c r="P2308" s="104"/>
      <c r="Q2308" s="104"/>
      <c r="U2308" s="104"/>
      <c r="AQ2308" s="104"/>
      <c r="AR2308" s="104"/>
      <c r="AS2308" s="104"/>
      <c r="AT2308" s="104"/>
      <c r="AU2308" s="104"/>
      <c r="AV2308" s="104"/>
      <c r="AW2308" s="104"/>
      <c r="AX2308" s="104"/>
      <c r="AY2308" s="104"/>
      <c r="BH2308" s="104"/>
      <c r="BJ2308" s="104"/>
      <c r="BK2308" s="104"/>
      <c r="BL2308" s="104"/>
      <c r="BM2308" s="104"/>
      <c r="BN2308" s="104"/>
      <c r="BO2308" s="104"/>
      <c r="BP2308" s="104"/>
      <c r="BQ2308" s="104"/>
      <c r="BR2308" s="104"/>
      <c r="BS2308" s="104"/>
      <c r="BT2308" s="104"/>
      <c r="BV2308" s="104"/>
      <c r="BW2308" s="104"/>
      <c r="BX2308" s="104"/>
      <c r="BY2308" s="104"/>
      <c r="BZ2308" s="104"/>
      <c r="CA2308" s="104"/>
      <c r="CB2308" s="104"/>
      <c r="CC2308" s="104"/>
      <c r="CD2308" s="104"/>
      <c r="CE2308" s="104"/>
      <c r="CF2308" s="104"/>
      <c r="CG2308" s="104"/>
      <c r="CJ2308" s="104"/>
      <c r="CL2308" s="104"/>
      <c r="CM2308" s="104"/>
      <c r="CN2308" s="104"/>
      <c r="CO2308" s="104"/>
      <c r="CP2308" s="104"/>
      <c r="CQ2308" s="104"/>
      <c r="CR2308" s="104"/>
      <c r="CS2308" s="104"/>
      <c r="CT2308" s="104"/>
      <c r="CU2308" s="104"/>
    </row>
    <row r="2309" spans="1:99" ht="13" x14ac:dyDescent="0.3">
      <c r="A2309" s="104"/>
      <c r="B2309" s="104"/>
      <c r="C2309" s="104"/>
      <c r="D2309" s="104"/>
      <c r="E2309" s="104"/>
      <c r="F2309" s="104"/>
      <c r="G2309" s="104"/>
      <c r="H2309" s="104"/>
      <c r="I2309" s="104"/>
      <c r="J2309" s="104"/>
      <c r="K2309" s="104"/>
      <c r="L2309" s="104"/>
      <c r="M2309" s="104"/>
      <c r="P2309" s="104"/>
      <c r="Q2309" s="104"/>
      <c r="U2309" s="104"/>
      <c r="AQ2309" s="104"/>
      <c r="AR2309" s="104"/>
      <c r="AS2309" s="104"/>
      <c r="AT2309" s="104"/>
      <c r="AU2309" s="104"/>
      <c r="AV2309" s="104"/>
      <c r="AW2309" s="104"/>
      <c r="AX2309" s="104"/>
      <c r="AY2309" s="104"/>
      <c r="BH2309" s="104"/>
      <c r="BJ2309" s="104"/>
      <c r="BK2309" s="104"/>
      <c r="BL2309" s="104"/>
      <c r="BM2309" s="104"/>
      <c r="BN2309" s="104"/>
      <c r="BO2309" s="104"/>
      <c r="BP2309" s="104"/>
      <c r="BQ2309" s="104"/>
      <c r="BR2309" s="104"/>
      <c r="BS2309" s="104"/>
      <c r="BT2309" s="104"/>
      <c r="BV2309" s="104"/>
      <c r="BW2309" s="104"/>
      <c r="BX2309" s="104"/>
      <c r="BY2309" s="104"/>
      <c r="BZ2309" s="104"/>
      <c r="CA2309" s="104"/>
      <c r="CB2309" s="104"/>
      <c r="CC2309" s="104"/>
      <c r="CD2309" s="104"/>
      <c r="CE2309" s="104"/>
      <c r="CF2309" s="104"/>
      <c r="CG2309" s="104"/>
      <c r="CJ2309" s="104"/>
      <c r="CL2309" s="104"/>
      <c r="CM2309" s="104"/>
      <c r="CN2309" s="104"/>
      <c r="CO2309" s="104"/>
      <c r="CP2309" s="104"/>
      <c r="CQ2309" s="104"/>
      <c r="CR2309" s="104"/>
      <c r="CS2309" s="104"/>
      <c r="CT2309" s="104"/>
      <c r="CU2309" s="104"/>
    </row>
    <row r="2310" spans="1:99" ht="13" x14ac:dyDescent="0.3">
      <c r="A2310" s="104"/>
      <c r="B2310" s="104"/>
      <c r="C2310" s="104"/>
      <c r="D2310" s="104"/>
      <c r="E2310" s="104"/>
      <c r="F2310" s="104"/>
      <c r="G2310" s="104"/>
      <c r="H2310" s="104"/>
      <c r="I2310" s="104"/>
      <c r="J2310" s="104"/>
      <c r="K2310" s="104"/>
      <c r="L2310" s="104"/>
      <c r="M2310" s="104"/>
      <c r="P2310" s="104"/>
      <c r="Q2310" s="104"/>
      <c r="U2310" s="104"/>
      <c r="AQ2310" s="104"/>
      <c r="AR2310" s="104"/>
      <c r="AS2310" s="104"/>
      <c r="AT2310" s="104"/>
      <c r="AU2310" s="104"/>
      <c r="AV2310" s="104"/>
      <c r="AW2310" s="104"/>
      <c r="AX2310" s="104"/>
      <c r="AY2310" s="104"/>
      <c r="BH2310" s="104"/>
      <c r="BJ2310" s="104"/>
      <c r="BK2310" s="104"/>
      <c r="BL2310" s="104"/>
      <c r="BM2310" s="104"/>
      <c r="BN2310" s="104"/>
      <c r="BO2310" s="104"/>
      <c r="BP2310" s="104"/>
      <c r="BQ2310" s="104"/>
      <c r="BR2310" s="104"/>
      <c r="BS2310" s="104"/>
      <c r="BT2310" s="104"/>
      <c r="BV2310" s="104"/>
      <c r="BW2310" s="104"/>
      <c r="BX2310" s="104"/>
      <c r="BY2310" s="104"/>
      <c r="BZ2310" s="104"/>
      <c r="CA2310" s="104"/>
      <c r="CB2310" s="104"/>
      <c r="CC2310" s="104"/>
      <c r="CD2310" s="104"/>
      <c r="CE2310" s="104"/>
      <c r="CF2310" s="104"/>
      <c r="CG2310" s="104"/>
      <c r="CJ2310" s="104"/>
      <c r="CL2310" s="104"/>
      <c r="CM2310" s="104"/>
      <c r="CN2310" s="104"/>
      <c r="CO2310" s="104"/>
      <c r="CP2310" s="104"/>
      <c r="CQ2310" s="104"/>
      <c r="CR2310" s="104"/>
      <c r="CS2310" s="104"/>
      <c r="CT2310" s="104"/>
      <c r="CU2310" s="104"/>
    </row>
    <row r="2311" spans="1:99" ht="13" x14ac:dyDescent="0.3">
      <c r="A2311" s="104"/>
      <c r="B2311" s="104"/>
      <c r="C2311" s="104"/>
      <c r="D2311" s="104"/>
      <c r="E2311" s="104"/>
      <c r="F2311" s="104"/>
      <c r="G2311" s="104"/>
      <c r="H2311" s="104"/>
      <c r="I2311" s="104"/>
      <c r="J2311" s="104"/>
      <c r="K2311" s="104"/>
      <c r="L2311" s="104"/>
      <c r="M2311" s="104"/>
      <c r="P2311" s="104"/>
      <c r="Q2311" s="104"/>
      <c r="U2311" s="104"/>
      <c r="AQ2311" s="104"/>
      <c r="AR2311" s="104"/>
      <c r="AS2311" s="104"/>
      <c r="AT2311" s="104"/>
      <c r="AU2311" s="104"/>
      <c r="AV2311" s="104"/>
      <c r="AW2311" s="104"/>
      <c r="AX2311" s="104"/>
      <c r="AY2311" s="104"/>
      <c r="BH2311" s="104"/>
      <c r="BJ2311" s="104"/>
      <c r="BK2311" s="104"/>
      <c r="BL2311" s="104"/>
      <c r="BM2311" s="104"/>
      <c r="BN2311" s="104"/>
      <c r="BO2311" s="104"/>
      <c r="BP2311" s="104"/>
      <c r="BQ2311" s="104"/>
      <c r="BR2311" s="104"/>
      <c r="BS2311" s="104"/>
      <c r="BT2311" s="104"/>
      <c r="BV2311" s="104"/>
      <c r="BW2311" s="104"/>
      <c r="BX2311" s="104"/>
      <c r="BY2311" s="104"/>
      <c r="BZ2311" s="104"/>
      <c r="CA2311" s="104"/>
      <c r="CB2311" s="104"/>
      <c r="CC2311" s="104"/>
      <c r="CD2311" s="104"/>
      <c r="CE2311" s="104"/>
      <c r="CF2311" s="104"/>
      <c r="CG2311" s="104"/>
      <c r="CJ2311" s="104"/>
      <c r="CL2311" s="104"/>
      <c r="CM2311" s="104"/>
      <c r="CN2311" s="104"/>
      <c r="CO2311" s="104"/>
      <c r="CP2311" s="104"/>
      <c r="CQ2311" s="104"/>
      <c r="CR2311" s="104"/>
      <c r="CS2311" s="104"/>
      <c r="CT2311" s="104"/>
      <c r="CU2311" s="104"/>
    </row>
    <row r="2312" spans="1:99" ht="13" x14ac:dyDescent="0.3">
      <c r="A2312" s="104"/>
      <c r="B2312" s="104"/>
      <c r="C2312" s="104"/>
      <c r="D2312" s="104"/>
      <c r="E2312" s="104"/>
      <c r="F2312" s="104"/>
      <c r="G2312" s="104"/>
      <c r="H2312" s="104"/>
      <c r="I2312" s="104"/>
      <c r="J2312" s="104"/>
      <c r="K2312" s="104"/>
      <c r="L2312" s="104"/>
      <c r="M2312" s="104"/>
      <c r="P2312" s="104"/>
      <c r="Q2312" s="104"/>
      <c r="U2312" s="104"/>
      <c r="AQ2312" s="104"/>
      <c r="AR2312" s="104"/>
      <c r="AS2312" s="104"/>
      <c r="AT2312" s="104"/>
      <c r="AU2312" s="104"/>
      <c r="AV2312" s="104"/>
      <c r="AW2312" s="104"/>
      <c r="AX2312" s="104"/>
      <c r="AY2312" s="104"/>
      <c r="BH2312" s="104"/>
      <c r="BJ2312" s="104"/>
      <c r="BK2312" s="104"/>
      <c r="BL2312" s="104"/>
      <c r="BM2312" s="104"/>
      <c r="BN2312" s="104"/>
      <c r="BO2312" s="104"/>
      <c r="BP2312" s="104"/>
      <c r="BQ2312" s="104"/>
      <c r="BR2312" s="104"/>
      <c r="BS2312" s="104"/>
      <c r="BT2312" s="104"/>
      <c r="BV2312" s="104"/>
      <c r="BW2312" s="104"/>
      <c r="BX2312" s="104"/>
      <c r="BY2312" s="104"/>
      <c r="BZ2312" s="104"/>
      <c r="CA2312" s="104"/>
      <c r="CB2312" s="104"/>
      <c r="CC2312" s="104"/>
      <c r="CD2312" s="104"/>
      <c r="CE2312" s="104"/>
      <c r="CF2312" s="104"/>
      <c r="CG2312" s="104"/>
      <c r="CJ2312" s="104"/>
      <c r="CL2312" s="104"/>
      <c r="CM2312" s="104"/>
      <c r="CN2312" s="104"/>
      <c r="CO2312" s="104"/>
      <c r="CP2312" s="104"/>
      <c r="CQ2312" s="104"/>
      <c r="CR2312" s="104"/>
      <c r="CS2312" s="104"/>
      <c r="CT2312" s="104"/>
      <c r="CU2312" s="104"/>
    </row>
    <row r="2313" spans="1:99" ht="13" x14ac:dyDescent="0.3">
      <c r="A2313" s="104"/>
      <c r="B2313" s="104"/>
      <c r="C2313" s="104"/>
      <c r="D2313" s="104"/>
      <c r="E2313" s="104"/>
      <c r="F2313" s="104"/>
      <c r="G2313" s="104"/>
      <c r="H2313" s="104"/>
      <c r="I2313" s="104"/>
      <c r="J2313" s="104"/>
      <c r="K2313" s="104"/>
      <c r="L2313" s="104"/>
      <c r="M2313" s="104"/>
      <c r="P2313" s="104"/>
      <c r="Q2313" s="104"/>
      <c r="U2313" s="104"/>
      <c r="AQ2313" s="104"/>
      <c r="AR2313" s="104"/>
      <c r="AS2313" s="104"/>
      <c r="AT2313" s="104"/>
      <c r="AU2313" s="104"/>
      <c r="AV2313" s="104"/>
      <c r="AW2313" s="104"/>
      <c r="AX2313" s="104"/>
      <c r="AY2313" s="104"/>
      <c r="BH2313" s="104"/>
      <c r="BJ2313" s="104"/>
      <c r="BK2313" s="104"/>
      <c r="BL2313" s="104"/>
      <c r="BM2313" s="104"/>
      <c r="BN2313" s="104"/>
      <c r="BO2313" s="104"/>
      <c r="BP2313" s="104"/>
      <c r="BQ2313" s="104"/>
      <c r="BR2313" s="104"/>
      <c r="BS2313" s="104"/>
      <c r="BT2313" s="104"/>
      <c r="BV2313" s="104"/>
      <c r="BW2313" s="104"/>
      <c r="BX2313" s="104"/>
      <c r="BY2313" s="104"/>
      <c r="BZ2313" s="104"/>
      <c r="CA2313" s="104"/>
      <c r="CB2313" s="104"/>
      <c r="CC2313" s="104"/>
      <c r="CD2313" s="104"/>
      <c r="CE2313" s="104"/>
      <c r="CF2313" s="104"/>
      <c r="CG2313" s="104"/>
      <c r="CJ2313" s="104"/>
      <c r="CL2313" s="104"/>
      <c r="CM2313" s="104"/>
      <c r="CN2313" s="104"/>
      <c r="CO2313" s="104"/>
      <c r="CP2313" s="104"/>
      <c r="CQ2313" s="104"/>
      <c r="CR2313" s="104"/>
      <c r="CS2313" s="104"/>
      <c r="CT2313" s="104"/>
      <c r="CU2313" s="104"/>
    </row>
    <row r="2314" spans="1:99" ht="13" x14ac:dyDescent="0.3">
      <c r="A2314" s="104"/>
      <c r="B2314" s="104"/>
      <c r="C2314" s="104"/>
      <c r="D2314" s="104"/>
      <c r="E2314" s="104"/>
      <c r="F2314" s="104"/>
      <c r="G2314" s="104"/>
      <c r="H2314" s="104"/>
      <c r="I2314" s="104"/>
      <c r="J2314" s="104"/>
      <c r="K2314" s="104"/>
      <c r="L2314" s="104"/>
      <c r="M2314" s="104"/>
      <c r="P2314" s="104"/>
      <c r="Q2314" s="104"/>
      <c r="U2314" s="104"/>
      <c r="AQ2314" s="104"/>
      <c r="AR2314" s="104"/>
      <c r="AS2314" s="104"/>
      <c r="AT2314" s="104"/>
      <c r="AU2314" s="104"/>
      <c r="AV2314" s="104"/>
      <c r="AW2314" s="104"/>
      <c r="AX2314" s="104"/>
      <c r="AY2314" s="104"/>
      <c r="BH2314" s="104"/>
      <c r="BJ2314" s="104"/>
      <c r="BK2314" s="104"/>
      <c r="BL2314" s="104"/>
      <c r="BM2314" s="104"/>
      <c r="BN2314" s="104"/>
      <c r="BO2314" s="104"/>
      <c r="BP2314" s="104"/>
      <c r="BQ2314" s="104"/>
      <c r="BR2314" s="104"/>
      <c r="BS2314" s="104"/>
      <c r="BT2314" s="104"/>
      <c r="BV2314" s="104"/>
      <c r="BW2314" s="104"/>
      <c r="BX2314" s="104"/>
      <c r="BY2314" s="104"/>
      <c r="BZ2314" s="104"/>
      <c r="CA2314" s="104"/>
      <c r="CB2314" s="104"/>
      <c r="CC2314" s="104"/>
      <c r="CD2314" s="104"/>
      <c r="CE2314" s="104"/>
      <c r="CF2314" s="104"/>
      <c r="CG2314" s="104"/>
      <c r="CJ2314" s="104"/>
      <c r="CL2314" s="104"/>
      <c r="CM2314" s="104"/>
      <c r="CN2314" s="104"/>
      <c r="CO2314" s="104"/>
      <c r="CP2314" s="104"/>
      <c r="CQ2314" s="104"/>
      <c r="CR2314" s="104"/>
      <c r="CS2314" s="104"/>
      <c r="CT2314" s="104"/>
      <c r="CU2314" s="104"/>
    </row>
    <row r="2315" spans="1:99" ht="13" x14ac:dyDescent="0.3">
      <c r="A2315" s="104"/>
      <c r="B2315" s="104"/>
      <c r="C2315" s="104"/>
      <c r="D2315" s="104"/>
      <c r="E2315" s="104"/>
      <c r="F2315" s="104"/>
      <c r="G2315" s="104"/>
      <c r="H2315" s="104"/>
      <c r="I2315" s="104"/>
      <c r="J2315" s="104"/>
      <c r="K2315" s="104"/>
      <c r="L2315" s="104"/>
      <c r="M2315" s="104"/>
      <c r="P2315" s="104"/>
      <c r="Q2315" s="104"/>
      <c r="U2315" s="104"/>
      <c r="AQ2315" s="104"/>
      <c r="AR2315" s="104"/>
      <c r="AS2315" s="104"/>
      <c r="AT2315" s="104"/>
      <c r="AU2315" s="104"/>
      <c r="AV2315" s="104"/>
      <c r="AW2315" s="104"/>
      <c r="AX2315" s="104"/>
      <c r="AY2315" s="104"/>
      <c r="BH2315" s="104"/>
      <c r="BJ2315" s="104"/>
      <c r="BK2315" s="104"/>
      <c r="BL2315" s="104"/>
      <c r="BM2315" s="104"/>
      <c r="BN2315" s="104"/>
      <c r="BO2315" s="104"/>
      <c r="BP2315" s="104"/>
      <c r="BQ2315" s="104"/>
      <c r="BR2315" s="104"/>
      <c r="BS2315" s="104"/>
      <c r="BT2315" s="104"/>
      <c r="BV2315" s="104"/>
      <c r="BW2315" s="104"/>
      <c r="BX2315" s="104"/>
      <c r="BY2315" s="104"/>
      <c r="BZ2315" s="104"/>
      <c r="CA2315" s="104"/>
      <c r="CB2315" s="104"/>
      <c r="CC2315" s="104"/>
      <c r="CD2315" s="104"/>
      <c r="CE2315" s="104"/>
      <c r="CF2315" s="104"/>
      <c r="CG2315" s="104"/>
      <c r="CJ2315" s="104"/>
      <c r="CL2315" s="104"/>
      <c r="CM2315" s="104"/>
      <c r="CN2315" s="104"/>
      <c r="CO2315" s="104"/>
      <c r="CP2315" s="104"/>
      <c r="CQ2315" s="104"/>
      <c r="CR2315" s="104"/>
      <c r="CS2315" s="104"/>
      <c r="CT2315" s="104"/>
      <c r="CU2315" s="104"/>
    </row>
    <row r="2316" spans="1:99" ht="13" x14ac:dyDescent="0.3">
      <c r="A2316" s="104"/>
      <c r="B2316" s="104"/>
      <c r="C2316" s="104"/>
      <c r="D2316" s="104"/>
      <c r="E2316" s="104"/>
      <c r="F2316" s="104"/>
      <c r="G2316" s="104"/>
      <c r="H2316" s="104"/>
      <c r="I2316" s="104"/>
      <c r="J2316" s="104"/>
      <c r="K2316" s="104"/>
      <c r="L2316" s="104"/>
      <c r="M2316" s="104"/>
      <c r="P2316" s="104"/>
      <c r="Q2316" s="104"/>
      <c r="U2316" s="104"/>
      <c r="AQ2316" s="104"/>
      <c r="AR2316" s="104"/>
      <c r="AS2316" s="104"/>
      <c r="AT2316" s="104"/>
      <c r="AU2316" s="104"/>
      <c r="AV2316" s="104"/>
      <c r="AW2316" s="104"/>
      <c r="AX2316" s="104"/>
      <c r="AY2316" s="104"/>
      <c r="BH2316" s="104"/>
      <c r="BJ2316" s="104"/>
      <c r="BK2316" s="104"/>
      <c r="BL2316" s="104"/>
      <c r="BM2316" s="104"/>
      <c r="BN2316" s="104"/>
      <c r="BO2316" s="104"/>
      <c r="BP2316" s="104"/>
      <c r="BQ2316" s="104"/>
      <c r="BR2316" s="104"/>
      <c r="BS2316" s="104"/>
      <c r="BT2316" s="104"/>
      <c r="BV2316" s="104"/>
      <c r="BW2316" s="104"/>
      <c r="BX2316" s="104"/>
      <c r="BY2316" s="104"/>
      <c r="BZ2316" s="104"/>
      <c r="CA2316" s="104"/>
      <c r="CB2316" s="104"/>
      <c r="CC2316" s="104"/>
      <c r="CD2316" s="104"/>
      <c r="CE2316" s="104"/>
      <c r="CF2316" s="104"/>
      <c r="CG2316" s="104"/>
      <c r="CJ2316" s="104"/>
      <c r="CL2316" s="104"/>
      <c r="CM2316" s="104"/>
      <c r="CN2316" s="104"/>
      <c r="CO2316" s="104"/>
      <c r="CP2316" s="104"/>
      <c r="CQ2316" s="104"/>
      <c r="CR2316" s="104"/>
      <c r="CS2316" s="104"/>
      <c r="CT2316" s="104"/>
      <c r="CU2316" s="104"/>
    </row>
    <row r="2317" spans="1:99" ht="13" x14ac:dyDescent="0.3">
      <c r="A2317" s="104"/>
      <c r="B2317" s="104"/>
      <c r="C2317" s="104"/>
      <c r="D2317" s="104"/>
      <c r="E2317" s="104"/>
      <c r="F2317" s="104"/>
      <c r="G2317" s="104"/>
      <c r="H2317" s="104"/>
      <c r="I2317" s="104"/>
      <c r="J2317" s="104"/>
      <c r="K2317" s="104"/>
      <c r="L2317" s="104"/>
      <c r="M2317" s="104"/>
      <c r="P2317" s="104"/>
      <c r="Q2317" s="104"/>
      <c r="U2317" s="104"/>
      <c r="AQ2317" s="104"/>
      <c r="AR2317" s="104"/>
      <c r="AS2317" s="104"/>
      <c r="AT2317" s="104"/>
      <c r="AU2317" s="104"/>
      <c r="AV2317" s="104"/>
      <c r="AW2317" s="104"/>
      <c r="AX2317" s="104"/>
      <c r="AY2317" s="104"/>
      <c r="BH2317" s="104"/>
      <c r="BJ2317" s="104"/>
      <c r="BK2317" s="104"/>
      <c r="BL2317" s="104"/>
      <c r="BM2317" s="104"/>
      <c r="BN2317" s="104"/>
      <c r="BO2317" s="104"/>
      <c r="BP2317" s="104"/>
      <c r="BQ2317" s="104"/>
      <c r="BR2317" s="104"/>
      <c r="BS2317" s="104"/>
      <c r="BT2317" s="104"/>
      <c r="BV2317" s="104"/>
      <c r="BW2317" s="104"/>
      <c r="BX2317" s="104"/>
      <c r="BY2317" s="104"/>
      <c r="BZ2317" s="104"/>
      <c r="CA2317" s="104"/>
      <c r="CB2317" s="104"/>
      <c r="CC2317" s="104"/>
      <c r="CD2317" s="104"/>
      <c r="CE2317" s="104"/>
      <c r="CF2317" s="104"/>
      <c r="CG2317" s="104"/>
      <c r="CJ2317" s="104"/>
      <c r="CL2317" s="104"/>
      <c r="CM2317" s="104"/>
      <c r="CN2317" s="104"/>
      <c r="CO2317" s="104"/>
      <c r="CP2317" s="104"/>
      <c r="CQ2317" s="104"/>
      <c r="CR2317" s="104"/>
      <c r="CS2317" s="104"/>
      <c r="CT2317" s="104"/>
      <c r="CU2317" s="104"/>
    </row>
    <row r="2318" spans="1:99" ht="13" x14ac:dyDescent="0.3">
      <c r="A2318" s="104"/>
      <c r="B2318" s="104"/>
      <c r="C2318" s="104"/>
      <c r="D2318" s="104"/>
      <c r="E2318" s="104"/>
      <c r="F2318" s="104"/>
      <c r="G2318" s="104"/>
      <c r="H2318" s="104"/>
      <c r="I2318" s="104"/>
      <c r="J2318" s="104"/>
      <c r="K2318" s="104"/>
      <c r="L2318" s="104"/>
      <c r="M2318" s="104"/>
      <c r="P2318" s="104"/>
      <c r="Q2318" s="104"/>
      <c r="U2318" s="104"/>
      <c r="AQ2318" s="104"/>
      <c r="AR2318" s="104"/>
      <c r="AS2318" s="104"/>
      <c r="AT2318" s="104"/>
      <c r="AU2318" s="104"/>
      <c r="AV2318" s="104"/>
      <c r="AW2318" s="104"/>
      <c r="AX2318" s="104"/>
      <c r="AY2318" s="104"/>
      <c r="BH2318" s="104"/>
      <c r="BJ2318" s="104"/>
      <c r="BK2318" s="104"/>
      <c r="BL2318" s="104"/>
      <c r="BM2318" s="104"/>
      <c r="BN2318" s="104"/>
      <c r="BO2318" s="104"/>
      <c r="BP2318" s="104"/>
      <c r="BQ2318" s="104"/>
      <c r="BR2318" s="104"/>
      <c r="BS2318" s="104"/>
      <c r="BT2318" s="104"/>
      <c r="BV2318" s="104"/>
      <c r="BW2318" s="104"/>
      <c r="BX2318" s="104"/>
      <c r="BY2318" s="104"/>
      <c r="BZ2318" s="104"/>
      <c r="CA2318" s="104"/>
      <c r="CB2318" s="104"/>
      <c r="CC2318" s="104"/>
      <c r="CD2318" s="104"/>
      <c r="CE2318" s="104"/>
      <c r="CF2318" s="104"/>
      <c r="CG2318" s="104"/>
      <c r="CJ2318" s="104"/>
      <c r="CL2318" s="104"/>
      <c r="CM2318" s="104"/>
      <c r="CN2318" s="104"/>
      <c r="CO2318" s="104"/>
      <c r="CP2318" s="104"/>
      <c r="CQ2318" s="104"/>
      <c r="CR2318" s="104"/>
      <c r="CS2318" s="104"/>
      <c r="CT2318" s="104"/>
      <c r="CU2318" s="104"/>
    </row>
    <row r="2319" spans="1:99" ht="13" x14ac:dyDescent="0.3">
      <c r="A2319" s="104"/>
      <c r="B2319" s="104"/>
      <c r="C2319" s="104"/>
      <c r="D2319" s="104"/>
      <c r="E2319" s="104"/>
      <c r="F2319" s="104"/>
      <c r="G2319" s="104"/>
      <c r="H2319" s="104"/>
      <c r="I2319" s="104"/>
      <c r="J2319" s="104"/>
      <c r="K2319" s="104"/>
      <c r="L2319" s="104"/>
      <c r="M2319" s="104"/>
      <c r="P2319" s="104"/>
      <c r="Q2319" s="104"/>
      <c r="U2319" s="104"/>
      <c r="AQ2319" s="104"/>
      <c r="AR2319" s="104"/>
      <c r="AS2319" s="104"/>
      <c r="AT2319" s="104"/>
      <c r="AU2319" s="104"/>
      <c r="AV2319" s="104"/>
      <c r="AW2319" s="104"/>
      <c r="AX2319" s="104"/>
      <c r="AY2319" s="104"/>
      <c r="BH2319" s="104"/>
      <c r="BJ2319" s="104"/>
      <c r="BK2319" s="104"/>
      <c r="BL2319" s="104"/>
      <c r="BM2319" s="104"/>
      <c r="BN2319" s="104"/>
      <c r="BO2319" s="104"/>
      <c r="BP2319" s="104"/>
      <c r="BQ2319" s="104"/>
      <c r="BR2319" s="104"/>
      <c r="BS2319" s="104"/>
      <c r="BT2319" s="104"/>
      <c r="BV2319" s="104"/>
      <c r="BW2319" s="104"/>
      <c r="BX2319" s="104"/>
      <c r="BY2319" s="104"/>
      <c r="BZ2319" s="104"/>
      <c r="CA2319" s="104"/>
      <c r="CB2319" s="104"/>
      <c r="CC2319" s="104"/>
      <c r="CD2319" s="104"/>
      <c r="CE2319" s="104"/>
      <c r="CF2319" s="104"/>
      <c r="CG2319" s="104"/>
      <c r="CJ2319" s="104"/>
      <c r="CL2319" s="104"/>
      <c r="CM2319" s="104"/>
      <c r="CN2319" s="104"/>
      <c r="CO2319" s="104"/>
      <c r="CP2319" s="104"/>
      <c r="CQ2319" s="104"/>
      <c r="CR2319" s="104"/>
      <c r="CS2319" s="104"/>
      <c r="CT2319" s="104"/>
      <c r="CU2319" s="104"/>
    </row>
    <row r="2320" spans="1:99" ht="13" x14ac:dyDescent="0.3">
      <c r="A2320" s="104"/>
      <c r="B2320" s="104"/>
      <c r="C2320" s="104"/>
      <c r="D2320" s="104"/>
      <c r="E2320" s="104"/>
      <c r="F2320" s="104"/>
      <c r="G2320" s="104"/>
      <c r="H2320" s="104"/>
      <c r="I2320" s="104"/>
      <c r="J2320" s="104"/>
      <c r="K2320" s="104"/>
      <c r="L2320" s="104"/>
      <c r="M2320" s="104"/>
      <c r="P2320" s="104"/>
      <c r="Q2320" s="104"/>
      <c r="U2320" s="104"/>
      <c r="AQ2320" s="104"/>
      <c r="AR2320" s="104"/>
      <c r="AS2320" s="104"/>
      <c r="AT2320" s="104"/>
      <c r="AU2320" s="104"/>
      <c r="AV2320" s="104"/>
      <c r="AW2320" s="104"/>
      <c r="AX2320" s="104"/>
      <c r="AY2320" s="104"/>
      <c r="BH2320" s="104"/>
      <c r="BJ2320" s="104"/>
      <c r="BK2320" s="104"/>
      <c r="BL2320" s="104"/>
      <c r="BM2320" s="104"/>
      <c r="BN2320" s="104"/>
      <c r="BO2320" s="104"/>
      <c r="BP2320" s="104"/>
      <c r="BQ2320" s="104"/>
      <c r="BR2320" s="104"/>
      <c r="BS2320" s="104"/>
      <c r="BT2320" s="104"/>
      <c r="BV2320" s="104"/>
      <c r="BW2320" s="104"/>
      <c r="BX2320" s="104"/>
      <c r="BY2320" s="104"/>
      <c r="BZ2320" s="104"/>
      <c r="CA2320" s="104"/>
      <c r="CB2320" s="104"/>
      <c r="CC2320" s="104"/>
      <c r="CD2320" s="104"/>
      <c r="CE2320" s="104"/>
      <c r="CF2320" s="104"/>
      <c r="CG2320" s="104"/>
      <c r="CJ2320" s="104"/>
      <c r="CL2320" s="104"/>
      <c r="CM2320" s="104"/>
      <c r="CN2320" s="104"/>
      <c r="CO2320" s="104"/>
      <c r="CP2320" s="104"/>
      <c r="CQ2320" s="104"/>
      <c r="CR2320" s="104"/>
      <c r="CS2320" s="104"/>
      <c r="CT2320" s="104"/>
      <c r="CU2320" s="104"/>
    </row>
    <row r="2321" spans="1:99" ht="13" x14ac:dyDescent="0.3">
      <c r="A2321" s="104"/>
      <c r="B2321" s="104"/>
      <c r="C2321" s="104"/>
      <c r="D2321" s="104"/>
      <c r="E2321" s="104"/>
      <c r="F2321" s="104"/>
      <c r="G2321" s="104"/>
      <c r="H2321" s="104"/>
      <c r="I2321" s="104"/>
      <c r="J2321" s="104"/>
      <c r="K2321" s="104"/>
      <c r="L2321" s="104"/>
      <c r="M2321" s="104"/>
      <c r="P2321" s="104"/>
      <c r="Q2321" s="104"/>
      <c r="U2321" s="104"/>
      <c r="AQ2321" s="104"/>
      <c r="AR2321" s="104"/>
      <c r="AS2321" s="104"/>
      <c r="AT2321" s="104"/>
      <c r="AU2321" s="104"/>
      <c r="AV2321" s="104"/>
      <c r="AW2321" s="104"/>
      <c r="AX2321" s="104"/>
      <c r="AY2321" s="104"/>
      <c r="BH2321" s="104"/>
      <c r="BJ2321" s="104"/>
      <c r="BK2321" s="104"/>
      <c r="BL2321" s="104"/>
      <c r="BM2321" s="104"/>
      <c r="BN2321" s="104"/>
      <c r="BO2321" s="104"/>
      <c r="BP2321" s="104"/>
      <c r="BQ2321" s="104"/>
      <c r="BR2321" s="104"/>
      <c r="BS2321" s="104"/>
      <c r="BT2321" s="104"/>
      <c r="BV2321" s="104"/>
      <c r="BW2321" s="104"/>
      <c r="BX2321" s="104"/>
      <c r="BY2321" s="104"/>
      <c r="BZ2321" s="104"/>
      <c r="CA2321" s="104"/>
      <c r="CB2321" s="104"/>
      <c r="CC2321" s="104"/>
      <c r="CD2321" s="104"/>
      <c r="CE2321" s="104"/>
      <c r="CF2321" s="104"/>
      <c r="CG2321" s="104"/>
      <c r="CJ2321" s="104"/>
      <c r="CL2321" s="104"/>
      <c r="CM2321" s="104"/>
      <c r="CN2321" s="104"/>
      <c r="CO2321" s="104"/>
      <c r="CP2321" s="104"/>
      <c r="CQ2321" s="104"/>
      <c r="CR2321" s="104"/>
      <c r="CS2321" s="104"/>
      <c r="CT2321" s="104"/>
      <c r="CU2321" s="104"/>
    </row>
    <row r="2322" spans="1:99" ht="13" x14ac:dyDescent="0.3">
      <c r="A2322" s="104"/>
      <c r="B2322" s="104"/>
      <c r="C2322" s="104"/>
      <c r="D2322" s="104"/>
      <c r="E2322" s="104"/>
      <c r="F2322" s="104"/>
      <c r="G2322" s="104"/>
      <c r="H2322" s="104"/>
      <c r="I2322" s="104"/>
      <c r="J2322" s="104"/>
      <c r="K2322" s="104"/>
      <c r="L2322" s="104"/>
      <c r="M2322" s="104"/>
      <c r="P2322" s="104"/>
      <c r="Q2322" s="104"/>
      <c r="U2322" s="104"/>
      <c r="AQ2322" s="104"/>
      <c r="AR2322" s="104"/>
      <c r="AS2322" s="104"/>
      <c r="AT2322" s="104"/>
      <c r="AU2322" s="104"/>
      <c r="AV2322" s="104"/>
      <c r="AW2322" s="104"/>
      <c r="AX2322" s="104"/>
      <c r="AY2322" s="104"/>
      <c r="BH2322" s="104"/>
      <c r="BJ2322" s="104"/>
      <c r="BK2322" s="104"/>
      <c r="BL2322" s="104"/>
      <c r="BM2322" s="104"/>
      <c r="BN2322" s="104"/>
      <c r="BO2322" s="104"/>
      <c r="BP2322" s="104"/>
      <c r="BQ2322" s="104"/>
      <c r="BR2322" s="104"/>
      <c r="BS2322" s="104"/>
      <c r="BT2322" s="104"/>
      <c r="BV2322" s="104"/>
      <c r="BW2322" s="104"/>
      <c r="BX2322" s="104"/>
      <c r="BY2322" s="104"/>
      <c r="BZ2322" s="104"/>
      <c r="CA2322" s="104"/>
      <c r="CB2322" s="104"/>
      <c r="CC2322" s="104"/>
      <c r="CD2322" s="104"/>
      <c r="CE2322" s="104"/>
      <c r="CF2322" s="104"/>
      <c r="CG2322" s="104"/>
      <c r="CJ2322" s="104"/>
      <c r="CL2322" s="104"/>
      <c r="CM2322" s="104"/>
      <c r="CN2322" s="104"/>
      <c r="CO2322" s="104"/>
      <c r="CP2322" s="104"/>
      <c r="CQ2322" s="104"/>
      <c r="CR2322" s="104"/>
      <c r="CS2322" s="104"/>
      <c r="CT2322" s="104"/>
      <c r="CU2322" s="104"/>
    </row>
    <row r="2323" spans="1:99" ht="13" x14ac:dyDescent="0.3">
      <c r="A2323" s="104"/>
      <c r="B2323" s="104"/>
      <c r="C2323" s="104"/>
      <c r="D2323" s="104"/>
      <c r="E2323" s="104"/>
      <c r="F2323" s="104"/>
      <c r="G2323" s="104"/>
      <c r="H2323" s="104"/>
      <c r="I2323" s="104"/>
      <c r="J2323" s="104"/>
      <c r="K2323" s="104"/>
      <c r="L2323" s="104"/>
      <c r="M2323" s="104"/>
      <c r="P2323" s="104"/>
      <c r="Q2323" s="104"/>
      <c r="U2323" s="104"/>
      <c r="AQ2323" s="104"/>
      <c r="AR2323" s="104"/>
      <c r="AS2323" s="104"/>
      <c r="AT2323" s="104"/>
      <c r="AU2323" s="104"/>
      <c r="AV2323" s="104"/>
      <c r="AW2323" s="104"/>
      <c r="AX2323" s="104"/>
      <c r="AY2323" s="104"/>
      <c r="BH2323" s="104"/>
      <c r="BJ2323" s="104"/>
      <c r="BK2323" s="104"/>
      <c r="BL2323" s="104"/>
      <c r="BM2323" s="104"/>
      <c r="BN2323" s="104"/>
      <c r="BO2323" s="104"/>
      <c r="BP2323" s="104"/>
      <c r="BQ2323" s="104"/>
      <c r="BR2323" s="104"/>
      <c r="BS2323" s="104"/>
      <c r="BT2323" s="104"/>
      <c r="BV2323" s="104"/>
      <c r="BW2323" s="104"/>
      <c r="BX2323" s="104"/>
      <c r="BY2323" s="104"/>
      <c r="BZ2323" s="104"/>
      <c r="CA2323" s="104"/>
      <c r="CB2323" s="104"/>
      <c r="CC2323" s="104"/>
      <c r="CD2323" s="104"/>
      <c r="CE2323" s="104"/>
      <c r="CF2323" s="104"/>
      <c r="CG2323" s="104"/>
      <c r="CJ2323" s="104"/>
      <c r="CL2323" s="104"/>
      <c r="CM2323" s="104"/>
      <c r="CN2323" s="104"/>
      <c r="CO2323" s="104"/>
      <c r="CP2323" s="104"/>
      <c r="CQ2323" s="104"/>
      <c r="CR2323" s="104"/>
      <c r="CS2323" s="104"/>
      <c r="CT2323" s="104"/>
      <c r="CU2323" s="104"/>
    </row>
    <row r="2324" spans="1:99" ht="13" x14ac:dyDescent="0.3">
      <c r="A2324" s="104"/>
      <c r="B2324" s="104"/>
      <c r="C2324" s="104"/>
      <c r="D2324" s="104"/>
      <c r="E2324" s="104"/>
      <c r="F2324" s="104"/>
      <c r="G2324" s="104"/>
      <c r="H2324" s="104"/>
      <c r="I2324" s="104"/>
      <c r="J2324" s="104"/>
      <c r="K2324" s="104"/>
      <c r="L2324" s="104"/>
      <c r="M2324" s="104"/>
      <c r="P2324" s="104"/>
      <c r="Q2324" s="104"/>
      <c r="U2324" s="104"/>
      <c r="AQ2324" s="104"/>
      <c r="AR2324" s="104"/>
      <c r="AS2324" s="104"/>
      <c r="AT2324" s="104"/>
      <c r="AU2324" s="104"/>
      <c r="AV2324" s="104"/>
      <c r="AW2324" s="104"/>
      <c r="AX2324" s="104"/>
      <c r="AY2324" s="104"/>
      <c r="BH2324" s="104"/>
      <c r="BJ2324" s="104"/>
      <c r="BK2324" s="104"/>
      <c r="BL2324" s="104"/>
      <c r="BM2324" s="104"/>
      <c r="BN2324" s="104"/>
      <c r="BO2324" s="104"/>
      <c r="BP2324" s="104"/>
      <c r="BQ2324" s="104"/>
      <c r="BR2324" s="104"/>
      <c r="BS2324" s="104"/>
      <c r="BT2324" s="104"/>
      <c r="BV2324" s="104"/>
      <c r="BW2324" s="104"/>
      <c r="BX2324" s="104"/>
      <c r="BY2324" s="104"/>
      <c r="BZ2324" s="104"/>
      <c r="CA2324" s="104"/>
      <c r="CB2324" s="104"/>
      <c r="CC2324" s="104"/>
      <c r="CD2324" s="104"/>
      <c r="CE2324" s="104"/>
      <c r="CF2324" s="104"/>
      <c r="CG2324" s="104"/>
      <c r="CJ2324" s="104"/>
      <c r="CL2324" s="104"/>
      <c r="CM2324" s="104"/>
      <c r="CN2324" s="104"/>
      <c r="CO2324" s="104"/>
      <c r="CP2324" s="104"/>
      <c r="CQ2324" s="104"/>
      <c r="CR2324" s="104"/>
      <c r="CS2324" s="104"/>
      <c r="CT2324" s="104"/>
      <c r="CU2324" s="104"/>
    </row>
    <row r="2325" spans="1:99" ht="13" x14ac:dyDescent="0.3">
      <c r="A2325" s="104"/>
      <c r="B2325" s="104"/>
      <c r="C2325" s="104"/>
      <c r="D2325" s="104"/>
      <c r="E2325" s="104"/>
      <c r="F2325" s="104"/>
      <c r="G2325" s="104"/>
      <c r="H2325" s="104"/>
      <c r="I2325" s="104"/>
      <c r="J2325" s="104"/>
      <c r="K2325" s="104"/>
      <c r="L2325" s="104"/>
      <c r="M2325" s="104"/>
      <c r="P2325" s="104"/>
      <c r="Q2325" s="104"/>
      <c r="U2325" s="104"/>
      <c r="AQ2325" s="104"/>
      <c r="AR2325" s="104"/>
      <c r="AS2325" s="104"/>
      <c r="AT2325" s="104"/>
      <c r="AU2325" s="104"/>
      <c r="AV2325" s="104"/>
      <c r="AW2325" s="104"/>
      <c r="AX2325" s="104"/>
      <c r="AY2325" s="104"/>
      <c r="BH2325" s="104"/>
      <c r="BJ2325" s="104"/>
      <c r="BK2325" s="104"/>
      <c r="BL2325" s="104"/>
      <c r="BM2325" s="104"/>
      <c r="BN2325" s="104"/>
      <c r="BO2325" s="104"/>
      <c r="BP2325" s="104"/>
      <c r="BQ2325" s="104"/>
      <c r="BR2325" s="104"/>
      <c r="BS2325" s="104"/>
      <c r="BT2325" s="104"/>
      <c r="BV2325" s="104"/>
      <c r="BW2325" s="104"/>
      <c r="BX2325" s="104"/>
      <c r="BY2325" s="104"/>
      <c r="BZ2325" s="104"/>
      <c r="CA2325" s="104"/>
      <c r="CB2325" s="104"/>
      <c r="CC2325" s="104"/>
      <c r="CD2325" s="104"/>
      <c r="CE2325" s="104"/>
      <c r="CF2325" s="104"/>
      <c r="CG2325" s="104"/>
      <c r="CJ2325" s="104"/>
      <c r="CL2325" s="104"/>
      <c r="CM2325" s="104"/>
      <c r="CN2325" s="104"/>
      <c r="CO2325" s="104"/>
      <c r="CP2325" s="104"/>
      <c r="CQ2325" s="104"/>
      <c r="CR2325" s="104"/>
      <c r="CS2325" s="104"/>
      <c r="CT2325" s="104"/>
      <c r="CU2325" s="104"/>
    </row>
    <row r="2326" spans="1:99" ht="13" x14ac:dyDescent="0.3">
      <c r="A2326" s="104"/>
      <c r="B2326" s="104"/>
      <c r="C2326" s="104"/>
      <c r="D2326" s="104"/>
      <c r="E2326" s="104"/>
      <c r="F2326" s="104"/>
      <c r="G2326" s="104"/>
      <c r="H2326" s="104"/>
      <c r="I2326" s="104"/>
      <c r="J2326" s="104"/>
      <c r="K2326" s="104"/>
      <c r="L2326" s="104"/>
      <c r="M2326" s="104"/>
      <c r="P2326" s="104"/>
      <c r="Q2326" s="104"/>
      <c r="U2326" s="104"/>
      <c r="AQ2326" s="104"/>
      <c r="AR2326" s="104"/>
      <c r="AS2326" s="104"/>
      <c r="AT2326" s="104"/>
      <c r="AU2326" s="104"/>
      <c r="AV2326" s="104"/>
      <c r="AW2326" s="104"/>
      <c r="AX2326" s="104"/>
      <c r="AY2326" s="104"/>
      <c r="BH2326" s="104"/>
      <c r="BJ2326" s="104"/>
      <c r="BK2326" s="104"/>
      <c r="BL2326" s="104"/>
      <c r="BM2326" s="104"/>
      <c r="BN2326" s="104"/>
      <c r="BO2326" s="104"/>
      <c r="BP2326" s="104"/>
      <c r="BQ2326" s="104"/>
      <c r="BR2326" s="104"/>
      <c r="BS2326" s="104"/>
      <c r="BT2326" s="104"/>
      <c r="BV2326" s="104"/>
      <c r="BW2326" s="104"/>
      <c r="BX2326" s="104"/>
      <c r="BY2326" s="104"/>
      <c r="BZ2326" s="104"/>
      <c r="CA2326" s="104"/>
      <c r="CB2326" s="104"/>
      <c r="CC2326" s="104"/>
      <c r="CD2326" s="104"/>
      <c r="CE2326" s="104"/>
      <c r="CF2326" s="104"/>
      <c r="CG2326" s="104"/>
      <c r="CJ2326" s="104"/>
      <c r="CL2326" s="104"/>
      <c r="CM2326" s="104"/>
      <c r="CN2326" s="104"/>
      <c r="CO2326" s="104"/>
      <c r="CP2326" s="104"/>
      <c r="CQ2326" s="104"/>
      <c r="CR2326" s="104"/>
      <c r="CS2326" s="104"/>
      <c r="CT2326" s="104"/>
      <c r="CU2326" s="104"/>
    </row>
    <row r="2327" spans="1:99" ht="13" x14ac:dyDescent="0.3">
      <c r="A2327" s="104"/>
      <c r="B2327" s="104"/>
      <c r="C2327" s="104"/>
      <c r="D2327" s="104"/>
      <c r="E2327" s="104"/>
      <c r="F2327" s="104"/>
      <c r="G2327" s="104"/>
      <c r="H2327" s="104"/>
      <c r="I2327" s="104"/>
      <c r="J2327" s="104"/>
      <c r="K2327" s="104"/>
      <c r="L2327" s="104"/>
      <c r="M2327" s="104"/>
      <c r="P2327" s="104"/>
      <c r="Q2327" s="104"/>
      <c r="U2327" s="104"/>
      <c r="AQ2327" s="104"/>
      <c r="AR2327" s="104"/>
      <c r="AS2327" s="104"/>
      <c r="AT2327" s="104"/>
      <c r="AU2327" s="104"/>
      <c r="AV2327" s="104"/>
      <c r="AW2327" s="104"/>
      <c r="AX2327" s="104"/>
      <c r="AY2327" s="104"/>
      <c r="BH2327" s="104"/>
      <c r="BJ2327" s="104"/>
      <c r="BK2327" s="104"/>
      <c r="BL2327" s="104"/>
      <c r="BM2327" s="104"/>
      <c r="BN2327" s="104"/>
      <c r="BO2327" s="104"/>
      <c r="BP2327" s="104"/>
      <c r="BQ2327" s="104"/>
      <c r="BR2327" s="104"/>
      <c r="BS2327" s="104"/>
      <c r="BT2327" s="104"/>
      <c r="BV2327" s="104"/>
      <c r="BW2327" s="104"/>
      <c r="BX2327" s="104"/>
      <c r="BY2327" s="104"/>
      <c r="BZ2327" s="104"/>
      <c r="CA2327" s="104"/>
      <c r="CB2327" s="104"/>
      <c r="CC2327" s="104"/>
      <c r="CD2327" s="104"/>
      <c r="CE2327" s="104"/>
      <c r="CF2327" s="104"/>
      <c r="CG2327" s="104"/>
      <c r="CJ2327" s="104"/>
      <c r="CL2327" s="104"/>
      <c r="CM2327" s="104"/>
      <c r="CN2327" s="104"/>
      <c r="CO2327" s="104"/>
      <c r="CP2327" s="104"/>
      <c r="CQ2327" s="104"/>
      <c r="CR2327" s="104"/>
      <c r="CS2327" s="104"/>
      <c r="CT2327" s="104"/>
      <c r="CU2327" s="104"/>
    </row>
    <row r="2328" spans="1:99" ht="13" x14ac:dyDescent="0.3">
      <c r="A2328" s="104"/>
      <c r="B2328" s="104"/>
      <c r="C2328" s="104"/>
      <c r="D2328" s="104"/>
      <c r="E2328" s="104"/>
      <c r="F2328" s="104"/>
      <c r="G2328" s="104"/>
      <c r="H2328" s="104"/>
      <c r="I2328" s="104"/>
      <c r="J2328" s="104"/>
      <c r="K2328" s="104"/>
      <c r="L2328" s="104"/>
      <c r="M2328" s="104"/>
      <c r="P2328" s="104"/>
      <c r="Q2328" s="104"/>
      <c r="U2328" s="104"/>
      <c r="AQ2328" s="104"/>
      <c r="AR2328" s="104"/>
      <c r="AS2328" s="104"/>
      <c r="AT2328" s="104"/>
      <c r="AU2328" s="104"/>
      <c r="AV2328" s="104"/>
      <c r="AW2328" s="104"/>
      <c r="AX2328" s="104"/>
      <c r="AY2328" s="104"/>
      <c r="BH2328" s="104"/>
      <c r="BJ2328" s="104"/>
      <c r="BK2328" s="104"/>
      <c r="BL2328" s="104"/>
      <c r="BM2328" s="104"/>
      <c r="BN2328" s="104"/>
      <c r="BO2328" s="104"/>
      <c r="BP2328" s="104"/>
      <c r="BQ2328" s="104"/>
      <c r="BR2328" s="104"/>
      <c r="BS2328" s="104"/>
      <c r="BT2328" s="104"/>
      <c r="BV2328" s="104"/>
      <c r="BW2328" s="104"/>
      <c r="BX2328" s="104"/>
      <c r="BY2328" s="104"/>
      <c r="BZ2328" s="104"/>
      <c r="CA2328" s="104"/>
      <c r="CB2328" s="104"/>
      <c r="CC2328" s="104"/>
      <c r="CD2328" s="104"/>
      <c r="CE2328" s="104"/>
      <c r="CF2328" s="104"/>
      <c r="CG2328" s="104"/>
      <c r="CJ2328" s="104"/>
      <c r="CL2328" s="104"/>
      <c r="CM2328" s="104"/>
      <c r="CN2328" s="104"/>
      <c r="CO2328" s="104"/>
      <c r="CP2328" s="104"/>
      <c r="CQ2328" s="104"/>
      <c r="CR2328" s="104"/>
      <c r="CS2328" s="104"/>
      <c r="CT2328" s="104"/>
      <c r="CU2328" s="104"/>
    </row>
    <row r="2329" spans="1:99" ht="13" x14ac:dyDescent="0.3">
      <c r="A2329" s="104"/>
      <c r="B2329" s="104"/>
      <c r="C2329" s="104"/>
      <c r="D2329" s="104"/>
      <c r="E2329" s="104"/>
      <c r="F2329" s="104"/>
      <c r="G2329" s="104"/>
      <c r="H2329" s="104"/>
      <c r="I2329" s="104"/>
      <c r="J2329" s="104"/>
      <c r="K2329" s="104"/>
      <c r="L2329" s="104"/>
      <c r="M2329" s="104"/>
      <c r="P2329" s="104"/>
      <c r="Q2329" s="104"/>
      <c r="U2329" s="104"/>
      <c r="AQ2329" s="104"/>
      <c r="AR2329" s="104"/>
      <c r="AS2329" s="104"/>
      <c r="AT2329" s="104"/>
      <c r="AU2329" s="104"/>
      <c r="AV2329" s="104"/>
      <c r="AW2329" s="104"/>
      <c r="AX2329" s="104"/>
      <c r="AY2329" s="104"/>
      <c r="BH2329" s="104"/>
      <c r="BJ2329" s="104"/>
      <c r="BK2329" s="104"/>
      <c r="BL2329" s="104"/>
      <c r="BM2329" s="104"/>
      <c r="BN2329" s="104"/>
      <c r="BO2329" s="104"/>
      <c r="BP2329" s="104"/>
      <c r="BQ2329" s="104"/>
      <c r="BR2329" s="104"/>
      <c r="BS2329" s="104"/>
      <c r="BT2329" s="104"/>
      <c r="BV2329" s="104"/>
      <c r="BW2329" s="104"/>
      <c r="BX2329" s="104"/>
      <c r="BY2329" s="104"/>
      <c r="BZ2329" s="104"/>
      <c r="CA2329" s="104"/>
      <c r="CB2329" s="104"/>
      <c r="CC2329" s="104"/>
      <c r="CD2329" s="104"/>
      <c r="CE2329" s="104"/>
      <c r="CF2329" s="104"/>
      <c r="CG2329" s="104"/>
      <c r="CJ2329" s="104"/>
      <c r="CL2329" s="104"/>
      <c r="CM2329" s="104"/>
      <c r="CN2329" s="104"/>
      <c r="CO2329" s="104"/>
      <c r="CP2329" s="104"/>
      <c r="CQ2329" s="104"/>
      <c r="CR2329" s="104"/>
      <c r="CS2329" s="104"/>
      <c r="CT2329" s="104"/>
      <c r="CU2329" s="104"/>
    </row>
    <row r="2330" spans="1:99" ht="13" x14ac:dyDescent="0.3">
      <c r="A2330" s="104"/>
      <c r="B2330" s="104"/>
      <c r="C2330" s="104"/>
      <c r="D2330" s="104"/>
      <c r="E2330" s="104"/>
      <c r="F2330" s="104"/>
      <c r="G2330" s="104"/>
      <c r="H2330" s="104"/>
      <c r="I2330" s="104"/>
      <c r="J2330" s="104"/>
      <c r="K2330" s="104"/>
      <c r="L2330" s="104"/>
      <c r="M2330" s="104"/>
      <c r="P2330" s="104"/>
      <c r="Q2330" s="104"/>
      <c r="U2330" s="104"/>
      <c r="AQ2330" s="104"/>
      <c r="AR2330" s="104"/>
      <c r="AS2330" s="104"/>
      <c r="AT2330" s="104"/>
      <c r="AU2330" s="104"/>
      <c r="AV2330" s="104"/>
      <c r="AW2330" s="104"/>
      <c r="AX2330" s="104"/>
      <c r="AY2330" s="104"/>
      <c r="BH2330" s="104"/>
      <c r="BJ2330" s="104"/>
      <c r="BK2330" s="104"/>
      <c r="BL2330" s="104"/>
      <c r="BM2330" s="104"/>
      <c r="BN2330" s="104"/>
      <c r="BO2330" s="104"/>
      <c r="BP2330" s="104"/>
      <c r="BQ2330" s="104"/>
      <c r="BR2330" s="104"/>
      <c r="BS2330" s="104"/>
      <c r="BT2330" s="104"/>
      <c r="BV2330" s="104"/>
      <c r="BW2330" s="104"/>
      <c r="BX2330" s="104"/>
      <c r="BY2330" s="104"/>
      <c r="BZ2330" s="104"/>
      <c r="CA2330" s="104"/>
      <c r="CB2330" s="104"/>
      <c r="CC2330" s="104"/>
      <c r="CD2330" s="104"/>
      <c r="CE2330" s="104"/>
      <c r="CF2330" s="104"/>
      <c r="CG2330" s="104"/>
      <c r="CJ2330" s="104"/>
      <c r="CL2330" s="104"/>
      <c r="CM2330" s="104"/>
      <c r="CN2330" s="104"/>
      <c r="CO2330" s="104"/>
      <c r="CP2330" s="104"/>
      <c r="CQ2330" s="104"/>
      <c r="CR2330" s="104"/>
      <c r="CS2330" s="104"/>
      <c r="CT2330" s="104"/>
      <c r="CU2330" s="104"/>
    </row>
    <row r="2331" spans="1:99" ht="13" x14ac:dyDescent="0.3">
      <c r="A2331" s="104"/>
      <c r="B2331" s="104"/>
      <c r="C2331" s="104"/>
      <c r="D2331" s="104"/>
      <c r="E2331" s="104"/>
      <c r="F2331" s="104"/>
      <c r="G2331" s="104"/>
      <c r="H2331" s="104"/>
      <c r="I2331" s="104"/>
      <c r="J2331" s="104"/>
      <c r="K2331" s="104"/>
      <c r="L2331" s="104"/>
      <c r="M2331" s="104"/>
      <c r="P2331" s="104"/>
      <c r="Q2331" s="104"/>
      <c r="U2331" s="104"/>
      <c r="AQ2331" s="104"/>
      <c r="AR2331" s="104"/>
      <c r="AS2331" s="104"/>
      <c r="AT2331" s="104"/>
      <c r="AU2331" s="104"/>
      <c r="AV2331" s="104"/>
      <c r="AW2331" s="104"/>
      <c r="AX2331" s="104"/>
      <c r="AY2331" s="104"/>
      <c r="BH2331" s="104"/>
      <c r="BJ2331" s="104"/>
      <c r="BK2331" s="104"/>
      <c r="BL2331" s="104"/>
      <c r="BM2331" s="104"/>
      <c r="BN2331" s="104"/>
      <c r="BO2331" s="104"/>
      <c r="BP2331" s="104"/>
      <c r="BQ2331" s="104"/>
      <c r="BR2331" s="104"/>
      <c r="BS2331" s="104"/>
      <c r="BT2331" s="104"/>
      <c r="BV2331" s="104"/>
      <c r="BW2331" s="104"/>
      <c r="BX2331" s="104"/>
      <c r="BY2331" s="104"/>
      <c r="BZ2331" s="104"/>
      <c r="CA2331" s="104"/>
      <c r="CB2331" s="104"/>
      <c r="CC2331" s="104"/>
      <c r="CD2331" s="104"/>
      <c r="CE2331" s="104"/>
      <c r="CF2331" s="104"/>
      <c r="CG2331" s="104"/>
      <c r="CJ2331" s="104"/>
      <c r="CL2331" s="104"/>
      <c r="CM2331" s="104"/>
      <c r="CN2331" s="104"/>
      <c r="CO2331" s="104"/>
      <c r="CP2331" s="104"/>
      <c r="CQ2331" s="104"/>
      <c r="CR2331" s="104"/>
      <c r="CS2331" s="104"/>
      <c r="CT2331" s="104"/>
      <c r="CU2331" s="104"/>
    </row>
    <row r="2332" spans="1:99" ht="13" x14ac:dyDescent="0.3">
      <c r="A2332" s="104"/>
      <c r="B2332" s="104"/>
      <c r="C2332" s="104"/>
      <c r="D2332" s="104"/>
      <c r="E2332" s="104"/>
      <c r="F2332" s="104"/>
      <c r="G2332" s="104"/>
      <c r="H2332" s="104"/>
      <c r="I2332" s="104"/>
      <c r="J2332" s="104"/>
      <c r="K2332" s="104"/>
      <c r="L2332" s="104"/>
      <c r="M2332" s="104"/>
      <c r="P2332" s="104"/>
      <c r="Q2332" s="104"/>
      <c r="U2332" s="104"/>
      <c r="AQ2332" s="104"/>
      <c r="AR2332" s="104"/>
      <c r="AS2332" s="104"/>
      <c r="AT2332" s="104"/>
      <c r="AU2332" s="104"/>
      <c r="AV2332" s="104"/>
      <c r="AW2332" s="104"/>
      <c r="AX2332" s="104"/>
      <c r="AY2332" s="104"/>
      <c r="BH2332" s="104"/>
      <c r="BJ2332" s="104"/>
      <c r="BK2332" s="104"/>
      <c r="BL2332" s="104"/>
      <c r="BM2332" s="104"/>
      <c r="BN2332" s="104"/>
      <c r="BO2332" s="104"/>
      <c r="BP2332" s="104"/>
      <c r="BQ2332" s="104"/>
      <c r="BR2332" s="104"/>
      <c r="BS2332" s="104"/>
      <c r="BT2332" s="104"/>
      <c r="BV2332" s="104"/>
      <c r="BW2332" s="104"/>
      <c r="BX2332" s="104"/>
      <c r="BY2332" s="104"/>
      <c r="BZ2332" s="104"/>
      <c r="CA2332" s="104"/>
      <c r="CB2332" s="104"/>
      <c r="CC2332" s="104"/>
      <c r="CD2332" s="104"/>
      <c r="CE2332" s="104"/>
      <c r="CF2332" s="104"/>
      <c r="CG2332" s="104"/>
      <c r="CJ2332" s="104"/>
      <c r="CL2332" s="104"/>
      <c r="CM2332" s="104"/>
      <c r="CN2332" s="104"/>
      <c r="CO2332" s="104"/>
      <c r="CP2332" s="104"/>
      <c r="CQ2332" s="104"/>
      <c r="CR2332" s="104"/>
      <c r="CS2332" s="104"/>
      <c r="CT2332" s="104"/>
      <c r="CU2332" s="104"/>
    </row>
    <row r="2333" spans="1:99" ht="13" x14ac:dyDescent="0.3">
      <c r="A2333" s="104"/>
      <c r="B2333" s="104"/>
      <c r="C2333" s="104"/>
      <c r="D2333" s="104"/>
      <c r="E2333" s="104"/>
      <c r="F2333" s="104"/>
      <c r="G2333" s="104"/>
      <c r="H2333" s="104"/>
      <c r="I2333" s="104"/>
      <c r="J2333" s="104"/>
      <c r="K2333" s="104"/>
      <c r="L2333" s="104"/>
      <c r="M2333" s="104"/>
      <c r="P2333" s="104"/>
      <c r="Q2333" s="104"/>
      <c r="U2333" s="104"/>
      <c r="AQ2333" s="104"/>
      <c r="AR2333" s="104"/>
      <c r="AS2333" s="104"/>
      <c r="AT2333" s="104"/>
      <c r="AU2333" s="104"/>
      <c r="AV2333" s="104"/>
      <c r="AW2333" s="104"/>
      <c r="AX2333" s="104"/>
      <c r="AY2333" s="104"/>
      <c r="BH2333" s="104"/>
      <c r="BJ2333" s="104"/>
      <c r="BK2333" s="104"/>
      <c r="BL2333" s="104"/>
      <c r="BM2333" s="104"/>
      <c r="BN2333" s="104"/>
      <c r="BO2333" s="104"/>
      <c r="BP2333" s="104"/>
      <c r="BQ2333" s="104"/>
      <c r="BR2333" s="104"/>
      <c r="BS2333" s="104"/>
      <c r="BT2333" s="104"/>
      <c r="BV2333" s="104"/>
      <c r="BW2333" s="104"/>
      <c r="BX2333" s="104"/>
      <c r="BY2333" s="104"/>
      <c r="BZ2333" s="104"/>
      <c r="CA2333" s="104"/>
      <c r="CB2333" s="104"/>
      <c r="CC2333" s="104"/>
      <c r="CD2333" s="104"/>
      <c r="CE2333" s="104"/>
      <c r="CF2333" s="104"/>
      <c r="CG2333" s="104"/>
      <c r="CJ2333" s="104"/>
      <c r="CL2333" s="104"/>
      <c r="CM2333" s="104"/>
      <c r="CN2333" s="104"/>
      <c r="CO2333" s="104"/>
      <c r="CP2333" s="104"/>
      <c r="CQ2333" s="104"/>
      <c r="CR2333" s="104"/>
      <c r="CS2333" s="104"/>
      <c r="CT2333" s="104"/>
      <c r="CU2333" s="104"/>
    </row>
    <row r="2334" spans="1:99" ht="13" x14ac:dyDescent="0.3">
      <c r="A2334" s="104"/>
      <c r="B2334" s="104"/>
      <c r="C2334" s="104"/>
      <c r="D2334" s="104"/>
      <c r="E2334" s="104"/>
      <c r="F2334" s="104"/>
      <c r="G2334" s="104"/>
      <c r="H2334" s="104"/>
      <c r="I2334" s="104"/>
      <c r="J2334" s="104"/>
      <c r="K2334" s="104"/>
      <c r="L2334" s="104"/>
      <c r="M2334" s="104"/>
      <c r="P2334" s="104"/>
      <c r="Q2334" s="104"/>
      <c r="U2334" s="104"/>
      <c r="AQ2334" s="104"/>
      <c r="AR2334" s="104"/>
      <c r="AS2334" s="104"/>
      <c r="AT2334" s="104"/>
      <c r="AU2334" s="104"/>
      <c r="AV2334" s="104"/>
      <c r="AW2334" s="104"/>
      <c r="AX2334" s="104"/>
      <c r="AY2334" s="104"/>
      <c r="BH2334" s="104"/>
      <c r="BJ2334" s="104"/>
      <c r="BK2334" s="104"/>
      <c r="BL2334" s="104"/>
      <c r="BM2334" s="104"/>
      <c r="BN2334" s="104"/>
      <c r="BO2334" s="104"/>
      <c r="BP2334" s="104"/>
      <c r="BQ2334" s="104"/>
      <c r="BR2334" s="104"/>
      <c r="BS2334" s="104"/>
      <c r="BT2334" s="104"/>
      <c r="BV2334" s="104"/>
      <c r="BW2334" s="104"/>
      <c r="BX2334" s="104"/>
      <c r="BY2334" s="104"/>
      <c r="BZ2334" s="104"/>
      <c r="CA2334" s="104"/>
      <c r="CB2334" s="104"/>
      <c r="CC2334" s="104"/>
      <c r="CD2334" s="104"/>
      <c r="CE2334" s="104"/>
      <c r="CF2334" s="104"/>
      <c r="CG2334" s="104"/>
      <c r="CJ2334" s="104"/>
      <c r="CL2334" s="104"/>
      <c r="CM2334" s="104"/>
      <c r="CN2334" s="104"/>
      <c r="CO2334" s="104"/>
      <c r="CP2334" s="104"/>
      <c r="CQ2334" s="104"/>
      <c r="CR2334" s="104"/>
      <c r="CS2334" s="104"/>
      <c r="CT2334" s="104"/>
      <c r="CU2334" s="104"/>
    </row>
    <row r="2335" spans="1:99" ht="13" x14ac:dyDescent="0.3">
      <c r="A2335" s="104"/>
      <c r="B2335" s="104"/>
      <c r="C2335" s="104"/>
      <c r="D2335" s="104"/>
      <c r="E2335" s="104"/>
      <c r="F2335" s="104"/>
      <c r="G2335" s="104"/>
      <c r="H2335" s="104"/>
      <c r="I2335" s="104"/>
      <c r="J2335" s="104"/>
      <c r="K2335" s="104"/>
      <c r="L2335" s="104"/>
      <c r="M2335" s="104"/>
      <c r="P2335" s="104"/>
      <c r="Q2335" s="104"/>
      <c r="U2335" s="104"/>
      <c r="AQ2335" s="104"/>
      <c r="AR2335" s="104"/>
      <c r="AS2335" s="104"/>
      <c r="AT2335" s="104"/>
      <c r="AU2335" s="104"/>
      <c r="AV2335" s="104"/>
      <c r="AW2335" s="104"/>
      <c r="AX2335" s="104"/>
      <c r="AY2335" s="104"/>
      <c r="BH2335" s="104"/>
      <c r="BJ2335" s="104"/>
      <c r="BK2335" s="104"/>
      <c r="BL2335" s="104"/>
      <c r="BM2335" s="104"/>
      <c r="BN2335" s="104"/>
      <c r="BO2335" s="104"/>
      <c r="BP2335" s="104"/>
      <c r="BQ2335" s="104"/>
      <c r="BR2335" s="104"/>
      <c r="BS2335" s="104"/>
      <c r="BT2335" s="104"/>
      <c r="BV2335" s="104"/>
      <c r="BW2335" s="104"/>
      <c r="BX2335" s="104"/>
      <c r="BY2335" s="104"/>
      <c r="BZ2335" s="104"/>
      <c r="CA2335" s="104"/>
      <c r="CB2335" s="104"/>
      <c r="CC2335" s="104"/>
      <c r="CD2335" s="104"/>
      <c r="CE2335" s="104"/>
      <c r="CF2335" s="104"/>
      <c r="CG2335" s="104"/>
      <c r="CJ2335" s="104"/>
      <c r="CL2335" s="104"/>
      <c r="CM2335" s="104"/>
      <c r="CN2335" s="104"/>
      <c r="CO2335" s="104"/>
      <c r="CP2335" s="104"/>
      <c r="CQ2335" s="104"/>
      <c r="CR2335" s="104"/>
      <c r="CS2335" s="104"/>
      <c r="CT2335" s="104"/>
      <c r="CU2335" s="104"/>
    </row>
    <row r="2336" spans="1:99" ht="13" x14ac:dyDescent="0.3">
      <c r="A2336" s="104"/>
      <c r="B2336" s="104"/>
      <c r="C2336" s="104"/>
      <c r="D2336" s="104"/>
      <c r="E2336" s="104"/>
      <c r="F2336" s="104"/>
      <c r="G2336" s="104"/>
      <c r="H2336" s="104"/>
      <c r="I2336" s="104"/>
      <c r="J2336" s="104"/>
      <c r="K2336" s="104"/>
      <c r="L2336" s="104"/>
      <c r="M2336" s="104"/>
      <c r="P2336" s="104"/>
      <c r="Q2336" s="104"/>
      <c r="U2336" s="104"/>
      <c r="AQ2336" s="104"/>
      <c r="AR2336" s="104"/>
      <c r="AS2336" s="104"/>
      <c r="AT2336" s="104"/>
      <c r="AU2336" s="104"/>
      <c r="AV2336" s="104"/>
      <c r="AW2336" s="104"/>
      <c r="AX2336" s="104"/>
      <c r="AY2336" s="104"/>
      <c r="BH2336" s="104"/>
      <c r="BJ2336" s="104"/>
      <c r="BK2336" s="104"/>
      <c r="BL2336" s="104"/>
      <c r="BM2336" s="104"/>
      <c r="BN2336" s="104"/>
      <c r="BO2336" s="104"/>
      <c r="BP2336" s="104"/>
      <c r="BQ2336" s="104"/>
      <c r="BR2336" s="104"/>
      <c r="BS2336" s="104"/>
      <c r="BT2336" s="104"/>
      <c r="BV2336" s="104"/>
      <c r="BW2336" s="104"/>
      <c r="BX2336" s="104"/>
      <c r="BY2336" s="104"/>
      <c r="BZ2336" s="104"/>
      <c r="CA2336" s="104"/>
      <c r="CB2336" s="104"/>
      <c r="CC2336" s="104"/>
      <c r="CD2336" s="104"/>
      <c r="CE2336" s="104"/>
      <c r="CF2336" s="104"/>
      <c r="CG2336" s="104"/>
      <c r="CJ2336" s="104"/>
      <c r="CL2336" s="104"/>
      <c r="CM2336" s="104"/>
      <c r="CN2336" s="104"/>
      <c r="CO2336" s="104"/>
      <c r="CP2336" s="104"/>
      <c r="CQ2336" s="104"/>
      <c r="CR2336" s="104"/>
      <c r="CS2336" s="104"/>
      <c r="CT2336" s="104"/>
      <c r="CU2336" s="104"/>
    </row>
    <row r="2337" spans="1:99" ht="13" x14ac:dyDescent="0.3">
      <c r="A2337" s="104"/>
      <c r="B2337" s="104"/>
      <c r="C2337" s="104"/>
      <c r="D2337" s="104"/>
      <c r="E2337" s="104"/>
      <c r="F2337" s="104"/>
      <c r="G2337" s="104"/>
      <c r="H2337" s="104"/>
      <c r="I2337" s="104"/>
      <c r="J2337" s="104"/>
      <c r="K2337" s="104"/>
      <c r="L2337" s="104"/>
      <c r="M2337" s="104"/>
      <c r="P2337" s="104"/>
      <c r="Q2337" s="104"/>
      <c r="U2337" s="104"/>
      <c r="AQ2337" s="104"/>
      <c r="AR2337" s="104"/>
      <c r="AS2337" s="104"/>
      <c r="AT2337" s="104"/>
      <c r="AU2337" s="104"/>
      <c r="AV2337" s="104"/>
      <c r="AW2337" s="104"/>
      <c r="AX2337" s="104"/>
      <c r="AY2337" s="104"/>
      <c r="BH2337" s="104"/>
      <c r="BJ2337" s="104"/>
      <c r="BK2337" s="104"/>
      <c r="BL2337" s="104"/>
      <c r="BM2337" s="104"/>
      <c r="BN2337" s="104"/>
      <c r="BO2337" s="104"/>
      <c r="BP2337" s="104"/>
      <c r="BQ2337" s="104"/>
      <c r="BR2337" s="104"/>
      <c r="BS2337" s="104"/>
      <c r="BT2337" s="104"/>
      <c r="BV2337" s="104"/>
      <c r="BW2337" s="104"/>
      <c r="BX2337" s="104"/>
      <c r="BY2337" s="104"/>
      <c r="BZ2337" s="104"/>
      <c r="CA2337" s="104"/>
      <c r="CB2337" s="104"/>
      <c r="CC2337" s="104"/>
      <c r="CD2337" s="104"/>
      <c r="CE2337" s="104"/>
      <c r="CF2337" s="104"/>
      <c r="CG2337" s="104"/>
      <c r="CJ2337" s="104"/>
      <c r="CL2337" s="104"/>
      <c r="CM2337" s="104"/>
      <c r="CN2337" s="104"/>
      <c r="CO2337" s="104"/>
      <c r="CP2337" s="104"/>
      <c r="CQ2337" s="104"/>
      <c r="CR2337" s="104"/>
      <c r="CS2337" s="104"/>
      <c r="CT2337" s="104"/>
      <c r="CU2337" s="104"/>
    </row>
    <row r="2338" spans="1:99" ht="13" x14ac:dyDescent="0.3">
      <c r="A2338" s="104"/>
      <c r="B2338" s="104"/>
      <c r="C2338" s="104"/>
      <c r="D2338" s="104"/>
      <c r="E2338" s="104"/>
      <c r="F2338" s="104"/>
      <c r="G2338" s="104"/>
      <c r="H2338" s="104"/>
      <c r="I2338" s="104"/>
      <c r="J2338" s="104"/>
      <c r="K2338" s="104"/>
      <c r="L2338" s="104"/>
      <c r="M2338" s="104"/>
      <c r="P2338" s="104"/>
      <c r="Q2338" s="104"/>
      <c r="U2338" s="104"/>
      <c r="AQ2338" s="104"/>
      <c r="AR2338" s="104"/>
      <c r="AS2338" s="104"/>
      <c r="AT2338" s="104"/>
      <c r="AU2338" s="104"/>
      <c r="AV2338" s="104"/>
      <c r="AW2338" s="104"/>
      <c r="AX2338" s="104"/>
      <c r="AY2338" s="104"/>
      <c r="BH2338" s="104"/>
      <c r="BJ2338" s="104"/>
      <c r="BK2338" s="104"/>
      <c r="BL2338" s="104"/>
      <c r="BM2338" s="104"/>
      <c r="BN2338" s="104"/>
      <c r="BO2338" s="104"/>
      <c r="BP2338" s="104"/>
      <c r="BQ2338" s="104"/>
      <c r="BR2338" s="104"/>
      <c r="BS2338" s="104"/>
      <c r="BT2338" s="104"/>
      <c r="BV2338" s="104"/>
      <c r="BW2338" s="104"/>
      <c r="BX2338" s="104"/>
      <c r="BY2338" s="104"/>
      <c r="BZ2338" s="104"/>
      <c r="CA2338" s="104"/>
      <c r="CB2338" s="104"/>
      <c r="CC2338" s="104"/>
      <c r="CD2338" s="104"/>
      <c r="CE2338" s="104"/>
      <c r="CF2338" s="104"/>
      <c r="CG2338" s="104"/>
      <c r="CJ2338" s="104"/>
      <c r="CL2338" s="104"/>
      <c r="CM2338" s="104"/>
      <c r="CN2338" s="104"/>
      <c r="CO2338" s="104"/>
      <c r="CP2338" s="104"/>
      <c r="CQ2338" s="104"/>
      <c r="CR2338" s="104"/>
      <c r="CS2338" s="104"/>
      <c r="CT2338" s="104"/>
      <c r="CU2338" s="104"/>
    </row>
    <row r="2339" spans="1:99" ht="13" x14ac:dyDescent="0.3">
      <c r="A2339" s="104"/>
      <c r="B2339" s="104"/>
      <c r="C2339" s="104"/>
      <c r="D2339" s="104"/>
      <c r="E2339" s="104"/>
      <c r="F2339" s="104"/>
      <c r="G2339" s="104"/>
      <c r="H2339" s="104"/>
      <c r="I2339" s="104"/>
      <c r="J2339" s="104"/>
      <c r="K2339" s="104"/>
      <c r="L2339" s="104"/>
      <c r="M2339" s="104"/>
      <c r="P2339" s="104"/>
      <c r="Q2339" s="104"/>
      <c r="U2339" s="104"/>
      <c r="AQ2339" s="104"/>
      <c r="AR2339" s="104"/>
      <c r="AS2339" s="104"/>
      <c r="AT2339" s="104"/>
      <c r="AU2339" s="104"/>
      <c r="AV2339" s="104"/>
      <c r="AW2339" s="104"/>
      <c r="AX2339" s="104"/>
      <c r="AY2339" s="104"/>
      <c r="BH2339" s="104"/>
      <c r="BJ2339" s="104"/>
      <c r="BK2339" s="104"/>
      <c r="BL2339" s="104"/>
      <c r="BM2339" s="104"/>
      <c r="BN2339" s="104"/>
      <c r="BO2339" s="104"/>
      <c r="BP2339" s="104"/>
      <c r="BQ2339" s="104"/>
      <c r="BR2339" s="104"/>
      <c r="BS2339" s="104"/>
      <c r="BT2339" s="104"/>
      <c r="BV2339" s="104"/>
      <c r="BW2339" s="104"/>
      <c r="BX2339" s="104"/>
      <c r="BY2339" s="104"/>
      <c r="BZ2339" s="104"/>
      <c r="CA2339" s="104"/>
      <c r="CB2339" s="104"/>
      <c r="CC2339" s="104"/>
      <c r="CD2339" s="104"/>
      <c r="CE2339" s="104"/>
      <c r="CF2339" s="104"/>
      <c r="CG2339" s="104"/>
      <c r="CJ2339" s="104"/>
      <c r="CL2339" s="104"/>
      <c r="CM2339" s="104"/>
      <c r="CN2339" s="104"/>
      <c r="CO2339" s="104"/>
      <c r="CP2339" s="104"/>
      <c r="CQ2339" s="104"/>
      <c r="CR2339" s="104"/>
      <c r="CS2339" s="104"/>
      <c r="CT2339" s="104"/>
      <c r="CU2339" s="104"/>
    </row>
    <row r="2340" spans="1:99" ht="13" x14ac:dyDescent="0.3">
      <c r="A2340" s="104"/>
      <c r="B2340" s="104"/>
      <c r="C2340" s="104"/>
      <c r="D2340" s="104"/>
      <c r="E2340" s="104"/>
      <c r="F2340" s="104"/>
      <c r="G2340" s="104"/>
      <c r="H2340" s="104"/>
      <c r="I2340" s="104"/>
      <c r="J2340" s="104"/>
      <c r="K2340" s="104"/>
      <c r="L2340" s="104"/>
      <c r="M2340" s="104"/>
      <c r="P2340" s="104"/>
      <c r="Q2340" s="104"/>
      <c r="U2340" s="104"/>
      <c r="AQ2340" s="104"/>
      <c r="AR2340" s="104"/>
      <c r="AS2340" s="104"/>
      <c r="AT2340" s="104"/>
      <c r="AU2340" s="104"/>
      <c r="AV2340" s="104"/>
      <c r="AW2340" s="104"/>
      <c r="AX2340" s="104"/>
      <c r="AY2340" s="104"/>
      <c r="BH2340" s="104"/>
      <c r="BJ2340" s="104"/>
      <c r="BK2340" s="104"/>
      <c r="BL2340" s="104"/>
      <c r="BM2340" s="104"/>
      <c r="BN2340" s="104"/>
      <c r="BO2340" s="104"/>
      <c r="BP2340" s="104"/>
      <c r="BQ2340" s="104"/>
      <c r="BR2340" s="104"/>
      <c r="BS2340" s="104"/>
      <c r="BT2340" s="104"/>
      <c r="BV2340" s="104"/>
      <c r="BW2340" s="104"/>
      <c r="BX2340" s="104"/>
      <c r="BY2340" s="104"/>
      <c r="BZ2340" s="104"/>
      <c r="CA2340" s="104"/>
      <c r="CB2340" s="104"/>
      <c r="CC2340" s="104"/>
      <c r="CD2340" s="104"/>
      <c r="CE2340" s="104"/>
      <c r="CF2340" s="104"/>
      <c r="CG2340" s="104"/>
      <c r="CJ2340" s="104"/>
      <c r="CL2340" s="104"/>
      <c r="CM2340" s="104"/>
      <c r="CN2340" s="104"/>
      <c r="CO2340" s="104"/>
      <c r="CP2340" s="104"/>
      <c r="CQ2340" s="104"/>
      <c r="CR2340" s="104"/>
      <c r="CS2340" s="104"/>
      <c r="CT2340" s="104"/>
      <c r="CU2340" s="104"/>
    </row>
    <row r="2341" spans="1:99" ht="13" x14ac:dyDescent="0.3">
      <c r="A2341" s="104"/>
      <c r="B2341" s="104"/>
      <c r="C2341" s="104"/>
      <c r="D2341" s="104"/>
      <c r="E2341" s="104"/>
      <c r="F2341" s="104"/>
      <c r="G2341" s="104"/>
      <c r="H2341" s="104"/>
      <c r="I2341" s="104"/>
      <c r="J2341" s="104"/>
      <c r="K2341" s="104"/>
      <c r="L2341" s="104"/>
      <c r="M2341" s="104"/>
      <c r="P2341" s="104"/>
      <c r="Q2341" s="104"/>
      <c r="U2341" s="104"/>
      <c r="AQ2341" s="104"/>
      <c r="AR2341" s="104"/>
      <c r="AS2341" s="104"/>
      <c r="AT2341" s="104"/>
      <c r="AU2341" s="104"/>
      <c r="AV2341" s="104"/>
      <c r="AW2341" s="104"/>
      <c r="AX2341" s="104"/>
      <c r="AY2341" s="104"/>
      <c r="BH2341" s="104"/>
      <c r="BJ2341" s="104"/>
      <c r="BK2341" s="104"/>
      <c r="BL2341" s="104"/>
      <c r="BM2341" s="104"/>
      <c r="BN2341" s="104"/>
      <c r="BO2341" s="104"/>
      <c r="BP2341" s="104"/>
      <c r="BQ2341" s="104"/>
      <c r="BR2341" s="104"/>
      <c r="BS2341" s="104"/>
      <c r="BT2341" s="104"/>
      <c r="BV2341" s="104"/>
      <c r="BW2341" s="104"/>
      <c r="BX2341" s="104"/>
      <c r="BY2341" s="104"/>
      <c r="BZ2341" s="104"/>
      <c r="CA2341" s="104"/>
      <c r="CB2341" s="104"/>
      <c r="CC2341" s="104"/>
      <c r="CD2341" s="104"/>
      <c r="CE2341" s="104"/>
      <c r="CF2341" s="104"/>
      <c r="CG2341" s="104"/>
      <c r="CJ2341" s="104"/>
      <c r="CL2341" s="104"/>
      <c r="CM2341" s="104"/>
      <c r="CN2341" s="104"/>
      <c r="CO2341" s="104"/>
      <c r="CP2341" s="104"/>
      <c r="CQ2341" s="104"/>
      <c r="CR2341" s="104"/>
      <c r="CS2341" s="104"/>
      <c r="CT2341" s="104"/>
      <c r="CU2341" s="104"/>
    </row>
    <row r="2342" spans="1:99" ht="13" x14ac:dyDescent="0.3">
      <c r="A2342" s="104"/>
      <c r="B2342" s="104"/>
      <c r="C2342" s="104"/>
      <c r="D2342" s="104"/>
      <c r="E2342" s="104"/>
      <c r="F2342" s="104"/>
      <c r="G2342" s="104"/>
      <c r="H2342" s="104"/>
      <c r="I2342" s="104"/>
      <c r="J2342" s="104"/>
      <c r="K2342" s="104"/>
      <c r="L2342" s="104"/>
      <c r="M2342" s="104"/>
      <c r="P2342" s="104"/>
      <c r="Q2342" s="104"/>
      <c r="U2342" s="104"/>
      <c r="AQ2342" s="104"/>
      <c r="AR2342" s="104"/>
      <c r="AS2342" s="104"/>
      <c r="AT2342" s="104"/>
      <c r="AU2342" s="104"/>
      <c r="AV2342" s="104"/>
      <c r="AW2342" s="104"/>
      <c r="AX2342" s="104"/>
      <c r="AY2342" s="104"/>
      <c r="BH2342" s="104"/>
      <c r="BJ2342" s="104"/>
      <c r="BK2342" s="104"/>
      <c r="BL2342" s="104"/>
      <c r="BM2342" s="104"/>
      <c r="BN2342" s="104"/>
      <c r="BO2342" s="104"/>
      <c r="BP2342" s="104"/>
      <c r="BQ2342" s="104"/>
      <c r="BR2342" s="104"/>
      <c r="BS2342" s="104"/>
      <c r="BT2342" s="104"/>
      <c r="BV2342" s="104"/>
      <c r="BW2342" s="104"/>
      <c r="BX2342" s="104"/>
      <c r="BY2342" s="104"/>
      <c r="BZ2342" s="104"/>
      <c r="CA2342" s="104"/>
      <c r="CB2342" s="104"/>
      <c r="CC2342" s="104"/>
      <c r="CD2342" s="104"/>
      <c r="CE2342" s="104"/>
      <c r="CF2342" s="104"/>
      <c r="CG2342" s="104"/>
      <c r="CJ2342" s="104"/>
      <c r="CL2342" s="104"/>
      <c r="CM2342" s="104"/>
      <c r="CN2342" s="104"/>
      <c r="CO2342" s="104"/>
      <c r="CP2342" s="104"/>
      <c r="CQ2342" s="104"/>
      <c r="CR2342" s="104"/>
      <c r="CS2342" s="104"/>
      <c r="CT2342" s="104"/>
      <c r="CU2342" s="104"/>
    </row>
    <row r="2343" spans="1:99" ht="13" x14ac:dyDescent="0.3">
      <c r="A2343" s="104"/>
      <c r="B2343" s="104"/>
      <c r="C2343" s="104"/>
      <c r="D2343" s="104"/>
      <c r="E2343" s="104"/>
      <c r="F2343" s="104"/>
      <c r="G2343" s="104"/>
      <c r="H2343" s="104"/>
      <c r="I2343" s="104"/>
      <c r="J2343" s="104"/>
      <c r="K2343" s="104"/>
      <c r="L2343" s="104"/>
      <c r="M2343" s="104"/>
      <c r="P2343" s="104"/>
      <c r="Q2343" s="104"/>
      <c r="U2343" s="104"/>
      <c r="AQ2343" s="104"/>
      <c r="AR2343" s="104"/>
      <c r="AS2343" s="104"/>
      <c r="AT2343" s="104"/>
      <c r="AU2343" s="104"/>
      <c r="AV2343" s="104"/>
      <c r="AW2343" s="104"/>
      <c r="AX2343" s="104"/>
      <c r="AY2343" s="104"/>
      <c r="BH2343" s="104"/>
      <c r="BJ2343" s="104"/>
      <c r="BK2343" s="104"/>
      <c r="BL2343" s="104"/>
      <c r="BM2343" s="104"/>
      <c r="BN2343" s="104"/>
      <c r="BO2343" s="104"/>
      <c r="BP2343" s="104"/>
      <c r="BQ2343" s="104"/>
      <c r="BR2343" s="104"/>
      <c r="BS2343" s="104"/>
      <c r="BT2343" s="104"/>
      <c r="BV2343" s="104"/>
      <c r="BW2343" s="104"/>
      <c r="BX2343" s="104"/>
      <c r="BY2343" s="104"/>
      <c r="BZ2343" s="104"/>
      <c r="CA2343" s="104"/>
      <c r="CB2343" s="104"/>
      <c r="CC2343" s="104"/>
      <c r="CD2343" s="104"/>
      <c r="CE2343" s="104"/>
      <c r="CF2343" s="104"/>
      <c r="CG2343" s="104"/>
      <c r="CJ2343" s="104"/>
      <c r="CL2343" s="104"/>
      <c r="CM2343" s="104"/>
      <c r="CN2343" s="104"/>
      <c r="CO2343" s="104"/>
      <c r="CP2343" s="104"/>
      <c r="CQ2343" s="104"/>
      <c r="CR2343" s="104"/>
      <c r="CS2343" s="104"/>
      <c r="CT2343" s="104"/>
      <c r="CU2343" s="104"/>
    </row>
    <row r="2344" spans="1:99" ht="13" x14ac:dyDescent="0.3">
      <c r="A2344" s="104"/>
      <c r="B2344" s="104"/>
      <c r="C2344" s="104"/>
      <c r="D2344" s="104"/>
      <c r="E2344" s="104"/>
      <c r="F2344" s="104"/>
      <c r="G2344" s="104"/>
      <c r="H2344" s="104"/>
      <c r="I2344" s="104"/>
      <c r="J2344" s="104"/>
      <c r="K2344" s="104"/>
      <c r="L2344" s="104"/>
      <c r="M2344" s="104"/>
      <c r="P2344" s="104"/>
      <c r="Q2344" s="104"/>
      <c r="U2344" s="104"/>
      <c r="AQ2344" s="104"/>
      <c r="AR2344" s="104"/>
      <c r="AS2344" s="104"/>
      <c r="AT2344" s="104"/>
      <c r="AU2344" s="104"/>
      <c r="AV2344" s="104"/>
      <c r="AW2344" s="104"/>
      <c r="AX2344" s="104"/>
      <c r="AY2344" s="104"/>
      <c r="BH2344" s="104"/>
      <c r="BJ2344" s="104"/>
      <c r="BK2344" s="104"/>
      <c r="BL2344" s="104"/>
      <c r="BM2344" s="104"/>
      <c r="BN2344" s="104"/>
      <c r="BO2344" s="104"/>
      <c r="BP2344" s="104"/>
      <c r="BQ2344" s="104"/>
      <c r="BR2344" s="104"/>
      <c r="BS2344" s="104"/>
      <c r="BT2344" s="104"/>
      <c r="BV2344" s="104"/>
      <c r="BW2344" s="104"/>
      <c r="BX2344" s="104"/>
      <c r="BY2344" s="104"/>
      <c r="BZ2344" s="104"/>
      <c r="CA2344" s="104"/>
      <c r="CB2344" s="104"/>
      <c r="CC2344" s="104"/>
      <c r="CD2344" s="104"/>
      <c r="CE2344" s="104"/>
      <c r="CF2344" s="104"/>
      <c r="CG2344" s="104"/>
      <c r="CJ2344" s="104"/>
      <c r="CL2344" s="104"/>
      <c r="CM2344" s="104"/>
      <c r="CN2344" s="104"/>
      <c r="CO2344" s="104"/>
      <c r="CP2344" s="104"/>
      <c r="CQ2344" s="104"/>
      <c r="CR2344" s="104"/>
      <c r="CS2344" s="104"/>
      <c r="CT2344" s="104"/>
      <c r="CU2344" s="104"/>
    </row>
    <row r="2345" spans="1:99" ht="13" x14ac:dyDescent="0.3">
      <c r="A2345" s="104"/>
      <c r="B2345" s="104"/>
      <c r="C2345" s="104"/>
      <c r="D2345" s="104"/>
      <c r="E2345" s="104"/>
      <c r="F2345" s="104"/>
      <c r="G2345" s="104"/>
      <c r="H2345" s="104"/>
      <c r="I2345" s="104"/>
      <c r="J2345" s="104"/>
      <c r="K2345" s="104"/>
      <c r="L2345" s="104"/>
      <c r="M2345" s="104"/>
      <c r="P2345" s="104"/>
      <c r="Q2345" s="104"/>
      <c r="U2345" s="104"/>
      <c r="AQ2345" s="104"/>
      <c r="AR2345" s="104"/>
      <c r="AS2345" s="104"/>
      <c r="AT2345" s="104"/>
      <c r="AU2345" s="104"/>
      <c r="AV2345" s="104"/>
      <c r="AW2345" s="104"/>
      <c r="AX2345" s="104"/>
      <c r="AY2345" s="104"/>
      <c r="BH2345" s="104"/>
      <c r="BJ2345" s="104"/>
      <c r="BK2345" s="104"/>
      <c r="BL2345" s="104"/>
      <c r="BM2345" s="104"/>
      <c r="BN2345" s="104"/>
      <c r="BO2345" s="104"/>
      <c r="BP2345" s="104"/>
      <c r="BQ2345" s="104"/>
      <c r="BR2345" s="104"/>
      <c r="BS2345" s="104"/>
      <c r="BT2345" s="104"/>
      <c r="BV2345" s="104"/>
      <c r="BW2345" s="104"/>
      <c r="BX2345" s="104"/>
      <c r="BY2345" s="104"/>
      <c r="BZ2345" s="104"/>
      <c r="CA2345" s="104"/>
      <c r="CB2345" s="104"/>
      <c r="CC2345" s="104"/>
      <c r="CD2345" s="104"/>
      <c r="CE2345" s="104"/>
      <c r="CF2345" s="104"/>
      <c r="CG2345" s="104"/>
      <c r="CJ2345" s="104"/>
      <c r="CL2345" s="104"/>
      <c r="CM2345" s="104"/>
      <c r="CN2345" s="104"/>
      <c r="CO2345" s="104"/>
      <c r="CP2345" s="104"/>
      <c r="CQ2345" s="104"/>
      <c r="CR2345" s="104"/>
      <c r="CS2345" s="104"/>
      <c r="CT2345" s="104"/>
      <c r="CU2345" s="104"/>
    </row>
    <row r="2346" spans="1:99" ht="13" x14ac:dyDescent="0.3">
      <c r="A2346" s="104"/>
      <c r="B2346" s="104"/>
      <c r="C2346" s="104"/>
      <c r="D2346" s="104"/>
      <c r="E2346" s="104"/>
      <c r="F2346" s="104"/>
      <c r="G2346" s="104"/>
      <c r="H2346" s="104"/>
      <c r="I2346" s="104"/>
      <c r="J2346" s="104"/>
      <c r="K2346" s="104"/>
      <c r="L2346" s="104"/>
      <c r="M2346" s="104"/>
      <c r="P2346" s="104"/>
      <c r="Q2346" s="104"/>
      <c r="U2346" s="104"/>
      <c r="AQ2346" s="104"/>
      <c r="AR2346" s="104"/>
      <c r="AS2346" s="104"/>
      <c r="AT2346" s="104"/>
      <c r="AU2346" s="104"/>
      <c r="AV2346" s="104"/>
      <c r="AW2346" s="104"/>
      <c r="AX2346" s="104"/>
      <c r="AY2346" s="104"/>
      <c r="BH2346" s="104"/>
      <c r="BJ2346" s="104"/>
      <c r="BK2346" s="104"/>
      <c r="BL2346" s="104"/>
      <c r="BM2346" s="104"/>
      <c r="BN2346" s="104"/>
      <c r="BO2346" s="104"/>
      <c r="BP2346" s="104"/>
      <c r="BQ2346" s="104"/>
      <c r="BR2346" s="104"/>
      <c r="BS2346" s="104"/>
      <c r="BT2346" s="104"/>
      <c r="BV2346" s="104"/>
      <c r="BW2346" s="104"/>
      <c r="BX2346" s="104"/>
      <c r="BY2346" s="104"/>
      <c r="BZ2346" s="104"/>
      <c r="CA2346" s="104"/>
      <c r="CB2346" s="104"/>
      <c r="CC2346" s="104"/>
      <c r="CD2346" s="104"/>
      <c r="CE2346" s="104"/>
      <c r="CF2346" s="104"/>
      <c r="CG2346" s="104"/>
      <c r="CJ2346" s="104"/>
      <c r="CL2346" s="104"/>
      <c r="CM2346" s="104"/>
      <c r="CN2346" s="104"/>
      <c r="CO2346" s="104"/>
      <c r="CP2346" s="104"/>
      <c r="CQ2346" s="104"/>
      <c r="CR2346" s="104"/>
      <c r="CS2346" s="104"/>
      <c r="CT2346" s="104"/>
      <c r="CU2346" s="104"/>
    </row>
    <row r="2347" spans="1:99" ht="13" x14ac:dyDescent="0.3">
      <c r="A2347" s="104"/>
      <c r="B2347" s="104"/>
      <c r="C2347" s="104"/>
      <c r="D2347" s="104"/>
      <c r="E2347" s="104"/>
      <c r="F2347" s="104"/>
      <c r="G2347" s="104"/>
      <c r="H2347" s="104"/>
      <c r="I2347" s="104"/>
      <c r="J2347" s="104"/>
      <c r="K2347" s="104"/>
      <c r="L2347" s="104"/>
      <c r="M2347" s="104"/>
      <c r="P2347" s="104"/>
      <c r="Q2347" s="104"/>
      <c r="U2347" s="104"/>
      <c r="AQ2347" s="104"/>
      <c r="AR2347" s="104"/>
      <c r="AS2347" s="104"/>
      <c r="AT2347" s="104"/>
      <c r="AU2347" s="104"/>
      <c r="AV2347" s="104"/>
      <c r="AW2347" s="104"/>
      <c r="AX2347" s="104"/>
      <c r="AY2347" s="104"/>
      <c r="BH2347" s="104"/>
      <c r="BJ2347" s="104"/>
      <c r="BK2347" s="104"/>
      <c r="BL2347" s="104"/>
      <c r="BM2347" s="104"/>
      <c r="BN2347" s="104"/>
      <c r="BO2347" s="104"/>
      <c r="BP2347" s="104"/>
      <c r="BQ2347" s="104"/>
      <c r="BR2347" s="104"/>
      <c r="BS2347" s="104"/>
      <c r="BT2347" s="104"/>
      <c r="BV2347" s="104"/>
      <c r="BW2347" s="104"/>
      <c r="BX2347" s="104"/>
      <c r="BY2347" s="104"/>
      <c r="BZ2347" s="104"/>
      <c r="CA2347" s="104"/>
      <c r="CB2347" s="104"/>
      <c r="CC2347" s="104"/>
      <c r="CD2347" s="104"/>
      <c r="CE2347" s="104"/>
      <c r="CF2347" s="104"/>
      <c r="CG2347" s="104"/>
      <c r="CJ2347" s="104"/>
      <c r="CL2347" s="104"/>
      <c r="CM2347" s="104"/>
      <c r="CN2347" s="104"/>
      <c r="CO2347" s="104"/>
      <c r="CP2347" s="104"/>
      <c r="CQ2347" s="104"/>
      <c r="CR2347" s="104"/>
      <c r="CS2347" s="104"/>
      <c r="CT2347" s="104"/>
      <c r="CU2347" s="104"/>
    </row>
    <row r="2348" spans="1:99" ht="13" x14ac:dyDescent="0.3">
      <c r="A2348" s="104"/>
      <c r="B2348" s="104"/>
      <c r="C2348" s="104"/>
      <c r="D2348" s="104"/>
      <c r="E2348" s="104"/>
      <c r="F2348" s="104"/>
      <c r="G2348" s="104"/>
      <c r="H2348" s="104"/>
      <c r="I2348" s="104"/>
      <c r="J2348" s="104"/>
      <c r="K2348" s="104"/>
      <c r="L2348" s="104"/>
      <c r="M2348" s="104"/>
      <c r="P2348" s="104"/>
      <c r="Q2348" s="104"/>
      <c r="U2348" s="104"/>
      <c r="AQ2348" s="104"/>
      <c r="AR2348" s="104"/>
      <c r="AS2348" s="104"/>
      <c r="AT2348" s="104"/>
      <c r="AU2348" s="104"/>
      <c r="AV2348" s="104"/>
      <c r="AW2348" s="104"/>
      <c r="AX2348" s="104"/>
      <c r="AY2348" s="104"/>
      <c r="BH2348" s="104"/>
      <c r="BJ2348" s="104"/>
      <c r="BK2348" s="104"/>
      <c r="BL2348" s="104"/>
      <c r="BM2348" s="104"/>
      <c r="BN2348" s="104"/>
      <c r="BO2348" s="104"/>
      <c r="BP2348" s="104"/>
      <c r="BQ2348" s="104"/>
      <c r="BR2348" s="104"/>
      <c r="BS2348" s="104"/>
      <c r="BT2348" s="104"/>
      <c r="BV2348" s="104"/>
      <c r="BW2348" s="104"/>
      <c r="BX2348" s="104"/>
      <c r="BY2348" s="104"/>
      <c r="BZ2348" s="104"/>
      <c r="CA2348" s="104"/>
      <c r="CB2348" s="104"/>
      <c r="CC2348" s="104"/>
      <c r="CD2348" s="104"/>
      <c r="CE2348" s="104"/>
      <c r="CF2348" s="104"/>
      <c r="CG2348" s="104"/>
      <c r="CJ2348" s="104"/>
      <c r="CL2348" s="104"/>
      <c r="CM2348" s="104"/>
      <c r="CN2348" s="104"/>
      <c r="CO2348" s="104"/>
      <c r="CP2348" s="104"/>
      <c r="CQ2348" s="104"/>
      <c r="CR2348" s="104"/>
      <c r="CS2348" s="104"/>
      <c r="CT2348" s="104"/>
      <c r="CU2348" s="104"/>
    </row>
    <row r="2349" spans="1:99" ht="13" x14ac:dyDescent="0.3">
      <c r="A2349" s="104"/>
      <c r="B2349" s="104"/>
      <c r="C2349" s="104"/>
      <c r="D2349" s="104"/>
      <c r="E2349" s="104"/>
      <c r="F2349" s="104"/>
      <c r="G2349" s="104"/>
      <c r="H2349" s="104"/>
      <c r="I2349" s="104"/>
      <c r="J2349" s="104"/>
      <c r="K2349" s="104"/>
      <c r="L2349" s="104"/>
      <c r="M2349" s="104"/>
      <c r="P2349" s="104"/>
      <c r="Q2349" s="104"/>
      <c r="U2349" s="104"/>
      <c r="AQ2349" s="104"/>
      <c r="AR2349" s="104"/>
      <c r="AS2349" s="104"/>
      <c r="AT2349" s="104"/>
      <c r="AU2349" s="104"/>
      <c r="AV2349" s="104"/>
      <c r="AW2349" s="104"/>
      <c r="AX2349" s="104"/>
      <c r="AY2349" s="104"/>
      <c r="BH2349" s="104"/>
      <c r="BJ2349" s="104"/>
      <c r="BK2349" s="104"/>
      <c r="BL2349" s="104"/>
      <c r="BM2349" s="104"/>
      <c r="BN2349" s="104"/>
      <c r="BO2349" s="104"/>
      <c r="BP2349" s="104"/>
      <c r="BQ2349" s="104"/>
      <c r="BR2349" s="104"/>
      <c r="BS2349" s="104"/>
      <c r="BT2349" s="104"/>
      <c r="BV2349" s="104"/>
      <c r="BW2349" s="104"/>
      <c r="BX2349" s="104"/>
      <c r="BY2349" s="104"/>
      <c r="BZ2349" s="104"/>
      <c r="CA2349" s="104"/>
      <c r="CB2349" s="104"/>
      <c r="CC2349" s="104"/>
      <c r="CD2349" s="104"/>
      <c r="CE2349" s="104"/>
      <c r="CF2349" s="104"/>
      <c r="CG2349" s="104"/>
      <c r="CJ2349" s="104"/>
      <c r="CL2349" s="104"/>
      <c r="CM2349" s="104"/>
      <c r="CN2349" s="104"/>
      <c r="CO2349" s="104"/>
      <c r="CP2349" s="104"/>
      <c r="CQ2349" s="104"/>
      <c r="CR2349" s="104"/>
      <c r="CS2349" s="104"/>
      <c r="CT2349" s="104"/>
      <c r="CU2349" s="104"/>
    </row>
    <row r="2350" spans="1:99" ht="13" x14ac:dyDescent="0.3">
      <c r="A2350" s="104"/>
      <c r="B2350" s="104"/>
      <c r="C2350" s="104"/>
      <c r="D2350" s="104"/>
      <c r="E2350" s="104"/>
      <c r="F2350" s="104"/>
      <c r="G2350" s="104"/>
      <c r="H2350" s="104"/>
      <c r="I2350" s="104"/>
      <c r="J2350" s="104"/>
      <c r="K2350" s="104"/>
      <c r="L2350" s="104"/>
      <c r="M2350" s="104"/>
      <c r="P2350" s="104"/>
      <c r="Q2350" s="104"/>
      <c r="U2350" s="104"/>
      <c r="AQ2350" s="104"/>
      <c r="AR2350" s="104"/>
      <c r="AS2350" s="104"/>
      <c r="AT2350" s="104"/>
      <c r="AU2350" s="104"/>
      <c r="AV2350" s="104"/>
      <c r="AW2350" s="104"/>
      <c r="AX2350" s="104"/>
      <c r="AY2350" s="104"/>
      <c r="BH2350" s="104"/>
      <c r="BJ2350" s="104"/>
      <c r="BK2350" s="104"/>
      <c r="BL2350" s="104"/>
      <c r="BM2350" s="104"/>
      <c r="BN2350" s="104"/>
      <c r="BO2350" s="104"/>
      <c r="BP2350" s="104"/>
      <c r="BQ2350" s="104"/>
      <c r="BR2350" s="104"/>
      <c r="BS2350" s="104"/>
      <c r="BT2350" s="104"/>
      <c r="BV2350" s="104"/>
      <c r="BW2350" s="104"/>
      <c r="BX2350" s="104"/>
      <c r="BY2350" s="104"/>
      <c r="BZ2350" s="104"/>
      <c r="CA2350" s="104"/>
      <c r="CB2350" s="104"/>
      <c r="CC2350" s="104"/>
      <c r="CD2350" s="104"/>
      <c r="CE2350" s="104"/>
      <c r="CF2350" s="104"/>
      <c r="CG2350" s="104"/>
      <c r="CJ2350" s="104"/>
      <c r="CL2350" s="104"/>
      <c r="CM2350" s="104"/>
      <c r="CN2350" s="104"/>
      <c r="CO2350" s="104"/>
      <c r="CP2350" s="104"/>
      <c r="CQ2350" s="104"/>
      <c r="CR2350" s="104"/>
      <c r="CS2350" s="104"/>
      <c r="CT2350" s="104"/>
      <c r="CU2350" s="104"/>
    </row>
    <row r="2351" spans="1:99" ht="13" x14ac:dyDescent="0.3">
      <c r="A2351" s="104"/>
      <c r="B2351" s="104"/>
      <c r="C2351" s="104"/>
      <c r="D2351" s="104"/>
      <c r="E2351" s="104"/>
      <c r="F2351" s="104"/>
      <c r="G2351" s="104"/>
      <c r="H2351" s="104"/>
      <c r="I2351" s="104"/>
      <c r="J2351" s="104"/>
      <c r="K2351" s="104"/>
      <c r="L2351" s="104"/>
      <c r="M2351" s="104"/>
      <c r="P2351" s="104"/>
      <c r="Q2351" s="104"/>
      <c r="U2351" s="104"/>
      <c r="AQ2351" s="104"/>
      <c r="AR2351" s="104"/>
      <c r="AS2351" s="104"/>
      <c r="AT2351" s="104"/>
      <c r="AU2351" s="104"/>
      <c r="AV2351" s="104"/>
      <c r="AW2351" s="104"/>
      <c r="AX2351" s="104"/>
      <c r="AY2351" s="104"/>
      <c r="BH2351" s="104"/>
      <c r="BJ2351" s="104"/>
      <c r="BK2351" s="104"/>
      <c r="BL2351" s="104"/>
      <c r="BM2351" s="104"/>
      <c r="BN2351" s="104"/>
      <c r="BO2351" s="104"/>
      <c r="BP2351" s="104"/>
      <c r="BQ2351" s="104"/>
      <c r="BR2351" s="104"/>
      <c r="BS2351" s="104"/>
      <c r="BT2351" s="104"/>
      <c r="BV2351" s="104"/>
      <c r="BW2351" s="104"/>
      <c r="BX2351" s="104"/>
      <c r="BY2351" s="104"/>
      <c r="BZ2351" s="104"/>
      <c r="CA2351" s="104"/>
      <c r="CB2351" s="104"/>
      <c r="CC2351" s="104"/>
      <c r="CD2351" s="104"/>
      <c r="CE2351" s="104"/>
      <c r="CF2351" s="104"/>
      <c r="CG2351" s="104"/>
      <c r="CJ2351" s="104"/>
      <c r="CL2351" s="104"/>
      <c r="CM2351" s="104"/>
      <c r="CN2351" s="104"/>
      <c r="CO2351" s="104"/>
      <c r="CP2351" s="104"/>
      <c r="CQ2351" s="104"/>
      <c r="CR2351" s="104"/>
      <c r="CS2351" s="104"/>
      <c r="CT2351" s="104"/>
      <c r="CU2351" s="104"/>
    </row>
    <row r="2352" spans="1:99" ht="13" x14ac:dyDescent="0.3">
      <c r="A2352" s="104"/>
      <c r="B2352" s="104"/>
      <c r="C2352" s="104"/>
      <c r="D2352" s="104"/>
      <c r="E2352" s="104"/>
      <c r="F2352" s="104"/>
      <c r="G2352" s="104"/>
      <c r="H2352" s="104"/>
      <c r="I2352" s="104"/>
      <c r="J2352" s="104"/>
      <c r="K2352" s="104"/>
      <c r="L2352" s="104"/>
      <c r="M2352" s="104"/>
      <c r="P2352" s="104"/>
      <c r="Q2352" s="104"/>
      <c r="U2352" s="104"/>
      <c r="AQ2352" s="104"/>
      <c r="AR2352" s="104"/>
      <c r="AS2352" s="104"/>
      <c r="AT2352" s="104"/>
      <c r="AU2352" s="104"/>
      <c r="AV2352" s="104"/>
      <c r="AW2352" s="104"/>
      <c r="AX2352" s="104"/>
      <c r="AY2352" s="104"/>
      <c r="BH2352" s="104"/>
      <c r="BJ2352" s="104"/>
      <c r="BK2352" s="104"/>
      <c r="BL2352" s="104"/>
      <c r="BM2352" s="104"/>
      <c r="BN2352" s="104"/>
      <c r="BO2352" s="104"/>
      <c r="BP2352" s="104"/>
      <c r="BQ2352" s="104"/>
      <c r="BR2352" s="104"/>
      <c r="BS2352" s="104"/>
      <c r="BT2352" s="104"/>
      <c r="BV2352" s="104"/>
      <c r="BW2352" s="104"/>
      <c r="BX2352" s="104"/>
      <c r="BY2352" s="104"/>
      <c r="BZ2352" s="104"/>
      <c r="CA2352" s="104"/>
      <c r="CB2352" s="104"/>
      <c r="CC2352" s="104"/>
      <c r="CD2352" s="104"/>
      <c r="CE2352" s="104"/>
      <c r="CF2352" s="104"/>
      <c r="CG2352" s="104"/>
      <c r="CJ2352" s="104"/>
      <c r="CL2352" s="104"/>
      <c r="CM2352" s="104"/>
      <c r="CN2352" s="104"/>
      <c r="CO2352" s="104"/>
      <c r="CP2352" s="104"/>
      <c r="CQ2352" s="104"/>
      <c r="CR2352" s="104"/>
      <c r="CS2352" s="104"/>
      <c r="CT2352" s="104"/>
      <c r="CU2352" s="104"/>
    </row>
    <row r="2353" spans="1:99" ht="13" x14ac:dyDescent="0.3">
      <c r="A2353" s="104"/>
      <c r="B2353" s="104"/>
      <c r="C2353" s="104"/>
      <c r="D2353" s="104"/>
      <c r="E2353" s="104"/>
      <c r="F2353" s="104"/>
      <c r="G2353" s="104"/>
      <c r="H2353" s="104"/>
      <c r="I2353" s="104"/>
      <c r="J2353" s="104"/>
      <c r="K2353" s="104"/>
      <c r="L2353" s="104"/>
      <c r="M2353" s="104"/>
      <c r="P2353" s="104"/>
      <c r="Q2353" s="104"/>
      <c r="U2353" s="104"/>
      <c r="AQ2353" s="104"/>
      <c r="AR2353" s="104"/>
      <c r="AS2353" s="104"/>
      <c r="AT2353" s="104"/>
      <c r="AU2353" s="104"/>
      <c r="AV2353" s="104"/>
      <c r="AW2353" s="104"/>
      <c r="AX2353" s="104"/>
      <c r="AY2353" s="104"/>
      <c r="BH2353" s="104"/>
      <c r="BJ2353" s="104"/>
      <c r="BK2353" s="104"/>
      <c r="BL2353" s="104"/>
      <c r="BM2353" s="104"/>
      <c r="BN2353" s="104"/>
      <c r="BO2353" s="104"/>
      <c r="BP2353" s="104"/>
      <c r="BQ2353" s="104"/>
      <c r="BR2353" s="104"/>
      <c r="BS2353" s="104"/>
      <c r="BT2353" s="104"/>
      <c r="BV2353" s="104"/>
      <c r="BW2353" s="104"/>
      <c r="BX2353" s="104"/>
      <c r="BY2353" s="104"/>
      <c r="BZ2353" s="104"/>
      <c r="CA2353" s="104"/>
      <c r="CB2353" s="104"/>
      <c r="CC2353" s="104"/>
      <c r="CD2353" s="104"/>
      <c r="CE2353" s="104"/>
      <c r="CF2353" s="104"/>
      <c r="CG2353" s="104"/>
      <c r="CJ2353" s="104"/>
      <c r="CL2353" s="104"/>
      <c r="CM2353" s="104"/>
      <c r="CN2353" s="104"/>
      <c r="CO2353" s="104"/>
      <c r="CP2353" s="104"/>
      <c r="CQ2353" s="104"/>
      <c r="CR2353" s="104"/>
      <c r="CS2353" s="104"/>
      <c r="CT2353" s="104"/>
      <c r="CU2353" s="104"/>
    </row>
    <row r="2354" spans="1:99" ht="13" x14ac:dyDescent="0.3">
      <c r="A2354" s="104"/>
      <c r="B2354" s="104"/>
      <c r="C2354" s="104"/>
      <c r="D2354" s="104"/>
      <c r="E2354" s="104"/>
      <c r="F2354" s="104"/>
      <c r="G2354" s="104"/>
      <c r="H2354" s="104"/>
      <c r="I2354" s="104"/>
      <c r="J2354" s="104"/>
      <c r="K2354" s="104"/>
      <c r="L2354" s="104"/>
      <c r="M2354" s="104"/>
      <c r="P2354" s="104"/>
      <c r="Q2354" s="104"/>
      <c r="U2354" s="104"/>
      <c r="AQ2354" s="104"/>
      <c r="AR2354" s="104"/>
      <c r="AS2354" s="104"/>
      <c r="AT2354" s="104"/>
      <c r="AU2354" s="104"/>
      <c r="AV2354" s="104"/>
      <c r="AW2354" s="104"/>
      <c r="AX2354" s="104"/>
      <c r="AY2354" s="104"/>
      <c r="BH2354" s="104"/>
      <c r="BJ2354" s="104"/>
      <c r="BK2354" s="104"/>
      <c r="BL2354" s="104"/>
      <c r="BM2354" s="104"/>
      <c r="BN2354" s="104"/>
      <c r="BO2354" s="104"/>
      <c r="BP2354" s="104"/>
      <c r="BQ2354" s="104"/>
      <c r="BR2354" s="104"/>
      <c r="BS2354" s="104"/>
      <c r="BT2354" s="104"/>
      <c r="BV2354" s="104"/>
      <c r="BW2354" s="104"/>
      <c r="BX2354" s="104"/>
      <c r="BY2354" s="104"/>
      <c r="BZ2354" s="104"/>
      <c r="CA2354" s="104"/>
      <c r="CB2354" s="104"/>
      <c r="CC2354" s="104"/>
      <c r="CD2354" s="104"/>
      <c r="CE2354" s="104"/>
      <c r="CF2354" s="104"/>
      <c r="CG2354" s="104"/>
      <c r="CJ2354" s="104"/>
      <c r="CL2354" s="104"/>
      <c r="CM2354" s="104"/>
      <c r="CN2354" s="104"/>
      <c r="CO2354" s="104"/>
      <c r="CP2354" s="104"/>
      <c r="CQ2354" s="104"/>
      <c r="CR2354" s="104"/>
      <c r="CS2354" s="104"/>
      <c r="CT2354" s="104"/>
      <c r="CU2354" s="104"/>
    </row>
    <row r="2355" spans="1:99" ht="13" x14ac:dyDescent="0.3">
      <c r="A2355" s="104"/>
      <c r="B2355" s="104"/>
      <c r="C2355" s="104"/>
      <c r="D2355" s="104"/>
      <c r="E2355" s="104"/>
      <c r="F2355" s="104"/>
      <c r="G2355" s="104"/>
      <c r="H2355" s="104"/>
      <c r="I2355" s="104"/>
      <c r="J2355" s="104"/>
      <c r="K2355" s="104"/>
      <c r="L2355" s="104"/>
      <c r="M2355" s="104"/>
      <c r="P2355" s="104"/>
      <c r="Q2355" s="104"/>
      <c r="U2355" s="104"/>
      <c r="AQ2355" s="104"/>
      <c r="AR2355" s="104"/>
      <c r="AS2355" s="104"/>
      <c r="AT2355" s="104"/>
      <c r="AU2355" s="104"/>
      <c r="AV2355" s="104"/>
      <c r="AW2355" s="104"/>
      <c r="AX2355" s="104"/>
      <c r="AY2355" s="104"/>
      <c r="BH2355" s="104"/>
      <c r="BJ2355" s="104"/>
      <c r="BK2355" s="104"/>
      <c r="BL2355" s="104"/>
      <c r="BM2355" s="104"/>
      <c r="BN2355" s="104"/>
      <c r="BO2355" s="104"/>
      <c r="BP2355" s="104"/>
      <c r="BQ2355" s="104"/>
      <c r="BR2355" s="104"/>
      <c r="BS2355" s="104"/>
      <c r="BT2355" s="104"/>
      <c r="BV2355" s="104"/>
      <c r="BW2355" s="104"/>
      <c r="BX2355" s="104"/>
      <c r="BY2355" s="104"/>
      <c r="BZ2355" s="104"/>
      <c r="CA2355" s="104"/>
      <c r="CB2355" s="104"/>
      <c r="CC2355" s="104"/>
      <c r="CD2355" s="104"/>
      <c r="CE2355" s="104"/>
      <c r="CF2355" s="104"/>
      <c r="CG2355" s="104"/>
      <c r="CJ2355" s="104"/>
      <c r="CL2355" s="104"/>
      <c r="CM2355" s="104"/>
      <c r="CN2355" s="104"/>
      <c r="CO2355" s="104"/>
      <c r="CP2355" s="104"/>
      <c r="CQ2355" s="104"/>
      <c r="CR2355" s="104"/>
      <c r="CS2355" s="104"/>
      <c r="CT2355" s="104"/>
      <c r="CU2355" s="104"/>
    </row>
    <row r="2356" spans="1:99" ht="13" x14ac:dyDescent="0.3">
      <c r="A2356" s="104"/>
      <c r="B2356" s="104"/>
      <c r="C2356" s="104"/>
      <c r="D2356" s="104"/>
      <c r="E2356" s="104"/>
      <c r="F2356" s="104"/>
      <c r="G2356" s="104"/>
      <c r="H2356" s="104"/>
      <c r="I2356" s="104"/>
      <c r="J2356" s="104"/>
      <c r="K2356" s="104"/>
      <c r="L2356" s="104"/>
      <c r="M2356" s="104"/>
      <c r="P2356" s="104"/>
      <c r="Q2356" s="104"/>
      <c r="U2356" s="104"/>
      <c r="AQ2356" s="104"/>
      <c r="AR2356" s="104"/>
      <c r="AS2356" s="104"/>
      <c r="AT2356" s="104"/>
      <c r="AU2356" s="104"/>
      <c r="AV2356" s="104"/>
      <c r="AW2356" s="104"/>
      <c r="AX2356" s="104"/>
      <c r="AY2356" s="104"/>
      <c r="BH2356" s="104"/>
      <c r="BJ2356" s="104"/>
      <c r="BK2356" s="104"/>
      <c r="BL2356" s="104"/>
      <c r="BM2356" s="104"/>
      <c r="BN2356" s="104"/>
      <c r="BO2356" s="104"/>
      <c r="BP2356" s="104"/>
      <c r="BQ2356" s="104"/>
      <c r="BR2356" s="104"/>
      <c r="BS2356" s="104"/>
      <c r="BT2356" s="104"/>
      <c r="BV2356" s="104"/>
      <c r="BW2356" s="104"/>
      <c r="BX2356" s="104"/>
      <c r="BY2356" s="104"/>
      <c r="BZ2356" s="104"/>
      <c r="CA2356" s="104"/>
      <c r="CB2356" s="104"/>
      <c r="CC2356" s="104"/>
      <c r="CD2356" s="104"/>
      <c r="CE2356" s="104"/>
      <c r="CF2356" s="104"/>
      <c r="CG2356" s="104"/>
      <c r="CJ2356" s="104"/>
      <c r="CL2356" s="104"/>
      <c r="CM2356" s="104"/>
      <c r="CN2356" s="104"/>
      <c r="CO2356" s="104"/>
      <c r="CP2356" s="104"/>
      <c r="CQ2356" s="104"/>
      <c r="CR2356" s="104"/>
      <c r="CS2356" s="104"/>
      <c r="CT2356" s="104"/>
      <c r="CU2356" s="104"/>
    </row>
    <row r="2357" spans="1:99" ht="13" x14ac:dyDescent="0.3">
      <c r="A2357" s="104"/>
      <c r="B2357" s="104"/>
      <c r="C2357" s="104"/>
      <c r="D2357" s="104"/>
      <c r="E2357" s="104"/>
      <c r="F2357" s="104"/>
      <c r="G2357" s="104"/>
      <c r="H2357" s="104"/>
      <c r="I2357" s="104"/>
      <c r="J2357" s="104"/>
      <c r="K2357" s="104"/>
      <c r="L2357" s="104"/>
      <c r="M2357" s="104"/>
      <c r="P2357" s="104"/>
      <c r="Q2357" s="104"/>
      <c r="U2357" s="104"/>
      <c r="AQ2357" s="104"/>
      <c r="AR2357" s="104"/>
      <c r="AS2357" s="104"/>
      <c r="AT2357" s="104"/>
      <c r="AU2357" s="104"/>
      <c r="AV2357" s="104"/>
      <c r="AW2357" s="104"/>
      <c r="AX2357" s="104"/>
      <c r="AY2357" s="104"/>
      <c r="BH2357" s="104"/>
      <c r="BJ2357" s="104"/>
      <c r="BK2357" s="104"/>
      <c r="BL2357" s="104"/>
      <c r="BM2357" s="104"/>
      <c r="BN2357" s="104"/>
      <c r="BO2357" s="104"/>
      <c r="BP2357" s="104"/>
      <c r="BQ2357" s="104"/>
      <c r="BR2357" s="104"/>
      <c r="BS2357" s="104"/>
      <c r="BT2357" s="104"/>
      <c r="BV2357" s="104"/>
      <c r="BW2357" s="104"/>
      <c r="BX2357" s="104"/>
      <c r="BY2357" s="104"/>
      <c r="BZ2357" s="104"/>
      <c r="CA2357" s="104"/>
      <c r="CB2357" s="104"/>
      <c r="CC2357" s="104"/>
      <c r="CD2357" s="104"/>
      <c r="CE2357" s="104"/>
      <c r="CF2357" s="104"/>
      <c r="CG2357" s="104"/>
      <c r="CJ2357" s="104"/>
      <c r="CL2357" s="104"/>
      <c r="CM2357" s="104"/>
      <c r="CN2357" s="104"/>
      <c r="CO2357" s="104"/>
      <c r="CP2357" s="104"/>
      <c r="CQ2357" s="104"/>
      <c r="CR2357" s="104"/>
      <c r="CS2357" s="104"/>
      <c r="CT2357" s="104"/>
      <c r="CU2357" s="104"/>
    </row>
    <row r="2358" spans="1:99" ht="13" x14ac:dyDescent="0.3">
      <c r="A2358" s="104"/>
      <c r="B2358" s="104"/>
      <c r="C2358" s="104"/>
      <c r="D2358" s="104"/>
      <c r="E2358" s="104"/>
      <c r="F2358" s="104"/>
      <c r="G2358" s="104"/>
      <c r="H2358" s="104"/>
      <c r="I2358" s="104"/>
      <c r="J2358" s="104"/>
      <c r="K2358" s="104"/>
      <c r="L2358" s="104"/>
      <c r="M2358" s="104"/>
      <c r="P2358" s="104"/>
      <c r="Q2358" s="104"/>
      <c r="U2358" s="104"/>
      <c r="AQ2358" s="104"/>
      <c r="AR2358" s="104"/>
      <c r="AS2358" s="104"/>
      <c r="AT2358" s="104"/>
      <c r="AU2358" s="104"/>
      <c r="AV2358" s="104"/>
      <c r="AW2358" s="104"/>
      <c r="AX2358" s="104"/>
      <c r="AY2358" s="104"/>
      <c r="BH2358" s="104"/>
      <c r="BJ2358" s="104"/>
      <c r="BK2358" s="104"/>
      <c r="BL2358" s="104"/>
      <c r="BM2358" s="104"/>
      <c r="BN2358" s="104"/>
      <c r="BO2358" s="104"/>
      <c r="BP2358" s="104"/>
      <c r="BQ2358" s="104"/>
      <c r="BR2358" s="104"/>
      <c r="BS2358" s="104"/>
      <c r="BT2358" s="104"/>
      <c r="BV2358" s="104"/>
      <c r="BW2358" s="104"/>
      <c r="BX2358" s="104"/>
      <c r="BY2358" s="104"/>
      <c r="BZ2358" s="104"/>
      <c r="CA2358" s="104"/>
      <c r="CB2358" s="104"/>
      <c r="CC2358" s="104"/>
      <c r="CD2358" s="104"/>
      <c r="CE2358" s="104"/>
      <c r="CF2358" s="104"/>
      <c r="CG2358" s="104"/>
      <c r="CJ2358" s="104"/>
      <c r="CL2358" s="104"/>
      <c r="CM2358" s="104"/>
      <c r="CN2358" s="104"/>
      <c r="CO2358" s="104"/>
      <c r="CP2358" s="104"/>
      <c r="CQ2358" s="104"/>
      <c r="CR2358" s="104"/>
      <c r="CS2358" s="104"/>
      <c r="CT2358" s="104"/>
      <c r="CU2358" s="104"/>
    </row>
    <row r="2359" spans="1:99" ht="13" x14ac:dyDescent="0.3">
      <c r="A2359" s="104"/>
      <c r="B2359" s="104"/>
      <c r="C2359" s="104"/>
      <c r="D2359" s="104"/>
      <c r="E2359" s="104"/>
      <c r="F2359" s="104"/>
      <c r="G2359" s="104"/>
      <c r="H2359" s="104"/>
      <c r="I2359" s="104"/>
      <c r="J2359" s="104"/>
      <c r="K2359" s="104"/>
      <c r="L2359" s="104"/>
      <c r="M2359" s="104"/>
      <c r="P2359" s="104"/>
      <c r="Q2359" s="104"/>
      <c r="U2359" s="104"/>
      <c r="AQ2359" s="104"/>
      <c r="AR2359" s="104"/>
      <c r="AS2359" s="104"/>
      <c r="AT2359" s="104"/>
      <c r="AU2359" s="104"/>
      <c r="AV2359" s="104"/>
      <c r="AW2359" s="104"/>
      <c r="AX2359" s="104"/>
      <c r="AY2359" s="104"/>
      <c r="BH2359" s="104"/>
      <c r="BJ2359" s="104"/>
      <c r="BK2359" s="104"/>
      <c r="BL2359" s="104"/>
      <c r="BM2359" s="104"/>
      <c r="BN2359" s="104"/>
      <c r="BO2359" s="104"/>
      <c r="BP2359" s="104"/>
      <c r="BQ2359" s="104"/>
      <c r="BR2359" s="104"/>
      <c r="BS2359" s="104"/>
      <c r="BT2359" s="104"/>
      <c r="BV2359" s="104"/>
      <c r="BW2359" s="104"/>
      <c r="BX2359" s="104"/>
      <c r="BY2359" s="104"/>
      <c r="BZ2359" s="104"/>
      <c r="CA2359" s="104"/>
      <c r="CB2359" s="104"/>
      <c r="CC2359" s="104"/>
      <c r="CD2359" s="104"/>
      <c r="CE2359" s="104"/>
      <c r="CF2359" s="104"/>
      <c r="CG2359" s="104"/>
      <c r="CJ2359" s="104"/>
      <c r="CL2359" s="104"/>
      <c r="CM2359" s="104"/>
      <c r="CN2359" s="104"/>
      <c r="CO2359" s="104"/>
      <c r="CP2359" s="104"/>
      <c r="CQ2359" s="104"/>
      <c r="CR2359" s="104"/>
      <c r="CS2359" s="104"/>
      <c r="CT2359" s="104"/>
      <c r="CU2359" s="104"/>
    </row>
    <row r="2360" spans="1:99" ht="13" x14ac:dyDescent="0.3">
      <c r="A2360" s="104"/>
      <c r="B2360" s="104"/>
      <c r="C2360" s="104"/>
      <c r="D2360" s="104"/>
      <c r="E2360" s="104"/>
      <c r="F2360" s="104"/>
      <c r="G2360" s="104"/>
      <c r="H2360" s="104"/>
      <c r="I2360" s="104"/>
      <c r="J2360" s="104"/>
      <c r="K2360" s="104"/>
      <c r="L2360" s="104"/>
      <c r="M2360" s="104"/>
      <c r="P2360" s="104"/>
      <c r="Q2360" s="104"/>
      <c r="U2360" s="104"/>
      <c r="AQ2360" s="104"/>
      <c r="AR2360" s="104"/>
      <c r="AS2360" s="104"/>
      <c r="AT2360" s="104"/>
      <c r="AU2360" s="104"/>
      <c r="AV2360" s="104"/>
      <c r="AW2360" s="104"/>
      <c r="AX2360" s="104"/>
      <c r="AY2360" s="104"/>
      <c r="BH2360" s="104"/>
      <c r="BJ2360" s="104"/>
      <c r="BK2360" s="104"/>
      <c r="BL2360" s="104"/>
      <c r="BM2360" s="104"/>
      <c r="BN2360" s="104"/>
      <c r="BO2360" s="104"/>
      <c r="BP2360" s="104"/>
      <c r="BQ2360" s="104"/>
      <c r="BR2360" s="104"/>
      <c r="BS2360" s="104"/>
      <c r="BT2360" s="104"/>
      <c r="BV2360" s="104"/>
      <c r="BW2360" s="104"/>
      <c r="BX2360" s="104"/>
      <c r="BY2360" s="104"/>
      <c r="BZ2360" s="104"/>
      <c r="CA2360" s="104"/>
      <c r="CB2360" s="104"/>
      <c r="CC2360" s="104"/>
      <c r="CD2360" s="104"/>
      <c r="CE2360" s="104"/>
      <c r="CF2360" s="104"/>
      <c r="CG2360" s="104"/>
      <c r="CJ2360" s="104"/>
      <c r="CL2360" s="104"/>
      <c r="CM2360" s="104"/>
      <c r="CN2360" s="104"/>
      <c r="CO2360" s="104"/>
      <c r="CP2360" s="104"/>
      <c r="CQ2360" s="104"/>
      <c r="CR2360" s="104"/>
      <c r="CS2360" s="104"/>
      <c r="CT2360" s="104"/>
      <c r="CU2360" s="104"/>
    </row>
    <row r="2361" spans="1:99" ht="13" x14ac:dyDescent="0.3">
      <c r="A2361" s="104"/>
      <c r="B2361" s="104"/>
      <c r="C2361" s="104"/>
      <c r="D2361" s="104"/>
      <c r="E2361" s="104"/>
      <c r="F2361" s="104"/>
      <c r="G2361" s="104"/>
      <c r="H2361" s="104"/>
      <c r="I2361" s="104"/>
      <c r="J2361" s="104"/>
      <c r="K2361" s="104"/>
      <c r="L2361" s="104"/>
      <c r="M2361" s="104"/>
      <c r="P2361" s="104"/>
      <c r="Q2361" s="104"/>
      <c r="U2361" s="104"/>
      <c r="AQ2361" s="104"/>
      <c r="AR2361" s="104"/>
      <c r="AS2361" s="104"/>
      <c r="AT2361" s="104"/>
      <c r="AU2361" s="104"/>
      <c r="AV2361" s="104"/>
      <c r="AW2361" s="104"/>
      <c r="AX2361" s="104"/>
      <c r="AY2361" s="104"/>
      <c r="BH2361" s="104"/>
      <c r="BJ2361" s="104"/>
      <c r="BK2361" s="104"/>
      <c r="BL2361" s="104"/>
      <c r="BM2361" s="104"/>
      <c r="BN2361" s="104"/>
      <c r="BO2361" s="104"/>
      <c r="BP2361" s="104"/>
      <c r="BQ2361" s="104"/>
      <c r="BR2361" s="104"/>
      <c r="BS2361" s="104"/>
      <c r="BT2361" s="104"/>
      <c r="BV2361" s="104"/>
      <c r="BW2361" s="104"/>
      <c r="BX2361" s="104"/>
      <c r="BY2361" s="104"/>
      <c r="BZ2361" s="104"/>
      <c r="CA2361" s="104"/>
      <c r="CB2361" s="104"/>
      <c r="CC2361" s="104"/>
      <c r="CD2361" s="104"/>
      <c r="CE2361" s="104"/>
      <c r="CF2361" s="104"/>
      <c r="CG2361" s="104"/>
      <c r="CJ2361" s="104"/>
      <c r="CL2361" s="104"/>
      <c r="CM2361" s="104"/>
      <c r="CN2361" s="104"/>
      <c r="CO2361" s="104"/>
      <c r="CP2361" s="104"/>
      <c r="CQ2361" s="104"/>
      <c r="CR2361" s="104"/>
      <c r="CS2361" s="104"/>
      <c r="CT2361" s="104"/>
      <c r="CU2361" s="104"/>
    </row>
    <row r="2362" spans="1:99" ht="13" x14ac:dyDescent="0.3">
      <c r="A2362" s="104"/>
      <c r="B2362" s="104"/>
      <c r="C2362" s="104"/>
      <c r="D2362" s="104"/>
      <c r="E2362" s="104"/>
      <c r="F2362" s="104"/>
      <c r="G2362" s="104"/>
      <c r="H2362" s="104"/>
      <c r="I2362" s="104"/>
      <c r="J2362" s="104"/>
      <c r="K2362" s="104"/>
      <c r="L2362" s="104"/>
      <c r="M2362" s="104"/>
      <c r="P2362" s="104"/>
      <c r="Q2362" s="104"/>
      <c r="U2362" s="104"/>
      <c r="AQ2362" s="104"/>
      <c r="AR2362" s="104"/>
      <c r="AS2362" s="104"/>
      <c r="AT2362" s="104"/>
      <c r="AU2362" s="104"/>
      <c r="AV2362" s="104"/>
      <c r="AW2362" s="104"/>
      <c r="AX2362" s="104"/>
      <c r="AY2362" s="104"/>
      <c r="BH2362" s="104"/>
      <c r="BJ2362" s="104"/>
      <c r="BK2362" s="104"/>
      <c r="BL2362" s="104"/>
      <c r="BM2362" s="104"/>
      <c r="BN2362" s="104"/>
      <c r="BO2362" s="104"/>
      <c r="BP2362" s="104"/>
      <c r="BQ2362" s="104"/>
      <c r="BR2362" s="104"/>
      <c r="BS2362" s="104"/>
      <c r="BT2362" s="104"/>
      <c r="BV2362" s="104"/>
      <c r="BW2362" s="104"/>
      <c r="BX2362" s="104"/>
      <c r="BY2362" s="104"/>
      <c r="BZ2362" s="104"/>
      <c r="CA2362" s="104"/>
      <c r="CB2362" s="104"/>
      <c r="CC2362" s="104"/>
      <c r="CD2362" s="104"/>
      <c r="CE2362" s="104"/>
      <c r="CF2362" s="104"/>
      <c r="CG2362" s="104"/>
      <c r="CJ2362" s="104"/>
      <c r="CL2362" s="104"/>
      <c r="CM2362" s="104"/>
      <c r="CN2362" s="104"/>
      <c r="CO2362" s="104"/>
      <c r="CP2362" s="104"/>
      <c r="CQ2362" s="104"/>
      <c r="CR2362" s="104"/>
      <c r="CS2362" s="104"/>
      <c r="CT2362" s="104"/>
      <c r="CU2362" s="104"/>
    </row>
    <row r="2363" spans="1:99" ht="13" x14ac:dyDescent="0.3">
      <c r="A2363" s="104"/>
      <c r="B2363" s="104"/>
      <c r="C2363" s="104"/>
      <c r="D2363" s="104"/>
      <c r="E2363" s="104"/>
      <c r="F2363" s="104"/>
      <c r="G2363" s="104"/>
      <c r="H2363" s="104"/>
      <c r="I2363" s="104"/>
      <c r="J2363" s="104"/>
      <c r="K2363" s="104"/>
      <c r="L2363" s="104"/>
      <c r="M2363" s="104"/>
      <c r="P2363" s="104"/>
      <c r="Q2363" s="104"/>
      <c r="U2363" s="104"/>
      <c r="AQ2363" s="104"/>
      <c r="AR2363" s="104"/>
      <c r="AS2363" s="104"/>
      <c r="AT2363" s="104"/>
      <c r="AU2363" s="104"/>
      <c r="AV2363" s="104"/>
      <c r="AW2363" s="104"/>
      <c r="AX2363" s="104"/>
      <c r="AY2363" s="104"/>
      <c r="BH2363" s="104"/>
      <c r="BJ2363" s="104"/>
      <c r="BK2363" s="104"/>
      <c r="BL2363" s="104"/>
      <c r="BM2363" s="104"/>
      <c r="BN2363" s="104"/>
      <c r="BO2363" s="104"/>
      <c r="BP2363" s="104"/>
      <c r="BQ2363" s="104"/>
      <c r="BR2363" s="104"/>
      <c r="BS2363" s="104"/>
      <c r="BT2363" s="104"/>
      <c r="BV2363" s="104"/>
      <c r="BW2363" s="104"/>
      <c r="BX2363" s="104"/>
      <c r="BY2363" s="104"/>
      <c r="BZ2363" s="104"/>
      <c r="CA2363" s="104"/>
      <c r="CB2363" s="104"/>
      <c r="CC2363" s="104"/>
      <c r="CD2363" s="104"/>
      <c r="CE2363" s="104"/>
      <c r="CF2363" s="104"/>
      <c r="CG2363" s="104"/>
      <c r="CJ2363" s="104"/>
      <c r="CL2363" s="104"/>
      <c r="CM2363" s="104"/>
      <c r="CN2363" s="104"/>
      <c r="CO2363" s="104"/>
      <c r="CP2363" s="104"/>
      <c r="CQ2363" s="104"/>
      <c r="CR2363" s="104"/>
      <c r="CS2363" s="104"/>
      <c r="CT2363" s="104"/>
      <c r="CU2363" s="104"/>
    </row>
    <row r="2364" spans="1:99" ht="13" x14ac:dyDescent="0.3">
      <c r="A2364" s="104"/>
      <c r="B2364" s="104"/>
      <c r="C2364" s="104"/>
      <c r="D2364" s="104"/>
      <c r="E2364" s="104"/>
      <c r="F2364" s="104"/>
      <c r="G2364" s="104"/>
      <c r="H2364" s="104"/>
      <c r="I2364" s="104"/>
      <c r="J2364" s="104"/>
      <c r="K2364" s="104"/>
      <c r="L2364" s="104"/>
      <c r="M2364" s="104"/>
      <c r="P2364" s="104"/>
      <c r="Q2364" s="104"/>
      <c r="U2364" s="104"/>
      <c r="AQ2364" s="104"/>
      <c r="AR2364" s="104"/>
      <c r="AS2364" s="104"/>
      <c r="AT2364" s="104"/>
      <c r="AU2364" s="104"/>
      <c r="AV2364" s="104"/>
      <c r="AW2364" s="104"/>
      <c r="AX2364" s="104"/>
      <c r="AY2364" s="104"/>
      <c r="BH2364" s="104"/>
      <c r="BJ2364" s="104"/>
      <c r="BK2364" s="104"/>
      <c r="BL2364" s="104"/>
      <c r="BM2364" s="104"/>
      <c r="BN2364" s="104"/>
      <c r="BO2364" s="104"/>
      <c r="BP2364" s="104"/>
      <c r="BQ2364" s="104"/>
      <c r="BR2364" s="104"/>
      <c r="BS2364" s="104"/>
      <c r="BT2364" s="104"/>
      <c r="BV2364" s="104"/>
      <c r="BW2364" s="104"/>
      <c r="BX2364" s="104"/>
      <c r="BY2364" s="104"/>
      <c r="BZ2364" s="104"/>
      <c r="CA2364" s="104"/>
      <c r="CB2364" s="104"/>
      <c r="CC2364" s="104"/>
      <c r="CD2364" s="104"/>
      <c r="CE2364" s="104"/>
      <c r="CF2364" s="104"/>
      <c r="CG2364" s="104"/>
      <c r="CJ2364" s="104"/>
      <c r="CL2364" s="104"/>
      <c r="CM2364" s="104"/>
      <c r="CN2364" s="104"/>
      <c r="CO2364" s="104"/>
      <c r="CP2364" s="104"/>
      <c r="CQ2364" s="104"/>
      <c r="CR2364" s="104"/>
      <c r="CS2364" s="104"/>
      <c r="CT2364" s="104"/>
      <c r="CU2364" s="104"/>
    </row>
    <row r="2365" spans="1:99" ht="13" x14ac:dyDescent="0.3">
      <c r="A2365" s="104"/>
      <c r="B2365" s="104"/>
      <c r="C2365" s="104"/>
      <c r="D2365" s="104"/>
      <c r="E2365" s="104"/>
      <c r="F2365" s="104"/>
      <c r="G2365" s="104"/>
      <c r="H2365" s="104"/>
      <c r="I2365" s="104"/>
      <c r="J2365" s="104"/>
      <c r="K2365" s="104"/>
      <c r="L2365" s="104"/>
      <c r="M2365" s="104"/>
      <c r="P2365" s="104"/>
      <c r="Q2365" s="104"/>
      <c r="U2365" s="104"/>
      <c r="AQ2365" s="104"/>
      <c r="AR2365" s="104"/>
      <c r="AS2365" s="104"/>
      <c r="AT2365" s="104"/>
      <c r="AU2365" s="104"/>
      <c r="AV2365" s="104"/>
      <c r="AW2365" s="104"/>
      <c r="AX2365" s="104"/>
      <c r="AY2365" s="104"/>
      <c r="BH2365" s="104"/>
      <c r="BJ2365" s="104"/>
      <c r="BK2365" s="104"/>
      <c r="BL2365" s="104"/>
      <c r="BM2365" s="104"/>
      <c r="BN2365" s="104"/>
      <c r="BO2365" s="104"/>
      <c r="BP2365" s="104"/>
      <c r="BQ2365" s="104"/>
      <c r="BR2365" s="104"/>
      <c r="BS2365" s="104"/>
      <c r="BT2365" s="104"/>
      <c r="BV2365" s="104"/>
      <c r="BW2365" s="104"/>
      <c r="BX2365" s="104"/>
      <c r="BY2365" s="104"/>
      <c r="BZ2365" s="104"/>
      <c r="CA2365" s="104"/>
      <c r="CB2365" s="104"/>
      <c r="CC2365" s="104"/>
      <c r="CD2365" s="104"/>
      <c r="CE2365" s="104"/>
      <c r="CF2365" s="104"/>
      <c r="CG2365" s="104"/>
      <c r="CJ2365" s="104"/>
      <c r="CL2365" s="104"/>
      <c r="CM2365" s="104"/>
      <c r="CN2365" s="104"/>
      <c r="CO2365" s="104"/>
      <c r="CP2365" s="104"/>
      <c r="CQ2365" s="104"/>
      <c r="CR2365" s="104"/>
      <c r="CS2365" s="104"/>
      <c r="CT2365" s="104"/>
      <c r="CU2365" s="104"/>
    </row>
    <row r="2366" spans="1:99" ht="13" x14ac:dyDescent="0.3">
      <c r="A2366" s="104"/>
      <c r="B2366" s="104"/>
      <c r="C2366" s="104"/>
      <c r="D2366" s="104"/>
      <c r="E2366" s="104"/>
      <c r="F2366" s="104"/>
      <c r="G2366" s="104"/>
      <c r="H2366" s="104"/>
      <c r="I2366" s="104"/>
      <c r="J2366" s="104"/>
      <c r="K2366" s="104"/>
      <c r="L2366" s="104"/>
      <c r="M2366" s="104"/>
      <c r="P2366" s="104"/>
      <c r="Q2366" s="104"/>
      <c r="U2366" s="104"/>
      <c r="AQ2366" s="104"/>
      <c r="AR2366" s="104"/>
      <c r="AS2366" s="104"/>
      <c r="AT2366" s="104"/>
      <c r="AU2366" s="104"/>
      <c r="AV2366" s="104"/>
      <c r="AW2366" s="104"/>
      <c r="AX2366" s="104"/>
      <c r="AY2366" s="104"/>
      <c r="BH2366" s="104"/>
      <c r="BJ2366" s="104"/>
      <c r="BK2366" s="104"/>
      <c r="BL2366" s="104"/>
      <c r="BM2366" s="104"/>
      <c r="BN2366" s="104"/>
      <c r="BO2366" s="104"/>
      <c r="BP2366" s="104"/>
      <c r="BQ2366" s="104"/>
      <c r="BR2366" s="104"/>
      <c r="BS2366" s="104"/>
      <c r="BT2366" s="104"/>
      <c r="BV2366" s="104"/>
      <c r="BW2366" s="104"/>
      <c r="BX2366" s="104"/>
      <c r="BY2366" s="104"/>
      <c r="BZ2366" s="104"/>
      <c r="CA2366" s="104"/>
      <c r="CB2366" s="104"/>
      <c r="CC2366" s="104"/>
      <c r="CD2366" s="104"/>
      <c r="CE2366" s="104"/>
      <c r="CF2366" s="104"/>
      <c r="CG2366" s="104"/>
      <c r="CJ2366" s="104"/>
      <c r="CL2366" s="104"/>
      <c r="CM2366" s="104"/>
      <c r="CN2366" s="104"/>
      <c r="CO2366" s="104"/>
      <c r="CP2366" s="104"/>
      <c r="CQ2366" s="104"/>
      <c r="CR2366" s="104"/>
      <c r="CS2366" s="104"/>
      <c r="CT2366" s="104"/>
      <c r="CU2366" s="104"/>
    </row>
    <row r="2367" spans="1:99" ht="13" x14ac:dyDescent="0.3">
      <c r="A2367" s="104"/>
      <c r="B2367" s="104"/>
      <c r="C2367" s="104"/>
      <c r="D2367" s="104"/>
      <c r="E2367" s="104"/>
      <c r="F2367" s="104"/>
      <c r="G2367" s="104"/>
      <c r="H2367" s="104"/>
      <c r="I2367" s="104"/>
      <c r="J2367" s="104"/>
      <c r="K2367" s="104"/>
      <c r="L2367" s="104"/>
      <c r="M2367" s="104"/>
      <c r="P2367" s="104"/>
      <c r="Q2367" s="104"/>
      <c r="U2367" s="104"/>
      <c r="AQ2367" s="104"/>
      <c r="AR2367" s="104"/>
      <c r="AS2367" s="104"/>
      <c r="AT2367" s="104"/>
      <c r="AU2367" s="104"/>
      <c r="AV2367" s="104"/>
      <c r="AW2367" s="104"/>
      <c r="AX2367" s="104"/>
      <c r="AY2367" s="104"/>
      <c r="BH2367" s="104"/>
      <c r="BJ2367" s="104"/>
      <c r="BK2367" s="104"/>
      <c r="BL2367" s="104"/>
      <c r="BM2367" s="104"/>
      <c r="BN2367" s="104"/>
      <c r="BO2367" s="104"/>
      <c r="BP2367" s="104"/>
      <c r="BQ2367" s="104"/>
      <c r="BR2367" s="104"/>
      <c r="BS2367" s="104"/>
      <c r="BT2367" s="104"/>
      <c r="BV2367" s="104"/>
      <c r="BW2367" s="104"/>
      <c r="BX2367" s="104"/>
      <c r="BY2367" s="104"/>
      <c r="BZ2367" s="104"/>
      <c r="CA2367" s="104"/>
      <c r="CB2367" s="104"/>
      <c r="CC2367" s="104"/>
      <c r="CD2367" s="104"/>
      <c r="CE2367" s="104"/>
      <c r="CF2367" s="104"/>
      <c r="CG2367" s="104"/>
      <c r="CJ2367" s="104"/>
      <c r="CL2367" s="104"/>
      <c r="CM2367" s="104"/>
      <c r="CN2367" s="104"/>
      <c r="CO2367" s="104"/>
      <c r="CP2367" s="104"/>
      <c r="CQ2367" s="104"/>
      <c r="CR2367" s="104"/>
      <c r="CS2367" s="104"/>
      <c r="CT2367" s="104"/>
      <c r="CU2367" s="104"/>
    </row>
    <row r="2368" spans="1:99" ht="13" x14ac:dyDescent="0.3">
      <c r="A2368" s="104"/>
      <c r="B2368" s="104"/>
      <c r="C2368" s="104"/>
      <c r="D2368" s="104"/>
      <c r="E2368" s="104"/>
      <c r="F2368" s="104"/>
      <c r="G2368" s="104"/>
      <c r="H2368" s="104"/>
      <c r="I2368" s="104"/>
      <c r="J2368" s="104"/>
      <c r="K2368" s="104"/>
      <c r="L2368" s="104"/>
      <c r="M2368" s="104"/>
      <c r="P2368" s="104"/>
      <c r="Q2368" s="104"/>
      <c r="U2368" s="104"/>
      <c r="AQ2368" s="104"/>
      <c r="AR2368" s="104"/>
      <c r="AS2368" s="104"/>
      <c r="AT2368" s="104"/>
      <c r="AU2368" s="104"/>
      <c r="AV2368" s="104"/>
      <c r="AW2368" s="104"/>
      <c r="AX2368" s="104"/>
      <c r="AY2368" s="104"/>
      <c r="BH2368" s="104"/>
      <c r="BJ2368" s="104"/>
      <c r="BK2368" s="104"/>
      <c r="BL2368" s="104"/>
      <c r="BM2368" s="104"/>
      <c r="BN2368" s="104"/>
      <c r="BO2368" s="104"/>
      <c r="BP2368" s="104"/>
      <c r="BQ2368" s="104"/>
      <c r="BR2368" s="104"/>
      <c r="BS2368" s="104"/>
      <c r="BT2368" s="104"/>
      <c r="BV2368" s="104"/>
      <c r="BW2368" s="104"/>
      <c r="BX2368" s="104"/>
      <c r="BY2368" s="104"/>
      <c r="BZ2368" s="104"/>
      <c r="CA2368" s="104"/>
      <c r="CB2368" s="104"/>
      <c r="CC2368" s="104"/>
      <c r="CD2368" s="104"/>
      <c r="CE2368" s="104"/>
      <c r="CF2368" s="104"/>
      <c r="CG2368" s="104"/>
      <c r="CJ2368" s="104"/>
      <c r="CL2368" s="104"/>
      <c r="CM2368" s="104"/>
      <c r="CN2368" s="104"/>
      <c r="CO2368" s="104"/>
      <c r="CP2368" s="104"/>
      <c r="CQ2368" s="104"/>
      <c r="CR2368" s="104"/>
      <c r="CS2368" s="104"/>
      <c r="CT2368" s="104"/>
      <c r="CU2368" s="104"/>
    </row>
    <row r="2369" spans="1:99" ht="13" x14ac:dyDescent="0.3">
      <c r="A2369" s="104"/>
      <c r="B2369" s="104"/>
      <c r="C2369" s="104"/>
      <c r="D2369" s="104"/>
      <c r="E2369" s="104"/>
      <c r="F2369" s="104"/>
      <c r="G2369" s="104"/>
      <c r="H2369" s="104"/>
      <c r="I2369" s="104"/>
      <c r="J2369" s="104"/>
      <c r="K2369" s="104"/>
      <c r="L2369" s="104"/>
      <c r="M2369" s="104"/>
      <c r="P2369" s="104"/>
      <c r="Q2369" s="104"/>
      <c r="U2369" s="104"/>
      <c r="AQ2369" s="104"/>
      <c r="AR2369" s="104"/>
      <c r="AS2369" s="104"/>
      <c r="AT2369" s="104"/>
      <c r="AU2369" s="104"/>
      <c r="AV2369" s="104"/>
      <c r="AW2369" s="104"/>
      <c r="AX2369" s="104"/>
      <c r="AY2369" s="104"/>
      <c r="BH2369" s="104"/>
      <c r="BJ2369" s="104"/>
      <c r="BK2369" s="104"/>
      <c r="BL2369" s="104"/>
      <c r="BM2369" s="104"/>
      <c r="BN2369" s="104"/>
      <c r="BO2369" s="104"/>
      <c r="BP2369" s="104"/>
      <c r="BQ2369" s="104"/>
      <c r="BR2369" s="104"/>
      <c r="BS2369" s="104"/>
      <c r="BT2369" s="104"/>
      <c r="BV2369" s="104"/>
      <c r="BW2369" s="104"/>
      <c r="BX2369" s="104"/>
      <c r="BY2369" s="104"/>
      <c r="BZ2369" s="104"/>
      <c r="CA2369" s="104"/>
      <c r="CB2369" s="104"/>
      <c r="CC2369" s="104"/>
      <c r="CD2369" s="104"/>
      <c r="CE2369" s="104"/>
      <c r="CF2369" s="104"/>
      <c r="CG2369" s="104"/>
      <c r="CJ2369" s="104"/>
      <c r="CL2369" s="104"/>
      <c r="CM2369" s="104"/>
      <c r="CN2369" s="104"/>
      <c r="CO2369" s="104"/>
      <c r="CP2369" s="104"/>
      <c r="CQ2369" s="104"/>
      <c r="CR2369" s="104"/>
      <c r="CS2369" s="104"/>
      <c r="CT2369" s="104"/>
      <c r="CU2369" s="104"/>
    </row>
    <row r="2370" spans="1:99" ht="13" x14ac:dyDescent="0.3">
      <c r="A2370" s="104"/>
      <c r="B2370" s="104"/>
      <c r="C2370" s="104"/>
      <c r="D2370" s="104"/>
      <c r="E2370" s="104"/>
      <c r="F2370" s="104"/>
      <c r="G2370" s="104"/>
      <c r="H2370" s="104"/>
      <c r="I2370" s="104"/>
      <c r="J2370" s="104"/>
      <c r="K2370" s="104"/>
      <c r="L2370" s="104"/>
      <c r="M2370" s="104"/>
      <c r="P2370" s="104"/>
      <c r="Q2370" s="104"/>
      <c r="U2370" s="104"/>
      <c r="AQ2370" s="104"/>
      <c r="AR2370" s="104"/>
      <c r="AS2370" s="104"/>
      <c r="AT2370" s="104"/>
      <c r="AU2370" s="104"/>
      <c r="AV2370" s="104"/>
      <c r="AW2370" s="104"/>
      <c r="AX2370" s="104"/>
      <c r="AY2370" s="104"/>
      <c r="BH2370" s="104"/>
      <c r="BJ2370" s="104"/>
      <c r="BK2370" s="104"/>
      <c r="BL2370" s="104"/>
      <c r="BM2370" s="104"/>
      <c r="BN2370" s="104"/>
      <c r="BO2370" s="104"/>
      <c r="BP2370" s="104"/>
      <c r="BQ2370" s="104"/>
      <c r="BR2370" s="104"/>
      <c r="BS2370" s="104"/>
      <c r="BT2370" s="104"/>
      <c r="BV2370" s="104"/>
      <c r="BW2370" s="104"/>
      <c r="BX2370" s="104"/>
      <c r="BY2370" s="104"/>
      <c r="BZ2370" s="104"/>
      <c r="CA2370" s="104"/>
      <c r="CB2370" s="104"/>
      <c r="CC2370" s="104"/>
      <c r="CD2370" s="104"/>
      <c r="CE2370" s="104"/>
      <c r="CF2370" s="104"/>
      <c r="CG2370" s="104"/>
      <c r="CJ2370" s="104"/>
      <c r="CL2370" s="104"/>
      <c r="CM2370" s="104"/>
      <c r="CN2370" s="104"/>
      <c r="CO2370" s="104"/>
      <c r="CP2370" s="104"/>
      <c r="CQ2370" s="104"/>
      <c r="CR2370" s="104"/>
      <c r="CS2370" s="104"/>
      <c r="CT2370" s="104"/>
      <c r="CU2370" s="104"/>
    </row>
    <row r="2371" spans="1:99" ht="13" x14ac:dyDescent="0.3">
      <c r="A2371" s="104"/>
      <c r="B2371" s="104"/>
      <c r="C2371" s="104"/>
      <c r="D2371" s="104"/>
      <c r="E2371" s="104"/>
      <c r="F2371" s="104"/>
      <c r="G2371" s="104"/>
      <c r="H2371" s="104"/>
      <c r="I2371" s="104"/>
      <c r="J2371" s="104"/>
      <c r="K2371" s="104"/>
      <c r="L2371" s="104"/>
      <c r="M2371" s="104"/>
      <c r="P2371" s="104"/>
      <c r="Q2371" s="104"/>
      <c r="U2371" s="104"/>
      <c r="AQ2371" s="104"/>
      <c r="AR2371" s="104"/>
      <c r="AS2371" s="104"/>
      <c r="AT2371" s="104"/>
      <c r="AU2371" s="104"/>
      <c r="AV2371" s="104"/>
      <c r="AW2371" s="104"/>
      <c r="AX2371" s="104"/>
      <c r="AY2371" s="104"/>
      <c r="BH2371" s="104"/>
      <c r="BJ2371" s="104"/>
      <c r="BK2371" s="104"/>
      <c r="BL2371" s="104"/>
      <c r="BM2371" s="104"/>
      <c r="BN2371" s="104"/>
      <c r="BO2371" s="104"/>
      <c r="BP2371" s="104"/>
      <c r="BQ2371" s="104"/>
      <c r="BR2371" s="104"/>
      <c r="BS2371" s="104"/>
      <c r="BT2371" s="104"/>
      <c r="BV2371" s="104"/>
      <c r="BW2371" s="104"/>
      <c r="BX2371" s="104"/>
      <c r="BY2371" s="104"/>
      <c r="BZ2371" s="104"/>
      <c r="CA2371" s="104"/>
      <c r="CB2371" s="104"/>
      <c r="CC2371" s="104"/>
      <c r="CD2371" s="104"/>
      <c r="CE2371" s="104"/>
      <c r="CF2371" s="104"/>
      <c r="CG2371" s="104"/>
      <c r="CJ2371" s="104"/>
      <c r="CL2371" s="104"/>
      <c r="CM2371" s="104"/>
      <c r="CN2371" s="104"/>
      <c r="CO2371" s="104"/>
      <c r="CP2371" s="104"/>
      <c r="CQ2371" s="104"/>
      <c r="CR2371" s="104"/>
      <c r="CS2371" s="104"/>
      <c r="CT2371" s="104"/>
      <c r="CU2371" s="104"/>
    </row>
    <row r="2372" spans="1:99" ht="13" x14ac:dyDescent="0.3">
      <c r="A2372" s="104"/>
      <c r="B2372" s="104"/>
      <c r="C2372" s="104"/>
      <c r="D2372" s="104"/>
      <c r="E2372" s="104"/>
      <c r="F2372" s="104"/>
      <c r="G2372" s="104"/>
      <c r="H2372" s="104"/>
      <c r="I2372" s="104"/>
      <c r="J2372" s="104"/>
      <c r="K2372" s="104"/>
      <c r="L2372" s="104"/>
      <c r="M2372" s="104"/>
      <c r="P2372" s="104"/>
      <c r="Q2372" s="104"/>
      <c r="U2372" s="104"/>
      <c r="AQ2372" s="104"/>
      <c r="AR2372" s="104"/>
      <c r="AS2372" s="104"/>
      <c r="AT2372" s="104"/>
      <c r="AU2372" s="104"/>
      <c r="AV2372" s="104"/>
      <c r="AW2372" s="104"/>
      <c r="AX2372" s="104"/>
      <c r="AY2372" s="104"/>
      <c r="BH2372" s="104"/>
      <c r="BJ2372" s="104"/>
      <c r="BK2372" s="104"/>
      <c r="BL2372" s="104"/>
      <c r="BM2372" s="104"/>
      <c r="BN2372" s="104"/>
      <c r="BO2372" s="104"/>
      <c r="BP2372" s="104"/>
      <c r="BQ2372" s="104"/>
      <c r="BR2372" s="104"/>
      <c r="BS2372" s="104"/>
      <c r="BT2372" s="104"/>
      <c r="BV2372" s="104"/>
      <c r="BW2372" s="104"/>
      <c r="BX2372" s="104"/>
      <c r="BY2372" s="104"/>
      <c r="BZ2372" s="104"/>
      <c r="CA2372" s="104"/>
      <c r="CB2372" s="104"/>
      <c r="CC2372" s="104"/>
      <c r="CD2372" s="104"/>
      <c r="CE2372" s="104"/>
      <c r="CF2372" s="104"/>
      <c r="CG2372" s="104"/>
      <c r="CJ2372" s="104"/>
      <c r="CL2372" s="104"/>
      <c r="CM2372" s="104"/>
      <c r="CN2372" s="104"/>
      <c r="CO2372" s="104"/>
      <c r="CP2372" s="104"/>
      <c r="CQ2372" s="104"/>
      <c r="CR2372" s="104"/>
      <c r="CS2372" s="104"/>
      <c r="CT2372" s="104"/>
      <c r="CU2372" s="104"/>
    </row>
    <row r="2373" spans="1:99" ht="13" x14ac:dyDescent="0.3">
      <c r="A2373" s="104"/>
      <c r="B2373" s="104"/>
      <c r="C2373" s="104"/>
      <c r="D2373" s="104"/>
      <c r="E2373" s="104"/>
      <c r="F2373" s="104"/>
      <c r="G2373" s="104"/>
      <c r="H2373" s="104"/>
      <c r="I2373" s="104"/>
      <c r="J2373" s="104"/>
      <c r="K2373" s="104"/>
      <c r="L2373" s="104"/>
      <c r="M2373" s="104"/>
      <c r="P2373" s="104"/>
      <c r="Q2373" s="104"/>
      <c r="U2373" s="104"/>
      <c r="AQ2373" s="104"/>
      <c r="AR2373" s="104"/>
      <c r="AS2373" s="104"/>
      <c r="AT2373" s="104"/>
      <c r="AU2373" s="104"/>
      <c r="AV2373" s="104"/>
      <c r="AW2373" s="104"/>
      <c r="AX2373" s="104"/>
      <c r="AY2373" s="104"/>
      <c r="BH2373" s="104"/>
      <c r="BJ2373" s="104"/>
      <c r="BK2373" s="104"/>
      <c r="BL2373" s="104"/>
      <c r="BM2373" s="104"/>
      <c r="BN2373" s="104"/>
      <c r="BO2373" s="104"/>
      <c r="BP2373" s="104"/>
      <c r="BQ2373" s="104"/>
      <c r="BR2373" s="104"/>
      <c r="BS2373" s="104"/>
      <c r="BT2373" s="104"/>
      <c r="BV2373" s="104"/>
      <c r="BW2373" s="104"/>
      <c r="BX2373" s="104"/>
      <c r="BY2373" s="104"/>
      <c r="BZ2373" s="104"/>
      <c r="CA2373" s="104"/>
      <c r="CB2373" s="104"/>
      <c r="CC2373" s="104"/>
      <c r="CD2373" s="104"/>
      <c r="CE2373" s="104"/>
      <c r="CF2373" s="104"/>
      <c r="CG2373" s="104"/>
      <c r="CJ2373" s="104"/>
      <c r="CL2373" s="104"/>
      <c r="CM2373" s="104"/>
      <c r="CN2373" s="104"/>
      <c r="CO2373" s="104"/>
      <c r="CP2373" s="104"/>
      <c r="CQ2373" s="104"/>
      <c r="CR2373" s="104"/>
      <c r="CS2373" s="104"/>
      <c r="CT2373" s="104"/>
      <c r="CU2373" s="104"/>
    </row>
    <row r="2374" spans="1:99" ht="13" x14ac:dyDescent="0.3">
      <c r="A2374" s="104"/>
      <c r="B2374" s="104"/>
      <c r="C2374" s="104"/>
      <c r="D2374" s="104"/>
      <c r="E2374" s="104"/>
      <c r="F2374" s="104"/>
      <c r="G2374" s="104"/>
      <c r="H2374" s="104"/>
      <c r="I2374" s="104"/>
      <c r="J2374" s="104"/>
      <c r="K2374" s="104"/>
      <c r="L2374" s="104"/>
      <c r="M2374" s="104"/>
      <c r="P2374" s="104"/>
      <c r="Q2374" s="104"/>
      <c r="U2374" s="104"/>
      <c r="AQ2374" s="104"/>
      <c r="AR2374" s="104"/>
      <c r="AS2374" s="104"/>
      <c r="AT2374" s="104"/>
      <c r="AU2374" s="104"/>
      <c r="AV2374" s="104"/>
      <c r="AW2374" s="104"/>
      <c r="AX2374" s="104"/>
      <c r="AY2374" s="104"/>
      <c r="BH2374" s="104"/>
      <c r="BJ2374" s="104"/>
      <c r="BK2374" s="104"/>
      <c r="BL2374" s="104"/>
      <c r="BM2374" s="104"/>
      <c r="BN2374" s="104"/>
      <c r="BO2374" s="104"/>
      <c r="BP2374" s="104"/>
      <c r="BQ2374" s="104"/>
      <c r="BR2374" s="104"/>
      <c r="BS2374" s="104"/>
      <c r="BT2374" s="104"/>
      <c r="BV2374" s="104"/>
      <c r="BW2374" s="104"/>
      <c r="BX2374" s="104"/>
      <c r="BY2374" s="104"/>
      <c r="BZ2374" s="104"/>
      <c r="CA2374" s="104"/>
      <c r="CB2374" s="104"/>
      <c r="CC2374" s="104"/>
      <c r="CD2374" s="104"/>
      <c r="CE2374" s="104"/>
      <c r="CF2374" s="104"/>
      <c r="CG2374" s="104"/>
      <c r="CJ2374" s="104"/>
      <c r="CL2374" s="104"/>
      <c r="CM2374" s="104"/>
      <c r="CN2374" s="104"/>
      <c r="CO2374" s="104"/>
      <c r="CP2374" s="104"/>
      <c r="CQ2374" s="104"/>
      <c r="CR2374" s="104"/>
      <c r="CS2374" s="104"/>
      <c r="CT2374" s="104"/>
      <c r="CU2374" s="104"/>
    </row>
    <row r="2375" spans="1:99" ht="13" x14ac:dyDescent="0.3">
      <c r="A2375" s="104"/>
      <c r="B2375" s="104"/>
      <c r="C2375" s="104"/>
      <c r="D2375" s="104"/>
      <c r="E2375" s="104"/>
      <c r="F2375" s="104"/>
      <c r="G2375" s="104"/>
      <c r="H2375" s="104"/>
      <c r="I2375" s="104"/>
      <c r="J2375" s="104"/>
      <c r="K2375" s="104"/>
      <c r="L2375" s="104"/>
      <c r="M2375" s="104"/>
      <c r="P2375" s="104"/>
      <c r="Q2375" s="104"/>
      <c r="U2375" s="104"/>
      <c r="AQ2375" s="104"/>
      <c r="AR2375" s="104"/>
      <c r="AS2375" s="104"/>
      <c r="AT2375" s="104"/>
      <c r="AU2375" s="104"/>
      <c r="AV2375" s="104"/>
      <c r="AW2375" s="104"/>
      <c r="AX2375" s="104"/>
      <c r="AY2375" s="104"/>
      <c r="BH2375" s="104"/>
      <c r="BJ2375" s="104"/>
      <c r="BK2375" s="104"/>
      <c r="BL2375" s="104"/>
      <c r="BM2375" s="104"/>
      <c r="BN2375" s="104"/>
      <c r="BO2375" s="104"/>
      <c r="BP2375" s="104"/>
      <c r="BQ2375" s="104"/>
      <c r="BR2375" s="104"/>
      <c r="BS2375" s="104"/>
      <c r="BT2375" s="104"/>
      <c r="BV2375" s="104"/>
      <c r="BW2375" s="104"/>
      <c r="BX2375" s="104"/>
      <c r="BY2375" s="104"/>
      <c r="BZ2375" s="104"/>
      <c r="CA2375" s="104"/>
      <c r="CB2375" s="104"/>
      <c r="CC2375" s="104"/>
      <c r="CD2375" s="104"/>
      <c r="CE2375" s="104"/>
      <c r="CF2375" s="104"/>
      <c r="CG2375" s="104"/>
      <c r="CJ2375" s="104"/>
      <c r="CL2375" s="104"/>
      <c r="CM2375" s="104"/>
      <c r="CN2375" s="104"/>
      <c r="CO2375" s="104"/>
      <c r="CP2375" s="104"/>
      <c r="CQ2375" s="104"/>
      <c r="CR2375" s="104"/>
      <c r="CS2375" s="104"/>
      <c r="CT2375" s="104"/>
      <c r="CU2375" s="104"/>
    </row>
    <row r="2376" spans="1:99" ht="13" x14ac:dyDescent="0.3">
      <c r="A2376" s="104"/>
      <c r="B2376" s="104"/>
      <c r="C2376" s="104"/>
      <c r="D2376" s="104"/>
      <c r="E2376" s="104"/>
      <c r="F2376" s="104"/>
      <c r="G2376" s="104"/>
      <c r="H2376" s="104"/>
      <c r="I2376" s="104"/>
      <c r="J2376" s="104"/>
      <c r="K2376" s="104"/>
      <c r="L2376" s="104"/>
      <c r="M2376" s="104"/>
      <c r="P2376" s="104"/>
      <c r="Q2376" s="104"/>
      <c r="U2376" s="104"/>
      <c r="AQ2376" s="104"/>
      <c r="AR2376" s="104"/>
      <c r="AS2376" s="104"/>
      <c r="AT2376" s="104"/>
      <c r="AU2376" s="104"/>
      <c r="AV2376" s="104"/>
      <c r="AW2376" s="104"/>
      <c r="AX2376" s="104"/>
      <c r="AY2376" s="104"/>
      <c r="BH2376" s="104"/>
      <c r="BJ2376" s="104"/>
      <c r="BK2376" s="104"/>
      <c r="BL2376" s="104"/>
      <c r="BM2376" s="104"/>
      <c r="BN2376" s="104"/>
      <c r="BO2376" s="104"/>
      <c r="BP2376" s="104"/>
      <c r="BQ2376" s="104"/>
      <c r="BR2376" s="104"/>
      <c r="BS2376" s="104"/>
      <c r="BT2376" s="104"/>
      <c r="BV2376" s="104"/>
      <c r="BW2376" s="104"/>
      <c r="BX2376" s="104"/>
      <c r="BY2376" s="104"/>
      <c r="BZ2376" s="104"/>
      <c r="CA2376" s="104"/>
      <c r="CB2376" s="104"/>
      <c r="CC2376" s="104"/>
      <c r="CD2376" s="104"/>
      <c r="CE2376" s="104"/>
      <c r="CF2376" s="104"/>
      <c r="CG2376" s="104"/>
      <c r="CJ2376" s="104"/>
      <c r="CL2376" s="104"/>
      <c r="CM2376" s="104"/>
      <c r="CN2376" s="104"/>
      <c r="CO2376" s="104"/>
      <c r="CP2376" s="104"/>
      <c r="CQ2376" s="104"/>
      <c r="CR2376" s="104"/>
      <c r="CS2376" s="104"/>
      <c r="CT2376" s="104"/>
      <c r="CU2376" s="104"/>
    </row>
    <row r="2377" spans="1:99" ht="13" x14ac:dyDescent="0.3">
      <c r="A2377" s="104"/>
      <c r="B2377" s="104"/>
      <c r="C2377" s="104"/>
      <c r="D2377" s="104"/>
      <c r="E2377" s="104"/>
      <c r="F2377" s="104"/>
      <c r="G2377" s="104"/>
      <c r="H2377" s="104"/>
      <c r="I2377" s="104"/>
      <c r="J2377" s="104"/>
      <c r="K2377" s="104"/>
      <c r="L2377" s="104"/>
      <c r="M2377" s="104"/>
      <c r="P2377" s="104"/>
      <c r="Q2377" s="104"/>
      <c r="U2377" s="104"/>
      <c r="AQ2377" s="104"/>
      <c r="AR2377" s="104"/>
      <c r="AS2377" s="104"/>
      <c r="AT2377" s="104"/>
      <c r="AU2377" s="104"/>
      <c r="AV2377" s="104"/>
      <c r="AW2377" s="104"/>
      <c r="AX2377" s="104"/>
      <c r="AY2377" s="104"/>
      <c r="BH2377" s="104"/>
      <c r="BJ2377" s="104"/>
      <c r="BK2377" s="104"/>
      <c r="BL2377" s="104"/>
      <c r="BM2377" s="104"/>
      <c r="BN2377" s="104"/>
      <c r="BO2377" s="104"/>
      <c r="BP2377" s="104"/>
      <c r="BQ2377" s="104"/>
      <c r="BR2377" s="104"/>
      <c r="BS2377" s="104"/>
      <c r="BT2377" s="104"/>
      <c r="BV2377" s="104"/>
      <c r="BW2377" s="104"/>
      <c r="BX2377" s="104"/>
      <c r="BY2377" s="104"/>
      <c r="BZ2377" s="104"/>
      <c r="CA2377" s="104"/>
      <c r="CB2377" s="104"/>
      <c r="CC2377" s="104"/>
      <c r="CD2377" s="104"/>
      <c r="CE2377" s="104"/>
      <c r="CF2377" s="104"/>
      <c r="CG2377" s="104"/>
      <c r="CJ2377" s="104"/>
      <c r="CL2377" s="104"/>
      <c r="CM2377" s="104"/>
      <c r="CN2377" s="104"/>
      <c r="CO2377" s="104"/>
      <c r="CP2377" s="104"/>
      <c r="CQ2377" s="104"/>
      <c r="CR2377" s="104"/>
      <c r="CS2377" s="104"/>
      <c r="CT2377" s="104"/>
      <c r="CU2377" s="104"/>
    </row>
    <row r="2378" spans="1:99" ht="13" x14ac:dyDescent="0.3">
      <c r="A2378" s="104"/>
      <c r="B2378" s="104"/>
      <c r="C2378" s="104"/>
      <c r="D2378" s="104"/>
      <c r="E2378" s="104"/>
      <c r="F2378" s="104"/>
      <c r="G2378" s="104"/>
      <c r="H2378" s="104"/>
      <c r="I2378" s="104"/>
      <c r="J2378" s="104"/>
      <c r="K2378" s="104"/>
      <c r="L2378" s="104"/>
      <c r="M2378" s="104"/>
      <c r="P2378" s="104"/>
      <c r="Q2378" s="104"/>
      <c r="U2378" s="104"/>
      <c r="AQ2378" s="104"/>
      <c r="AR2378" s="104"/>
      <c r="AS2378" s="104"/>
      <c r="AT2378" s="104"/>
      <c r="AU2378" s="104"/>
      <c r="AV2378" s="104"/>
      <c r="AW2378" s="104"/>
      <c r="AX2378" s="104"/>
      <c r="AY2378" s="104"/>
      <c r="BH2378" s="104"/>
      <c r="BJ2378" s="104"/>
      <c r="BK2378" s="104"/>
      <c r="BL2378" s="104"/>
      <c r="BM2378" s="104"/>
      <c r="BN2378" s="104"/>
      <c r="BO2378" s="104"/>
      <c r="BP2378" s="104"/>
      <c r="BQ2378" s="104"/>
      <c r="BR2378" s="104"/>
      <c r="BS2378" s="104"/>
      <c r="BT2378" s="104"/>
      <c r="BV2378" s="104"/>
      <c r="BW2378" s="104"/>
      <c r="BX2378" s="104"/>
      <c r="BY2378" s="104"/>
      <c r="BZ2378" s="104"/>
      <c r="CA2378" s="104"/>
      <c r="CB2378" s="104"/>
      <c r="CC2378" s="104"/>
      <c r="CD2378" s="104"/>
      <c r="CE2378" s="104"/>
      <c r="CF2378" s="104"/>
      <c r="CG2378" s="104"/>
      <c r="CJ2378" s="104"/>
      <c r="CL2378" s="104"/>
      <c r="CM2378" s="104"/>
      <c r="CN2378" s="104"/>
      <c r="CO2378" s="104"/>
      <c r="CP2378" s="104"/>
      <c r="CQ2378" s="104"/>
      <c r="CR2378" s="104"/>
      <c r="CS2378" s="104"/>
      <c r="CT2378" s="104"/>
      <c r="CU2378" s="104"/>
    </row>
    <row r="2379" spans="1:99" ht="13" x14ac:dyDescent="0.3">
      <c r="A2379" s="104"/>
      <c r="B2379" s="104"/>
      <c r="C2379" s="104"/>
      <c r="D2379" s="104"/>
      <c r="E2379" s="104"/>
      <c r="F2379" s="104"/>
      <c r="G2379" s="104"/>
      <c r="H2379" s="104"/>
      <c r="I2379" s="104"/>
      <c r="J2379" s="104"/>
      <c r="K2379" s="104"/>
      <c r="L2379" s="104"/>
      <c r="M2379" s="104"/>
      <c r="P2379" s="104"/>
      <c r="Q2379" s="104"/>
      <c r="U2379" s="104"/>
      <c r="AQ2379" s="104"/>
      <c r="AR2379" s="104"/>
      <c r="AS2379" s="104"/>
      <c r="AT2379" s="104"/>
      <c r="AU2379" s="104"/>
      <c r="AV2379" s="104"/>
      <c r="AW2379" s="104"/>
      <c r="AX2379" s="104"/>
      <c r="AY2379" s="104"/>
      <c r="BH2379" s="104"/>
      <c r="BJ2379" s="104"/>
      <c r="BK2379" s="104"/>
      <c r="BL2379" s="104"/>
      <c r="BM2379" s="104"/>
      <c r="BN2379" s="104"/>
      <c r="BO2379" s="104"/>
      <c r="BP2379" s="104"/>
      <c r="BQ2379" s="104"/>
      <c r="BR2379" s="104"/>
      <c r="BS2379" s="104"/>
      <c r="BT2379" s="104"/>
      <c r="BV2379" s="104"/>
      <c r="BW2379" s="104"/>
      <c r="BX2379" s="104"/>
      <c r="BY2379" s="104"/>
      <c r="BZ2379" s="104"/>
      <c r="CA2379" s="104"/>
      <c r="CB2379" s="104"/>
      <c r="CC2379" s="104"/>
      <c r="CD2379" s="104"/>
      <c r="CE2379" s="104"/>
      <c r="CF2379" s="104"/>
      <c r="CG2379" s="104"/>
      <c r="CJ2379" s="104"/>
      <c r="CL2379" s="104"/>
      <c r="CM2379" s="104"/>
      <c r="CN2379" s="104"/>
      <c r="CO2379" s="104"/>
      <c r="CP2379" s="104"/>
      <c r="CQ2379" s="104"/>
      <c r="CR2379" s="104"/>
      <c r="CS2379" s="104"/>
      <c r="CT2379" s="104"/>
      <c r="CU2379" s="104"/>
    </row>
    <row r="2380" spans="1:99" ht="13" x14ac:dyDescent="0.3">
      <c r="A2380" s="104"/>
      <c r="B2380" s="104"/>
      <c r="C2380" s="104"/>
      <c r="D2380" s="104"/>
      <c r="E2380" s="104"/>
      <c r="F2380" s="104"/>
      <c r="G2380" s="104"/>
      <c r="H2380" s="104"/>
      <c r="I2380" s="104"/>
      <c r="J2380" s="104"/>
      <c r="K2380" s="104"/>
      <c r="L2380" s="104"/>
      <c r="M2380" s="104"/>
      <c r="P2380" s="104"/>
      <c r="Q2380" s="104"/>
      <c r="U2380" s="104"/>
      <c r="AQ2380" s="104"/>
      <c r="AR2380" s="104"/>
      <c r="AS2380" s="104"/>
      <c r="AT2380" s="104"/>
      <c r="AU2380" s="104"/>
      <c r="AV2380" s="104"/>
      <c r="AW2380" s="104"/>
      <c r="AX2380" s="104"/>
      <c r="AY2380" s="104"/>
      <c r="BH2380" s="104"/>
      <c r="BJ2380" s="104"/>
      <c r="BK2380" s="104"/>
      <c r="BL2380" s="104"/>
      <c r="BM2380" s="104"/>
      <c r="BN2380" s="104"/>
      <c r="BO2380" s="104"/>
      <c r="BP2380" s="104"/>
      <c r="BQ2380" s="104"/>
      <c r="BR2380" s="104"/>
      <c r="BS2380" s="104"/>
      <c r="BT2380" s="104"/>
      <c r="BV2380" s="104"/>
      <c r="BW2380" s="104"/>
      <c r="BX2380" s="104"/>
      <c r="BY2380" s="104"/>
      <c r="BZ2380" s="104"/>
      <c r="CA2380" s="104"/>
      <c r="CB2380" s="104"/>
      <c r="CC2380" s="104"/>
      <c r="CD2380" s="104"/>
      <c r="CE2380" s="104"/>
      <c r="CF2380" s="104"/>
      <c r="CG2380" s="104"/>
      <c r="CJ2380" s="104"/>
      <c r="CL2380" s="104"/>
      <c r="CM2380" s="104"/>
      <c r="CN2380" s="104"/>
      <c r="CO2380" s="104"/>
      <c r="CP2380" s="104"/>
      <c r="CQ2380" s="104"/>
      <c r="CR2380" s="104"/>
      <c r="CS2380" s="104"/>
      <c r="CT2380" s="104"/>
      <c r="CU2380" s="104"/>
    </row>
    <row r="2381" spans="1:99" ht="13" x14ac:dyDescent="0.3">
      <c r="A2381" s="104"/>
      <c r="B2381" s="104"/>
      <c r="C2381" s="104"/>
      <c r="D2381" s="104"/>
      <c r="E2381" s="104"/>
      <c r="F2381" s="104"/>
      <c r="G2381" s="104"/>
      <c r="H2381" s="104"/>
      <c r="I2381" s="104"/>
      <c r="J2381" s="104"/>
      <c r="K2381" s="104"/>
      <c r="L2381" s="104"/>
      <c r="M2381" s="104"/>
      <c r="P2381" s="104"/>
      <c r="Q2381" s="104"/>
      <c r="U2381" s="104"/>
      <c r="AQ2381" s="104"/>
      <c r="AR2381" s="104"/>
      <c r="AS2381" s="104"/>
      <c r="AT2381" s="104"/>
      <c r="AU2381" s="104"/>
      <c r="AV2381" s="104"/>
      <c r="AW2381" s="104"/>
      <c r="AX2381" s="104"/>
      <c r="AY2381" s="104"/>
      <c r="BH2381" s="104"/>
      <c r="BJ2381" s="104"/>
      <c r="BK2381" s="104"/>
      <c r="BL2381" s="104"/>
      <c r="BM2381" s="104"/>
      <c r="BN2381" s="104"/>
      <c r="BO2381" s="104"/>
      <c r="BP2381" s="104"/>
      <c r="BQ2381" s="104"/>
      <c r="BR2381" s="104"/>
      <c r="BS2381" s="104"/>
      <c r="BT2381" s="104"/>
      <c r="BV2381" s="104"/>
      <c r="BW2381" s="104"/>
      <c r="BX2381" s="104"/>
      <c r="BY2381" s="104"/>
      <c r="BZ2381" s="104"/>
      <c r="CA2381" s="104"/>
      <c r="CB2381" s="104"/>
      <c r="CC2381" s="104"/>
      <c r="CD2381" s="104"/>
      <c r="CE2381" s="104"/>
      <c r="CF2381" s="104"/>
      <c r="CG2381" s="104"/>
      <c r="CJ2381" s="104"/>
      <c r="CL2381" s="104"/>
      <c r="CM2381" s="104"/>
      <c r="CN2381" s="104"/>
      <c r="CO2381" s="104"/>
      <c r="CP2381" s="104"/>
      <c r="CQ2381" s="104"/>
      <c r="CR2381" s="104"/>
      <c r="CS2381" s="104"/>
      <c r="CT2381" s="104"/>
      <c r="CU2381" s="104"/>
    </row>
    <row r="2382" spans="1:99" ht="13" x14ac:dyDescent="0.3">
      <c r="A2382" s="104"/>
      <c r="B2382" s="104"/>
      <c r="C2382" s="104"/>
      <c r="D2382" s="104"/>
      <c r="E2382" s="104"/>
      <c r="F2382" s="104"/>
      <c r="G2382" s="104"/>
      <c r="H2382" s="104"/>
      <c r="I2382" s="104"/>
      <c r="J2382" s="104"/>
      <c r="K2382" s="104"/>
      <c r="L2382" s="104"/>
      <c r="M2382" s="104"/>
      <c r="P2382" s="104"/>
      <c r="Q2382" s="104"/>
      <c r="U2382" s="104"/>
      <c r="AQ2382" s="104"/>
      <c r="AR2382" s="104"/>
      <c r="AS2382" s="104"/>
      <c r="AT2382" s="104"/>
      <c r="AU2382" s="104"/>
      <c r="AV2382" s="104"/>
      <c r="AW2382" s="104"/>
      <c r="AX2382" s="104"/>
      <c r="AY2382" s="104"/>
      <c r="BH2382" s="104"/>
      <c r="BJ2382" s="104"/>
      <c r="BK2382" s="104"/>
      <c r="BL2382" s="104"/>
      <c r="BM2382" s="104"/>
      <c r="BN2382" s="104"/>
      <c r="BO2382" s="104"/>
      <c r="BP2382" s="104"/>
      <c r="BQ2382" s="104"/>
      <c r="BR2382" s="104"/>
      <c r="BS2382" s="104"/>
      <c r="BT2382" s="104"/>
      <c r="BV2382" s="104"/>
      <c r="BW2382" s="104"/>
      <c r="BX2382" s="104"/>
      <c r="BY2382" s="104"/>
      <c r="BZ2382" s="104"/>
      <c r="CA2382" s="104"/>
      <c r="CB2382" s="104"/>
      <c r="CC2382" s="104"/>
      <c r="CD2382" s="104"/>
      <c r="CE2382" s="104"/>
      <c r="CF2382" s="104"/>
      <c r="CG2382" s="104"/>
      <c r="CJ2382" s="104"/>
      <c r="CL2382" s="104"/>
      <c r="CM2382" s="104"/>
      <c r="CN2382" s="104"/>
      <c r="CO2382" s="104"/>
      <c r="CP2382" s="104"/>
      <c r="CQ2382" s="104"/>
      <c r="CR2382" s="104"/>
      <c r="CS2382" s="104"/>
      <c r="CT2382" s="104"/>
      <c r="CU2382" s="104"/>
    </row>
    <row r="2383" spans="1:99" ht="13" x14ac:dyDescent="0.3">
      <c r="A2383" s="104"/>
      <c r="B2383" s="104"/>
      <c r="C2383" s="104"/>
      <c r="D2383" s="104"/>
      <c r="E2383" s="104"/>
      <c r="F2383" s="104"/>
      <c r="G2383" s="104"/>
      <c r="H2383" s="104"/>
      <c r="I2383" s="104"/>
      <c r="J2383" s="104"/>
      <c r="K2383" s="104"/>
      <c r="L2383" s="104"/>
      <c r="M2383" s="104"/>
      <c r="P2383" s="104"/>
      <c r="Q2383" s="104"/>
      <c r="U2383" s="104"/>
      <c r="AQ2383" s="104"/>
      <c r="AR2383" s="104"/>
      <c r="AS2383" s="104"/>
      <c r="AT2383" s="104"/>
      <c r="AU2383" s="104"/>
      <c r="AV2383" s="104"/>
      <c r="AW2383" s="104"/>
      <c r="AX2383" s="104"/>
      <c r="AY2383" s="104"/>
      <c r="BH2383" s="104"/>
      <c r="BJ2383" s="104"/>
      <c r="BK2383" s="104"/>
      <c r="BL2383" s="104"/>
      <c r="BM2383" s="104"/>
      <c r="BN2383" s="104"/>
      <c r="BO2383" s="104"/>
      <c r="BP2383" s="104"/>
      <c r="BQ2383" s="104"/>
      <c r="BR2383" s="104"/>
      <c r="BS2383" s="104"/>
      <c r="BT2383" s="104"/>
      <c r="BV2383" s="104"/>
      <c r="BW2383" s="104"/>
      <c r="BX2383" s="104"/>
      <c r="BY2383" s="104"/>
      <c r="BZ2383" s="104"/>
      <c r="CA2383" s="104"/>
      <c r="CB2383" s="104"/>
      <c r="CC2383" s="104"/>
      <c r="CD2383" s="104"/>
      <c r="CE2383" s="104"/>
      <c r="CF2383" s="104"/>
      <c r="CG2383" s="104"/>
      <c r="CJ2383" s="104"/>
      <c r="CL2383" s="104"/>
      <c r="CM2383" s="104"/>
      <c r="CN2383" s="104"/>
      <c r="CO2383" s="104"/>
      <c r="CP2383" s="104"/>
      <c r="CQ2383" s="104"/>
      <c r="CR2383" s="104"/>
      <c r="CS2383" s="104"/>
      <c r="CT2383" s="104"/>
      <c r="CU2383" s="104"/>
    </row>
    <row r="2384" spans="1:99" ht="13" x14ac:dyDescent="0.3">
      <c r="A2384" s="104"/>
      <c r="B2384" s="104"/>
      <c r="C2384" s="104"/>
      <c r="D2384" s="104"/>
      <c r="E2384" s="104"/>
      <c r="F2384" s="104"/>
      <c r="G2384" s="104"/>
      <c r="H2384" s="104"/>
      <c r="I2384" s="104"/>
      <c r="J2384" s="104"/>
      <c r="K2384" s="104"/>
      <c r="L2384" s="104"/>
      <c r="M2384" s="104"/>
      <c r="P2384" s="104"/>
      <c r="Q2384" s="104"/>
      <c r="U2384" s="104"/>
      <c r="AQ2384" s="104"/>
      <c r="AR2384" s="104"/>
      <c r="AS2384" s="104"/>
      <c r="AT2384" s="104"/>
      <c r="AU2384" s="104"/>
      <c r="AV2384" s="104"/>
      <c r="AW2384" s="104"/>
      <c r="AX2384" s="104"/>
      <c r="AY2384" s="104"/>
      <c r="BH2384" s="104"/>
      <c r="BJ2384" s="104"/>
      <c r="BK2384" s="104"/>
      <c r="BL2384" s="104"/>
      <c r="BM2384" s="104"/>
      <c r="BN2384" s="104"/>
      <c r="BO2384" s="104"/>
      <c r="BP2384" s="104"/>
      <c r="BQ2384" s="104"/>
      <c r="BR2384" s="104"/>
      <c r="BS2384" s="104"/>
      <c r="BT2384" s="104"/>
      <c r="BV2384" s="104"/>
      <c r="BW2384" s="104"/>
      <c r="BX2384" s="104"/>
      <c r="BY2384" s="104"/>
      <c r="BZ2384" s="104"/>
      <c r="CA2384" s="104"/>
      <c r="CB2384" s="104"/>
      <c r="CC2384" s="104"/>
      <c r="CD2384" s="104"/>
      <c r="CE2384" s="104"/>
      <c r="CF2384" s="104"/>
      <c r="CG2384" s="104"/>
      <c r="CJ2384" s="104"/>
      <c r="CL2384" s="104"/>
      <c r="CM2384" s="104"/>
      <c r="CN2384" s="104"/>
      <c r="CO2384" s="104"/>
      <c r="CP2384" s="104"/>
      <c r="CQ2384" s="104"/>
      <c r="CR2384" s="104"/>
      <c r="CS2384" s="104"/>
      <c r="CT2384" s="104"/>
      <c r="CU2384" s="104"/>
    </row>
    <row r="2385" spans="1:99" ht="13" x14ac:dyDescent="0.3">
      <c r="A2385" s="104"/>
      <c r="B2385" s="104"/>
      <c r="C2385" s="104"/>
      <c r="D2385" s="104"/>
      <c r="E2385" s="104"/>
      <c r="F2385" s="104"/>
      <c r="G2385" s="104"/>
      <c r="H2385" s="104"/>
      <c r="I2385" s="104"/>
      <c r="J2385" s="104"/>
      <c r="K2385" s="104"/>
      <c r="L2385" s="104"/>
      <c r="M2385" s="104"/>
      <c r="P2385" s="104"/>
      <c r="Q2385" s="104"/>
      <c r="U2385" s="104"/>
      <c r="AQ2385" s="104"/>
      <c r="AR2385" s="104"/>
      <c r="AS2385" s="104"/>
      <c r="AT2385" s="104"/>
      <c r="AU2385" s="104"/>
      <c r="AV2385" s="104"/>
      <c r="AW2385" s="104"/>
      <c r="AX2385" s="104"/>
      <c r="AY2385" s="104"/>
      <c r="BH2385" s="104"/>
      <c r="BJ2385" s="104"/>
      <c r="BK2385" s="104"/>
      <c r="BL2385" s="104"/>
      <c r="BM2385" s="104"/>
      <c r="BN2385" s="104"/>
      <c r="BO2385" s="104"/>
      <c r="BP2385" s="104"/>
      <c r="BQ2385" s="104"/>
      <c r="BR2385" s="104"/>
      <c r="BS2385" s="104"/>
      <c r="BT2385" s="104"/>
      <c r="BV2385" s="104"/>
      <c r="BW2385" s="104"/>
      <c r="BX2385" s="104"/>
      <c r="BY2385" s="104"/>
      <c r="BZ2385" s="104"/>
      <c r="CA2385" s="104"/>
      <c r="CB2385" s="104"/>
      <c r="CC2385" s="104"/>
      <c r="CD2385" s="104"/>
      <c r="CE2385" s="104"/>
      <c r="CF2385" s="104"/>
      <c r="CG2385" s="104"/>
      <c r="CJ2385" s="104"/>
      <c r="CL2385" s="104"/>
      <c r="CM2385" s="104"/>
      <c r="CN2385" s="104"/>
      <c r="CO2385" s="104"/>
      <c r="CP2385" s="104"/>
      <c r="CQ2385" s="104"/>
      <c r="CR2385" s="104"/>
      <c r="CS2385" s="104"/>
      <c r="CT2385" s="104"/>
      <c r="CU2385" s="104"/>
    </row>
    <row r="2386" spans="1:99" ht="13" x14ac:dyDescent="0.3">
      <c r="A2386" s="104"/>
      <c r="B2386" s="104"/>
      <c r="C2386" s="104"/>
      <c r="D2386" s="104"/>
      <c r="E2386" s="104"/>
      <c r="F2386" s="104"/>
      <c r="G2386" s="104"/>
      <c r="H2386" s="104"/>
      <c r="I2386" s="104"/>
      <c r="J2386" s="104"/>
      <c r="K2386" s="104"/>
      <c r="L2386" s="104"/>
      <c r="M2386" s="104"/>
      <c r="P2386" s="104"/>
      <c r="Q2386" s="104"/>
      <c r="U2386" s="104"/>
      <c r="AQ2386" s="104"/>
      <c r="AR2386" s="104"/>
      <c r="AS2386" s="104"/>
      <c r="AT2386" s="104"/>
      <c r="AU2386" s="104"/>
      <c r="AV2386" s="104"/>
      <c r="AW2386" s="104"/>
      <c r="AX2386" s="104"/>
      <c r="AY2386" s="104"/>
      <c r="BH2386" s="104"/>
      <c r="BJ2386" s="104"/>
      <c r="BK2386" s="104"/>
      <c r="BL2386" s="104"/>
      <c r="BM2386" s="104"/>
      <c r="BN2386" s="104"/>
      <c r="BO2386" s="104"/>
      <c r="BP2386" s="104"/>
      <c r="BQ2386" s="104"/>
      <c r="BR2386" s="104"/>
      <c r="BS2386" s="104"/>
      <c r="BT2386" s="104"/>
      <c r="BV2386" s="104"/>
      <c r="BW2386" s="104"/>
      <c r="BX2386" s="104"/>
      <c r="BY2386" s="104"/>
      <c r="BZ2386" s="104"/>
      <c r="CA2386" s="104"/>
      <c r="CB2386" s="104"/>
      <c r="CC2386" s="104"/>
      <c r="CD2386" s="104"/>
      <c r="CE2386" s="104"/>
      <c r="CF2386" s="104"/>
      <c r="CG2386" s="104"/>
      <c r="CJ2386" s="104"/>
      <c r="CL2386" s="104"/>
      <c r="CM2386" s="104"/>
      <c r="CN2386" s="104"/>
      <c r="CO2386" s="104"/>
      <c r="CP2386" s="104"/>
      <c r="CQ2386" s="104"/>
      <c r="CR2386" s="104"/>
      <c r="CS2386" s="104"/>
      <c r="CT2386" s="104"/>
      <c r="CU2386" s="104"/>
    </row>
    <row r="2387" spans="1:99" ht="13" x14ac:dyDescent="0.3">
      <c r="A2387" s="104"/>
      <c r="B2387" s="104"/>
      <c r="C2387" s="104"/>
      <c r="D2387" s="104"/>
      <c r="E2387" s="104"/>
      <c r="F2387" s="104"/>
      <c r="G2387" s="104"/>
      <c r="H2387" s="104"/>
      <c r="I2387" s="104"/>
      <c r="J2387" s="104"/>
      <c r="K2387" s="104"/>
      <c r="L2387" s="104"/>
      <c r="M2387" s="104"/>
      <c r="P2387" s="104"/>
      <c r="Q2387" s="104"/>
      <c r="U2387" s="104"/>
      <c r="AQ2387" s="104"/>
      <c r="AR2387" s="104"/>
      <c r="AS2387" s="104"/>
      <c r="AT2387" s="104"/>
      <c r="AU2387" s="104"/>
      <c r="AV2387" s="104"/>
      <c r="AW2387" s="104"/>
      <c r="AX2387" s="104"/>
      <c r="AY2387" s="104"/>
      <c r="BH2387" s="104"/>
      <c r="BJ2387" s="104"/>
      <c r="BK2387" s="104"/>
      <c r="BL2387" s="104"/>
      <c r="BM2387" s="104"/>
      <c r="BN2387" s="104"/>
      <c r="BO2387" s="104"/>
      <c r="BP2387" s="104"/>
      <c r="BQ2387" s="104"/>
      <c r="BR2387" s="104"/>
      <c r="BS2387" s="104"/>
      <c r="BT2387" s="104"/>
      <c r="BV2387" s="104"/>
      <c r="BW2387" s="104"/>
      <c r="BX2387" s="104"/>
      <c r="BY2387" s="104"/>
      <c r="BZ2387" s="104"/>
      <c r="CA2387" s="104"/>
      <c r="CB2387" s="104"/>
      <c r="CC2387" s="104"/>
      <c r="CD2387" s="104"/>
      <c r="CE2387" s="104"/>
      <c r="CF2387" s="104"/>
      <c r="CG2387" s="104"/>
      <c r="CJ2387" s="104"/>
      <c r="CL2387" s="104"/>
      <c r="CM2387" s="104"/>
      <c r="CN2387" s="104"/>
      <c r="CO2387" s="104"/>
      <c r="CP2387" s="104"/>
      <c r="CQ2387" s="104"/>
      <c r="CR2387" s="104"/>
      <c r="CS2387" s="104"/>
      <c r="CT2387" s="104"/>
      <c r="CU2387" s="104"/>
    </row>
    <row r="2388" spans="1:99" ht="13" x14ac:dyDescent="0.3">
      <c r="A2388" s="104"/>
      <c r="B2388" s="104"/>
      <c r="C2388" s="104"/>
      <c r="D2388" s="104"/>
      <c r="E2388" s="104"/>
      <c r="F2388" s="104"/>
      <c r="G2388" s="104"/>
      <c r="H2388" s="104"/>
      <c r="I2388" s="104"/>
      <c r="J2388" s="104"/>
      <c r="K2388" s="104"/>
      <c r="L2388" s="104"/>
      <c r="M2388" s="104"/>
      <c r="P2388" s="104"/>
      <c r="Q2388" s="104"/>
      <c r="U2388" s="104"/>
      <c r="AQ2388" s="104"/>
      <c r="AR2388" s="104"/>
      <c r="AS2388" s="104"/>
      <c r="AT2388" s="104"/>
      <c r="AU2388" s="104"/>
      <c r="AV2388" s="104"/>
      <c r="AW2388" s="104"/>
      <c r="AX2388" s="104"/>
      <c r="AY2388" s="104"/>
      <c r="BH2388" s="104"/>
      <c r="BJ2388" s="104"/>
      <c r="BK2388" s="104"/>
      <c r="BL2388" s="104"/>
      <c r="BM2388" s="104"/>
      <c r="BN2388" s="104"/>
      <c r="BO2388" s="104"/>
      <c r="BP2388" s="104"/>
      <c r="BQ2388" s="104"/>
      <c r="BR2388" s="104"/>
      <c r="BS2388" s="104"/>
      <c r="BT2388" s="104"/>
      <c r="BV2388" s="104"/>
      <c r="BW2388" s="104"/>
      <c r="BX2388" s="104"/>
      <c r="BY2388" s="104"/>
      <c r="BZ2388" s="104"/>
      <c r="CA2388" s="104"/>
      <c r="CB2388" s="104"/>
      <c r="CC2388" s="104"/>
      <c r="CD2388" s="104"/>
      <c r="CE2388" s="104"/>
      <c r="CF2388" s="104"/>
      <c r="CG2388" s="104"/>
      <c r="CJ2388" s="104"/>
      <c r="CL2388" s="104"/>
      <c r="CM2388" s="104"/>
      <c r="CN2388" s="104"/>
      <c r="CO2388" s="104"/>
      <c r="CP2388" s="104"/>
      <c r="CQ2388" s="104"/>
      <c r="CR2388" s="104"/>
      <c r="CS2388" s="104"/>
      <c r="CT2388" s="104"/>
      <c r="CU2388" s="104"/>
    </row>
    <row r="2389" spans="1:99" ht="13" x14ac:dyDescent="0.3">
      <c r="A2389" s="104"/>
      <c r="B2389" s="104"/>
      <c r="C2389" s="104"/>
      <c r="D2389" s="104"/>
      <c r="E2389" s="104"/>
      <c r="F2389" s="104"/>
      <c r="G2389" s="104"/>
      <c r="H2389" s="104"/>
      <c r="I2389" s="104"/>
      <c r="J2389" s="104"/>
      <c r="K2389" s="104"/>
      <c r="L2389" s="104"/>
      <c r="M2389" s="104"/>
      <c r="P2389" s="104"/>
      <c r="Q2389" s="104"/>
      <c r="U2389" s="104"/>
      <c r="AQ2389" s="104"/>
      <c r="AR2389" s="104"/>
      <c r="AS2389" s="104"/>
      <c r="AT2389" s="104"/>
      <c r="AU2389" s="104"/>
      <c r="AV2389" s="104"/>
      <c r="AW2389" s="104"/>
      <c r="AX2389" s="104"/>
      <c r="AY2389" s="104"/>
      <c r="BH2389" s="104"/>
      <c r="BJ2389" s="104"/>
      <c r="BK2389" s="104"/>
      <c r="BL2389" s="104"/>
      <c r="BM2389" s="104"/>
      <c r="BN2389" s="104"/>
      <c r="BO2389" s="104"/>
      <c r="BP2389" s="104"/>
      <c r="BQ2389" s="104"/>
      <c r="BR2389" s="104"/>
      <c r="BS2389" s="104"/>
      <c r="BT2389" s="104"/>
      <c r="BV2389" s="104"/>
      <c r="BW2389" s="104"/>
      <c r="BX2389" s="104"/>
      <c r="BY2389" s="104"/>
      <c r="BZ2389" s="104"/>
      <c r="CA2389" s="104"/>
      <c r="CB2389" s="104"/>
      <c r="CC2389" s="104"/>
      <c r="CD2389" s="104"/>
      <c r="CE2389" s="104"/>
      <c r="CF2389" s="104"/>
      <c r="CG2389" s="104"/>
      <c r="CJ2389" s="104"/>
      <c r="CL2389" s="104"/>
      <c r="CM2389" s="104"/>
      <c r="CN2389" s="104"/>
      <c r="CO2389" s="104"/>
      <c r="CP2389" s="104"/>
      <c r="CQ2389" s="104"/>
      <c r="CR2389" s="104"/>
      <c r="CS2389" s="104"/>
      <c r="CT2389" s="104"/>
      <c r="CU2389" s="104"/>
    </row>
    <row r="2390" spans="1:99" ht="13" x14ac:dyDescent="0.3">
      <c r="A2390" s="104"/>
      <c r="B2390" s="104"/>
      <c r="C2390" s="104"/>
      <c r="D2390" s="104"/>
      <c r="E2390" s="104"/>
      <c r="F2390" s="104"/>
      <c r="G2390" s="104"/>
      <c r="H2390" s="104"/>
      <c r="I2390" s="104"/>
      <c r="J2390" s="104"/>
      <c r="K2390" s="104"/>
      <c r="L2390" s="104"/>
      <c r="M2390" s="104"/>
      <c r="P2390" s="104"/>
      <c r="Q2390" s="104"/>
      <c r="U2390" s="104"/>
      <c r="AQ2390" s="104"/>
      <c r="AR2390" s="104"/>
      <c r="AS2390" s="104"/>
      <c r="AT2390" s="104"/>
      <c r="AU2390" s="104"/>
      <c r="AV2390" s="104"/>
      <c r="AW2390" s="104"/>
      <c r="AX2390" s="104"/>
      <c r="AY2390" s="104"/>
      <c r="BH2390" s="104"/>
      <c r="BJ2390" s="104"/>
      <c r="BK2390" s="104"/>
      <c r="BL2390" s="104"/>
      <c r="BM2390" s="104"/>
      <c r="BN2390" s="104"/>
      <c r="BO2390" s="104"/>
      <c r="BP2390" s="104"/>
      <c r="BQ2390" s="104"/>
      <c r="BR2390" s="104"/>
      <c r="BS2390" s="104"/>
      <c r="BT2390" s="104"/>
      <c r="BV2390" s="104"/>
      <c r="BW2390" s="104"/>
      <c r="BX2390" s="104"/>
      <c r="BY2390" s="104"/>
      <c r="BZ2390" s="104"/>
      <c r="CA2390" s="104"/>
      <c r="CB2390" s="104"/>
      <c r="CC2390" s="104"/>
      <c r="CD2390" s="104"/>
      <c r="CE2390" s="104"/>
      <c r="CF2390" s="104"/>
      <c r="CG2390" s="104"/>
      <c r="CJ2390" s="104"/>
      <c r="CL2390" s="104"/>
      <c r="CM2390" s="104"/>
      <c r="CN2390" s="104"/>
      <c r="CO2390" s="104"/>
      <c r="CP2390" s="104"/>
      <c r="CQ2390" s="104"/>
      <c r="CR2390" s="104"/>
      <c r="CS2390" s="104"/>
      <c r="CT2390" s="104"/>
      <c r="CU2390" s="104"/>
    </row>
    <row r="2391" spans="1:99" ht="13" x14ac:dyDescent="0.3">
      <c r="A2391" s="104"/>
      <c r="B2391" s="104"/>
      <c r="C2391" s="104"/>
      <c r="D2391" s="104"/>
      <c r="E2391" s="104"/>
      <c r="F2391" s="104"/>
      <c r="G2391" s="104"/>
      <c r="H2391" s="104"/>
      <c r="I2391" s="104"/>
      <c r="J2391" s="104"/>
      <c r="K2391" s="104"/>
      <c r="L2391" s="104"/>
      <c r="M2391" s="104"/>
      <c r="P2391" s="104"/>
      <c r="Q2391" s="104"/>
      <c r="U2391" s="104"/>
      <c r="AQ2391" s="104"/>
      <c r="AR2391" s="104"/>
      <c r="AS2391" s="104"/>
      <c r="AT2391" s="104"/>
      <c r="AU2391" s="104"/>
      <c r="AV2391" s="104"/>
      <c r="AW2391" s="104"/>
      <c r="AX2391" s="104"/>
      <c r="AY2391" s="104"/>
      <c r="BH2391" s="104"/>
      <c r="BJ2391" s="104"/>
      <c r="BK2391" s="104"/>
      <c r="BL2391" s="104"/>
      <c r="BM2391" s="104"/>
      <c r="BN2391" s="104"/>
      <c r="BO2391" s="104"/>
      <c r="BP2391" s="104"/>
      <c r="BQ2391" s="104"/>
      <c r="BR2391" s="104"/>
      <c r="BS2391" s="104"/>
      <c r="BT2391" s="104"/>
      <c r="BV2391" s="104"/>
      <c r="BW2391" s="104"/>
      <c r="BX2391" s="104"/>
      <c r="BY2391" s="104"/>
      <c r="BZ2391" s="104"/>
      <c r="CA2391" s="104"/>
      <c r="CB2391" s="104"/>
      <c r="CC2391" s="104"/>
      <c r="CD2391" s="104"/>
      <c r="CE2391" s="104"/>
      <c r="CF2391" s="104"/>
      <c r="CG2391" s="104"/>
      <c r="CJ2391" s="104"/>
      <c r="CL2391" s="104"/>
      <c r="CM2391" s="104"/>
      <c r="CN2391" s="104"/>
      <c r="CO2391" s="104"/>
      <c r="CP2391" s="104"/>
      <c r="CQ2391" s="104"/>
      <c r="CR2391" s="104"/>
      <c r="CS2391" s="104"/>
      <c r="CT2391" s="104"/>
      <c r="CU2391" s="104"/>
    </row>
    <row r="2392" spans="1:99" ht="13" x14ac:dyDescent="0.3">
      <c r="A2392" s="104"/>
      <c r="B2392" s="104"/>
      <c r="C2392" s="104"/>
      <c r="D2392" s="104"/>
      <c r="E2392" s="104"/>
      <c r="F2392" s="104"/>
      <c r="G2392" s="104"/>
      <c r="H2392" s="104"/>
      <c r="I2392" s="104"/>
      <c r="J2392" s="104"/>
      <c r="K2392" s="104"/>
      <c r="L2392" s="104"/>
      <c r="M2392" s="104"/>
      <c r="P2392" s="104"/>
      <c r="Q2392" s="104"/>
      <c r="U2392" s="104"/>
      <c r="AQ2392" s="104"/>
      <c r="AR2392" s="104"/>
      <c r="AS2392" s="104"/>
      <c r="AT2392" s="104"/>
      <c r="AU2392" s="104"/>
      <c r="AV2392" s="104"/>
      <c r="AW2392" s="104"/>
      <c r="AX2392" s="104"/>
      <c r="AY2392" s="104"/>
      <c r="BH2392" s="104"/>
      <c r="BJ2392" s="104"/>
      <c r="BK2392" s="104"/>
      <c r="BL2392" s="104"/>
      <c r="BM2392" s="104"/>
      <c r="BN2392" s="104"/>
      <c r="BO2392" s="104"/>
      <c r="BP2392" s="104"/>
      <c r="BQ2392" s="104"/>
      <c r="BR2392" s="104"/>
      <c r="BS2392" s="104"/>
      <c r="BT2392" s="104"/>
      <c r="BV2392" s="104"/>
      <c r="BW2392" s="104"/>
      <c r="BX2392" s="104"/>
      <c r="BY2392" s="104"/>
      <c r="BZ2392" s="104"/>
      <c r="CA2392" s="104"/>
      <c r="CB2392" s="104"/>
      <c r="CC2392" s="104"/>
      <c r="CD2392" s="104"/>
      <c r="CE2392" s="104"/>
      <c r="CF2392" s="104"/>
      <c r="CG2392" s="104"/>
      <c r="CJ2392" s="104"/>
      <c r="CL2392" s="104"/>
      <c r="CM2392" s="104"/>
      <c r="CN2392" s="104"/>
      <c r="CO2392" s="104"/>
      <c r="CP2392" s="104"/>
      <c r="CQ2392" s="104"/>
      <c r="CR2392" s="104"/>
      <c r="CS2392" s="104"/>
      <c r="CT2392" s="104"/>
      <c r="CU2392" s="104"/>
    </row>
    <row r="2393" spans="1:99" ht="13" x14ac:dyDescent="0.3">
      <c r="A2393" s="104"/>
      <c r="B2393" s="104"/>
      <c r="C2393" s="104"/>
      <c r="D2393" s="104"/>
      <c r="E2393" s="104"/>
      <c r="F2393" s="104"/>
      <c r="G2393" s="104"/>
      <c r="H2393" s="104"/>
      <c r="I2393" s="104"/>
      <c r="J2393" s="104"/>
      <c r="K2393" s="104"/>
      <c r="L2393" s="104"/>
      <c r="M2393" s="104"/>
      <c r="P2393" s="104"/>
      <c r="Q2393" s="104"/>
      <c r="U2393" s="104"/>
      <c r="AQ2393" s="104"/>
      <c r="AR2393" s="104"/>
      <c r="AS2393" s="104"/>
      <c r="AT2393" s="104"/>
      <c r="AU2393" s="104"/>
      <c r="AV2393" s="104"/>
      <c r="AW2393" s="104"/>
      <c r="AX2393" s="104"/>
      <c r="AY2393" s="104"/>
      <c r="BH2393" s="104"/>
      <c r="BJ2393" s="104"/>
      <c r="BK2393" s="104"/>
      <c r="BL2393" s="104"/>
      <c r="BM2393" s="104"/>
      <c r="BN2393" s="104"/>
      <c r="BO2393" s="104"/>
      <c r="BP2393" s="104"/>
      <c r="BQ2393" s="104"/>
      <c r="BR2393" s="104"/>
      <c r="BS2393" s="104"/>
      <c r="BT2393" s="104"/>
      <c r="BV2393" s="104"/>
      <c r="BW2393" s="104"/>
      <c r="BX2393" s="104"/>
      <c r="BY2393" s="104"/>
      <c r="BZ2393" s="104"/>
      <c r="CA2393" s="104"/>
      <c r="CB2393" s="104"/>
      <c r="CC2393" s="104"/>
      <c r="CD2393" s="104"/>
      <c r="CE2393" s="104"/>
      <c r="CF2393" s="104"/>
      <c r="CG2393" s="104"/>
      <c r="CJ2393" s="104"/>
      <c r="CL2393" s="104"/>
      <c r="CM2393" s="104"/>
      <c r="CN2393" s="104"/>
      <c r="CO2393" s="104"/>
      <c r="CP2393" s="104"/>
      <c r="CQ2393" s="104"/>
      <c r="CR2393" s="104"/>
      <c r="CS2393" s="104"/>
      <c r="CT2393" s="104"/>
      <c r="CU2393" s="104"/>
    </row>
    <row r="2394" spans="1:99" ht="13" x14ac:dyDescent="0.3">
      <c r="A2394" s="104"/>
      <c r="B2394" s="104"/>
      <c r="C2394" s="104"/>
      <c r="D2394" s="104"/>
      <c r="E2394" s="104"/>
      <c r="F2394" s="104"/>
      <c r="G2394" s="104"/>
      <c r="H2394" s="104"/>
      <c r="I2394" s="104"/>
      <c r="J2394" s="104"/>
      <c r="K2394" s="104"/>
      <c r="L2394" s="104"/>
      <c r="M2394" s="104"/>
      <c r="P2394" s="104"/>
      <c r="Q2394" s="104"/>
      <c r="U2394" s="104"/>
      <c r="AQ2394" s="104"/>
      <c r="AR2394" s="104"/>
      <c r="AS2394" s="104"/>
      <c r="AT2394" s="104"/>
      <c r="AU2394" s="104"/>
      <c r="AV2394" s="104"/>
      <c r="AW2394" s="104"/>
      <c r="AX2394" s="104"/>
      <c r="AY2394" s="104"/>
      <c r="BH2394" s="104"/>
      <c r="BJ2394" s="104"/>
      <c r="BK2394" s="104"/>
      <c r="BL2394" s="104"/>
      <c r="BM2394" s="104"/>
      <c r="BN2394" s="104"/>
      <c r="BO2394" s="104"/>
      <c r="BP2394" s="104"/>
      <c r="BQ2394" s="104"/>
      <c r="BR2394" s="104"/>
      <c r="BS2394" s="104"/>
      <c r="BT2394" s="104"/>
      <c r="BV2394" s="104"/>
      <c r="BW2394" s="104"/>
      <c r="BX2394" s="104"/>
      <c r="BY2394" s="104"/>
      <c r="BZ2394" s="104"/>
      <c r="CA2394" s="104"/>
      <c r="CB2394" s="104"/>
      <c r="CC2394" s="104"/>
      <c r="CD2394" s="104"/>
      <c r="CE2394" s="104"/>
      <c r="CF2394" s="104"/>
      <c r="CG2394" s="104"/>
      <c r="CJ2394" s="104"/>
      <c r="CL2394" s="104"/>
      <c r="CM2394" s="104"/>
      <c r="CN2394" s="104"/>
      <c r="CO2394" s="104"/>
      <c r="CP2394" s="104"/>
      <c r="CQ2394" s="104"/>
      <c r="CR2394" s="104"/>
      <c r="CS2394" s="104"/>
      <c r="CT2394" s="104"/>
      <c r="CU2394" s="104"/>
    </row>
    <row r="2395" spans="1:99" ht="13" x14ac:dyDescent="0.3">
      <c r="A2395" s="104"/>
      <c r="B2395" s="104"/>
      <c r="C2395" s="104"/>
      <c r="D2395" s="104"/>
      <c r="E2395" s="104"/>
      <c r="F2395" s="104"/>
      <c r="G2395" s="104"/>
      <c r="H2395" s="104"/>
      <c r="I2395" s="104"/>
      <c r="J2395" s="104"/>
      <c r="K2395" s="104"/>
      <c r="L2395" s="104"/>
      <c r="M2395" s="104"/>
      <c r="P2395" s="104"/>
      <c r="Q2395" s="104"/>
      <c r="U2395" s="104"/>
      <c r="AQ2395" s="104"/>
      <c r="AR2395" s="104"/>
      <c r="AS2395" s="104"/>
      <c r="AT2395" s="104"/>
      <c r="AU2395" s="104"/>
      <c r="AV2395" s="104"/>
      <c r="AW2395" s="104"/>
      <c r="AX2395" s="104"/>
      <c r="AY2395" s="104"/>
      <c r="BH2395" s="104"/>
      <c r="BJ2395" s="104"/>
      <c r="BK2395" s="104"/>
      <c r="BL2395" s="104"/>
      <c r="BM2395" s="104"/>
      <c r="BN2395" s="104"/>
      <c r="BO2395" s="104"/>
      <c r="BP2395" s="104"/>
      <c r="BQ2395" s="104"/>
      <c r="BR2395" s="104"/>
      <c r="BS2395" s="104"/>
      <c r="BT2395" s="104"/>
      <c r="BV2395" s="104"/>
      <c r="BW2395" s="104"/>
      <c r="BX2395" s="104"/>
      <c r="BY2395" s="104"/>
      <c r="BZ2395" s="104"/>
      <c r="CA2395" s="104"/>
      <c r="CB2395" s="104"/>
      <c r="CC2395" s="104"/>
      <c r="CD2395" s="104"/>
      <c r="CE2395" s="104"/>
      <c r="CF2395" s="104"/>
      <c r="CG2395" s="104"/>
      <c r="CJ2395" s="104"/>
      <c r="CL2395" s="104"/>
      <c r="CM2395" s="104"/>
      <c r="CN2395" s="104"/>
      <c r="CO2395" s="104"/>
      <c r="CP2395" s="104"/>
      <c r="CQ2395" s="104"/>
      <c r="CR2395" s="104"/>
      <c r="CS2395" s="104"/>
      <c r="CT2395" s="104"/>
      <c r="CU2395" s="104"/>
    </row>
    <row r="2396" spans="1:99" ht="13" x14ac:dyDescent="0.3">
      <c r="A2396" s="104"/>
      <c r="B2396" s="104"/>
      <c r="C2396" s="104"/>
      <c r="D2396" s="104"/>
      <c r="E2396" s="104"/>
      <c r="F2396" s="104"/>
      <c r="G2396" s="104"/>
      <c r="H2396" s="104"/>
      <c r="I2396" s="104"/>
      <c r="J2396" s="104"/>
      <c r="K2396" s="104"/>
      <c r="L2396" s="104"/>
      <c r="M2396" s="104"/>
      <c r="P2396" s="104"/>
      <c r="Q2396" s="104"/>
      <c r="U2396" s="104"/>
      <c r="AQ2396" s="104"/>
      <c r="AR2396" s="104"/>
      <c r="AS2396" s="104"/>
      <c r="AT2396" s="104"/>
      <c r="AU2396" s="104"/>
      <c r="AV2396" s="104"/>
      <c r="AW2396" s="104"/>
      <c r="AX2396" s="104"/>
      <c r="AY2396" s="104"/>
      <c r="BH2396" s="104"/>
      <c r="BJ2396" s="104"/>
      <c r="BK2396" s="104"/>
      <c r="BL2396" s="104"/>
      <c r="BM2396" s="104"/>
      <c r="BN2396" s="104"/>
      <c r="BO2396" s="104"/>
      <c r="BP2396" s="104"/>
      <c r="BQ2396" s="104"/>
      <c r="BR2396" s="104"/>
      <c r="BS2396" s="104"/>
      <c r="BT2396" s="104"/>
      <c r="BV2396" s="104"/>
      <c r="BW2396" s="104"/>
      <c r="BX2396" s="104"/>
      <c r="BY2396" s="104"/>
      <c r="BZ2396" s="104"/>
      <c r="CA2396" s="104"/>
      <c r="CB2396" s="104"/>
      <c r="CC2396" s="104"/>
      <c r="CD2396" s="104"/>
      <c r="CE2396" s="104"/>
      <c r="CF2396" s="104"/>
      <c r="CG2396" s="104"/>
      <c r="CJ2396" s="104"/>
      <c r="CL2396" s="104"/>
      <c r="CM2396" s="104"/>
      <c r="CN2396" s="104"/>
      <c r="CO2396" s="104"/>
      <c r="CP2396" s="104"/>
      <c r="CQ2396" s="104"/>
      <c r="CR2396" s="104"/>
      <c r="CS2396" s="104"/>
      <c r="CT2396" s="104"/>
      <c r="CU2396" s="104"/>
    </row>
    <row r="2397" spans="1:99" ht="13" x14ac:dyDescent="0.3">
      <c r="A2397" s="104"/>
      <c r="B2397" s="104"/>
      <c r="C2397" s="104"/>
      <c r="D2397" s="104"/>
      <c r="E2397" s="104"/>
      <c r="F2397" s="104"/>
      <c r="G2397" s="104"/>
      <c r="H2397" s="104"/>
      <c r="I2397" s="104"/>
      <c r="J2397" s="104"/>
      <c r="K2397" s="104"/>
      <c r="L2397" s="104"/>
      <c r="M2397" s="104"/>
      <c r="P2397" s="104"/>
      <c r="Q2397" s="104"/>
      <c r="U2397" s="104"/>
      <c r="AQ2397" s="104"/>
      <c r="AR2397" s="104"/>
      <c r="AS2397" s="104"/>
      <c r="AT2397" s="104"/>
      <c r="AU2397" s="104"/>
      <c r="AV2397" s="104"/>
      <c r="AW2397" s="104"/>
      <c r="AX2397" s="104"/>
      <c r="AY2397" s="104"/>
      <c r="BH2397" s="104"/>
      <c r="BJ2397" s="104"/>
      <c r="BK2397" s="104"/>
      <c r="BL2397" s="104"/>
      <c r="BM2397" s="104"/>
      <c r="BN2397" s="104"/>
      <c r="BO2397" s="104"/>
      <c r="BP2397" s="104"/>
      <c r="BQ2397" s="104"/>
      <c r="BR2397" s="104"/>
      <c r="BS2397" s="104"/>
      <c r="BT2397" s="104"/>
      <c r="BV2397" s="104"/>
      <c r="BW2397" s="104"/>
      <c r="BX2397" s="104"/>
      <c r="BY2397" s="104"/>
      <c r="BZ2397" s="104"/>
      <c r="CA2397" s="104"/>
      <c r="CB2397" s="104"/>
      <c r="CC2397" s="104"/>
      <c r="CD2397" s="104"/>
      <c r="CE2397" s="104"/>
      <c r="CF2397" s="104"/>
      <c r="CG2397" s="104"/>
      <c r="CJ2397" s="104"/>
      <c r="CL2397" s="104"/>
      <c r="CM2397" s="104"/>
      <c r="CN2397" s="104"/>
      <c r="CO2397" s="104"/>
      <c r="CP2397" s="104"/>
      <c r="CQ2397" s="104"/>
      <c r="CR2397" s="104"/>
      <c r="CS2397" s="104"/>
      <c r="CT2397" s="104"/>
      <c r="CU2397" s="104"/>
    </row>
    <row r="2398" spans="1:99" ht="13" x14ac:dyDescent="0.3">
      <c r="A2398" s="104"/>
      <c r="B2398" s="104"/>
      <c r="C2398" s="104"/>
      <c r="D2398" s="104"/>
      <c r="E2398" s="104"/>
      <c r="F2398" s="104"/>
      <c r="G2398" s="104"/>
      <c r="H2398" s="104"/>
      <c r="I2398" s="104"/>
      <c r="J2398" s="104"/>
      <c r="K2398" s="104"/>
      <c r="L2398" s="104"/>
      <c r="M2398" s="104"/>
      <c r="P2398" s="104"/>
      <c r="Q2398" s="104"/>
      <c r="U2398" s="104"/>
      <c r="AQ2398" s="104"/>
      <c r="AR2398" s="104"/>
      <c r="AS2398" s="104"/>
      <c r="AT2398" s="104"/>
      <c r="AU2398" s="104"/>
      <c r="AV2398" s="104"/>
      <c r="AW2398" s="104"/>
      <c r="AX2398" s="104"/>
      <c r="AY2398" s="104"/>
      <c r="BH2398" s="104"/>
      <c r="BJ2398" s="104"/>
      <c r="BK2398" s="104"/>
      <c r="BL2398" s="104"/>
      <c r="BM2398" s="104"/>
      <c r="BN2398" s="104"/>
      <c r="BO2398" s="104"/>
      <c r="BP2398" s="104"/>
      <c r="BQ2398" s="104"/>
      <c r="BR2398" s="104"/>
      <c r="BS2398" s="104"/>
      <c r="BT2398" s="104"/>
      <c r="BV2398" s="104"/>
      <c r="BW2398" s="104"/>
      <c r="BX2398" s="104"/>
      <c r="BY2398" s="104"/>
      <c r="BZ2398" s="104"/>
      <c r="CA2398" s="104"/>
      <c r="CB2398" s="104"/>
      <c r="CC2398" s="104"/>
      <c r="CD2398" s="104"/>
      <c r="CE2398" s="104"/>
      <c r="CF2398" s="104"/>
      <c r="CG2398" s="104"/>
      <c r="CJ2398" s="104"/>
      <c r="CL2398" s="104"/>
      <c r="CM2398" s="104"/>
      <c r="CN2398" s="104"/>
      <c r="CO2398" s="104"/>
      <c r="CP2398" s="104"/>
      <c r="CQ2398" s="104"/>
      <c r="CR2398" s="104"/>
      <c r="CS2398" s="104"/>
      <c r="CT2398" s="104"/>
      <c r="CU2398" s="104"/>
    </row>
    <row r="2399" spans="1:99" ht="13" x14ac:dyDescent="0.3">
      <c r="A2399" s="104"/>
      <c r="B2399" s="104"/>
      <c r="C2399" s="104"/>
      <c r="D2399" s="104"/>
      <c r="E2399" s="104"/>
      <c r="F2399" s="104"/>
      <c r="G2399" s="104"/>
      <c r="H2399" s="104"/>
      <c r="I2399" s="104"/>
      <c r="J2399" s="104"/>
      <c r="K2399" s="104"/>
      <c r="L2399" s="104"/>
      <c r="M2399" s="104"/>
      <c r="P2399" s="104"/>
      <c r="Q2399" s="104"/>
      <c r="U2399" s="104"/>
      <c r="AQ2399" s="104"/>
      <c r="AR2399" s="104"/>
      <c r="AS2399" s="104"/>
      <c r="AT2399" s="104"/>
      <c r="AU2399" s="104"/>
      <c r="AV2399" s="104"/>
      <c r="AW2399" s="104"/>
      <c r="AX2399" s="104"/>
      <c r="AY2399" s="104"/>
      <c r="BH2399" s="104"/>
      <c r="BJ2399" s="104"/>
      <c r="BK2399" s="104"/>
      <c r="BL2399" s="104"/>
      <c r="BM2399" s="104"/>
      <c r="BN2399" s="104"/>
      <c r="BO2399" s="104"/>
      <c r="BP2399" s="104"/>
      <c r="BQ2399" s="104"/>
      <c r="BR2399" s="104"/>
      <c r="BS2399" s="104"/>
      <c r="BT2399" s="104"/>
      <c r="BV2399" s="104"/>
      <c r="BW2399" s="104"/>
      <c r="BX2399" s="104"/>
      <c r="BY2399" s="104"/>
      <c r="BZ2399" s="104"/>
      <c r="CA2399" s="104"/>
      <c r="CB2399" s="104"/>
      <c r="CC2399" s="104"/>
      <c r="CD2399" s="104"/>
      <c r="CE2399" s="104"/>
      <c r="CF2399" s="104"/>
      <c r="CG2399" s="104"/>
      <c r="CJ2399" s="104"/>
      <c r="CL2399" s="104"/>
      <c r="CM2399" s="104"/>
      <c r="CN2399" s="104"/>
      <c r="CO2399" s="104"/>
      <c r="CP2399" s="104"/>
      <c r="CQ2399" s="104"/>
      <c r="CR2399" s="104"/>
      <c r="CS2399" s="104"/>
      <c r="CT2399" s="104"/>
      <c r="CU2399" s="104"/>
    </row>
    <row r="2400" spans="1:99" ht="13" x14ac:dyDescent="0.3">
      <c r="A2400" s="104"/>
      <c r="B2400" s="104"/>
      <c r="C2400" s="104"/>
      <c r="D2400" s="104"/>
      <c r="E2400" s="104"/>
      <c r="F2400" s="104"/>
      <c r="G2400" s="104"/>
      <c r="H2400" s="104"/>
      <c r="I2400" s="104"/>
      <c r="J2400" s="104"/>
      <c r="K2400" s="104"/>
      <c r="L2400" s="104"/>
      <c r="M2400" s="104"/>
      <c r="P2400" s="104"/>
      <c r="Q2400" s="104"/>
      <c r="U2400" s="104"/>
      <c r="AQ2400" s="104"/>
      <c r="AR2400" s="104"/>
      <c r="AS2400" s="104"/>
      <c r="AT2400" s="104"/>
      <c r="AU2400" s="104"/>
      <c r="AV2400" s="104"/>
      <c r="AW2400" s="104"/>
      <c r="AX2400" s="104"/>
      <c r="AY2400" s="104"/>
      <c r="BH2400" s="104"/>
      <c r="BJ2400" s="104"/>
      <c r="BK2400" s="104"/>
      <c r="BL2400" s="104"/>
      <c r="BM2400" s="104"/>
      <c r="BN2400" s="104"/>
      <c r="BO2400" s="104"/>
      <c r="BP2400" s="104"/>
      <c r="BQ2400" s="104"/>
      <c r="BR2400" s="104"/>
      <c r="BS2400" s="104"/>
      <c r="BT2400" s="104"/>
      <c r="BV2400" s="104"/>
      <c r="BW2400" s="104"/>
      <c r="BX2400" s="104"/>
      <c r="BY2400" s="104"/>
      <c r="BZ2400" s="104"/>
      <c r="CA2400" s="104"/>
      <c r="CB2400" s="104"/>
      <c r="CC2400" s="104"/>
      <c r="CD2400" s="104"/>
      <c r="CE2400" s="104"/>
      <c r="CF2400" s="104"/>
      <c r="CG2400" s="104"/>
      <c r="CJ2400" s="104"/>
      <c r="CL2400" s="104"/>
      <c r="CM2400" s="104"/>
      <c r="CN2400" s="104"/>
      <c r="CO2400" s="104"/>
      <c r="CP2400" s="104"/>
      <c r="CQ2400" s="104"/>
      <c r="CR2400" s="104"/>
      <c r="CS2400" s="104"/>
      <c r="CT2400" s="104"/>
      <c r="CU2400" s="104"/>
    </row>
    <row r="2401" spans="1:99" ht="13" x14ac:dyDescent="0.3">
      <c r="A2401" s="104"/>
      <c r="B2401" s="104"/>
      <c r="C2401" s="104"/>
      <c r="D2401" s="104"/>
      <c r="E2401" s="104"/>
      <c r="F2401" s="104"/>
      <c r="G2401" s="104"/>
      <c r="H2401" s="104"/>
      <c r="I2401" s="104"/>
      <c r="J2401" s="104"/>
      <c r="K2401" s="104"/>
      <c r="L2401" s="104"/>
      <c r="M2401" s="104"/>
      <c r="P2401" s="104"/>
      <c r="Q2401" s="104"/>
      <c r="U2401" s="104"/>
      <c r="AQ2401" s="104"/>
      <c r="AR2401" s="104"/>
      <c r="AS2401" s="104"/>
      <c r="AT2401" s="104"/>
      <c r="AU2401" s="104"/>
      <c r="AV2401" s="104"/>
      <c r="AW2401" s="104"/>
      <c r="AX2401" s="104"/>
      <c r="AY2401" s="104"/>
      <c r="BH2401" s="104"/>
      <c r="BJ2401" s="104"/>
      <c r="BK2401" s="104"/>
      <c r="BL2401" s="104"/>
      <c r="BM2401" s="104"/>
      <c r="BN2401" s="104"/>
      <c r="BO2401" s="104"/>
      <c r="BP2401" s="104"/>
      <c r="BQ2401" s="104"/>
      <c r="BR2401" s="104"/>
      <c r="BS2401" s="104"/>
      <c r="BT2401" s="104"/>
      <c r="BV2401" s="104"/>
      <c r="BW2401" s="104"/>
      <c r="BX2401" s="104"/>
      <c r="BY2401" s="104"/>
      <c r="BZ2401" s="104"/>
      <c r="CA2401" s="104"/>
      <c r="CB2401" s="104"/>
      <c r="CC2401" s="104"/>
      <c r="CD2401" s="104"/>
      <c r="CE2401" s="104"/>
      <c r="CF2401" s="104"/>
      <c r="CG2401" s="104"/>
      <c r="CJ2401" s="104"/>
      <c r="CL2401" s="104"/>
      <c r="CM2401" s="104"/>
      <c r="CN2401" s="104"/>
      <c r="CO2401" s="104"/>
      <c r="CP2401" s="104"/>
      <c r="CQ2401" s="104"/>
      <c r="CR2401" s="104"/>
      <c r="CS2401" s="104"/>
      <c r="CT2401" s="104"/>
      <c r="CU2401" s="104"/>
    </row>
    <row r="2402" spans="1:99" ht="13" x14ac:dyDescent="0.3">
      <c r="A2402" s="104"/>
      <c r="B2402" s="104"/>
      <c r="C2402" s="104"/>
      <c r="D2402" s="104"/>
      <c r="E2402" s="104"/>
      <c r="F2402" s="104"/>
      <c r="G2402" s="104"/>
      <c r="H2402" s="104"/>
      <c r="I2402" s="104"/>
      <c r="J2402" s="104"/>
      <c r="K2402" s="104"/>
      <c r="L2402" s="104"/>
      <c r="M2402" s="104"/>
      <c r="P2402" s="104"/>
      <c r="Q2402" s="104"/>
      <c r="U2402" s="104"/>
      <c r="AQ2402" s="104"/>
      <c r="AR2402" s="104"/>
      <c r="AS2402" s="104"/>
      <c r="AT2402" s="104"/>
      <c r="AU2402" s="104"/>
      <c r="AV2402" s="104"/>
      <c r="AW2402" s="104"/>
      <c r="AX2402" s="104"/>
      <c r="AY2402" s="104"/>
      <c r="BH2402" s="104"/>
      <c r="BJ2402" s="104"/>
      <c r="BK2402" s="104"/>
      <c r="BL2402" s="104"/>
      <c r="BM2402" s="104"/>
      <c r="BN2402" s="104"/>
      <c r="BO2402" s="104"/>
      <c r="BP2402" s="104"/>
      <c r="BQ2402" s="104"/>
      <c r="BR2402" s="104"/>
      <c r="BS2402" s="104"/>
      <c r="BT2402" s="104"/>
      <c r="BV2402" s="104"/>
      <c r="BW2402" s="104"/>
      <c r="BX2402" s="104"/>
      <c r="BY2402" s="104"/>
      <c r="BZ2402" s="104"/>
      <c r="CA2402" s="104"/>
      <c r="CB2402" s="104"/>
      <c r="CC2402" s="104"/>
      <c r="CD2402" s="104"/>
      <c r="CE2402" s="104"/>
      <c r="CF2402" s="104"/>
      <c r="CG2402" s="104"/>
      <c r="CJ2402" s="104"/>
      <c r="CL2402" s="104"/>
      <c r="CM2402" s="104"/>
      <c r="CN2402" s="104"/>
      <c r="CO2402" s="104"/>
      <c r="CP2402" s="104"/>
      <c r="CQ2402" s="104"/>
      <c r="CR2402" s="104"/>
      <c r="CS2402" s="104"/>
      <c r="CT2402" s="104"/>
      <c r="CU2402" s="104"/>
    </row>
    <row r="2403" spans="1:99" ht="13" x14ac:dyDescent="0.3">
      <c r="A2403" s="104"/>
      <c r="B2403" s="104"/>
      <c r="C2403" s="104"/>
      <c r="D2403" s="104"/>
      <c r="E2403" s="104"/>
      <c r="F2403" s="104"/>
      <c r="G2403" s="104"/>
      <c r="H2403" s="104"/>
      <c r="I2403" s="104"/>
      <c r="J2403" s="104"/>
      <c r="K2403" s="104"/>
      <c r="L2403" s="104"/>
      <c r="M2403" s="104"/>
      <c r="P2403" s="104"/>
      <c r="Q2403" s="104"/>
      <c r="U2403" s="104"/>
      <c r="AQ2403" s="104"/>
      <c r="AR2403" s="104"/>
      <c r="AS2403" s="104"/>
      <c r="AT2403" s="104"/>
      <c r="AU2403" s="104"/>
      <c r="AV2403" s="104"/>
      <c r="AW2403" s="104"/>
      <c r="AX2403" s="104"/>
      <c r="AY2403" s="104"/>
      <c r="BH2403" s="104"/>
      <c r="BJ2403" s="104"/>
      <c r="BK2403" s="104"/>
      <c r="BL2403" s="104"/>
      <c r="BM2403" s="104"/>
      <c r="BN2403" s="104"/>
      <c r="BO2403" s="104"/>
      <c r="BP2403" s="104"/>
      <c r="BQ2403" s="104"/>
      <c r="BR2403" s="104"/>
      <c r="BS2403" s="104"/>
      <c r="BT2403" s="104"/>
      <c r="BV2403" s="104"/>
      <c r="BW2403" s="104"/>
      <c r="BX2403" s="104"/>
      <c r="BY2403" s="104"/>
      <c r="BZ2403" s="104"/>
      <c r="CA2403" s="104"/>
      <c r="CB2403" s="104"/>
      <c r="CC2403" s="104"/>
      <c r="CD2403" s="104"/>
      <c r="CE2403" s="104"/>
      <c r="CF2403" s="104"/>
      <c r="CG2403" s="104"/>
      <c r="CJ2403" s="104"/>
      <c r="CL2403" s="104"/>
      <c r="CM2403" s="104"/>
      <c r="CN2403" s="104"/>
      <c r="CO2403" s="104"/>
      <c r="CP2403" s="104"/>
      <c r="CQ2403" s="104"/>
      <c r="CR2403" s="104"/>
      <c r="CS2403" s="104"/>
      <c r="CT2403" s="104"/>
      <c r="CU2403" s="104"/>
    </row>
    <row r="2404" spans="1:99" ht="13" x14ac:dyDescent="0.3">
      <c r="A2404" s="104"/>
      <c r="B2404" s="104"/>
      <c r="C2404" s="104"/>
      <c r="D2404" s="104"/>
      <c r="E2404" s="104"/>
      <c r="F2404" s="104"/>
      <c r="G2404" s="104"/>
      <c r="H2404" s="104"/>
      <c r="I2404" s="104"/>
      <c r="J2404" s="104"/>
      <c r="K2404" s="104"/>
      <c r="L2404" s="104"/>
      <c r="M2404" s="104"/>
      <c r="P2404" s="104"/>
      <c r="Q2404" s="104"/>
      <c r="U2404" s="104"/>
      <c r="AQ2404" s="104"/>
      <c r="AR2404" s="104"/>
      <c r="AS2404" s="104"/>
      <c r="AT2404" s="104"/>
      <c r="AU2404" s="104"/>
      <c r="AV2404" s="104"/>
      <c r="AW2404" s="104"/>
      <c r="AX2404" s="104"/>
      <c r="AY2404" s="104"/>
      <c r="BH2404" s="104"/>
      <c r="BJ2404" s="104"/>
      <c r="BK2404" s="104"/>
      <c r="BL2404" s="104"/>
      <c r="BM2404" s="104"/>
      <c r="BN2404" s="104"/>
      <c r="BO2404" s="104"/>
      <c r="BP2404" s="104"/>
      <c r="BQ2404" s="104"/>
      <c r="BR2404" s="104"/>
      <c r="BS2404" s="104"/>
      <c r="BT2404" s="104"/>
      <c r="BV2404" s="104"/>
      <c r="BW2404" s="104"/>
      <c r="BX2404" s="104"/>
      <c r="BY2404" s="104"/>
      <c r="BZ2404" s="104"/>
      <c r="CA2404" s="104"/>
      <c r="CB2404" s="104"/>
      <c r="CC2404" s="104"/>
      <c r="CD2404" s="104"/>
      <c r="CE2404" s="104"/>
      <c r="CF2404" s="104"/>
      <c r="CG2404" s="104"/>
      <c r="CJ2404" s="104"/>
      <c r="CL2404" s="104"/>
      <c r="CM2404" s="104"/>
      <c r="CN2404" s="104"/>
      <c r="CO2404" s="104"/>
      <c r="CP2404" s="104"/>
      <c r="CQ2404" s="104"/>
      <c r="CR2404" s="104"/>
      <c r="CS2404" s="104"/>
      <c r="CT2404" s="104"/>
      <c r="CU2404" s="104"/>
    </row>
    <row r="2405" spans="1:99" ht="13" x14ac:dyDescent="0.3">
      <c r="A2405" s="104"/>
      <c r="B2405" s="104"/>
      <c r="C2405" s="104"/>
      <c r="D2405" s="104"/>
      <c r="E2405" s="104"/>
      <c r="F2405" s="104"/>
      <c r="G2405" s="104"/>
      <c r="H2405" s="104"/>
      <c r="I2405" s="104"/>
      <c r="J2405" s="104"/>
      <c r="K2405" s="104"/>
      <c r="L2405" s="104"/>
      <c r="M2405" s="104"/>
      <c r="P2405" s="104"/>
      <c r="Q2405" s="104"/>
      <c r="U2405" s="104"/>
      <c r="AQ2405" s="104"/>
      <c r="AR2405" s="104"/>
      <c r="AS2405" s="104"/>
      <c r="AT2405" s="104"/>
      <c r="AU2405" s="104"/>
      <c r="AV2405" s="104"/>
      <c r="AW2405" s="104"/>
      <c r="AX2405" s="104"/>
      <c r="AY2405" s="104"/>
      <c r="BH2405" s="104"/>
      <c r="BJ2405" s="104"/>
      <c r="BK2405" s="104"/>
      <c r="BL2405" s="104"/>
      <c r="BM2405" s="104"/>
      <c r="BN2405" s="104"/>
      <c r="BO2405" s="104"/>
      <c r="BP2405" s="104"/>
      <c r="BQ2405" s="104"/>
      <c r="BR2405" s="104"/>
      <c r="BS2405" s="104"/>
      <c r="BT2405" s="104"/>
      <c r="BV2405" s="104"/>
      <c r="BW2405" s="104"/>
      <c r="BX2405" s="104"/>
      <c r="BY2405" s="104"/>
      <c r="BZ2405" s="104"/>
      <c r="CA2405" s="104"/>
      <c r="CB2405" s="104"/>
      <c r="CC2405" s="104"/>
      <c r="CD2405" s="104"/>
      <c r="CE2405" s="104"/>
      <c r="CF2405" s="104"/>
      <c r="CG2405" s="104"/>
      <c r="CJ2405" s="104"/>
      <c r="CL2405" s="104"/>
      <c r="CM2405" s="104"/>
      <c r="CN2405" s="104"/>
      <c r="CO2405" s="104"/>
      <c r="CP2405" s="104"/>
      <c r="CQ2405" s="104"/>
      <c r="CR2405" s="104"/>
      <c r="CS2405" s="104"/>
      <c r="CT2405" s="104"/>
      <c r="CU2405" s="104"/>
    </row>
    <row r="2406" spans="1:99" ht="13" x14ac:dyDescent="0.3">
      <c r="A2406" s="104"/>
      <c r="B2406" s="104"/>
      <c r="C2406" s="104"/>
      <c r="D2406" s="104"/>
      <c r="E2406" s="104"/>
      <c r="F2406" s="104"/>
      <c r="G2406" s="104"/>
      <c r="H2406" s="104"/>
      <c r="I2406" s="104"/>
      <c r="J2406" s="104"/>
      <c r="K2406" s="104"/>
      <c r="L2406" s="104"/>
      <c r="M2406" s="104"/>
      <c r="P2406" s="104"/>
      <c r="Q2406" s="104"/>
      <c r="U2406" s="104"/>
      <c r="AQ2406" s="104"/>
      <c r="AR2406" s="104"/>
      <c r="AS2406" s="104"/>
      <c r="AT2406" s="104"/>
      <c r="AU2406" s="104"/>
      <c r="AV2406" s="104"/>
      <c r="AW2406" s="104"/>
      <c r="AX2406" s="104"/>
      <c r="AY2406" s="104"/>
      <c r="BH2406" s="104"/>
      <c r="BJ2406" s="104"/>
      <c r="BK2406" s="104"/>
      <c r="BL2406" s="104"/>
      <c r="BM2406" s="104"/>
      <c r="BN2406" s="104"/>
      <c r="BO2406" s="104"/>
      <c r="BP2406" s="104"/>
      <c r="BQ2406" s="104"/>
      <c r="BR2406" s="104"/>
      <c r="BS2406" s="104"/>
      <c r="BT2406" s="104"/>
      <c r="BV2406" s="104"/>
      <c r="BW2406" s="104"/>
      <c r="BX2406" s="104"/>
      <c r="BY2406" s="104"/>
      <c r="BZ2406" s="104"/>
      <c r="CA2406" s="104"/>
      <c r="CB2406" s="104"/>
      <c r="CC2406" s="104"/>
      <c r="CD2406" s="104"/>
      <c r="CE2406" s="104"/>
      <c r="CF2406" s="104"/>
      <c r="CG2406" s="104"/>
      <c r="CJ2406" s="104"/>
      <c r="CL2406" s="104"/>
      <c r="CM2406" s="104"/>
      <c r="CN2406" s="104"/>
      <c r="CO2406" s="104"/>
      <c r="CP2406" s="104"/>
      <c r="CQ2406" s="104"/>
      <c r="CR2406" s="104"/>
      <c r="CS2406" s="104"/>
      <c r="CT2406" s="104"/>
      <c r="CU2406" s="104"/>
    </row>
    <row r="2407" spans="1:99" ht="13" x14ac:dyDescent="0.3">
      <c r="A2407" s="104"/>
      <c r="B2407" s="104"/>
      <c r="C2407" s="104"/>
      <c r="D2407" s="104"/>
      <c r="E2407" s="104"/>
      <c r="F2407" s="104"/>
      <c r="G2407" s="104"/>
      <c r="H2407" s="104"/>
      <c r="I2407" s="104"/>
      <c r="J2407" s="104"/>
      <c r="K2407" s="104"/>
      <c r="L2407" s="104"/>
      <c r="M2407" s="104"/>
      <c r="P2407" s="104"/>
      <c r="Q2407" s="104"/>
      <c r="U2407" s="104"/>
      <c r="AQ2407" s="104"/>
      <c r="AR2407" s="104"/>
      <c r="AS2407" s="104"/>
      <c r="AT2407" s="104"/>
      <c r="AU2407" s="104"/>
      <c r="AV2407" s="104"/>
      <c r="AW2407" s="104"/>
      <c r="AX2407" s="104"/>
      <c r="AY2407" s="104"/>
      <c r="BH2407" s="104"/>
      <c r="BJ2407" s="104"/>
      <c r="BK2407" s="104"/>
      <c r="BL2407" s="104"/>
      <c r="BM2407" s="104"/>
      <c r="BN2407" s="104"/>
      <c r="BO2407" s="104"/>
      <c r="BP2407" s="104"/>
      <c r="BQ2407" s="104"/>
      <c r="BR2407" s="104"/>
      <c r="BS2407" s="104"/>
      <c r="BT2407" s="104"/>
      <c r="BV2407" s="104"/>
      <c r="BW2407" s="104"/>
      <c r="BX2407" s="104"/>
      <c r="BY2407" s="104"/>
      <c r="BZ2407" s="104"/>
      <c r="CA2407" s="104"/>
      <c r="CB2407" s="104"/>
      <c r="CC2407" s="104"/>
      <c r="CD2407" s="104"/>
      <c r="CE2407" s="104"/>
      <c r="CF2407" s="104"/>
      <c r="CG2407" s="104"/>
      <c r="CJ2407" s="104"/>
      <c r="CL2407" s="104"/>
      <c r="CM2407" s="104"/>
      <c r="CN2407" s="104"/>
      <c r="CO2407" s="104"/>
      <c r="CP2407" s="104"/>
      <c r="CQ2407" s="104"/>
      <c r="CR2407" s="104"/>
      <c r="CS2407" s="104"/>
      <c r="CT2407" s="104"/>
      <c r="CU2407" s="104"/>
    </row>
    <row r="2408" spans="1:99" ht="13" x14ac:dyDescent="0.3">
      <c r="A2408" s="104"/>
      <c r="B2408" s="104"/>
      <c r="C2408" s="104"/>
      <c r="D2408" s="104"/>
      <c r="E2408" s="104"/>
      <c r="F2408" s="104"/>
      <c r="G2408" s="104"/>
      <c r="H2408" s="104"/>
      <c r="I2408" s="104"/>
      <c r="J2408" s="104"/>
      <c r="K2408" s="104"/>
      <c r="L2408" s="104"/>
      <c r="M2408" s="104"/>
      <c r="P2408" s="104"/>
      <c r="Q2408" s="104"/>
      <c r="U2408" s="104"/>
      <c r="AQ2408" s="104"/>
      <c r="AR2408" s="104"/>
      <c r="AS2408" s="104"/>
      <c r="AT2408" s="104"/>
      <c r="AU2408" s="104"/>
      <c r="AV2408" s="104"/>
      <c r="AW2408" s="104"/>
      <c r="AX2408" s="104"/>
      <c r="AY2408" s="104"/>
      <c r="BH2408" s="104"/>
      <c r="BJ2408" s="104"/>
      <c r="BK2408" s="104"/>
      <c r="BL2408" s="104"/>
      <c r="BM2408" s="104"/>
      <c r="BN2408" s="104"/>
      <c r="BO2408" s="104"/>
      <c r="BP2408" s="104"/>
      <c r="BQ2408" s="104"/>
      <c r="BR2408" s="104"/>
      <c r="BS2408" s="104"/>
      <c r="BT2408" s="104"/>
      <c r="BV2408" s="104"/>
      <c r="BW2408" s="104"/>
      <c r="BX2408" s="104"/>
      <c r="BY2408" s="104"/>
      <c r="BZ2408" s="104"/>
      <c r="CA2408" s="104"/>
      <c r="CB2408" s="104"/>
      <c r="CC2408" s="104"/>
      <c r="CD2408" s="104"/>
      <c r="CE2408" s="104"/>
      <c r="CF2408" s="104"/>
      <c r="CG2408" s="104"/>
      <c r="CJ2408" s="104"/>
      <c r="CL2408" s="104"/>
      <c r="CM2408" s="104"/>
      <c r="CN2408" s="104"/>
      <c r="CO2408" s="104"/>
      <c r="CP2408" s="104"/>
      <c r="CQ2408" s="104"/>
      <c r="CR2408" s="104"/>
      <c r="CS2408" s="104"/>
      <c r="CT2408" s="104"/>
      <c r="CU2408" s="104"/>
    </row>
    <row r="2409" spans="1:99" ht="13" x14ac:dyDescent="0.3">
      <c r="A2409" s="104"/>
      <c r="B2409" s="104"/>
      <c r="C2409" s="104"/>
      <c r="D2409" s="104"/>
      <c r="E2409" s="104"/>
      <c r="F2409" s="104"/>
      <c r="G2409" s="104"/>
      <c r="H2409" s="104"/>
      <c r="I2409" s="104"/>
      <c r="J2409" s="104"/>
      <c r="K2409" s="104"/>
      <c r="L2409" s="104"/>
      <c r="M2409" s="104"/>
      <c r="P2409" s="104"/>
      <c r="Q2409" s="104"/>
      <c r="U2409" s="104"/>
      <c r="AQ2409" s="104"/>
      <c r="AR2409" s="104"/>
      <c r="AS2409" s="104"/>
      <c r="AT2409" s="104"/>
      <c r="AU2409" s="104"/>
      <c r="AV2409" s="104"/>
      <c r="AW2409" s="104"/>
      <c r="AX2409" s="104"/>
      <c r="AY2409" s="104"/>
      <c r="BH2409" s="104"/>
      <c r="BJ2409" s="104"/>
      <c r="BK2409" s="104"/>
      <c r="BL2409" s="104"/>
      <c r="BM2409" s="104"/>
      <c r="BN2409" s="104"/>
      <c r="BO2409" s="104"/>
      <c r="BP2409" s="104"/>
      <c r="BQ2409" s="104"/>
      <c r="BR2409" s="104"/>
      <c r="BS2409" s="104"/>
      <c r="BT2409" s="104"/>
      <c r="BV2409" s="104"/>
      <c r="BW2409" s="104"/>
      <c r="BX2409" s="104"/>
      <c r="BY2409" s="104"/>
      <c r="BZ2409" s="104"/>
      <c r="CA2409" s="104"/>
      <c r="CB2409" s="104"/>
      <c r="CC2409" s="104"/>
      <c r="CD2409" s="104"/>
      <c r="CE2409" s="104"/>
      <c r="CF2409" s="104"/>
      <c r="CG2409" s="104"/>
      <c r="CJ2409" s="104"/>
      <c r="CL2409" s="104"/>
      <c r="CM2409" s="104"/>
      <c r="CN2409" s="104"/>
      <c r="CO2409" s="104"/>
      <c r="CP2409" s="104"/>
      <c r="CQ2409" s="104"/>
      <c r="CR2409" s="104"/>
      <c r="CS2409" s="104"/>
      <c r="CT2409" s="104"/>
      <c r="CU2409" s="104"/>
    </row>
    <row r="2410" spans="1:99" ht="13" x14ac:dyDescent="0.3">
      <c r="A2410" s="104"/>
      <c r="B2410" s="104"/>
      <c r="C2410" s="104"/>
      <c r="D2410" s="104"/>
      <c r="E2410" s="104"/>
      <c r="F2410" s="104"/>
      <c r="G2410" s="104"/>
      <c r="H2410" s="104"/>
      <c r="I2410" s="104"/>
      <c r="J2410" s="104"/>
      <c r="K2410" s="104"/>
      <c r="L2410" s="104"/>
      <c r="M2410" s="104"/>
      <c r="P2410" s="104"/>
      <c r="Q2410" s="104"/>
      <c r="U2410" s="104"/>
      <c r="AQ2410" s="104"/>
      <c r="AR2410" s="104"/>
      <c r="AS2410" s="104"/>
      <c r="AT2410" s="104"/>
      <c r="AU2410" s="104"/>
      <c r="AV2410" s="104"/>
      <c r="AW2410" s="104"/>
      <c r="AX2410" s="104"/>
      <c r="AY2410" s="104"/>
      <c r="BH2410" s="104"/>
      <c r="BJ2410" s="104"/>
      <c r="BK2410" s="104"/>
      <c r="BL2410" s="104"/>
      <c r="BM2410" s="104"/>
      <c r="BN2410" s="104"/>
      <c r="BO2410" s="104"/>
      <c r="BP2410" s="104"/>
      <c r="BQ2410" s="104"/>
      <c r="BR2410" s="104"/>
      <c r="BS2410" s="104"/>
      <c r="BT2410" s="104"/>
      <c r="BV2410" s="104"/>
      <c r="BW2410" s="104"/>
      <c r="BX2410" s="104"/>
      <c r="BY2410" s="104"/>
      <c r="BZ2410" s="104"/>
      <c r="CA2410" s="104"/>
      <c r="CB2410" s="104"/>
      <c r="CC2410" s="104"/>
      <c r="CD2410" s="104"/>
      <c r="CE2410" s="104"/>
      <c r="CF2410" s="104"/>
      <c r="CG2410" s="104"/>
      <c r="CJ2410" s="104"/>
      <c r="CL2410" s="104"/>
      <c r="CM2410" s="104"/>
      <c r="CN2410" s="104"/>
      <c r="CO2410" s="104"/>
      <c r="CP2410" s="104"/>
      <c r="CQ2410" s="104"/>
      <c r="CR2410" s="104"/>
      <c r="CS2410" s="104"/>
      <c r="CT2410" s="104"/>
      <c r="CU2410" s="104"/>
    </row>
    <row r="2411" spans="1:99" ht="13" x14ac:dyDescent="0.3">
      <c r="A2411" s="104"/>
      <c r="B2411" s="104"/>
      <c r="C2411" s="104"/>
      <c r="D2411" s="104"/>
      <c r="E2411" s="104"/>
      <c r="F2411" s="104"/>
      <c r="G2411" s="104"/>
      <c r="H2411" s="104"/>
      <c r="I2411" s="104"/>
      <c r="J2411" s="104"/>
      <c r="K2411" s="104"/>
      <c r="L2411" s="104"/>
      <c r="M2411" s="104"/>
      <c r="P2411" s="104"/>
      <c r="Q2411" s="104"/>
      <c r="U2411" s="104"/>
      <c r="AQ2411" s="104"/>
      <c r="AR2411" s="104"/>
      <c r="AS2411" s="104"/>
      <c r="AT2411" s="104"/>
      <c r="AU2411" s="104"/>
      <c r="AV2411" s="104"/>
      <c r="AW2411" s="104"/>
      <c r="AX2411" s="104"/>
      <c r="AY2411" s="104"/>
      <c r="BH2411" s="104"/>
      <c r="BJ2411" s="104"/>
      <c r="BK2411" s="104"/>
      <c r="BL2411" s="104"/>
      <c r="BM2411" s="104"/>
      <c r="BN2411" s="104"/>
      <c r="BO2411" s="104"/>
      <c r="BP2411" s="104"/>
      <c r="BQ2411" s="104"/>
      <c r="BR2411" s="104"/>
      <c r="BS2411" s="104"/>
      <c r="BT2411" s="104"/>
      <c r="BV2411" s="104"/>
      <c r="BW2411" s="104"/>
      <c r="BX2411" s="104"/>
      <c r="BY2411" s="104"/>
      <c r="BZ2411" s="104"/>
      <c r="CA2411" s="104"/>
      <c r="CB2411" s="104"/>
      <c r="CC2411" s="104"/>
      <c r="CD2411" s="104"/>
      <c r="CE2411" s="104"/>
      <c r="CF2411" s="104"/>
      <c r="CG2411" s="104"/>
      <c r="CJ2411" s="104"/>
      <c r="CL2411" s="104"/>
      <c r="CM2411" s="104"/>
      <c r="CN2411" s="104"/>
      <c r="CO2411" s="104"/>
      <c r="CP2411" s="104"/>
      <c r="CQ2411" s="104"/>
      <c r="CR2411" s="104"/>
      <c r="CS2411" s="104"/>
      <c r="CT2411" s="104"/>
      <c r="CU2411" s="104"/>
    </row>
    <row r="2412" spans="1:99" ht="13" x14ac:dyDescent="0.3">
      <c r="A2412" s="104"/>
      <c r="B2412" s="104"/>
      <c r="C2412" s="104"/>
      <c r="D2412" s="104"/>
      <c r="E2412" s="104"/>
      <c r="F2412" s="104"/>
      <c r="G2412" s="104"/>
      <c r="H2412" s="104"/>
      <c r="I2412" s="104"/>
      <c r="J2412" s="104"/>
      <c r="K2412" s="104"/>
      <c r="L2412" s="104"/>
      <c r="M2412" s="104"/>
      <c r="P2412" s="104"/>
      <c r="Q2412" s="104"/>
      <c r="U2412" s="104"/>
      <c r="AQ2412" s="104"/>
      <c r="AR2412" s="104"/>
      <c r="AS2412" s="104"/>
      <c r="AT2412" s="104"/>
      <c r="AU2412" s="104"/>
      <c r="AV2412" s="104"/>
      <c r="AW2412" s="104"/>
      <c r="AX2412" s="104"/>
      <c r="AY2412" s="104"/>
      <c r="BH2412" s="104"/>
      <c r="BJ2412" s="104"/>
      <c r="BK2412" s="104"/>
      <c r="BL2412" s="104"/>
      <c r="BM2412" s="104"/>
      <c r="BN2412" s="104"/>
      <c r="BO2412" s="104"/>
      <c r="BP2412" s="104"/>
      <c r="BQ2412" s="104"/>
      <c r="BR2412" s="104"/>
      <c r="BS2412" s="104"/>
      <c r="BT2412" s="104"/>
      <c r="BV2412" s="104"/>
      <c r="BW2412" s="104"/>
      <c r="BX2412" s="104"/>
      <c r="BY2412" s="104"/>
      <c r="BZ2412" s="104"/>
      <c r="CA2412" s="104"/>
      <c r="CB2412" s="104"/>
      <c r="CC2412" s="104"/>
      <c r="CD2412" s="104"/>
      <c r="CE2412" s="104"/>
      <c r="CF2412" s="104"/>
      <c r="CG2412" s="104"/>
      <c r="CJ2412" s="104"/>
      <c r="CL2412" s="104"/>
      <c r="CM2412" s="104"/>
      <c r="CN2412" s="104"/>
      <c r="CO2412" s="104"/>
      <c r="CP2412" s="104"/>
      <c r="CQ2412" s="104"/>
      <c r="CR2412" s="104"/>
      <c r="CS2412" s="104"/>
      <c r="CT2412" s="104"/>
      <c r="CU2412" s="104"/>
    </row>
    <row r="2413" spans="1:99" ht="13" x14ac:dyDescent="0.3">
      <c r="A2413" s="104"/>
      <c r="B2413" s="104"/>
      <c r="C2413" s="104"/>
      <c r="D2413" s="104"/>
      <c r="E2413" s="104"/>
      <c r="F2413" s="104"/>
      <c r="G2413" s="104"/>
      <c r="H2413" s="104"/>
      <c r="I2413" s="104"/>
      <c r="J2413" s="104"/>
      <c r="K2413" s="104"/>
      <c r="L2413" s="104"/>
      <c r="M2413" s="104"/>
      <c r="P2413" s="104"/>
      <c r="Q2413" s="104"/>
      <c r="U2413" s="104"/>
      <c r="AQ2413" s="104"/>
      <c r="AR2413" s="104"/>
      <c r="AS2413" s="104"/>
      <c r="AT2413" s="104"/>
      <c r="AU2413" s="104"/>
      <c r="AV2413" s="104"/>
      <c r="AW2413" s="104"/>
      <c r="AX2413" s="104"/>
      <c r="AY2413" s="104"/>
      <c r="BH2413" s="104"/>
      <c r="BJ2413" s="104"/>
      <c r="BK2413" s="104"/>
      <c r="BL2413" s="104"/>
      <c r="BM2413" s="104"/>
      <c r="BN2413" s="104"/>
      <c r="BO2413" s="104"/>
      <c r="BP2413" s="104"/>
      <c r="BQ2413" s="104"/>
      <c r="BR2413" s="104"/>
      <c r="BS2413" s="104"/>
      <c r="BT2413" s="104"/>
      <c r="BV2413" s="104"/>
      <c r="BW2413" s="104"/>
      <c r="BX2413" s="104"/>
      <c r="BY2413" s="104"/>
      <c r="BZ2413" s="104"/>
      <c r="CA2413" s="104"/>
      <c r="CB2413" s="104"/>
      <c r="CC2413" s="104"/>
      <c r="CD2413" s="104"/>
      <c r="CE2413" s="104"/>
      <c r="CF2413" s="104"/>
      <c r="CG2413" s="104"/>
      <c r="CJ2413" s="104"/>
      <c r="CL2413" s="104"/>
      <c r="CM2413" s="104"/>
      <c r="CN2413" s="104"/>
      <c r="CO2413" s="104"/>
      <c r="CP2413" s="104"/>
      <c r="CQ2413" s="104"/>
      <c r="CR2413" s="104"/>
      <c r="CS2413" s="104"/>
      <c r="CT2413" s="104"/>
      <c r="CU2413" s="104"/>
    </row>
    <row r="2414" spans="1:99" ht="13" x14ac:dyDescent="0.3">
      <c r="A2414" s="104"/>
      <c r="B2414" s="104"/>
      <c r="C2414" s="104"/>
      <c r="D2414" s="104"/>
      <c r="E2414" s="104"/>
      <c r="F2414" s="104"/>
      <c r="G2414" s="104"/>
      <c r="H2414" s="104"/>
      <c r="I2414" s="104"/>
      <c r="J2414" s="104"/>
      <c r="K2414" s="104"/>
      <c r="L2414" s="104"/>
      <c r="M2414" s="104"/>
      <c r="P2414" s="104"/>
      <c r="Q2414" s="104"/>
      <c r="U2414" s="104"/>
      <c r="AQ2414" s="104"/>
      <c r="AR2414" s="104"/>
      <c r="AS2414" s="104"/>
      <c r="AT2414" s="104"/>
      <c r="AU2414" s="104"/>
      <c r="AV2414" s="104"/>
      <c r="AW2414" s="104"/>
      <c r="AX2414" s="104"/>
      <c r="AY2414" s="104"/>
      <c r="BH2414" s="104"/>
      <c r="BJ2414" s="104"/>
      <c r="BK2414" s="104"/>
      <c r="BL2414" s="104"/>
      <c r="BM2414" s="104"/>
      <c r="BN2414" s="104"/>
      <c r="BO2414" s="104"/>
      <c r="BP2414" s="104"/>
      <c r="BQ2414" s="104"/>
      <c r="BR2414" s="104"/>
      <c r="BS2414" s="104"/>
      <c r="BT2414" s="104"/>
      <c r="BV2414" s="104"/>
      <c r="BW2414" s="104"/>
      <c r="BX2414" s="104"/>
      <c r="BY2414" s="104"/>
      <c r="BZ2414" s="104"/>
      <c r="CA2414" s="104"/>
      <c r="CB2414" s="104"/>
      <c r="CC2414" s="104"/>
      <c r="CD2414" s="104"/>
      <c r="CE2414" s="104"/>
      <c r="CF2414" s="104"/>
      <c r="CG2414" s="104"/>
      <c r="CJ2414" s="104"/>
      <c r="CL2414" s="104"/>
      <c r="CM2414" s="104"/>
      <c r="CN2414" s="104"/>
      <c r="CO2414" s="104"/>
      <c r="CP2414" s="104"/>
      <c r="CQ2414" s="104"/>
      <c r="CR2414" s="104"/>
      <c r="CS2414" s="104"/>
      <c r="CT2414" s="104"/>
      <c r="CU2414" s="104"/>
    </row>
    <row r="2415" spans="1:99" ht="13" x14ac:dyDescent="0.3">
      <c r="A2415" s="104"/>
      <c r="B2415" s="104"/>
      <c r="C2415" s="104"/>
      <c r="D2415" s="104"/>
      <c r="E2415" s="104"/>
      <c r="F2415" s="104"/>
      <c r="G2415" s="104"/>
      <c r="H2415" s="104"/>
      <c r="I2415" s="104"/>
      <c r="J2415" s="104"/>
      <c r="K2415" s="104"/>
      <c r="L2415" s="104"/>
      <c r="M2415" s="104"/>
      <c r="P2415" s="104"/>
      <c r="Q2415" s="104"/>
      <c r="U2415" s="104"/>
      <c r="AQ2415" s="104"/>
      <c r="AR2415" s="104"/>
      <c r="AS2415" s="104"/>
      <c r="AT2415" s="104"/>
      <c r="AU2415" s="104"/>
      <c r="AV2415" s="104"/>
      <c r="AW2415" s="104"/>
      <c r="AX2415" s="104"/>
      <c r="AY2415" s="104"/>
      <c r="BH2415" s="104"/>
      <c r="BJ2415" s="104"/>
      <c r="BK2415" s="104"/>
      <c r="BL2415" s="104"/>
      <c r="BM2415" s="104"/>
      <c r="BN2415" s="104"/>
      <c r="BO2415" s="104"/>
      <c r="BP2415" s="104"/>
      <c r="BQ2415" s="104"/>
      <c r="BR2415" s="104"/>
      <c r="BS2415" s="104"/>
      <c r="BT2415" s="104"/>
      <c r="BV2415" s="104"/>
      <c r="BW2415" s="104"/>
      <c r="BX2415" s="104"/>
      <c r="BY2415" s="104"/>
      <c r="BZ2415" s="104"/>
      <c r="CA2415" s="104"/>
      <c r="CB2415" s="104"/>
      <c r="CC2415" s="104"/>
      <c r="CD2415" s="104"/>
      <c r="CE2415" s="104"/>
      <c r="CF2415" s="104"/>
      <c r="CG2415" s="104"/>
      <c r="CJ2415" s="104"/>
      <c r="CL2415" s="104"/>
      <c r="CM2415" s="104"/>
      <c r="CN2415" s="104"/>
      <c r="CO2415" s="104"/>
      <c r="CP2415" s="104"/>
      <c r="CQ2415" s="104"/>
      <c r="CR2415" s="104"/>
      <c r="CS2415" s="104"/>
      <c r="CT2415" s="104"/>
      <c r="CU2415" s="104"/>
    </row>
    <row r="2416" spans="1:99" ht="13" x14ac:dyDescent="0.3">
      <c r="A2416" s="104"/>
      <c r="B2416" s="104"/>
      <c r="C2416" s="104"/>
      <c r="D2416" s="104"/>
      <c r="E2416" s="104"/>
      <c r="F2416" s="104"/>
      <c r="G2416" s="104"/>
      <c r="H2416" s="104"/>
      <c r="I2416" s="104"/>
      <c r="J2416" s="104"/>
      <c r="K2416" s="104"/>
      <c r="L2416" s="104"/>
      <c r="M2416" s="104"/>
      <c r="P2416" s="104"/>
      <c r="Q2416" s="104"/>
      <c r="U2416" s="104"/>
      <c r="AQ2416" s="104"/>
      <c r="AR2416" s="104"/>
      <c r="AS2416" s="104"/>
      <c r="AT2416" s="104"/>
      <c r="AU2416" s="104"/>
      <c r="AV2416" s="104"/>
      <c r="AW2416" s="104"/>
      <c r="AX2416" s="104"/>
      <c r="AY2416" s="104"/>
      <c r="BH2416" s="104"/>
      <c r="BJ2416" s="104"/>
      <c r="BK2416" s="104"/>
      <c r="BL2416" s="104"/>
      <c r="BM2416" s="104"/>
      <c r="BN2416" s="104"/>
      <c r="BO2416" s="104"/>
      <c r="BP2416" s="104"/>
      <c r="BQ2416" s="104"/>
      <c r="BR2416" s="104"/>
      <c r="BS2416" s="104"/>
      <c r="BT2416" s="104"/>
      <c r="BV2416" s="104"/>
      <c r="BW2416" s="104"/>
      <c r="BX2416" s="104"/>
      <c r="BY2416" s="104"/>
      <c r="BZ2416" s="104"/>
      <c r="CA2416" s="104"/>
      <c r="CB2416" s="104"/>
      <c r="CC2416" s="104"/>
      <c r="CD2416" s="104"/>
      <c r="CE2416" s="104"/>
      <c r="CF2416" s="104"/>
      <c r="CG2416" s="104"/>
      <c r="CJ2416" s="104"/>
      <c r="CL2416" s="104"/>
      <c r="CM2416" s="104"/>
      <c r="CN2416" s="104"/>
      <c r="CO2416" s="104"/>
      <c r="CP2416" s="104"/>
      <c r="CQ2416" s="104"/>
      <c r="CR2416" s="104"/>
      <c r="CS2416" s="104"/>
      <c r="CT2416" s="104"/>
      <c r="CU2416" s="104"/>
    </row>
    <row r="2417" spans="1:99" ht="13" x14ac:dyDescent="0.3">
      <c r="A2417" s="104"/>
      <c r="B2417" s="104"/>
      <c r="C2417" s="104"/>
      <c r="D2417" s="104"/>
      <c r="E2417" s="104"/>
      <c r="F2417" s="104"/>
      <c r="G2417" s="104"/>
      <c r="H2417" s="104"/>
      <c r="I2417" s="104"/>
      <c r="J2417" s="104"/>
      <c r="K2417" s="104"/>
      <c r="L2417" s="104"/>
      <c r="M2417" s="104"/>
      <c r="P2417" s="104"/>
      <c r="Q2417" s="104"/>
      <c r="U2417" s="104"/>
      <c r="AQ2417" s="104"/>
      <c r="AR2417" s="104"/>
      <c r="AS2417" s="104"/>
      <c r="AT2417" s="104"/>
      <c r="AU2417" s="104"/>
      <c r="AV2417" s="104"/>
      <c r="AW2417" s="104"/>
      <c r="AX2417" s="104"/>
      <c r="AY2417" s="104"/>
      <c r="BH2417" s="104"/>
      <c r="BJ2417" s="104"/>
      <c r="BK2417" s="104"/>
      <c r="BL2417" s="104"/>
      <c r="BM2417" s="104"/>
      <c r="BN2417" s="104"/>
      <c r="BO2417" s="104"/>
      <c r="BP2417" s="104"/>
      <c r="BQ2417" s="104"/>
      <c r="BR2417" s="104"/>
      <c r="BS2417" s="104"/>
      <c r="BT2417" s="104"/>
      <c r="BV2417" s="104"/>
      <c r="BW2417" s="104"/>
      <c r="BX2417" s="104"/>
      <c r="BY2417" s="104"/>
      <c r="BZ2417" s="104"/>
      <c r="CA2417" s="104"/>
      <c r="CB2417" s="104"/>
      <c r="CC2417" s="104"/>
      <c r="CD2417" s="104"/>
      <c r="CE2417" s="104"/>
      <c r="CF2417" s="104"/>
      <c r="CG2417" s="104"/>
      <c r="CJ2417" s="104"/>
      <c r="CL2417" s="104"/>
      <c r="CM2417" s="104"/>
      <c r="CN2417" s="104"/>
      <c r="CO2417" s="104"/>
      <c r="CP2417" s="104"/>
      <c r="CQ2417" s="104"/>
      <c r="CR2417" s="104"/>
      <c r="CS2417" s="104"/>
      <c r="CT2417" s="104"/>
      <c r="CU2417" s="104"/>
    </row>
    <row r="2418" spans="1:99" ht="13" x14ac:dyDescent="0.3">
      <c r="A2418" s="104"/>
      <c r="B2418" s="104"/>
      <c r="C2418" s="104"/>
      <c r="D2418" s="104"/>
      <c r="E2418" s="104"/>
      <c r="F2418" s="104"/>
      <c r="G2418" s="104"/>
      <c r="H2418" s="104"/>
      <c r="I2418" s="104"/>
      <c r="J2418" s="104"/>
      <c r="K2418" s="104"/>
      <c r="L2418" s="104"/>
      <c r="M2418" s="104"/>
      <c r="P2418" s="104"/>
      <c r="Q2418" s="104"/>
      <c r="U2418" s="104"/>
      <c r="AQ2418" s="104"/>
      <c r="AR2418" s="104"/>
      <c r="AS2418" s="104"/>
      <c r="AT2418" s="104"/>
      <c r="AU2418" s="104"/>
      <c r="AV2418" s="104"/>
      <c r="AW2418" s="104"/>
      <c r="AX2418" s="104"/>
      <c r="AY2418" s="104"/>
      <c r="BH2418" s="104"/>
      <c r="BJ2418" s="104"/>
      <c r="BK2418" s="104"/>
      <c r="BL2418" s="104"/>
      <c r="BM2418" s="104"/>
      <c r="BN2418" s="104"/>
      <c r="BO2418" s="104"/>
      <c r="BP2418" s="104"/>
      <c r="BQ2418" s="104"/>
      <c r="BR2418" s="104"/>
      <c r="BS2418" s="104"/>
      <c r="BT2418" s="104"/>
      <c r="BV2418" s="104"/>
      <c r="BW2418" s="104"/>
      <c r="BX2418" s="104"/>
      <c r="BY2418" s="104"/>
      <c r="BZ2418" s="104"/>
      <c r="CA2418" s="104"/>
      <c r="CB2418" s="104"/>
      <c r="CC2418" s="104"/>
      <c r="CD2418" s="104"/>
      <c r="CE2418" s="104"/>
      <c r="CF2418" s="104"/>
      <c r="CG2418" s="104"/>
      <c r="CJ2418" s="104"/>
      <c r="CL2418" s="104"/>
      <c r="CM2418" s="104"/>
      <c r="CN2418" s="104"/>
      <c r="CO2418" s="104"/>
      <c r="CP2418" s="104"/>
      <c r="CQ2418" s="104"/>
      <c r="CR2418" s="104"/>
      <c r="CS2418" s="104"/>
      <c r="CT2418" s="104"/>
      <c r="CU2418" s="104"/>
    </row>
    <row r="2419" spans="1:99" ht="13" x14ac:dyDescent="0.3">
      <c r="A2419" s="104"/>
      <c r="B2419" s="104"/>
      <c r="C2419" s="104"/>
      <c r="D2419" s="104"/>
      <c r="E2419" s="104"/>
      <c r="F2419" s="104"/>
      <c r="G2419" s="104"/>
      <c r="H2419" s="104"/>
      <c r="I2419" s="104"/>
      <c r="J2419" s="104"/>
      <c r="K2419" s="104"/>
      <c r="L2419" s="104"/>
      <c r="M2419" s="104"/>
      <c r="P2419" s="104"/>
      <c r="Q2419" s="104"/>
      <c r="U2419" s="104"/>
      <c r="AQ2419" s="104"/>
      <c r="AR2419" s="104"/>
      <c r="AS2419" s="104"/>
      <c r="AT2419" s="104"/>
      <c r="AU2419" s="104"/>
      <c r="AV2419" s="104"/>
      <c r="AW2419" s="104"/>
      <c r="AX2419" s="104"/>
      <c r="AY2419" s="104"/>
      <c r="BH2419" s="104"/>
      <c r="BJ2419" s="104"/>
      <c r="BK2419" s="104"/>
      <c r="BL2419" s="104"/>
      <c r="BM2419" s="104"/>
      <c r="BN2419" s="104"/>
      <c r="BO2419" s="104"/>
      <c r="BP2419" s="104"/>
      <c r="BQ2419" s="104"/>
      <c r="BR2419" s="104"/>
      <c r="BS2419" s="104"/>
      <c r="BT2419" s="104"/>
      <c r="BV2419" s="104"/>
      <c r="BW2419" s="104"/>
      <c r="BX2419" s="104"/>
      <c r="BY2419" s="104"/>
      <c r="BZ2419" s="104"/>
      <c r="CA2419" s="104"/>
      <c r="CB2419" s="104"/>
      <c r="CC2419" s="104"/>
      <c r="CD2419" s="104"/>
      <c r="CE2419" s="104"/>
      <c r="CF2419" s="104"/>
      <c r="CG2419" s="104"/>
      <c r="CJ2419" s="104"/>
      <c r="CL2419" s="104"/>
      <c r="CM2419" s="104"/>
      <c r="CN2419" s="104"/>
      <c r="CO2419" s="104"/>
      <c r="CP2419" s="104"/>
      <c r="CQ2419" s="104"/>
      <c r="CR2419" s="104"/>
      <c r="CS2419" s="104"/>
      <c r="CT2419" s="104"/>
      <c r="CU2419" s="104"/>
    </row>
    <row r="2420" spans="1:99" ht="13" x14ac:dyDescent="0.3">
      <c r="A2420" s="104"/>
      <c r="B2420" s="104"/>
      <c r="C2420" s="104"/>
      <c r="D2420" s="104"/>
      <c r="E2420" s="104"/>
      <c r="F2420" s="104"/>
      <c r="G2420" s="104"/>
      <c r="H2420" s="104"/>
      <c r="I2420" s="104"/>
      <c r="J2420" s="104"/>
      <c r="K2420" s="104"/>
      <c r="L2420" s="104"/>
      <c r="M2420" s="104"/>
      <c r="P2420" s="104"/>
      <c r="Q2420" s="104"/>
      <c r="U2420" s="104"/>
      <c r="AQ2420" s="104"/>
      <c r="AR2420" s="104"/>
      <c r="AS2420" s="104"/>
      <c r="AT2420" s="104"/>
      <c r="AU2420" s="104"/>
      <c r="AV2420" s="104"/>
      <c r="AW2420" s="104"/>
      <c r="AX2420" s="104"/>
      <c r="AY2420" s="104"/>
      <c r="BH2420" s="104"/>
      <c r="BJ2420" s="104"/>
      <c r="BK2420" s="104"/>
      <c r="BL2420" s="104"/>
      <c r="BM2420" s="104"/>
      <c r="BN2420" s="104"/>
      <c r="BO2420" s="104"/>
      <c r="BP2420" s="104"/>
      <c r="BQ2420" s="104"/>
      <c r="BR2420" s="104"/>
      <c r="BS2420" s="104"/>
      <c r="BT2420" s="104"/>
      <c r="BV2420" s="104"/>
      <c r="BW2420" s="104"/>
      <c r="BX2420" s="104"/>
      <c r="BY2420" s="104"/>
      <c r="BZ2420" s="104"/>
      <c r="CA2420" s="104"/>
      <c r="CB2420" s="104"/>
      <c r="CC2420" s="104"/>
      <c r="CD2420" s="104"/>
      <c r="CE2420" s="104"/>
      <c r="CF2420" s="104"/>
      <c r="CG2420" s="104"/>
      <c r="CJ2420" s="104"/>
      <c r="CL2420" s="104"/>
      <c r="CM2420" s="104"/>
      <c r="CN2420" s="104"/>
      <c r="CO2420" s="104"/>
      <c r="CP2420" s="104"/>
      <c r="CQ2420" s="104"/>
      <c r="CR2420" s="104"/>
      <c r="CS2420" s="104"/>
      <c r="CT2420" s="104"/>
      <c r="CU2420" s="104"/>
    </row>
    <row r="2421" spans="1:99" ht="13" x14ac:dyDescent="0.3">
      <c r="A2421" s="104"/>
      <c r="B2421" s="104"/>
      <c r="C2421" s="104"/>
      <c r="D2421" s="104"/>
      <c r="E2421" s="104"/>
      <c r="F2421" s="104"/>
      <c r="G2421" s="104"/>
      <c r="H2421" s="104"/>
      <c r="I2421" s="104"/>
      <c r="J2421" s="104"/>
      <c r="K2421" s="104"/>
      <c r="L2421" s="104"/>
      <c r="M2421" s="104"/>
      <c r="P2421" s="104"/>
      <c r="Q2421" s="104"/>
      <c r="U2421" s="104"/>
      <c r="AQ2421" s="104"/>
      <c r="AR2421" s="104"/>
      <c r="AS2421" s="104"/>
      <c r="AT2421" s="104"/>
      <c r="AU2421" s="104"/>
      <c r="AV2421" s="104"/>
      <c r="AW2421" s="104"/>
      <c r="AX2421" s="104"/>
      <c r="AY2421" s="104"/>
      <c r="BH2421" s="104"/>
      <c r="BJ2421" s="104"/>
      <c r="BK2421" s="104"/>
      <c r="BL2421" s="104"/>
      <c r="BM2421" s="104"/>
      <c r="BN2421" s="104"/>
      <c r="BO2421" s="104"/>
      <c r="BP2421" s="104"/>
      <c r="BQ2421" s="104"/>
      <c r="BR2421" s="104"/>
      <c r="BS2421" s="104"/>
      <c r="BT2421" s="104"/>
      <c r="BV2421" s="104"/>
      <c r="BW2421" s="104"/>
      <c r="BX2421" s="104"/>
      <c r="BY2421" s="104"/>
      <c r="BZ2421" s="104"/>
      <c r="CA2421" s="104"/>
      <c r="CB2421" s="104"/>
      <c r="CC2421" s="104"/>
      <c r="CD2421" s="104"/>
      <c r="CE2421" s="104"/>
      <c r="CF2421" s="104"/>
      <c r="CG2421" s="104"/>
      <c r="CJ2421" s="104"/>
      <c r="CL2421" s="104"/>
      <c r="CM2421" s="104"/>
      <c r="CN2421" s="104"/>
      <c r="CO2421" s="104"/>
      <c r="CP2421" s="104"/>
      <c r="CQ2421" s="104"/>
      <c r="CR2421" s="104"/>
      <c r="CS2421" s="104"/>
      <c r="CT2421" s="104"/>
      <c r="CU2421" s="104"/>
    </row>
    <row r="2422" spans="1:99" ht="13" x14ac:dyDescent="0.3">
      <c r="A2422" s="104"/>
      <c r="B2422" s="104"/>
      <c r="C2422" s="104"/>
      <c r="D2422" s="104"/>
      <c r="E2422" s="104"/>
      <c r="F2422" s="104"/>
      <c r="G2422" s="104"/>
      <c r="H2422" s="104"/>
      <c r="I2422" s="104"/>
      <c r="J2422" s="104"/>
      <c r="K2422" s="104"/>
      <c r="L2422" s="104"/>
      <c r="M2422" s="104"/>
      <c r="P2422" s="104"/>
      <c r="Q2422" s="104"/>
      <c r="U2422" s="104"/>
      <c r="AQ2422" s="104"/>
      <c r="AR2422" s="104"/>
      <c r="AS2422" s="104"/>
      <c r="AT2422" s="104"/>
      <c r="AU2422" s="104"/>
      <c r="AV2422" s="104"/>
      <c r="AW2422" s="104"/>
      <c r="AX2422" s="104"/>
      <c r="AY2422" s="104"/>
      <c r="BH2422" s="104"/>
      <c r="BJ2422" s="104"/>
      <c r="BK2422" s="104"/>
      <c r="BL2422" s="104"/>
      <c r="BM2422" s="104"/>
      <c r="BN2422" s="104"/>
      <c r="BO2422" s="104"/>
      <c r="BP2422" s="104"/>
      <c r="BQ2422" s="104"/>
      <c r="BR2422" s="104"/>
      <c r="BS2422" s="104"/>
      <c r="BT2422" s="104"/>
      <c r="BV2422" s="104"/>
      <c r="BW2422" s="104"/>
      <c r="BX2422" s="104"/>
      <c r="BY2422" s="104"/>
      <c r="BZ2422" s="104"/>
      <c r="CA2422" s="104"/>
      <c r="CB2422" s="104"/>
      <c r="CC2422" s="104"/>
      <c r="CD2422" s="104"/>
      <c r="CE2422" s="104"/>
      <c r="CF2422" s="104"/>
      <c r="CG2422" s="104"/>
      <c r="CJ2422" s="104"/>
      <c r="CL2422" s="104"/>
      <c r="CM2422" s="104"/>
      <c r="CN2422" s="104"/>
      <c r="CO2422" s="104"/>
      <c r="CP2422" s="104"/>
      <c r="CQ2422" s="104"/>
      <c r="CR2422" s="104"/>
      <c r="CS2422" s="104"/>
      <c r="CT2422" s="104"/>
      <c r="CU2422" s="104"/>
    </row>
    <row r="2423" spans="1:99" ht="13" x14ac:dyDescent="0.3">
      <c r="A2423" s="104"/>
      <c r="B2423" s="104"/>
      <c r="C2423" s="104"/>
      <c r="D2423" s="104"/>
      <c r="E2423" s="104"/>
      <c r="F2423" s="104"/>
      <c r="G2423" s="104"/>
      <c r="H2423" s="104"/>
      <c r="I2423" s="104"/>
      <c r="J2423" s="104"/>
      <c r="K2423" s="104"/>
      <c r="L2423" s="104"/>
      <c r="M2423" s="104"/>
      <c r="P2423" s="104"/>
      <c r="Q2423" s="104"/>
      <c r="U2423" s="104"/>
      <c r="AQ2423" s="104"/>
      <c r="AR2423" s="104"/>
      <c r="AS2423" s="104"/>
      <c r="AT2423" s="104"/>
      <c r="AU2423" s="104"/>
      <c r="AV2423" s="104"/>
      <c r="AW2423" s="104"/>
      <c r="AX2423" s="104"/>
      <c r="AY2423" s="104"/>
      <c r="BH2423" s="104"/>
      <c r="BJ2423" s="104"/>
      <c r="BK2423" s="104"/>
      <c r="BL2423" s="104"/>
      <c r="BM2423" s="104"/>
      <c r="BN2423" s="104"/>
      <c r="BO2423" s="104"/>
      <c r="BP2423" s="104"/>
      <c r="BQ2423" s="104"/>
      <c r="BR2423" s="104"/>
      <c r="BS2423" s="104"/>
      <c r="BT2423" s="104"/>
      <c r="BV2423" s="104"/>
      <c r="BW2423" s="104"/>
      <c r="BX2423" s="104"/>
      <c r="BY2423" s="104"/>
      <c r="BZ2423" s="104"/>
      <c r="CA2423" s="104"/>
      <c r="CB2423" s="104"/>
      <c r="CC2423" s="104"/>
      <c r="CD2423" s="104"/>
      <c r="CE2423" s="104"/>
      <c r="CF2423" s="104"/>
      <c r="CG2423" s="104"/>
      <c r="CJ2423" s="104"/>
      <c r="CL2423" s="104"/>
      <c r="CM2423" s="104"/>
      <c r="CN2423" s="104"/>
      <c r="CO2423" s="104"/>
      <c r="CP2423" s="104"/>
      <c r="CQ2423" s="104"/>
      <c r="CR2423" s="104"/>
      <c r="CS2423" s="104"/>
      <c r="CT2423" s="104"/>
      <c r="CU2423" s="104"/>
    </row>
    <row r="2424" spans="1:99" ht="13" x14ac:dyDescent="0.3">
      <c r="A2424" s="104"/>
      <c r="B2424" s="104"/>
      <c r="C2424" s="104"/>
      <c r="D2424" s="104"/>
      <c r="E2424" s="104"/>
      <c r="F2424" s="104"/>
      <c r="G2424" s="104"/>
      <c r="H2424" s="104"/>
      <c r="I2424" s="104"/>
      <c r="J2424" s="104"/>
      <c r="K2424" s="104"/>
      <c r="L2424" s="104"/>
      <c r="M2424" s="104"/>
      <c r="P2424" s="104"/>
      <c r="Q2424" s="104"/>
      <c r="U2424" s="104"/>
      <c r="AQ2424" s="104"/>
      <c r="AR2424" s="104"/>
      <c r="AS2424" s="104"/>
      <c r="AT2424" s="104"/>
      <c r="AU2424" s="104"/>
      <c r="AV2424" s="104"/>
      <c r="AW2424" s="104"/>
      <c r="AX2424" s="104"/>
      <c r="AY2424" s="104"/>
      <c r="BH2424" s="104"/>
      <c r="BJ2424" s="104"/>
      <c r="BK2424" s="104"/>
      <c r="BL2424" s="104"/>
      <c r="BM2424" s="104"/>
      <c r="BN2424" s="104"/>
      <c r="BO2424" s="104"/>
      <c r="BP2424" s="104"/>
      <c r="BQ2424" s="104"/>
      <c r="BR2424" s="104"/>
      <c r="BS2424" s="104"/>
      <c r="BT2424" s="104"/>
      <c r="BV2424" s="104"/>
      <c r="BW2424" s="104"/>
      <c r="BX2424" s="104"/>
      <c r="BY2424" s="104"/>
      <c r="BZ2424" s="104"/>
      <c r="CA2424" s="104"/>
      <c r="CB2424" s="104"/>
      <c r="CC2424" s="104"/>
      <c r="CD2424" s="104"/>
      <c r="CE2424" s="104"/>
      <c r="CF2424" s="104"/>
      <c r="CG2424" s="104"/>
      <c r="CJ2424" s="104"/>
      <c r="CL2424" s="104"/>
      <c r="CM2424" s="104"/>
      <c r="CN2424" s="104"/>
      <c r="CO2424" s="104"/>
      <c r="CP2424" s="104"/>
      <c r="CQ2424" s="104"/>
      <c r="CR2424" s="104"/>
      <c r="CS2424" s="104"/>
      <c r="CT2424" s="104"/>
      <c r="CU2424" s="104"/>
    </row>
    <row r="2425" spans="1:99" ht="13" x14ac:dyDescent="0.3">
      <c r="A2425" s="104"/>
      <c r="B2425" s="104"/>
      <c r="C2425" s="104"/>
      <c r="D2425" s="104"/>
      <c r="E2425" s="104"/>
      <c r="F2425" s="104"/>
      <c r="G2425" s="104"/>
      <c r="H2425" s="104"/>
      <c r="I2425" s="104"/>
      <c r="J2425" s="104"/>
      <c r="K2425" s="104"/>
      <c r="L2425" s="104"/>
      <c r="M2425" s="104"/>
      <c r="P2425" s="104"/>
      <c r="Q2425" s="104"/>
      <c r="U2425" s="104"/>
      <c r="AQ2425" s="104"/>
      <c r="AR2425" s="104"/>
      <c r="AS2425" s="104"/>
      <c r="AT2425" s="104"/>
      <c r="AU2425" s="104"/>
      <c r="AV2425" s="104"/>
      <c r="AW2425" s="104"/>
      <c r="AX2425" s="104"/>
      <c r="AY2425" s="104"/>
      <c r="BH2425" s="104"/>
      <c r="BJ2425" s="104"/>
      <c r="BK2425" s="104"/>
      <c r="BL2425" s="104"/>
      <c r="BM2425" s="104"/>
      <c r="BN2425" s="104"/>
      <c r="BO2425" s="104"/>
      <c r="BP2425" s="104"/>
      <c r="BQ2425" s="104"/>
      <c r="BR2425" s="104"/>
      <c r="BS2425" s="104"/>
      <c r="BT2425" s="104"/>
      <c r="BV2425" s="104"/>
      <c r="BW2425" s="104"/>
      <c r="BX2425" s="104"/>
      <c r="BY2425" s="104"/>
      <c r="BZ2425" s="104"/>
      <c r="CA2425" s="104"/>
      <c r="CB2425" s="104"/>
      <c r="CC2425" s="104"/>
      <c r="CD2425" s="104"/>
      <c r="CE2425" s="104"/>
      <c r="CF2425" s="104"/>
      <c r="CG2425" s="104"/>
      <c r="CJ2425" s="104"/>
      <c r="CL2425" s="104"/>
      <c r="CM2425" s="104"/>
      <c r="CN2425" s="104"/>
      <c r="CO2425" s="104"/>
      <c r="CP2425" s="104"/>
      <c r="CQ2425" s="104"/>
      <c r="CR2425" s="104"/>
      <c r="CS2425" s="104"/>
      <c r="CT2425" s="104"/>
      <c r="CU2425" s="104"/>
    </row>
    <row r="2426" spans="1:99" ht="13" x14ac:dyDescent="0.3">
      <c r="A2426" s="104"/>
      <c r="B2426" s="104"/>
      <c r="C2426" s="104"/>
      <c r="D2426" s="104"/>
      <c r="E2426" s="104"/>
      <c r="F2426" s="104"/>
      <c r="G2426" s="104"/>
      <c r="H2426" s="104"/>
      <c r="I2426" s="104"/>
      <c r="J2426" s="104"/>
      <c r="K2426" s="104"/>
      <c r="L2426" s="104"/>
      <c r="M2426" s="104"/>
      <c r="P2426" s="104"/>
      <c r="Q2426" s="104"/>
      <c r="U2426" s="104"/>
      <c r="AQ2426" s="104"/>
      <c r="AR2426" s="104"/>
      <c r="AS2426" s="104"/>
      <c r="AT2426" s="104"/>
      <c r="AU2426" s="104"/>
      <c r="AV2426" s="104"/>
      <c r="AW2426" s="104"/>
      <c r="AX2426" s="104"/>
      <c r="AY2426" s="104"/>
      <c r="BH2426" s="104"/>
      <c r="BJ2426" s="104"/>
      <c r="BK2426" s="104"/>
      <c r="BL2426" s="104"/>
      <c r="BM2426" s="104"/>
      <c r="BN2426" s="104"/>
      <c r="BO2426" s="104"/>
      <c r="BP2426" s="104"/>
      <c r="BQ2426" s="104"/>
      <c r="BR2426" s="104"/>
      <c r="BS2426" s="104"/>
      <c r="BT2426" s="104"/>
      <c r="BV2426" s="104"/>
      <c r="BW2426" s="104"/>
      <c r="BX2426" s="104"/>
      <c r="BY2426" s="104"/>
      <c r="BZ2426" s="104"/>
      <c r="CA2426" s="104"/>
      <c r="CB2426" s="104"/>
      <c r="CC2426" s="104"/>
      <c r="CD2426" s="104"/>
      <c r="CE2426" s="104"/>
      <c r="CF2426" s="104"/>
      <c r="CG2426" s="104"/>
      <c r="CJ2426" s="104"/>
      <c r="CL2426" s="104"/>
      <c r="CM2426" s="104"/>
      <c r="CN2426" s="104"/>
      <c r="CO2426" s="104"/>
      <c r="CP2426" s="104"/>
      <c r="CQ2426" s="104"/>
      <c r="CR2426" s="104"/>
      <c r="CS2426" s="104"/>
      <c r="CT2426" s="104"/>
      <c r="CU2426" s="104"/>
    </row>
    <row r="2427" spans="1:99" ht="13" x14ac:dyDescent="0.3">
      <c r="A2427" s="104"/>
      <c r="B2427" s="104"/>
      <c r="C2427" s="104"/>
      <c r="D2427" s="104"/>
      <c r="E2427" s="104"/>
      <c r="F2427" s="104"/>
      <c r="G2427" s="104"/>
      <c r="H2427" s="104"/>
      <c r="I2427" s="104"/>
      <c r="J2427" s="104"/>
      <c r="K2427" s="104"/>
      <c r="L2427" s="104"/>
      <c r="M2427" s="104"/>
      <c r="P2427" s="104"/>
      <c r="Q2427" s="104"/>
      <c r="U2427" s="104"/>
      <c r="AQ2427" s="104"/>
      <c r="AR2427" s="104"/>
      <c r="AS2427" s="104"/>
      <c r="AT2427" s="104"/>
      <c r="AU2427" s="104"/>
      <c r="AV2427" s="104"/>
      <c r="AW2427" s="104"/>
      <c r="AX2427" s="104"/>
      <c r="AY2427" s="104"/>
      <c r="BH2427" s="104"/>
      <c r="BJ2427" s="104"/>
      <c r="BK2427" s="104"/>
      <c r="BL2427" s="104"/>
      <c r="BM2427" s="104"/>
      <c r="BN2427" s="104"/>
      <c r="BO2427" s="104"/>
      <c r="BP2427" s="104"/>
      <c r="BQ2427" s="104"/>
      <c r="BR2427" s="104"/>
      <c r="BS2427" s="104"/>
      <c r="BT2427" s="104"/>
      <c r="BV2427" s="104"/>
      <c r="BW2427" s="104"/>
      <c r="BX2427" s="104"/>
      <c r="BY2427" s="104"/>
      <c r="BZ2427" s="104"/>
      <c r="CA2427" s="104"/>
      <c r="CB2427" s="104"/>
      <c r="CC2427" s="104"/>
      <c r="CD2427" s="104"/>
      <c r="CE2427" s="104"/>
      <c r="CF2427" s="104"/>
      <c r="CG2427" s="104"/>
      <c r="CJ2427" s="104"/>
      <c r="CL2427" s="104"/>
      <c r="CM2427" s="104"/>
      <c r="CN2427" s="104"/>
      <c r="CO2427" s="104"/>
      <c r="CP2427" s="104"/>
      <c r="CQ2427" s="104"/>
      <c r="CR2427" s="104"/>
      <c r="CS2427" s="104"/>
      <c r="CT2427" s="104"/>
      <c r="CU2427" s="104"/>
    </row>
    <row r="2428" spans="1:99" ht="13" x14ac:dyDescent="0.3">
      <c r="A2428" s="104"/>
      <c r="B2428" s="104"/>
      <c r="C2428" s="104"/>
      <c r="D2428" s="104"/>
      <c r="E2428" s="104"/>
      <c r="F2428" s="104"/>
      <c r="G2428" s="104"/>
      <c r="H2428" s="104"/>
      <c r="I2428" s="104"/>
      <c r="J2428" s="104"/>
      <c r="K2428" s="104"/>
      <c r="L2428" s="104"/>
      <c r="M2428" s="104"/>
      <c r="P2428" s="104"/>
      <c r="Q2428" s="104"/>
      <c r="U2428" s="104"/>
      <c r="AQ2428" s="104"/>
      <c r="AR2428" s="104"/>
      <c r="AS2428" s="104"/>
      <c r="AT2428" s="104"/>
      <c r="AU2428" s="104"/>
      <c r="AV2428" s="104"/>
      <c r="AW2428" s="104"/>
      <c r="AX2428" s="104"/>
      <c r="AY2428" s="104"/>
      <c r="BH2428" s="104"/>
      <c r="BJ2428" s="104"/>
      <c r="BK2428" s="104"/>
      <c r="BL2428" s="104"/>
      <c r="BM2428" s="104"/>
      <c r="BN2428" s="104"/>
      <c r="BO2428" s="104"/>
      <c r="BP2428" s="104"/>
      <c r="BQ2428" s="104"/>
      <c r="BR2428" s="104"/>
      <c r="BS2428" s="104"/>
      <c r="BT2428" s="104"/>
      <c r="BV2428" s="104"/>
      <c r="BW2428" s="104"/>
      <c r="BX2428" s="104"/>
      <c r="BY2428" s="104"/>
      <c r="BZ2428" s="104"/>
      <c r="CA2428" s="104"/>
      <c r="CB2428" s="104"/>
      <c r="CC2428" s="104"/>
      <c r="CD2428" s="104"/>
      <c r="CE2428" s="104"/>
      <c r="CF2428" s="104"/>
      <c r="CG2428" s="104"/>
      <c r="CJ2428" s="104"/>
      <c r="CL2428" s="104"/>
      <c r="CM2428" s="104"/>
      <c r="CN2428" s="104"/>
      <c r="CO2428" s="104"/>
      <c r="CP2428" s="104"/>
      <c r="CQ2428" s="104"/>
      <c r="CR2428" s="104"/>
      <c r="CS2428" s="104"/>
      <c r="CT2428" s="104"/>
      <c r="CU2428" s="104"/>
    </row>
    <row r="2429" spans="1:99" ht="13" x14ac:dyDescent="0.3">
      <c r="A2429" s="104"/>
      <c r="B2429" s="104"/>
      <c r="C2429" s="104"/>
      <c r="D2429" s="104"/>
      <c r="E2429" s="104"/>
      <c r="F2429" s="104"/>
      <c r="G2429" s="104"/>
      <c r="H2429" s="104"/>
      <c r="I2429" s="104"/>
      <c r="J2429" s="104"/>
      <c r="K2429" s="104"/>
      <c r="L2429" s="104"/>
      <c r="M2429" s="104"/>
      <c r="P2429" s="104"/>
      <c r="Q2429" s="104"/>
      <c r="U2429" s="104"/>
      <c r="AQ2429" s="104"/>
      <c r="AR2429" s="104"/>
      <c r="AS2429" s="104"/>
      <c r="AT2429" s="104"/>
      <c r="AU2429" s="104"/>
      <c r="AV2429" s="104"/>
      <c r="AW2429" s="104"/>
      <c r="AX2429" s="104"/>
      <c r="AY2429" s="104"/>
      <c r="BH2429" s="104"/>
      <c r="BJ2429" s="104"/>
      <c r="BK2429" s="104"/>
      <c r="BL2429" s="104"/>
      <c r="BM2429" s="104"/>
      <c r="BN2429" s="104"/>
      <c r="BO2429" s="104"/>
      <c r="BP2429" s="104"/>
      <c r="BQ2429" s="104"/>
      <c r="BR2429" s="104"/>
      <c r="BS2429" s="104"/>
      <c r="BT2429" s="104"/>
      <c r="BV2429" s="104"/>
      <c r="BW2429" s="104"/>
      <c r="BX2429" s="104"/>
      <c r="BY2429" s="104"/>
      <c r="BZ2429" s="104"/>
      <c r="CA2429" s="104"/>
      <c r="CB2429" s="104"/>
      <c r="CC2429" s="104"/>
      <c r="CD2429" s="104"/>
      <c r="CE2429" s="104"/>
      <c r="CF2429" s="104"/>
      <c r="CG2429" s="104"/>
      <c r="CJ2429" s="104"/>
      <c r="CL2429" s="104"/>
      <c r="CM2429" s="104"/>
      <c r="CN2429" s="104"/>
      <c r="CO2429" s="104"/>
      <c r="CP2429" s="104"/>
      <c r="CQ2429" s="104"/>
      <c r="CR2429" s="104"/>
      <c r="CS2429" s="104"/>
      <c r="CT2429" s="104"/>
      <c r="CU2429" s="104"/>
    </row>
    <row r="2430" spans="1:99" ht="13" x14ac:dyDescent="0.3">
      <c r="A2430" s="104"/>
      <c r="B2430" s="104"/>
      <c r="C2430" s="104"/>
      <c r="D2430" s="104"/>
      <c r="E2430" s="104"/>
      <c r="F2430" s="104"/>
      <c r="G2430" s="104"/>
      <c r="H2430" s="104"/>
      <c r="I2430" s="104"/>
      <c r="J2430" s="104"/>
      <c r="K2430" s="104"/>
      <c r="L2430" s="104"/>
      <c r="M2430" s="104"/>
      <c r="P2430" s="104"/>
      <c r="Q2430" s="104"/>
      <c r="U2430" s="104"/>
      <c r="AQ2430" s="104"/>
      <c r="AR2430" s="104"/>
      <c r="AS2430" s="104"/>
      <c r="AT2430" s="104"/>
      <c r="AU2430" s="104"/>
      <c r="AV2430" s="104"/>
      <c r="AW2430" s="104"/>
      <c r="AX2430" s="104"/>
      <c r="AY2430" s="104"/>
      <c r="BH2430" s="104"/>
      <c r="BJ2430" s="104"/>
      <c r="BK2430" s="104"/>
      <c r="BL2430" s="104"/>
      <c r="BM2430" s="104"/>
      <c r="BN2430" s="104"/>
      <c r="BO2430" s="104"/>
      <c r="BP2430" s="104"/>
      <c r="BQ2430" s="104"/>
      <c r="BR2430" s="104"/>
      <c r="BS2430" s="104"/>
      <c r="BT2430" s="104"/>
      <c r="BV2430" s="104"/>
      <c r="BW2430" s="104"/>
      <c r="BX2430" s="104"/>
      <c r="BY2430" s="104"/>
      <c r="BZ2430" s="104"/>
      <c r="CA2430" s="104"/>
      <c r="CB2430" s="104"/>
      <c r="CC2430" s="104"/>
      <c r="CD2430" s="104"/>
      <c r="CE2430" s="104"/>
      <c r="CF2430" s="104"/>
      <c r="CG2430" s="104"/>
      <c r="CJ2430" s="104"/>
      <c r="CL2430" s="104"/>
      <c r="CM2430" s="104"/>
      <c r="CN2430" s="104"/>
      <c r="CO2430" s="104"/>
      <c r="CP2430" s="104"/>
      <c r="CQ2430" s="104"/>
      <c r="CR2430" s="104"/>
      <c r="CS2430" s="104"/>
      <c r="CT2430" s="104"/>
      <c r="CU2430" s="104"/>
    </row>
    <row r="2431" spans="1:99" ht="13" x14ac:dyDescent="0.3">
      <c r="A2431" s="104"/>
      <c r="B2431" s="104"/>
      <c r="C2431" s="104"/>
      <c r="D2431" s="104"/>
      <c r="E2431" s="104"/>
      <c r="F2431" s="104"/>
      <c r="G2431" s="104"/>
      <c r="H2431" s="104"/>
      <c r="I2431" s="104"/>
      <c r="J2431" s="104"/>
      <c r="K2431" s="104"/>
      <c r="L2431" s="104"/>
      <c r="M2431" s="104"/>
      <c r="P2431" s="104"/>
      <c r="Q2431" s="104"/>
      <c r="U2431" s="104"/>
      <c r="AQ2431" s="104"/>
      <c r="AR2431" s="104"/>
      <c r="AS2431" s="104"/>
      <c r="AT2431" s="104"/>
      <c r="AU2431" s="104"/>
      <c r="AV2431" s="104"/>
      <c r="AW2431" s="104"/>
      <c r="AX2431" s="104"/>
      <c r="AY2431" s="104"/>
      <c r="BH2431" s="104"/>
      <c r="BJ2431" s="104"/>
      <c r="BK2431" s="104"/>
      <c r="BL2431" s="104"/>
      <c r="BM2431" s="104"/>
      <c r="BN2431" s="104"/>
      <c r="BO2431" s="104"/>
      <c r="BP2431" s="104"/>
      <c r="BQ2431" s="104"/>
      <c r="BR2431" s="104"/>
      <c r="BS2431" s="104"/>
      <c r="BT2431" s="104"/>
      <c r="BV2431" s="104"/>
      <c r="BW2431" s="104"/>
      <c r="BX2431" s="104"/>
      <c r="BY2431" s="104"/>
      <c r="BZ2431" s="104"/>
      <c r="CA2431" s="104"/>
      <c r="CB2431" s="104"/>
      <c r="CC2431" s="104"/>
      <c r="CD2431" s="104"/>
      <c r="CE2431" s="104"/>
      <c r="CF2431" s="104"/>
      <c r="CG2431" s="104"/>
      <c r="CJ2431" s="104"/>
      <c r="CL2431" s="104"/>
      <c r="CM2431" s="104"/>
      <c r="CN2431" s="104"/>
      <c r="CO2431" s="104"/>
      <c r="CP2431" s="104"/>
      <c r="CQ2431" s="104"/>
      <c r="CR2431" s="104"/>
      <c r="CS2431" s="104"/>
      <c r="CT2431" s="104"/>
      <c r="CU2431" s="104"/>
    </row>
    <row r="2432" spans="1:99" ht="13" x14ac:dyDescent="0.3">
      <c r="A2432" s="104"/>
      <c r="B2432" s="104"/>
      <c r="C2432" s="104"/>
      <c r="D2432" s="104"/>
      <c r="E2432" s="104"/>
      <c r="F2432" s="104"/>
      <c r="G2432" s="104"/>
      <c r="H2432" s="104"/>
      <c r="I2432" s="104"/>
      <c r="J2432" s="104"/>
      <c r="K2432" s="104"/>
      <c r="L2432" s="104"/>
      <c r="M2432" s="104"/>
      <c r="P2432" s="104"/>
      <c r="Q2432" s="104"/>
      <c r="U2432" s="104"/>
      <c r="AQ2432" s="104"/>
      <c r="AR2432" s="104"/>
      <c r="AS2432" s="104"/>
      <c r="AT2432" s="104"/>
      <c r="AU2432" s="104"/>
      <c r="AV2432" s="104"/>
      <c r="AW2432" s="104"/>
      <c r="AX2432" s="104"/>
      <c r="AY2432" s="104"/>
      <c r="BH2432" s="104"/>
      <c r="BJ2432" s="104"/>
      <c r="BK2432" s="104"/>
      <c r="BL2432" s="104"/>
      <c r="BM2432" s="104"/>
      <c r="BN2432" s="104"/>
      <c r="BO2432" s="104"/>
      <c r="BP2432" s="104"/>
      <c r="BQ2432" s="104"/>
      <c r="BR2432" s="104"/>
      <c r="BS2432" s="104"/>
      <c r="BT2432" s="104"/>
      <c r="BV2432" s="104"/>
      <c r="BW2432" s="104"/>
      <c r="BX2432" s="104"/>
      <c r="BY2432" s="104"/>
      <c r="BZ2432" s="104"/>
      <c r="CA2432" s="104"/>
      <c r="CB2432" s="104"/>
      <c r="CC2432" s="104"/>
      <c r="CD2432" s="104"/>
      <c r="CE2432" s="104"/>
      <c r="CF2432" s="104"/>
      <c r="CG2432" s="104"/>
      <c r="CJ2432" s="104"/>
      <c r="CL2432" s="104"/>
      <c r="CM2432" s="104"/>
      <c r="CN2432" s="104"/>
      <c r="CO2432" s="104"/>
      <c r="CP2432" s="104"/>
      <c r="CQ2432" s="104"/>
      <c r="CR2432" s="104"/>
      <c r="CS2432" s="104"/>
      <c r="CT2432" s="104"/>
      <c r="CU2432" s="104"/>
    </row>
    <row r="2433" spans="1:99" ht="13" x14ac:dyDescent="0.3">
      <c r="A2433" s="104"/>
      <c r="B2433" s="104"/>
      <c r="C2433" s="104"/>
      <c r="D2433" s="104"/>
      <c r="E2433" s="104"/>
      <c r="F2433" s="104"/>
      <c r="G2433" s="104"/>
      <c r="H2433" s="104"/>
      <c r="I2433" s="104"/>
      <c r="J2433" s="104"/>
      <c r="K2433" s="104"/>
      <c r="L2433" s="104"/>
      <c r="M2433" s="104"/>
      <c r="P2433" s="104"/>
      <c r="Q2433" s="104"/>
      <c r="U2433" s="104"/>
      <c r="AQ2433" s="104"/>
      <c r="AR2433" s="104"/>
      <c r="AS2433" s="104"/>
      <c r="AT2433" s="104"/>
      <c r="AU2433" s="104"/>
      <c r="AV2433" s="104"/>
      <c r="AW2433" s="104"/>
      <c r="AX2433" s="104"/>
      <c r="AY2433" s="104"/>
      <c r="BH2433" s="104"/>
      <c r="BJ2433" s="104"/>
      <c r="BK2433" s="104"/>
      <c r="BL2433" s="104"/>
      <c r="BM2433" s="104"/>
      <c r="BN2433" s="104"/>
      <c r="BO2433" s="104"/>
      <c r="BP2433" s="104"/>
      <c r="BQ2433" s="104"/>
      <c r="BR2433" s="104"/>
      <c r="BS2433" s="104"/>
      <c r="BT2433" s="104"/>
      <c r="BV2433" s="104"/>
      <c r="BW2433" s="104"/>
      <c r="BX2433" s="104"/>
      <c r="BY2433" s="104"/>
      <c r="BZ2433" s="104"/>
      <c r="CA2433" s="104"/>
      <c r="CB2433" s="104"/>
      <c r="CC2433" s="104"/>
      <c r="CD2433" s="104"/>
      <c r="CE2433" s="104"/>
      <c r="CF2433" s="104"/>
      <c r="CG2433" s="104"/>
      <c r="CJ2433" s="104"/>
      <c r="CL2433" s="104"/>
      <c r="CM2433" s="104"/>
      <c r="CN2433" s="104"/>
      <c r="CO2433" s="104"/>
      <c r="CP2433" s="104"/>
      <c r="CQ2433" s="104"/>
      <c r="CR2433" s="104"/>
      <c r="CS2433" s="104"/>
      <c r="CT2433" s="104"/>
      <c r="CU2433" s="104"/>
    </row>
    <row r="2434" spans="1:99" ht="13" x14ac:dyDescent="0.3">
      <c r="A2434" s="104"/>
      <c r="B2434" s="104"/>
      <c r="C2434" s="104"/>
      <c r="D2434" s="104"/>
      <c r="E2434" s="104"/>
      <c r="F2434" s="104"/>
      <c r="G2434" s="104"/>
      <c r="H2434" s="104"/>
      <c r="I2434" s="104"/>
      <c r="J2434" s="104"/>
      <c r="K2434" s="104"/>
      <c r="L2434" s="104"/>
      <c r="M2434" s="104"/>
      <c r="P2434" s="104"/>
      <c r="Q2434" s="104"/>
      <c r="U2434" s="104"/>
      <c r="AQ2434" s="104"/>
      <c r="AR2434" s="104"/>
      <c r="AS2434" s="104"/>
      <c r="AT2434" s="104"/>
      <c r="AU2434" s="104"/>
      <c r="AV2434" s="104"/>
      <c r="AW2434" s="104"/>
      <c r="AX2434" s="104"/>
      <c r="AY2434" s="104"/>
      <c r="BH2434" s="104"/>
      <c r="BJ2434" s="104"/>
      <c r="BK2434" s="104"/>
      <c r="BL2434" s="104"/>
      <c r="BM2434" s="104"/>
      <c r="BN2434" s="104"/>
      <c r="BO2434" s="104"/>
      <c r="BP2434" s="104"/>
      <c r="BQ2434" s="104"/>
      <c r="BR2434" s="104"/>
      <c r="BS2434" s="104"/>
      <c r="BT2434" s="104"/>
      <c r="BV2434" s="104"/>
      <c r="BW2434" s="104"/>
      <c r="BX2434" s="104"/>
      <c r="BY2434" s="104"/>
      <c r="BZ2434" s="104"/>
      <c r="CA2434" s="104"/>
      <c r="CB2434" s="104"/>
      <c r="CC2434" s="104"/>
      <c r="CD2434" s="104"/>
      <c r="CE2434" s="104"/>
      <c r="CF2434" s="104"/>
      <c r="CG2434" s="104"/>
      <c r="CJ2434" s="104"/>
      <c r="CL2434" s="104"/>
      <c r="CM2434" s="104"/>
      <c r="CN2434" s="104"/>
      <c r="CO2434" s="104"/>
      <c r="CP2434" s="104"/>
      <c r="CQ2434" s="104"/>
      <c r="CR2434" s="104"/>
      <c r="CS2434" s="104"/>
      <c r="CT2434" s="104"/>
      <c r="CU2434" s="104"/>
    </row>
    <row r="2435" spans="1:99" ht="13" x14ac:dyDescent="0.3">
      <c r="A2435" s="104"/>
      <c r="B2435" s="104"/>
      <c r="C2435" s="104"/>
      <c r="D2435" s="104"/>
      <c r="E2435" s="104"/>
      <c r="F2435" s="104"/>
      <c r="G2435" s="104"/>
      <c r="H2435" s="104"/>
      <c r="I2435" s="104"/>
      <c r="J2435" s="104"/>
      <c r="K2435" s="104"/>
      <c r="L2435" s="104"/>
      <c r="M2435" s="104"/>
      <c r="P2435" s="104"/>
      <c r="Q2435" s="104"/>
      <c r="U2435" s="104"/>
      <c r="AQ2435" s="104"/>
      <c r="AR2435" s="104"/>
      <c r="AS2435" s="104"/>
      <c r="AT2435" s="104"/>
      <c r="AU2435" s="104"/>
      <c r="AV2435" s="104"/>
      <c r="AW2435" s="104"/>
      <c r="AX2435" s="104"/>
      <c r="AY2435" s="104"/>
      <c r="BH2435" s="104"/>
      <c r="BJ2435" s="104"/>
      <c r="BK2435" s="104"/>
      <c r="BL2435" s="104"/>
      <c r="BM2435" s="104"/>
      <c r="BN2435" s="104"/>
      <c r="BO2435" s="104"/>
      <c r="BP2435" s="104"/>
      <c r="BQ2435" s="104"/>
      <c r="BR2435" s="104"/>
      <c r="BS2435" s="104"/>
      <c r="BT2435" s="104"/>
      <c r="BV2435" s="104"/>
      <c r="BW2435" s="104"/>
      <c r="BX2435" s="104"/>
      <c r="BY2435" s="104"/>
      <c r="BZ2435" s="104"/>
      <c r="CA2435" s="104"/>
      <c r="CB2435" s="104"/>
      <c r="CC2435" s="104"/>
      <c r="CD2435" s="104"/>
      <c r="CE2435" s="104"/>
      <c r="CF2435" s="104"/>
      <c r="CG2435" s="104"/>
      <c r="CJ2435" s="104"/>
      <c r="CL2435" s="104"/>
      <c r="CM2435" s="104"/>
      <c r="CN2435" s="104"/>
      <c r="CO2435" s="104"/>
      <c r="CP2435" s="104"/>
      <c r="CQ2435" s="104"/>
      <c r="CR2435" s="104"/>
      <c r="CS2435" s="104"/>
      <c r="CT2435" s="104"/>
      <c r="CU2435" s="104"/>
    </row>
    <row r="2436" spans="1:99" ht="13" x14ac:dyDescent="0.3">
      <c r="A2436" s="104"/>
      <c r="B2436" s="104"/>
      <c r="C2436" s="104"/>
      <c r="D2436" s="104"/>
      <c r="E2436" s="104"/>
      <c r="F2436" s="104"/>
      <c r="G2436" s="104"/>
      <c r="H2436" s="104"/>
      <c r="I2436" s="104"/>
      <c r="J2436" s="104"/>
      <c r="K2436" s="104"/>
      <c r="L2436" s="104"/>
      <c r="M2436" s="104"/>
      <c r="P2436" s="104"/>
      <c r="Q2436" s="104"/>
      <c r="U2436" s="104"/>
      <c r="AQ2436" s="104"/>
      <c r="AR2436" s="104"/>
      <c r="AS2436" s="104"/>
      <c r="AT2436" s="104"/>
      <c r="AU2436" s="104"/>
      <c r="AV2436" s="104"/>
      <c r="AW2436" s="104"/>
      <c r="AX2436" s="104"/>
      <c r="AY2436" s="104"/>
      <c r="BH2436" s="104"/>
      <c r="BJ2436" s="104"/>
      <c r="BK2436" s="104"/>
      <c r="BL2436" s="104"/>
      <c r="BM2436" s="104"/>
      <c r="BN2436" s="104"/>
      <c r="BO2436" s="104"/>
      <c r="BP2436" s="104"/>
      <c r="BQ2436" s="104"/>
      <c r="BR2436" s="104"/>
      <c r="BS2436" s="104"/>
      <c r="BT2436" s="104"/>
      <c r="BV2436" s="104"/>
      <c r="BW2436" s="104"/>
      <c r="BX2436" s="104"/>
      <c r="BY2436" s="104"/>
      <c r="BZ2436" s="104"/>
      <c r="CA2436" s="104"/>
      <c r="CB2436" s="104"/>
      <c r="CC2436" s="104"/>
      <c r="CD2436" s="104"/>
      <c r="CE2436" s="104"/>
      <c r="CF2436" s="104"/>
      <c r="CG2436" s="104"/>
      <c r="CJ2436" s="104"/>
      <c r="CL2436" s="104"/>
      <c r="CM2436" s="104"/>
      <c r="CN2436" s="104"/>
      <c r="CO2436" s="104"/>
      <c r="CP2436" s="104"/>
      <c r="CQ2436" s="104"/>
      <c r="CR2436" s="104"/>
      <c r="CS2436" s="104"/>
      <c r="CT2436" s="104"/>
      <c r="CU2436" s="104"/>
    </row>
    <row r="2437" spans="1:99" ht="13" x14ac:dyDescent="0.3">
      <c r="A2437" s="104"/>
      <c r="B2437" s="104"/>
      <c r="C2437" s="104"/>
      <c r="D2437" s="104"/>
      <c r="E2437" s="104"/>
      <c r="F2437" s="104"/>
      <c r="G2437" s="104"/>
      <c r="H2437" s="104"/>
      <c r="I2437" s="104"/>
      <c r="J2437" s="104"/>
      <c r="K2437" s="104"/>
      <c r="L2437" s="104"/>
      <c r="M2437" s="104"/>
      <c r="P2437" s="104"/>
      <c r="Q2437" s="104"/>
      <c r="U2437" s="104"/>
      <c r="AQ2437" s="104"/>
      <c r="AR2437" s="104"/>
      <c r="AS2437" s="104"/>
      <c r="AT2437" s="104"/>
      <c r="AU2437" s="104"/>
      <c r="AV2437" s="104"/>
      <c r="AW2437" s="104"/>
      <c r="AX2437" s="104"/>
      <c r="AY2437" s="104"/>
      <c r="BH2437" s="104"/>
      <c r="BJ2437" s="104"/>
      <c r="BK2437" s="104"/>
      <c r="BL2437" s="104"/>
      <c r="BM2437" s="104"/>
      <c r="BN2437" s="104"/>
      <c r="BO2437" s="104"/>
      <c r="BP2437" s="104"/>
      <c r="BQ2437" s="104"/>
      <c r="BR2437" s="104"/>
      <c r="BS2437" s="104"/>
      <c r="BT2437" s="104"/>
      <c r="BV2437" s="104"/>
      <c r="BW2437" s="104"/>
      <c r="BX2437" s="104"/>
      <c r="BY2437" s="104"/>
      <c r="BZ2437" s="104"/>
      <c r="CA2437" s="104"/>
      <c r="CB2437" s="104"/>
      <c r="CC2437" s="104"/>
      <c r="CD2437" s="104"/>
      <c r="CE2437" s="104"/>
      <c r="CF2437" s="104"/>
      <c r="CG2437" s="104"/>
      <c r="CJ2437" s="104"/>
      <c r="CL2437" s="104"/>
      <c r="CM2437" s="104"/>
      <c r="CN2437" s="104"/>
      <c r="CO2437" s="104"/>
      <c r="CP2437" s="104"/>
      <c r="CQ2437" s="104"/>
      <c r="CR2437" s="104"/>
      <c r="CS2437" s="104"/>
      <c r="CT2437" s="104"/>
      <c r="CU2437" s="104"/>
    </row>
    <row r="2438" spans="1:99" ht="13" x14ac:dyDescent="0.3">
      <c r="A2438" s="104"/>
      <c r="B2438" s="104"/>
      <c r="C2438" s="104"/>
      <c r="D2438" s="104"/>
      <c r="E2438" s="104"/>
      <c r="F2438" s="104"/>
      <c r="G2438" s="104"/>
      <c r="H2438" s="104"/>
      <c r="I2438" s="104"/>
      <c r="J2438" s="104"/>
      <c r="K2438" s="104"/>
      <c r="L2438" s="104"/>
      <c r="M2438" s="104"/>
      <c r="P2438" s="104"/>
      <c r="Q2438" s="104"/>
      <c r="U2438" s="104"/>
      <c r="AQ2438" s="104"/>
      <c r="AR2438" s="104"/>
      <c r="AS2438" s="104"/>
      <c r="AT2438" s="104"/>
      <c r="AU2438" s="104"/>
      <c r="AV2438" s="104"/>
      <c r="AW2438" s="104"/>
      <c r="AX2438" s="104"/>
      <c r="AY2438" s="104"/>
      <c r="BH2438" s="104"/>
      <c r="BJ2438" s="104"/>
      <c r="BK2438" s="104"/>
      <c r="BL2438" s="104"/>
      <c r="BM2438" s="104"/>
      <c r="BN2438" s="104"/>
      <c r="BO2438" s="104"/>
      <c r="BP2438" s="104"/>
      <c r="BQ2438" s="104"/>
      <c r="BR2438" s="104"/>
      <c r="BS2438" s="104"/>
      <c r="BT2438" s="104"/>
      <c r="BV2438" s="104"/>
      <c r="BW2438" s="104"/>
      <c r="BX2438" s="104"/>
      <c r="BY2438" s="104"/>
      <c r="BZ2438" s="104"/>
      <c r="CA2438" s="104"/>
      <c r="CB2438" s="104"/>
      <c r="CC2438" s="104"/>
      <c r="CD2438" s="104"/>
      <c r="CE2438" s="104"/>
      <c r="CF2438" s="104"/>
      <c r="CG2438" s="104"/>
      <c r="CJ2438" s="104"/>
      <c r="CL2438" s="104"/>
      <c r="CM2438" s="104"/>
      <c r="CN2438" s="104"/>
      <c r="CO2438" s="104"/>
      <c r="CP2438" s="104"/>
      <c r="CQ2438" s="104"/>
      <c r="CR2438" s="104"/>
      <c r="CS2438" s="104"/>
      <c r="CT2438" s="104"/>
      <c r="CU2438" s="104"/>
    </row>
    <row r="2439" spans="1:99" ht="13" x14ac:dyDescent="0.3">
      <c r="A2439" s="104"/>
      <c r="B2439" s="104"/>
      <c r="C2439" s="104"/>
      <c r="D2439" s="104"/>
      <c r="E2439" s="104"/>
      <c r="F2439" s="104"/>
      <c r="G2439" s="104"/>
      <c r="H2439" s="104"/>
      <c r="I2439" s="104"/>
      <c r="J2439" s="104"/>
      <c r="K2439" s="104"/>
      <c r="L2439" s="104"/>
      <c r="M2439" s="104"/>
      <c r="P2439" s="104"/>
      <c r="Q2439" s="104"/>
      <c r="U2439" s="104"/>
      <c r="AQ2439" s="104"/>
      <c r="AR2439" s="104"/>
      <c r="AS2439" s="104"/>
      <c r="AT2439" s="104"/>
      <c r="AU2439" s="104"/>
      <c r="AV2439" s="104"/>
      <c r="AW2439" s="104"/>
      <c r="AX2439" s="104"/>
      <c r="AY2439" s="104"/>
      <c r="BH2439" s="104"/>
      <c r="BJ2439" s="104"/>
      <c r="BK2439" s="104"/>
      <c r="BL2439" s="104"/>
      <c r="BM2439" s="104"/>
      <c r="BN2439" s="104"/>
      <c r="BO2439" s="104"/>
      <c r="BP2439" s="104"/>
      <c r="BQ2439" s="104"/>
      <c r="BR2439" s="104"/>
      <c r="BS2439" s="104"/>
      <c r="BT2439" s="104"/>
      <c r="BV2439" s="104"/>
      <c r="BW2439" s="104"/>
      <c r="BX2439" s="104"/>
      <c r="BY2439" s="104"/>
      <c r="BZ2439" s="104"/>
      <c r="CA2439" s="104"/>
      <c r="CB2439" s="104"/>
      <c r="CC2439" s="104"/>
      <c r="CD2439" s="104"/>
      <c r="CE2439" s="104"/>
      <c r="CF2439" s="104"/>
      <c r="CG2439" s="104"/>
      <c r="CJ2439" s="104"/>
      <c r="CL2439" s="104"/>
      <c r="CM2439" s="104"/>
      <c r="CN2439" s="104"/>
      <c r="CO2439" s="104"/>
      <c r="CP2439" s="104"/>
      <c r="CQ2439" s="104"/>
      <c r="CR2439" s="104"/>
      <c r="CS2439" s="104"/>
      <c r="CT2439" s="104"/>
      <c r="CU2439" s="104"/>
    </row>
    <row r="2440" spans="1:99" ht="13" x14ac:dyDescent="0.3">
      <c r="A2440" s="104"/>
      <c r="B2440" s="104"/>
      <c r="C2440" s="104"/>
      <c r="D2440" s="104"/>
      <c r="E2440" s="104"/>
      <c r="F2440" s="104"/>
      <c r="G2440" s="104"/>
      <c r="H2440" s="104"/>
      <c r="I2440" s="104"/>
      <c r="J2440" s="104"/>
      <c r="K2440" s="104"/>
      <c r="L2440" s="104"/>
      <c r="M2440" s="104"/>
      <c r="P2440" s="104"/>
      <c r="Q2440" s="104"/>
      <c r="U2440" s="104"/>
      <c r="AQ2440" s="104"/>
      <c r="AR2440" s="104"/>
      <c r="AS2440" s="104"/>
      <c r="AT2440" s="104"/>
      <c r="AU2440" s="104"/>
      <c r="AV2440" s="104"/>
      <c r="AW2440" s="104"/>
      <c r="AX2440" s="104"/>
      <c r="AY2440" s="104"/>
      <c r="BH2440" s="104"/>
      <c r="BJ2440" s="104"/>
      <c r="BK2440" s="104"/>
      <c r="BL2440" s="104"/>
      <c r="BM2440" s="104"/>
      <c r="BN2440" s="104"/>
      <c r="BO2440" s="104"/>
      <c r="BP2440" s="104"/>
      <c r="BQ2440" s="104"/>
      <c r="BR2440" s="104"/>
      <c r="BS2440" s="104"/>
      <c r="BT2440" s="104"/>
      <c r="BV2440" s="104"/>
      <c r="BW2440" s="104"/>
      <c r="BX2440" s="104"/>
      <c r="BY2440" s="104"/>
      <c r="BZ2440" s="104"/>
      <c r="CA2440" s="104"/>
      <c r="CB2440" s="104"/>
      <c r="CC2440" s="104"/>
      <c r="CD2440" s="104"/>
      <c r="CE2440" s="104"/>
      <c r="CF2440" s="104"/>
      <c r="CG2440" s="104"/>
      <c r="CJ2440" s="104"/>
      <c r="CL2440" s="104"/>
      <c r="CM2440" s="104"/>
      <c r="CN2440" s="104"/>
      <c r="CO2440" s="104"/>
      <c r="CP2440" s="104"/>
      <c r="CQ2440" s="104"/>
      <c r="CR2440" s="104"/>
      <c r="CS2440" s="104"/>
      <c r="CT2440" s="104"/>
      <c r="CU2440" s="104"/>
    </row>
    <row r="2441" spans="1:99" ht="13" x14ac:dyDescent="0.3">
      <c r="A2441" s="104"/>
      <c r="B2441" s="104"/>
      <c r="C2441" s="104"/>
      <c r="D2441" s="104"/>
      <c r="E2441" s="104"/>
      <c r="F2441" s="104"/>
      <c r="G2441" s="104"/>
      <c r="H2441" s="104"/>
      <c r="I2441" s="104"/>
      <c r="J2441" s="104"/>
      <c r="K2441" s="104"/>
      <c r="L2441" s="104"/>
      <c r="M2441" s="104"/>
      <c r="P2441" s="104"/>
      <c r="Q2441" s="104"/>
      <c r="U2441" s="104"/>
      <c r="AQ2441" s="104"/>
      <c r="AR2441" s="104"/>
      <c r="AS2441" s="104"/>
      <c r="AT2441" s="104"/>
      <c r="AU2441" s="104"/>
      <c r="AV2441" s="104"/>
      <c r="AW2441" s="104"/>
      <c r="AX2441" s="104"/>
      <c r="AY2441" s="104"/>
      <c r="BH2441" s="104"/>
      <c r="BJ2441" s="104"/>
      <c r="BK2441" s="104"/>
      <c r="BL2441" s="104"/>
      <c r="BM2441" s="104"/>
      <c r="BN2441" s="104"/>
      <c r="BO2441" s="104"/>
      <c r="BP2441" s="104"/>
      <c r="BQ2441" s="104"/>
      <c r="BR2441" s="104"/>
      <c r="BS2441" s="104"/>
      <c r="BT2441" s="104"/>
      <c r="BV2441" s="104"/>
      <c r="BW2441" s="104"/>
      <c r="BX2441" s="104"/>
      <c r="BY2441" s="104"/>
      <c r="BZ2441" s="104"/>
      <c r="CA2441" s="104"/>
      <c r="CB2441" s="104"/>
      <c r="CC2441" s="104"/>
      <c r="CD2441" s="104"/>
      <c r="CE2441" s="104"/>
      <c r="CF2441" s="104"/>
      <c r="CG2441" s="104"/>
      <c r="CJ2441" s="104"/>
      <c r="CL2441" s="104"/>
      <c r="CM2441" s="104"/>
      <c r="CN2441" s="104"/>
      <c r="CO2441" s="104"/>
      <c r="CP2441" s="104"/>
      <c r="CQ2441" s="104"/>
      <c r="CR2441" s="104"/>
      <c r="CS2441" s="104"/>
      <c r="CT2441" s="104"/>
      <c r="CU2441" s="104"/>
    </row>
    <row r="2442" spans="1:99" ht="13" x14ac:dyDescent="0.3">
      <c r="A2442" s="104"/>
      <c r="B2442" s="104"/>
      <c r="C2442" s="104"/>
      <c r="D2442" s="104"/>
      <c r="E2442" s="104"/>
      <c r="F2442" s="104"/>
      <c r="G2442" s="104"/>
      <c r="H2442" s="104"/>
      <c r="I2442" s="104"/>
      <c r="J2442" s="104"/>
      <c r="K2442" s="104"/>
      <c r="L2442" s="104"/>
      <c r="M2442" s="104"/>
      <c r="P2442" s="104"/>
      <c r="Q2442" s="104"/>
      <c r="U2442" s="104"/>
      <c r="AQ2442" s="104"/>
      <c r="AR2442" s="104"/>
      <c r="AS2442" s="104"/>
      <c r="AT2442" s="104"/>
      <c r="AU2442" s="104"/>
      <c r="AV2442" s="104"/>
      <c r="AW2442" s="104"/>
      <c r="AX2442" s="104"/>
      <c r="AY2442" s="104"/>
      <c r="BH2442" s="104"/>
      <c r="BJ2442" s="104"/>
      <c r="BK2442" s="104"/>
      <c r="BL2442" s="104"/>
      <c r="BM2442" s="104"/>
      <c r="BN2442" s="104"/>
      <c r="BO2442" s="104"/>
      <c r="BP2442" s="104"/>
      <c r="BQ2442" s="104"/>
      <c r="BR2442" s="104"/>
      <c r="BS2442" s="104"/>
      <c r="BT2442" s="104"/>
      <c r="BV2442" s="104"/>
      <c r="BW2442" s="104"/>
      <c r="BX2442" s="104"/>
      <c r="BY2442" s="104"/>
      <c r="BZ2442" s="104"/>
      <c r="CA2442" s="104"/>
      <c r="CB2442" s="104"/>
      <c r="CC2442" s="104"/>
      <c r="CD2442" s="104"/>
      <c r="CE2442" s="104"/>
      <c r="CF2442" s="104"/>
      <c r="CG2442" s="104"/>
      <c r="CJ2442" s="104"/>
      <c r="CL2442" s="104"/>
      <c r="CM2442" s="104"/>
      <c r="CN2442" s="104"/>
      <c r="CO2442" s="104"/>
      <c r="CP2442" s="104"/>
      <c r="CQ2442" s="104"/>
      <c r="CR2442" s="104"/>
      <c r="CS2442" s="104"/>
      <c r="CT2442" s="104"/>
      <c r="CU2442" s="104"/>
    </row>
    <row r="2443" spans="1:99" ht="13" x14ac:dyDescent="0.3">
      <c r="A2443" s="104"/>
      <c r="B2443" s="104"/>
      <c r="C2443" s="104"/>
      <c r="D2443" s="104"/>
      <c r="E2443" s="104"/>
      <c r="F2443" s="104"/>
      <c r="G2443" s="104"/>
      <c r="H2443" s="104"/>
      <c r="I2443" s="104"/>
      <c r="J2443" s="104"/>
      <c r="K2443" s="104"/>
      <c r="L2443" s="104"/>
      <c r="M2443" s="104"/>
      <c r="P2443" s="104"/>
      <c r="Q2443" s="104"/>
      <c r="U2443" s="104"/>
      <c r="AQ2443" s="104"/>
      <c r="AR2443" s="104"/>
      <c r="AS2443" s="104"/>
      <c r="AT2443" s="104"/>
      <c r="AU2443" s="104"/>
      <c r="AV2443" s="104"/>
      <c r="AW2443" s="104"/>
      <c r="AX2443" s="104"/>
      <c r="AY2443" s="104"/>
      <c r="BH2443" s="104"/>
      <c r="BJ2443" s="104"/>
      <c r="BK2443" s="104"/>
      <c r="BL2443" s="104"/>
      <c r="BM2443" s="104"/>
      <c r="BN2443" s="104"/>
      <c r="BO2443" s="104"/>
      <c r="BP2443" s="104"/>
      <c r="BQ2443" s="104"/>
      <c r="BR2443" s="104"/>
      <c r="BS2443" s="104"/>
      <c r="BT2443" s="104"/>
      <c r="BV2443" s="104"/>
      <c r="BW2443" s="104"/>
      <c r="BX2443" s="104"/>
      <c r="BY2443" s="104"/>
      <c r="BZ2443" s="104"/>
      <c r="CA2443" s="104"/>
      <c r="CB2443" s="104"/>
      <c r="CC2443" s="104"/>
      <c r="CD2443" s="104"/>
      <c r="CE2443" s="104"/>
      <c r="CF2443" s="104"/>
      <c r="CG2443" s="104"/>
      <c r="CJ2443" s="104"/>
      <c r="CL2443" s="104"/>
      <c r="CM2443" s="104"/>
      <c r="CN2443" s="104"/>
      <c r="CO2443" s="104"/>
      <c r="CP2443" s="104"/>
      <c r="CQ2443" s="104"/>
      <c r="CR2443" s="104"/>
      <c r="CS2443" s="104"/>
      <c r="CT2443" s="104"/>
      <c r="CU2443" s="104"/>
    </row>
    <row r="2444" spans="1:99" ht="13" x14ac:dyDescent="0.3">
      <c r="A2444" s="104"/>
      <c r="B2444" s="104"/>
      <c r="C2444" s="104"/>
      <c r="D2444" s="104"/>
      <c r="E2444" s="104"/>
      <c r="F2444" s="104"/>
      <c r="G2444" s="104"/>
      <c r="H2444" s="104"/>
      <c r="I2444" s="104"/>
      <c r="J2444" s="104"/>
      <c r="K2444" s="104"/>
      <c r="L2444" s="104"/>
      <c r="M2444" s="104"/>
      <c r="P2444" s="104"/>
      <c r="Q2444" s="104"/>
      <c r="U2444" s="104"/>
      <c r="AQ2444" s="104"/>
      <c r="AR2444" s="104"/>
      <c r="AS2444" s="104"/>
      <c r="AT2444" s="104"/>
      <c r="AU2444" s="104"/>
      <c r="AV2444" s="104"/>
      <c r="AW2444" s="104"/>
      <c r="AX2444" s="104"/>
      <c r="AY2444" s="104"/>
      <c r="BH2444" s="104"/>
      <c r="BJ2444" s="104"/>
      <c r="BK2444" s="104"/>
      <c r="BL2444" s="104"/>
      <c r="BM2444" s="104"/>
      <c r="BN2444" s="104"/>
      <c r="BO2444" s="104"/>
      <c r="BP2444" s="104"/>
      <c r="BQ2444" s="104"/>
      <c r="BR2444" s="104"/>
      <c r="BS2444" s="104"/>
      <c r="BT2444" s="104"/>
      <c r="BV2444" s="104"/>
      <c r="BW2444" s="104"/>
      <c r="BX2444" s="104"/>
      <c r="BY2444" s="104"/>
      <c r="BZ2444" s="104"/>
      <c r="CA2444" s="104"/>
      <c r="CB2444" s="104"/>
      <c r="CC2444" s="104"/>
      <c r="CD2444" s="104"/>
      <c r="CE2444" s="104"/>
      <c r="CF2444" s="104"/>
      <c r="CG2444" s="104"/>
      <c r="CJ2444" s="104"/>
      <c r="CL2444" s="104"/>
      <c r="CM2444" s="104"/>
      <c r="CN2444" s="104"/>
      <c r="CO2444" s="104"/>
      <c r="CP2444" s="104"/>
      <c r="CQ2444" s="104"/>
      <c r="CR2444" s="104"/>
      <c r="CS2444" s="104"/>
      <c r="CT2444" s="104"/>
      <c r="CU2444" s="104"/>
    </row>
    <row r="2445" spans="1:99" ht="13" x14ac:dyDescent="0.3">
      <c r="A2445" s="104"/>
      <c r="B2445" s="104"/>
      <c r="C2445" s="104"/>
      <c r="D2445" s="104"/>
      <c r="E2445" s="104"/>
      <c r="F2445" s="104"/>
      <c r="G2445" s="104"/>
      <c r="H2445" s="104"/>
      <c r="I2445" s="104"/>
      <c r="J2445" s="104"/>
      <c r="K2445" s="104"/>
      <c r="L2445" s="104"/>
      <c r="M2445" s="104"/>
      <c r="P2445" s="104"/>
      <c r="Q2445" s="104"/>
      <c r="U2445" s="104"/>
      <c r="AQ2445" s="104"/>
      <c r="AR2445" s="104"/>
      <c r="AS2445" s="104"/>
      <c r="AT2445" s="104"/>
      <c r="AU2445" s="104"/>
      <c r="AV2445" s="104"/>
      <c r="AW2445" s="104"/>
      <c r="AX2445" s="104"/>
      <c r="AY2445" s="104"/>
      <c r="BH2445" s="104"/>
      <c r="BJ2445" s="104"/>
      <c r="BK2445" s="104"/>
      <c r="BL2445" s="104"/>
      <c r="BM2445" s="104"/>
      <c r="BN2445" s="104"/>
      <c r="BO2445" s="104"/>
      <c r="BP2445" s="104"/>
      <c r="BQ2445" s="104"/>
      <c r="BR2445" s="104"/>
      <c r="BS2445" s="104"/>
      <c r="BT2445" s="104"/>
      <c r="BV2445" s="104"/>
      <c r="BW2445" s="104"/>
      <c r="BX2445" s="104"/>
      <c r="BY2445" s="104"/>
      <c r="BZ2445" s="104"/>
      <c r="CA2445" s="104"/>
      <c r="CB2445" s="104"/>
      <c r="CC2445" s="104"/>
      <c r="CD2445" s="104"/>
      <c r="CE2445" s="104"/>
      <c r="CF2445" s="104"/>
      <c r="CG2445" s="104"/>
      <c r="CJ2445" s="104"/>
      <c r="CL2445" s="104"/>
      <c r="CM2445" s="104"/>
      <c r="CN2445" s="104"/>
      <c r="CO2445" s="104"/>
      <c r="CP2445" s="104"/>
      <c r="CQ2445" s="104"/>
      <c r="CR2445" s="104"/>
      <c r="CS2445" s="104"/>
      <c r="CT2445" s="104"/>
      <c r="CU2445" s="104"/>
    </row>
    <row r="2446" spans="1:99" ht="13" x14ac:dyDescent="0.3">
      <c r="A2446" s="104"/>
      <c r="B2446" s="104"/>
      <c r="C2446" s="104"/>
      <c r="D2446" s="104"/>
      <c r="E2446" s="104"/>
      <c r="F2446" s="104"/>
      <c r="G2446" s="104"/>
      <c r="H2446" s="104"/>
      <c r="I2446" s="104"/>
      <c r="J2446" s="104"/>
      <c r="K2446" s="104"/>
      <c r="L2446" s="104"/>
      <c r="M2446" s="104"/>
      <c r="P2446" s="104"/>
      <c r="Q2446" s="104"/>
      <c r="U2446" s="104"/>
      <c r="AQ2446" s="104"/>
      <c r="AR2446" s="104"/>
      <c r="AS2446" s="104"/>
      <c r="AT2446" s="104"/>
      <c r="AU2446" s="104"/>
      <c r="AV2446" s="104"/>
      <c r="AW2446" s="104"/>
      <c r="AX2446" s="104"/>
      <c r="AY2446" s="104"/>
      <c r="BH2446" s="104"/>
      <c r="BJ2446" s="104"/>
      <c r="BK2446" s="104"/>
      <c r="BL2446" s="104"/>
      <c r="BM2446" s="104"/>
      <c r="BN2446" s="104"/>
      <c r="BO2446" s="104"/>
      <c r="BP2446" s="104"/>
      <c r="BQ2446" s="104"/>
      <c r="BR2446" s="104"/>
      <c r="BS2446" s="104"/>
      <c r="BT2446" s="104"/>
      <c r="BV2446" s="104"/>
      <c r="BW2446" s="104"/>
      <c r="BX2446" s="104"/>
      <c r="BY2446" s="104"/>
      <c r="BZ2446" s="104"/>
      <c r="CA2446" s="104"/>
      <c r="CB2446" s="104"/>
      <c r="CC2446" s="104"/>
      <c r="CD2446" s="104"/>
      <c r="CE2446" s="104"/>
      <c r="CF2446" s="104"/>
      <c r="CG2446" s="104"/>
      <c r="CJ2446" s="104"/>
      <c r="CL2446" s="104"/>
      <c r="CM2446" s="104"/>
      <c r="CN2446" s="104"/>
      <c r="CO2446" s="104"/>
      <c r="CP2446" s="104"/>
      <c r="CQ2446" s="104"/>
      <c r="CR2446" s="104"/>
      <c r="CS2446" s="104"/>
      <c r="CT2446" s="104"/>
      <c r="CU2446" s="104"/>
    </row>
    <row r="2447" spans="1:99" ht="13" x14ac:dyDescent="0.3">
      <c r="A2447" s="104"/>
      <c r="B2447" s="104"/>
      <c r="C2447" s="104"/>
      <c r="D2447" s="104"/>
      <c r="E2447" s="104"/>
      <c r="F2447" s="104"/>
      <c r="G2447" s="104"/>
      <c r="H2447" s="104"/>
      <c r="I2447" s="104"/>
      <c r="J2447" s="104"/>
      <c r="K2447" s="104"/>
      <c r="L2447" s="104"/>
      <c r="M2447" s="104"/>
      <c r="P2447" s="104"/>
      <c r="Q2447" s="104"/>
      <c r="U2447" s="104"/>
      <c r="AQ2447" s="104"/>
      <c r="AR2447" s="104"/>
      <c r="AS2447" s="104"/>
      <c r="AT2447" s="104"/>
      <c r="AU2447" s="104"/>
      <c r="AV2447" s="104"/>
      <c r="AW2447" s="104"/>
      <c r="AX2447" s="104"/>
      <c r="AY2447" s="104"/>
      <c r="BH2447" s="104"/>
      <c r="BJ2447" s="104"/>
      <c r="BK2447" s="104"/>
      <c r="BL2447" s="104"/>
      <c r="BM2447" s="104"/>
      <c r="BN2447" s="104"/>
      <c r="BO2447" s="104"/>
      <c r="BP2447" s="104"/>
      <c r="BQ2447" s="104"/>
      <c r="BR2447" s="104"/>
      <c r="BS2447" s="104"/>
      <c r="BT2447" s="104"/>
      <c r="BV2447" s="104"/>
      <c r="BW2447" s="104"/>
      <c r="BX2447" s="104"/>
      <c r="BY2447" s="104"/>
      <c r="BZ2447" s="104"/>
      <c r="CA2447" s="104"/>
      <c r="CB2447" s="104"/>
      <c r="CC2447" s="104"/>
      <c r="CD2447" s="104"/>
      <c r="CE2447" s="104"/>
      <c r="CF2447" s="104"/>
      <c r="CG2447" s="104"/>
      <c r="CJ2447" s="104"/>
      <c r="CL2447" s="104"/>
      <c r="CM2447" s="104"/>
      <c r="CN2447" s="104"/>
      <c r="CO2447" s="104"/>
      <c r="CP2447" s="104"/>
      <c r="CQ2447" s="104"/>
      <c r="CR2447" s="104"/>
      <c r="CS2447" s="104"/>
      <c r="CT2447" s="104"/>
      <c r="CU2447" s="104"/>
    </row>
    <row r="2448" spans="1:99" ht="13" x14ac:dyDescent="0.3">
      <c r="A2448" s="104"/>
      <c r="B2448" s="104"/>
      <c r="C2448" s="104"/>
      <c r="D2448" s="104"/>
      <c r="E2448" s="104"/>
      <c r="F2448" s="104"/>
      <c r="G2448" s="104"/>
      <c r="H2448" s="104"/>
      <c r="I2448" s="104"/>
      <c r="J2448" s="104"/>
      <c r="K2448" s="104"/>
      <c r="L2448" s="104"/>
      <c r="M2448" s="104"/>
      <c r="P2448" s="104"/>
      <c r="Q2448" s="104"/>
      <c r="U2448" s="104"/>
      <c r="AQ2448" s="104"/>
      <c r="AR2448" s="104"/>
      <c r="AS2448" s="104"/>
      <c r="AT2448" s="104"/>
      <c r="AU2448" s="104"/>
      <c r="AV2448" s="104"/>
      <c r="AW2448" s="104"/>
      <c r="AX2448" s="104"/>
      <c r="AY2448" s="104"/>
      <c r="BH2448" s="104"/>
      <c r="BJ2448" s="104"/>
      <c r="BK2448" s="104"/>
      <c r="BL2448" s="104"/>
      <c r="BM2448" s="104"/>
      <c r="BN2448" s="104"/>
      <c r="BO2448" s="104"/>
      <c r="BP2448" s="104"/>
      <c r="BQ2448" s="104"/>
      <c r="BR2448" s="104"/>
      <c r="BS2448" s="104"/>
      <c r="BT2448" s="104"/>
      <c r="BV2448" s="104"/>
      <c r="BW2448" s="104"/>
      <c r="BX2448" s="104"/>
      <c r="BY2448" s="104"/>
      <c r="BZ2448" s="104"/>
      <c r="CA2448" s="104"/>
      <c r="CB2448" s="104"/>
      <c r="CC2448" s="104"/>
      <c r="CD2448" s="104"/>
      <c r="CE2448" s="104"/>
      <c r="CF2448" s="104"/>
      <c r="CG2448" s="104"/>
      <c r="CJ2448" s="104"/>
      <c r="CL2448" s="104"/>
      <c r="CM2448" s="104"/>
      <c r="CN2448" s="104"/>
      <c r="CO2448" s="104"/>
      <c r="CP2448" s="104"/>
      <c r="CQ2448" s="104"/>
      <c r="CR2448" s="104"/>
      <c r="CS2448" s="104"/>
      <c r="CT2448" s="104"/>
      <c r="CU2448" s="104"/>
    </row>
    <row r="2449" spans="1:99" ht="13" x14ac:dyDescent="0.3">
      <c r="A2449" s="104"/>
      <c r="B2449" s="104"/>
      <c r="C2449" s="104"/>
      <c r="D2449" s="104"/>
      <c r="E2449" s="104"/>
      <c r="F2449" s="104"/>
      <c r="G2449" s="104"/>
      <c r="H2449" s="104"/>
      <c r="I2449" s="104"/>
      <c r="J2449" s="104"/>
      <c r="K2449" s="104"/>
      <c r="L2449" s="104"/>
      <c r="M2449" s="104"/>
      <c r="P2449" s="104"/>
      <c r="Q2449" s="104"/>
      <c r="U2449" s="104"/>
      <c r="AQ2449" s="104"/>
      <c r="AR2449" s="104"/>
      <c r="AS2449" s="104"/>
      <c r="AT2449" s="104"/>
      <c r="AU2449" s="104"/>
      <c r="AV2449" s="104"/>
      <c r="AW2449" s="104"/>
      <c r="AX2449" s="104"/>
      <c r="AY2449" s="104"/>
      <c r="BH2449" s="104"/>
      <c r="BJ2449" s="104"/>
      <c r="BK2449" s="104"/>
      <c r="BL2449" s="104"/>
      <c r="BM2449" s="104"/>
      <c r="BN2449" s="104"/>
      <c r="BO2449" s="104"/>
      <c r="BP2449" s="104"/>
      <c r="BQ2449" s="104"/>
      <c r="BR2449" s="104"/>
      <c r="BS2449" s="104"/>
      <c r="BT2449" s="104"/>
      <c r="BV2449" s="104"/>
      <c r="BW2449" s="104"/>
      <c r="BX2449" s="104"/>
      <c r="BY2449" s="104"/>
      <c r="BZ2449" s="104"/>
      <c r="CA2449" s="104"/>
      <c r="CB2449" s="104"/>
      <c r="CC2449" s="104"/>
      <c r="CD2449" s="104"/>
      <c r="CE2449" s="104"/>
      <c r="CF2449" s="104"/>
      <c r="CG2449" s="104"/>
      <c r="CJ2449" s="104"/>
      <c r="CL2449" s="104"/>
      <c r="CM2449" s="104"/>
      <c r="CN2449" s="104"/>
      <c r="CO2449" s="104"/>
      <c r="CP2449" s="104"/>
      <c r="CQ2449" s="104"/>
      <c r="CR2449" s="104"/>
      <c r="CS2449" s="104"/>
      <c r="CT2449" s="104"/>
      <c r="CU2449" s="104"/>
    </row>
    <row r="2450" spans="1:99" ht="13" x14ac:dyDescent="0.3">
      <c r="A2450" s="104"/>
      <c r="B2450" s="104"/>
      <c r="C2450" s="104"/>
      <c r="D2450" s="104"/>
      <c r="E2450" s="104"/>
      <c r="F2450" s="104"/>
      <c r="G2450" s="104"/>
      <c r="H2450" s="104"/>
      <c r="I2450" s="104"/>
      <c r="J2450" s="104"/>
      <c r="K2450" s="104"/>
      <c r="L2450" s="104"/>
      <c r="M2450" s="104"/>
      <c r="P2450" s="104"/>
      <c r="Q2450" s="104"/>
      <c r="U2450" s="104"/>
      <c r="AQ2450" s="104"/>
      <c r="AR2450" s="104"/>
      <c r="AS2450" s="104"/>
      <c r="AT2450" s="104"/>
      <c r="AU2450" s="104"/>
      <c r="AV2450" s="104"/>
      <c r="AW2450" s="104"/>
      <c r="AX2450" s="104"/>
      <c r="AY2450" s="104"/>
      <c r="BH2450" s="104"/>
      <c r="BJ2450" s="104"/>
      <c r="BK2450" s="104"/>
      <c r="BL2450" s="104"/>
      <c r="BM2450" s="104"/>
      <c r="BN2450" s="104"/>
      <c r="BO2450" s="104"/>
      <c r="BP2450" s="104"/>
      <c r="BQ2450" s="104"/>
      <c r="BR2450" s="104"/>
      <c r="BS2450" s="104"/>
      <c r="BT2450" s="104"/>
      <c r="BV2450" s="104"/>
      <c r="BW2450" s="104"/>
      <c r="BX2450" s="104"/>
      <c r="BY2450" s="104"/>
      <c r="BZ2450" s="104"/>
      <c r="CA2450" s="104"/>
      <c r="CB2450" s="104"/>
      <c r="CC2450" s="104"/>
      <c r="CD2450" s="104"/>
      <c r="CE2450" s="104"/>
      <c r="CF2450" s="104"/>
      <c r="CG2450" s="104"/>
      <c r="CJ2450" s="104"/>
      <c r="CL2450" s="104"/>
      <c r="CM2450" s="104"/>
      <c r="CN2450" s="104"/>
      <c r="CO2450" s="104"/>
      <c r="CP2450" s="104"/>
      <c r="CQ2450" s="104"/>
      <c r="CR2450" s="104"/>
      <c r="CS2450" s="104"/>
      <c r="CT2450" s="104"/>
      <c r="CU2450" s="104"/>
    </row>
    <row r="2451" spans="1:99" ht="13" x14ac:dyDescent="0.3">
      <c r="A2451" s="104"/>
      <c r="B2451" s="104"/>
      <c r="C2451" s="104"/>
      <c r="D2451" s="104"/>
      <c r="E2451" s="104"/>
      <c r="F2451" s="104"/>
      <c r="G2451" s="104"/>
      <c r="H2451" s="104"/>
      <c r="I2451" s="104"/>
      <c r="J2451" s="104"/>
      <c r="K2451" s="104"/>
      <c r="L2451" s="104"/>
      <c r="M2451" s="104"/>
      <c r="P2451" s="104"/>
      <c r="Q2451" s="104"/>
      <c r="U2451" s="104"/>
      <c r="AQ2451" s="104"/>
      <c r="AR2451" s="104"/>
      <c r="AS2451" s="104"/>
      <c r="AT2451" s="104"/>
      <c r="AU2451" s="104"/>
      <c r="AV2451" s="104"/>
      <c r="AW2451" s="104"/>
      <c r="AX2451" s="104"/>
      <c r="AY2451" s="104"/>
      <c r="BH2451" s="104"/>
      <c r="BJ2451" s="104"/>
      <c r="BK2451" s="104"/>
      <c r="BL2451" s="104"/>
      <c r="BM2451" s="104"/>
      <c r="BN2451" s="104"/>
      <c r="BO2451" s="104"/>
      <c r="BP2451" s="104"/>
      <c r="BQ2451" s="104"/>
      <c r="BR2451" s="104"/>
      <c r="BS2451" s="104"/>
      <c r="BT2451" s="104"/>
      <c r="BV2451" s="104"/>
      <c r="BW2451" s="104"/>
      <c r="BX2451" s="104"/>
      <c r="BY2451" s="104"/>
      <c r="BZ2451" s="104"/>
      <c r="CA2451" s="104"/>
      <c r="CB2451" s="104"/>
      <c r="CC2451" s="104"/>
      <c r="CD2451" s="104"/>
      <c r="CE2451" s="104"/>
      <c r="CF2451" s="104"/>
      <c r="CG2451" s="104"/>
      <c r="CJ2451" s="104"/>
      <c r="CL2451" s="104"/>
      <c r="CM2451" s="104"/>
      <c r="CN2451" s="104"/>
      <c r="CO2451" s="104"/>
      <c r="CP2451" s="104"/>
      <c r="CQ2451" s="104"/>
      <c r="CR2451" s="104"/>
      <c r="CS2451" s="104"/>
      <c r="CT2451" s="104"/>
      <c r="CU2451" s="104"/>
    </row>
    <row r="2452" spans="1:99" ht="13" x14ac:dyDescent="0.3">
      <c r="A2452" s="104"/>
      <c r="B2452" s="104"/>
      <c r="C2452" s="104"/>
      <c r="D2452" s="104"/>
      <c r="E2452" s="104"/>
      <c r="F2452" s="104"/>
      <c r="G2452" s="104"/>
      <c r="H2452" s="104"/>
      <c r="I2452" s="104"/>
      <c r="J2452" s="104"/>
      <c r="K2452" s="104"/>
      <c r="L2452" s="104"/>
      <c r="M2452" s="104"/>
      <c r="P2452" s="104"/>
      <c r="Q2452" s="104"/>
      <c r="U2452" s="104"/>
      <c r="AQ2452" s="104"/>
      <c r="AR2452" s="104"/>
      <c r="AS2452" s="104"/>
      <c r="AT2452" s="104"/>
      <c r="AU2452" s="104"/>
      <c r="AV2452" s="104"/>
      <c r="AW2452" s="104"/>
      <c r="AX2452" s="104"/>
      <c r="AY2452" s="104"/>
      <c r="BH2452" s="104"/>
      <c r="BJ2452" s="104"/>
      <c r="BK2452" s="104"/>
      <c r="BL2452" s="104"/>
      <c r="BM2452" s="104"/>
      <c r="BN2452" s="104"/>
      <c r="BO2452" s="104"/>
      <c r="BP2452" s="104"/>
      <c r="BQ2452" s="104"/>
      <c r="BR2452" s="104"/>
      <c r="BS2452" s="104"/>
      <c r="BT2452" s="104"/>
      <c r="BV2452" s="104"/>
      <c r="BW2452" s="104"/>
      <c r="BX2452" s="104"/>
      <c r="BY2452" s="104"/>
      <c r="BZ2452" s="104"/>
      <c r="CA2452" s="104"/>
      <c r="CB2452" s="104"/>
      <c r="CC2452" s="104"/>
      <c r="CD2452" s="104"/>
      <c r="CE2452" s="104"/>
      <c r="CF2452" s="104"/>
      <c r="CG2452" s="104"/>
      <c r="CJ2452" s="104"/>
      <c r="CL2452" s="104"/>
      <c r="CM2452" s="104"/>
      <c r="CN2452" s="104"/>
      <c r="CO2452" s="104"/>
      <c r="CP2452" s="104"/>
      <c r="CQ2452" s="104"/>
      <c r="CR2452" s="104"/>
      <c r="CS2452" s="104"/>
      <c r="CT2452" s="104"/>
      <c r="CU2452" s="104"/>
    </row>
    <row r="2453" spans="1:99" ht="13" x14ac:dyDescent="0.3">
      <c r="A2453" s="104"/>
      <c r="B2453" s="104"/>
      <c r="C2453" s="104"/>
      <c r="D2453" s="104"/>
      <c r="E2453" s="104"/>
      <c r="F2453" s="104"/>
      <c r="G2453" s="104"/>
      <c r="H2453" s="104"/>
      <c r="I2453" s="104"/>
      <c r="J2453" s="104"/>
      <c r="K2453" s="104"/>
      <c r="L2453" s="104"/>
      <c r="M2453" s="104"/>
      <c r="P2453" s="104"/>
      <c r="Q2453" s="104"/>
      <c r="U2453" s="104"/>
      <c r="AQ2453" s="104"/>
      <c r="AR2453" s="104"/>
      <c r="AS2453" s="104"/>
      <c r="AT2453" s="104"/>
      <c r="AU2453" s="104"/>
      <c r="AV2453" s="104"/>
      <c r="AW2453" s="104"/>
      <c r="AX2453" s="104"/>
      <c r="AY2453" s="104"/>
      <c r="BH2453" s="104"/>
      <c r="BJ2453" s="104"/>
      <c r="BK2453" s="104"/>
      <c r="BL2453" s="104"/>
      <c r="BM2453" s="104"/>
      <c r="BN2453" s="104"/>
      <c r="BO2453" s="104"/>
      <c r="BP2453" s="104"/>
      <c r="BQ2453" s="104"/>
      <c r="BR2453" s="104"/>
      <c r="BS2453" s="104"/>
      <c r="BT2453" s="104"/>
      <c r="BV2453" s="104"/>
      <c r="BW2453" s="104"/>
      <c r="BX2453" s="104"/>
      <c r="BY2453" s="104"/>
      <c r="BZ2453" s="104"/>
      <c r="CA2453" s="104"/>
      <c r="CB2453" s="104"/>
      <c r="CC2453" s="104"/>
      <c r="CD2453" s="104"/>
      <c r="CE2453" s="104"/>
      <c r="CF2453" s="104"/>
      <c r="CG2453" s="104"/>
      <c r="CJ2453" s="104"/>
      <c r="CL2453" s="104"/>
      <c r="CM2453" s="104"/>
      <c r="CN2453" s="104"/>
      <c r="CO2453" s="104"/>
      <c r="CP2453" s="104"/>
      <c r="CQ2453" s="104"/>
      <c r="CR2453" s="104"/>
      <c r="CS2453" s="104"/>
      <c r="CT2453" s="104"/>
      <c r="CU2453" s="104"/>
    </row>
    <row r="2454" spans="1:99" ht="13" x14ac:dyDescent="0.3">
      <c r="A2454" s="104"/>
      <c r="B2454" s="104"/>
      <c r="C2454" s="104"/>
      <c r="D2454" s="104"/>
      <c r="E2454" s="104"/>
      <c r="F2454" s="104"/>
      <c r="G2454" s="104"/>
      <c r="H2454" s="104"/>
      <c r="I2454" s="104"/>
      <c r="J2454" s="104"/>
      <c r="K2454" s="104"/>
      <c r="L2454" s="104"/>
      <c r="M2454" s="104"/>
      <c r="P2454" s="104"/>
      <c r="Q2454" s="104"/>
      <c r="U2454" s="104"/>
      <c r="AQ2454" s="104"/>
      <c r="AR2454" s="104"/>
      <c r="AS2454" s="104"/>
      <c r="AT2454" s="104"/>
      <c r="AU2454" s="104"/>
      <c r="AV2454" s="104"/>
      <c r="AW2454" s="104"/>
      <c r="AX2454" s="104"/>
      <c r="AY2454" s="104"/>
      <c r="BH2454" s="104"/>
      <c r="BJ2454" s="104"/>
      <c r="BK2454" s="104"/>
      <c r="BL2454" s="104"/>
      <c r="BM2454" s="104"/>
      <c r="BN2454" s="104"/>
      <c r="BO2454" s="104"/>
      <c r="BP2454" s="104"/>
      <c r="BQ2454" s="104"/>
      <c r="BR2454" s="104"/>
      <c r="BS2454" s="104"/>
      <c r="BT2454" s="104"/>
      <c r="BV2454" s="104"/>
      <c r="BW2454" s="104"/>
      <c r="BX2454" s="104"/>
      <c r="BY2454" s="104"/>
      <c r="BZ2454" s="104"/>
      <c r="CA2454" s="104"/>
      <c r="CB2454" s="104"/>
      <c r="CC2454" s="104"/>
      <c r="CD2454" s="104"/>
      <c r="CE2454" s="104"/>
      <c r="CF2454" s="104"/>
      <c r="CG2454" s="104"/>
      <c r="CJ2454" s="104"/>
      <c r="CL2454" s="104"/>
      <c r="CM2454" s="104"/>
      <c r="CN2454" s="104"/>
      <c r="CO2454" s="104"/>
      <c r="CP2454" s="104"/>
      <c r="CQ2454" s="104"/>
      <c r="CR2454" s="104"/>
      <c r="CS2454" s="104"/>
      <c r="CT2454" s="104"/>
      <c r="CU2454" s="104"/>
    </row>
    <row r="2455" spans="1:99" ht="13" x14ac:dyDescent="0.3">
      <c r="A2455" s="104"/>
      <c r="B2455" s="104"/>
      <c r="C2455" s="104"/>
      <c r="D2455" s="104"/>
      <c r="E2455" s="104"/>
      <c r="F2455" s="104"/>
      <c r="G2455" s="104"/>
      <c r="H2455" s="104"/>
      <c r="I2455" s="104"/>
      <c r="J2455" s="104"/>
      <c r="K2455" s="104"/>
      <c r="L2455" s="104"/>
      <c r="M2455" s="104"/>
      <c r="P2455" s="104"/>
      <c r="Q2455" s="104"/>
      <c r="U2455" s="104"/>
      <c r="AQ2455" s="104"/>
      <c r="AR2455" s="104"/>
      <c r="AS2455" s="104"/>
      <c r="AT2455" s="104"/>
      <c r="AU2455" s="104"/>
      <c r="AV2455" s="104"/>
      <c r="AW2455" s="104"/>
      <c r="AX2455" s="104"/>
      <c r="AY2455" s="104"/>
      <c r="BH2455" s="104"/>
      <c r="BJ2455" s="104"/>
      <c r="BK2455" s="104"/>
      <c r="BL2455" s="104"/>
      <c r="BM2455" s="104"/>
      <c r="BN2455" s="104"/>
      <c r="BO2455" s="104"/>
      <c r="BP2455" s="104"/>
      <c r="BQ2455" s="104"/>
      <c r="BR2455" s="104"/>
      <c r="BS2455" s="104"/>
      <c r="BT2455" s="104"/>
      <c r="BV2455" s="104"/>
      <c r="BW2455" s="104"/>
      <c r="BX2455" s="104"/>
      <c r="BY2455" s="104"/>
      <c r="BZ2455" s="104"/>
      <c r="CA2455" s="104"/>
      <c r="CB2455" s="104"/>
      <c r="CC2455" s="104"/>
      <c r="CD2455" s="104"/>
      <c r="CE2455" s="104"/>
      <c r="CF2455" s="104"/>
      <c r="CG2455" s="104"/>
      <c r="CJ2455" s="104"/>
      <c r="CL2455" s="104"/>
      <c r="CM2455" s="104"/>
      <c r="CN2455" s="104"/>
      <c r="CO2455" s="104"/>
      <c r="CP2455" s="104"/>
      <c r="CQ2455" s="104"/>
      <c r="CR2455" s="104"/>
      <c r="CS2455" s="104"/>
      <c r="CT2455" s="104"/>
      <c r="CU2455" s="104"/>
    </row>
    <row r="2456" spans="1:99" ht="13" x14ac:dyDescent="0.3">
      <c r="A2456" s="104"/>
      <c r="B2456" s="104"/>
      <c r="C2456" s="104"/>
      <c r="D2456" s="104"/>
      <c r="E2456" s="104"/>
      <c r="F2456" s="104"/>
      <c r="G2456" s="104"/>
      <c r="H2456" s="104"/>
      <c r="I2456" s="104"/>
      <c r="J2456" s="104"/>
      <c r="K2456" s="104"/>
      <c r="L2456" s="104"/>
      <c r="M2456" s="104"/>
      <c r="P2456" s="104"/>
      <c r="Q2456" s="104"/>
      <c r="U2456" s="104"/>
      <c r="AQ2456" s="104"/>
      <c r="AR2456" s="104"/>
      <c r="AS2456" s="104"/>
      <c r="AT2456" s="104"/>
      <c r="AU2456" s="104"/>
      <c r="AV2456" s="104"/>
      <c r="AW2456" s="104"/>
      <c r="AX2456" s="104"/>
      <c r="AY2456" s="104"/>
      <c r="BH2456" s="104"/>
      <c r="BJ2456" s="104"/>
      <c r="BK2456" s="104"/>
      <c r="BL2456" s="104"/>
      <c r="BM2456" s="104"/>
      <c r="BN2456" s="104"/>
      <c r="BO2456" s="104"/>
      <c r="BP2456" s="104"/>
      <c r="BQ2456" s="104"/>
      <c r="BR2456" s="104"/>
      <c r="BS2456" s="104"/>
      <c r="BT2456" s="104"/>
      <c r="BV2456" s="104"/>
      <c r="BW2456" s="104"/>
      <c r="BX2456" s="104"/>
      <c r="BY2456" s="104"/>
      <c r="BZ2456" s="104"/>
      <c r="CA2456" s="104"/>
      <c r="CB2456" s="104"/>
      <c r="CC2456" s="104"/>
      <c r="CD2456" s="104"/>
      <c r="CE2456" s="104"/>
      <c r="CF2456" s="104"/>
      <c r="CG2456" s="104"/>
      <c r="CJ2456" s="104"/>
      <c r="CL2456" s="104"/>
      <c r="CM2456" s="104"/>
      <c r="CN2456" s="104"/>
      <c r="CO2456" s="104"/>
      <c r="CP2456" s="104"/>
      <c r="CQ2456" s="104"/>
      <c r="CR2456" s="104"/>
      <c r="CS2456" s="104"/>
      <c r="CT2456" s="104"/>
      <c r="CU2456" s="104"/>
    </row>
    <row r="2457" spans="1:99" ht="13" x14ac:dyDescent="0.3">
      <c r="A2457" s="104"/>
      <c r="B2457" s="104"/>
      <c r="C2457" s="104"/>
      <c r="D2457" s="104"/>
      <c r="E2457" s="104"/>
      <c r="F2457" s="104"/>
      <c r="G2457" s="104"/>
      <c r="H2457" s="104"/>
      <c r="I2457" s="104"/>
      <c r="J2457" s="104"/>
      <c r="K2457" s="104"/>
      <c r="L2457" s="104"/>
      <c r="M2457" s="104"/>
      <c r="P2457" s="104"/>
      <c r="Q2457" s="104"/>
      <c r="U2457" s="104"/>
      <c r="AQ2457" s="104"/>
      <c r="AR2457" s="104"/>
      <c r="AS2457" s="104"/>
      <c r="AT2457" s="104"/>
      <c r="AU2457" s="104"/>
      <c r="AV2457" s="104"/>
      <c r="AW2457" s="104"/>
      <c r="AX2457" s="104"/>
      <c r="AY2457" s="104"/>
      <c r="BH2457" s="104"/>
      <c r="BJ2457" s="104"/>
      <c r="BK2457" s="104"/>
      <c r="BL2457" s="104"/>
      <c r="BM2457" s="104"/>
      <c r="BN2457" s="104"/>
      <c r="BO2457" s="104"/>
      <c r="BP2457" s="104"/>
      <c r="BQ2457" s="104"/>
      <c r="BR2457" s="104"/>
      <c r="BS2457" s="104"/>
      <c r="BT2457" s="104"/>
      <c r="BV2457" s="104"/>
      <c r="BW2457" s="104"/>
      <c r="BX2457" s="104"/>
      <c r="BY2457" s="104"/>
      <c r="BZ2457" s="104"/>
      <c r="CA2457" s="104"/>
      <c r="CB2457" s="104"/>
      <c r="CC2457" s="104"/>
      <c r="CD2457" s="104"/>
      <c r="CE2457" s="104"/>
      <c r="CF2457" s="104"/>
      <c r="CG2457" s="104"/>
      <c r="CJ2457" s="104"/>
      <c r="CL2457" s="104"/>
      <c r="CM2457" s="104"/>
      <c r="CN2457" s="104"/>
      <c r="CO2457" s="104"/>
      <c r="CP2457" s="104"/>
      <c r="CQ2457" s="104"/>
      <c r="CR2457" s="104"/>
      <c r="CS2457" s="104"/>
      <c r="CT2457" s="104"/>
      <c r="CU2457" s="104"/>
    </row>
    <row r="2458" spans="1:99" ht="13" x14ac:dyDescent="0.3">
      <c r="A2458" s="104"/>
      <c r="B2458" s="104"/>
      <c r="C2458" s="104"/>
      <c r="D2458" s="104"/>
      <c r="E2458" s="104"/>
      <c r="F2458" s="104"/>
      <c r="G2458" s="104"/>
      <c r="H2458" s="104"/>
      <c r="I2458" s="104"/>
      <c r="J2458" s="104"/>
      <c r="K2458" s="104"/>
      <c r="L2458" s="104"/>
      <c r="M2458" s="104"/>
      <c r="P2458" s="104"/>
      <c r="Q2458" s="104"/>
      <c r="U2458" s="104"/>
      <c r="AQ2458" s="104"/>
      <c r="AR2458" s="104"/>
      <c r="AS2458" s="104"/>
      <c r="AT2458" s="104"/>
      <c r="AU2458" s="104"/>
      <c r="AV2458" s="104"/>
      <c r="AW2458" s="104"/>
      <c r="AX2458" s="104"/>
      <c r="AY2458" s="104"/>
      <c r="BH2458" s="104"/>
      <c r="BJ2458" s="104"/>
      <c r="BK2458" s="104"/>
      <c r="BL2458" s="104"/>
      <c r="BM2458" s="104"/>
      <c r="BN2458" s="104"/>
      <c r="BO2458" s="104"/>
      <c r="BP2458" s="104"/>
      <c r="BQ2458" s="104"/>
      <c r="BR2458" s="104"/>
      <c r="BS2458" s="104"/>
      <c r="BT2458" s="104"/>
      <c r="BV2458" s="104"/>
      <c r="BW2458" s="104"/>
      <c r="BX2458" s="104"/>
      <c r="BY2458" s="104"/>
      <c r="BZ2458" s="104"/>
      <c r="CA2458" s="104"/>
      <c r="CB2458" s="104"/>
      <c r="CC2458" s="104"/>
      <c r="CD2458" s="104"/>
      <c r="CE2458" s="104"/>
      <c r="CF2458" s="104"/>
      <c r="CG2458" s="104"/>
      <c r="CJ2458" s="104"/>
      <c r="CL2458" s="104"/>
      <c r="CM2458" s="104"/>
      <c r="CN2458" s="104"/>
      <c r="CO2458" s="104"/>
      <c r="CP2458" s="104"/>
      <c r="CQ2458" s="104"/>
      <c r="CR2458" s="104"/>
      <c r="CS2458" s="104"/>
      <c r="CT2458" s="104"/>
      <c r="CU2458" s="104"/>
    </row>
    <row r="2459" spans="1:99" ht="13" x14ac:dyDescent="0.3">
      <c r="A2459" s="104"/>
      <c r="B2459" s="104"/>
      <c r="C2459" s="104"/>
      <c r="D2459" s="104"/>
      <c r="E2459" s="104"/>
      <c r="F2459" s="104"/>
      <c r="G2459" s="104"/>
      <c r="H2459" s="104"/>
      <c r="I2459" s="104"/>
      <c r="J2459" s="104"/>
      <c r="K2459" s="104"/>
      <c r="L2459" s="104"/>
      <c r="M2459" s="104"/>
      <c r="P2459" s="104"/>
      <c r="Q2459" s="104"/>
      <c r="U2459" s="104"/>
      <c r="AQ2459" s="104"/>
      <c r="AR2459" s="104"/>
      <c r="AS2459" s="104"/>
      <c r="AT2459" s="104"/>
      <c r="AU2459" s="104"/>
      <c r="AV2459" s="104"/>
      <c r="AW2459" s="104"/>
      <c r="AX2459" s="104"/>
      <c r="AY2459" s="104"/>
      <c r="BH2459" s="104"/>
      <c r="BJ2459" s="104"/>
      <c r="BK2459" s="104"/>
      <c r="BL2459" s="104"/>
      <c r="BM2459" s="104"/>
      <c r="BN2459" s="104"/>
      <c r="BO2459" s="104"/>
      <c r="BP2459" s="104"/>
      <c r="BQ2459" s="104"/>
      <c r="BR2459" s="104"/>
      <c r="BS2459" s="104"/>
      <c r="BT2459" s="104"/>
      <c r="BV2459" s="104"/>
      <c r="BW2459" s="104"/>
      <c r="BX2459" s="104"/>
      <c r="BY2459" s="104"/>
      <c r="BZ2459" s="104"/>
      <c r="CA2459" s="104"/>
      <c r="CB2459" s="104"/>
      <c r="CC2459" s="104"/>
      <c r="CD2459" s="104"/>
      <c r="CE2459" s="104"/>
      <c r="CF2459" s="104"/>
      <c r="CG2459" s="104"/>
      <c r="CJ2459" s="104"/>
      <c r="CL2459" s="104"/>
      <c r="CM2459" s="104"/>
      <c r="CN2459" s="104"/>
      <c r="CO2459" s="104"/>
      <c r="CP2459" s="104"/>
      <c r="CQ2459" s="104"/>
      <c r="CR2459" s="104"/>
      <c r="CS2459" s="104"/>
      <c r="CT2459" s="104"/>
      <c r="CU2459" s="104"/>
    </row>
    <row r="2460" spans="1:99" ht="13" x14ac:dyDescent="0.3">
      <c r="A2460" s="104"/>
      <c r="B2460" s="104"/>
      <c r="C2460" s="104"/>
      <c r="D2460" s="104"/>
      <c r="E2460" s="104"/>
      <c r="F2460" s="104"/>
      <c r="G2460" s="104"/>
      <c r="H2460" s="104"/>
      <c r="I2460" s="104"/>
      <c r="J2460" s="104"/>
      <c r="K2460" s="104"/>
      <c r="L2460" s="104"/>
      <c r="M2460" s="104"/>
      <c r="P2460" s="104"/>
      <c r="Q2460" s="104"/>
      <c r="U2460" s="104"/>
      <c r="AQ2460" s="104"/>
      <c r="AR2460" s="104"/>
      <c r="AS2460" s="104"/>
      <c r="AT2460" s="104"/>
      <c r="AU2460" s="104"/>
      <c r="AV2460" s="104"/>
      <c r="AW2460" s="104"/>
      <c r="AX2460" s="104"/>
      <c r="AY2460" s="104"/>
      <c r="BH2460" s="104"/>
      <c r="BJ2460" s="104"/>
      <c r="BK2460" s="104"/>
      <c r="BL2460" s="104"/>
      <c r="BM2460" s="104"/>
      <c r="BN2460" s="104"/>
      <c r="BO2460" s="104"/>
      <c r="BP2460" s="104"/>
      <c r="BQ2460" s="104"/>
      <c r="BR2460" s="104"/>
      <c r="BS2460" s="104"/>
      <c r="BT2460" s="104"/>
      <c r="BV2460" s="104"/>
      <c r="BW2460" s="104"/>
      <c r="BX2460" s="104"/>
      <c r="BY2460" s="104"/>
      <c r="BZ2460" s="104"/>
      <c r="CA2460" s="104"/>
      <c r="CB2460" s="104"/>
      <c r="CC2460" s="104"/>
      <c r="CD2460" s="104"/>
      <c r="CE2460" s="104"/>
      <c r="CF2460" s="104"/>
      <c r="CG2460" s="104"/>
      <c r="CJ2460" s="104"/>
      <c r="CL2460" s="104"/>
      <c r="CM2460" s="104"/>
      <c r="CN2460" s="104"/>
      <c r="CO2460" s="104"/>
      <c r="CP2460" s="104"/>
      <c r="CQ2460" s="104"/>
      <c r="CR2460" s="104"/>
      <c r="CS2460" s="104"/>
      <c r="CT2460" s="104"/>
      <c r="CU2460" s="104"/>
    </row>
    <row r="2461" spans="1:99" ht="13" x14ac:dyDescent="0.3">
      <c r="A2461" s="104"/>
      <c r="B2461" s="104"/>
      <c r="C2461" s="104"/>
      <c r="D2461" s="104"/>
      <c r="E2461" s="104"/>
      <c r="F2461" s="104"/>
      <c r="G2461" s="104"/>
      <c r="H2461" s="104"/>
      <c r="I2461" s="104"/>
      <c r="J2461" s="104"/>
      <c r="K2461" s="104"/>
      <c r="L2461" s="104"/>
      <c r="M2461" s="104"/>
      <c r="P2461" s="104"/>
      <c r="Q2461" s="104"/>
      <c r="U2461" s="104"/>
      <c r="AQ2461" s="104"/>
      <c r="AR2461" s="104"/>
      <c r="AS2461" s="104"/>
      <c r="AT2461" s="104"/>
      <c r="AU2461" s="104"/>
      <c r="AV2461" s="104"/>
      <c r="AW2461" s="104"/>
      <c r="AX2461" s="104"/>
      <c r="AY2461" s="104"/>
      <c r="BH2461" s="104"/>
      <c r="BJ2461" s="104"/>
      <c r="BK2461" s="104"/>
      <c r="BL2461" s="104"/>
      <c r="BM2461" s="104"/>
      <c r="BN2461" s="104"/>
      <c r="BO2461" s="104"/>
      <c r="BP2461" s="104"/>
      <c r="BQ2461" s="104"/>
      <c r="BR2461" s="104"/>
      <c r="BS2461" s="104"/>
      <c r="BT2461" s="104"/>
      <c r="BV2461" s="104"/>
      <c r="BW2461" s="104"/>
      <c r="BX2461" s="104"/>
      <c r="BY2461" s="104"/>
      <c r="BZ2461" s="104"/>
      <c r="CA2461" s="104"/>
      <c r="CB2461" s="104"/>
      <c r="CC2461" s="104"/>
      <c r="CD2461" s="104"/>
      <c r="CE2461" s="104"/>
      <c r="CF2461" s="104"/>
      <c r="CG2461" s="104"/>
      <c r="CJ2461" s="104"/>
      <c r="CL2461" s="104"/>
      <c r="CM2461" s="104"/>
      <c r="CN2461" s="104"/>
      <c r="CO2461" s="104"/>
      <c r="CP2461" s="104"/>
      <c r="CQ2461" s="104"/>
      <c r="CR2461" s="104"/>
      <c r="CS2461" s="104"/>
      <c r="CT2461" s="104"/>
      <c r="CU2461" s="104"/>
    </row>
    <row r="2462" spans="1:99" ht="13" x14ac:dyDescent="0.3">
      <c r="A2462" s="104"/>
      <c r="B2462" s="104"/>
      <c r="C2462" s="104"/>
      <c r="D2462" s="104"/>
      <c r="E2462" s="104"/>
      <c r="F2462" s="104"/>
      <c r="G2462" s="104"/>
      <c r="H2462" s="104"/>
      <c r="I2462" s="104"/>
      <c r="J2462" s="104"/>
      <c r="K2462" s="104"/>
      <c r="L2462" s="104"/>
      <c r="M2462" s="104"/>
      <c r="P2462" s="104"/>
      <c r="Q2462" s="104"/>
      <c r="U2462" s="104"/>
      <c r="AQ2462" s="104"/>
      <c r="AR2462" s="104"/>
      <c r="AS2462" s="104"/>
      <c r="AT2462" s="104"/>
      <c r="AU2462" s="104"/>
      <c r="AV2462" s="104"/>
      <c r="AW2462" s="104"/>
      <c r="AX2462" s="104"/>
      <c r="AY2462" s="104"/>
      <c r="BH2462" s="104"/>
      <c r="BJ2462" s="104"/>
      <c r="BK2462" s="104"/>
      <c r="BL2462" s="104"/>
      <c r="BM2462" s="104"/>
      <c r="BN2462" s="104"/>
      <c r="BO2462" s="104"/>
      <c r="BP2462" s="104"/>
      <c r="BQ2462" s="104"/>
      <c r="BR2462" s="104"/>
      <c r="BS2462" s="104"/>
      <c r="BT2462" s="104"/>
      <c r="BV2462" s="104"/>
      <c r="BW2462" s="104"/>
      <c r="BX2462" s="104"/>
      <c r="BY2462" s="104"/>
      <c r="BZ2462" s="104"/>
      <c r="CA2462" s="104"/>
      <c r="CB2462" s="104"/>
      <c r="CC2462" s="104"/>
      <c r="CD2462" s="104"/>
      <c r="CE2462" s="104"/>
      <c r="CF2462" s="104"/>
      <c r="CG2462" s="104"/>
      <c r="CJ2462" s="104"/>
      <c r="CL2462" s="104"/>
      <c r="CM2462" s="104"/>
      <c r="CN2462" s="104"/>
      <c r="CO2462" s="104"/>
      <c r="CP2462" s="104"/>
      <c r="CQ2462" s="104"/>
      <c r="CR2462" s="104"/>
      <c r="CS2462" s="104"/>
      <c r="CT2462" s="104"/>
      <c r="CU2462" s="104"/>
    </row>
    <row r="2463" spans="1:99" ht="13" x14ac:dyDescent="0.3">
      <c r="A2463" s="104"/>
      <c r="B2463" s="104"/>
      <c r="C2463" s="104"/>
      <c r="D2463" s="104"/>
      <c r="E2463" s="104"/>
      <c r="F2463" s="104"/>
      <c r="G2463" s="104"/>
      <c r="H2463" s="104"/>
      <c r="I2463" s="104"/>
      <c r="J2463" s="104"/>
      <c r="K2463" s="104"/>
      <c r="L2463" s="104"/>
      <c r="M2463" s="104"/>
      <c r="P2463" s="104"/>
      <c r="Q2463" s="104"/>
      <c r="U2463" s="104"/>
      <c r="AQ2463" s="104"/>
      <c r="AR2463" s="104"/>
      <c r="AS2463" s="104"/>
      <c r="AT2463" s="104"/>
      <c r="AU2463" s="104"/>
      <c r="AV2463" s="104"/>
      <c r="AW2463" s="104"/>
      <c r="AX2463" s="104"/>
      <c r="AY2463" s="104"/>
      <c r="BH2463" s="104"/>
      <c r="BJ2463" s="104"/>
      <c r="BK2463" s="104"/>
      <c r="BL2463" s="104"/>
      <c r="BM2463" s="104"/>
      <c r="BN2463" s="104"/>
      <c r="BO2463" s="104"/>
      <c r="BP2463" s="104"/>
      <c r="BQ2463" s="104"/>
      <c r="BR2463" s="104"/>
      <c r="BS2463" s="104"/>
      <c r="BT2463" s="104"/>
      <c r="BV2463" s="104"/>
      <c r="BW2463" s="104"/>
      <c r="BX2463" s="104"/>
      <c r="BY2463" s="104"/>
      <c r="BZ2463" s="104"/>
      <c r="CA2463" s="104"/>
      <c r="CB2463" s="104"/>
      <c r="CC2463" s="104"/>
      <c r="CD2463" s="104"/>
      <c r="CE2463" s="104"/>
      <c r="CF2463" s="104"/>
      <c r="CG2463" s="104"/>
      <c r="CJ2463" s="104"/>
      <c r="CL2463" s="104"/>
      <c r="CM2463" s="104"/>
      <c r="CN2463" s="104"/>
      <c r="CO2463" s="104"/>
      <c r="CP2463" s="104"/>
      <c r="CQ2463" s="104"/>
      <c r="CR2463" s="104"/>
      <c r="CS2463" s="104"/>
      <c r="CT2463" s="104"/>
      <c r="CU2463" s="104"/>
    </row>
    <row r="2464" spans="1:99" ht="13" x14ac:dyDescent="0.3">
      <c r="A2464" s="104"/>
      <c r="B2464" s="104"/>
      <c r="C2464" s="104"/>
      <c r="D2464" s="104"/>
      <c r="E2464" s="104"/>
      <c r="F2464" s="104"/>
      <c r="G2464" s="104"/>
      <c r="H2464" s="104"/>
      <c r="I2464" s="104"/>
      <c r="J2464" s="104"/>
      <c r="K2464" s="104"/>
      <c r="L2464" s="104"/>
      <c r="M2464" s="104"/>
      <c r="P2464" s="104"/>
      <c r="Q2464" s="104"/>
      <c r="U2464" s="104"/>
      <c r="AQ2464" s="104"/>
      <c r="AR2464" s="104"/>
      <c r="AS2464" s="104"/>
      <c r="AT2464" s="104"/>
      <c r="AU2464" s="104"/>
      <c r="AV2464" s="104"/>
      <c r="AW2464" s="104"/>
      <c r="AX2464" s="104"/>
      <c r="AY2464" s="104"/>
      <c r="BH2464" s="104"/>
      <c r="BJ2464" s="104"/>
      <c r="BK2464" s="104"/>
      <c r="BL2464" s="104"/>
      <c r="BM2464" s="104"/>
      <c r="BN2464" s="104"/>
      <c r="BO2464" s="104"/>
      <c r="BP2464" s="104"/>
      <c r="BQ2464" s="104"/>
      <c r="BR2464" s="104"/>
      <c r="BS2464" s="104"/>
      <c r="BT2464" s="104"/>
      <c r="BV2464" s="104"/>
      <c r="BW2464" s="104"/>
      <c r="BX2464" s="104"/>
      <c r="BY2464" s="104"/>
      <c r="BZ2464" s="104"/>
      <c r="CA2464" s="104"/>
      <c r="CB2464" s="104"/>
      <c r="CC2464" s="104"/>
      <c r="CD2464" s="104"/>
      <c r="CE2464" s="104"/>
      <c r="CF2464" s="104"/>
      <c r="CG2464" s="104"/>
      <c r="CJ2464" s="104"/>
      <c r="CL2464" s="104"/>
      <c r="CM2464" s="104"/>
      <c r="CN2464" s="104"/>
      <c r="CO2464" s="104"/>
      <c r="CP2464" s="104"/>
      <c r="CQ2464" s="104"/>
      <c r="CR2464" s="104"/>
      <c r="CS2464" s="104"/>
      <c r="CT2464" s="104"/>
      <c r="CU2464" s="104"/>
    </row>
    <row r="2465" spans="1:99" ht="13" x14ac:dyDescent="0.3">
      <c r="A2465" s="104"/>
      <c r="B2465" s="104"/>
      <c r="C2465" s="104"/>
      <c r="D2465" s="104"/>
      <c r="E2465" s="104"/>
      <c r="F2465" s="104"/>
      <c r="G2465" s="104"/>
      <c r="H2465" s="104"/>
      <c r="I2465" s="104"/>
      <c r="J2465" s="104"/>
      <c r="K2465" s="104"/>
      <c r="L2465" s="104"/>
      <c r="M2465" s="104"/>
      <c r="P2465" s="104"/>
      <c r="Q2465" s="104"/>
      <c r="U2465" s="104"/>
      <c r="AQ2465" s="104"/>
      <c r="AR2465" s="104"/>
      <c r="AS2465" s="104"/>
      <c r="AT2465" s="104"/>
      <c r="AU2465" s="104"/>
      <c r="AV2465" s="104"/>
      <c r="AW2465" s="104"/>
      <c r="AX2465" s="104"/>
      <c r="AY2465" s="104"/>
      <c r="BH2465" s="104"/>
      <c r="BJ2465" s="104"/>
      <c r="BK2465" s="104"/>
      <c r="BL2465" s="104"/>
      <c r="BM2465" s="104"/>
      <c r="BN2465" s="104"/>
      <c r="BO2465" s="104"/>
      <c r="BP2465" s="104"/>
      <c r="BQ2465" s="104"/>
      <c r="BR2465" s="104"/>
      <c r="BS2465" s="104"/>
      <c r="BT2465" s="104"/>
      <c r="BV2465" s="104"/>
      <c r="BW2465" s="104"/>
      <c r="BX2465" s="104"/>
      <c r="BY2465" s="104"/>
      <c r="BZ2465" s="104"/>
      <c r="CA2465" s="104"/>
      <c r="CB2465" s="104"/>
      <c r="CC2465" s="104"/>
      <c r="CD2465" s="104"/>
      <c r="CE2465" s="104"/>
      <c r="CF2465" s="104"/>
      <c r="CG2465" s="104"/>
      <c r="CJ2465" s="104"/>
      <c r="CL2465" s="104"/>
      <c r="CM2465" s="104"/>
      <c r="CN2465" s="104"/>
      <c r="CO2465" s="104"/>
      <c r="CP2465" s="104"/>
      <c r="CQ2465" s="104"/>
      <c r="CR2465" s="104"/>
      <c r="CS2465" s="104"/>
      <c r="CT2465" s="104"/>
      <c r="CU2465" s="104"/>
    </row>
    <row r="2466" spans="1:99" ht="13" x14ac:dyDescent="0.3">
      <c r="A2466" s="104"/>
      <c r="B2466" s="104"/>
      <c r="C2466" s="104"/>
      <c r="D2466" s="104"/>
      <c r="E2466" s="104"/>
      <c r="F2466" s="104"/>
      <c r="G2466" s="104"/>
      <c r="H2466" s="104"/>
      <c r="I2466" s="104"/>
      <c r="J2466" s="104"/>
      <c r="K2466" s="104"/>
      <c r="L2466" s="104"/>
      <c r="M2466" s="104"/>
      <c r="P2466" s="104"/>
      <c r="Q2466" s="104"/>
      <c r="U2466" s="104"/>
      <c r="AQ2466" s="104"/>
      <c r="AR2466" s="104"/>
      <c r="AS2466" s="104"/>
      <c r="AT2466" s="104"/>
      <c r="AU2466" s="104"/>
      <c r="AV2466" s="104"/>
      <c r="AW2466" s="104"/>
      <c r="AX2466" s="104"/>
      <c r="AY2466" s="104"/>
      <c r="BH2466" s="104"/>
      <c r="BJ2466" s="104"/>
      <c r="BK2466" s="104"/>
      <c r="BL2466" s="104"/>
      <c r="BM2466" s="104"/>
      <c r="BN2466" s="104"/>
      <c r="BO2466" s="104"/>
      <c r="BP2466" s="104"/>
      <c r="BQ2466" s="104"/>
      <c r="BR2466" s="104"/>
      <c r="BS2466" s="104"/>
      <c r="BT2466" s="104"/>
      <c r="BV2466" s="104"/>
      <c r="BW2466" s="104"/>
      <c r="BX2466" s="104"/>
      <c r="BY2466" s="104"/>
      <c r="BZ2466" s="104"/>
      <c r="CA2466" s="104"/>
      <c r="CB2466" s="104"/>
      <c r="CC2466" s="104"/>
      <c r="CD2466" s="104"/>
      <c r="CE2466" s="104"/>
      <c r="CF2466" s="104"/>
      <c r="CG2466" s="104"/>
      <c r="CJ2466" s="104"/>
      <c r="CL2466" s="104"/>
      <c r="CM2466" s="104"/>
      <c r="CN2466" s="104"/>
      <c r="CO2466" s="104"/>
      <c r="CP2466" s="104"/>
      <c r="CQ2466" s="104"/>
      <c r="CR2466" s="104"/>
      <c r="CS2466" s="104"/>
      <c r="CT2466" s="104"/>
      <c r="CU2466" s="104"/>
    </row>
    <row r="2467" spans="1:99" ht="13" x14ac:dyDescent="0.3">
      <c r="A2467" s="104"/>
      <c r="B2467" s="104"/>
      <c r="C2467" s="104"/>
      <c r="D2467" s="104"/>
      <c r="E2467" s="104"/>
      <c r="F2467" s="104"/>
      <c r="G2467" s="104"/>
      <c r="H2467" s="104"/>
      <c r="I2467" s="104"/>
      <c r="J2467" s="104"/>
      <c r="K2467" s="104"/>
      <c r="L2467" s="104"/>
      <c r="M2467" s="104"/>
      <c r="P2467" s="104"/>
      <c r="Q2467" s="104"/>
      <c r="U2467" s="104"/>
      <c r="AQ2467" s="104"/>
      <c r="AR2467" s="104"/>
      <c r="AS2467" s="104"/>
      <c r="AT2467" s="104"/>
      <c r="AU2467" s="104"/>
      <c r="AV2467" s="104"/>
      <c r="AW2467" s="104"/>
      <c r="AX2467" s="104"/>
      <c r="AY2467" s="104"/>
      <c r="BH2467" s="104"/>
      <c r="BJ2467" s="104"/>
      <c r="BK2467" s="104"/>
      <c r="BL2467" s="104"/>
      <c r="BM2467" s="104"/>
      <c r="BN2467" s="104"/>
      <c r="BO2467" s="104"/>
      <c r="BP2467" s="104"/>
      <c r="BQ2467" s="104"/>
      <c r="BR2467" s="104"/>
      <c r="BS2467" s="104"/>
      <c r="BT2467" s="104"/>
      <c r="BV2467" s="104"/>
      <c r="BW2467" s="104"/>
      <c r="BX2467" s="104"/>
      <c r="BY2467" s="104"/>
      <c r="BZ2467" s="104"/>
      <c r="CA2467" s="104"/>
      <c r="CB2467" s="104"/>
      <c r="CC2467" s="104"/>
      <c r="CD2467" s="104"/>
      <c r="CE2467" s="104"/>
      <c r="CF2467" s="104"/>
      <c r="CG2467" s="104"/>
      <c r="CJ2467" s="104"/>
      <c r="CL2467" s="104"/>
      <c r="CM2467" s="104"/>
      <c r="CN2467" s="104"/>
      <c r="CO2467" s="104"/>
      <c r="CP2467" s="104"/>
      <c r="CQ2467" s="104"/>
      <c r="CR2467" s="104"/>
      <c r="CS2467" s="104"/>
      <c r="CT2467" s="104"/>
      <c r="CU2467" s="104"/>
    </row>
    <row r="2468" spans="1:99" ht="13" x14ac:dyDescent="0.3">
      <c r="A2468" s="104"/>
      <c r="B2468" s="104"/>
      <c r="C2468" s="104"/>
      <c r="D2468" s="104"/>
      <c r="E2468" s="104"/>
      <c r="F2468" s="104"/>
      <c r="G2468" s="104"/>
      <c r="H2468" s="104"/>
      <c r="I2468" s="104"/>
      <c r="J2468" s="104"/>
      <c r="K2468" s="104"/>
      <c r="L2468" s="104"/>
      <c r="M2468" s="104"/>
      <c r="P2468" s="104"/>
      <c r="Q2468" s="104"/>
      <c r="U2468" s="104"/>
      <c r="AQ2468" s="104"/>
      <c r="AR2468" s="104"/>
      <c r="AS2468" s="104"/>
      <c r="AT2468" s="104"/>
      <c r="AU2468" s="104"/>
      <c r="AV2468" s="104"/>
      <c r="AW2468" s="104"/>
      <c r="AX2468" s="104"/>
      <c r="AY2468" s="104"/>
      <c r="BH2468" s="104"/>
      <c r="BJ2468" s="104"/>
      <c r="BK2468" s="104"/>
      <c r="BL2468" s="104"/>
      <c r="BM2468" s="104"/>
      <c r="BN2468" s="104"/>
      <c r="BO2468" s="104"/>
      <c r="BP2468" s="104"/>
      <c r="BQ2468" s="104"/>
      <c r="BR2468" s="104"/>
      <c r="BS2468" s="104"/>
      <c r="BT2468" s="104"/>
      <c r="BV2468" s="104"/>
      <c r="BW2468" s="104"/>
      <c r="BX2468" s="104"/>
      <c r="BY2468" s="104"/>
      <c r="BZ2468" s="104"/>
      <c r="CA2468" s="104"/>
      <c r="CB2468" s="104"/>
      <c r="CC2468" s="104"/>
      <c r="CD2468" s="104"/>
      <c r="CE2468" s="104"/>
      <c r="CF2468" s="104"/>
      <c r="CG2468" s="104"/>
      <c r="CJ2468" s="104"/>
      <c r="CL2468" s="104"/>
      <c r="CM2468" s="104"/>
      <c r="CN2468" s="104"/>
      <c r="CO2468" s="104"/>
      <c r="CP2468" s="104"/>
      <c r="CQ2468" s="104"/>
      <c r="CR2468" s="104"/>
      <c r="CS2468" s="104"/>
      <c r="CT2468" s="104"/>
      <c r="CU2468" s="104"/>
    </row>
    <row r="2469" spans="1:99" ht="13" x14ac:dyDescent="0.3">
      <c r="A2469" s="104"/>
      <c r="B2469" s="104"/>
      <c r="C2469" s="104"/>
      <c r="D2469" s="104"/>
      <c r="E2469" s="104"/>
      <c r="F2469" s="104"/>
      <c r="G2469" s="104"/>
      <c r="H2469" s="104"/>
      <c r="I2469" s="104"/>
      <c r="J2469" s="104"/>
      <c r="K2469" s="104"/>
      <c r="L2469" s="104"/>
      <c r="M2469" s="104"/>
      <c r="P2469" s="104"/>
      <c r="Q2469" s="104"/>
      <c r="U2469" s="104"/>
      <c r="AQ2469" s="104"/>
      <c r="AR2469" s="104"/>
      <c r="AS2469" s="104"/>
      <c r="AT2469" s="104"/>
      <c r="AU2469" s="104"/>
      <c r="AV2469" s="104"/>
      <c r="AW2469" s="104"/>
      <c r="AX2469" s="104"/>
      <c r="AY2469" s="104"/>
      <c r="BH2469" s="104"/>
      <c r="BJ2469" s="104"/>
      <c r="BK2469" s="104"/>
      <c r="BL2469" s="104"/>
      <c r="BM2469" s="104"/>
      <c r="BN2469" s="104"/>
      <c r="BO2469" s="104"/>
      <c r="BP2469" s="104"/>
      <c r="BQ2469" s="104"/>
      <c r="BR2469" s="104"/>
      <c r="BS2469" s="104"/>
      <c r="BT2469" s="104"/>
      <c r="BV2469" s="104"/>
      <c r="BW2469" s="104"/>
      <c r="BX2469" s="104"/>
      <c r="BY2469" s="104"/>
      <c r="BZ2469" s="104"/>
      <c r="CA2469" s="104"/>
      <c r="CB2469" s="104"/>
      <c r="CC2469" s="104"/>
      <c r="CD2469" s="104"/>
      <c r="CE2469" s="104"/>
      <c r="CF2469" s="104"/>
      <c r="CG2469" s="104"/>
      <c r="CJ2469" s="104"/>
      <c r="CL2469" s="104"/>
      <c r="CM2469" s="104"/>
      <c r="CN2469" s="104"/>
      <c r="CO2469" s="104"/>
      <c r="CP2469" s="104"/>
      <c r="CQ2469" s="104"/>
      <c r="CR2469" s="104"/>
      <c r="CS2469" s="104"/>
      <c r="CT2469" s="104"/>
      <c r="CU2469" s="104"/>
    </row>
    <row r="2470" spans="1:99" ht="13" x14ac:dyDescent="0.3">
      <c r="A2470" s="104"/>
      <c r="B2470" s="104"/>
      <c r="C2470" s="104"/>
      <c r="D2470" s="104"/>
      <c r="E2470" s="104"/>
      <c r="F2470" s="104"/>
      <c r="G2470" s="104"/>
      <c r="H2470" s="104"/>
      <c r="I2470" s="104"/>
      <c r="J2470" s="104"/>
      <c r="K2470" s="104"/>
      <c r="L2470" s="104"/>
      <c r="M2470" s="104"/>
      <c r="P2470" s="104"/>
      <c r="Q2470" s="104"/>
      <c r="U2470" s="104"/>
      <c r="AQ2470" s="104"/>
      <c r="AR2470" s="104"/>
      <c r="AS2470" s="104"/>
      <c r="AT2470" s="104"/>
      <c r="AU2470" s="104"/>
      <c r="AV2470" s="104"/>
      <c r="AW2470" s="104"/>
      <c r="AX2470" s="104"/>
      <c r="AY2470" s="104"/>
      <c r="BH2470" s="104"/>
      <c r="BJ2470" s="104"/>
      <c r="BK2470" s="104"/>
      <c r="BL2470" s="104"/>
      <c r="BM2470" s="104"/>
      <c r="BN2470" s="104"/>
      <c r="BO2470" s="104"/>
      <c r="BP2470" s="104"/>
      <c r="BQ2470" s="104"/>
      <c r="BR2470" s="104"/>
      <c r="BS2470" s="104"/>
      <c r="BT2470" s="104"/>
      <c r="BV2470" s="104"/>
      <c r="BW2470" s="104"/>
      <c r="BX2470" s="104"/>
      <c r="BY2470" s="104"/>
      <c r="BZ2470" s="104"/>
      <c r="CA2470" s="104"/>
      <c r="CB2470" s="104"/>
      <c r="CC2470" s="104"/>
      <c r="CD2470" s="104"/>
      <c r="CE2470" s="104"/>
      <c r="CF2470" s="104"/>
      <c r="CG2470" s="104"/>
      <c r="CJ2470" s="104"/>
      <c r="CL2470" s="104"/>
      <c r="CM2470" s="104"/>
      <c r="CN2470" s="104"/>
      <c r="CO2470" s="104"/>
      <c r="CP2470" s="104"/>
      <c r="CQ2470" s="104"/>
      <c r="CR2470" s="104"/>
      <c r="CS2470" s="104"/>
      <c r="CT2470" s="104"/>
      <c r="CU2470" s="104"/>
    </row>
    <row r="2471" spans="1:99" ht="13" x14ac:dyDescent="0.3">
      <c r="A2471" s="104"/>
      <c r="B2471" s="104"/>
      <c r="C2471" s="104"/>
      <c r="D2471" s="104"/>
      <c r="E2471" s="104"/>
      <c r="F2471" s="104"/>
      <c r="G2471" s="104"/>
      <c r="H2471" s="104"/>
      <c r="I2471" s="104"/>
      <c r="J2471" s="104"/>
      <c r="K2471" s="104"/>
      <c r="L2471" s="104"/>
      <c r="M2471" s="104"/>
      <c r="P2471" s="104"/>
      <c r="Q2471" s="104"/>
      <c r="U2471" s="104"/>
      <c r="AQ2471" s="104"/>
      <c r="AR2471" s="104"/>
      <c r="AS2471" s="104"/>
      <c r="AT2471" s="104"/>
      <c r="AU2471" s="104"/>
      <c r="AV2471" s="104"/>
      <c r="AW2471" s="104"/>
      <c r="AX2471" s="104"/>
      <c r="AY2471" s="104"/>
      <c r="BH2471" s="104"/>
      <c r="BJ2471" s="104"/>
      <c r="BK2471" s="104"/>
      <c r="BL2471" s="104"/>
      <c r="BM2471" s="104"/>
      <c r="BN2471" s="104"/>
      <c r="BO2471" s="104"/>
      <c r="BP2471" s="104"/>
      <c r="BQ2471" s="104"/>
      <c r="BR2471" s="104"/>
      <c r="BS2471" s="104"/>
      <c r="BT2471" s="104"/>
      <c r="BV2471" s="104"/>
      <c r="BW2471" s="104"/>
      <c r="BX2471" s="104"/>
      <c r="BY2471" s="104"/>
      <c r="BZ2471" s="104"/>
      <c r="CA2471" s="104"/>
      <c r="CB2471" s="104"/>
      <c r="CC2471" s="104"/>
      <c r="CD2471" s="104"/>
      <c r="CE2471" s="104"/>
      <c r="CF2471" s="104"/>
      <c r="CG2471" s="104"/>
      <c r="CJ2471" s="104"/>
      <c r="CL2471" s="104"/>
      <c r="CM2471" s="104"/>
      <c r="CN2471" s="104"/>
      <c r="CO2471" s="104"/>
      <c r="CP2471" s="104"/>
      <c r="CQ2471" s="104"/>
      <c r="CR2471" s="104"/>
      <c r="CS2471" s="104"/>
      <c r="CT2471" s="104"/>
      <c r="CU2471" s="104"/>
    </row>
    <row r="2472" spans="1:99" ht="13" x14ac:dyDescent="0.3">
      <c r="A2472" s="104"/>
      <c r="B2472" s="104"/>
      <c r="C2472" s="104"/>
      <c r="D2472" s="104"/>
      <c r="E2472" s="104"/>
      <c r="F2472" s="104"/>
      <c r="G2472" s="104"/>
      <c r="H2472" s="104"/>
      <c r="I2472" s="104"/>
      <c r="J2472" s="104"/>
      <c r="K2472" s="104"/>
      <c r="L2472" s="104"/>
      <c r="M2472" s="104"/>
      <c r="P2472" s="104"/>
      <c r="Q2472" s="104"/>
      <c r="U2472" s="104"/>
      <c r="AQ2472" s="104"/>
      <c r="AR2472" s="104"/>
      <c r="AS2472" s="104"/>
      <c r="AT2472" s="104"/>
      <c r="AU2472" s="104"/>
      <c r="AV2472" s="104"/>
      <c r="AW2472" s="104"/>
      <c r="AX2472" s="104"/>
      <c r="AY2472" s="104"/>
      <c r="BH2472" s="104"/>
      <c r="BJ2472" s="104"/>
      <c r="BK2472" s="104"/>
      <c r="BL2472" s="104"/>
      <c r="BM2472" s="104"/>
      <c r="BN2472" s="104"/>
      <c r="BO2472" s="104"/>
      <c r="BP2472" s="104"/>
      <c r="BQ2472" s="104"/>
      <c r="BR2472" s="104"/>
      <c r="BS2472" s="104"/>
      <c r="BT2472" s="104"/>
      <c r="BV2472" s="104"/>
      <c r="BW2472" s="104"/>
      <c r="BX2472" s="104"/>
      <c r="BY2472" s="104"/>
      <c r="BZ2472" s="104"/>
      <c r="CA2472" s="104"/>
      <c r="CB2472" s="104"/>
      <c r="CC2472" s="104"/>
      <c r="CD2472" s="104"/>
      <c r="CE2472" s="104"/>
      <c r="CF2472" s="104"/>
      <c r="CG2472" s="104"/>
      <c r="CJ2472" s="104"/>
      <c r="CL2472" s="104"/>
      <c r="CM2472" s="104"/>
      <c r="CN2472" s="104"/>
      <c r="CO2472" s="104"/>
      <c r="CP2472" s="104"/>
      <c r="CQ2472" s="104"/>
      <c r="CR2472" s="104"/>
      <c r="CS2472" s="104"/>
      <c r="CT2472" s="104"/>
      <c r="CU2472" s="104"/>
    </row>
    <row r="2473" spans="1:99" ht="13" x14ac:dyDescent="0.3">
      <c r="A2473" s="104"/>
      <c r="B2473" s="104"/>
      <c r="C2473" s="104"/>
      <c r="D2473" s="104"/>
      <c r="E2473" s="104"/>
      <c r="F2473" s="104"/>
      <c r="G2473" s="104"/>
      <c r="H2473" s="104"/>
      <c r="I2473" s="104"/>
      <c r="J2473" s="104"/>
      <c r="K2473" s="104"/>
      <c r="L2473" s="104"/>
      <c r="M2473" s="104"/>
      <c r="P2473" s="104"/>
      <c r="Q2473" s="104"/>
      <c r="U2473" s="104"/>
      <c r="AQ2473" s="104"/>
      <c r="AR2473" s="104"/>
      <c r="AS2473" s="104"/>
      <c r="AT2473" s="104"/>
      <c r="AU2473" s="104"/>
      <c r="AV2473" s="104"/>
      <c r="AW2473" s="104"/>
      <c r="AX2473" s="104"/>
      <c r="AY2473" s="104"/>
      <c r="BH2473" s="104"/>
      <c r="BJ2473" s="104"/>
      <c r="BK2473" s="104"/>
      <c r="BL2473" s="104"/>
      <c r="BM2473" s="104"/>
      <c r="BN2473" s="104"/>
      <c r="BO2473" s="104"/>
      <c r="BP2473" s="104"/>
      <c r="BQ2473" s="104"/>
      <c r="BR2473" s="104"/>
      <c r="BS2473" s="104"/>
      <c r="BT2473" s="104"/>
      <c r="BV2473" s="104"/>
      <c r="BW2473" s="104"/>
      <c r="BX2473" s="104"/>
      <c r="BY2473" s="104"/>
      <c r="BZ2473" s="104"/>
      <c r="CA2473" s="104"/>
      <c r="CB2473" s="104"/>
      <c r="CC2473" s="104"/>
      <c r="CD2473" s="104"/>
      <c r="CE2473" s="104"/>
      <c r="CF2473" s="104"/>
      <c r="CG2473" s="104"/>
      <c r="CJ2473" s="104"/>
      <c r="CL2473" s="104"/>
      <c r="CM2473" s="104"/>
      <c r="CN2473" s="104"/>
      <c r="CO2473" s="104"/>
      <c r="CP2473" s="104"/>
      <c r="CQ2473" s="104"/>
      <c r="CR2473" s="104"/>
      <c r="CS2473" s="104"/>
      <c r="CT2473" s="104"/>
      <c r="CU2473" s="104"/>
    </row>
    <row r="2474" spans="1:99" ht="13" x14ac:dyDescent="0.3">
      <c r="A2474" s="104"/>
      <c r="B2474" s="104"/>
      <c r="C2474" s="104"/>
      <c r="D2474" s="104"/>
      <c r="E2474" s="104"/>
      <c r="F2474" s="104"/>
      <c r="G2474" s="104"/>
      <c r="H2474" s="104"/>
      <c r="I2474" s="104"/>
      <c r="J2474" s="104"/>
      <c r="K2474" s="104"/>
      <c r="L2474" s="104"/>
      <c r="M2474" s="104"/>
      <c r="P2474" s="104"/>
      <c r="Q2474" s="104"/>
      <c r="U2474" s="104"/>
      <c r="AQ2474" s="104"/>
      <c r="AR2474" s="104"/>
      <c r="AS2474" s="104"/>
      <c r="AT2474" s="104"/>
      <c r="AU2474" s="104"/>
      <c r="AV2474" s="104"/>
      <c r="AW2474" s="104"/>
      <c r="AX2474" s="104"/>
      <c r="AY2474" s="104"/>
      <c r="BH2474" s="104"/>
      <c r="BJ2474" s="104"/>
      <c r="BK2474" s="104"/>
      <c r="BL2474" s="104"/>
      <c r="BM2474" s="104"/>
      <c r="BN2474" s="104"/>
      <c r="BO2474" s="104"/>
      <c r="BP2474" s="104"/>
      <c r="BQ2474" s="104"/>
      <c r="BR2474" s="104"/>
      <c r="BS2474" s="104"/>
      <c r="BT2474" s="104"/>
      <c r="BV2474" s="104"/>
      <c r="BW2474" s="104"/>
      <c r="BX2474" s="104"/>
      <c r="BY2474" s="104"/>
      <c r="BZ2474" s="104"/>
      <c r="CA2474" s="104"/>
      <c r="CB2474" s="104"/>
      <c r="CC2474" s="104"/>
      <c r="CD2474" s="104"/>
      <c r="CE2474" s="104"/>
      <c r="CF2474" s="104"/>
      <c r="CG2474" s="104"/>
      <c r="CJ2474" s="104"/>
      <c r="CL2474" s="104"/>
      <c r="CM2474" s="104"/>
      <c r="CN2474" s="104"/>
      <c r="CO2474" s="104"/>
      <c r="CP2474" s="104"/>
      <c r="CQ2474" s="104"/>
      <c r="CR2474" s="104"/>
      <c r="CS2474" s="104"/>
      <c r="CT2474" s="104"/>
      <c r="CU2474" s="104"/>
    </row>
    <row r="2475" spans="1:99" ht="13" x14ac:dyDescent="0.3">
      <c r="A2475" s="104"/>
      <c r="B2475" s="104"/>
      <c r="C2475" s="104"/>
      <c r="D2475" s="104"/>
      <c r="E2475" s="104"/>
      <c r="F2475" s="104"/>
      <c r="G2475" s="104"/>
      <c r="H2475" s="104"/>
      <c r="I2475" s="104"/>
      <c r="J2475" s="104"/>
      <c r="K2475" s="104"/>
      <c r="L2475" s="104"/>
      <c r="M2475" s="104"/>
      <c r="P2475" s="104"/>
      <c r="Q2475" s="104"/>
      <c r="U2475" s="104"/>
      <c r="AQ2475" s="104"/>
      <c r="AR2475" s="104"/>
      <c r="AS2475" s="104"/>
      <c r="AT2475" s="104"/>
      <c r="AU2475" s="104"/>
      <c r="AV2475" s="104"/>
      <c r="AW2475" s="104"/>
      <c r="AX2475" s="104"/>
      <c r="AY2475" s="104"/>
      <c r="BH2475" s="104"/>
      <c r="BJ2475" s="104"/>
      <c r="BK2475" s="104"/>
      <c r="BL2475" s="104"/>
      <c r="BM2475" s="104"/>
      <c r="BN2475" s="104"/>
      <c r="BO2475" s="104"/>
      <c r="BP2475" s="104"/>
      <c r="BQ2475" s="104"/>
      <c r="BR2475" s="104"/>
      <c r="BS2475" s="104"/>
      <c r="BT2475" s="104"/>
      <c r="BV2475" s="104"/>
      <c r="BW2475" s="104"/>
      <c r="BX2475" s="104"/>
      <c r="BY2475" s="104"/>
      <c r="BZ2475" s="104"/>
      <c r="CA2475" s="104"/>
      <c r="CB2475" s="104"/>
      <c r="CC2475" s="104"/>
      <c r="CD2475" s="104"/>
      <c r="CE2475" s="104"/>
      <c r="CF2475" s="104"/>
      <c r="CG2475" s="104"/>
      <c r="CJ2475" s="104"/>
      <c r="CL2475" s="104"/>
      <c r="CM2475" s="104"/>
      <c r="CN2475" s="104"/>
      <c r="CO2475" s="104"/>
      <c r="CP2475" s="104"/>
      <c r="CQ2475" s="104"/>
      <c r="CR2475" s="104"/>
      <c r="CS2475" s="104"/>
      <c r="CT2475" s="104"/>
      <c r="CU2475" s="104"/>
    </row>
    <row r="2476" spans="1:99" ht="13" x14ac:dyDescent="0.3">
      <c r="A2476" s="104"/>
      <c r="B2476" s="104"/>
      <c r="C2476" s="104"/>
      <c r="D2476" s="104"/>
      <c r="E2476" s="104"/>
      <c r="F2476" s="104"/>
      <c r="G2476" s="104"/>
      <c r="H2476" s="104"/>
      <c r="I2476" s="104"/>
      <c r="J2476" s="104"/>
      <c r="K2476" s="104"/>
      <c r="L2476" s="104"/>
      <c r="M2476" s="104"/>
      <c r="P2476" s="104"/>
      <c r="Q2476" s="104"/>
      <c r="U2476" s="104"/>
      <c r="AQ2476" s="104"/>
      <c r="AR2476" s="104"/>
      <c r="AS2476" s="104"/>
      <c r="AT2476" s="104"/>
      <c r="AU2476" s="104"/>
      <c r="AV2476" s="104"/>
      <c r="AW2476" s="104"/>
      <c r="AX2476" s="104"/>
      <c r="AY2476" s="104"/>
      <c r="BH2476" s="104"/>
      <c r="BJ2476" s="104"/>
      <c r="BK2476" s="104"/>
      <c r="BL2476" s="104"/>
      <c r="BM2476" s="104"/>
      <c r="BN2476" s="104"/>
      <c r="BO2476" s="104"/>
      <c r="BP2476" s="104"/>
      <c r="BQ2476" s="104"/>
      <c r="BR2476" s="104"/>
      <c r="BS2476" s="104"/>
      <c r="BT2476" s="104"/>
      <c r="BV2476" s="104"/>
      <c r="BW2476" s="104"/>
      <c r="BX2476" s="104"/>
      <c r="BY2476" s="104"/>
      <c r="BZ2476" s="104"/>
      <c r="CA2476" s="104"/>
      <c r="CB2476" s="104"/>
      <c r="CC2476" s="104"/>
      <c r="CD2476" s="104"/>
      <c r="CE2476" s="104"/>
      <c r="CF2476" s="104"/>
      <c r="CG2476" s="104"/>
      <c r="CJ2476" s="104"/>
      <c r="CL2476" s="104"/>
      <c r="CM2476" s="104"/>
      <c r="CN2476" s="104"/>
      <c r="CO2476" s="104"/>
      <c r="CP2476" s="104"/>
      <c r="CQ2476" s="104"/>
      <c r="CR2476" s="104"/>
      <c r="CS2476" s="104"/>
      <c r="CT2476" s="104"/>
      <c r="CU2476" s="104"/>
    </row>
    <row r="2477" spans="1:99" ht="13" x14ac:dyDescent="0.3">
      <c r="A2477" s="104"/>
      <c r="B2477" s="104"/>
      <c r="C2477" s="104"/>
      <c r="D2477" s="104"/>
      <c r="E2477" s="104"/>
      <c r="F2477" s="104"/>
      <c r="G2477" s="104"/>
      <c r="H2477" s="104"/>
      <c r="I2477" s="104"/>
      <c r="J2477" s="104"/>
      <c r="K2477" s="104"/>
      <c r="L2477" s="104"/>
      <c r="M2477" s="104"/>
      <c r="P2477" s="104"/>
      <c r="Q2477" s="104"/>
      <c r="U2477" s="104"/>
      <c r="AQ2477" s="104"/>
      <c r="AR2477" s="104"/>
      <c r="AS2477" s="104"/>
      <c r="AT2477" s="104"/>
      <c r="AU2477" s="104"/>
      <c r="AV2477" s="104"/>
      <c r="AW2477" s="104"/>
      <c r="AX2477" s="104"/>
      <c r="AY2477" s="104"/>
      <c r="BH2477" s="104"/>
      <c r="BJ2477" s="104"/>
      <c r="BK2477" s="104"/>
      <c r="BL2477" s="104"/>
      <c r="BM2477" s="104"/>
      <c r="BN2477" s="104"/>
      <c r="BO2477" s="104"/>
      <c r="BP2477" s="104"/>
      <c r="BQ2477" s="104"/>
      <c r="BR2477" s="104"/>
      <c r="BS2477" s="104"/>
      <c r="BT2477" s="104"/>
      <c r="BV2477" s="104"/>
      <c r="BW2477" s="104"/>
      <c r="BX2477" s="104"/>
      <c r="BY2477" s="104"/>
      <c r="BZ2477" s="104"/>
      <c r="CA2477" s="104"/>
      <c r="CB2477" s="104"/>
      <c r="CC2477" s="104"/>
      <c r="CD2477" s="104"/>
      <c r="CE2477" s="104"/>
      <c r="CF2477" s="104"/>
      <c r="CG2477" s="104"/>
      <c r="CJ2477" s="104"/>
      <c r="CL2477" s="104"/>
      <c r="CM2477" s="104"/>
      <c r="CN2477" s="104"/>
      <c r="CO2477" s="104"/>
      <c r="CP2477" s="104"/>
      <c r="CQ2477" s="104"/>
      <c r="CR2477" s="104"/>
      <c r="CS2477" s="104"/>
      <c r="CT2477" s="104"/>
      <c r="CU2477" s="104"/>
    </row>
    <row r="2478" spans="1:99" ht="13" x14ac:dyDescent="0.3">
      <c r="A2478" s="104"/>
      <c r="B2478" s="104"/>
      <c r="C2478" s="104"/>
      <c r="D2478" s="104"/>
      <c r="E2478" s="104"/>
      <c r="F2478" s="104"/>
      <c r="G2478" s="104"/>
      <c r="H2478" s="104"/>
      <c r="I2478" s="104"/>
      <c r="J2478" s="104"/>
      <c r="K2478" s="104"/>
      <c r="L2478" s="104"/>
      <c r="M2478" s="104"/>
      <c r="P2478" s="104"/>
      <c r="Q2478" s="104"/>
      <c r="U2478" s="104"/>
      <c r="AQ2478" s="104"/>
      <c r="AR2478" s="104"/>
      <c r="AS2478" s="104"/>
      <c r="AT2478" s="104"/>
      <c r="AU2478" s="104"/>
      <c r="AV2478" s="104"/>
      <c r="AW2478" s="104"/>
      <c r="AX2478" s="104"/>
      <c r="AY2478" s="104"/>
      <c r="BH2478" s="104"/>
      <c r="BJ2478" s="104"/>
      <c r="BK2478" s="104"/>
      <c r="BL2478" s="104"/>
      <c r="BM2478" s="104"/>
      <c r="BN2478" s="104"/>
      <c r="BO2478" s="104"/>
      <c r="BP2478" s="104"/>
      <c r="BQ2478" s="104"/>
      <c r="BR2478" s="104"/>
      <c r="BS2478" s="104"/>
      <c r="BT2478" s="104"/>
      <c r="BV2478" s="104"/>
      <c r="BW2478" s="104"/>
      <c r="BX2478" s="104"/>
      <c r="BY2478" s="104"/>
      <c r="BZ2478" s="104"/>
      <c r="CA2478" s="104"/>
      <c r="CB2478" s="104"/>
      <c r="CC2478" s="104"/>
      <c r="CD2478" s="104"/>
      <c r="CE2478" s="104"/>
      <c r="CF2478" s="104"/>
      <c r="CG2478" s="104"/>
      <c r="CJ2478" s="104"/>
      <c r="CL2478" s="104"/>
      <c r="CM2478" s="104"/>
      <c r="CN2478" s="104"/>
      <c r="CO2478" s="104"/>
      <c r="CP2478" s="104"/>
      <c r="CQ2478" s="104"/>
      <c r="CR2478" s="104"/>
      <c r="CS2478" s="104"/>
      <c r="CT2478" s="104"/>
      <c r="CU2478" s="104"/>
    </row>
    <row r="2479" spans="1:99" ht="13" x14ac:dyDescent="0.3">
      <c r="A2479" s="104"/>
      <c r="B2479" s="104"/>
      <c r="C2479" s="104"/>
      <c r="D2479" s="104"/>
      <c r="E2479" s="104"/>
      <c r="F2479" s="104"/>
      <c r="G2479" s="104"/>
      <c r="H2479" s="104"/>
      <c r="I2479" s="104"/>
      <c r="J2479" s="104"/>
      <c r="K2479" s="104"/>
      <c r="L2479" s="104"/>
      <c r="M2479" s="104"/>
      <c r="P2479" s="104"/>
      <c r="Q2479" s="104"/>
      <c r="U2479" s="104"/>
      <c r="AQ2479" s="104"/>
      <c r="AR2479" s="104"/>
      <c r="AS2479" s="104"/>
      <c r="AT2479" s="104"/>
      <c r="AU2479" s="104"/>
      <c r="AV2479" s="104"/>
      <c r="AW2479" s="104"/>
      <c r="AX2479" s="104"/>
      <c r="AY2479" s="104"/>
      <c r="BH2479" s="104"/>
      <c r="BJ2479" s="104"/>
      <c r="BK2479" s="104"/>
      <c r="BL2479" s="104"/>
      <c r="BM2479" s="104"/>
      <c r="BN2479" s="104"/>
      <c r="BO2479" s="104"/>
      <c r="BP2479" s="104"/>
      <c r="BQ2479" s="104"/>
      <c r="BR2479" s="104"/>
      <c r="BS2479" s="104"/>
      <c r="BT2479" s="104"/>
      <c r="BV2479" s="104"/>
      <c r="BW2479" s="104"/>
      <c r="BX2479" s="104"/>
      <c r="BY2479" s="104"/>
      <c r="BZ2479" s="104"/>
      <c r="CA2479" s="104"/>
      <c r="CB2479" s="104"/>
      <c r="CC2479" s="104"/>
      <c r="CD2479" s="104"/>
      <c r="CE2479" s="104"/>
      <c r="CF2479" s="104"/>
      <c r="CG2479" s="104"/>
      <c r="CJ2479" s="104"/>
      <c r="CL2479" s="104"/>
      <c r="CM2479" s="104"/>
      <c r="CN2479" s="104"/>
      <c r="CO2479" s="104"/>
      <c r="CP2479" s="104"/>
      <c r="CQ2479" s="104"/>
      <c r="CR2479" s="104"/>
      <c r="CS2479" s="104"/>
      <c r="CT2479" s="104"/>
      <c r="CU2479" s="104"/>
    </row>
    <row r="2480" spans="1:99" ht="13" x14ac:dyDescent="0.3">
      <c r="A2480" s="104"/>
      <c r="B2480" s="104"/>
      <c r="C2480" s="104"/>
      <c r="D2480" s="104"/>
      <c r="E2480" s="104"/>
      <c r="F2480" s="104"/>
      <c r="G2480" s="104"/>
      <c r="H2480" s="104"/>
      <c r="I2480" s="104"/>
      <c r="J2480" s="104"/>
      <c r="K2480" s="104"/>
      <c r="L2480" s="104"/>
      <c r="M2480" s="104"/>
      <c r="P2480" s="104"/>
      <c r="Q2480" s="104"/>
      <c r="U2480" s="104"/>
      <c r="AQ2480" s="104"/>
      <c r="AR2480" s="104"/>
      <c r="AS2480" s="104"/>
      <c r="AT2480" s="104"/>
      <c r="AU2480" s="104"/>
      <c r="AV2480" s="104"/>
      <c r="AW2480" s="104"/>
      <c r="AX2480" s="104"/>
      <c r="AY2480" s="104"/>
      <c r="BH2480" s="104"/>
      <c r="BJ2480" s="104"/>
      <c r="BK2480" s="104"/>
      <c r="BL2480" s="104"/>
      <c r="BM2480" s="104"/>
      <c r="BN2480" s="104"/>
      <c r="BO2480" s="104"/>
      <c r="BP2480" s="104"/>
      <c r="BQ2480" s="104"/>
      <c r="BR2480" s="104"/>
      <c r="BS2480" s="104"/>
      <c r="BT2480" s="104"/>
      <c r="BV2480" s="104"/>
      <c r="BW2480" s="104"/>
      <c r="BX2480" s="104"/>
      <c r="BY2480" s="104"/>
      <c r="BZ2480" s="104"/>
      <c r="CA2480" s="104"/>
      <c r="CB2480" s="104"/>
      <c r="CC2480" s="104"/>
      <c r="CD2480" s="104"/>
      <c r="CE2480" s="104"/>
      <c r="CF2480" s="104"/>
      <c r="CG2480" s="104"/>
      <c r="CJ2480" s="104"/>
      <c r="CL2480" s="104"/>
      <c r="CM2480" s="104"/>
      <c r="CN2480" s="104"/>
      <c r="CO2480" s="104"/>
      <c r="CP2480" s="104"/>
      <c r="CQ2480" s="104"/>
      <c r="CR2480" s="104"/>
      <c r="CS2480" s="104"/>
      <c r="CT2480" s="104"/>
      <c r="CU2480" s="104"/>
    </row>
    <row r="2481" spans="1:99" ht="13" x14ac:dyDescent="0.3">
      <c r="A2481" s="104"/>
      <c r="B2481" s="104"/>
      <c r="C2481" s="104"/>
      <c r="D2481" s="104"/>
      <c r="E2481" s="104"/>
      <c r="F2481" s="104"/>
      <c r="G2481" s="104"/>
      <c r="H2481" s="104"/>
      <c r="I2481" s="104"/>
      <c r="J2481" s="104"/>
      <c r="K2481" s="104"/>
      <c r="L2481" s="104"/>
      <c r="M2481" s="104"/>
      <c r="P2481" s="104"/>
      <c r="Q2481" s="104"/>
      <c r="U2481" s="104"/>
      <c r="AQ2481" s="104"/>
      <c r="AR2481" s="104"/>
      <c r="AS2481" s="104"/>
      <c r="AT2481" s="104"/>
      <c r="AU2481" s="104"/>
      <c r="AV2481" s="104"/>
      <c r="AW2481" s="104"/>
      <c r="AX2481" s="104"/>
      <c r="AY2481" s="104"/>
      <c r="BH2481" s="104"/>
      <c r="BJ2481" s="104"/>
      <c r="BK2481" s="104"/>
      <c r="BL2481" s="104"/>
      <c r="BM2481" s="104"/>
      <c r="BN2481" s="104"/>
      <c r="BO2481" s="104"/>
      <c r="BP2481" s="104"/>
      <c r="BQ2481" s="104"/>
      <c r="BR2481" s="104"/>
      <c r="BS2481" s="104"/>
      <c r="BT2481" s="104"/>
      <c r="BV2481" s="104"/>
      <c r="BW2481" s="104"/>
      <c r="BX2481" s="104"/>
      <c r="BY2481" s="104"/>
      <c r="BZ2481" s="104"/>
      <c r="CA2481" s="104"/>
      <c r="CB2481" s="104"/>
      <c r="CC2481" s="104"/>
      <c r="CD2481" s="104"/>
      <c r="CE2481" s="104"/>
      <c r="CF2481" s="104"/>
      <c r="CG2481" s="104"/>
      <c r="CJ2481" s="104"/>
      <c r="CL2481" s="104"/>
      <c r="CM2481" s="104"/>
      <c r="CN2481" s="104"/>
      <c r="CO2481" s="104"/>
      <c r="CP2481" s="104"/>
      <c r="CQ2481" s="104"/>
      <c r="CR2481" s="104"/>
      <c r="CS2481" s="104"/>
      <c r="CT2481" s="104"/>
      <c r="CU2481" s="104"/>
    </row>
    <row r="2482" spans="1:99" ht="13" x14ac:dyDescent="0.3">
      <c r="A2482" s="104"/>
      <c r="B2482" s="104"/>
      <c r="C2482" s="104"/>
      <c r="D2482" s="104"/>
      <c r="E2482" s="104"/>
      <c r="F2482" s="104"/>
      <c r="G2482" s="104"/>
      <c r="H2482" s="104"/>
      <c r="I2482" s="104"/>
      <c r="J2482" s="104"/>
      <c r="K2482" s="104"/>
      <c r="L2482" s="104"/>
      <c r="M2482" s="104"/>
      <c r="P2482" s="104"/>
      <c r="Q2482" s="104"/>
      <c r="U2482" s="104"/>
      <c r="AQ2482" s="104"/>
      <c r="AR2482" s="104"/>
      <c r="AS2482" s="104"/>
      <c r="AT2482" s="104"/>
      <c r="AU2482" s="104"/>
      <c r="AV2482" s="104"/>
      <c r="AW2482" s="104"/>
      <c r="AX2482" s="104"/>
      <c r="AY2482" s="104"/>
      <c r="BH2482" s="104"/>
      <c r="BJ2482" s="104"/>
      <c r="BK2482" s="104"/>
      <c r="BL2482" s="104"/>
      <c r="BM2482" s="104"/>
      <c r="BN2482" s="104"/>
      <c r="BO2482" s="104"/>
      <c r="BP2482" s="104"/>
      <c r="BQ2482" s="104"/>
      <c r="BR2482" s="104"/>
      <c r="BS2482" s="104"/>
      <c r="BT2482" s="104"/>
      <c r="BV2482" s="104"/>
      <c r="BW2482" s="104"/>
      <c r="BX2482" s="104"/>
      <c r="BY2482" s="104"/>
      <c r="BZ2482" s="104"/>
      <c r="CA2482" s="104"/>
      <c r="CB2482" s="104"/>
      <c r="CC2482" s="104"/>
      <c r="CD2482" s="104"/>
      <c r="CE2482" s="104"/>
      <c r="CF2482" s="104"/>
      <c r="CG2482" s="104"/>
      <c r="CJ2482" s="104"/>
      <c r="CL2482" s="104"/>
      <c r="CM2482" s="104"/>
      <c r="CN2482" s="104"/>
      <c r="CO2482" s="104"/>
      <c r="CP2482" s="104"/>
      <c r="CQ2482" s="104"/>
      <c r="CR2482" s="104"/>
      <c r="CS2482" s="104"/>
      <c r="CT2482" s="104"/>
      <c r="CU2482" s="104"/>
    </row>
    <row r="2483" spans="1:99" ht="13" x14ac:dyDescent="0.3">
      <c r="A2483" s="104"/>
      <c r="B2483" s="104"/>
      <c r="C2483" s="104"/>
      <c r="D2483" s="104"/>
      <c r="E2483" s="104"/>
      <c r="F2483" s="104"/>
      <c r="G2483" s="104"/>
      <c r="H2483" s="104"/>
      <c r="I2483" s="104"/>
      <c r="J2483" s="104"/>
      <c r="K2483" s="104"/>
      <c r="L2483" s="104"/>
      <c r="M2483" s="104"/>
      <c r="P2483" s="104"/>
      <c r="Q2483" s="104"/>
      <c r="U2483" s="104"/>
      <c r="AQ2483" s="104"/>
      <c r="AR2483" s="104"/>
      <c r="AS2483" s="104"/>
      <c r="AT2483" s="104"/>
      <c r="AU2483" s="104"/>
      <c r="AV2483" s="104"/>
      <c r="AW2483" s="104"/>
      <c r="AX2483" s="104"/>
      <c r="AY2483" s="104"/>
      <c r="BH2483" s="104"/>
      <c r="BJ2483" s="104"/>
      <c r="BK2483" s="104"/>
      <c r="BL2483" s="104"/>
      <c r="BM2483" s="104"/>
      <c r="BN2483" s="104"/>
      <c r="BO2483" s="104"/>
      <c r="BP2483" s="104"/>
      <c r="BQ2483" s="104"/>
      <c r="BR2483" s="104"/>
      <c r="BS2483" s="104"/>
      <c r="BT2483" s="104"/>
      <c r="BV2483" s="104"/>
      <c r="BW2483" s="104"/>
      <c r="BX2483" s="104"/>
      <c r="BY2483" s="104"/>
      <c r="BZ2483" s="104"/>
      <c r="CA2483" s="104"/>
      <c r="CB2483" s="104"/>
      <c r="CC2483" s="104"/>
      <c r="CD2483" s="104"/>
      <c r="CE2483" s="104"/>
      <c r="CF2483" s="104"/>
      <c r="CG2483" s="104"/>
      <c r="CJ2483" s="104"/>
      <c r="CL2483" s="104"/>
      <c r="CM2483" s="104"/>
      <c r="CN2483" s="104"/>
      <c r="CO2483" s="104"/>
      <c r="CP2483" s="104"/>
      <c r="CQ2483" s="104"/>
      <c r="CR2483" s="104"/>
      <c r="CS2483" s="104"/>
      <c r="CT2483" s="104"/>
      <c r="CU2483" s="104"/>
    </row>
    <row r="2484" spans="1:99" ht="13" x14ac:dyDescent="0.3">
      <c r="A2484" s="104"/>
      <c r="B2484" s="104"/>
      <c r="C2484" s="104"/>
      <c r="D2484" s="104"/>
      <c r="E2484" s="104"/>
      <c r="F2484" s="104"/>
      <c r="G2484" s="104"/>
      <c r="H2484" s="104"/>
      <c r="I2484" s="104"/>
      <c r="J2484" s="104"/>
      <c r="K2484" s="104"/>
      <c r="L2484" s="104"/>
      <c r="M2484" s="104"/>
      <c r="P2484" s="104"/>
      <c r="Q2484" s="104"/>
      <c r="U2484" s="104"/>
      <c r="AQ2484" s="104"/>
      <c r="AR2484" s="104"/>
      <c r="AS2484" s="104"/>
      <c r="AT2484" s="104"/>
      <c r="AU2484" s="104"/>
      <c r="AV2484" s="104"/>
      <c r="AW2484" s="104"/>
      <c r="AX2484" s="104"/>
      <c r="AY2484" s="104"/>
      <c r="BH2484" s="104"/>
      <c r="BJ2484" s="104"/>
      <c r="BK2484" s="104"/>
      <c r="BL2484" s="104"/>
      <c r="BM2484" s="104"/>
      <c r="BN2484" s="104"/>
      <c r="BO2484" s="104"/>
      <c r="BP2484" s="104"/>
      <c r="BQ2484" s="104"/>
      <c r="BR2484" s="104"/>
      <c r="BS2484" s="104"/>
      <c r="BT2484" s="104"/>
      <c r="BV2484" s="104"/>
      <c r="BW2484" s="104"/>
      <c r="BX2484" s="104"/>
      <c r="BY2484" s="104"/>
      <c r="BZ2484" s="104"/>
      <c r="CA2484" s="104"/>
      <c r="CB2484" s="104"/>
      <c r="CC2484" s="104"/>
      <c r="CD2484" s="104"/>
      <c r="CE2484" s="104"/>
      <c r="CF2484" s="104"/>
      <c r="CG2484" s="104"/>
      <c r="CJ2484" s="104"/>
      <c r="CL2484" s="104"/>
      <c r="CM2484" s="104"/>
      <c r="CN2484" s="104"/>
      <c r="CO2484" s="104"/>
      <c r="CP2484" s="104"/>
      <c r="CQ2484" s="104"/>
      <c r="CR2484" s="104"/>
      <c r="CS2484" s="104"/>
      <c r="CT2484" s="104"/>
      <c r="CU2484" s="104"/>
    </row>
    <row r="2485" spans="1:99" ht="13" x14ac:dyDescent="0.3">
      <c r="A2485" s="104"/>
      <c r="B2485" s="104"/>
      <c r="C2485" s="104"/>
      <c r="D2485" s="104"/>
      <c r="E2485" s="104"/>
      <c r="F2485" s="104"/>
      <c r="G2485" s="104"/>
      <c r="H2485" s="104"/>
      <c r="I2485" s="104"/>
      <c r="J2485" s="104"/>
      <c r="K2485" s="104"/>
      <c r="L2485" s="104"/>
      <c r="M2485" s="104"/>
      <c r="P2485" s="104"/>
      <c r="Q2485" s="104"/>
      <c r="U2485" s="104"/>
      <c r="AQ2485" s="104"/>
      <c r="AR2485" s="104"/>
      <c r="AS2485" s="104"/>
      <c r="AT2485" s="104"/>
      <c r="AU2485" s="104"/>
      <c r="AV2485" s="104"/>
      <c r="AW2485" s="104"/>
      <c r="AX2485" s="104"/>
      <c r="AY2485" s="104"/>
      <c r="BH2485" s="104"/>
      <c r="BJ2485" s="104"/>
      <c r="BK2485" s="104"/>
      <c r="BL2485" s="104"/>
      <c r="BM2485" s="104"/>
      <c r="BN2485" s="104"/>
      <c r="BO2485" s="104"/>
      <c r="BP2485" s="104"/>
      <c r="BQ2485" s="104"/>
      <c r="BR2485" s="104"/>
      <c r="BS2485" s="104"/>
      <c r="BT2485" s="104"/>
      <c r="BV2485" s="104"/>
      <c r="BW2485" s="104"/>
      <c r="BX2485" s="104"/>
      <c r="BY2485" s="104"/>
      <c r="BZ2485" s="104"/>
      <c r="CA2485" s="104"/>
      <c r="CB2485" s="104"/>
      <c r="CC2485" s="104"/>
      <c r="CD2485" s="104"/>
      <c r="CE2485" s="104"/>
      <c r="CF2485" s="104"/>
      <c r="CG2485" s="104"/>
      <c r="CJ2485" s="104"/>
      <c r="CL2485" s="104"/>
      <c r="CM2485" s="104"/>
      <c r="CN2485" s="104"/>
      <c r="CO2485" s="104"/>
      <c r="CP2485" s="104"/>
      <c r="CQ2485" s="104"/>
      <c r="CR2485" s="104"/>
      <c r="CS2485" s="104"/>
      <c r="CT2485" s="104"/>
      <c r="CU2485" s="104"/>
    </row>
    <row r="2486" spans="1:99" ht="13" x14ac:dyDescent="0.3">
      <c r="A2486" s="104"/>
      <c r="B2486" s="104"/>
      <c r="C2486" s="104"/>
      <c r="D2486" s="104"/>
      <c r="E2486" s="104"/>
      <c r="F2486" s="104"/>
      <c r="G2486" s="104"/>
      <c r="H2486" s="104"/>
      <c r="I2486" s="104"/>
      <c r="J2486" s="104"/>
      <c r="K2486" s="104"/>
      <c r="L2486" s="104"/>
      <c r="M2486" s="104"/>
      <c r="P2486" s="104"/>
      <c r="Q2486" s="104"/>
      <c r="U2486" s="104"/>
      <c r="AQ2486" s="104"/>
      <c r="AR2486" s="104"/>
      <c r="AS2486" s="104"/>
      <c r="AT2486" s="104"/>
      <c r="AU2486" s="104"/>
      <c r="AV2486" s="104"/>
      <c r="AW2486" s="104"/>
      <c r="AX2486" s="104"/>
      <c r="AY2486" s="104"/>
      <c r="BH2486" s="104"/>
      <c r="BJ2486" s="104"/>
      <c r="BK2486" s="104"/>
      <c r="BL2486" s="104"/>
      <c r="BM2486" s="104"/>
      <c r="BN2486" s="104"/>
      <c r="BO2486" s="104"/>
      <c r="BP2486" s="104"/>
      <c r="BQ2486" s="104"/>
      <c r="BR2486" s="104"/>
      <c r="BS2486" s="104"/>
      <c r="BT2486" s="104"/>
      <c r="BV2486" s="104"/>
      <c r="BW2486" s="104"/>
      <c r="BX2486" s="104"/>
      <c r="BY2486" s="104"/>
      <c r="BZ2486" s="104"/>
      <c r="CA2486" s="104"/>
      <c r="CB2486" s="104"/>
      <c r="CC2486" s="104"/>
      <c r="CD2486" s="104"/>
      <c r="CE2486" s="104"/>
      <c r="CF2486" s="104"/>
      <c r="CG2486" s="104"/>
      <c r="CJ2486" s="104"/>
      <c r="CL2486" s="104"/>
      <c r="CM2486" s="104"/>
      <c r="CN2486" s="104"/>
      <c r="CO2486" s="104"/>
      <c r="CP2486" s="104"/>
      <c r="CQ2486" s="104"/>
      <c r="CR2486" s="104"/>
      <c r="CS2486" s="104"/>
      <c r="CT2486" s="104"/>
      <c r="CU2486" s="104"/>
    </row>
    <row r="2487" spans="1:99" ht="13" x14ac:dyDescent="0.3">
      <c r="A2487" s="104"/>
      <c r="B2487" s="104"/>
      <c r="C2487" s="104"/>
      <c r="D2487" s="104"/>
      <c r="E2487" s="104"/>
      <c r="F2487" s="104"/>
      <c r="G2487" s="104"/>
      <c r="H2487" s="104"/>
      <c r="I2487" s="104"/>
      <c r="J2487" s="104"/>
      <c r="K2487" s="104"/>
      <c r="L2487" s="104"/>
      <c r="M2487" s="104"/>
      <c r="P2487" s="104"/>
      <c r="Q2487" s="104"/>
      <c r="U2487" s="104"/>
      <c r="AQ2487" s="104"/>
      <c r="AR2487" s="104"/>
      <c r="AS2487" s="104"/>
      <c r="AT2487" s="104"/>
      <c r="AU2487" s="104"/>
      <c r="AV2487" s="104"/>
      <c r="AW2487" s="104"/>
      <c r="AX2487" s="104"/>
      <c r="AY2487" s="104"/>
      <c r="BH2487" s="104"/>
      <c r="BJ2487" s="104"/>
      <c r="BK2487" s="104"/>
      <c r="BL2487" s="104"/>
      <c r="BM2487" s="104"/>
      <c r="BN2487" s="104"/>
      <c r="BO2487" s="104"/>
      <c r="BP2487" s="104"/>
      <c r="BQ2487" s="104"/>
      <c r="BR2487" s="104"/>
      <c r="BS2487" s="104"/>
      <c r="BT2487" s="104"/>
      <c r="BV2487" s="104"/>
      <c r="BW2487" s="104"/>
      <c r="BX2487" s="104"/>
      <c r="BY2487" s="104"/>
      <c r="BZ2487" s="104"/>
      <c r="CA2487" s="104"/>
      <c r="CB2487" s="104"/>
      <c r="CC2487" s="104"/>
      <c r="CD2487" s="104"/>
      <c r="CE2487" s="104"/>
      <c r="CF2487" s="104"/>
      <c r="CG2487" s="104"/>
      <c r="CJ2487" s="104"/>
      <c r="CL2487" s="104"/>
      <c r="CM2487" s="104"/>
      <c r="CN2487" s="104"/>
      <c r="CO2487" s="104"/>
      <c r="CP2487" s="104"/>
      <c r="CQ2487" s="104"/>
      <c r="CR2487" s="104"/>
      <c r="CS2487" s="104"/>
      <c r="CT2487" s="104"/>
      <c r="CU2487" s="104"/>
    </row>
    <row r="2488" spans="1:99" ht="13" x14ac:dyDescent="0.3">
      <c r="A2488" s="104"/>
      <c r="B2488" s="104"/>
      <c r="C2488" s="104"/>
      <c r="D2488" s="104"/>
      <c r="E2488" s="104"/>
      <c r="F2488" s="104"/>
      <c r="G2488" s="104"/>
      <c r="H2488" s="104"/>
      <c r="I2488" s="104"/>
      <c r="J2488" s="104"/>
      <c r="K2488" s="104"/>
      <c r="L2488" s="104"/>
      <c r="M2488" s="104"/>
      <c r="P2488" s="104"/>
      <c r="Q2488" s="104"/>
      <c r="U2488" s="104"/>
      <c r="AQ2488" s="104"/>
      <c r="AR2488" s="104"/>
      <c r="AS2488" s="104"/>
      <c r="AT2488" s="104"/>
      <c r="AU2488" s="104"/>
      <c r="AV2488" s="104"/>
      <c r="AW2488" s="104"/>
      <c r="AX2488" s="104"/>
      <c r="AY2488" s="104"/>
      <c r="BH2488" s="104"/>
      <c r="BJ2488" s="104"/>
      <c r="BK2488" s="104"/>
      <c r="BL2488" s="104"/>
      <c r="BM2488" s="104"/>
      <c r="BN2488" s="104"/>
      <c r="BO2488" s="104"/>
      <c r="BP2488" s="104"/>
      <c r="BQ2488" s="104"/>
      <c r="BR2488" s="104"/>
      <c r="BS2488" s="104"/>
      <c r="BT2488" s="104"/>
      <c r="BV2488" s="104"/>
      <c r="BW2488" s="104"/>
      <c r="BX2488" s="104"/>
      <c r="BY2488" s="104"/>
      <c r="BZ2488" s="104"/>
      <c r="CA2488" s="104"/>
      <c r="CB2488" s="104"/>
      <c r="CC2488" s="104"/>
      <c r="CD2488" s="104"/>
      <c r="CE2488" s="104"/>
      <c r="CF2488" s="104"/>
      <c r="CG2488" s="104"/>
      <c r="CJ2488" s="104"/>
      <c r="CL2488" s="104"/>
      <c r="CM2488" s="104"/>
      <c r="CN2488" s="104"/>
      <c r="CO2488" s="104"/>
      <c r="CP2488" s="104"/>
      <c r="CQ2488" s="104"/>
      <c r="CR2488" s="104"/>
      <c r="CS2488" s="104"/>
      <c r="CT2488" s="104"/>
      <c r="CU2488" s="104"/>
    </row>
    <row r="2489" spans="1:99" ht="13" x14ac:dyDescent="0.3">
      <c r="A2489" s="104"/>
      <c r="B2489" s="104"/>
      <c r="C2489" s="104"/>
      <c r="D2489" s="104"/>
      <c r="E2489" s="104"/>
      <c r="F2489" s="104"/>
      <c r="G2489" s="104"/>
      <c r="H2489" s="104"/>
      <c r="I2489" s="104"/>
      <c r="J2489" s="104"/>
      <c r="K2489" s="104"/>
      <c r="L2489" s="104"/>
      <c r="M2489" s="104"/>
      <c r="P2489" s="104"/>
      <c r="Q2489" s="104"/>
      <c r="U2489" s="104"/>
      <c r="AQ2489" s="104"/>
      <c r="AR2489" s="104"/>
      <c r="AS2489" s="104"/>
      <c r="AT2489" s="104"/>
      <c r="AU2489" s="104"/>
      <c r="AV2489" s="104"/>
      <c r="AW2489" s="104"/>
      <c r="AX2489" s="104"/>
      <c r="AY2489" s="104"/>
      <c r="BH2489" s="104"/>
      <c r="BJ2489" s="104"/>
      <c r="BK2489" s="104"/>
      <c r="BL2489" s="104"/>
      <c r="BM2489" s="104"/>
      <c r="BN2489" s="104"/>
      <c r="BO2489" s="104"/>
      <c r="BP2489" s="104"/>
      <c r="BQ2489" s="104"/>
      <c r="BR2489" s="104"/>
      <c r="BS2489" s="104"/>
      <c r="BT2489" s="104"/>
      <c r="BV2489" s="104"/>
      <c r="BW2489" s="104"/>
      <c r="BX2489" s="104"/>
      <c r="BY2489" s="104"/>
      <c r="BZ2489" s="104"/>
      <c r="CA2489" s="104"/>
      <c r="CB2489" s="104"/>
      <c r="CC2489" s="104"/>
      <c r="CD2489" s="104"/>
      <c r="CE2489" s="104"/>
      <c r="CF2489" s="104"/>
      <c r="CG2489" s="104"/>
      <c r="CJ2489" s="104"/>
      <c r="CL2489" s="104"/>
      <c r="CM2489" s="104"/>
      <c r="CN2489" s="104"/>
      <c r="CO2489" s="104"/>
      <c r="CP2489" s="104"/>
      <c r="CQ2489" s="104"/>
      <c r="CR2489" s="104"/>
      <c r="CS2489" s="104"/>
      <c r="CT2489" s="104"/>
      <c r="CU2489" s="104"/>
    </row>
    <row r="2490" spans="1:99" ht="13" x14ac:dyDescent="0.3">
      <c r="A2490" s="104"/>
      <c r="B2490" s="104"/>
      <c r="C2490" s="104"/>
      <c r="D2490" s="104"/>
      <c r="E2490" s="104"/>
      <c r="F2490" s="104"/>
      <c r="G2490" s="104"/>
      <c r="H2490" s="104"/>
      <c r="I2490" s="104"/>
      <c r="J2490" s="104"/>
      <c r="K2490" s="104"/>
      <c r="L2490" s="104"/>
      <c r="M2490" s="104"/>
      <c r="P2490" s="104"/>
      <c r="Q2490" s="104"/>
      <c r="U2490" s="104"/>
      <c r="AQ2490" s="104"/>
      <c r="AR2490" s="104"/>
      <c r="AS2490" s="104"/>
      <c r="AT2490" s="104"/>
      <c r="AU2490" s="104"/>
      <c r="AV2490" s="104"/>
      <c r="AW2490" s="104"/>
      <c r="AX2490" s="104"/>
      <c r="AY2490" s="104"/>
      <c r="BH2490" s="104"/>
      <c r="BJ2490" s="104"/>
      <c r="BK2490" s="104"/>
      <c r="BL2490" s="104"/>
      <c r="BM2490" s="104"/>
      <c r="BN2490" s="104"/>
      <c r="BO2490" s="104"/>
      <c r="BP2490" s="104"/>
      <c r="BQ2490" s="104"/>
      <c r="BR2490" s="104"/>
      <c r="BS2490" s="104"/>
      <c r="BT2490" s="104"/>
      <c r="BV2490" s="104"/>
      <c r="BW2490" s="104"/>
      <c r="BX2490" s="104"/>
      <c r="BY2490" s="104"/>
      <c r="BZ2490" s="104"/>
      <c r="CA2490" s="104"/>
      <c r="CB2490" s="104"/>
      <c r="CC2490" s="104"/>
      <c r="CD2490" s="104"/>
      <c r="CE2490" s="104"/>
      <c r="CF2490" s="104"/>
      <c r="CG2490" s="104"/>
      <c r="CJ2490" s="104"/>
      <c r="CL2490" s="104"/>
      <c r="CM2490" s="104"/>
      <c r="CN2490" s="104"/>
      <c r="CO2490" s="104"/>
      <c r="CP2490" s="104"/>
      <c r="CQ2490" s="104"/>
      <c r="CR2490" s="104"/>
      <c r="CS2490" s="104"/>
      <c r="CT2490" s="104"/>
      <c r="CU2490" s="104"/>
    </row>
    <row r="2491" spans="1:99" ht="13" x14ac:dyDescent="0.3">
      <c r="A2491" s="104"/>
      <c r="B2491" s="104"/>
      <c r="C2491" s="104"/>
      <c r="D2491" s="104"/>
      <c r="E2491" s="104"/>
      <c r="F2491" s="104"/>
      <c r="G2491" s="104"/>
      <c r="H2491" s="104"/>
      <c r="I2491" s="104"/>
      <c r="J2491" s="104"/>
      <c r="K2491" s="104"/>
      <c r="L2491" s="104"/>
      <c r="M2491" s="104"/>
      <c r="P2491" s="104"/>
      <c r="Q2491" s="104"/>
      <c r="U2491" s="104"/>
      <c r="AQ2491" s="104"/>
      <c r="AR2491" s="104"/>
      <c r="AS2491" s="104"/>
      <c r="AT2491" s="104"/>
      <c r="AU2491" s="104"/>
      <c r="AV2491" s="104"/>
      <c r="AW2491" s="104"/>
      <c r="AX2491" s="104"/>
      <c r="AY2491" s="104"/>
      <c r="BH2491" s="104"/>
      <c r="BJ2491" s="104"/>
      <c r="BK2491" s="104"/>
      <c r="BL2491" s="104"/>
      <c r="BM2491" s="104"/>
      <c r="BN2491" s="104"/>
      <c r="BO2491" s="104"/>
      <c r="BP2491" s="104"/>
      <c r="BQ2491" s="104"/>
      <c r="BR2491" s="104"/>
      <c r="BS2491" s="104"/>
      <c r="BT2491" s="104"/>
      <c r="BV2491" s="104"/>
      <c r="BW2491" s="104"/>
      <c r="BX2491" s="104"/>
      <c r="BY2491" s="104"/>
      <c r="BZ2491" s="104"/>
      <c r="CA2491" s="104"/>
      <c r="CB2491" s="104"/>
      <c r="CC2491" s="104"/>
      <c r="CD2491" s="104"/>
      <c r="CE2491" s="104"/>
      <c r="CF2491" s="104"/>
      <c r="CG2491" s="104"/>
      <c r="CJ2491" s="104"/>
      <c r="CL2491" s="104"/>
      <c r="CM2491" s="104"/>
      <c r="CN2491" s="104"/>
      <c r="CO2491" s="104"/>
      <c r="CP2491" s="104"/>
      <c r="CQ2491" s="104"/>
      <c r="CR2491" s="104"/>
      <c r="CS2491" s="104"/>
      <c r="CT2491" s="104"/>
      <c r="CU2491" s="104"/>
    </row>
    <row r="2492" spans="1:99" ht="13" x14ac:dyDescent="0.3">
      <c r="A2492" s="104"/>
      <c r="B2492" s="104"/>
      <c r="C2492" s="104"/>
      <c r="D2492" s="104"/>
      <c r="E2492" s="104"/>
      <c r="F2492" s="104"/>
      <c r="G2492" s="104"/>
      <c r="H2492" s="104"/>
      <c r="I2492" s="104"/>
      <c r="J2492" s="104"/>
      <c r="K2492" s="104"/>
      <c r="L2492" s="104"/>
      <c r="M2492" s="104"/>
      <c r="P2492" s="104"/>
      <c r="Q2492" s="104"/>
      <c r="U2492" s="104"/>
      <c r="AQ2492" s="104"/>
      <c r="AR2492" s="104"/>
      <c r="AS2492" s="104"/>
      <c r="AT2492" s="104"/>
      <c r="AU2492" s="104"/>
      <c r="AV2492" s="104"/>
      <c r="AW2492" s="104"/>
      <c r="AX2492" s="104"/>
      <c r="AY2492" s="104"/>
      <c r="BH2492" s="104"/>
      <c r="BJ2492" s="104"/>
      <c r="BK2492" s="104"/>
      <c r="BL2492" s="104"/>
      <c r="BM2492" s="104"/>
      <c r="BN2492" s="104"/>
      <c r="BO2492" s="104"/>
      <c r="BP2492" s="104"/>
      <c r="BQ2492" s="104"/>
      <c r="BR2492" s="104"/>
      <c r="BS2492" s="104"/>
      <c r="BT2492" s="104"/>
      <c r="BV2492" s="104"/>
      <c r="BW2492" s="104"/>
      <c r="BX2492" s="104"/>
      <c r="BY2492" s="104"/>
      <c r="BZ2492" s="104"/>
      <c r="CA2492" s="104"/>
      <c r="CB2492" s="104"/>
      <c r="CC2492" s="104"/>
      <c r="CD2492" s="104"/>
      <c r="CE2492" s="104"/>
      <c r="CF2492" s="104"/>
      <c r="CG2492" s="104"/>
      <c r="CJ2492" s="104"/>
      <c r="CL2492" s="104"/>
      <c r="CM2492" s="104"/>
      <c r="CN2492" s="104"/>
      <c r="CO2492" s="104"/>
      <c r="CP2492" s="104"/>
      <c r="CQ2492" s="104"/>
      <c r="CR2492" s="104"/>
      <c r="CS2492" s="104"/>
      <c r="CT2492" s="104"/>
      <c r="CU2492" s="104"/>
    </row>
    <row r="2493" spans="1:99" ht="13" x14ac:dyDescent="0.3">
      <c r="A2493" s="104"/>
      <c r="B2493" s="104"/>
      <c r="C2493" s="104"/>
      <c r="D2493" s="104"/>
      <c r="E2493" s="104"/>
      <c r="F2493" s="104"/>
      <c r="G2493" s="104"/>
      <c r="H2493" s="104"/>
      <c r="I2493" s="104"/>
      <c r="J2493" s="104"/>
      <c r="K2493" s="104"/>
      <c r="L2493" s="104"/>
      <c r="M2493" s="104"/>
      <c r="P2493" s="104"/>
      <c r="Q2493" s="104"/>
      <c r="U2493" s="104"/>
      <c r="AQ2493" s="104"/>
      <c r="AR2493" s="104"/>
      <c r="AS2493" s="104"/>
      <c r="AT2493" s="104"/>
      <c r="AU2493" s="104"/>
      <c r="AV2493" s="104"/>
      <c r="AW2493" s="104"/>
      <c r="AX2493" s="104"/>
      <c r="AY2493" s="104"/>
      <c r="BH2493" s="104"/>
      <c r="BJ2493" s="104"/>
      <c r="BK2493" s="104"/>
      <c r="BL2493" s="104"/>
      <c r="BM2493" s="104"/>
      <c r="BN2493" s="104"/>
      <c r="BO2493" s="104"/>
      <c r="BP2493" s="104"/>
      <c r="BQ2493" s="104"/>
      <c r="BR2493" s="104"/>
      <c r="BS2493" s="104"/>
      <c r="BT2493" s="104"/>
      <c r="BV2493" s="104"/>
      <c r="BW2493" s="104"/>
      <c r="BX2493" s="104"/>
      <c r="BY2493" s="104"/>
      <c r="BZ2493" s="104"/>
      <c r="CA2493" s="104"/>
      <c r="CB2493" s="104"/>
      <c r="CC2493" s="104"/>
      <c r="CD2493" s="104"/>
      <c r="CE2493" s="104"/>
      <c r="CF2493" s="104"/>
      <c r="CG2493" s="104"/>
      <c r="CJ2493" s="104"/>
      <c r="CL2493" s="104"/>
      <c r="CM2493" s="104"/>
      <c r="CN2493" s="104"/>
      <c r="CO2493" s="104"/>
      <c r="CP2493" s="104"/>
      <c r="CQ2493" s="104"/>
      <c r="CR2493" s="104"/>
      <c r="CS2493" s="104"/>
      <c r="CT2493" s="104"/>
      <c r="CU2493" s="104"/>
    </row>
    <row r="2494" spans="1:99" ht="13" x14ac:dyDescent="0.3">
      <c r="A2494" s="104"/>
      <c r="B2494" s="104"/>
      <c r="C2494" s="104"/>
      <c r="D2494" s="104"/>
      <c r="E2494" s="104"/>
      <c r="F2494" s="104"/>
      <c r="G2494" s="104"/>
      <c r="H2494" s="104"/>
      <c r="I2494" s="104"/>
      <c r="J2494" s="104"/>
      <c r="K2494" s="104"/>
      <c r="L2494" s="104"/>
      <c r="M2494" s="104"/>
      <c r="P2494" s="104"/>
      <c r="Q2494" s="104"/>
      <c r="U2494" s="104"/>
      <c r="AQ2494" s="104"/>
      <c r="AR2494" s="104"/>
      <c r="AS2494" s="104"/>
      <c r="AT2494" s="104"/>
      <c r="AU2494" s="104"/>
      <c r="AV2494" s="104"/>
      <c r="AW2494" s="104"/>
      <c r="AX2494" s="104"/>
      <c r="AY2494" s="104"/>
      <c r="BH2494" s="104"/>
      <c r="BJ2494" s="104"/>
      <c r="BK2494" s="104"/>
      <c r="BL2494" s="104"/>
      <c r="BM2494" s="104"/>
      <c r="BN2494" s="104"/>
      <c r="BO2494" s="104"/>
      <c r="BP2494" s="104"/>
      <c r="BQ2494" s="104"/>
      <c r="BR2494" s="104"/>
      <c r="BS2494" s="104"/>
      <c r="BT2494" s="104"/>
      <c r="BV2494" s="104"/>
      <c r="BW2494" s="104"/>
      <c r="BX2494" s="104"/>
      <c r="BY2494" s="104"/>
      <c r="BZ2494" s="104"/>
      <c r="CA2494" s="104"/>
      <c r="CB2494" s="104"/>
      <c r="CC2494" s="104"/>
      <c r="CD2494" s="104"/>
      <c r="CE2494" s="104"/>
      <c r="CF2494" s="104"/>
      <c r="CG2494" s="104"/>
      <c r="CJ2494" s="104"/>
      <c r="CL2494" s="104"/>
      <c r="CM2494" s="104"/>
      <c r="CN2494" s="104"/>
      <c r="CO2494" s="104"/>
      <c r="CP2494" s="104"/>
      <c r="CQ2494" s="104"/>
      <c r="CR2494" s="104"/>
      <c r="CS2494" s="104"/>
      <c r="CT2494" s="104"/>
      <c r="CU2494" s="104"/>
    </row>
    <row r="2495" spans="1:99" ht="13" x14ac:dyDescent="0.3">
      <c r="A2495" s="104"/>
      <c r="B2495" s="104"/>
      <c r="C2495" s="104"/>
      <c r="D2495" s="104"/>
      <c r="E2495" s="104"/>
      <c r="F2495" s="104"/>
      <c r="G2495" s="104"/>
      <c r="H2495" s="104"/>
      <c r="I2495" s="104"/>
      <c r="J2495" s="104"/>
      <c r="K2495" s="104"/>
      <c r="L2495" s="104"/>
      <c r="M2495" s="104"/>
      <c r="P2495" s="104"/>
      <c r="Q2495" s="104"/>
      <c r="U2495" s="104"/>
      <c r="AQ2495" s="104"/>
      <c r="AR2495" s="104"/>
      <c r="AS2495" s="104"/>
      <c r="AT2495" s="104"/>
      <c r="AU2495" s="104"/>
      <c r="AV2495" s="104"/>
      <c r="AW2495" s="104"/>
      <c r="AX2495" s="104"/>
      <c r="AY2495" s="104"/>
      <c r="BH2495" s="104"/>
      <c r="BJ2495" s="104"/>
      <c r="BK2495" s="104"/>
      <c r="BL2495" s="104"/>
      <c r="BM2495" s="104"/>
      <c r="BN2495" s="104"/>
      <c r="BO2495" s="104"/>
      <c r="BP2495" s="104"/>
      <c r="BQ2495" s="104"/>
      <c r="BR2495" s="104"/>
      <c r="BS2495" s="104"/>
      <c r="BT2495" s="104"/>
      <c r="BV2495" s="104"/>
      <c r="BW2495" s="104"/>
      <c r="BX2495" s="104"/>
      <c r="BY2495" s="104"/>
      <c r="BZ2495" s="104"/>
      <c r="CA2495" s="104"/>
      <c r="CB2495" s="104"/>
      <c r="CC2495" s="104"/>
      <c r="CD2495" s="104"/>
      <c r="CE2495" s="104"/>
      <c r="CF2495" s="104"/>
      <c r="CG2495" s="104"/>
      <c r="CJ2495" s="104"/>
      <c r="CL2495" s="104"/>
      <c r="CM2495" s="104"/>
      <c r="CN2495" s="104"/>
      <c r="CO2495" s="104"/>
      <c r="CP2495" s="104"/>
      <c r="CQ2495" s="104"/>
      <c r="CR2495" s="104"/>
      <c r="CS2495" s="104"/>
      <c r="CT2495" s="104"/>
      <c r="CU2495" s="104"/>
    </row>
    <row r="2496" spans="1:99" ht="13" x14ac:dyDescent="0.3">
      <c r="A2496" s="104"/>
      <c r="B2496" s="104"/>
      <c r="C2496" s="104"/>
      <c r="D2496" s="104"/>
      <c r="E2496" s="104"/>
      <c r="F2496" s="104"/>
      <c r="G2496" s="104"/>
      <c r="H2496" s="104"/>
      <c r="I2496" s="104"/>
      <c r="J2496" s="104"/>
      <c r="K2496" s="104"/>
      <c r="L2496" s="104"/>
      <c r="M2496" s="104"/>
      <c r="P2496" s="104"/>
      <c r="Q2496" s="104"/>
      <c r="U2496" s="104"/>
      <c r="AQ2496" s="104"/>
      <c r="AR2496" s="104"/>
      <c r="AS2496" s="104"/>
      <c r="AT2496" s="104"/>
      <c r="AU2496" s="104"/>
      <c r="AV2496" s="104"/>
      <c r="AW2496" s="104"/>
      <c r="AX2496" s="104"/>
      <c r="AY2496" s="104"/>
      <c r="BH2496" s="104"/>
      <c r="BJ2496" s="104"/>
      <c r="BK2496" s="104"/>
      <c r="BL2496" s="104"/>
      <c r="BM2496" s="104"/>
      <c r="BN2496" s="104"/>
      <c r="BO2496" s="104"/>
      <c r="BP2496" s="104"/>
      <c r="BQ2496" s="104"/>
      <c r="BR2496" s="104"/>
      <c r="BS2496" s="104"/>
      <c r="BT2496" s="104"/>
      <c r="BV2496" s="104"/>
      <c r="BW2496" s="104"/>
      <c r="BX2496" s="104"/>
      <c r="BY2496" s="104"/>
      <c r="BZ2496" s="104"/>
      <c r="CA2496" s="104"/>
      <c r="CB2496" s="104"/>
      <c r="CC2496" s="104"/>
      <c r="CD2496" s="104"/>
      <c r="CE2496" s="104"/>
      <c r="CF2496" s="104"/>
      <c r="CG2496" s="104"/>
      <c r="CJ2496" s="104"/>
      <c r="CL2496" s="104"/>
      <c r="CM2496" s="104"/>
      <c r="CN2496" s="104"/>
      <c r="CO2496" s="104"/>
      <c r="CP2496" s="104"/>
      <c r="CQ2496" s="104"/>
      <c r="CR2496" s="104"/>
      <c r="CS2496" s="104"/>
      <c r="CT2496" s="104"/>
      <c r="CU2496" s="104"/>
    </row>
    <row r="2497" spans="1:99" ht="13" x14ac:dyDescent="0.3">
      <c r="A2497" s="104"/>
      <c r="B2497" s="104"/>
      <c r="C2497" s="104"/>
      <c r="D2497" s="104"/>
      <c r="E2497" s="104"/>
      <c r="F2497" s="104"/>
      <c r="G2497" s="104"/>
      <c r="H2497" s="104"/>
      <c r="I2497" s="104"/>
      <c r="J2497" s="104"/>
      <c r="K2497" s="104"/>
      <c r="L2497" s="104"/>
      <c r="M2497" s="104"/>
      <c r="P2497" s="104"/>
      <c r="Q2497" s="104"/>
      <c r="U2497" s="104"/>
      <c r="AQ2497" s="104"/>
      <c r="AR2497" s="104"/>
      <c r="AS2497" s="104"/>
      <c r="AT2497" s="104"/>
      <c r="AU2497" s="104"/>
      <c r="AV2497" s="104"/>
      <c r="AW2497" s="104"/>
      <c r="AX2497" s="104"/>
      <c r="AY2497" s="104"/>
      <c r="BH2497" s="104"/>
      <c r="BJ2497" s="104"/>
      <c r="BK2497" s="104"/>
      <c r="BL2497" s="104"/>
      <c r="BM2497" s="104"/>
      <c r="BN2497" s="104"/>
      <c r="BO2497" s="104"/>
      <c r="BP2497" s="104"/>
      <c r="BQ2497" s="104"/>
      <c r="BR2497" s="104"/>
      <c r="BS2497" s="104"/>
      <c r="BT2497" s="104"/>
      <c r="BV2497" s="104"/>
      <c r="BW2497" s="104"/>
      <c r="BX2497" s="104"/>
      <c r="BY2497" s="104"/>
      <c r="BZ2497" s="104"/>
      <c r="CA2497" s="104"/>
      <c r="CB2497" s="104"/>
      <c r="CC2497" s="104"/>
      <c r="CD2497" s="104"/>
      <c r="CE2497" s="104"/>
      <c r="CF2497" s="104"/>
      <c r="CG2497" s="104"/>
      <c r="CJ2497" s="104"/>
      <c r="CL2497" s="104"/>
      <c r="CM2497" s="104"/>
      <c r="CN2497" s="104"/>
      <c r="CO2497" s="104"/>
      <c r="CP2497" s="104"/>
      <c r="CQ2497" s="104"/>
      <c r="CR2497" s="104"/>
      <c r="CS2497" s="104"/>
      <c r="CT2497" s="104"/>
      <c r="CU2497" s="104"/>
    </row>
    <row r="2498" spans="1:99" ht="13" x14ac:dyDescent="0.3">
      <c r="A2498" s="104"/>
      <c r="B2498" s="104"/>
      <c r="C2498" s="104"/>
      <c r="D2498" s="104"/>
      <c r="E2498" s="104"/>
      <c r="F2498" s="104"/>
      <c r="G2498" s="104"/>
      <c r="H2498" s="104"/>
      <c r="I2498" s="104"/>
      <c r="J2498" s="104"/>
      <c r="K2498" s="104"/>
      <c r="L2498" s="104"/>
      <c r="M2498" s="104"/>
      <c r="P2498" s="104"/>
      <c r="Q2498" s="104"/>
      <c r="U2498" s="104"/>
      <c r="AQ2498" s="104"/>
      <c r="AR2498" s="104"/>
      <c r="AS2498" s="104"/>
      <c r="AT2498" s="104"/>
      <c r="AU2498" s="104"/>
      <c r="AV2498" s="104"/>
      <c r="AW2498" s="104"/>
      <c r="AX2498" s="104"/>
      <c r="AY2498" s="104"/>
      <c r="BH2498" s="104"/>
      <c r="BJ2498" s="104"/>
      <c r="BK2498" s="104"/>
      <c r="BL2498" s="104"/>
      <c r="BM2498" s="104"/>
      <c r="BN2498" s="104"/>
      <c r="BO2498" s="104"/>
      <c r="BP2498" s="104"/>
      <c r="BQ2498" s="104"/>
      <c r="BR2498" s="104"/>
      <c r="BS2498" s="104"/>
      <c r="BT2498" s="104"/>
      <c r="BV2498" s="104"/>
      <c r="BW2498" s="104"/>
      <c r="BX2498" s="104"/>
      <c r="BY2498" s="104"/>
      <c r="BZ2498" s="104"/>
      <c r="CA2498" s="104"/>
      <c r="CB2498" s="104"/>
      <c r="CC2498" s="104"/>
      <c r="CD2498" s="104"/>
      <c r="CE2498" s="104"/>
      <c r="CF2498" s="104"/>
      <c r="CG2498" s="104"/>
      <c r="CJ2498" s="104"/>
      <c r="CL2498" s="104"/>
      <c r="CM2498" s="104"/>
      <c r="CN2498" s="104"/>
      <c r="CO2498" s="104"/>
      <c r="CP2498" s="104"/>
      <c r="CQ2498" s="104"/>
      <c r="CR2498" s="104"/>
      <c r="CS2498" s="104"/>
      <c r="CT2498" s="104"/>
      <c r="CU2498" s="104"/>
    </row>
    <row r="2499" spans="1:99" ht="13" x14ac:dyDescent="0.3">
      <c r="A2499" s="104"/>
      <c r="B2499" s="104"/>
      <c r="C2499" s="104"/>
      <c r="D2499" s="104"/>
      <c r="E2499" s="104"/>
      <c r="F2499" s="104"/>
      <c r="G2499" s="104"/>
      <c r="H2499" s="104"/>
      <c r="I2499" s="104"/>
      <c r="J2499" s="104"/>
      <c r="K2499" s="104"/>
      <c r="L2499" s="104"/>
      <c r="M2499" s="104"/>
      <c r="P2499" s="104"/>
      <c r="Q2499" s="104"/>
      <c r="U2499" s="104"/>
      <c r="AQ2499" s="104"/>
      <c r="AR2499" s="104"/>
      <c r="AS2499" s="104"/>
      <c r="AT2499" s="104"/>
      <c r="AU2499" s="104"/>
      <c r="AV2499" s="104"/>
      <c r="AW2499" s="104"/>
      <c r="AX2499" s="104"/>
      <c r="AY2499" s="104"/>
      <c r="BH2499" s="104"/>
      <c r="BJ2499" s="104"/>
      <c r="BK2499" s="104"/>
      <c r="BL2499" s="104"/>
      <c r="BM2499" s="104"/>
      <c r="BN2499" s="104"/>
      <c r="BO2499" s="104"/>
      <c r="BP2499" s="104"/>
      <c r="BQ2499" s="104"/>
      <c r="BR2499" s="104"/>
      <c r="BS2499" s="104"/>
      <c r="BT2499" s="104"/>
      <c r="BV2499" s="104"/>
      <c r="BW2499" s="104"/>
      <c r="BX2499" s="104"/>
      <c r="BY2499" s="104"/>
      <c r="BZ2499" s="104"/>
      <c r="CA2499" s="104"/>
      <c r="CB2499" s="104"/>
      <c r="CC2499" s="104"/>
      <c r="CD2499" s="104"/>
      <c r="CE2499" s="104"/>
      <c r="CF2499" s="104"/>
      <c r="CG2499" s="104"/>
      <c r="CJ2499" s="104"/>
      <c r="CL2499" s="104"/>
      <c r="CM2499" s="104"/>
      <c r="CN2499" s="104"/>
      <c r="CO2499" s="104"/>
      <c r="CP2499" s="104"/>
      <c r="CQ2499" s="104"/>
      <c r="CR2499" s="104"/>
      <c r="CS2499" s="104"/>
      <c r="CT2499" s="104"/>
      <c r="CU2499" s="104"/>
    </row>
    <row r="2500" spans="1:99" ht="13" x14ac:dyDescent="0.3">
      <c r="A2500" s="104"/>
      <c r="B2500" s="104"/>
      <c r="C2500" s="104"/>
      <c r="D2500" s="104"/>
      <c r="E2500" s="104"/>
      <c r="F2500" s="104"/>
      <c r="G2500" s="104"/>
      <c r="H2500" s="104"/>
      <c r="I2500" s="104"/>
      <c r="J2500" s="104"/>
      <c r="K2500" s="104"/>
      <c r="L2500" s="104"/>
      <c r="M2500" s="104"/>
      <c r="P2500" s="104"/>
      <c r="Q2500" s="104"/>
      <c r="U2500" s="104"/>
      <c r="AQ2500" s="104"/>
      <c r="AR2500" s="104"/>
      <c r="AS2500" s="104"/>
      <c r="AT2500" s="104"/>
      <c r="AU2500" s="104"/>
      <c r="AV2500" s="104"/>
      <c r="AW2500" s="104"/>
      <c r="AX2500" s="104"/>
      <c r="AY2500" s="104"/>
      <c r="BH2500" s="104"/>
      <c r="BJ2500" s="104"/>
      <c r="BK2500" s="104"/>
      <c r="BL2500" s="104"/>
      <c r="BM2500" s="104"/>
      <c r="BN2500" s="104"/>
      <c r="BO2500" s="104"/>
      <c r="BP2500" s="104"/>
      <c r="BQ2500" s="104"/>
      <c r="BR2500" s="104"/>
      <c r="BS2500" s="104"/>
      <c r="BT2500" s="104"/>
      <c r="BV2500" s="104"/>
      <c r="BW2500" s="104"/>
      <c r="BX2500" s="104"/>
      <c r="BY2500" s="104"/>
      <c r="BZ2500" s="104"/>
      <c r="CA2500" s="104"/>
      <c r="CB2500" s="104"/>
      <c r="CC2500" s="104"/>
      <c r="CD2500" s="104"/>
      <c r="CE2500" s="104"/>
      <c r="CF2500" s="104"/>
      <c r="CG2500" s="104"/>
      <c r="CJ2500" s="104"/>
      <c r="CL2500" s="104"/>
      <c r="CM2500" s="104"/>
      <c r="CN2500" s="104"/>
      <c r="CO2500" s="104"/>
      <c r="CP2500" s="104"/>
      <c r="CQ2500" s="104"/>
      <c r="CR2500" s="104"/>
      <c r="CS2500" s="104"/>
      <c r="CT2500" s="104"/>
      <c r="CU2500" s="104"/>
    </row>
  </sheetData>
  <sheetProtection formatCells="0" formatColumns="0" formatRows="0" insertColumns="0" insertRows="0" insertHyperlinks="0" deleteColumns="0" deleteRows="0" sort="0" autoFilter="0" pivotTables="0"/>
  <mergeCells count="13">
    <mergeCell ref="AF8:AH8"/>
    <mergeCell ref="AI8:AK8"/>
    <mergeCell ref="AL8:AN8"/>
    <mergeCell ref="A8:K8"/>
    <mergeCell ref="L8:S8"/>
    <mergeCell ref="T8:V8"/>
    <mergeCell ref="AC8:AE8"/>
    <mergeCell ref="Y8:AB8"/>
    <mergeCell ref="BK8:BM8"/>
    <mergeCell ref="BI8:BJ8"/>
    <mergeCell ref="AY8:BH8"/>
    <mergeCell ref="AU8:AX8"/>
    <mergeCell ref="AQ8:AT8"/>
  </mergeCells>
  <phoneticPr fontId="11" type="noConversion"/>
  <conditionalFormatting sqref="D10:AV350 AX10:DO350">
    <cfRule type="cellIs" dxfId="29" priority="12" operator="equal">
      <formula>"Medium"</formula>
    </cfRule>
    <cfRule type="cellIs" dxfId="28" priority="13" operator="equal">
      <formula>"High"</formula>
    </cfRule>
  </conditionalFormatting>
  <conditionalFormatting sqref="AU10:AV350 DO10:DO350">
    <cfRule type="cellIs" dxfId="27" priority="11" operator="equal">
      <formula>"Low"</formula>
    </cfRule>
  </conditionalFormatting>
  <conditionalFormatting sqref="AU10:AV350">
    <cfRule type="cellIs" dxfId="26" priority="9" operator="equal">
      <formula>"Very High"</formula>
    </cfRule>
    <cfRule type="cellIs" dxfId="25" priority="10" operator="equal">
      <formula>"Very Low"</formula>
    </cfRule>
  </conditionalFormatting>
  <conditionalFormatting sqref="DO10:DO350">
    <cfRule type="cellIs" dxfId="24" priority="6" operator="between">
      <formula>5</formula>
      <formula>9</formula>
    </cfRule>
    <cfRule type="cellIs" dxfId="23" priority="7" operator="between">
      <formula>10</formula>
      <formula>19</formula>
    </cfRule>
    <cfRule type="cellIs" dxfId="22" priority="8" operator="between">
      <formula>20</formula>
      <formula>29</formula>
    </cfRule>
    <cfRule type="cellIs" dxfId="21" priority="14" operator="between">
      <formula>30</formula>
      <formula>200</formula>
    </cfRule>
    <cfRule type="cellIs" dxfId="20" priority="18" operator="between">
      <formula>0</formula>
      <formula>4</formula>
    </cfRule>
  </conditionalFormatting>
  <conditionalFormatting sqref="DP3:DP7">
    <cfRule type="cellIs" dxfId="19" priority="1" operator="equal">
      <formula>"Very High"</formula>
    </cfRule>
    <cfRule type="cellIs" dxfId="18" priority="2" operator="equal">
      <formula>"Very Low"</formula>
    </cfRule>
    <cfRule type="cellIs" dxfId="17" priority="3" operator="equal">
      <formula>"Low"</formula>
    </cfRule>
    <cfRule type="cellIs" dxfId="16" priority="4" operator="equal">
      <formula>"Medium"</formula>
    </cfRule>
    <cfRule type="cellIs" dxfId="15" priority="5" operator="equal">
      <formula>"High"</formula>
    </cfRule>
  </conditionalFormatting>
  <dataValidations count="4">
    <dataValidation allowBlank="1" showInputMessage="1" sqref="CJ10:CJ350" xr:uid="{8B0ABE31-5AD1-41C3-A0C7-3BAF3F768F72}"/>
    <dataValidation allowBlank="1" showInputMessage="1" showErrorMessage="1" promptTitle="Select" sqref="O10:O350" xr:uid="{DA470669-037C-4B27-9A31-730DD912BE99}"/>
    <dataValidation type="list" allowBlank="1" showInputMessage="1" showErrorMessage="1" sqref="AV10:AV350" xr:uid="{6F381DBB-A458-4EAF-B1E0-03C6D881DAD6}">
      <formula1>$DP$3:$DP$7</formula1>
    </dataValidation>
    <dataValidation allowBlank="1" showInputMessage="1" showErrorMessage="1" errorTitle="Please choose from:" error="Y or N" sqref="Q10:Q350 BL10:BM350" xr:uid="{E666357E-0B46-4C33-8981-42356E03417B}"/>
  </dataValidations>
  <pageMargins left="0.7" right="0.7" top="0.75" bottom="0.75" header="0.3" footer="0.3"/>
  <pageSetup paperSize="9" orientation="portrait" r:id="rId1"/>
  <tableParts count="2">
    <tablePart r:id="rId2"/>
    <tablePart r:id="rId3"/>
  </tableParts>
  <extLst>
    <ext xmlns:x14="http://schemas.microsoft.com/office/spreadsheetml/2009/9/main" uri="{CCE6A557-97BC-4b89-ADB6-D9C93CAAB3DF}">
      <x14:dataValidations xmlns:xm="http://schemas.microsoft.com/office/excel/2006/main" count="34">
        <x14:dataValidation type="list" allowBlank="1" showInputMessage="1" showErrorMessage="1" xr:uid="{00000000-0002-0000-0000-000002000000}">
          <x14:formula1>
            <xm:f>'Lookup Values'!$A$2:$A$5</xm:f>
          </x14:formula1>
          <xm:sqref>I10:I350</xm:sqref>
        </x14:dataValidation>
        <x14:dataValidation type="list" allowBlank="1" showInputMessage="1" showErrorMessage="1" xr:uid="{00000000-0002-0000-0000-000003000000}">
          <x14:formula1>
            <xm:f>'Lookup Values'!$C$2:$C$9</xm:f>
          </x14:formula1>
          <xm:sqref>L10:L350</xm:sqref>
        </x14:dataValidation>
        <x14:dataValidation type="list" allowBlank="1" showInputMessage="1" showErrorMessage="1" xr:uid="{00000000-0002-0000-0000-000005000000}">
          <x14:formula1>
            <xm:f>'Lookup Values'!$BG$2:$BG$12</xm:f>
          </x14:formula1>
          <xm:sqref>AZ10:AZ350</xm:sqref>
        </x14:dataValidation>
        <x14:dataValidation type="list" allowBlank="1" showInputMessage="1" showErrorMessage="1" xr:uid="{00000000-0002-0000-0000-000004000000}">
          <x14:formula1>
            <xm:f>'Lookup Values'!$M$2:$M$23</xm:f>
          </x14:formula1>
          <xm:sqref>T10:T350</xm:sqref>
        </x14:dataValidation>
        <x14:dataValidation type="list" allowBlank="1" showInputMessage="1" showErrorMessage="1" promptTitle="Select" xr:uid="{AE29AF22-25EF-4E23-A830-5195698C2FB8}">
          <x14:formula1>
            <xm:f>'Lookup Values'!$BW$1:$BW$5</xm:f>
          </x14:formula1>
          <xm:sqref>N10:N350</xm:sqref>
        </x14:dataValidation>
        <x14:dataValidation type="list" allowBlank="1" showInputMessage="1" showErrorMessage="1" errorTitle="Please choose from:" error="Y or N" xr:uid="{D802B290-881C-4D37-A4EE-7B541F485749}">
          <x14:formula1>
            <xm:f>'Lookup Values'!$G$2:$G$3</xm:f>
          </x14:formula1>
          <xm:sqref>P10:P350</xm:sqref>
        </x14:dataValidation>
        <x14:dataValidation type="list" allowBlank="1" showInputMessage="1" showErrorMessage="1" errorTitle="Please choose from:" error="Y or N" xr:uid="{ACADAA26-5C3A-42FF-859F-8644C45C533D}">
          <x14:formula1>
            <xm:f>'Lookup Values'!$I$2:$I$3</xm:f>
          </x14:formula1>
          <xm:sqref>R10:R350</xm:sqref>
        </x14:dataValidation>
        <x14:dataValidation type="list" allowBlank="1" showInputMessage="1" showErrorMessage="1" errorTitle="Please choose from:" error="Y or N" xr:uid="{C22276EB-FA5B-4298-8D69-4DB2B18AEE16}">
          <x14:formula1>
            <xm:f>'Lookup Values'!$K$2:$K$3</xm:f>
          </x14:formula1>
          <xm:sqref>S10:S350</xm:sqref>
        </x14:dataValidation>
        <x14:dataValidation type="list" allowBlank="1" showInputMessage="1" showErrorMessage="1" errorTitle="Please choose from:" error="Y or N" xr:uid="{2F1FFACE-034C-408A-88F8-5D14D0744AAD}">
          <x14:formula1>
            <xm:f>'Lookup Values'!$Q$2:$Q$3</xm:f>
          </x14:formula1>
          <xm:sqref>V10:V350</xm:sqref>
        </x14:dataValidation>
        <x14:dataValidation type="list" allowBlank="1" showInputMessage="1" showErrorMessage="1" errorTitle="Please choose from:" error="Y or N" xr:uid="{A608A03F-EC45-464D-9412-37C77F04F05A}">
          <x14:formula1>
            <xm:f>'Lookup Values'!$U$2:$U$3</xm:f>
          </x14:formula1>
          <xm:sqref>X10:X350</xm:sqref>
        </x14:dataValidation>
        <x14:dataValidation type="list" allowBlank="1" showInputMessage="1" showErrorMessage="1" errorTitle="Please choose from:" error="Y or N" xr:uid="{FEAD57A0-D436-4554-8F6C-3EFC22361068}">
          <x14:formula1>
            <xm:f>'Lookup Values'!$W$2:$W$3</xm:f>
          </x14:formula1>
          <xm:sqref>Y10:Y350</xm:sqref>
        </x14:dataValidation>
        <x14:dataValidation type="list" allowBlank="1" showInputMessage="1" showErrorMessage="1" errorTitle="Please choose from:" error="Y or N" xr:uid="{55083A36-8051-4B0B-B554-7FFCEC47FD25}">
          <x14:formula1>
            <xm:f>'Lookup Values'!$Y$2:$Y$3</xm:f>
          </x14:formula1>
          <xm:sqref>Z10:Z350</xm:sqref>
        </x14:dataValidation>
        <x14:dataValidation type="list" allowBlank="1" showInputMessage="1" showErrorMessage="1" errorTitle="Please choose from:" error="Y or N" xr:uid="{95FFF860-4D1C-48BE-9F66-A16B836C381F}">
          <x14:formula1>
            <xm:f>'Lookup Values'!$AA$2:$AA$3</xm:f>
          </x14:formula1>
          <xm:sqref>AA10:AA350</xm:sqref>
        </x14:dataValidation>
        <x14:dataValidation type="list" allowBlank="1" showInputMessage="1" showErrorMessage="1" errorTitle="Please choose from:" error="Y or N" xr:uid="{0B890803-B9FB-4F54-AAC6-C182FB527521}">
          <x14:formula1>
            <xm:f>'Lookup Values'!$AI$2:$AI$3</xm:f>
          </x14:formula1>
          <xm:sqref>AE10:AE350</xm:sqref>
        </x14:dataValidation>
        <x14:dataValidation type="list" allowBlank="1" showInputMessage="1" showErrorMessage="1" errorTitle="Please choose from:" error="Y or N" xr:uid="{3E85251E-0E87-4328-84F4-3BE75F2A9542}">
          <x14:formula1>
            <xm:f>'Lookup Values'!$AK$2:$AK$3</xm:f>
          </x14:formula1>
          <xm:sqref>AF10:AF350</xm:sqref>
        </x14:dataValidation>
        <x14:dataValidation type="list" allowBlank="1" showInputMessage="1" showErrorMessage="1" errorTitle="Please choose from:" error="Y or N" xr:uid="{AE7F7BB5-DE8B-4006-9493-1C4A1F7293FC}">
          <x14:formula1>
            <xm:f>'Lookup Values'!$AM$2:$AM$3</xm:f>
          </x14:formula1>
          <xm:sqref>AG10:AG350</xm:sqref>
        </x14:dataValidation>
        <x14:dataValidation type="list" allowBlank="1" showInputMessage="1" showErrorMessage="1" errorTitle="Please choose from:" error="Y or N" xr:uid="{EBB05AD6-EA74-4C9B-B627-BB904C7AE4BC}">
          <x14:formula1>
            <xm:f>'Lookup Values'!$AO$2:$AO$3</xm:f>
          </x14:formula1>
          <xm:sqref>AH10:AH350</xm:sqref>
        </x14:dataValidation>
        <x14:dataValidation type="list" allowBlank="1" showInputMessage="1" showErrorMessage="1" errorTitle="Please choose from:" error="Y or N" xr:uid="{469FA047-E722-47F2-9B87-4F80276EE044}">
          <x14:formula1>
            <xm:f>'Lookup Values'!$AQ$2:$AQ$3</xm:f>
          </x14:formula1>
          <xm:sqref>AI10:AI350</xm:sqref>
        </x14:dataValidation>
        <x14:dataValidation type="list" allowBlank="1" showInputMessage="1" showErrorMessage="1" errorTitle="Please choose from:" error="Y or N" xr:uid="{B053D1BF-5D4E-4AA6-924D-9EECF7BAE8E8}">
          <x14:formula1>
            <xm:f>'Lookup Values'!$AS$2:$AS$3</xm:f>
          </x14:formula1>
          <xm:sqref>AJ10:AJ350</xm:sqref>
        </x14:dataValidation>
        <x14:dataValidation type="list" allowBlank="1" showInputMessage="1" showErrorMessage="1" errorTitle="Please choose from:" error="Y or N" xr:uid="{5DB5282E-112F-4994-BE92-26EFE75637F2}">
          <x14:formula1>
            <xm:f>'Lookup Values'!$AU$2:$AU$3</xm:f>
          </x14:formula1>
          <xm:sqref>AK10:AK350</xm:sqref>
        </x14:dataValidation>
        <x14:dataValidation type="list" allowBlank="1" showInputMessage="1" showErrorMessage="1" errorTitle="Please choose from:" error="Y or N" xr:uid="{F9B6E93F-D411-417E-AABD-5B15B1750ADD}">
          <x14:formula1>
            <xm:f>'Lookup Values'!$AW$2:$AW$3</xm:f>
          </x14:formula1>
          <xm:sqref>AL10:AL350</xm:sqref>
        </x14:dataValidation>
        <x14:dataValidation type="list" allowBlank="1" showInputMessage="1" showErrorMessage="1" errorTitle="Please choose from:" error="Y or N" xr:uid="{48221037-15D9-4210-9335-B04C523AEF71}">
          <x14:formula1>
            <xm:f>'Lookup Values'!$AY$2:$AY$3</xm:f>
          </x14:formula1>
          <xm:sqref>AM10:AM350</xm:sqref>
        </x14:dataValidation>
        <x14:dataValidation type="list" allowBlank="1" showInputMessage="1" showErrorMessage="1" errorTitle="Please choose from:" error="Y or N" xr:uid="{DA915756-F14C-42DF-BED1-91EAD968C052}">
          <x14:formula1>
            <xm:f>'Lookup Values'!$BA$2:$BA$3</xm:f>
          </x14:formula1>
          <xm:sqref>AN10:AN350</xm:sqref>
        </x14:dataValidation>
        <x14:dataValidation type="list" allowBlank="1" showInputMessage="1" showErrorMessage="1" xr:uid="{9B90896D-A48E-4710-B6B4-2C14DA37660C}">
          <x14:formula1>
            <xm:f>'Lookup Values'!$BC$2:$BC$4</xm:f>
          </x14:formula1>
          <xm:sqref>AO10:AO350</xm:sqref>
        </x14:dataValidation>
        <x14:dataValidation type="list" allowBlank="1" showInputMessage="1" showErrorMessage="1" errorTitle="Please choose from:" error="Y or N" xr:uid="{2517B209-F82D-4CF6-8A62-03471B973E48}">
          <x14:formula1>
            <xm:f>'Lookup Values'!$BM$2:$BM$3</xm:f>
          </x14:formula1>
          <xm:sqref>BI10:BI350</xm:sqref>
        </x14:dataValidation>
        <x14:dataValidation type="list" allowBlank="1" showInputMessage="1" showErrorMessage="1" xr:uid="{2B0A2217-7B18-411B-850C-D9D1557D8868}">
          <x14:formula1>
            <xm:f>'Lookup Values'!$BO$2:$BO$4</xm:f>
          </x14:formula1>
          <xm:sqref>AQ10:AQ350</xm:sqref>
        </x14:dataValidation>
        <x14:dataValidation type="list" allowBlank="1" showInputMessage="1" showErrorMessage="1" errorTitle="Please choose from" error="E_x000a_K_x000a_C_x000a_N" xr:uid="{EE22C628-442C-4C22-90C5-CEE08D1D9092}">
          <x14:formula1>
            <xm:f>'Lookup Values'!$S$2:$S$6</xm:f>
          </x14:formula1>
          <xm:sqref>W10:W350</xm:sqref>
        </x14:dataValidation>
        <x14:dataValidation type="list" allowBlank="1" showInputMessage="1" showErrorMessage="1" xr:uid="{75EF8721-BBA4-418A-BFE0-F6FDCD8A3F23}">
          <x14:formula1>
            <xm:f>'Lookup Values'!$BQ$2:$BQ$10</xm:f>
          </x14:formula1>
          <xm:sqref>AR10:AS350</xm:sqref>
        </x14:dataValidation>
        <x14:dataValidation type="list" allowBlank="1" showInputMessage="1" showErrorMessage="1" errorTitle="Please choose from:" error="Y or N" xr:uid="{7A070F5A-0C3E-475E-9A04-450E065C10F0}">
          <x14:formula1>
            <xm:f>'Lookup Values'!$AC$2:$AC$3</xm:f>
          </x14:formula1>
          <xm:sqref>AB10:AB350</xm:sqref>
        </x14:dataValidation>
        <x14:dataValidation type="list" allowBlank="1" showInputMessage="1" showErrorMessage="1" promptTitle="Select" xr:uid="{00000000-0002-0000-0000-000001000000}">
          <x14:formula1>
            <xm:f>'Lookup Values'!$E$2:$E$22</xm:f>
          </x14:formula1>
          <xm:sqref>M10:M350</xm:sqref>
        </x14:dataValidation>
        <x14:dataValidation type="list" allowBlank="1" showInputMessage="1" showErrorMessage="1" xr:uid="{4715108E-8D6C-4A34-9D11-24B6C4CF6B38}">
          <x14:formula1>
            <xm:f>'Lookup Values'!$BE$2:$BE$3</xm:f>
          </x14:formula1>
          <xm:sqref>AP10:AP350</xm:sqref>
        </x14:dataValidation>
        <x14:dataValidation type="list" allowBlank="1" showInputMessage="1" showErrorMessage="1" errorTitle="Please choose from:" error="Y or N" xr:uid="{71E80587-8435-42CE-885D-8B9F50731F7F}">
          <x14:formula1>
            <xm:f>'Lookup Values'!$AE$2:$AE$5</xm:f>
          </x14:formula1>
          <xm:sqref>AC10:AC350</xm:sqref>
        </x14:dataValidation>
        <x14:dataValidation type="list" allowBlank="1" showInputMessage="1" showErrorMessage="1" errorTitle="Please choose from:" error="Y or N" xr:uid="{7C206080-6A72-4E70-A745-149DC6A928F7}">
          <x14:formula1>
            <xm:f>'Lookup Values'!$AG$2:$AG$4</xm:f>
          </x14:formula1>
          <xm:sqref>AD10:AD350</xm:sqref>
        </x14:dataValidation>
        <x14:dataValidation type="list" allowBlank="1" showInputMessage="1" showErrorMessage="1" errorTitle="Please choose from:" error="Y or N" xr:uid="{66FD8D5C-BAA7-4F3D-A03E-AD860EB7B543}">
          <x14:formula1>
            <xm:f>'Lookup Values'!$O$2:O$3</xm:f>
          </x14:formula1>
          <xm:sqref>U10:U350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N53"/>
  <sheetViews>
    <sheetView zoomScale="90" zoomScaleNormal="90" workbookViewId="0">
      <selection activeCell="A53" sqref="A4:A53"/>
    </sheetView>
  </sheetViews>
  <sheetFormatPr defaultColWidth="8.7265625" defaultRowHeight="12.5" x14ac:dyDescent="0.35"/>
  <cols>
    <col min="1" max="1" width="36.54296875" style="10" bestFit="1" customWidth="1"/>
    <col min="2" max="2" width="58.54296875" style="7" bestFit="1" customWidth="1"/>
    <col min="3" max="3" width="14.453125" style="9" hidden="1" customWidth="1"/>
    <col min="4" max="4" width="9.1796875" style="9" hidden="1" customWidth="1"/>
    <col min="5" max="5" width="54" style="5" hidden="1" customWidth="1"/>
    <col min="6" max="6" width="11.7265625" style="9" bestFit="1" customWidth="1"/>
    <col min="7" max="7" width="16.453125" style="9" bestFit="1" customWidth="1"/>
    <col min="8" max="8" width="10.1796875" style="9" customWidth="1"/>
    <col min="9" max="9" width="2.1796875" style="9" customWidth="1"/>
    <col min="10" max="10" width="18.54296875" style="10" bestFit="1" customWidth="1"/>
    <col min="11" max="11" width="22.453125" style="10" bestFit="1" customWidth="1"/>
    <col min="12" max="12" width="14.1796875" style="10" bestFit="1" customWidth="1"/>
    <col min="13" max="13" width="2.1796875" style="9" customWidth="1"/>
    <col min="14" max="14" width="21.54296875" style="10" bestFit="1" customWidth="1"/>
    <col min="15" max="16384" width="8.7265625" style="10"/>
  </cols>
  <sheetData>
    <row r="1" spans="1:14" ht="13" x14ac:dyDescent="0.35">
      <c r="A1" s="210" t="s">
        <v>95</v>
      </c>
      <c r="B1" s="210"/>
    </row>
    <row r="2" spans="1:14" ht="13" x14ac:dyDescent="0.35">
      <c r="J2" s="209" t="s">
        <v>114</v>
      </c>
      <c r="K2" s="209"/>
      <c r="L2" s="209"/>
    </row>
    <row r="3" spans="1:14" s="19" customFormat="1" ht="41.5" customHeight="1" x14ac:dyDescent="0.35">
      <c r="A3" s="1" t="s">
        <v>15</v>
      </c>
      <c r="B3" s="1" t="s">
        <v>19</v>
      </c>
      <c r="C3" s="4" t="s">
        <v>93</v>
      </c>
      <c r="D3" s="4" t="s">
        <v>106</v>
      </c>
      <c r="E3" s="4" t="s">
        <v>40</v>
      </c>
      <c r="F3" s="4" t="s">
        <v>126</v>
      </c>
      <c r="G3" s="4" t="s">
        <v>92</v>
      </c>
      <c r="H3" s="4" t="s">
        <v>125</v>
      </c>
      <c r="I3" s="208"/>
      <c r="J3" s="1" t="s">
        <v>16</v>
      </c>
      <c r="K3" s="1" t="s">
        <v>83</v>
      </c>
      <c r="L3" s="1" t="s">
        <v>84</v>
      </c>
      <c r="M3" s="208"/>
      <c r="N3" s="1" t="s">
        <v>160</v>
      </c>
    </row>
    <row r="4" spans="1:14" ht="12.65" hidden="1" customHeight="1" x14ac:dyDescent="0.35">
      <c r="A4" s="199" t="s">
        <v>38</v>
      </c>
      <c r="B4" s="8" t="s">
        <v>0</v>
      </c>
      <c r="C4" s="12" t="s">
        <v>21</v>
      </c>
      <c r="D4" s="13" t="s">
        <v>115</v>
      </c>
      <c r="E4" s="6" t="s">
        <v>111</v>
      </c>
      <c r="F4" s="200"/>
      <c r="G4" s="201"/>
      <c r="H4" s="202"/>
      <c r="I4" s="208"/>
      <c r="J4" s="11" t="s">
        <v>21</v>
      </c>
      <c r="K4" s="11" t="s">
        <v>18</v>
      </c>
      <c r="L4" s="11" t="s">
        <v>17</v>
      </c>
      <c r="M4" s="208"/>
      <c r="N4" s="11" t="s">
        <v>161</v>
      </c>
    </row>
    <row r="5" spans="1:14" ht="12.65" hidden="1" customHeight="1" x14ac:dyDescent="0.35">
      <c r="A5" s="199"/>
      <c r="B5" s="8" t="s">
        <v>1</v>
      </c>
      <c r="C5" s="12" t="s">
        <v>21</v>
      </c>
      <c r="D5" s="13" t="s">
        <v>115</v>
      </c>
      <c r="E5" s="6" t="s">
        <v>111</v>
      </c>
      <c r="F5" s="200"/>
      <c r="G5" s="201"/>
      <c r="H5" s="202"/>
      <c r="I5" s="208"/>
      <c r="J5" s="11" t="s">
        <v>21</v>
      </c>
      <c r="K5" s="11" t="s">
        <v>22</v>
      </c>
      <c r="L5" s="11" t="s">
        <v>23</v>
      </c>
      <c r="M5" s="208"/>
      <c r="N5" s="11" t="s">
        <v>161</v>
      </c>
    </row>
    <row r="6" spans="1:14" ht="12.65" hidden="1" customHeight="1" x14ac:dyDescent="0.35">
      <c r="A6" s="198"/>
      <c r="B6" s="8" t="s">
        <v>24</v>
      </c>
      <c r="C6" s="14" t="s">
        <v>25</v>
      </c>
      <c r="D6" s="13" t="s">
        <v>115</v>
      </c>
      <c r="E6" s="6" t="s">
        <v>111</v>
      </c>
      <c r="F6" s="200"/>
      <c r="G6" s="201"/>
      <c r="H6" s="202"/>
      <c r="I6" s="208"/>
      <c r="J6" s="11" t="s">
        <v>25</v>
      </c>
      <c r="K6" s="11" t="s">
        <v>26</v>
      </c>
      <c r="L6" s="11" t="s">
        <v>27</v>
      </c>
      <c r="M6" s="208"/>
      <c r="N6" s="11" t="s">
        <v>161</v>
      </c>
    </row>
    <row r="7" spans="1:14" ht="12.65" customHeight="1" x14ac:dyDescent="0.35">
      <c r="A7" s="199"/>
      <c r="B7" s="8" t="s">
        <v>2</v>
      </c>
      <c r="C7" s="12" t="s">
        <v>21</v>
      </c>
      <c r="D7" s="13" t="s">
        <v>100</v>
      </c>
      <c r="E7" s="6" t="s">
        <v>111</v>
      </c>
      <c r="F7" s="20" t="s">
        <v>122</v>
      </c>
      <c r="G7" s="14" t="s">
        <v>25</v>
      </c>
      <c r="H7" s="21" t="s">
        <v>122</v>
      </c>
      <c r="I7" s="208"/>
      <c r="J7" s="11" t="s">
        <v>21</v>
      </c>
      <c r="K7" s="11" t="s">
        <v>2</v>
      </c>
      <c r="L7" s="11" t="s">
        <v>28</v>
      </c>
      <c r="M7" s="208"/>
      <c r="N7" s="11" t="s">
        <v>161</v>
      </c>
    </row>
    <row r="8" spans="1:14" ht="12.65" hidden="1" customHeight="1" x14ac:dyDescent="0.35">
      <c r="A8" s="207"/>
      <c r="B8" s="8" t="s">
        <v>29</v>
      </c>
      <c r="C8" s="12" t="s">
        <v>21</v>
      </c>
      <c r="D8" s="13" t="s">
        <v>116</v>
      </c>
      <c r="E8" s="6" t="s">
        <v>111</v>
      </c>
      <c r="F8" s="200"/>
      <c r="G8" s="201"/>
      <c r="H8" s="202"/>
      <c r="I8" s="208"/>
      <c r="J8" s="11" t="s">
        <v>21</v>
      </c>
      <c r="K8" s="11" t="s">
        <v>3</v>
      </c>
      <c r="L8" s="11" t="s">
        <v>30</v>
      </c>
      <c r="M8" s="208"/>
      <c r="N8" s="11" t="s">
        <v>161</v>
      </c>
    </row>
    <row r="9" spans="1:14" ht="12.65" hidden="1" customHeight="1" x14ac:dyDescent="0.35">
      <c r="A9" s="198" t="s">
        <v>31</v>
      </c>
      <c r="B9" s="8" t="s">
        <v>31</v>
      </c>
      <c r="C9" s="12" t="s">
        <v>21</v>
      </c>
      <c r="D9" s="13" t="s">
        <v>115</v>
      </c>
      <c r="E9" s="6" t="s">
        <v>111</v>
      </c>
      <c r="F9" s="200"/>
      <c r="G9" s="201"/>
      <c r="H9" s="202"/>
      <c r="I9" s="208"/>
      <c r="J9" s="11" t="s">
        <v>21</v>
      </c>
      <c r="K9" s="11" t="s">
        <v>41</v>
      </c>
      <c r="L9" s="11" t="s">
        <v>42</v>
      </c>
      <c r="M9" s="208"/>
      <c r="N9" s="11" t="s">
        <v>161</v>
      </c>
    </row>
    <row r="10" spans="1:14" ht="12.65" customHeight="1" x14ac:dyDescent="0.35">
      <c r="A10" s="199"/>
      <c r="B10" s="8" t="s">
        <v>32</v>
      </c>
      <c r="C10" s="12" t="s">
        <v>21</v>
      </c>
      <c r="D10" s="13" t="s">
        <v>32</v>
      </c>
      <c r="E10" s="6" t="s">
        <v>111</v>
      </c>
      <c r="F10" s="20" t="s">
        <v>122</v>
      </c>
      <c r="G10" s="24" t="s">
        <v>236</v>
      </c>
      <c r="H10" s="21" t="s">
        <v>122</v>
      </c>
      <c r="I10" s="208"/>
      <c r="J10" s="11" t="s">
        <v>21</v>
      </c>
      <c r="K10" s="11" t="s">
        <v>32</v>
      </c>
      <c r="L10" s="11" t="s">
        <v>43</v>
      </c>
      <c r="M10" s="208"/>
      <c r="N10" s="11" t="s">
        <v>161</v>
      </c>
    </row>
    <row r="11" spans="1:14" ht="12.65" hidden="1" customHeight="1" x14ac:dyDescent="0.35">
      <c r="A11" s="206" t="s">
        <v>39</v>
      </c>
      <c r="B11" s="8" t="s">
        <v>33</v>
      </c>
      <c r="C11" s="15" t="s">
        <v>108</v>
      </c>
      <c r="D11" s="13" t="s">
        <v>118</v>
      </c>
      <c r="E11" s="6" t="s">
        <v>134</v>
      </c>
      <c r="F11" s="200"/>
      <c r="G11" s="201"/>
      <c r="H11" s="202"/>
      <c r="I11" s="208"/>
      <c r="J11" s="11"/>
      <c r="K11" s="11"/>
      <c r="L11" s="11"/>
      <c r="M11" s="208"/>
      <c r="N11" s="11" t="s">
        <v>161</v>
      </c>
    </row>
    <row r="12" spans="1:14" ht="12.65" hidden="1" customHeight="1" x14ac:dyDescent="0.35">
      <c r="A12" s="206"/>
      <c r="B12" s="8" t="s">
        <v>34</v>
      </c>
      <c r="C12" s="15" t="s">
        <v>108</v>
      </c>
      <c r="D12" s="13" t="s">
        <v>117</v>
      </c>
      <c r="E12" s="6" t="s">
        <v>134</v>
      </c>
      <c r="F12" s="200"/>
      <c r="G12" s="201"/>
      <c r="H12" s="202"/>
      <c r="I12" s="208"/>
      <c r="J12" s="11"/>
      <c r="K12" s="11"/>
      <c r="L12" s="11"/>
      <c r="M12" s="208"/>
      <c r="N12" s="11" t="s">
        <v>161</v>
      </c>
    </row>
    <row r="13" spans="1:14" ht="12.65" hidden="1" customHeight="1" x14ac:dyDescent="0.35">
      <c r="A13" s="206"/>
      <c r="B13" s="8" t="s">
        <v>35</v>
      </c>
      <c r="C13" s="14" t="s">
        <v>25</v>
      </c>
      <c r="D13" s="13" t="s">
        <v>115</v>
      </c>
      <c r="E13" s="6" t="s">
        <v>134</v>
      </c>
      <c r="F13" s="200"/>
      <c r="G13" s="201"/>
      <c r="H13" s="202"/>
      <c r="I13" s="208"/>
      <c r="J13" s="11"/>
      <c r="K13" s="11"/>
      <c r="L13" s="11"/>
      <c r="M13" s="208"/>
      <c r="N13" s="11"/>
    </row>
    <row r="14" spans="1:14" ht="12.65" hidden="1" customHeight="1" x14ac:dyDescent="0.35">
      <c r="A14" s="206"/>
      <c r="B14" s="8" t="s">
        <v>36</v>
      </c>
      <c r="C14" s="14" t="s">
        <v>25</v>
      </c>
      <c r="D14" s="13" t="s">
        <v>118</v>
      </c>
      <c r="E14" s="6" t="s">
        <v>134</v>
      </c>
      <c r="F14" s="200"/>
      <c r="G14" s="201"/>
      <c r="H14" s="202"/>
      <c r="I14" s="208"/>
      <c r="J14" s="11"/>
      <c r="K14" s="11"/>
      <c r="L14" s="11"/>
      <c r="M14" s="208"/>
      <c r="N14" s="11"/>
    </row>
    <row r="15" spans="1:14" ht="12.65" hidden="1" customHeight="1" x14ac:dyDescent="0.35">
      <c r="A15" s="207"/>
      <c r="B15" s="8" t="s">
        <v>37</v>
      </c>
      <c r="C15" s="14" t="s">
        <v>25</v>
      </c>
      <c r="D15" s="13" t="s">
        <v>117</v>
      </c>
      <c r="E15" s="6" t="s">
        <v>134</v>
      </c>
      <c r="F15" s="200"/>
      <c r="G15" s="201"/>
      <c r="H15" s="202"/>
      <c r="I15" s="208"/>
      <c r="J15" s="11"/>
      <c r="K15" s="11"/>
      <c r="L15" s="11"/>
      <c r="M15" s="208"/>
      <c r="N15" s="11"/>
    </row>
    <row r="16" spans="1:14" ht="12.65" hidden="1" customHeight="1" x14ac:dyDescent="0.35">
      <c r="A16" s="199" t="s">
        <v>85</v>
      </c>
      <c r="B16" s="8" t="s">
        <v>4</v>
      </c>
      <c r="C16" s="14" t="s">
        <v>25</v>
      </c>
      <c r="D16" s="13" t="s">
        <v>118</v>
      </c>
      <c r="E16" s="6" t="s">
        <v>111</v>
      </c>
      <c r="F16" s="200"/>
      <c r="G16" s="201"/>
      <c r="H16" s="202"/>
      <c r="I16" s="208"/>
      <c r="J16" s="11" t="s">
        <v>48</v>
      </c>
      <c r="K16" s="11" t="s">
        <v>55</v>
      </c>
      <c r="L16" s="11" t="s">
        <v>54</v>
      </c>
      <c r="M16" s="208"/>
      <c r="N16" s="11"/>
    </row>
    <row r="17" spans="1:14" ht="12.65" hidden="1" customHeight="1" x14ac:dyDescent="0.35">
      <c r="A17" s="199"/>
      <c r="B17" s="8" t="s">
        <v>5</v>
      </c>
      <c r="C17" s="14" t="s">
        <v>25</v>
      </c>
      <c r="D17" s="13" t="s">
        <v>118</v>
      </c>
      <c r="E17" s="6" t="s">
        <v>111</v>
      </c>
      <c r="F17" s="200"/>
      <c r="G17" s="201"/>
      <c r="H17" s="202"/>
      <c r="I17" s="208"/>
      <c r="J17" s="11" t="s">
        <v>48</v>
      </c>
      <c r="K17" s="11" t="s">
        <v>45</v>
      </c>
      <c r="L17" s="11" t="s">
        <v>46</v>
      </c>
      <c r="M17" s="208"/>
      <c r="N17" s="11" t="s">
        <v>162</v>
      </c>
    </row>
    <row r="18" spans="1:14" ht="12.65" hidden="1" customHeight="1" x14ac:dyDescent="0.35">
      <c r="A18" s="198"/>
      <c r="B18" s="8" t="s">
        <v>6</v>
      </c>
      <c r="C18" s="14" t="s">
        <v>25</v>
      </c>
      <c r="D18" s="13" t="s">
        <v>118</v>
      </c>
      <c r="E18" s="6" t="s">
        <v>136</v>
      </c>
      <c r="F18" s="200"/>
      <c r="G18" s="201"/>
      <c r="H18" s="202"/>
      <c r="I18" s="208"/>
      <c r="J18" s="11" t="s">
        <v>21</v>
      </c>
      <c r="K18" s="11" t="s">
        <v>20</v>
      </c>
      <c r="L18" s="11" t="s">
        <v>47</v>
      </c>
      <c r="M18" s="208"/>
      <c r="N18" s="11"/>
    </row>
    <row r="19" spans="1:14" ht="12.65" customHeight="1" x14ac:dyDescent="0.35">
      <c r="A19" s="211" t="s">
        <v>87</v>
      </c>
      <c r="B19" s="8" t="s">
        <v>53</v>
      </c>
      <c r="C19" s="12" t="s">
        <v>21</v>
      </c>
      <c r="D19" s="13" t="s">
        <v>100</v>
      </c>
      <c r="E19" s="6" t="s">
        <v>111</v>
      </c>
      <c r="F19" s="20" t="s">
        <v>122</v>
      </c>
      <c r="G19" s="14" t="s">
        <v>25</v>
      </c>
      <c r="H19" s="21" t="s">
        <v>122</v>
      </c>
      <c r="I19" s="208"/>
      <c r="J19" s="11"/>
      <c r="K19" s="11"/>
      <c r="L19" s="11"/>
      <c r="M19" s="208"/>
      <c r="N19" s="11" t="s">
        <v>161</v>
      </c>
    </row>
    <row r="20" spans="1:14" ht="12.65" customHeight="1" x14ac:dyDescent="0.35">
      <c r="A20" s="211"/>
      <c r="B20" s="8" t="s">
        <v>86</v>
      </c>
      <c r="C20" s="12" t="s">
        <v>21</v>
      </c>
      <c r="D20" s="13" t="s">
        <v>100</v>
      </c>
      <c r="E20" s="6" t="s">
        <v>111</v>
      </c>
      <c r="F20" s="20" t="s">
        <v>122</v>
      </c>
      <c r="G20" s="14" t="s">
        <v>25</v>
      </c>
      <c r="H20" s="21" t="s">
        <v>122</v>
      </c>
      <c r="I20" s="208"/>
      <c r="J20" s="11" t="s">
        <v>48</v>
      </c>
      <c r="K20" s="11" t="s">
        <v>57</v>
      </c>
      <c r="L20" s="11" t="s">
        <v>56</v>
      </c>
      <c r="M20" s="208"/>
      <c r="N20" s="11" t="s">
        <v>161</v>
      </c>
    </row>
    <row r="21" spans="1:14" ht="12.65" customHeight="1" x14ac:dyDescent="0.35">
      <c r="A21" s="212"/>
      <c r="B21" s="8" t="s">
        <v>109</v>
      </c>
      <c r="C21" s="15" t="s">
        <v>108</v>
      </c>
      <c r="D21" s="13" t="s">
        <v>101</v>
      </c>
      <c r="E21" s="6" t="s">
        <v>135</v>
      </c>
      <c r="F21" s="17" t="s">
        <v>148</v>
      </c>
      <c r="G21" s="15" t="s">
        <v>48</v>
      </c>
      <c r="H21" s="21">
        <v>5</v>
      </c>
      <c r="I21" s="208"/>
      <c r="J21" s="11" t="s">
        <v>48</v>
      </c>
      <c r="K21" s="11" t="s">
        <v>59</v>
      </c>
      <c r="L21" s="11" t="s">
        <v>69</v>
      </c>
      <c r="M21" s="208"/>
      <c r="N21" s="11"/>
    </row>
    <row r="22" spans="1:14" ht="12.65" customHeight="1" x14ac:dyDescent="0.35">
      <c r="A22" s="212"/>
      <c r="B22" s="8" t="s">
        <v>107</v>
      </c>
      <c r="C22" s="15" t="s">
        <v>108</v>
      </c>
      <c r="D22" s="13" t="s">
        <v>101</v>
      </c>
      <c r="E22" s="6" t="s">
        <v>137</v>
      </c>
      <c r="F22" s="17" t="s">
        <v>88</v>
      </c>
      <c r="G22" s="15" t="s">
        <v>48</v>
      </c>
      <c r="H22" s="21">
        <v>4</v>
      </c>
      <c r="I22" s="208"/>
      <c r="J22" s="11" t="s">
        <v>21</v>
      </c>
      <c r="K22" s="11" t="s">
        <v>58</v>
      </c>
      <c r="L22" s="11" t="s">
        <v>80</v>
      </c>
      <c r="M22" s="208"/>
      <c r="N22" s="11" t="s">
        <v>161</v>
      </c>
    </row>
    <row r="23" spans="1:14" ht="12.65" customHeight="1" x14ac:dyDescent="0.35">
      <c r="A23" s="212"/>
      <c r="B23" s="8" t="s">
        <v>77</v>
      </c>
      <c r="C23" s="15" t="s">
        <v>108</v>
      </c>
      <c r="D23" s="13" t="s">
        <v>101</v>
      </c>
      <c r="E23" s="6" t="s">
        <v>138</v>
      </c>
      <c r="F23" s="17" t="s">
        <v>148</v>
      </c>
      <c r="G23" s="15" t="s">
        <v>48</v>
      </c>
      <c r="H23" s="21">
        <v>5</v>
      </c>
      <c r="I23" s="208"/>
      <c r="J23" s="11"/>
      <c r="K23" s="11"/>
      <c r="L23" s="11"/>
      <c r="M23" s="208"/>
      <c r="N23" s="11"/>
    </row>
    <row r="24" spans="1:14" ht="12.65" customHeight="1" x14ac:dyDescent="0.35">
      <c r="A24" s="211" t="s">
        <v>8</v>
      </c>
      <c r="B24" s="8" t="s">
        <v>8</v>
      </c>
      <c r="C24" s="12" t="s">
        <v>21</v>
      </c>
      <c r="D24" s="13" t="s">
        <v>100</v>
      </c>
      <c r="E24" s="6" t="s">
        <v>111</v>
      </c>
      <c r="F24" s="20" t="s">
        <v>122</v>
      </c>
      <c r="G24" s="14" t="s">
        <v>25</v>
      </c>
      <c r="H24" s="21" t="s">
        <v>122</v>
      </c>
      <c r="I24" s="208"/>
      <c r="J24" s="11" t="s">
        <v>21</v>
      </c>
      <c r="K24" s="11" t="s">
        <v>8</v>
      </c>
      <c r="L24" s="11" t="s">
        <v>44</v>
      </c>
      <c r="M24" s="208"/>
      <c r="N24" s="11" t="s">
        <v>161</v>
      </c>
    </row>
    <row r="25" spans="1:14" ht="12.65" customHeight="1" x14ac:dyDescent="0.35">
      <c r="A25" s="215"/>
      <c r="B25" s="8" t="s">
        <v>110</v>
      </c>
      <c r="C25" s="15" t="s">
        <v>108</v>
      </c>
      <c r="D25" s="13" t="s">
        <v>101</v>
      </c>
      <c r="E25" s="6" t="s">
        <v>139</v>
      </c>
      <c r="F25" s="18" t="s">
        <v>89</v>
      </c>
      <c r="G25" s="14" t="s">
        <v>25</v>
      </c>
      <c r="H25" s="21">
        <v>3</v>
      </c>
      <c r="I25" s="208"/>
      <c r="J25" s="11"/>
      <c r="K25" s="11"/>
      <c r="L25" s="11"/>
      <c r="M25" s="208"/>
      <c r="N25" s="11"/>
    </row>
    <row r="26" spans="1:14" ht="12.65" customHeight="1" x14ac:dyDescent="0.35">
      <c r="A26" s="211"/>
      <c r="B26" s="8" t="s">
        <v>82</v>
      </c>
      <c r="C26" s="14" t="s">
        <v>25</v>
      </c>
      <c r="D26" s="13" t="s">
        <v>101</v>
      </c>
      <c r="E26" s="6" t="s">
        <v>104</v>
      </c>
      <c r="F26" s="16" t="s">
        <v>147</v>
      </c>
      <c r="G26" s="14" t="s">
        <v>25</v>
      </c>
      <c r="H26" s="21">
        <v>1</v>
      </c>
      <c r="I26" s="208"/>
      <c r="J26" s="11"/>
      <c r="K26" s="11"/>
      <c r="L26" s="11"/>
      <c r="M26" s="208"/>
      <c r="N26" s="11"/>
    </row>
    <row r="27" spans="1:14" ht="12.65" customHeight="1" x14ac:dyDescent="0.35">
      <c r="A27" s="213" t="s">
        <v>81</v>
      </c>
      <c r="B27" s="8" t="s">
        <v>9</v>
      </c>
      <c r="C27" s="12" t="s">
        <v>21</v>
      </c>
      <c r="D27" s="13" t="s">
        <v>101</v>
      </c>
      <c r="E27" s="6" t="s">
        <v>138</v>
      </c>
      <c r="F27" s="17" t="s">
        <v>88</v>
      </c>
      <c r="G27" s="12" t="s">
        <v>21</v>
      </c>
      <c r="H27" s="21">
        <v>4</v>
      </c>
      <c r="I27" s="208"/>
      <c r="J27" s="11" t="s">
        <v>21</v>
      </c>
      <c r="K27" s="11" t="s">
        <v>49</v>
      </c>
      <c r="L27" s="11" t="s">
        <v>50</v>
      </c>
      <c r="M27" s="208"/>
      <c r="N27" s="11" t="s">
        <v>163</v>
      </c>
    </row>
    <row r="28" spans="1:14" ht="12.65" customHeight="1" x14ac:dyDescent="0.35">
      <c r="A28" s="213"/>
      <c r="B28" s="8" t="s">
        <v>10</v>
      </c>
      <c r="C28" s="15" t="s">
        <v>108</v>
      </c>
      <c r="D28" s="13" t="s">
        <v>101</v>
      </c>
      <c r="E28" s="6" t="s">
        <v>142</v>
      </c>
      <c r="F28" s="18" t="s">
        <v>89</v>
      </c>
      <c r="G28" s="15" t="s">
        <v>48</v>
      </c>
      <c r="H28" s="21">
        <v>2</v>
      </c>
      <c r="I28" s="208"/>
      <c r="J28" s="11" t="s">
        <v>21</v>
      </c>
      <c r="K28" s="11" t="s">
        <v>51</v>
      </c>
      <c r="L28" s="11" t="s">
        <v>52</v>
      </c>
      <c r="M28" s="208"/>
      <c r="N28" s="11" t="s">
        <v>162</v>
      </c>
    </row>
    <row r="29" spans="1:14" ht="12.65" customHeight="1" x14ac:dyDescent="0.35">
      <c r="A29" s="3" t="s">
        <v>98</v>
      </c>
      <c r="B29" s="8" t="s">
        <v>119</v>
      </c>
      <c r="C29" s="12" t="s">
        <v>21</v>
      </c>
      <c r="D29" s="13" t="s">
        <v>101</v>
      </c>
      <c r="E29" s="6" t="s">
        <v>142</v>
      </c>
      <c r="F29" s="16" t="s">
        <v>147</v>
      </c>
      <c r="G29" s="12" t="s">
        <v>21</v>
      </c>
      <c r="H29" s="21">
        <v>1</v>
      </c>
      <c r="I29" s="208"/>
      <c r="J29" s="11"/>
      <c r="K29" s="11"/>
      <c r="L29" s="11"/>
      <c r="M29" s="208"/>
      <c r="N29" s="11" t="s">
        <v>162</v>
      </c>
    </row>
    <row r="30" spans="1:14" ht="12.65" customHeight="1" x14ac:dyDescent="0.35">
      <c r="A30" s="211" t="s">
        <v>91</v>
      </c>
      <c r="B30" s="8" t="s">
        <v>127</v>
      </c>
      <c r="C30" s="12" t="s">
        <v>21</v>
      </c>
      <c r="D30" s="13" t="s">
        <v>101</v>
      </c>
      <c r="E30" s="6" t="s">
        <v>138</v>
      </c>
      <c r="F30" s="17" t="s">
        <v>148</v>
      </c>
      <c r="G30" s="12" t="s">
        <v>21</v>
      </c>
      <c r="H30" s="21">
        <v>5</v>
      </c>
      <c r="I30" s="208"/>
      <c r="J30" s="11" t="s">
        <v>48</v>
      </c>
      <c r="K30" s="11" t="s">
        <v>59</v>
      </c>
      <c r="L30" s="11" t="s">
        <v>60</v>
      </c>
      <c r="M30" s="208"/>
      <c r="N30" s="11" t="s">
        <v>163</v>
      </c>
    </row>
    <row r="31" spans="1:14" ht="12.65" customHeight="1" x14ac:dyDescent="0.35">
      <c r="A31" s="211"/>
      <c r="B31" s="8" t="s">
        <v>11</v>
      </c>
      <c r="C31" s="15" t="s">
        <v>108</v>
      </c>
      <c r="D31" s="13" t="s">
        <v>101</v>
      </c>
      <c r="E31" s="6" t="s">
        <v>138</v>
      </c>
      <c r="F31" s="17" t="s">
        <v>88</v>
      </c>
      <c r="G31" s="15" t="s">
        <v>48</v>
      </c>
      <c r="H31" s="21">
        <v>4</v>
      </c>
      <c r="I31" s="208"/>
      <c r="J31" s="11"/>
      <c r="K31" s="11"/>
      <c r="L31" s="11"/>
      <c r="M31" s="208"/>
      <c r="N31" s="11" t="s">
        <v>162</v>
      </c>
    </row>
    <row r="32" spans="1:14" ht="12.65" customHeight="1" x14ac:dyDescent="0.35">
      <c r="A32" s="211"/>
      <c r="B32" s="8" t="s">
        <v>120</v>
      </c>
      <c r="C32" s="14" t="s">
        <v>25</v>
      </c>
      <c r="D32" s="13" t="s">
        <v>101</v>
      </c>
      <c r="E32" s="6" t="s">
        <v>138</v>
      </c>
      <c r="F32" s="18" t="s">
        <v>89</v>
      </c>
      <c r="G32" s="14" t="s">
        <v>25</v>
      </c>
      <c r="H32" s="21">
        <v>2</v>
      </c>
      <c r="I32" s="208"/>
      <c r="J32" s="11"/>
      <c r="K32" s="11"/>
      <c r="L32" s="11"/>
      <c r="M32" s="208"/>
      <c r="N32" s="11"/>
    </row>
    <row r="33" spans="1:14" ht="12.65" customHeight="1" x14ac:dyDescent="0.35">
      <c r="A33" s="214" t="s">
        <v>96</v>
      </c>
      <c r="B33" s="8" t="s">
        <v>149</v>
      </c>
      <c r="C33" s="15" t="s">
        <v>108</v>
      </c>
      <c r="D33" s="13" t="s">
        <v>101</v>
      </c>
      <c r="E33" s="6" t="s">
        <v>142</v>
      </c>
      <c r="F33" s="17" t="s">
        <v>88</v>
      </c>
      <c r="G33" s="15" t="s">
        <v>48</v>
      </c>
      <c r="H33" s="21">
        <v>4</v>
      </c>
      <c r="I33" s="208"/>
      <c r="J33" s="11"/>
      <c r="K33" s="11"/>
      <c r="L33" s="11"/>
      <c r="M33" s="208"/>
      <c r="N33" s="11" t="s">
        <v>162</v>
      </c>
    </row>
    <row r="34" spans="1:14" ht="12.65" customHeight="1" x14ac:dyDescent="0.35">
      <c r="A34" s="212"/>
      <c r="B34" s="8" t="s">
        <v>143</v>
      </c>
      <c r="C34" s="15" t="s">
        <v>108</v>
      </c>
      <c r="D34" s="13" t="s">
        <v>101</v>
      </c>
      <c r="E34" s="6" t="s">
        <v>111</v>
      </c>
      <c r="F34" s="17" t="s">
        <v>88</v>
      </c>
      <c r="G34" s="15" t="s">
        <v>48</v>
      </c>
      <c r="H34" s="21">
        <v>4</v>
      </c>
      <c r="I34" s="208"/>
      <c r="J34" s="11"/>
      <c r="K34" s="11"/>
      <c r="L34" s="11"/>
      <c r="M34" s="208"/>
      <c r="N34" s="11" t="s">
        <v>162</v>
      </c>
    </row>
    <row r="35" spans="1:14" ht="12.65" customHeight="1" x14ac:dyDescent="0.35">
      <c r="A35" s="215"/>
      <c r="B35" s="8" t="s">
        <v>97</v>
      </c>
      <c r="C35" s="15" t="s">
        <v>108</v>
      </c>
      <c r="D35" s="13" t="s">
        <v>101</v>
      </c>
      <c r="E35" s="6" t="s">
        <v>139</v>
      </c>
      <c r="F35" s="18" t="s">
        <v>89</v>
      </c>
      <c r="G35" s="15" t="s">
        <v>48</v>
      </c>
      <c r="H35" s="21">
        <v>3</v>
      </c>
      <c r="I35" s="208"/>
      <c r="J35" s="11"/>
      <c r="K35" s="11"/>
      <c r="L35" s="11"/>
      <c r="M35" s="208"/>
      <c r="N35" s="11"/>
    </row>
    <row r="36" spans="1:14" ht="12.65" customHeight="1" x14ac:dyDescent="0.35">
      <c r="A36" s="213" t="s">
        <v>76</v>
      </c>
      <c r="B36" s="8" t="s">
        <v>64</v>
      </c>
      <c r="C36" s="15" t="s">
        <v>108</v>
      </c>
      <c r="D36" s="13" t="s">
        <v>101</v>
      </c>
      <c r="E36" s="6" t="s">
        <v>140</v>
      </c>
      <c r="F36" s="17" t="s">
        <v>148</v>
      </c>
      <c r="G36" s="15" t="s">
        <v>48</v>
      </c>
      <c r="H36" s="21">
        <v>5</v>
      </c>
      <c r="I36" s="208"/>
      <c r="J36" s="11" t="s">
        <v>48</v>
      </c>
      <c r="K36" s="11" t="s">
        <v>59</v>
      </c>
      <c r="L36" s="11" t="s">
        <v>68</v>
      </c>
      <c r="M36" s="208"/>
      <c r="N36" s="11" t="s">
        <v>162</v>
      </c>
    </row>
    <row r="37" spans="1:14" ht="12.65" customHeight="1" x14ac:dyDescent="0.35">
      <c r="A37" s="213"/>
      <c r="B37" s="8" t="s">
        <v>65</v>
      </c>
      <c r="C37" s="15" t="s">
        <v>108</v>
      </c>
      <c r="D37" s="13" t="s">
        <v>101</v>
      </c>
      <c r="E37" s="6" t="s">
        <v>140</v>
      </c>
      <c r="F37" s="17" t="s">
        <v>148</v>
      </c>
      <c r="G37" s="15" t="s">
        <v>48</v>
      </c>
      <c r="H37" s="21">
        <v>5</v>
      </c>
      <c r="I37" s="208"/>
      <c r="J37" s="11" t="s">
        <v>48</v>
      </c>
      <c r="K37" s="11" t="s">
        <v>59</v>
      </c>
      <c r="L37" s="11" t="s">
        <v>74</v>
      </c>
      <c r="M37" s="208"/>
      <c r="N37" s="11" t="s">
        <v>162</v>
      </c>
    </row>
    <row r="38" spans="1:14" ht="12.65" customHeight="1" x14ac:dyDescent="0.35">
      <c r="A38" s="213"/>
      <c r="B38" s="8" t="s">
        <v>12</v>
      </c>
      <c r="C38" s="15" t="s">
        <v>108</v>
      </c>
      <c r="D38" s="13" t="s">
        <v>101</v>
      </c>
      <c r="E38" s="6" t="s">
        <v>141</v>
      </c>
      <c r="F38" s="16" t="s">
        <v>90</v>
      </c>
      <c r="G38" s="15" t="s">
        <v>48</v>
      </c>
      <c r="H38" s="21">
        <v>2</v>
      </c>
      <c r="I38" s="208"/>
      <c r="J38" s="11" t="s">
        <v>48</v>
      </c>
      <c r="K38" s="11" t="s">
        <v>59</v>
      </c>
      <c r="L38" s="11" t="s">
        <v>66</v>
      </c>
      <c r="M38" s="208"/>
      <c r="N38" s="11" t="s">
        <v>162</v>
      </c>
    </row>
    <row r="39" spans="1:14" ht="12.65" customHeight="1" x14ac:dyDescent="0.35">
      <c r="A39" s="213" t="s">
        <v>75</v>
      </c>
      <c r="B39" s="8" t="s">
        <v>13</v>
      </c>
      <c r="C39" s="14" t="s">
        <v>25</v>
      </c>
      <c r="D39" s="13" t="s">
        <v>101</v>
      </c>
      <c r="E39" s="6" t="s">
        <v>121</v>
      </c>
      <c r="F39" s="18" t="s">
        <v>89</v>
      </c>
      <c r="G39" s="14" t="s">
        <v>25</v>
      </c>
      <c r="H39" s="21">
        <v>3</v>
      </c>
      <c r="I39" s="208"/>
      <c r="J39" s="11"/>
      <c r="K39" s="11"/>
      <c r="L39" s="11"/>
      <c r="M39" s="208"/>
      <c r="N39" s="11" t="s">
        <v>162</v>
      </c>
    </row>
    <row r="40" spans="1:14" ht="12.65" customHeight="1" x14ac:dyDescent="0.35">
      <c r="A40" s="213"/>
      <c r="B40" s="8" t="s">
        <v>129</v>
      </c>
      <c r="C40" s="14" t="s">
        <v>25</v>
      </c>
      <c r="D40" s="13" t="s">
        <v>101</v>
      </c>
      <c r="E40" s="6" t="s">
        <v>144</v>
      </c>
      <c r="F40" s="18" t="s">
        <v>89</v>
      </c>
      <c r="G40" s="14" t="s">
        <v>25</v>
      </c>
      <c r="H40" s="21">
        <v>3</v>
      </c>
      <c r="I40" s="208"/>
      <c r="J40" s="11"/>
      <c r="K40" s="11"/>
      <c r="L40" s="11"/>
      <c r="M40" s="208"/>
      <c r="N40" s="11" t="s">
        <v>162</v>
      </c>
    </row>
    <row r="41" spans="1:14" ht="12.65" customHeight="1" x14ac:dyDescent="0.35">
      <c r="A41" s="213"/>
      <c r="B41" s="8" t="s">
        <v>128</v>
      </c>
      <c r="C41" s="14" t="s">
        <v>25</v>
      </c>
      <c r="D41" s="13" t="s">
        <v>101</v>
      </c>
      <c r="E41" s="6" t="s">
        <v>144</v>
      </c>
      <c r="F41" s="17" t="s">
        <v>148</v>
      </c>
      <c r="G41" s="14" t="s">
        <v>25</v>
      </c>
      <c r="H41" s="21">
        <v>5</v>
      </c>
      <c r="I41" s="208"/>
      <c r="J41" s="11" t="s">
        <v>48</v>
      </c>
      <c r="K41" s="11" t="s">
        <v>59</v>
      </c>
      <c r="L41" s="11" t="s">
        <v>67</v>
      </c>
      <c r="M41" s="208"/>
      <c r="N41" s="11" t="s">
        <v>162</v>
      </c>
    </row>
    <row r="42" spans="1:14" ht="12.65" customHeight="1" x14ac:dyDescent="0.35">
      <c r="A42" s="213" t="s">
        <v>61</v>
      </c>
      <c r="B42" s="8" t="s">
        <v>62</v>
      </c>
      <c r="C42" s="12" t="s">
        <v>21</v>
      </c>
      <c r="D42" s="13" t="s">
        <v>101</v>
      </c>
      <c r="E42" s="6" t="s">
        <v>112</v>
      </c>
      <c r="F42" s="17" t="s">
        <v>148</v>
      </c>
      <c r="G42" s="12" t="s">
        <v>21</v>
      </c>
      <c r="H42" s="21">
        <v>5</v>
      </c>
      <c r="I42" s="208"/>
      <c r="J42" s="11" t="s">
        <v>48</v>
      </c>
      <c r="K42" s="11" t="s">
        <v>59</v>
      </c>
      <c r="L42" s="11" t="s">
        <v>63</v>
      </c>
      <c r="M42" s="208"/>
      <c r="N42" s="11" t="s">
        <v>162</v>
      </c>
    </row>
    <row r="43" spans="1:14" ht="12.65" customHeight="1" x14ac:dyDescent="0.35">
      <c r="A43" s="213"/>
      <c r="B43" s="8" t="s">
        <v>130</v>
      </c>
      <c r="C43" s="15" t="s">
        <v>108</v>
      </c>
      <c r="D43" s="13" t="s">
        <v>101</v>
      </c>
      <c r="E43" s="6" t="s">
        <v>112</v>
      </c>
      <c r="F43" s="17" t="s">
        <v>88</v>
      </c>
      <c r="G43" s="15" t="s">
        <v>48</v>
      </c>
      <c r="H43" s="21">
        <v>4</v>
      </c>
      <c r="I43" s="208"/>
      <c r="J43" s="11"/>
      <c r="K43" s="11"/>
      <c r="L43" s="11"/>
      <c r="M43" s="208"/>
      <c r="N43" s="11" t="s">
        <v>162</v>
      </c>
    </row>
    <row r="44" spans="1:14" ht="12.65" customHeight="1" x14ac:dyDescent="0.35">
      <c r="A44" s="213"/>
      <c r="B44" s="8" t="s">
        <v>78</v>
      </c>
      <c r="C44" s="12" t="s">
        <v>21</v>
      </c>
      <c r="D44" s="13" t="s">
        <v>101</v>
      </c>
      <c r="E44" s="6" t="s">
        <v>112</v>
      </c>
      <c r="F44" s="17" t="s">
        <v>148</v>
      </c>
      <c r="G44" s="12" t="s">
        <v>21</v>
      </c>
      <c r="H44" s="21">
        <v>5</v>
      </c>
      <c r="I44" s="208"/>
      <c r="J44" s="11" t="s">
        <v>21</v>
      </c>
      <c r="K44" s="11" t="s">
        <v>58</v>
      </c>
      <c r="L44" s="11" t="s">
        <v>79</v>
      </c>
      <c r="M44" s="208"/>
      <c r="N44" s="11"/>
    </row>
    <row r="45" spans="1:14" ht="12.65" customHeight="1" x14ac:dyDescent="0.35">
      <c r="A45" s="203" t="s">
        <v>99</v>
      </c>
      <c r="B45" s="8" t="s">
        <v>157</v>
      </c>
      <c r="C45" s="14" t="s">
        <v>25</v>
      </c>
      <c r="D45" s="13" t="s">
        <v>101</v>
      </c>
      <c r="E45" s="6" t="s">
        <v>158</v>
      </c>
      <c r="F45" s="16" t="s">
        <v>90</v>
      </c>
      <c r="G45" s="14" t="s">
        <v>25</v>
      </c>
      <c r="H45" s="21">
        <v>2</v>
      </c>
      <c r="I45" s="208"/>
      <c r="J45" s="11"/>
      <c r="K45" s="11"/>
      <c r="L45" s="11"/>
      <c r="M45" s="208"/>
      <c r="N45" s="11"/>
    </row>
    <row r="46" spans="1:14" ht="13" customHeight="1" x14ac:dyDescent="0.35">
      <c r="A46" s="204"/>
      <c r="B46" s="8" t="s">
        <v>155</v>
      </c>
      <c r="C46" s="15" t="s">
        <v>108</v>
      </c>
      <c r="D46" s="13" t="s">
        <v>101</v>
      </c>
      <c r="E46" s="6" t="s">
        <v>159</v>
      </c>
      <c r="F46" s="16" t="s">
        <v>90</v>
      </c>
      <c r="G46" s="15" t="s">
        <v>48</v>
      </c>
      <c r="H46" s="21">
        <v>2</v>
      </c>
      <c r="I46" s="208"/>
      <c r="J46" s="11"/>
      <c r="K46" s="11"/>
      <c r="L46" s="11"/>
      <c r="M46" s="208"/>
      <c r="N46" s="11" t="s">
        <v>162</v>
      </c>
    </row>
    <row r="47" spans="1:14" ht="13" customHeight="1" x14ac:dyDescent="0.35">
      <c r="A47" s="205"/>
      <c r="B47" s="8" t="s">
        <v>156</v>
      </c>
      <c r="C47" s="15" t="s">
        <v>108</v>
      </c>
      <c r="D47" s="13" t="s">
        <v>101</v>
      </c>
      <c r="E47" s="6" t="s">
        <v>7</v>
      </c>
      <c r="F47" s="16" t="s">
        <v>90</v>
      </c>
      <c r="G47" s="15" t="s">
        <v>48</v>
      </c>
      <c r="H47" s="21">
        <v>2</v>
      </c>
      <c r="I47" s="208"/>
      <c r="J47" s="11"/>
      <c r="K47" s="11"/>
      <c r="L47" s="11"/>
      <c r="M47" s="208"/>
      <c r="N47" s="11"/>
    </row>
    <row r="48" spans="1:14" ht="12.65" customHeight="1" x14ac:dyDescent="0.35">
      <c r="A48" s="213" t="s">
        <v>105</v>
      </c>
      <c r="B48" s="8" t="s">
        <v>14</v>
      </c>
      <c r="C48" s="14" t="s">
        <v>25</v>
      </c>
      <c r="D48" s="13" t="s">
        <v>100</v>
      </c>
      <c r="E48" s="6" t="s">
        <v>133</v>
      </c>
      <c r="F48" s="20" t="s">
        <v>122</v>
      </c>
      <c r="G48" s="14" t="s">
        <v>25</v>
      </c>
      <c r="H48" s="21" t="s">
        <v>122</v>
      </c>
      <c r="I48" s="208"/>
      <c r="J48" s="11" t="s">
        <v>25</v>
      </c>
      <c r="K48" s="11" t="s">
        <v>70</v>
      </c>
      <c r="L48" s="11" t="s">
        <v>71</v>
      </c>
      <c r="M48" s="208"/>
      <c r="N48" s="11"/>
    </row>
    <row r="49" spans="1:14" ht="12.65" customHeight="1" x14ac:dyDescent="0.35">
      <c r="A49" s="204"/>
      <c r="B49" s="8" t="s">
        <v>102</v>
      </c>
      <c r="C49" s="12" t="s">
        <v>21</v>
      </c>
      <c r="D49" s="13" t="s">
        <v>101</v>
      </c>
      <c r="E49" s="6" t="s">
        <v>132</v>
      </c>
      <c r="F49" s="18" t="s">
        <v>113</v>
      </c>
      <c r="G49" s="15" t="s">
        <v>48</v>
      </c>
      <c r="H49" s="21">
        <v>3</v>
      </c>
      <c r="I49" s="208"/>
      <c r="J49" s="11"/>
      <c r="K49" s="11"/>
      <c r="L49" s="11"/>
      <c r="M49" s="208"/>
      <c r="N49" s="11"/>
    </row>
    <row r="50" spans="1:14" ht="12.65" customHeight="1" x14ac:dyDescent="0.35">
      <c r="A50" s="204"/>
      <c r="B50" s="8" t="s">
        <v>103</v>
      </c>
      <c r="C50" s="12" t="s">
        <v>21</v>
      </c>
      <c r="D50" s="13" t="s">
        <v>101</v>
      </c>
      <c r="E50" s="6" t="s">
        <v>132</v>
      </c>
      <c r="F50" s="16" t="s">
        <v>90</v>
      </c>
      <c r="G50" s="15" t="s">
        <v>48</v>
      </c>
      <c r="H50" s="21">
        <v>2</v>
      </c>
      <c r="I50" s="208"/>
      <c r="J50" s="11" t="s">
        <v>21</v>
      </c>
      <c r="K50" s="11" t="s">
        <v>72</v>
      </c>
      <c r="L50" s="11" t="s">
        <v>73</v>
      </c>
      <c r="M50" s="208"/>
      <c r="N50" s="11"/>
    </row>
    <row r="51" spans="1:14" ht="12.65" customHeight="1" x14ac:dyDescent="0.35">
      <c r="A51" s="213"/>
      <c r="B51" s="8" t="s">
        <v>131</v>
      </c>
      <c r="C51" s="14" t="s">
        <v>25</v>
      </c>
      <c r="D51" s="13" t="s">
        <v>100</v>
      </c>
      <c r="E51" s="6" t="s">
        <v>132</v>
      </c>
      <c r="F51" s="20" t="s">
        <v>122</v>
      </c>
      <c r="G51" s="24" t="s">
        <v>236</v>
      </c>
      <c r="H51" s="21" t="s">
        <v>122</v>
      </c>
      <c r="I51" s="208"/>
      <c r="J51" s="11"/>
      <c r="K51" s="11"/>
      <c r="L51" s="11"/>
      <c r="M51" s="208"/>
      <c r="N51" s="11"/>
    </row>
    <row r="52" spans="1:14" ht="12.65" customHeight="1" x14ac:dyDescent="0.35">
      <c r="A52" s="204"/>
      <c r="B52" s="8" t="s">
        <v>123</v>
      </c>
      <c r="C52" s="14" t="s">
        <v>25</v>
      </c>
      <c r="D52" s="13" t="s">
        <v>101</v>
      </c>
      <c r="E52" s="6" t="s">
        <v>146</v>
      </c>
      <c r="F52" s="18" t="s">
        <v>113</v>
      </c>
      <c r="G52" s="14" t="s">
        <v>25</v>
      </c>
      <c r="H52" s="21">
        <v>3</v>
      </c>
      <c r="I52" s="208"/>
      <c r="J52" s="11"/>
      <c r="K52" s="11"/>
      <c r="L52" s="11"/>
      <c r="M52" s="208"/>
      <c r="N52" s="11"/>
    </row>
    <row r="53" spans="1:14" ht="13" x14ac:dyDescent="0.35">
      <c r="A53" s="2" t="s">
        <v>94</v>
      </c>
      <c r="B53" s="8" t="s">
        <v>150</v>
      </c>
      <c r="C53" s="15" t="s">
        <v>108</v>
      </c>
      <c r="D53" s="13" t="s">
        <v>101</v>
      </c>
      <c r="E53" s="6" t="s">
        <v>145</v>
      </c>
      <c r="F53" s="20" t="s">
        <v>122</v>
      </c>
      <c r="G53" s="15" t="s">
        <v>48</v>
      </c>
      <c r="H53" s="21" t="s">
        <v>122</v>
      </c>
      <c r="I53" s="208"/>
      <c r="J53" s="11"/>
      <c r="K53" s="11"/>
      <c r="L53" s="11"/>
      <c r="M53" s="208"/>
      <c r="N53" s="11"/>
    </row>
  </sheetData>
  <autoFilter ref="A3:N53" xr:uid="{00000000-0009-0000-0000-000002000000}">
    <filterColumn colId="5">
      <customFilters>
        <customFilter operator="notEqual" val=" "/>
      </customFilters>
    </filterColumn>
  </autoFilter>
  <mergeCells count="31">
    <mergeCell ref="M3:M53"/>
    <mergeCell ref="J2:L2"/>
    <mergeCell ref="A1:B1"/>
    <mergeCell ref="A19:A23"/>
    <mergeCell ref="A48:A52"/>
    <mergeCell ref="A33:A35"/>
    <mergeCell ref="A42:A44"/>
    <mergeCell ref="A4:A8"/>
    <mergeCell ref="F13:H13"/>
    <mergeCell ref="A39:A41"/>
    <mergeCell ref="A36:A38"/>
    <mergeCell ref="A27:A28"/>
    <mergeCell ref="A24:A26"/>
    <mergeCell ref="A16:A18"/>
    <mergeCell ref="A30:A32"/>
    <mergeCell ref="I3:I53"/>
    <mergeCell ref="A45:A47"/>
    <mergeCell ref="F14:H14"/>
    <mergeCell ref="F15:H15"/>
    <mergeCell ref="F17:H17"/>
    <mergeCell ref="F18:H18"/>
    <mergeCell ref="A11:A15"/>
    <mergeCell ref="F16:H16"/>
    <mergeCell ref="F11:H11"/>
    <mergeCell ref="F12:H12"/>
    <mergeCell ref="A9:A10"/>
    <mergeCell ref="F9:H9"/>
    <mergeCell ref="F8:H8"/>
    <mergeCell ref="F4:H4"/>
    <mergeCell ref="F5:H5"/>
    <mergeCell ref="F6:H6"/>
  </mergeCells>
  <dataValidations count="1">
    <dataValidation type="list" allowBlank="1" showInputMessage="1" showErrorMessage="1" sqref="D7" xr:uid="{00000000-0002-0000-0200-000000000000}">
      <formula1>#REF!</formula1>
    </dataValidation>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W34"/>
  <sheetViews>
    <sheetView topLeftCell="G1" workbookViewId="0">
      <selection activeCell="AG7" sqref="AG7"/>
    </sheetView>
  </sheetViews>
  <sheetFormatPr defaultColWidth="8.7265625" defaultRowHeight="14.5" x14ac:dyDescent="0.35"/>
  <cols>
    <col min="1" max="1" width="5.54296875" style="78" customWidth="1"/>
    <col min="2" max="2" width="3.54296875" style="78" customWidth="1"/>
    <col min="3" max="3" width="5.54296875" style="78" customWidth="1"/>
    <col min="4" max="4" width="3.54296875" style="78" customWidth="1"/>
    <col min="5" max="5" width="19.81640625" bestFit="1" customWidth="1"/>
    <col min="6" max="6" width="3.54296875" style="78" customWidth="1"/>
    <col min="7" max="7" width="5.54296875" style="78" customWidth="1"/>
    <col min="8" max="8" width="3.54296875" style="78" customWidth="1"/>
    <col min="9" max="9" width="5.54296875" style="78" customWidth="1"/>
    <col min="10" max="10" width="3.54296875" style="78" customWidth="1"/>
    <col min="11" max="11" width="5.54296875" style="78" customWidth="1"/>
    <col min="12" max="12" width="3.54296875" style="78" customWidth="1"/>
    <col min="13" max="13" width="7.1796875" bestFit="1" customWidth="1"/>
    <col min="14" max="14" width="3.54296875" style="78" customWidth="1"/>
    <col min="15" max="15" width="5.54296875" style="78" customWidth="1"/>
    <col min="16" max="16" width="3.54296875" style="78" customWidth="1"/>
    <col min="17" max="17" width="5.54296875" style="78" customWidth="1"/>
    <col min="18" max="18" width="3.54296875" style="78" customWidth="1"/>
    <col min="19" max="19" width="5.54296875" style="78" customWidth="1"/>
    <col min="20" max="20" width="3.54296875" style="78" customWidth="1"/>
    <col min="21" max="21" width="5.54296875" style="78" customWidth="1"/>
    <col min="22" max="22" width="3.54296875" style="78" customWidth="1"/>
    <col min="23" max="23" width="5.54296875" style="78" customWidth="1"/>
    <col min="24" max="24" width="3.54296875" style="78" customWidth="1"/>
    <col min="25" max="25" width="5.54296875" style="78" customWidth="1"/>
    <col min="26" max="26" width="3.54296875" style="78" customWidth="1"/>
    <col min="27" max="27" width="5.54296875" style="78" customWidth="1"/>
    <col min="28" max="28" width="3.54296875" style="78" customWidth="1"/>
    <col min="29" max="29" width="5.54296875" style="78" customWidth="1"/>
    <col min="30" max="30" width="3.54296875" style="78" customWidth="1"/>
    <col min="31" max="31" width="5.54296875" style="78" customWidth="1"/>
    <col min="32" max="32" width="3.54296875" style="78" customWidth="1"/>
    <col min="33" max="33" width="5.54296875" style="78" customWidth="1"/>
    <col min="34" max="34" width="3.54296875" style="78" customWidth="1"/>
    <col min="35" max="35" width="5.54296875" style="78" customWidth="1"/>
    <col min="36" max="36" width="3.54296875" style="78" customWidth="1"/>
    <col min="37" max="37" width="5.54296875" style="78" customWidth="1"/>
    <col min="38" max="38" width="3.54296875" style="78" customWidth="1"/>
    <col min="39" max="39" width="5.54296875" style="78" customWidth="1"/>
    <col min="40" max="40" width="3.54296875" style="78" customWidth="1"/>
    <col min="41" max="41" width="5.54296875" style="78" customWidth="1"/>
    <col min="42" max="42" width="3.54296875" style="78" customWidth="1"/>
    <col min="43" max="43" width="5.54296875" style="78" customWidth="1"/>
    <col min="44" max="44" width="3.54296875" style="78" customWidth="1"/>
    <col min="45" max="45" width="5.54296875" style="78" customWidth="1"/>
    <col min="46" max="46" width="3.54296875" style="78" customWidth="1"/>
    <col min="47" max="47" width="5.54296875" style="78" customWidth="1"/>
    <col min="48" max="48" width="3.54296875" style="78" customWidth="1"/>
    <col min="49" max="49" width="5.54296875" style="78" customWidth="1"/>
    <col min="50" max="50" width="3.54296875" style="78" customWidth="1"/>
    <col min="51" max="51" width="5.54296875" style="78" customWidth="1"/>
    <col min="52" max="52" width="3.54296875" style="78" customWidth="1"/>
    <col min="53" max="53" width="5.54296875" style="78" customWidth="1"/>
    <col min="54" max="54" width="3.54296875" style="78" customWidth="1"/>
    <col min="55" max="55" width="5.54296875" style="78" customWidth="1"/>
    <col min="56" max="56" width="3.54296875" style="78" customWidth="1"/>
    <col min="57" max="57" width="5.54296875" style="78" customWidth="1"/>
    <col min="58" max="58" width="3.54296875" style="78" customWidth="1"/>
    <col min="59" max="59" width="39.26953125" bestFit="1" customWidth="1"/>
    <col min="60" max="60" width="3.54296875" style="78" customWidth="1"/>
    <col min="61" max="61" width="5.54296875" style="78" customWidth="1"/>
    <col min="62" max="62" width="3.54296875" style="78" customWidth="1"/>
    <col min="63" max="63" width="5.54296875" style="78" customWidth="1"/>
    <col min="64" max="64" width="3.54296875" style="78" customWidth="1"/>
    <col min="65" max="65" width="5.54296875" style="78" customWidth="1"/>
    <col min="66" max="66" width="3.54296875" style="78" customWidth="1"/>
    <col min="67" max="67" width="5.54296875" style="78" customWidth="1"/>
    <col min="68" max="68" width="3.54296875" style="78" customWidth="1"/>
    <col min="69" max="69" width="41.54296875" bestFit="1" customWidth="1"/>
    <col min="70" max="70" width="3.54296875" style="78" customWidth="1"/>
    <col min="71" max="71" width="3" style="78" bestFit="1" customWidth="1"/>
    <col min="72" max="72" width="8.453125" style="78" bestFit="1" customWidth="1"/>
    <col min="73" max="73" width="18.453125" bestFit="1" customWidth="1"/>
    <col min="75" max="75" width="27.453125" bestFit="1" customWidth="1"/>
  </cols>
  <sheetData>
    <row r="1" spans="1:75" s="31" customFormat="1" ht="200" x14ac:dyDescent="0.35">
      <c r="A1" s="26" t="s">
        <v>2</v>
      </c>
      <c r="B1" s="27" t="s">
        <v>164</v>
      </c>
      <c r="C1" s="28" t="s">
        <v>53</v>
      </c>
      <c r="D1" s="29"/>
      <c r="E1" s="28" t="s">
        <v>86</v>
      </c>
      <c r="F1" s="29"/>
      <c r="G1" s="28" t="s">
        <v>109</v>
      </c>
      <c r="H1" s="29"/>
      <c r="I1" s="28" t="s">
        <v>107</v>
      </c>
      <c r="J1" s="29"/>
      <c r="K1" s="28" t="s">
        <v>77</v>
      </c>
      <c r="L1" s="29"/>
      <c r="M1" s="28" t="s">
        <v>8</v>
      </c>
      <c r="N1" s="29"/>
      <c r="O1" s="28" t="s">
        <v>110</v>
      </c>
      <c r="P1" s="29"/>
      <c r="Q1" s="28" t="s">
        <v>82</v>
      </c>
      <c r="R1" s="29"/>
      <c r="S1" s="77" t="s">
        <v>468</v>
      </c>
      <c r="T1" s="29"/>
      <c r="U1" s="28" t="s">
        <v>119</v>
      </c>
      <c r="V1" s="30"/>
      <c r="W1" s="28" t="s">
        <v>127</v>
      </c>
      <c r="X1" s="30"/>
      <c r="Y1" s="28" t="s">
        <v>11</v>
      </c>
      <c r="Z1" s="29"/>
      <c r="AA1" s="28" t="s">
        <v>120</v>
      </c>
      <c r="AB1" s="29"/>
      <c r="AC1" s="28" t="s">
        <v>585</v>
      </c>
      <c r="AD1" s="29"/>
      <c r="AE1" s="28" t="s">
        <v>149</v>
      </c>
      <c r="AF1" s="29"/>
      <c r="AG1" s="152" t="s">
        <v>602</v>
      </c>
      <c r="AH1" s="29"/>
      <c r="AI1" s="28" t="s">
        <v>97</v>
      </c>
      <c r="AJ1" s="29"/>
      <c r="AK1" s="28" t="s">
        <v>64</v>
      </c>
      <c r="AL1" s="30"/>
      <c r="AM1" s="28" t="s">
        <v>65</v>
      </c>
      <c r="AN1" s="29"/>
      <c r="AO1" s="28" t="s">
        <v>12</v>
      </c>
      <c r="AP1" s="29"/>
      <c r="AQ1" s="30" t="s">
        <v>13</v>
      </c>
      <c r="AR1" s="29"/>
      <c r="AS1" s="28" t="s">
        <v>129</v>
      </c>
      <c r="AT1" s="29"/>
      <c r="AU1" s="28" t="s">
        <v>128</v>
      </c>
      <c r="AV1" s="29"/>
      <c r="AW1" s="28" t="s">
        <v>62</v>
      </c>
      <c r="AX1" s="29"/>
      <c r="AY1" s="28" t="s">
        <v>130</v>
      </c>
      <c r="AZ1" s="29"/>
      <c r="BA1" s="28" t="s">
        <v>78</v>
      </c>
      <c r="BB1" s="29"/>
      <c r="BC1" s="28" t="s">
        <v>237</v>
      </c>
      <c r="BD1" s="30"/>
      <c r="BE1" s="28" t="s">
        <v>586</v>
      </c>
      <c r="BF1" s="30"/>
      <c r="BG1" s="28" t="s">
        <v>14</v>
      </c>
      <c r="BH1" s="29"/>
      <c r="BI1" s="28" t="s">
        <v>102</v>
      </c>
      <c r="BJ1" s="29"/>
      <c r="BK1" s="28" t="s">
        <v>103</v>
      </c>
      <c r="BL1" s="30"/>
      <c r="BM1" s="28" t="s">
        <v>123</v>
      </c>
      <c r="BN1" s="30"/>
      <c r="BO1" s="28" t="s">
        <v>477</v>
      </c>
      <c r="BP1" s="29"/>
      <c r="BQ1" s="30" t="s">
        <v>150</v>
      </c>
      <c r="BR1" s="29" t="s">
        <v>164</v>
      </c>
      <c r="BS1" s="216" t="s">
        <v>124</v>
      </c>
      <c r="BT1" s="216"/>
      <c r="BU1" s="217"/>
      <c r="BV1" s="217"/>
      <c r="BW1" s="100" t="s">
        <v>525</v>
      </c>
    </row>
    <row r="2" spans="1:75" x14ac:dyDescent="0.35">
      <c r="A2" s="79" t="s">
        <v>165</v>
      </c>
      <c r="B2" s="81">
        <v>0</v>
      </c>
      <c r="C2" s="79">
        <v>7</v>
      </c>
      <c r="D2" s="85">
        <v>0</v>
      </c>
      <c r="E2" s="13" t="s">
        <v>472</v>
      </c>
      <c r="F2" s="86">
        <v>0</v>
      </c>
      <c r="G2" s="81" t="s">
        <v>467</v>
      </c>
      <c r="H2" s="81">
        <v>5</v>
      </c>
      <c r="I2" s="81" t="s">
        <v>467</v>
      </c>
      <c r="J2" s="81">
        <v>4</v>
      </c>
      <c r="K2" s="81" t="s">
        <v>467</v>
      </c>
      <c r="L2" s="81">
        <v>5</v>
      </c>
      <c r="M2" s="23" t="s">
        <v>206</v>
      </c>
      <c r="N2" s="81">
        <v>0</v>
      </c>
      <c r="O2" s="84" t="s">
        <v>467</v>
      </c>
      <c r="P2" s="81">
        <v>3</v>
      </c>
      <c r="Q2" s="81" t="s">
        <v>467</v>
      </c>
      <c r="R2" s="81">
        <v>1</v>
      </c>
      <c r="S2" s="81" t="s">
        <v>466</v>
      </c>
      <c r="T2" s="81">
        <v>4</v>
      </c>
      <c r="U2" s="81" t="s">
        <v>467</v>
      </c>
      <c r="V2" s="81">
        <v>1</v>
      </c>
      <c r="W2" s="81" t="s">
        <v>467</v>
      </c>
      <c r="X2" s="82">
        <v>5</v>
      </c>
      <c r="Y2" s="81" t="s">
        <v>558</v>
      </c>
      <c r="Z2" s="82">
        <v>4</v>
      </c>
      <c r="AA2" s="81" t="s">
        <v>467</v>
      </c>
      <c r="AB2" s="82">
        <v>2</v>
      </c>
      <c r="AC2" s="81" t="s">
        <v>467</v>
      </c>
      <c r="AD2" s="82">
        <v>2</v>
      </c>
      <c r="AE2" s="81" t="s">
        <v>528</v>
      </c>
      <c r="AF2" s="82">
        <v>4</v>
      </c>
      <c r="AG2" s="81" t="s">
        <v>603</v>
      </c>
      <c r="AH2" s="82">
        <v>4</v>
      </c>
      <c r="AI2" s="81" t="s">
        <v>467</v>
      </c>
      <c r="AJ2" s="82">
        <v>3</v>
      </c>
      <c r="AK2" s="81" t="s">
        <v>467</v>
      </c>
      <c r="AL2" s="82">
        <v>5</v>
      </c>
      <c r="AM2" s="81" t="s">
        <v>467</v>
      </c>
      <c r="AN2" s="82">
        <v>5</v>
      </c>
      <c r="AO2" s="81" t="s">
        <v>467</v>
      </c>
      <c r="AP2" s="82">
        <v>2</v>
      </c>
      <c r="AQ2" s="81" t="s">
        <v>467</v>
      </c>
      <c r="AR2" s="81">
        <v>3</v>
      </c>
      <c r="AS2" s="81" t="s">
        <v>467</v>
      </c>
      <c r="AT2" s="81">
        <v>3</v>
      </c>
      <c r="AU2" s="81" t="s">
        <v>467</v>
      </c>
      <c r="AV2" s="81">
        <v>5</v>
      </c>
      <c r="AW2" s="81" t="s">
        <v>467</v>
      </c>
      <c r="AX2" s="81">
        <v>5</v>
      </c>
      <c r="AY2" s="81" t="s">
        <v>467</v>
      </c>
      <c r="AZ2" s="81">
        <v>4</v>
      </c>
      <c r="BA2" s="81" t="s">
        <v>467</v>
      </c>
      <c r="BB2" s="81">
        <v>5</v>
      </c>
      <c r="BC2" s="81" t="s">
        <v>523</v>
      </c>
      <c r="BD2" s="81">
        <v>0</v>
      </c>
      <c r="BE2" s="81" t="s">
        <v>467</v>
      </c>
      <c r="BF2" s="81">
        <v>0</v>
      </c>
      <c r="BG2" s="134" t="s">
        <v>225</v>
      </c>
      <c r="BH2" s="82">
        <v>0</v>
      </c>
      <c r="BI2" s="81" t="s">
        <v>467</v>
      </c>
      <c r="BJ2" s="82">
        <v>0</v>
      </c>
      <c r="BK2" s="81" t="s">
        <v>467</v>
      </c>
      <c r="BL2" s="82">
        <v>0</v>
      </c>
      <c r="BM2" s="81" t="s">
        <v>467</v>
      </c>
      <c r="BN2" s="82">
        <v>0</v>
      </c>
      <c r="BO2" s="83" t="s">
        <v>478</v>
      </c>
      <c r="BP2" s="82">
        <v>3</v>
      </c>
      <c r="BQ2" s="23" t="s">
        <v>151</v>
      </c>
      <c r="BR2" s="81">
        <v>3</v>
      </c>
      <c r="BS2" s="78">
        <v>-2</v>
      </c>
      <c r="BT2" s="90" t="s">
        <v>147</v>
      </c>
      <c r="BU2" s="88" t="s">
        <v>530</v>
      </c>
      <c r="BV2" s="97" t="s">
        <v>518</v>
      </c>
      <c r="BW2" s="22" t="s">
        <v>460</v>
      </c>
    </row>
    <row r="3" spans="1:75" x14ac:dyDescent="0.35">
      <c r="A3" s="79" t="s">
        <v>166</v>
      </c>
      <c r="B3" s="81">
        <v>0</v>
      </c>
      <c r="C3" s="79">
        <v>8</v>
      </c>
      <c r="D3" s="85">
        <v>0</v>
      </c>
      <c r="E3" s="13" t="s">
        <v>470</v>
      </c>
      <c r="F3" s="86">
        <v>0</v>
      </c>
      <c r="G3" s="81" t="s">
        <v>463</v>
      </c>
      <c r="H3" s="81">
        <v>0</v>
      </c>
      <c r="I3" s="81" t="s">
        <v>463</v>
      </c>
      <c r="J3" s="81">
        <v>0</v>
      </c>
      <c r="K3" s="81" t="s">
        <v>463</v>
      </c>
      <c r="L3" s="81">
        <v>0</v>
      </c>
      <c r="M3" s="23" t="s">
        <v>207</v>
      </c>
      <c r="N3" s="81">
        <v>0</v>
      </c>
      <c r="O3" s="84" t="s">
        <v>463</v>
      </c>
      <c r="P3" s="81">
        <v>0</v>
      </c>
      <c r="Q3" s="81" t="s">
        <v>463</v>
      </c>
      <c r="R3" s="81">
        <v>0</v>
      </c>
      <c r="S3" s="81" t="s">
        <v>464</v>
      </c>
      <c r="T3" s="81">
        <v>2</v>
      </c>
      <c r="U3" s="81" t="s">
        <v>463</v>
      </c>
      <c r="V3" s="81">
        <v>0</v>
      </c>
      <c r="W3" s="81" t="s">
        <v>463</v>
      </c>
      <c r="X3" s="81">
        <v>0</v>
      </c>
      <c r="Y3" s="81" t="s">
        <v>559</v>
      </c>
      <c r="Z3" s="81">
        <v>4</v>
      </c>
      <c r="AA3" s="81" t="s">
        <v>463</v>
      </c>
      <c r="AB3" s="81">
        <v>0</v>
      </c>
      <c r="AC3" s="81" t="s">
        <v>463</v>
      </c>
      <c r="AD3" s="81">
        <v>0</v>
      </c>
      <c r="AE3" s="81" t="s">
        <v>529</v>
      </c>
      <c r="AF3" s="82">
        <v>3</v>
      </c>
      <c r="AG3" s="81" t="s">
        <v>604</v>
      </c>
      <c r="AH3" s="82">
        <v>3</v>
      </c>
      <c r="AI3" s="81" t="s">
        <v>463</v>
      </c>
      <c r="AJ3" s="81">
        <v>0</v>
      </c>
      <c r="AK3" s="81" t="s">
        <v>463</v>
      </c>
      <c r="AL3" s="81">
        <v>0</v>
      </c>
      <c r="AM3" s="81" t="s">
        <v>463</v>
      </c>
      <c r="AN3" s="81">
        <v>0</v>
      </c>
      <c r="AO3" s="81" t="s">
        <v>463</v>
      </c>
      <c r="AP3" s="81">
        <v>0</v>
      </c>
      <c r="AQ3" s="81" t="s">
        <v>463</v>
      </c>
      <c r="AR3" s="81">
        <v>0</v>
      </c>
      <c r="AS3" s="81" t="s">
        <v>463</v>
      </c>
      <c r="AT3" s="81">
        <v>0</v>
      </c>
      <c r="AU3" s="81" t="s">
        <v>463</v>
      </c>
      <c r="AV3" s="81">
        <v>0</v>
      </c>
      <c r="AW3" s="81" t="s">
        <v>463</v>
      </c>
      <c r="AX3" s="81">
        <v>0</v>
      </c>
      <c r="AY3" s="81" t="s">
        <v>463</v>
      </c>
      <c r="AZ3" s="81">
        <v>0</v>
      </c>
      <c r="BA3" s="81" t="s">
        <v>463</v>
      </c>
      <c r="BB3" s="81">
        <v>0</v>
      </c>
      <c r="BC3" s="81" t="s">
        <v>524</v>
      </c>
      <c r="BD3" s="81">
        <v>0</v>
      </c>
      <c r="BE3" s="81" t="s">
        <v>463</v>
      </c>
      <c r="BF3" s="81">
        <v>0</v>
      </c>
      <c r="BG3" s="22" t="s">
        <v>226</v>
      </c>
      <c r="BH3" s="81">
        <v>0</v>
      </c>
      <c r="BI3" s="81" t="s">
        <v>463</v>
      </c>
      <c r="BJ3" s="81">
        <v>3</v>
      </c>
      <c r="BK3" s="81" t="s">
        <v>463</v>
      </c>
      <c r="BL3" s="81">
        <v>2</v>
      </c>
      <c r="BM3" s="81" t="s">
        <v>463</v>
      </c>
      <c r="BN3" s="81">
        <v>3</v>
      </c>
      <c r="BO3" s="83" t="s">
        <v>469</v>
      </c>
      <c r="BP3" s="82">
        <v>3</v>
      </c>
      <c r="BQ3" s="23" t="s">
        <v>152</v>
      </c>
      <c r="BR3" s="81">
        <v>3</v>
      </c>
      <c r="BS3" s="78">
        <v>-1</v>
      </c>
      <c r="BT3" s="91" t="s">
        <v>147</v>
      </c>
      <c r="BU3" s="89" t="s">
        <v>531</v>
      </c>
      <c r="BV3" s="98" t="s">
        <v>518</v>
      </c>
      <c r="BW3" s="22" t="s">
        <v>462</v>
      </c>
    </row>
    <row r="4" spans="1:75" x14ac:dyDescent="0.35">
      <c r="A4" s="79" t="s">
        <v>167</v>
      </c>
      <c r="B4" s="81">
        <v>0</v>
      </c>
      <c r="C4" s="79">
        <v>9</v>
      </c>
      <c r="D4" s="85">
        <v>0</v>
      </c>
      <c r="E4" s="13" t="s">
        <v>473</v>
      </c>
      <c r="F4" s="86">
        <v>0</v>
      </c>
      <c r="M4" s="25" t="s">
        <v>251</v>
      </c>
      <c r="N4" s="87">
        <v>3</v>
      </c>
      <c r="S4" s="81" t="s">
        <v>465</v>
      </c>
      <c r="T4" s="81">
        <v>1</v>
      </c>
      <c r="AE4" s="81" t="s">
        <v>601</v>
      </c>
      <c r="AF4" s="82">
        <v>3</v>
      </c>
      <c r="AG4" s="81" t="s">
        <v>465</v>
      </c>
      <c r="AH4" s="81">
        <v>3</v>
      </c>
      <c r="BC4" s="81" t="s">
        <v>522</v>
      </c>
      <c r="BD4" s="81">
        <v>2</v>
      </c>
      <c r="BG4" s="22" t="s">
        <v>227</v>
      </c>
      <c r="BH4" s="135">
        <v>4</v>
      </c>
      <c r="BO4" s="79" t="s">
        <v>166</v>
      </c>
      <c r="BP4" s="135">
        <v>4</v>
      </c>
      <c r="BQ4" s="23" t="s">
        <v>153</v>
      </c>
      <c r="BR4" s="81">
        <v>3</v>
      </c>
      <c r="BS4" s="78">
        <v>0</v>
      </c>
      <c r="BT4" s="91" t="s">
        <v>147</v>
      </c>
      <c r="BU4" s="89" t="s">
        <v>532</v>
      </c>
      <c r="BV4" s="98" t="s">
        <v>519</v>
      </c>
      <c r="BW4" s="22" t="s">
        <v>461</v>
      </c>
    </row>
    <row r="5" spans="1:75" x14ac:dyDescent="0.35">
      <c r="A5" s="79" t="s">
        <v>168</v>
      </c>
      <c r="B5" s="81">
        <v>0</v>
      </c>
      <c r="C5" s="79">
        <v>10</v>
      </c>
      <c r="D5" s="85">
        <v>1</v>
      </c>
      <c r="E5" s="13" t="s">
        <v>587</v>
      </c>
      <c r="F5" s="86">
        <v>0</v>
      </c>
      <c r="M5" s="23" t="s">
        <v>169</v>
      </c>
      <c r="N5" s="81">
        <v>3</v>
      </c>
      <c r="S5" s="81" t="s">
        <v>469</v>
      </c>
      <c r="T5" s="81">
        <v>1</v>
      </c>
      <c r="AE5" s="81" t="s">
        <v>463</v>
      </c>
      <c r="AF5" s="81">
        <v>0</v>
      </c>
      <c r="BG5" s="22" t="s">
        <v>228</v>
      </c>
      <c r="BH5" s="81">
        <v>1</v>
      </c>
      <c r="BQ5" s="23" t="s">
        <v>154</v>
      </c>
      <c r="BR5" s="135">
        <v>4</v>
      </c>
      <c r="BS5" s="78">
        <v>1</v>
      </c>
      <c r="BT5" s="91" t="s">
        <v>147</v>
      </c>
      <c r="BU5" s="89" t="s">
        <v>533</v>
      </c>
      <c r="BV5" s="98" t="s">
        <v>519</v>
      </c>
      <c r="BW5" s="22" t="s">
        <v>480</v>
      </c>
    </row>
    <row r="6" spans="1:75" x14ac:dyDescent="0.35">
      <c r="C6" s="79">
        <v>11</v>
      </c>
      <c r="D6" s="85">
        <v>0</v>
      </c>
      <c r="E6" s="13" t="s">
        <v>588</v>
      </c>
      <c r="F6" s="86">
        <v>0</v>
      </c>
      <c r="M6" s="23" t="s">
        <v>170</v>
      </c>
      <c r="N6" s="81">
        <v>0</v>
      </c>
      <c r="S6" s="81" t="s">
        <v>463</v>
      </c>
      <c r="T6" s="81">
        <v>0</v>
      </c>
      <c r="BG6" s="22" t="s">
        <v>229</v>
      </c>
      <c r="BH6" s="81">
        <v>2</v>
      </c>
      <c r="BQ6" s="23" t="s">
        <v>583</v>
      </c>
      <c r="BR6" s="135">
        <v>4</v>
      </c>
      <c r="BS6" s="78">
        <v>2</v>
      </c>
      <c r="BT6" s="91" t="s">
        <v>147</v>
      </c>
      <c r="BU6" s="96" t="s">
        <v>534</v>
      </c>
      <c r="BV6" s="99" t="s">
        <v>519</v>
      </c>
    </row>
    <row r="7" spans="1:75" x14ac:dyDescent="0.35">
      <c r="C7" s="79">
        <v>12</v>
      </c>
      <c r="D7" s="85">
        <v>0</v>
      </c>
      <c r="E7" s="13" t="s">
        <v>589</v>
      </c>
      <c r="F7" s="86">
        <v>0</v>
      </c>
      <c r="M7" s="23" t="s">
        <v>172</v>
      </c>
      <c r="N7" s="81">
        <v>0</v>
      </c>
      <c r="BG7" s="22" t="s">
        <v>230</v>
      </c>
      <c r="BH7" s="81">
        <v>2</v>
      </c>
      <c r="BQ7" s="23" t="s">
        <v>561</v>
      </c>
      <c r="BR7" s="81">
        <v>3</v>
      </c>
      <c r="BS7" s="78">
        <v>3</v>
      </c>
      <c r="BT7" s="91" t="s">
        <v>147</v>
      </c>
      <c r="BU7" s="88" t="s">
        <v>535</v>
      </c>
      <c r="BV7" s="97" t="s">
        <v>518</v>
      </c>
    </row>
    <row r="8" spans="1:75" x14ac:dyDescent="0.35">
      <c r="C8" s="79">
        <v>13</v>
      </c>
      <c r="D8" s="85">
        <v>0</v>
      </c>
      <c r="E8" s="13" t="s">
        <v>581</v>
      </c>
      <c r="F8" s="86">
        <v>0</v>
      </c>
      <c r="M8" s="23" t="s">
        <v>174</v>
      </c>
      <c r="N8" s="81">
        <v>0</v>
      </c>
      <c r="BG8" s="22" t="s">
        <v>231</v>
      </c>
      <c r="BH8" s="81">
        <v>1</v>
      </c>
      <c r="BQ8" s="23" t="s">
        <v>584</v>
      </c>
      <c r="BR8" s="81">
        <v>3</v>
      </c>
      <c r="BS8" s="78">
        <v>4</v>
      </c>
      <c r="BT8" s="91" t="s">
        <v>147</v>
      </c>
      <c r="BU8" s="89" t="s">
        <v>536</v>
      </c>
      <c r="BV8" s="98" t="s">
        <v>518</v>
      </c>
    </row>
    <row r="9" spans="1:75" x14ac:dyDescent="0.35">
      <c r="C9" s="79">
        <v>14</v>
      </c>
      <c r="D9" s="85">
        <v>0</v>
      </c>
      <c r="E9" s="13" t="s">
        <v>590</v>
      </c>
      <c r="F9" s="86">
        <v>0</v>
      </c>
      <c r="M9" s="23" t="s">
        <v>176</v>
      </c>
      <c r="N9" s="81">
        <v>0</v>
      </c>
      <c r="BG9" s="22" t="s">
        <v>232</v>
      </c>
      <c r="BH9" s="81">
        <v>4</v>
      </c>
      <c r="BQ9" s="23" t="s">
        <v>580</v>
      </c>
      <c r="BR9" s="81">
        <v>3</v>
      </c>
      <c r="BS9" s="78">
        <v>5</v>
      </c>
      <c r="BT9" s="92" t="s">
        <v>90</v>
      </c>
      <c r="BU9" s="89" t="s">
        <v>537</v>
      </c>
      <c r="BV9" s="98" t="s">
        <v>270</v>
      </c>
    </row>
    <row r="10" spans="1:75" x14ac:dyDescent="0.35">
      <c r="E10" s="13" t="s">
        <v>591</v>
      </c>
      <c r="F10" s="86">
        <v>0</v>
      </c>
      <c r="M10" s="23" t="s">
        <v>178</v>
      </c>
      <c r="N10" s="81">
        <v>0</v>
      </c>
      <c r="BG10" s="22" t="s">
        <v>233</v>
      </c>
      <c r="BH10" s="81">
        <v>3</v>
      </c>
      <c r="BQ10" s="23" t="s">
        <v>476</v>
      </c>
      <c r="BR10" s="135">
        <v>4</v>
      </c>
      <c r="BS10" s="78">
        <v>6</v>
      </c>
      <c r="BT10" s="92" t="s">
        <v>90</v>
      </c>
      <c r="BU10" s="89" t="s">
        <v>538</v>
      </c>
      <c r="BV10" s="98" t="s">
        <v>519</v>
      </c>
    </row>
    <row r="11" spans="1:75" x14ac:dyDescent="0.35">
      <c r="E11" s="13" t="s">
        <v>582</v>
      </c>
      <c r="F11" s="86">
        <v>0</v>
      </c>
      <c r="M11" s="23" t="s">
        <v>180</v>
      </c>
      <c r="N11" s="81">
        <v>0</v>
      </c>
      <c r="BG11" s="22" t="s">
        <v>234</v>
      </c>
      <c r="BH11" s="81">
        <v>3</v>
      </c>
      <c r="BS11" s="78">
        <v>7</v>
      </c>
      <c r="BT11" s="92" t="s">
        <v>90</v>
      </c>
      <c r="BU11" s="96" t="s">
        <v>539</v>
      </c>
      <c r="BV11" s="99" t="s">
        <v>519</v>
      </c>
    </row>
    <row r="12" spans="1:75" x14ac:dyDescent="0.35">
      <c r="E12" s="13" t="s">
        <v>592</v>
      </c>
      <c r="F12" s="79">
        <v>0</v>
      </c>
      <c r="M12" s="23" t="s">
        <v>182</v>
      </c>
      <c r="N12" s="81">
        <v>0</v>
      </c>
      <c r="BG12" s="22" t="s">
        <v>235</v>
      </c>
      <c r="BH12" s="81">
        <v>3</v>
      </c>
      <c r="BS12" s="78">
        <v>8</v>
      </c>
      <c r="BT12" s="92" t="s">
        <v>90</v>
      </c>
      <c r="BU12" s="88" t="s">
        <v>540</v>
      </c>
      <c r="BV12" s="97" t="s">
        <v>519</v>
      </c>
    </row>
    <row r="13" spans="1:75" x14ac:dyDescent="0.35">
      <c r="E13" s="13" t="s">
        <v>598</v>
      </c>
      <c r="F13" s="79">
        <v>0</v>
      </c>
      <c r="M13" s="23" t="s">
        <v>184</v>
      </c>
      <c r="N13" s="81">
        <v>0</v>
      </c>
      <c r="BS13" s="78">
        <v>9</v>
      </c>
      <c r="BT13" s="92" t="s">
        <v>90</v>
      </c>
      <c r="BU13" s="89" t="s">
        <v>541</v>
      </c>
      <c r="BV13" s="98" t="s">
        <v>253</v>
      </c>
    </row>
    <row r="14" spans="1:75" x14ac:dyDescent="0.35">
      <c r="E14" s="13" t="s">
        <v>593</v>
      </c>
      <c r="F14" s="79">
        <v>0</v>
      </c>
      <c r="M14" s="23" t="s">
        <v>186</v>
      </c>
      <c r="N14" s="81">
        <v>0</v>
      </c>
      <c r="BS14" s="78">
        <v>10</v>
      </c>
      <c r="BT14" s="93" t="s">
        <v>89</v>
      </c>
      <c r="BU14" s="89" t="s">
        <v>542</v>
      </c>
      <c r="BV14" s="98" t="s">
        <v>518</v>
      </c>
    </row>
    <row r="15" spans="1:75" x14ac:dyDescent="0.35">
      <c r="E15" s="13" t="s">
        <v>600</v>
      </c>
      <c r="F15" s="79">
        <v>0</v>
      </c>
      <c r="M15" s="23" t="s">
        <v>188</v>
      </c>
      <c r="N15" s="81">
        <v>0</v>
      </c>
      <c r="BS15" s="78">
        <v>11</v>
      </c>
      <c r="BT15" s="93" t="s">
        <v>89</v>
      </c>
      <c r="BU15" s="89" t="s">
        <v>543</v>
      </c>
      <c r="BV15" s="98" t="s">
        <v>520</v>
      </c>
    </row>
    <row r="16" spans="1:75" x14ac:dyDescent="0.35">
      <c r="E16" s="13" t="s">
        <v>474</v>
      </c>
      <c r="F16" s="79">
        <v>3</v>
      </c>
      <c r="M16" s="23" t="s">
        <v>190</v>
      </c>
      <c r="N16" s="81">
        <v>0</v>
      </c>
      <c r="BS16" s="78">
        <v>12</v>
      </c>
      <c r="BT16" s="93" t="s">
        <v>89</v>
      </c>
      <c r="BU16" s="96" t="s">
        <v>544</v>
      </c>
      <c r="BV16" s="99" t="s">
        <v>519</v>
      </c>
    </row>
    <row r="17" spans="5:74" x14ac:dyDescent="0.35">
      <c r="E17" s="13" t="s">
        <v>594</v>
      </c>
      <c r="F17" s="79">
        <v>2</v>
      </c>
      <c r="M17" s="23" t="s">
        <v>192</v>
      </c>
      <c r="N17" s="81">
        <v>0</v>
      </c>
      <c r="BS17" s="78">
        <v>13</v>
      </c>
      <c r="BT17" s="93" t="s">
        <v>89</v>
      </c>
      <c r="BU17" s="88" t="s">
        <v>545</v>
      </c>
      <c r="BV17" s="97" t="s">
        <v>519</v>
      </c>
    </row>
    <row r="18" spans="5:74" x14ac:dyDescent="0.35">
      <c r="E18" s="13" t="s">
        <v>475</v>
      </c>
      <c r="F18" s="79">
        <v>3</v>
      </c>
      <c r="M18" s="23" t="s">
        <v>194</v>
      </c>
      <c r="N18" s="81">
        <v>0</v>
      </c>
      <c r="BS18" s="78">
        <v>14</v>
      </c>
      <c r="BT18" s="93" t="s">
        <v>89</v>
      </c>
      <c r="BU18" s="89" t="s">
        <v>546</v>
      </c>
      <c r="BV18" s="98" t="s">
        <v>519</v>
      </c>
    </row>
    <row r="19" spans="5:74" x14ac:dyDescent="0.35">
      <c r="E19" s="13" t="s">
        <v>595</v>
      </c>
      <c r="F19" s="79">
        <v>3</v>
      </c>
      <c r="M19" s="23" t="s">
        <v>196</v>
      </c>
      <c r="N19" s="81">
        <v>0</v>
      </c>
      <c r="BS19" s="136">
        <v>15</v>
      </c>
      <c r="BT19" s="137" t="s">
        <v>88</v>
      </c>
      <c r="BU19" s="89" t="s">
        <v>547</v>
      </c>
      <c r="BV19" s="98" t="s">
        <v>254</v>
      </c>
    </row>
    <row r="20" spans="5:74" x14ac:dyDescent="0.35">
      <c r="E20" s="13" t="s">
        <v>596</v>
      </c>
      <c r="F20" s="79">
        <v>2</v>
      </c>
      <c r="M20" s="23" t="s">
        <v>198</v>
      </c>
      <c r="N20" s="81">
        <v>0</v>
      </c>
      <c r="BS20" s="136">
        <v>16</v>
      </c>
      <c r="BT20" s="137" t="s">
        <v>88</v>
      </c>
      <c r="BU20" s="89" t="s">
        <v>548</v>
      </c>
      <c r="BV20" s="98" t="s">
        <v>518</v>
      </c>
    </row>
    <row r="21" spans="5:74" x14ac:dyDescent="0.35">
      <c r="E21" s="80" t="s">
        <v>599</v>
      </c>
      <c r="F21" s="79">
        <v>3</v>
      </c>
      <c r="M21" s="23" t="s">
        <v>200</v>
      </c>
      <c r="N21" s="81">
        <v>0</v>
      </c>
      <c r="BS21" s="136">
        <v>17</v>
      </c>
      <c r="BT21" s="137" t="s">
        <v>88</v>
      </c>
      <c r="BU21" s="96" t="s">
        <v>549</v>
      </c>
      <c r="BV21" s="99" t="s">
        <v>518</v>
      </c>
    </row>
    <row r="22" spans="5:74" x14ac:dyDescent="0.35">
      <c r="E22" s="13" t="s">
        <v>597</v>
      </c>
      <c r="F22" s="86">
        <v>0</v>
      </c>
      <c r="M22" s="23" t="s">
        <v>202</v>
      </c>
      <c r="N22" s="81">
        <v>0</v>
      </c>
      <c r="BS22" s="136">
        <v>18</v>
      </c>
      <c r="BT22" s="137" t="s">
        <v>88</v>
      </c>
      <c r="BU22" s="89" t="s">
        <v>550</v>
      </c>
      <c r="BV22" s="98" t="s">
        <v>519</v>
      </c>
    </row>
    <row r="23" spans="5:74" x14ac:dyDescent="0.35">
      <c r="E23" s="73"/>
      <c r="M23" s="23" t="s">
        <v>204</v>
      </c>
      <c r="N23" s="81">
        <v>0</v>
      </c>
      <c r="BS23" s="136">
        <v>19</v>
      </c>
      <c r="BT23" s="137" t="s">
        <v>88</v>
      </c>
      <c r="BU23" s="89" t="s">
        <v>551</v>
      </c>
      <c r="BV23" s="98" t="s">
        <v>519</v>
      </c>
    </row>
    <row r="24" spans="5:74" x14ac:dyDescent="0.35">
      <c r="BS24" s="78">
        <v>20</v>
      </c>
      <c r="BT24" s="94" t="s">
        <v>88</v>
      </c>
      <c r="BU24" s="89" t="s">
        <v>552</v>
      </c>
      <c r="BV24" s="98" t="s">
        <v>519</v>
      </c>
    </row>
    <row r="25" spans="5:74" x14ac:dyDescent="0.35">
      <c r="BS25" s="78">
        <v>21</v>
      </c>
      <c r="BT25" s="94" t="s">
        <v>88</v>
      </c>
      <c r="BU25" s="89" t="s">
        <v>553</v>
      </c>
      <c r="BV25" s="98" t="s">
        <v>518</v>
      </c>
    </row>
    <row r="26" spans="5:74" x14ac:dyDescent="0.35">
      <c r="BS26" s="78">
        <v>22</v>
      </c>
      <c r="BT26" s="94" t="s">
        <v>88</v>
      </c>
      <c r="BU26" s="96" t="s">
        <v>554</v>
      </c>
      <c r="BV26" s="99" t="s">
        <v>518</v>
      </c>
    </row>
    <row r="27" spans="5:74" x14ac:dyDescent="0.35">
      <c r="BS27" s="78">
        <v>23</v>
      </c>
      <c r="BT27" s="94" t="s">
        <v>88</v>
      </c>
      <c r="BV27" s="78"/>
    </row>
    <row r="28" spans="5:74" x14ac:dyDescent="0.35">
      <c r="BS28" s="78">
        <v>24</v>
      </c>
      <c r="BT28" s="94" t="s">
        <v>88</v>
      </c>
      <c r="BV28" s="78"/>
    </row>
    <row r="29" spans="5:74" x14ac:dyDescent="0.35">
      <c r="BS29" s="136">
        <v>25</v>
      </c>
      <c r="BT29" s="95" t="s">
        <v>148</v>
      </c>
      <c r="BV29" s="78"/>
    </row>
    <row r="30" spans="5:74" x14ac:dyDescent="0.35">
      <c r="BS30" s="136">
        <v>26</v>
      </c>
      <c r="BT30" s="95" t="s">
        <v>148</v>
      </c>
      <c r="BV30" s="78"/>
    </row>
    <row r="31" spans="5:74" x14ac:dyDescent="0.35">
      <c r="BS31" s="136">
        <v>27</v>
      </c>
      <c r="BT31" s="95" t="s">
        <v>148</v>
      </c>
      <c r="BV31" s="78"/>
    </row>
    <row r="32" spans="5:74" x14ac:dyDescent="0.35">
      <c r="BS32" s="136">
        <v>28</v>
      </c>
      <c r="BT32" s="95" t="s">
        <v>148</v>
      </c>
      <c r="BV32" s="78"/>
    </row>
    <row r="33" spans="71:74" x14ac:dyDescent="0.35">
      <c r="BS33" s="136">
        <v>29</v>
      </c>
      <c r="BT33" s="95" t="s">
        <v>148</v>
      </c>
      <c r="BV33" s="78"/>
    </row>
    <row r="34" spans="71:74" x14ac:dyDescent="0.35">
      <c r="BS34" s="78">
        <v>30</v>
      </c>
      <c r="BT34" s="95" t="s">
        <v>148</v>
      </c>
      <c r="BV34" s="78"/>
    </row>
  </sheetData>
  <mergeCells count="2">
    <mergeCell ref="BS1:BT1"/>
    <mergeCell ref="BU1:BV1"/>
  </mergeCell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56013-43D4-4FF9-B364-C0DF56C88A7A}">
  <dimension ref="A1:EG2500"/>
  <sheetViews>
    <sheetView topLeftCell="A2" zoomScaleNormal="100" workbookViewId="0">
      <pane xSplit="5" ySplit="8" topLeftCell="BH10" activePane="bottomRight" state="frozen"/>
      <selection activeCell="A2" sqref="A2"/>
      <selection pane="topRight" activeCell="G2" sqref="G2"/>
      <selection pane="bottomLeft" activeCell="A10" sqref="A10"/>
      <selection pane="bottomRight" activeCell="E12" sqref="E12"/>
    </sheetView>
  </sheetViews>
  <sheetFormatPr defaultColWidth="7.1796875" defaultRowHeight="14.5" x14ac:dyDescent="0.35"/>
  <cols>
    <col min="1" max="1" width="15.453125" style="113" customWidth="1"/>
    <col min="2" max="2" width="14.26953125" style="113" customWidth="1"/>
    <col min="3" max="3" width="8.1796875" style="106" customWidth="1"/>
    <col min="4" max="4" width="19.81640625" style="106" bestFit="1" customWidth="1"/>
    <col min="5" max="5" width="14.1796875" style="106" bestFit="1" customWidth="1"/>
    <col min="6" max="7" width="12.453125" style="106" customWidth="1"/>
    <col min="8" max="8" width="10.1796875" style="115" customWidth="1"/>
    <col min="9" max="9" width="7.81640625" style="113" customWidth="1"/>
    <col min="10" max="10" width="17.81640625" style="144" customWidth="1"/>
    <col min="11" max="11" width="9.26953125" style="113" customWidth="1"/>
    <col min="12" max="12" width="5.7265625" style="113" customWidth="1"/>
    <col min="13" max="13" width="15.81640625" style="106" customWidth="1"/>
    <col min="14" max="14" width="15.81640625" style="104" customWidth="1"/>
    <col min="15" max="15" width="22.7265625" style="104" customWidth="1"/>
    <col min="16" max="17" width="5.7265625" style="115" customWidth="1"/>
    <col min="18" max="19" width="5.7265625" style="104" customWidth="1"/>
    <col min="20" max="20" width="7.81640625" style="104" customWidth="1"/>
    <col min="21" max="21" width="5.7265625" style="105" customWidth="1"/>
    <col min="22" max="40" width="5.7265625" style="104" customWidth="1"/>
    <col min="41" max="41" width="10.453125" style="104" customWidth="1"/>
    <col min="42" max="42" width="7.26953125" style="104" customWidth="1"/>
    <col min="43" max="43" width="7.26953125" customWidth="1"/>
    <col min="44" max="45" width="22.453125" customWidth="1"/>
    <col min="46" max="46" width="21.36328125" customWidth="1"/>
    <col min="47" max="47" width="8.453125" bestFit="1" customWidth="1"/>
    <col min="50" max="50" width="21.36328125" style="105" customWidth="1"/>
    <col min="51" max="51" width="10.26953125" customWidth="1"/>
    <col min="52" max="59" width="10.26953125" style="104" customWidth="1"/>
    <col min="60" max="60" width="10.26953125" style="105" customWidth="1"/>
    <col min="61" max="61" width="10.26953125" style="104" customWidth="1"/>
    <col min="62" max="62" width="10.26953125" customWidth="1"/>
    <col min="63" max="63" width="7.6328125" bestFit="1" customWidth="1"/>
    <col min="65" max="65" width="24.7265625" bestFit="1" customWidth="1"/>
    <col min="67" max="68" width="7.1796875" customWidth="1"/>
    <col min="69" max="72" width="7.1796875" style="105" customWidth="1"/>
    <col min="73" max="73" width="7.81640625" style="104" customWidth="1"/>
    <col min="74" max="79" width="7.1796875" style="105" customWidth="1"/>
    <col min="80" max="85" width="7.1796875" style="105" hidden="1" customWidth="1"/>
    <col min="86" max="87" width="7.1796875" style="104" hidden="1" customWidth="1"/>
    <col min="88" max="88" width="7.1796875" style="113" hidden="1" customWidth="1"/>
    <col min="89" max="89" width="7.1796875" style="104" hidden="1" customWidth="1"/>
    <col min="90" max="94" width="7.1796875" style="106" hidden="1" customWidth="1"/>
    <col min="95" max="95" width="7.1796875" hidden="1" customWidth="1"/>
    <col min="96" max="98" width="7.1796875" style="106" hidden="1" customWidth="1"/>
    <col min="99" max="99" width="7.81640625" style="113" hidden="1" customWidth="1"/>
    <col min="100" max="119" width="7.81640625" style="104" hidden="1" customWidth="1"/>
    <col min="120" max="120" width="8.54296875" style="104" hidden="1" customWidth="1"/>
    <col min="121" max="135" width="7.81640625" style="104" customWidth="1"/>
    <col min="136" max="136" width="8.54296875" style="104" customWidth="1"/>
    <col min="137" max="137" width="15.453125" style="105" customWidth="1"/>
    <col min="138" max="16384" width="7.1796875" style="106"/>
  </cols>
  <sheetData>
    <row r="1" spans="1:137" ht="15.5" x14ac:dyDescent="0.35">
      <c r="A1" s="114" t="s">
        <v>240</v>
      </c>
      <c r="B1" s="114"/>
      <c r="C1" s="114"/>
      <c r="I1" s="114"/>
      <c r="J1" s="143"/>
      <c r="K1" s="114"/>
      <c r="L1" s="114"/>
      <c r="M1" s="114"/>
      <c r="N1" s="115"/>
      <c r="O1" s="115"/>
      <c r="P1" s="104"/>
      <c r="Q1" s="104"/>
      <c r="U1" s="104"/>
      <c r="AQ1" s="104"/>
      <c r="AR1" s="105"/>
      <c r="AS1" s="105"/>
      <c r="AT1" s="105"/>
      <c r="AU1" s="104"/>
      <c r="AV1" s="104"/>
      <c r="AW1" s="104"/>
      <c r="AX1" s="106"/>
      <c r="AY1" s="106"/>
      <c r="AZ1" s="105"/>
      <c r="BC1" s="106"/>
      <c r="BD1" s="106"/>
      <c r="BE1" s="106"/>
      <c r="BF1" s="106"/>
      <c r="BG1" s="106"/>
      <c r="BH1" s="106"/>
      <c r="BJ1" s="106"/>
      <c r="BK1" s="106"/>
      <c r="BL1" s="104"/>
      <c r="BM1" s="104"/>
      <c r="BN1" s="106"/>
      <c r="BO1" s="106"/>
      <c r="BP1" s="106"/>
      <c r="BQ1" s="106"/>
      <c r="BR1" s="106"/>
      <c r="BS1" s="106"/>
      <c r="BT1" s="106"/>
      <c r="BU1" s="106"/>
      <c r="BV1" s="106"/>
      <c r="BW1" s="106"/>
      <c r="BX1" s="106"/>
      <c r="BY1" s="106"/>
      <c r="BZ1" s="106"/>
      <c r="CA1" s="106"/>
      <c r="CB1" s="106"/>
      <c r="CC1" s="102"/>
      <c r="CD1" s="102"/>
      <c r="CE1" s="102"/>
      <c r="CF1" s="102"/>
      <c r="CG1" s="102"/>
      <c r="CH1" s="102"/>
      <c r="CI1" s="102"/>
      <c r="CJ1" s="103"/>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P1" s="105"/>
      <c r="DQ1" s="106"/>
      <c r="DR1" s="106"/>
      <c r="DS1" s="106"/>
      <c r="DT1" s="106"/>
      <c r="DU1" s="106"/>
      <c r="DV1" s="106"/>
      <c r="DW1" s="106"/>
      <c r="DX1" s="106"/>
      <c r="DY1" s="106"/>
      <c r="DZ1" s="106"/>
      <c r="EA1" s="106"/>
      <c r="EB1" s="106"/>
      <c r="EC1" s="106"/>
      <c r="ED1" s="106"/>
      <c r="EE1" s="106"/>
      <c r="EF1" s="106"/>
      <c r="EG1" s="106"/>
    </row>
    <row r="2" spans="1:137" s="154" customFormat="1" x14ac:dyDescent="0.35">
      <c r="A2" s="153"/>
      <c r="B2" s="153"/>
      <c r="H2" s="155"/>
      <c r="I2" s="156"/>
      <c r="J2" s="157"/>
      <c r="K2" s="156"/>
      <c r="L2" s="156"/>
      <c r="M2" s="157"/>
      <c r="N2" s="155"/>
      <c r="O2" s="155"/>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7"/>
      <c r="AS2" s="158" t="s">
        <v>148</v>
      </c>
      <c r="AT2" s="159">
        <f>COUNTIFS(Table22[Legal Surname],"&lt;&gt;0",Table22[Legal Surname],"&lt;&gt;",Table22[Generated RONI],"Very High")</f>
        <v>0</v>
      </c>
      <c r="AU2" s="160" t="s">
        <v>252</v>
      </c>
      <c r="AV2" s="161">
        <f>COUNTIF(Table22[Match],"√")</f>
        <v>0</v>
      </c>
      <c r="AW2" s="162" t="e">
        <f>AV2/(SUM($AV$2:$AV$7))</f>
        <v>#DIV/0!</v>
      </c>
      <c r="AX2" s="159">
        <f>COUNTIFS(Table22[Legal Surname],"&lt;&gt;0",Table22[Legal Surname],"&lt;&gt;",Table22[School RONI],"Very High")</f>
        <v>0</v>
      </c>
      <c r="AY2" s="156"/>
      <c r="AZ2" s="157"/>
      <c r="BA2" s="156"/>
      <c r="BB2" s="156"/>
      <c r="BC2" s="156"/>
      <c r="BD2" s="156"/>
      <c r="BE2" s="156"/>
      <c r="BF2" s="156"/>
      <c r="BG2" s="156"/>
      <c r="BH2" s="156"/>
      <c r="BI2" s="156"/>
      <c r="BJ2" s="156"/>
      <c r="BK2" s="156"/>
      <c r="BL2" s="156"/>
      <c r="BM2" s="156"/>
      <c r="BP2" s="156"/>
      <c r="BQ2" s="156"/>
      <c r="BR2" s="156"/>
      <c r="BS2" s="156"/>
      <c r="BT2" s="156"/>
      <c r="BU2" s="156"/>
      <c r="BV2" s="156"/>
      <c r="BW2" s="156"/>
      <c r="BX2" s="156"/>
      <c r="BY2" s="156"/>
      <c r="BZ2" s="156"/>
      <c r="CA2" s="156"/>
      <c r="CB2" s="156"/>
      <c r="CC2" s="156"/>
      <c r="CD2" s="156"/>
      <c r="CE2" s="156"/>
      <c r="CF2" s="156"/>
      <c r="CG2" s="156"/>
      <c r="CH2" s="156"/>
      <c r="CI2" s="156"/>
      <c r="CJ2" s="156"/>
      <c r="CK2" s="156"/>
      <c r="CL2" s="156"/>
      <c r="CM2" s="156"/>
      <c r="CN2" s="156"/>
      <c r="CO2" s="156"/>
      <c r="CP2" s="156"/>
      <c r="CQ2" s="156"/>
      <c r="CR2" s="156"/>
      <c r="CS2" s="156"/>
      <c r="CT2" s="156"/>
      <c r="CU2" s="156"/>
      <c r="CV2" s="156"/>
      <c r="CW2" s="156"/>
      <c r="CX2" s="156"/>
      <c r="CY2" s="156"/>
      <c r="CZ2" s="156"/>
      <c r="DA2" s="156"/>
      <c r="DB2" s="156"/>
      <c r="DC2" s="156"/>
      <c r="DD2" s="156"/>
      <c r="DE2" s="156"/>
      <c r="DF2" s="156"/>
      <c r="DG2" s="156"/>
      <c r="DH2" s="156"/>
      <c r="DI2" s="156"/>
      <c r="DJ2" s="156"/>
      <c r="DK2" s="156"/>
      <c r="DL2" s="156"/>
      <c r="DM2" s="156"/>
      <c r="DN2" s="156"/>
      <c r="DO2" s="163"/>
    </row>
    <row r="3" spans="1:137" s="154" customFormat="1" ht="13" x14ac:dyDescent="0.3">
      <c r="H3" s="155"/>
      <c r="I3" s="156"/>
      <c r="J3" s="157"/>
      <c r="K3" s="156"/>
      <c r="L3" s="156"/>
      <c r="M3" s="157"/>
      <c r="N3" s="155"/>
      <c r="O3" s="155"/>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7"/>
      <c r="AS3" s="158" t="s">
        <v>88</v>
      </c>
      <c r="AT3" s="159">
        <f>COUNTIFS(Table22[Legal Surname],"&lt;&gt;0",Table22[Legal Surname],"&lt;&gt;",Table22[Generated RONI],"High")</f>
        <v>0</v>
      </c>
      <c r="AU3" s="164" t="s">
        <v>254</v>
      </c>
      <c r="AV3" s="161">
        <f>COUNTIF(Table22[Match],AU3)</f>
        <v>0</v>
      </c>
      <c r="AW3" s="162" t="e">
        <f t="shared" ref="AW3:AW7" si="0">AV3/(SUM($AV$2:$AV$7))</f>
        <v>#DIV/0!</v>
      </c>
      <c r="AX3" s="159">
        <f>COUNTIFS(Table22[Legal Surname],"&lt;&gt;0",Table22[Legal Surname],"&lt;&gt;",Table22[School RONI],"High")</f>
        <v>0</v>
      </c>
      <c r="AY3" s="156"/>
      <c r="AZ3" s="157"/>
      <c r="BA3" s="156"/>
      <c r="BB3" s="156"/>
      <c r="BC3" s="156"/>
      <c r="BD3" s="156"/>
      <c r="BE3" s="156"/>
      <c r="BF3" s="156"/>
      <c r="BG3" s="156"/>
      <c r="BH3" s="156"/>
      <c r="BI3" s="156"/>
      <c r="BJ3" s="156"/>
      <c r="BK3" s="156"/>
      <c r="BL3" s="156"/>
      <c r="BM3" s="156"/>
      <c r="CC3" s="156"/>
      <c r="CD3" s="156"/>
      <c r="CE3" s="156"/>
      <c r="CF3" s="156"/>
      <c r="CG3" s="156"/>
      <c r="CH3" s="156"/>
      <c r="CI3" s="156"/>
      <c r="CJ3" s="156"/>
      <c r="CK3" s="156"/>
      <c r="CL3" s="156"/>
      <c r="CM3" s="156"/>
      <c r="CN3" s="156"/>
      <c r="CO3" s="156"/>
      <c r="CP3" s="156"/>
      <c r="CQ3" s="156"/>
      <c r="CR3" s="156"/>
      <c r="CS3" s="156"/>
      <c r="CT3" s="156"/>
      <c r="CU3" s="156"/>
      <c r="CV3" s="156"/>
      <c r="CW3" s="156"/>
      <c r="CX3" s="156"/>
      <c r="CY3" s="156"/>
      <c r="CZ3" s="156"/>
      <c r="DA3" s="156"/>
      <c r="DB3" s="156"/>
      <c r="DC3" s="156"/>
      <c r="DD3" s="156"/>
      <c r="DE3" s="156"/>
      <c r="DF3" s="156"/>
      <c r="DG3" s="156"/>
      <c r="DH3" s="156"/>
      <c r="DI3" s="156"/>
      <c r="DJ3" s="156"/>
      <c r="DK3" s="156"/>
      <c r="DL3" s="156"/>
      <c r="DM3" s="156"/>
      <c r="DN3" s="156"/>
      <c r="DO3" s="165" t="s">
        <v>557</v>
      </c>
      <c r="DP3" s="166" t="s">
        <v>148</v>
      </c>
    </row>
    <row r="4" spans="1:137" s="154" customFormat="1" ht="13" x14ac:dyDescent="0.3">
      <c r="H4" s="155"/>
      <c r="I4" s="156"/>
      <c r="J4" s="157"/>
      <c r="K4" s="156"/>
      <c r="L4" s="156"/>
      <c r="M4" s="157"/>
      <c r="N4" s="155"/>
      <c r="O4" s="155"/>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7"/>
      <c r="AS4" s="158" t="s">
        <v>89</v>
      </c>
      <c r="AT4" s="159">
        <f>COUNTIFS(Table22[Legal Surname],"&lt;&gt;0",Table22[Legal Surname],"&lt;&gt;",Table22[Generated RONI],"Medium")</f>
        <v>0</v>
      </c>
      <c r="AU4" s="164" t="s">
        <v>253</v>
      </c>
      <c r="AV4" s="161">
        <f>COUNTIF(Table22[Match],AU4)</f>
        <v>0</v>
      </c>
      <c r="AW4" s="162" t="e">
        <f t="shared" si="0"/>
        <v>#DIV/0!</v>
      </c>
      <c r="AX4" s="159">
        <f>COUNTIFS(Table22[Legal Surname],"&lt;&gt;0",Table22[Legal Surname],"&lt;&gt;",Table22[School RONI],"Medium")</f>
        <v>0</v>
      </c>
      <c r="AY4" s="156"/>
      <c r="AZ4" s="157"/>
      <c r="BA4" s="156"/>
      <c r="BB4" s="156"/>
      <c r="BC4" s="156"/>
      <c r="BD4" s="156"/>
      <c r="BE4" s="156"/>
      <c r="BF4" s="156"/>
      <c r="BG4" s="156"/>
      <c r="BH4" s="156"/>
      <c r="BI4" s="156"/>
      <c r="BJ4" s="156"/>
      <c r="BK4" s="156"/>
      <c r="BL4" s="156"/>
      <c r="BM4" s="156"/>
      <c r="CC4" s="156"/>
      <c r="CD4" s="156"/>
      <c r="CE4" s="156"/>
      <c r="CF4" s="156"/>
      <c r="CG4" s="156"/>
      <c r="CH4" s="156"/>
      <c r="CI4" s="156"/>
      <c r="CJ4" s="156"/>
      <c r="CK4" s="156"/>
      <c r="CL4" s="156"/>
      <c r="CM4" s="156"/>
      <c r="CN4" s="156"/>
      <c r="CO4" s="156"/>
      <c r="CP4" s="156"/>
      <c r="CQ4" s="156"/>
      <c r="CR4" s="156"/>
      <c r="CS4" s="156"/>
      <c r="CT4" s="156"/>
      <c r="CU4" s="156"/>
      <c r="CV4" s="156"/>
      <c r="CW4" s="156"/>
      <c r="CX4" s="156"/>
      <c r="CY4" s="156"/>
      <c r="CZ4" s="156"/>
      <c r="DA4" s="156"/>
      <c r="DB4" s="156"/>
      <c r="DC4" s="156"/>
      <c r="DD4" s="156"/>
      <c r="DE4" s="156"/>
      <c r="DF4" s="156"/>
      <c r="DG4" s="156"/>
      <c r="DH4" s="156"/>
      <c r="DI4" s="156"/>
      <c r="DJ4" s="156"/>
      <c r="DK4" s="156"/>
      <c r="DL4" s="156"/>
      <c r="DM4" s="156"/>
      <c r="DN4" s="156"/>
      <c r="DO4" s="165" t="s">
        <v>556</v>
      </c>
      <c r="DP4" s="167" t="s">
        <v>88</v>
      </c>
    </row>
    <row r="5" spans="1:137" s="154" customFormat="1" ht="13" x14ac:dyDescent="0.3">
      <c r="H5" s="155"/>
      <c r="I5" s="156"/>
      <c r="J5" s="157"/>
      <c r="K5" s="156"/>
      <c r="L5" s="156"/>
      <c r="M5" s="157"/>
      <c r="N5" s="155"/>
      <c r="O5" s="155"/>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7"/>
      <c r="AS5" s="158" t="s">
        <v>90</v>
      </c>
      <c r="AT5" s="159">
        <f>COUNTIFS(Table22[Legal Surname],"&lt;&gt;0",Table22[Legal Surname],"&lt;&gt;",Table22[Generated RONI],"Low")</f>
        <v>0</v>
      </c>
      <c r="AU5" s="164" t="s">
        <v>270</v>
      </c>
      <c r="AV5" s="161">
        <f>COUNTIF(Table22[Match],AU5)</f>
        <v>0</v>
      </c>
      <c r="AW5" s="162" t="e">
        <f t="shared" si="0"/>
        <v>#DIV/0!</v>
      </c>
      <c r="AX5" s="159">
        <f>COUNTIFS(Table22[Legal Surname],"&lt;&gt;0",Table22[Legal Surname],"&lt;&gt;",Table22[School RONI],"Low")</f>
        <v>0</v>
      </c>
      <c r="AY5" s="156"/>
      <c r="AZ5" s="157"/>
      <c r="BA5" s="156"/>
      <c r="BB5" s="156"/>
      <c r="BC5" s="156"/>
      <c r="BD5" s="156"/>
      <c r="BE5" s="156"/>
      <c r="BF5" s="156"/>
      <c r="BG5" s="156"/>
      <c r="BH5" s="156"/>
      <c r="BI5" s="156"/>
      <c r="BJ5" s="156"/>
      <c r="BK5" s="156"/>
      <c r="BL5" s="156"/>
      <c r="BM5" s="156"/>
      <c r="CC5" s="156"/>
      <c r="CD5" s="156"/>
      <c r="CE5" s="156"/>
      <c r="CF5" s="156"/>
      <c r="CG5" s="156"/>
      <c r="CH5" s="156"/>
      <c r="CI5" s="156"/>
      <c r="CJ5" s="156"/>
      <c r="CK5" s="156"/>
      <c r="CL5" s="156"/>
      <c r="CM5" s="156"/>
      <c r="CN5" s="156"/>
      <c r="CO5" s="156"/>
      <c r="CP5" s="156"/>
      <c r="CQ5" s="156"/>
      <c r="CR5" s="156"/>
      <c r="CS5" s="156"/>
      <c r="CT5" s="156"/>
      <c r="CU5" s="156"/>
      <c r="CV5" s="156"/>
      <c r="CW5" s="156"/>
      <c r="CX5" s="156"/>
      <c r="CY5" s="156"/>
      <c r="CZ5" s="156"/>
      <c r="DA5" s="156"/>
      <c r="DB5" s="156"/>
      <c r="DC5" s="156"/>
      <c r="DD5" s="156"/>
      <c r="DE5" s="156"/>
      <c r="DF5" s="156"/>
      <c r="DG5" s="156"/>
      <c r="DH5" s="156"/>
      <c r="DI5" s="156"/>
      <c r="DJ5" s="156"/>
      <c r="DK5" s="156"/>
      <c r="DL5" s="156"/>
      <c r="DM5" s="156"/>
      <c r="DN5" s="156"/>
      <c r="DO5" s="165" t="s">
        <v>555</v>
      </c>
      <c r="DP5" s="166" t="s">
        <v>89</v>
      </c>
    </row>
    <row r="6" spans="1:137" s="154" customFormat="1" ht="13" x14ac:dyDescent="0.3">
      <c r="H6" s="155"/>
      <c r="I6" s="156"/>
      <c r="J6" s="157"/>
      <c r="K6" s="156"/>
      <c r="L6" s="156"/>
      <c r="M6" s="157"/>
      <c r="N6" s="155"/>
      <c r="O6" s="155"/>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7"/>
      <c r="AS6" s="158" t="s">
        <v>147</v>
      </c>
      <c r="AT6" s="159">
        <f>COUNTIFS(Table22[Legal Surname],"&lt;&gt;0",Table22[Legal Surname],"&lt;&gt;",Table22[Generated RONI],"Very Low")</f>
        <v>0</v>
      </c>
      <c r="AU6" s="164" t="s">
        <v>520</v>
      </c>
      <c r="AV6" s="161">
        <f>COUNTIF(Table22[Match],"M-H")</f>
        <v>0</v>
      </c>
      <c r="AW6" s="162" t="e">
        <f t="shared" si="0"/>
        <v>#DIV/0!</v>
      </c>
      <c r="AX6" s="159">
        <f>COUNTIFS(Table22[Legal Surname],"&lt;&gt;0",Table22[Legal Surname],"&lt;&gt;",Table22[School RONI],"Very Low")</f>
        <v>0</v>
      </c>
      <c r="AY6" s="156"/>
      <c r="AZ6" s="157"/>
      <c r="BA6" s="156"/>
      <c r="BB6" s="156"/>
      <c r="BC6" s="156"/>
      <c r="BD6" s="156"/>
      <c r="BE6" s="156"/>
      <c r="BF6" s="156"/>
      <c r="BG6" s="156"/>
      <c r="BH6" s="156"/>
      <c r="BI6" s="156"/>
      <c r="BJ6" s="156"/>
      <c r="BK6" s="156"/>
      <c r="BL6" s="156"/>
      <c r="BM6" s="156"/>
      <c r="CC6" s="156"/>
      <c r="CD6" s="156"/>
      <c r="CE6" s="156"/>
      <c r="CF6" s="156"/>
      <c r="CG6" s="156"/>
      <c r="CH6" s="156"/>
      <c r="CI6" s="156"/>
      <c r="CJ6" s="156"/>
      <c r="CK6" s="156"/>
      <c r="CL6" s="156"/>
      <c r="CM6" s="156"/>
      <c r="CN6" s="156"/>
      <c r="CO6" s="156"/>
      <c r="CP6" s="156"/>
      <c r="CQ6" s="156"/>
      <c r="CR6" s="156"/>
      <c r="CS6" s="156"/>
      <c r="CT6" s="156"/>
      <c r="CU6" s="156"/>
      <c r="CV6" s="156"/>
      <c r="CW6" s="156"/>
      <c r="CX6" s="156"/>
      <c r="CY6" s="156"/>
      <c r="CZ6" s="156"/>
      <c r="DA6" s="156"/>
      <c r="DB6" s="156"/>
      <c r="DC6" s="156"/>
      <c r="DD6" s="156"/>
      <c r="DE6" s="156"/>
      <c r="DF6" s="156"/>
      <c r="DG6" s="156"/>
      <c r="DH6" s="156"/>
      <c r="DI6" s="156"/>
      <c r="DJ6" s="156"/>
      <c r="DK6" s="156"/>
      <c r="DL6" s="156"/>
      <c r="DM6" s="156"/>
      <c r="DN6" s="156"/>
      <c r="DO6" s="165" t="s">
        <v>224</v>
      </c>
      <c r="DP6" s="167" t="s">
        <v>90</v>
      </c>
    </row>
    <row r="7" spans="1:137" s="154" customFormat="1" ht="13" x14ac:dyDescent="0.3">
      <c r="H7" s="155"/>
      <c r="I7" s="156"/>
      <c r="J7" s="157"/>
      <c r="K7" s="156"/>
      <c r="L7" s="156"/>
      <c r="M7" s="157"/>
      <c r="N7" s="155"/>
      <c r="O7" s="155"/>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7"/>
      <c r="AS7" s="158" t="s">
        <v>560</v>
      </c>
      <c r="AT7" s="159">
        <f>SUM(AT2:AT6)</f>
        <v>0</v>
      </c>
      <c r="AU7" s="164" t="s">
        <v>519</v>
      </c>
      <c r="AV7" s="161">
        <f>COUNTIF(Table22[Match],"x")</f>
        <v>0</v>
      </c>
      <c r="AW7" s="162" t="e">
        <f t="shared" si="0"/>
        <v>#DIV/0!</v>
      </c>
      <c r="AX7" s="159">
        <f>SUM(AX2:AX6)</f>
        <v>0</v>
      </c>
      <c r="AY7" s="156"/>
      <c r="AZ7" s="157"/>
      <c r="BA7" s="156"/>
      <c r="BB7" s="156"/>
      <c r="BC7" s="156"/>
      <c r="BD7" s="156"/>
      <c r="BE7" s="156"/>
      <c r="BF7" s="156"/>
      <c r="BG7" s="156"/>
      <c r="BH7" s="156"/>
      <c r="BI7" s="156"/>
      <c r="BJ7" s="156"/>
      <c r="BK7" s="156"/>
      <c r="BL7" s="156"/>
      <c r="BM7" s="156"/>
      <c r="CC7" s="156"/>
      <c r="CD7" s="156"/>
      <c r="CE7" s="156"/>
      <c r="CF7" s="156"/>
      <c r="CG7" s="156"/>
      <c r="CH7" s="156"/>
      <c r="CI7" s="156"/>
      <c r="CJ7" s="156"/>
      <c r="CK7" s="156"/>
      <c r="CL7" s="156"/>
      <c r="CM7" s="156"/>
      <c r="CN7" s="156"/>
      <c r="CO7" s="156"/>
      <c r="CP7" s="156"/>
      <c r="CQ7" s="156"/>
      <c r="CR7" s="156"/>
      <c r="CS7" s="156"/>
      <c r="CT7" s="156"/>
      <c r="CU7" s="156"/>
      <c r="CV7" s="156"/>
      <c r="CW7" s="156"/>
      <c r="CX7" s="156"/>
      <c r="CY7" s="156"/>
      <c r="CZ7" s="156"/>
      <c r="DA7" s="156"/>
      <c r="DB7" s="156"/>
      <c r="DC7" s="156"/>
      <c r="DD7" s="156"/>
      <c r="DE7" s="156"/>
      <c r="DF7" s="156"/>
      <c r="DG7" s="156"/>
      <c r="DH7" s="156"/>
      <c r="DI7" s="156"/>
      <c r="DJ7" s="156"/>
      <c r="DK7" s="156"/>
      <c r="DL7" s="156"/>
      <c r="DM7" s="156"/>
      <c r="DN7" s="156"/>
      <c r="DO7" s="165" t="s">
        <v>223</v>
      </c>
      <c r="DP7" s="166" t="s">
        <v>147</v>
      </c>
    </row>
    <row r="8" spans="1:137" s="116" customFormat="1" ht="28.5" customHeight="1" x14ac:dyDescent="0.3">
      <c r="A8" s="194" t="s">
        <v>527</v>
      </c>
      <c r="B8" s="195"/>
      <c r="C8" s="195"/>
      <c r="D8" s="195"/>
      <c r="E8" s="195"/>
      <c r="F8" s="195"/>
      <c r="G8" s="195"/>
      <c r="H8" s="195"/>
      <c r="I8" s="195"/>
      <c r="J8" s="195"/>
      <c r="K8" s="196"/>
      <c r="L8" s="194" t="s">
        <v>87</v>
      </c>
      <c r="M8" s="195"/>
      <c r="N8" s="195"/>
      <c r="O8" s="195"/>
      <c r="P8" s="195"/>
      <c r="Q8" s="195"/>
      <c r="R8" s="195"/>
      <c r="S8" s="196"/>
      <c r="T8" s="197" t="s">
        <v>8</v>
      </c>
      <c r="U8" s="197"/>
      <c r="V8" s="197"/>
      <c r="W8" s="132" t="s">
        <v>81</v>
      </c>
      <c r="X8" s="133" t="s">
        <v>98</v>
      </c>
      <c r="Y8" s="194" t="s">
        <v>91</v>
      </c>
      <c r="Z8" s="195"/>
      <c r="AA8" s="195"/>
      <c r="AB8" s="196"/>
      <c r="AC8" s="197" t="s">
        <v>96</v>
      </c>
      <c r="AD8" s="197"/>
      <c r="AE8" s="197"/>
      <c r="AF8" s="193" t="s">
        <v>76</v>
      </c>
      <c r="AG8" s="193"/>
      <c r="AH8" s="193"/>
      <c r="AI8" s="193" t="s">
        <v>75</v>
      </c>
      <c r="AJ8" s="193"/>
      <c r="AK8" s="193"/>
      <c r="AL8" s="193" t="s">
        <v>61</v>
      </c>
      <c r="AM8" s="193"/>
      <c r="AN8" s="193"/>
      <c r="AO8" s="142" t="s">
        <v>99</v>
      </c>
      <c r="AP8" s="142"/>
      <c r="AQ8" s="190" t="s">
        <v>94</v>
      </c>
      <c r="AR8" s="191"/>
      <c r="AS8" s="191"/>
      <c r="AT8" s="192"/>
      <c r="AU8" s="190" t="s">
        <v>479</v>
      </c>
      <c r="AV8" s="191"/>
      <c r="AW8" s="191"/>
      <c r="AX8" s="192"/>
      <c r="AY8" s="190" t="s">
        <v>575</v>
      </c>
      <c r="AZ8" s="191"/>
      <c r="BA8" s="191"/>
      <c r="BB8" s="191"/>
      <c r="BC8" s="191"/>
      <c r="BD8" s="191"/>
      <c r="BE8" s="191"/>
      <c r="BF8" s="191"/>
      <c r="BG8" s="191"/>
      <c r="BH8" s="192"/>
      <c r="BI8" s="190" t="s">
        <v>569</v>
      </c>
      <c r="BJ8" s="192"/>
      <c r="BK8" s="190" t="s">
        <v>577</v>
      </c>
      <c r="BL8" s="191"/>
      <c r="BM8" s="192"/>
      <c r="CC8" s="104"/>
      <c r="CD8" s="104"/>
      <c r="CE8" s="104"/>
      <c r="CF8" s="104"/>
      <c r="CG8" s="104"/>
      <c r="CH8" s="104"/>
      <c r="CI8" s="104"/>
      <c r="CJ8" s="104"/>
      <c r="CK8" s="104"/>
      <c r="CL8" s="104"/>
      <c r="CM8" s="104"/>
      <c r="CN8" s="104"/>
      <c r="CO8" s="104"/>
      <c r="CP8" s="104"/>
      <c r="CQ8" s="104"/>
      <c r="CR8" s="104"/>
      <c r="CS8" s="104"/>
      <c r="CT8" s="104"/>
      <c r="CU8" s="104"/>
      <c r="CV8" s="104"/>
      <c r="CW8" s="104"/>
      <c r="CX8" s="104"/>
      <c r="CY8" s="104"/>
      <c r="CZ8" s="104"/>
      <c r="DA8" s="104"/>
      <c r="DB8" s="104"/>
      <c r="DC8" s="104"/>
      <c r="DD8" s="104"/>
      <c r="DE8" s="104"/>
      <c r="DF8" s="104"/>
      <c r="DG8" s="104"/>
      <c r="DH8" s="104"/>
      <c r="DI8" s="104"/>
      <c r="DJ8" s="104"/>
      <c r="DK8" s="104"/>
      <c r="DL8" s="104"/>
      <c r="DM8" s="104"/>
      <c r="DN8" s="104"/>
      <c r="DO8" s="104"/>
      <c r="DP8" s="107"/>
    </row>
    <row r="9" spans="1:137" s="117" customFormat="1" ht="113.25" customHeight="1" x14ac:dyDescent="0.35">
      <c r="A9" s="188" t="s">
        <v>4</v>
      </c>
      <c r="B9" s="150" t="s">
        <v>5</v>
      </c>
      <c r="C9" s="150" t="s">
        <v>578</v>
      </c>
      <c r="D9" s="150" t="s">
        <v>454</v>
      </c>
      <c r="E9" s="150" t="s">
        <v>455</v>
      </c>
      <c r="F9" s="147" t="s">
        <v>456</v>
      </c>
      <c r="G9" s="147" t="s">
        <v>457</v>
      </c>
      <c r="H9" s="148" t="s">
        <v>29</v>
      </c>
      <c r="I9" s="147" t="s">
        <v>2</v>
      </c>
      <c r="J9" s="147" t="s">
        <v>31</v>
      </c>
      <c r="K9" s="147" t="s">
        <v>32</v>
      </c>
      <c r="L9" s="147" t="s">
        <v>53</v>
      </c>
      <c r="M9" s="147" t="s">
        <v>7</v>
      </c>
      <c r="N9" s="148" t="s">
        <v>458</v>
      </c>
      <c r="O9" s="149" t="s">
        <v>471</v>
      </c>
      <c r="P9" s="147" t="s">
        <v>210</v>
      </c>
      <c r="Q9" s="150" t="s">
        <v>459</v>
      </c>
      <c r="R9" s="147" t="s">
        <v>211</v>
      </c>
      <c r="S9" s="147" t="s">
        <v>212</v>
      </c>
      <c r="T9" s="147" t="s">
        <v>8</v>
      </c>
      <c r="U9" s="147" t="s">
        <v>110</v>
      </c>
      <c r="V9" s="147" t="s">
        <v>213</v>
      </c>
      <c r="W9" s="147" t="s">
        <v>81</v>
      </c>
      <c r="X9" s="150" t="s">
        <v>119</v>
      </c>
      <c r="Y9" s="147" t="s">
        <v>214</v>
      </c>
      <c r="Z9" s="147" t="s">
        <v>215</v>
      </c>
      <c r="AA9" s="147" t="s">
        <v>120</v>
      </c>
      <c r="AB9" s="147" t="s">
        <v>585</v>
      </c>
      <c r="AC9" s="147" t="s">
        <v>216</v>
      </c>
      <c r="AD9" s="150" t="s">
        <v>602</v>
      </c>
      <c r="AE9" s="150" t="s">
        <v>97</v>
      </c>
      <c r="AF9" s="150" t="s">
        <v>64</v>
      </c>
      <c r="AG9" s="150" t="s">
        <v>65</v>
      </c>
      <c r="AH9" s="147" t="s">
        <v>12</v>
      </c>
      <c r="AI9" s="150" t="s">
        <v>219</v>
      </c>
      <c r="AJ9" s="150" t="s">
        <v>218</v>
      </c>
      <c r="AK9" s="150" t="s">
        <v>217</v>
      </c>
      <c r="AL9" s="150" t="s">
        <v>220</v>
      </c>
      <c r="AM9" s="150" t="s">
        <v>221</v>
      </c>
      <c r="AN9" s="150" t="s">
        <v>222</v>
      </c>
      <c r="AO9" s="150" t="s">
        <v>576</v>
      </c>
      <c r="AP9" s="150" t="s">
        <v>586</v>
      </c>
      <c r="AQ9" s="150" t="s">
        <v>477</v>
      </c>
      <c r="AR9" s="150" t="s">
        <v>238</v>
      </c>
      <c r="AS9" s="150" t="s">
        <v>239</v>
      </c>
      <c r="AT9" s="150" t="s">
        <v>453</v>
      </c>
      <c r="AU9" s="150" t="s">
        <v>272</v>
      </c>
      <c r="AV9" s="150" t="s">
        <v>271</v>
      </c>
      <c r="AW9" s="150" t="s">
        <v>273</v>
      </c>
      <c r="AX9" s="151" t="s">
        <v>574</v>
      </c>
      <c r="AY9" s="146" t="s">
        <v>570</v>
      </c>
      <c r="AZ9" s="145" t="s">
        <v>14</v>
      </c>
      <c r="BA9" s="145" t="s">
        <v>571</v>
      </c>
      <c r="BB9" s="146" t="s">
        <v>572</v>
      </c>
      <c r="BC9" s="146" t="s">
        <v>563</v>
      </c>
      <c r="BD9" s="146" t="s">
        <v>564</v>
      </c>
      <c r="BE9" s="146" t="s">
        <v>565</v>
      </c>
      <c r="BF9" s="146" t="s">
        <v>566</v>
      </c>
      <c r="BG9" s="146" t="s">
        <v>567</v>
      </c>
      <c r="BH9" s="146" t="s">
        <v>568</v>
      </c>
      <c r="BI9" s="189" t="s">
        <v>562</v>
      </c>
      <c r="BJ9" s="189" t="s">
        <v>573</v>
      </c>
      <c r="BK9" s="189" t="s">
        <v>606</v>
      </c>
      <c r="BL9" s="189" t="s">
        <v>34</v>
      </c>
      <c r="BM9" s="189" t="s">
        <v>526</v>
      </c>
      <c r="CC9" s="138" t="s">
        <v>481</v>
      </c>
      <c r="CD9" s="108" t="s">
        <v>482</v>
      </c>
      <c r="CE9" s="108" t="s">
        <v>483</v>
      </c>
      <c r="CF9" s="108" t="s">
        <v>484</v>
      </c>
      <c r="CG9" s="108" t="s">
        <v>485</v>
      </c>
      <c r="CH9" s="108" t="s">
        <v>486</v>
      </c>
      <c r="CI9" s="108" t="s">
        <v>487</v>
      </c>
      <c r="CJ9" s="109" t="s">
        <v>450</v>
      </c>
      <c r="CK9" s="108" t="s">
        <v>488</v>
      </c>
      <c r="CL9" s="108" t="s">
        <v>489</v>
      </c>
      <c r="CM9" s="108" t="s">
        <v>490</v>
      </c>
      <c r="CN9" s="108" t="s">
        <v>491</v>
      </c>
      <c r="CO9" s="108" t="s">
        <v>492</v>
      </c>
      <c r="CP9" s="108" t="s">
        <v>493</v>
      </c>
      <c r="CQ9" s="108" t="s">
        <v>494</v>
      </c>
      <c r="CR9" s="108" t="s">
        <v>495</v>
      </c>
      <c r="CS9" s="108" t="s">
        <v>579</v>
      </c>
      <c r="CT9" s="108" t="s">
        <v>496</v>
      </c>
      <c r="CU9" s="108" t="s">
        <v>497</v>
      </c>
      <c r="CV9" s="108" t="s">
        <v>498</v>
      </c>
      <c r="CW9" s="108" t="s">
        <v>499</v>
      </c>
      <c r="CX9" s="108" t="s">
        <v>500</v>
      </c>
      <c r="CY9" s="108" t="s">
        <v>501</v>
      </c>
      <c r="CZ9" s="108" t="s">
        <v>502</v>
      </c>
      <c r="DA9" s="108" t="s">
        <v>503</v>
      </c>
      <c r="DB9" s="108" t="s">
        <v>504</v>
      </c>
      <c r="DC9" s="108" t="s">
        <v>505</v>
      </c>
      <c r="DD9" s="108" t="s">
        <v>506</v>
      </c>
      <c r="DE9" s="108" t="s">
        <v>507</v>
      </c>
      <c r="DF9" s="108" t="s">
        <v>508</v>
      </c>
      <c r="DG9" s="108" t="s">
        <v>509</v>
      </c>
      <c r="DH9" s="108" t="s">
        <v>510</v>
      </c>
      <c r="DI9" s="108" t="s">
        <v>511</v>
      </c>
      <c r="DJ9" s="108" t="s">
        <v>512</v>
      </c>
      <c r="DK9" s="108" t="s">
        <v>513</v>
      </c>
      <c r="DL9" s="108" t="s">
        <v>514</v>
      </c>
      <c r="DM9" s="108" t="s">
        <v>515</v>
      </c>
      <c r="DN9" s="110" t="s">
        <v>516</v>
      </c>
      <c r="DO9" s="111" t="s">
        <v>517</v>
      </c>
      <c r="DP9" s="111" t="s">
        <v>521</v>
      </c>
    </row>
    <row r="10" spans="1:137" ht="13" x14ac:dyDescent="0.3">
      <c r="A10" s="118"/>
      <c r="B10" s="126"/>
      <c r="C10" s="119"/>
      <c r="D10" s="119"/>
      <c r="E10" s="119"/>
      <c r="F10" s="119"/>
      <c r="G10" s="119"/>
      <c r="H10" s="120"/>
      <c r="I10" s="101"/>
      <c r="J10" s="121"/>
      <c r="K10" s="101"/>
      <c r="L10" s="101"/>
      <c r="M10" s="121"/>
      <c r="N10" s="120"/>
      <c r="O10" s="121"/>
      <c r="P10" s="140"/>
      <c r="Q10" s="140"/>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3"/>
      <c r="AS10" s="123"/>
      <c r="AT10" s="123"/>
      <c r="AU10" s="139" t="str">
        <f>VLOOKUP(Table35[[#This Row],[Risk Rating Score]],'Lookup Values'!$BS$1:$BT$34,2)</f>
        <v>Very Low</v>
      </c>
      <c r="AV10" s="101"/>
      <c r="AW10" s="139" t="str">
        <f>IFERROR(VLOOKUP(Table35[[#This Row],[RONI Match]],'Lookup Values'!$BU$2:$BV$26,2,FALSE),"")</f>
        <v/>
      </c>
      <c r="AX10" s="141"/>
      <c r="AY10" s="101"/>
      <c r="AZ10" s="123"/>
      <c r="BA10" s="119"/>
      <c r="BB10" s="119"/>
      <c r="BC10" s="119"/>
      <c r="BD10" s="119"/>
      <c r="BE10" s="119"/>
      <c r="BF10" s="119"/>
      <c r="BG10" s="119"/>
      <c r="BH10" s="119"/>
      <c r="BI10" s="122"/>
      <c r="BJ10" s="121"/>
      <c r="BK10" s="121"/>
      <c r="BL10" s="122"/>
      <c r="BM10" s="123"/>
      <c r="BN10" s="106"/>
      <c r="BO10" s="106"/>
      <c r="BP10" s="106"/>
      <c r="BQ10" s="106"/>
      <c r="BR10" s="106"/>
      <c r="BS10" s="106"/>
      <c r="BT10" s="106"/>
      <c r="BU10" s="106"/>
      <c r="BV10" s="106"/>
      <c r="BW10" s="106"/>
      <c r="BX10" s="106"/>
      <c r="BY10" s="106"/>
      <c r="BZ10" s="106"/>
      <c r="CA10" s="106"/>
      <c r="CB10" s="106"/>
      <c r="CC10" s="127" t="str">
        <f>IFERROR(VLOOKUP(Table22[[#This Row],[Gender]],'Lookup Values'!$A$1:$B$5,2,FALSE),"0")</f>
        <v>0</v>
      </c>
      <c r="CD10" s="112"/>
      <c r="CE10" s="127" t="str">
        <f>IFERROR(VLOOKUP(Table22[[#This Row],[Year Group]],'Lookup Values'!$C$1:$D$9,2,FALSE),"0")</f>
        <v>0</v>
      </c>
      <c r="CF10" s="127" t="str">
        <f>IFERROR(VLOOKUP(Table22[[#This Row],[School]],'Lookup Values'!$E$1:$E$22,2,FALSE),"0")</f>
        <v>0</v>
      </c>
      <c r="CG10" s="127" t="str">
        <f>IFERROR(VLOOKUP(Table22[[#This Row],[Attending PRU / AP]],'Lookup Values'!$G$1:$H$3,2,FALSE),"0")</f>
        <v>0</v>
      </c>
      <c r="CH10" s="127" t="str">
        <f>IFERROR(VLOOKUP(Table22[[#This Row],[EHE]],'Lookup Values'!$I$1:$J$3,2,FALSE),"0")</f>
        <v>0</v>
      </c>
      <c r="CI10" s="128" t="str">
        <f>IFERROR(VLOOKUP(Table22[[#This Row],[CME]],'Lookup Values'!$K$1:$L$3,2,FALSE),"0")</f>
        <v>0</v>
      </c>
      <c r="CJ10" s="129" t="str">
        <f>IFERROR(VLOOKUP(Table22[[#This Row],[Ethnicity]],'Ethnicity codes'!$H$1:$J$101,3,FALSE),"")</f>
        <v/>
      </c>
      <c r="CK10" s="130" t="str">
        <f>IFERROR(VLOOKUP(Table35[[#This Row],[Ethnicity2]],'Lookup Values'!$M$1:$N$23,2,FALSE),"0")</f>
        <v>0</v>
      </c>
      <c r="CL10" s="127" t="str">
        <f>IFERROR(VLOOKUP(Table35[[#This Row],[Ethnicity2]],'Lookup Values'!$O$1:$P$3,2,FALSE),"0")</f>
        <v>0</v>
      </c>
      <c r="CM10" s="127" t="str">
        <f>IFERROR(VLOOKUP(Table22[[#This Row],[EAL]],'Lookup Values'!$Q$1:$R$3,2,FALSE),"0")</f>
        <v>0</v>
      </c>
      <c r="CN10" s="127" t="str">
        <f>IFERROR(VLOOKUP(Table22[[#This Row],[SEND]],'Lookup Values'!$S$1:$T$6,2,FALSE),"0")</f>
        <v>0</v>
      </c>
      <c r="CO10" s="127" t="str">
        <f>IFERROR(VLOOKUP(Table22[[#This Row],[Pupil Premium]],'Lookup Values'!$U$1:$V$3,2,FALSE),"0")</f>
        <v>0</v>
      </c>
      <c r="CP10" s="127" t="str">
        <f>IFERROR(VLOOKUP(Table22[[#This Row],[LAC / Care Leaver]],'Lookup Values'!$W$1:$X$3,2,FALSE),"0")</f>
        <v>0</v>
      </c>
      <c r="CQ10" s="127" t="str">
        <f>IFERROR(VLOOKUP(Table22[[#This Row],[CP / CIN]],'Lookup Values'!$Y$1:$Z$3,2,FALSE),"0")</f>
        <v>0</v>
      </c>
      <c r="CR10" s="127" t="str">
        <f>IFERROR(VLOOKUP(Table22[[#This Row],[Early Help Referral]],'Lookup Values'!$Y$1:$Z$3,2,FALSE),"0")</f>
        <v>0</v>
      </c>
      <c r="CS10" s="127" t="str">
        <f>IFERROR(VLOOKUP(Table22[[#This Row],[Social Worker]],'Lookup Values'!$Y$1:$Z$3,2,FALSE),"0")</f>
        <v>0</v>
      </c>
      <c r="CT10" s="127" t="str">
        <f>IFERROR(VLOOKUP(Table22[[#This Row],[Exclusion]],'Lookup Values'!$AE$1:$AF$5,2,FALSE),"0")</f>
        <v>0</v>
      </c>
      <c r="CU10" s="127" t="str">
        <f>IFERROR(VLOOKUP(Table22[[#This Row],[Attendance / Absence (&lt;90% PA / &lt;50% SA)]],'Lookup Values'!$AG$1:$AH$4,2,FALSE),"0")</f>
        <v>0</v>
      </c>
      <c r="CV10" s="127" t="str">
        <f>IFERROR(VLOOKUP(Table22[[#This Row],[Multiple School Moves (3+)]],'Lookup Values'!$AI$1:$AJ$3,2,FALSE),"0")</f>
        <v>0</v>
      </c>
      <c r="CW10" s="127" t="str">
        <f>IFERROR(VLOOKUP(Table22[[#This Row],[Pregnancy]],'Lookup Values'!$AK$1:$AL$3,2,FALSE),"0")</f>
        <v>0</v>
      </c>
      <c r="CX10" s="127" t="str">
        <f>IFERROR(VLOOKUP(Table22[[#This Row],[Young Parent]],'Lookup Values'!$AM$1:$AN$3,2,FALSE),"0")</f>
        <v>0</v>
      </c>
      <c r="CY10" s="127" t="str">
        <f>IFERROR(VLOOKUP(Table22[[#This Row],[Young Carer]],'Lookup Values'!$AO$1:$AP$3,2,FALSE),"0")</f>
        <v>0</v>
      </c>
      <c r="CZ10" s="127" t="str">
        <f>IFERROR(VLOOKUP(Table22[[#This Row],[CAMHS Involvement]],'Lookup Values'!$AQ$1:$AR$3,2,FALSE),"0")</f>
        <v>0</v>
      </c>
      <c r="DA10" s="127" t="str">
        <f>IFERROR(VLOOKUP(Table22[[#This Row],[Health Condition]],'Lookup Values'!$AS$1:$AT$3,2,FALSE),"0")</f>
        <v>0</v>
      </c>
      <c r="DB10" s="127" t="str">
        <f>IFERROR(VLOOKUP(Table22[[#This Row],[Substance Misuse ]],'Lookup Values'!$AU$1:$AV$3,2,FALSE),"0")</f>
        <v>0</v>
      </c>
      <c r="DC10" s="127" t="str">
        <f>IFERROR(VLOOKUP(Table22[[#This Row],[YOT supervision]],'Lookup Values'!$AW$1:$AX$3,2,FALSE),"0")</f>
        <v>0</v>
      </c>
      <c r="DD10" s="127" t="str">
        <f>IFERROR(VLOOKUP(Table22[[#This Row],[Previous YOT supervision]],'Lookup Values'!$AY$1:$AZ$3,2,FALSE),"0")</f>
        <v>0</v>
      </c>
      <c r="DE10" s="127" t="str">
        <f>IFERROR(VLOOKUP(Table22[[#This Row],[Custody]],'Lookup Values'!$BA$1:$BB$3,2,FALSE),"0")</f>
        <v>0</v>
      </c>
      <c r="DF10" s="127" t="str">
        <f>IFERROR(VLOOKUP(Table22[[#This Row],[KS2 Eng &amp; Maths Ability Profile HAP/MAP/LAP]],'Lookup Values'!$BC$1:$BD$4,2,FALSE),"0")</f>
        <v>0</v>
      </c>
      <c r="DG10" s="127" t="str">
        <f>IFERROR(VLOOKUP(Table22[[#This Row],[Intended Post 16 Destination]],'Lookup Values'!$BG$1:$BH$12,2,FALSE),"0")</f>
        <v>0</v>
      </c>
      <c r="DH10" s="127" t="str">
        <f>IFERROR(VLOOKUP(Table22[[#This Row],[Application submitted (Y/N or number of applications)]],'Lookup Values'!$BI$1:$BJ$3,2,FALSE),"0")</f>
        <v>0</v>
      </c>
      <c r="DI10" s="127" t="str">
        <f>IFERROR(VLOOKUP(Table22[[#This Row],[Provider Name]],'Lookup Values'!$BK$1:$BL$3,2,FALSE),"0")</f>
        <v>0</v>
      </c>
      <c r="DJ10" s="112"/>
      <c r="DK10" s="127" t="str">
        <f>IFERROR(VLOOKUP(Table22[[#This Row],[Offer received (Y/N)]],'Lookup Values'!$BM$1:$BN$3,2,FALSE),"0")</f>
        <v>0</v>
      </c>
      <c r="DL10" s="127" t="str">
        <f>IFERROR(VLOOKUP(Table22[[#This Row],[Poor Behaviour / Attitude / Motivation]],'Lookup Values'!$BO$1:$BP$4,2,FALSE),"0")</f>
        <v>0</v>
      </c>
      <c r="DM10" s="127" t="str">
        <f>IFERROR(VLOOKUP(Table22[[#This Row],[Other known risk factors (1)]],'Lookup Values'!$BQ$1:$BR$10,2,FALSE),"0")</f>
        <v>0</v>
      </c>
      <c r="DN10" s="127" t="str">
        <f>IFERROR(VLOOKUP(Table22[[#This Row],[Other known risk factors (2)]],'Lookup Values'!$BQ$1:$BR$10,2,FALSE),"0")</f>
        <v>0</v>
      </c>
      <c r="DO10" s="127">
        <f>SUM(Table35[[#This Row],[Gender Score]:[Other known risk factors (2) Score]])</f>
        <v>0</v>
      </c>
      <c r="DP10" s="131" t="str">
        <f>CONCATENATE(Table22[[#This Row],[Generated RONI]],Table22[[#This Row],[School RONI]])</f>
        <v>Very Low</v>
      </c>
      <c r="DQ10" s="106"/>
      <c r="DR10" s="106"/>
      <c r="DS10" s="106"/>
      <c r="DT10" s="106"/>
      <c r="DU10" s="106"/>
      <c r="DV10" s="106"/>
      <c r="DW10" s="106"/>
      <c r="DX10" s="106"/>
      <c r="DY10" s="106"/>
      <c r="DZ10" s="106"/>
      <c r="EA10" s="106"/>
      <c r="EB10" s="106"/>
      <c r="EC10" s="106"/>
      <c r="ED10" s="106"/>
      <c r="EE10" s="106"/>
      <c r="EF10" s="106"/>
      <c r="EG10" s="106"/>
    </row>
    <row r="11" spans="1:137" ht="13" x14ac:dyDescent="0.3">
      <c r="A11" s="118"/>
      <c r="B11" s="126"/>
      <c r="C11" s="119"/>
      <c r="D11" s="119"/>
      <c r="E11" s="119"/>
      <c r="F11" s="119"/>
      <c r="G11" s="119"/>
      <c r="H11" s="120"/>
      <c r="I11" s="101"/>
      <c r="J11" s="121"/>
      <c r="K11" s="101"/>
      <c r="L11" s="101"/>
      <c r="M11" s="121"/>
      <c r="N11" s="120"/>
      <c r="O11" s="121"/>
      <c r="P11" s="140"/>
      <c r="Q11" s="140"/>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3"/>
      <c r="AS11" s="123"/>
      <c r="AT11" s="123"/>
      <c r="AU11" s="139" t="str">
        <f>VLOOKUP(Table35[[#This Row],[Risk Rating Score]],'Lookup Values'!$BS$1:$BT$34,2)</f>
        <v>Very Low</v>
      </c>
      <c r="AV11" s="101"/>
      <c r="AW11" s="139" t="str">
        <f>IFERROR(VLOOKUP(Table35[[#This Row],[RONI Match]],'Lookup Values'!$BU$2:$BV$26,2,FALSE),"")</f>
        <v/>
      </c>
      <c r="AX11" s="141"/>
      <c r="AY11" s="101"/>
      <c r="AZ11" s="123"/>
      <c r="BA11" s="119"/>
      <c r="BB11" s="119"/>
      <c r="BC11" s="119"/>
      <c r="BD11" s="119"/>
      <c r="BE11" s="119"/>
      <c r="BF11" s="119"/>
      <c r="BG11" s="119"/>
      <c r="BH11" s="119"/>
      <c r="BI11" s="122"/>
      <c r="BJ11" s="121"/>
      <c r="BK11" s="121"/>
      <c r="BL11" s="122"/>
      <c r="BM11" s="123"/>
      <c r="BN11" s="106"/>
      <c r="BO11" s="106"/>
      <c r="BP11" s="106"/>
      <c r="BQ11" s="106"/>
      <c r="BR11" s="106"/>
      <c r="BS11" s="106"/>
      <c r="BT11" s="106"/>
      <c r="BU11" s="106"/>
      <c r="BV11" s="106"/>
      <c r="BW11" s="106"/>
      <c r="BX11" s="106"/>
      <c r="BY11" s="106"/>
      <c r="BZ11" s="106"/>
      <c r="CA11" s="106"/>
      <c r="CB11" s="106"/>
      <c r="CC11" s="127" t="str">
        <f>IFERROR(VLOOKUP(Table22[[#This Row],[Gender]],'Lookup Values'!$A$1:$B$5,2,FALSE),"0")</f>
        <v>0</v>
      </c>
      <c r="CD11" s="112"/>
      <c r="CE11" s="127" t="str">
        <f>IFERROR(VLOOKUP(Table22[[#This Row],[Year Group]],'Lookup Values'!$C$1:$D$9,2,FALSE),"0")</f>
        <v>0</v>
      </c>
      <c r="CF11" s="127" t="str">
        <f>IFERROR(VLOOKUP(Table22[[#This Row],[School]],'Lookup Values'!$E$1:$E$22,2,FALSE),"0")</f>
        <v>0</v>
      </c>
      <c r="CG11" s="127" t="str">
        <f>IFERROR(VLOOKUP(Table22[[#This Row],[Attending PRU / AP]],'Lookup Values'!$G$1:$H$3,2,FALSE),"0")</f>
        <v>0</v>
      </c>
      <c r="CH11" s="127" t="str">
        <f>IFERROR(VLOOKUP(Table22[[#This Row],[EHE]],'Lookup Values'!$I$1:$J$3,2,FALSE),"0")</f>
        <v>0</v>
      </c>
      <c r="CI11" s="127" t="str">
        <f>IFERROR(VLOOKUP(Table22[[#This Row],[CME]],'Lookup Values'!$K$1:$L$3,2,FALSE),"0")</f>
        <v>0</v>
      </c>
      <c r="CJ11" s="129" t="str">
        <f>IFERROR(VLOOKUP(Table22[[#This Row],[Ethnicity]],'Ethnicity codes'!$H$1:$J$101,3,FALSE),"")</f>
        <v/>
      </c>
      <c r="CK11" s="127" t="str">
        <f>IFERROR(VLOOKUP(Table35[[#This Row],[Ethnicity2]],'Lookup Values'!$M$1:$N$23,2,FALSE),"0")</f>
        <v>0</v>
      </c>
      <c r="CL11" s="127" t="str">
        <f>IFERROR(VLOOKUP(Table35[[#This Row],[Ethnicity2]],'Lookup Values'!$O$1:$P$3,2,FALSE),"0")</f>
        <v>0</v>
      </c>
      <c r="CM11" s="127" t="str">
        <f>IFERROR(VLOOKUP(Table22[[#This Row],[EAL]],'Lookup Values'!$Q$1:$R$3,2,FALSE),"0")</f>
        <v>0</v>
      </c>
      <c r="CN11" s="127" t="str">
        <f>IFERROR(VLOOKUP(Table22[[#This Row],[SEND]],'Lookup Values'!$S$1:$T$6,2,FALSE),"0")</f>
        <v>0</v>
      </c>
      <c r="CO11" s="127" t="str">
        <f>IFERROR(VLOOKUP(Table22[[#This Row],[Pupil Premium]],'Lookup Values'!$U$1:$V$3,2,FALSE),"0")</f>
        <v>0</v>
      </c>
      <c r="CP11" s="127" t="str">
        <f>IFERROR(VLOOKUP(Table22[[#This Row],[LAC / Care Leaver]],'Lookup Values'!$W$1:$X$3,2,FALSE),"0")</f>
        <v>0</v>
      </c>
      <c r="CQ11" s="127" t="str">
        <f>IFERROR(VLOOKUP(Table22[[#This Row],[CP / CIN]],'Lookup Values'!$Y$1:$Z$3,2,FALSE),"0")</f>
        <v>0</v>
      </c>
      <c r="CR11" s="127" t="str">
        <f>IFERROR(VLOOKUP(Table22[[#This Row],[Early Help Referral]],'Lookup Values'!$Y$1:$Z$3,2,FALSE),"0")</f>
        <v>0</v>
      </c>
      <c r="CS11" s="127" t="str">
        <f>IFERROR(VLOOKUP(Table22[[#This Row],[Social Worker]],'Lookup Values'!$Y$1:$Z$3,2,FALSE),"0")</f>
        <v>0</v>
      </c>
      <c r="CT11" s="127" t="str">
        <f>IFERROR(VLOOKUP(Table22[[#This Row],[Exclusion]],'Lookup Values'!$AE$1:$AF$5,2,FALSE),"0")</f>
        <v>0</v>
      </c>
      <c r="CU11" s="127" t="str">
        <f>IFERROR(VLOOKUP(Table22[[#This Row],[Attendance / Absence (&lt;90% PA / &lt;50% SA)]],'Lookup Values'!$AG$1:$AH$4,2,FALSE),"0")</f>
        <v>0</v>
      </c>
      <c r="CV11" s="127" t="str">
        <f>IFERROR(VLOOKUP(Table22[[#This Row],[Multiple School Moves (3+)]],'Lookup Values'!$AI$1:$AJ$3,2,FALSE),"0")</f>
        <v>0</v>
      </c>
      <c r="CW11" s="127" t="str">
        <f>IFERROR(VLOOKUP(Table22[[#This Row],[Pregnancy]],'Lookup Values'!$AK$1:$AL$3,2,FALSE),"0")</f>
        <v>0</v>
      </c>
      <c r="CX11" s="127" t="str">
        <f>IFERROR(VLOOKUP(Table22[[#This Row],[Young Parent]],'Lookup Values'!$AM$1:$AN$3,2,FALSE),"0")</f>
        <v>0</v>
      </c>
      <c r="CY11" s="127" t="str">
        <f>IFERROR(VLOOKUP(Table22[[#This Row],[Young Carer]],'Lookup Values'!$AO$1:$AP$3,2,FALSE),"0")</f>
        <v>0</v>
      </c>
      <c r="CZ11" s="127" t="str">
        <f>IFERROR(VLOOKUP(Table22[[#This Row],[CAMHS Involvement]],'Lookup Values'!$AQ$1:$AR$3,2,FALSE),"0")</f>
        <v>0</v>
      </c>
      <c r="DA11" s="127" t="str">
        <f>IFERROR(VLOOKUP(Table22[[#This Row],[Health Condition]],'Lookup Values'!$AS$1:$AT$3,2,FALSE),"0")</f>
        <v>0</v>
      </c>
      <c r="DB11" s="127" t="str">
        <f>IFERROR(VLOOKUP(Table22[[#This Row],[Substance Misuse ]],'Lookup Values'!$AU$1:$AV$3,2,FALSE),"0")</f>
        <v>0</v>
      </c>
      <c r="DC11" s="127" t="str">
        <f>IFERROR(VLOOKUP(Table22[[#This Row],[YOT supervision]],'Lookup Values'!$AW$1:$AX$3,2,FALSE),"0")</f>
        <v>0</v>
      </c>
      <c r="DD11" s="127" t="str">
        <f>IFERROR(VLOOKUP(Table22[[#This Row],[Previous YOT supervision]],'Lookup Values'!$AY$1:$AZ$3,2,FALSE),"0")</f>
        <v>0</v>
      </c>
      <c r="DE11" s="127" t="str">
        <f>IFERROR(VLOOKUP(Table22[[#This Row],[Custody]],'Lookup Values'!$BA$1:$BB$3,2,FALSE),"0")</f>
        <v>0</v>
      </c>
      <c r="DF11" s="127" t="str">
        <f>IFERROR(VLOOKUP(Table22[[#This Row],[KS2 Eng &amp; Maths Ability Profile HAP/MAP/LAP]],'Lookup Values'!$BC$1:$BD$4,2,FALSE),"0")</f>
        <v>0</v>
      </c>
      <c r="DG11" s="127" t="str">
        <f>IFERROR(VLOOKUP(Table22[[#This Row],[Intended Post 16 Destination]],'Lookup Values'!$BG$1:$BH$12,2,FALSE),"0")</f>
        <v>0</v>
      </c>
      <c r="DH11" s="127" t="str">
        <f>IFERROR(VLOOKUP(Table22[[#This Row],[Application submitted (Y/N or number of applications)]],'Lookup Values'!$BI$1:$BJ$3,2,FALSE),"0")</f>
        <v>0</v>
      </c>
      <c r="DI11" s="127" t="str">
        <f>IFERROR(VLOOKUP(Table22[[#This Row],[Provider Name]],'Lookup Values'!$BK$1:$BL$3,2,FALSE),"0")</f>
        <v>0</v>
      </c>
      <c r="DJ11" s="112"/>
      <c r="DK11" s="127" t="str">
        <f>IFERROR(VLOOKUP(Table22[[#This Row],[Offer received (Y/N)]],'Lookup Values'!$BM$1:$BN$3,2,FALSE),"0")</f>
        <v>0</v>
      </c>
      <c r="DL11" s="127" t="str">
        <f>IFERROR(VLOOKUP(Table22[[#This Row],[Poor Behaviour / Attitude / Motivation]],'Lookup Values'!$BO$1:$BP$4,2,FALSE),"0")</f>
        <v>0</v>
      </c>
      <c r="DM11" s="127" t="str">
        <f>IFERROR(VLOOKUP(Table22[[#This Row],[Other known risk factors (1)]],'Lookup Values'!$BQ$1:$BR$10,2,FALSE),"0")</f>
        <v>0</v>
      </c>
      <c r="DN11" s="128" t="str">
        <f>IFERROR(VLOOKUP(Table22[[#This Row],[Other known risk factors (2)]],'Lookup Values'!$BQ$1:$BR$10,2,FALSE),"0")</f>
        <v>0</v>
      </c>
      <c r="DO11" s="127">
        <f>SUM(Table35[[#This Row],[Gender Score]:[Other known risk factors (2) Score]])</f>
        <v>0</v>
      </c>
      <c r="DP11" s="131" t="str">
        <f>CONCATENATE(Table22[[#This Row],[Generated RONI]],Table22[[#This Row],[School RONI]])</f>
        <v>Very Low</v>
      </c>
      <c r="DQ11" s="106"/>
      <c r="DR11" s="106"/>
      <c r="DS11" s="106"/>
      <c r="DT11" s="106"/>
      <c r="DU11" s="106"/>
      <c r="DV11" s="106"/>
      <c r="DW11" s="106"/>
      <c r="DX11" s="106"/>
      <c r="DY11" s="106"/>
      <c r="DZ11" s="106"/>
      <c r="EA11" s="106"/>
      <c r="EB11" s="106"/>
      <c r="EC11" s="106"/>
      <c r="ED11" s="106"/>
      <c r="EE11" s="106"/>
      <c r="EF11" s="106"/>
      <c r="EG11" s="106"/>
    </row>
    <row r="12" spans="1:137" ht="13" x14ac:dyDescent="0.3">
      <c r="A12" s="118"/>
      <c r="B12" s="126"/>
      <c r="C12" s="119"/>
      <c r="D12" s="119"/>
      <c r="E12" s="119"/>
      <c r="F12" s="119"/>
      <c r="G12" s="119"/>
      <c r="H12" s="120"/>
      <c r="I12" s="101"/>
      <c r="J12" s="121"/>
      <c r="K12" s="101"/>
      <c r="L12" s="101"/>
      <c r="M12" s="121"/>
      <c r="N12" s="120"/>
      <c r="O12" s="121"/>
      <c r="P12" s="140"/>
      <c r="Q12" s="140"/>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3"/>
      <c r="AS12" s="123"/>
      <c r="AT12" s="123"/>
      <c r="AU12" s="139" t="str">
        <f>VLOOKUP(Table35[[#This Row],[Risk Rating Score]],'Lookup Values'!$BS$1:$BT$34,2)</f>
        <v>Very Low</v>
      </c>
      <c r="AV12" s="101"/>
      <c r="AW12" s="139" t="str">
        <f>IFERROR(VLOOKUP(Table35[[#This Row],[RONI Match]],'Lookup Values'!$BU$2:$BV$26,2,FALSE),"")</f>
        <v/>
      </c>
      <c r="AX12" s="141"/>
      <c r="AY12" s="101"/>
      <c r="AZ12" s="123"/>
      <c r="BA12" s="119"/>
      <c r="BB12" s="119"/>
      <c r="BC12" s="119"/>
      <c r="BD12" s="119"/>
      <c r="BE12" s="119"/>
      <c r="BF12" s="119"/>
      <c r="BG12" s="119"/>
      <c r="BH12" s="119"/>
      <c r="BI12" s="122"/>
      <c r="BJ12" s="121"/>
      <c r="BK12" s="121"/>
      <c r="BL12" s="122"/>
      <c r="BM12" s="123"/>
      <c r="BN12" s="106"/>
      <c r="BO12" s="106"/>
      <c r="BP12" s="106"/>
      <c r="BQ12" s="106"/>
      <c r="BR12" s="106"/>
      <c r="BS12" s="106"/>
      <c r="BT12" s="106"/>
      <c r="BU12" s="106"/>
      <c r="BV12" s="106"/>
      <c r="BW12" s="106"/>
      <c r="BX12" s="106"/>
      <c r="BY12" s="106"/>
      <c r="BZ12" s="106"/>
      <c r="CA12" s="106"/>
      <c r="CB12" s="106"/>
      <c r="CC12" s="127" t="str">
        <f>IFERROR(VLOOKUP(Table22[[#This Row],[Gender]],'Lookup Values'!$A$1:$B$5,2,FALSE),"0")</f>
        <v>0</v>
      </c>
      <c r="CD12" s="112"/>
      <c r="CE12" s="127" t="str">
        <f>IFERROR(VLOOKUP(Table22[[#This Row],[Year Group]],'Lookup Values'!$C$1:$D$9,2,FALSE),"0")</f>
        <v>0</v>
      </c>
      <c r="CF12" s="127" t="str">
        <f>IFERROR(VLOOKUP(Table22[[#This Row],[School]],'Lookup Values'!$E$1:$E$22,2,FALSE),"0")</f>
        <v>0</v>
      </c>
      <c r="CG12" s="127" t="str">
        <f>IFERROR(VLOOKUP(Table22[[#This Row],[Attending PRU / AP]],'Lookup Values'!$G$1:$H$3,2,FALSE),"0")</f>
        <v>0</v>
      </c>
      <c r="CH12" s="127" t="str">
        <f>IFERROR(VLOOKUP(Table22[[#This Row],[EHE]],'Lookup Values'!$I$1:$J$3,2,FALSE),"0")</f>
        <v>0</v>
      </c>
      <c r="CI12" s="127" t="str">
        <f>IFERROR(VLOOKUP(Table22[[#This Row],[CME]],'Lookup Values'!$K$1:$L$3,2,FALSE),"0")</f>
        <v>0</v>
      </c>
      <c r="CJ12" s="129" t="str">
        <f>IFERROR(VLOOKUP(Table22[[#This Row],[Ethnicity]],'Ethnicity codes'!$H$1:$J$101,3,FALSE),"")</f>
        <v/>
      </c>
      <c r="CK12" s="127" t="str">
        <f>IFERROR(VLOOKUP(Table35[[#This Row],[Ethnicity2]],'Lookup Values'!$M$1:$N$23,2,FALSE),"0")</f>
        <v>0</v>
      </c>
      <c r="CL12" s="127" t="str">
        <f>IFERROR(VLOOKUP(Table35[[#This Row],[Ethnicity2]],'Lookup Values'!$O$1:$P$3,2,FALSE),"0")</f>
        <v>0</v>
      </c>
      <c r="CM12" s="127" t="str">
        <f>IFERROR(VLOOKUP(Table22[[#This Row],[EAL]],'Lookup Values'!$Q$1:$R$3,2,FALSE),"0")</f>
        <v>0</v>
      </c>
      <c r="CN12" s="127" t="str">
        <f>IFERROR(VLOOKUP(Table22[[#This Row],[SEND]],'Lookup Values'!$S$1:$T$6,2,FALSE),"0")</f>
        <v>0</v>
      </c>
      <c r="CO12" s="127" t="str">
        <f>IFERROR(VLOOKUP(Table22[[#This Row],[Pupil Premium]],'Lookup Values'!$U$1:$V$3,2,FALSE),"0")</f>
        <v>0</v>
      </c>
      <c r="CP12" s="127" t="str">
        <f>IFERROR(VLOOKUP(Table22[[#This Row],[LAC / Care Leaver]],'Lookup Values'!$W$1:$X$3,2,FALSE),"0")</f>
        <v>0</v>
      </c>
      <c r="CQ12" s="127" t="str">
        <f>IFERROR(VLOOKUP(Table22[[#This Row],[CP / CIN]],'Lookup Values'!$Y$1:$Z$3,2,FALSE),"0")</f>
        <v>0</v>
      </c>
      <c r="CR12" s="127" t="str">
        <f>IFERROR(VLOOKUP(Table22[[#This Row],[Early Help Referral]],'Lookup Values'!$Y$1:$Z$3,2,FALSE),"0")</f>
        <v>0</v>
      </c>
      <c r="CS12" s="127" t="str">
        <f>IFERROR(VLOOKUP(Table22[[#This Row],[Social Worker]],'Lookup Values'!$Y$1:$Z$3,2,FALSE),"0")</f>
        <v>0</v>
      </c>
      <c r="CT12" s="127" t="str">
        <f>IFERROR(VLOOKUP(Table22[[#This Row],[Exclusion]],'Lookup Values'!$AE$1:$AF$5,2,FALSE),"0")</f>
        <v>0</v>
      </c>
      <c r="CU12" s="127" t="str">
        <f>IFERROR(VLOOKUP(Table22[[#This Row],[Attendance / Absence (&lt;90% PA / &lt;50% SA)]],'Lookup Values'!$AG$1:$AH$4,2,FALSE),"0")</f>
        <v>0</v>
      </c>
      <c r="CV12" s="127" t="str">
        <f>IFERROR(VLOOKUP(Table22[[#This Row],[Multiple School Moves (3+)]],'Lookup Values'!$AI$1:$AJ$3,2,FALSE),"0")</f>
        <v>0</v>
      </c>
      <c r="CW12" s="127" t="str">
        <f>IFERROR(VLOOKUP(Table22[[#This Row],[Pregnancy]],'Lookup Values'!$AK$1:$AL$3,2,FALSE),"0")</f>
        <v>0</v>
      </c>
      <c r="CX12" s="127" t="str">
        <f>IFERROR(VLOOKUP(Table22[[#This Row],[Young Parent]],'Lookup Values'!$AM$1:$AN$3,2,FALSE),"0")</f>
        <v>0</v>
      </c>
      <c r="CY12" s="127" t="str">
        <f>IFERROR(VLOOKUP(Table22[[#This Row],[Young Carer]],'Lookup Values'!$AO$1:$AP$3,2,FALSE),"0")</f>
        <v>0</v>
      </c>
      <c r="CZ12" s="127" t="str">
        <f>IFERROR(VLOOKUP(Table22[[#This Row],[CAMHS Involvement]],'Lookup Values'!$AQ$1:$AR$3,2,FALSE),"0")</f>
        <v>0</v>
      </c>
      <c r="DA12" s="127" t="str">
        <f>IFERROR(VLOOKUP(Table22[[#This Row],[Health Condition]],'Lookup Values'!$AS$1:$AT$3,2,FALSE),"0")</f>
        <v>0</v>
      </c>
      <c r="DB12" s="127" t="str">
        <f>IFERROR(VLOOKUP(Table22[[#This Row],[Substance Misuse ]],'Lookup Values'!$AU$1:$AV$3,2,FALSE),"0")</f>
        <v>0</v>
      </c>
      <c r="DC12" s="127" t="str">
        <f>IFERROR(VLOOKUP(Table22[[#This Row],[YOT supervision]],'Lookup Values'!$AW$1:$AX$3,2,FALSE),"0")</f>
        <v>0</v>
      </c>
      <c r="DD12" s="127" t="str">
        <f>IFERROR(VLOOKUP(Table22[[#This Row],[Previous YOT supervision]],'Lookup Values'!$AY$1:$AZ$3,2,FALSE),"0")</f>
        <v>0</v>
      </c>
      <c r="DE12" s="127" t="str">
        <f>IFERROR(VLOOKUP(Table22[[#This Row],[Custody]],'Lookup Values'!$BA$1:$BB$3,2,FALSE),"0")</f>
        <v>0</v>
      </c>
      <c r="DF12" s="127" t="str">
        <f>IFERROR(VLOOKUP(Table22[[#This Row],[KS2 Eng &amp; Maths Ability Profile HAP/MAP/LAP]],'Lookup Values'!$BC$1:$BD$4,2,FALSE),"0")</f>
        <v>0</v>
      </c>
      <c r="DG12" s="127" t="str">
        <f>IFERROR(VLOOKUP(Table22[[#This Row],[Intended Post 16 Destination]],'Lookup Values'!$BG$1:$BH$12,2,FALSE),"0")</f>
        <v>0</v>
      </c>
      <c r="DH12" s="127" t="str">
        <f>IFERROR(VLOOKUP(Table22[[#This Row],[Application submitted (Y/N or number of applications)]],'Lookup Values'!$BI$1:$BJ$3,2,FALSE),"0")</f>
        <v>0</v>
      </c>
      <c r="DI12" s="127" t="str">
        <f>IFERROR(VLOOKUP(Table22[[#This Row],[Provider Name]],'Lookup Values'!$BK$1:$BL$3,2,FALSE),"0")</f>
        <v>0</v>
      </c>
      <c r="DJ12" s="112"/>
      <c r="DK12" s="127" t="str">
        <f>IFERROR(VLOOKUP(Table22[[#This Row],[Offer received (Y/N)]],'Lookup Values'!$BM$1:$BN$3,2,FALSE),"0")</f>
        <v>0</v>
      </c>
      <c r="DL12" s="127" t="str">
        <f>IFERROR(VLOOKUP(Table22[[#This Row],[Poor Behaviour / Attitude / Motivation]],'Lookup Values'!$BO$1:$BP$4,2,FALSE),"0")</f>
        <v>0</v>
      </c>
      <c r="DM12" s="127" t="str">
        <f>IFERROR(VLOOKUP(Table22[[#This Row],[Other known risk factors (1)]],'Lookup Values'!$BQ$1:$BR$10,2,FALSE),"0")</f>
        <v>0</v>
      </c>
      <c r="DN12" s="128" t="str">
        <f>IFERROR(VLOOKUP(Table22[[#This Row],[Other known risk factors (2)]],'Lookup Values'!$BQ$1:$BR$10,2,FALSE),"0")</f>
        <v>0</v>
      </c>
      <c r="DO12" s="127">
        <f>SUM(Table35[[#This Row],[Gender Score]:[Other known risk factors (2) Score]])</f>
        <v>0</v>
      </c>
      <c r="DP12" s="131" t="str">
        <f>CONCATENATE(Table22[[#This Row],[Generated RONI]],Table22[[#This Row],[School RONI]])</f>
        <v>Very Low</v>
      </c>
      <c r="DQ12" s="106"/>
      <c r="DR12" s="106"/>
      <c r="DS12" s="106"/>
      <c r="DT12" s="106"/>
      <c r="DU12" s="106"/>
      <c r="DV12" s="106"/>
      <c r="DW12" s="106"/>
      <c r="DX12" s="106"/>
      <c r="DY12" s="106"/>
      <c r="DZ12" s="106"/>
      <c r="EA12" s="106"/>
      <c r="EB12" s="106"/>
      <c r="EC12" s="106"/>
      <c r="ED12" s="106"/>
      <c r="EE12" s="106"/>
      <c r="EF12" s="106"/>
      <c r="EG12" s="106"/>
    </row>
    <row r="13" spans="1:137" ht="13" x14ac:dyDescent="0.3">
      <c r="A13" s="118"/>
      <c r="B13" s="126"/>
      <c r="C13" s="119"/>
      <c r="D13" s="119"/>
      <c r="E13" s="119"/>
      <c r="F13" s="119"/>
      <c r="G13" s="119"/>
      <c r="H13" s="120"/>
      <c r="I13" s="101"/>
      <c r="J13" s="121"/>
      <c r="K13" s="101"/>
      <c r="L13" s="101"/>
      <c r="M13" s="121"/>
      <c r="N13" s="120"/>
      <c r="O13" s="121"/>
      <c r="P13" s="140"/>
      <c r="Q13" s="140"/>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3"/>
      <c r="AS13" s="123"/>
      <c r="AT13" s="123"/>
      <c r="AU13" s="139" t="str">
        <f>VLOOKUP(Table35[[#This Row],[Risk Rating Score]],'Lookup Values'!$BS$1:$BT$34,2)</f>
        <v>Very Low</v>
      </c>
      <c r="AV13" s="101"/>
      <c r="AW13" s="139" t="str">
        <f>IFERROR(VLOOKUP(Table35[[#This Row],[RONI Match]],'Lookup Values'!$BU$2:$BV$26,2,FALSE),"")</f>
        <v/>
      </c>
      <c r="AX13" s="141"/>
      <c r="AY13" s="101"/>
      <c r="AZ13" s="123"/>
      <c r="BA13" s="119"/>
      <c r="BB13" s="119"/>
      <c r="BC13" s="119"/>
      <c r="BD13" s="119"/>
      <c r="BE13" s="119"/>
      <c r="BF13" s="119"/>
      <c r="BG13" s="119"/>
      <c r="BH13" s="119"/>
      <c r="BI13" s="122"/>
      <c r="BJ13" s="121"/>
      <c r="BK13" s="121"/>
      <c r="BL13" s="122"/>
      <c r="BM13" s="123"/>
      <c r="BN13" s="106"/>
      <c r="BO13" s="106"/>
      <c r="BP13" s="106"/>
      <c r="BQ13" s="106"/>
      <c r="BR13" s="106"/>
      <c r="BS13" s="106"/>
      <c r="BT13" s="106"/>
      <c r="BU13" s="106"/>
      <c r="BV13" s="106"/>
      <c r="BW13" s="106"/>
      <c r="BX13" s="106"/>
      <c r="BY13" s="106"/>
      <c r="BZ13" s="106"/>
      <c r="CA13" s="106"/>
      <c r="CB13" s="106"/>
      <c r="CC13" s="127" t="str">
        <f>IFERROR(VLOOKUP(Table22[[#This Row],[Gender]],'Lookup Values'!$A$1:$B$5,2,FALSE),"0")</f>
        <v>0</v>
      </c>
      <c r="CD13" s="112"/>
      <c r="CE13" s="127" t="str">
        <f>IFERROR(VLOOKUP(Table22[[#This Row],[Year Group]],'Lookup Values'!$C$1:$D$9,2,FALSE),"0")</f>
        <v>0</v>
      </c>
      <c r="CF13" s="127" t="str">
        <f>IFERROR(VLOOKUP(Table22[[#This Row],[School]],'Lookup Values'!$E$1:$E$22,2,FALSE),"0")</f>
        <v>0</v>
      </c>
      <c r="CG13" s="127" t="str">
        <f>IFERROR(VLOOKUP(Table22[[#This Row],[Attending PRU / AP]],'Lookup Values'!$G$1:$H$3,2,FALSE),"0")</f>
        <v>0</v>
      </c>
      <c r="CH13" s="127" t="str">
        <f>IFERROR(VLOOKUP(Table22[[#This Row],[EHE]],'Lookup Values'!$I$1:$J$3,2,FALSE),"0")</f>
        <v>0</v>
      </c>
      <c r="CI13" s="127" t="str">
        <f>IFERROR(VLOOKUP(Table22[[#This Row],[CME]],'Lookup Values'!$K$1:$L$3,2,FALSE),"0")</f>
        <v>0</v>
      </c>
      <c r="CJ13" s="129" t="str">
        <f>IFERROR(VLOOKUP(Table22[[#This Row],[Ethnicity]],'Ethnicity codes'!$H$1:$J$101,3,FALSE),"")</f>
        <v/>
      </c>
      <c r="CK13" s="127" t="str">
        <f>IFERROR(VLOOKUP(Table35[[#This Row],[Ethnicity2]],'Lookup Values'!$M$1:$N$23,2,FALSE),"0")</f>
        <v>0</v>
      </c>
      <c r="CL13" s="127" t="str">
        <f>IFERROR(VLOOKUP(Table35[[#This Row],[Ethnicity2]],'Lookup Values'!$O$1:$P$3,2,FALSE),"0")</f>
        <v>0</v>
      </c>
      <c r="CM13" s="127" t="str">
        <f>IFERROR(VLOOKUP(Table22[[#This Row],[EAL]],'Lookup Values'!$Q$1:$R$3,2,FALSE),"0")</f>
        <v>0</v>
      </c>
      <c r="CN13" s="127" t="str">
        <f>IFERROR(VLOOKUP(Table22[[#This Row],[SEND]],'Lookup Values'!$S$1:$T$6,2,FALSE),"0")</f>
        <v>0</v>
      </c>
      <c r="CO13" s="127" t="str">
        <f>IFERROR(VLOOKUP(Table22[[#This Row],[Pupil Premium]],'Lookup Values'!$U$1:$V$3,2,FALSE),"0")</f>
        <v>0</v>
      </c>
      <c r="CP13" s="127" t="str">
        <f>IFERROR(VLOOKUP(Table22[[#This Row],[LAC / Care Leaver]],'Lookup Values'!$W$1:$X$3,2,FALSE),"0")</f>
        <v>0</v>
      </c>
      <c r="CQ13" s="127" t="str">
        <f>IFERROR(VLOOKUP(Table22[[#This Row],[CP / CIN]],'Lookup Values'!$Y$1:$Z$3,2,FALSE),"0")</f>
        <v>0</v>
      </c>
      <c r="CR13" s="127" t="str">
        <f>IFERROR(VLOOKUP(Table22[[#This Row],[Early Help Referral]],'Lookup Values'!$Y$1:$Z$3,2,FALSE),"0")</f>
        <v>0</v>
      </c>
      <c r="CS13" s="127" t="str">
        <f>IFERROR(VLOOKUP(Table22[[#This Row],[Social Worker]],'Lookup Values'!$Y$1:$Z$3,2,FALSE),"0")</f>
        <v>0</v>
      </c>
      <c r="CT13" s="127" t="str">
        <f>IFERROR(VLOOKUP(Table22[[#This Row],[Exclusion]],'Lookup Values'!$AE$1:$AF$5,2,FALSE),"0")</f>
        <v>0</v>
      </c>
      <c r="CU13" s="127" t="str">
        <f>IFERROR(VLOOKUP(Table22[[#This Row],[Attendance / Absence (&lt;90% PA / &lt;50% SA)]],'Lookup Values'!$AG$1:$AH$4,2,FALSE),"0")</f>
        <v>0</v>
      </c>
      <c r="CV13" s="127" t="str">
        <f>IFERROR(VLOOKUP(Table22[[#This Row],[Multiple School Moves (3+)]],'Lookup Values'!$AI$1:$AJ$3,2,FALSE),"0")</f>
        <v>0</v>
      </c>
      <c r="CW13" s="127" t="str">
        <f>IFERROR(VLOOKUP(Table22[[#This Row],[Pregnancy]],'Lookup Values'!$AK$1:$AL$3,2,FALSE),"0")</f>
        <v>0</v>
      </c>
      <c r="CX13" s="127" t="str">
        <f>IFERROR(VLOOKUP(Table22[[#This Row],[Young Parent]],'Lookup Values'!$AM$1:$AN$3,2,FALSE),"0")</f>
        <v>0</v>
      </c>
      <c r="CY13" s="127" t="str">
        <f>IFERROR(VLOOKUP(Table22[[#This Row],[Young Carer]],'Lookup Values'!$AO$1:$AP$3,2,FALSE),"0")</f>
        <v>0</v>
      </c>
      <c r="CZ13" s="127" t="str">
        <f>IFERROR(VLOOKUP(Table22[[#This Row],[CAMHS Involvement]],'Lookup Values'!$AQ$1:$AR$3,2,FALSE),"0")</f>
        <v>0</v>
      </c>
      <c r="DA13" s="127" t="str">
        <f>IFERROR(VLOOKUP(Table22[[#This Row],[Health Condition]],'Lookup Values'!$AS$1:$AT$3,2,FALSE),"0")</f>
        <v>0</v>
      </c>
      <c r="DB13" s="127" t="str">
        <f>IFERROR(VLOOKUP(Table22[[#This Row],[Substance Misuse ]],'Lookup Values'!$AU$1:$AV$3,2,FALSE),"0")</f>
        <v>0</v>
      </c>
      <c r="DC13" s="127" t="str">
        <f>IFERROR(VLOOKUP(Table22[[#This Row],[YOT supervision]],'Lookup Values'!$AW$1:$AX$3,2,FALSE),"0")</f>
        <v>0</v>
      </c>
      <c r="DD13" s="127" t="str">
        <f>IFERROR(VLOOKUP(Table22[[#This Row],[Previous YOT supervision]],'Lookup Values'!$AY$1:$AZ$3,2,FALSE),"0")</f>
        <v>0</v>
      </c>
      <c r="DE13" s="127" t="str">
        <f>IFERROR(VLOOKUP(Table22[[#This Row],[Custody]],'Lookup Values'!$BA$1:$BB$3,2,FALSE),"0")</f>
        <v>0</v>
      </c>
      <c r="DF13" s="127" t="str">
        <f>IFERROR(VLOOKUP(Table22[[#This Row],[KS2 Eng &amp; Maths Ability Profile HAP/MAP/LAP]],'Lookup Values'!$BC$1:$BD$4,2,FALSE),"0")</f>
        <v>0</v>
      </c>
      <c r="DG13" s="127" t="str">
        <f>IFERROR(VLOOKUP(Table22[[#This Row],[Intended Post 16 Destination]],'Lookup Values'!$BG$1:$BH$12,2,FALSE),"0")</f>
        <v>0</v>
      </c>
      <c r="DH13" s="127" t="str">
        <f>IFERROR(VLOOKUP(Table22[[#This Row],[Application submitted (Y/N or number of applications)]],'Lookup Values'!$BI$1:$BJ$3,2,FALSE),"0")</f>
        <v>0</v>
      </c>
      <c r="DI13" s="127" t="str">
        <f>IFERROR(VLOOKUP(Table22[[#This Row],[Provider Name]],'Lookup Values'!$BK$1:$BL$3,2,FALSE),"0")</f>
        <v>0</v>
      </c>
      <c r="DJ13" s="112"/>
      <c r="DK13" s="127" t="str">
        <f>IFERROR(VLOOKUP(Table22[[#This Row],[Offer received (Y/N)]],'Lookup Values'!$BM$1:$BN$3,2,FALSE),"0")</f>
        <v>0</v>
      </c>
      <c r="DL13" s="127" t="str">
        <f>IFERROR(VLOOKUP(Table22[[#This Row],[Poor Behaviour / Attitude / Motivation]],'Lookup Values'!$BO$1:$BP$4,2,FALSE),"0")</f>
        <v>0</v>
      </c>
      <c r="DM13" s="127" t="str">
        <f>IFERROR(VLOOKUP(Table22[[#This Row],[Other known risk factors (1)]],'Lookup Values'!$BQ$1:$BR$10,2,FALSE),"0")</f>
        <v>0</v>
      </c>
      <c r="DN13" s="128" t="str">
        <f>IFERROR(VLOOKUP(Table22[[#This Row],[Other known risk factors (2)]],'Lookup Values'!$BQ$1:$BR$10,2,FALSE),"0")</f>
        <v>0</v>
      </c>
      <c r="DO13" s="127">
        <f>SUM(Table35[[#This Row],[Gender Score]:[Other known risk factors (2) Score]])</f>
        <v>0</v>
      </c>
      <c r="DP13" s="131" t="str">
        <f>CONCATENATE(Table22[[#This Row],[Generated RONI]],Table22[[#This Row],[School RONI]])</f>
        <v>Very Low</v>
      </c>
      <c r="DQ13" s="106"/>
      <c r="DR13" s="106"/>
      <c r="DS13" s="106"/>
      <c r="DT13" s="106"/>
      <c r="DU13" s="106"/>
      <c r="DV13" s="106"/>
      <c r="DW13" s="106"/>
      <c r="DX13" s="106"/>
      <c r="DY13" s="106"/>
      <c r="DZ13" s="106"/>
      <c r="EA13" s="106"/>
      <c r="EB13" s="106"/>
      <c r="EC13" s="106"/>
      <c r="ED13" s="106"/>
      <c r="EE13" s="106"/>
      <c r="EF13" s="106"/>
      <c r="EG13" s="106"/>
    </row>
    <row r="14" spans="1:137" ht="13" x14ac:dyDescent="0.3">
      <c r="A14" s="118"/>
      <c r="B14" s="126"/>
      <c r="C14" s="119"/>
      <c r="D14" s="119"/>
      <c r="E14" s="119"/>
      <c r="F14" s="119"/>
      <c r="G14" s="119"/>
      <c r="H14" s="120"/>
      <c r="I14" s="101"/>
      <c r="J14" s="121"/>
      <c r="K14" s="101"/>
      <c r="L14" s="101"/>
      <c r="M14" s="121"/>
      <c r="N14" s="120"/>
      <c r="O14" s="121"/>
      <c r="P14" s="140"/>
      <c r="Q14" s="140"/>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3"/>
      <c r="AS14" s="123"/>
      <c r="AT14" s="123"/>
      <c r="AU14" s="139" t="str">
        <f>VLOOKUP(Table35[[#This Row],[Risk Rating Score]],'Lookup Values'!$BS$1:$BT$34,2)</f>
        <v>Very Low</v>
      </c>
      <c r="AV14" s="101"/>
      <c r="AW14" s="139" t="str">
        <f>IFERROR(VLOOKUP(Table35[[#This Row],[RONI Match]],'Lookup Values'!$BU$2:$BV$26,2,FALSE),"")</f>
        <v/>
      </c>
      <c r="AX14" s="141"/>
      <c r="AY14" s="101"/>
      <c r="AZ14" s="123"/>
      <c r="BA14" s="119"/>
      <c r="BB14" s="119"/>
      <c r="BC14" s="119"/>
      <c r="BD14" s="119"/>
      <c r="BE14" s="119"/>
      <c r="BF14" s="119"/>
      <c r="BG14" s="119"/>
      <c r="BH14" s="119"/>
      <c r="BI14" s="122"/>
      <c r="BJ14" s="121"/>
      <c r="BK14" s="121"/>
      <c r="BL14" s="122"/>
      <c r="BM14" s="123"/>
      <c r="BN14" s="106"/>
      <c r="BO14" s="106"/>
      <c r="BP14" s="106"/>
      <c r="BQ14" s="106"/>
      <c r="BR14" s="106"/>
      <c r="BS14" s="106"/>
      <c r="BT14" s="106"/>
      <c r="BU14" s="106"/>
      <c r="BV14" s="106"/>
      <c r="BW14" s="106"/>
      <c r="BX14" s="106"/>
      <c r="BY14" s="106"/>
      <c r="BZ14" s="106"/>
      <c r="CA14" s="106"/>
      <c r="CB14" s="106"/>
      <c r="CC14" s="127" t="str">
        <f>IFERROR(VLOOKUP(Table22[[#This Row],[Gender]],'Lookup Values'!$A$1:$B$5,2,FALSE),"0")</f>
        <v>0</v>
      </c>
      <c r="CD14" s="112"/>
      <c r="CE14" s="127" t="str">
        <f>IFERROR(VLOOKUP(Table22[[#This Row],[Year Group]],'Lookup Values'!$C$1:$D$9,2,FALSE),"0")</f>
        <v>0</v>
      </c>
      <c r="CF14" s="127" t="str">
        <f>IFERROR(VLOOKUP(Table22[[#This Row],[School]],'Lookup Values'!$E$1:$E$22,2,FALSE),"0")</f>
        <v>0</v>
      </c>
      <c r="CG14" s="127" t="str">
        <f>IFERROR(VLOOKUP(Table22[[#This Row],[Attending PRU / AP]],'Lookup Values'!$G$1:$H$3,2,FALSE),"0")</f>
        <v>0</v>
      </c>
      <c r="CH14" s="127" t="str">
        <f>IFERROR(VLOOKUP(Table22[[#This Row],[EHE]],'Lookup Values'!$I$1:$J$3,2,FALSE),"0")</f>
        <v>0</v>
      </c>
      <c r="CI14" s="127" t="str">
        <f>IFERROR(VLOOKUP(Table22[[#This Row],[CME]],'Lookup Values'!$K$1:$L$3,2,FALSE),"0")</f>
        <v>0</v>
      </c>
      <c r="CJ14" s="129" t="str">
        <f>IFERROR(VLOOKUP(Table22[[#This Row],[Ethnicity]],'Ethnicity codes'!$H$1:$J$101,3,FALSE),"")</f>
        <v/>
      </c>
      <c r="CK14" s="127" t="str">
        <f>IFERROR(VLOOKUP(Table35[[#This Row],[Ethnicity2]],'Lookup Values'!$M$1:$N$23,2,FALSE),"0")</f>
        <v>0</v>
      </c>
      <c r="CL14" s="127" t="str">
        <f>IFERROR(VLOOKUP(Table35[[#This Row],[Ethnicity2]],'Lookup Values'!$O$1:$P$3,2,FALSE),"0")</f>
        <v>0</v>
      </c>
      <c r="CM14" s="127" t="str">
        <f>IFERROR(VLOOKUP(Table22[[#This Row],[EAL]],'Lookup Values'!$Q$1:$R$3,2,FALSE),"0")</f>
        <v>0</v>
      </c>
      <c r="CN14" s="127" t="str">
        <f>IFERROR(VLOOKUP(Table22[[#This Row],[SEND]],'Lookup Values'!$S$1:$T$6,2,FALSE),"0")</f>
        <v>0</v>
      </c>
      <c r="CO14" s="127" t="str">
        <f>IFERROR(VLOOKUP(Table22[[#This Row],[Pupil Premium]],'Lookup Values'!$U$1:$V$3,2,FALSE),"0")</f>
        <v>0</v>
      </c>
      <c r="CP14" s="127" t="str">
        <f>IFERROR(VLOOKUP(Table22[[#This Row],[LAC / Care Leaver]],'Lookup Values'!$W$1:$X$3,2,FALSE),"0")</f>
        <v>0</v>
      </c>
      <c r="CQ14" s="127" t="str">
        <f>IFERROR(VLOOKUP(Table22[[#This Row],[CP / CIN]],'Lookup Values'!$Y$1:$Z$3,2,FALSE),"0")</f>
        <v>0</v>
      </c>
      <c r="CR14" s="127" t="str">
        <f>IFERROR(VLOOKUP(Table22[[#This Row],[Early Help Referral]],'Lookup Values'!$Y$1:$Z$3,2,FALSE),"0")</f>
        <v>0</v>
      </c>
      <c r="CS14" s="127" t="str">
        <f>IFERROR(VLOOKUP(Table22[[#This Row],[Social Worker]],'Lookup Values'!$Y$1:$Z$3,2,FALSE),"0")</f>
        <v>0</v>
      </c>
      <c r="CT14" s="127" t="str">
        <f>IFERROR(VLOOKUP(Table22[[#This Row],[Exclusion]],'Lookup Values'!$AE$1:$AF$5,2,FALSE),"0")</f>
        <v>0</v>
      </c>
      <c r="CU14" s="127" t="str">
        <f>IFERROR(VLOOKUP(Table22[[#This Row],[Attendance / Absence (&lt;90% PA / &lt;50% SA)]],'Lookup Values'!$AG$1:$AH$4,2,FALSE),"0")</f>
        <v>0</v>
      </c>
      <c r="CV14" s="127" t="str">
        <f>IFERROR(VLOOKUP(Table22[[#This Row],[Multiple School Moves (3+)]],'Lookup Values'!$AI$1:$AJ$3,2,FALSE),"0")</f>
        <v>0</v>
      </c>
      <c r="CW14" s="127" t="str">
        <f>IFERROR(VLOOKUP(Table22[[#This Row],[Pregnancy]],'Lookup Values'!$AK$1:$AL$3,2,FALSE),"0")</f>
        <v>0</v>
      </c>
      <c r="CX14" s="127" t="str">
        <f>IFERROR(VLOOKUP(Table22[[#This Row],[Young Parent]],'Lookup Values'!$AM$1:$AN$3,2,FALSE),"0")</f>
        <v>0</v>
      </c>
      <c r="CY14" s="127" t="str">
        <f>IFERROR(VLOOKUP(Table22[[#This Row],[Young Carer]],'Lookup Values'!$AO$1:$AP$3,2,FALSE),"0")</f>
        <v>0</v>
      </c>
      <c r="CZ14" s="127" t="str">
        <f>IFERROR(VLOOKUP(Table22[[#This Row],[CAMHS Involvement]],'Lookup Values'!$AQ$1:$AR$3,2,FALSE),"0")</f>
        <v>0</v>
      </c>
      <c r="DA14" s="127" t="str">
        <f>IFERROR(VLOOKUP(Table22[[#This Row],[Health Condition]],'Lookup Values'!$AS$1:$AT$3,2,FALSE),"0")</f>
        <v>0</v>
      </c>
      <c r="DB14" s="127" t="str">
        <f>IFERROR(VLOOKUP(Table22[[#This Row],[Substance Misuse ]],'Lookup Values'!$AU$1:$AV$3,2,FALSE),"0")</f>
        <v>0</v>
      </c>
      <c r="DC14" s="127" t="str">
        <f>IFERROR(VLOOKUP(Table22[[#This Row],[YOT supervision]],'Lookup Values'!$AW$1:$AX$3,2,FALSE),"0")</f>
        <v>0</v>
      </c>
      <c r="DD14" s="127" t="str">
        <f>IFERROR(VLOOKUP(Table22[[#This Row],[Previous YOT supervision]],'Lookup Values'!$AY$1:$AZ$3,2,FALSE),"0")</f>
        <v>0</v>
      </c>
      <c r="DE14" s="127" t="str">
        <f>IFERROR(VLOOKUP(Table22[[#This Row],[Custody]],'Lookup Values'!$BA$1:$BB$3,2,FALSE),"0")</f>
        <v>0</v>
      </c>
      <c r="DF14" s="127" t="str">
        <f>IFERROR(VLOOKUP(Table22[[#This Row],[KS2 Eng &amp; Maths Ability Profile HAP/MAP/LAP]],'Lookup Values'!$BC$1:$BD$4,2,FALSE),"0")</f>
        <v>0</v>
      </c>
      <c r="DG14" s="127" t="str">
        <f>IFERROR(VLOOKUP(Table22[[#This Row],[Intended Post 16 Destination]],'Lookup Values'!$BG$1:$BH$12,2,FALSE),"0")</f>
        <v>0</v>
      </c>
      <c r="DH14" s="127" t="str">
        <f>IFERROR(VLOOKUP(Table22[[#This Row],[Application submitted (Y/N or number of applications)]],'Lookup Values'!$BI$1:$BJ$3,2,FALSE),"0")</f>
        <v>0</v>
      </c>
      <c r="DI14" s="127" t="str">
        <f>IFERROR(VLOOKUP(Table22[[#This Row],[Provider Name]],'Lookup Values'!$BK$1:$BL$3,2,FALSE),"0")</f>
        <v>0</v>
      </c>
      <c r="DJ14" s="112"/>
      <c r="DK14" s="127" t="str">
        <f>IFERROR(VLOOKUP(Table22[[#This Row],[Offer received (Y/N)]],'Lookup Values'!$BM$1:$BN$3,2,FALSE),"0")</f>
        <v>0</v>
      </c>
      <c r="DL14" s="127" t="str">
        <f>IFERROR(VLOOKUP(Table22[[#This Row],[Poor Behaviour / Attitude / Motivation]],'Lookup Values'!$BO$1:$BP$4,2,FALSE),"0")</f>
        <v>0</v>
      </c>
      <c r="DM14" s="127" t="str">
        <f>IFERROR(VLOOKUP(Table22[[#This Row],[Other known risk factors (1)]],'Lookup Values'!$BQ$1:$BR$10,2,FALSE),"0")</f>
        <v>0</v>
      </c>
      <c r="DN14" s="128" t="str">
        <f>IFERROR(VLOOKUP(Table22[[#This Row],[Other known risk factors (2)]],'Lookup Values'!$BQ$1:$BR$10,2,FALSE),"0")</f>
        <v>0</v>
      </c>
      <c r="DO14" s="127">
        <f>SUM(Table35[[#This Row],[Gender Score]:[Other known risk factors (2) Score]])</f>
        <v>0</v>
      </c>
      <c r="DP14" s="131" t="str">
        <f>CONCATENATE(Table22[[#This Row],[Generated RONI]],Table22[[#This Row],[School RONI]])</f>
        <v>Very Low</v>
      </c>
      <c r="DQ14" s="106"/>
      <c r="DR14" s="106"/>
      <c r="DS14" s="106"/>
      <c r="DT14" s="106"/>
      <c r="DU14" s="106"/>
      <c r="DV14" s="106"/>
      <c r="DW14" s="106"/>
      <c r="DX14" s="106"/>
      <c r="DY14" s="106"/>
      <c r="DZ14" s="106"/>
      <c r="EA14" s="106"/>
      <c r="EB14" s="106"/>
      <c r="EC14" s="106"/>
      <c r="ED14" s="106"/>
      <c r="EE14" s="106"/>
      <c r="EF14" s="106"/>
      <c r="EG14" s="106"/>
    </row>
    <row r="15" spans="1:137" ht="13" x14ac:dyDescent="0.3">
      <c r="A15" s="118"/>
      <c r="B15" s="126"/>
      <c r="C15" s="119"/>
      <c r="D15" s="119"/>
      <c r="E15" s="119"/>
      <c r="F15" s="119"/>
      <c r="G15" s="119"/>
      <c r="H15" s="120"/>
      <c r="I15" s="101"/>
      <c r="J15" s="121"/>
      <c r="K15" s="101"/>
      <c r="L15" s="101"/>
      <c r="M15" s="121"/>
      <c r="N15" s="120"/>
      <c r="O15" s="121"/>
      <c r="P15" s="140"/>
      <c r="Q15" s="140"/>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3"/>
      <c r="AS15" s="123"/>
      <c r="AT15" s="123"/>
      <c r="AU15" s="139" t="str">
        <f>VLOOKUP(Table35[[#This Row],[Risk Rating Score]],'Lookup Values'!$BS$1:$BT$34,2)</f>
        <v>Very Low</v>
      </c>
      <c r="AV15" s="101"/>
      <c r="AW15" s="139" t="str">
        <f>IFERROR(VLOOKUP(Table35[[#This Row],[RONI Match]],'Lookup Values'!$BU$2:$BV$26,2,FALSE),"")</f>
        <v/>
      </c>
      <c r="AX15" s="141"/>
      <c r="AY15" s="101"/>
      <c r="AZ15" s="123"/>
      <c r="BA15" s="119"/>
      <c r="BB15" s="119"/>
      <c r="BC15" s="119"/>
      <c r="BD15" s="119"/>
      <c r="BE15" s="119"/>
      <c r="BF15" s="119"/>
      <c r="BG15" s="119"/>
      <c r="BH15" s="119"/>
      <c r="BI15" s="122"/>
      <c r="BJ15" s="121"/>
      <c r="BK15" s="121"/>
      <c r="BL15" s="122"/>
      <c r="BM15" s="123"/>
      <c r="BN15" s="106"/>
      <c r="BO15" s="106"/>
      <c r="BP15" s="106"/>
      <c r="BQ15" s="106"/>
      <c r="BR15" s="106"/>
      <c r="BS15" s="106"/>
      <c r="BT15" s="106"/>
      <c r="BU15" s="106"/>
      <c r="BV15" s="106"/>
      <c r="BW15" s="106"/>
      <c r="BX15" s="106"/>
      <c r="BY15" s="106"/>
      <c r="BZ15" s="106"/>
      <c r="CA15" s="106"/>
      <c r="CB15" s="106"/>
      <c r="CC15" s="127" t="str">
        <f>IFERROR(VLOOKUP(Table22[[#This Row],[Gender]],'Lookup Values'!$A$1:$B$5,2,FALSE),"0")</f>
        <v>0</v>
      </c>
      <c r="CD15" s="112"/>
      <c r="CE15" s="127" t="str">
        <f>IFERROR(VLOOKUP(Table22[[#This Row],[Year Group]],'Lookup Values'!$C$1:$D$9,2,FALSE),"0")</f>
        <v>0</v>
      </c>
      <c r="CF15" s="127" t="str">
        <f>IFERROR(VLOOKUP(Table22[[#This Row],[School]],'Lookup Values'!$E$1:$E$22,2,FALSE),"0")</f>
        <v>0</v>
      </c>
      <c r="CG15" s="127" t="str">
        <f>IFERROR(VLOOKUP(Table22[[#This Row],[Attending PRU / AP]],'Lookup Values'!$G$1:$H$3,2,FALSE),"0")</f>
        <v>0</v>
      </c>
      <c r="CH15" s="127" t="str">
        <f>IFERROR(VLOOKUP(Table22[[#This Row],[EHE]],'Lookup Values'!$I$1:$J$3,2,FALSE),"0")</f>
        <v>0</v>
      </c>
      <c r="CI15" s="127" t="str">
        <f>IFERROR(VLOOKUP(Table22[[#This Row],[CME]],'Lookup Values'!$K$1:$L$3,2,FALSE),"0")</f>
        <v>0</v>
      </c>
      <c r="CJ15" s="129" t="str">
        <f>IFERROR(VLOOKUP(Table22[[#This Row],[Ethnicity]],'Ethnicity codes'!$H$1:$J$101,3,FALSE),"")</f>
        <v/>
      </c>
      <c r="CK15" s="127" t="str">
        <f>IFERROR(VLOOKUP(Table35[[#This Row],[Ethnicity2]],'Lookup Values'!$M$1:$N$23,2,FALSE),"0")</f>
        <v>0</v>
      </c>
      <c r="CL15" s="127" t="str">
        <f>IFERROR(VLOOKUP(Table35[[#This Row],[Ethnicity2]],'Lookup Values'!$O$1:$P$3,2,FALSE),"0")</f>
        <v>0</v>
      </c>
      <c r="CM15" s="127" t="str">
        <f>IFERROR(VLOOKUP(Table22[[#This Row],[EAL]],'Lookup Values'!$Q$1:$R$3,2,FALSE),"0")</f>
        <v>0</v>
      </c>
      <c r="CN15" s="127" t="str">
        <f>IFERROR(VLOOKUP(Table22[[#This Row],[SEND]],'Lookup Values'!$S$1:$T$6,2,FALSE),"0")</f>
        <v>0</v>
      </c>
      <c r="CO15" s="127" t="str">
        <f>IFERROR(VLOOKUP(Table22[[#This Row],[Pupil Premium]],'Lookup Values'!$U$1:$V$3,2,FALSE),"0")</f>
        <v>0</v>
      </c>
      <c r="CP15" s="127" t="str">
        <f>IFERROR(VLOOKUP(Table22[[#This Row],[LAC / Care Leaver]],'Lookup Values'!$W$1:$X$3,2,FALSE),"0")</f>
        <v>0</v>
      </c>
      <c r="CQ15" s="127" t="str">
        <f>IFERROR(VLOOKUP(Table22[[#This Row],[CP / CIN]],'Lookup Values'!$Y$1:$Z$3,2,FALSE),"0")</f>
        <v>0</v>
      </c>
      <c r="CR15" s="127" t="str">
        <f>IFERROR(VLOOKUP(Table22[[#This Row],[Early Help Referral]],'Lookup Values'!$Y$1:$Z$3,2,FALSE),"0")</f>
        <v>0</v>
      </c>
      <c r="CS15" s="127" t="str">
        <f>IFERROR(VLOOKUP(Table22[[#This Row],[Social Worker]],'Lookup Values'!$Y$1:$Z$3,2,FALSE),"0")</f>
        <v>0</v>
      </c>
      <c r="CT15" s="127" t="str">
        <f>IFERROR(VLOOKUP(Table22[[#This Row],[Exclusion]],'Lookup Values'!$AE$1:$AF$5,2,FALSE),"0")</f>
        <v>0</v>
      </c>
      <c r="CU15" s="127" t="str">
        <f>IFERROR(VLOOKUP(Table22[[#This Row],[Attendance / Absence (&lt;90% PA / &lt;50% SA)]],'Lookup Values'!$AG$1:$AH$4,2,FALSE),"0")</f>
        <v>0</v>
      </c>
      <c r="CV15" s="127" t="str">
        <f>IFERROR(VLOOKUP(Table22[[#This Row],[Multiple School Moves (3+)]],'Lookup Values'!$AI$1:$AJ$3,2,FALSE),"0")</f>
        <v>0</v>
      </c>
      <c r="CW15" s="127" t="str">
        <f>IFERROR(VLOOKUP(Table22[[#This Row],[Pregnancy]],'Lookup Values'!$AK$1:$AL$3,2,FALSE),"0")</f>
        <v>0</v>
      </c>
      <c r="CX15" s="127" t="str">
        <f>IFERROR(VLOOKUP(Table22[[#This Row],[Young Parent]],'Lookup Values'!$AM$1:$AN$3,2,FALSE),"0")</f>
        <v>0</v>
      </c>
      <c r="CY15" s="127" t="str">
        <f>IFERROR(VLOOKUP(Table22[[#This Row],[Young Carer]],'Lookup Values'!$AO$1:$AP$3,2,FALSE),"0")</f>
        <v>0</v>
      </c>
      <c r="CZ15" s="127" t="str">
        <f>IFERROR(VLOOKUP(Table22[[#This Row],[CAMHS Involvement]],'Lookup Values'!$AQ$1:$AR$3,2,FALSE),"0")</f>
        <v>0</v>
      </c>
      <c r="DA15" s="127" t="str">
        <f>IFERROR(VLOOKUP(Table22[[#This Row],[Health Condition]],'Lookup Values'!$AS$1:$AT$3,2,FALSE),"0")</f>
        <v>0</v>
      </c>
      <c r="DB15" s="127" t="str">
        <f>IFERROR(VLOOKUP(Table22[[#This Row],[Substance Misuse ]],'Lookup Values'!$AU$1:$AV$3,2,FALSE),"0")</f>
        <v>0</v>
      </c>
      <c r="DC15" s="127" t="str">
        <f>IFERROR(VLOOKUP(Table22[[#This Row],[YOT supervision]],'Lookup Values'!$AW$1:$AX$3,2,FALSE),"0")</f>
        <v>0</v>
      </c>
      <c r="DD15" s="127" t="str">
        <f>IFERROR(VLOOKUP(Table22[[#This Row],[Previous YOT supervision]],'Lookup Values'!$AY$1:$AZ$3,2,FALSE),"0")</f>
        <v>0</v>
      </c>
      <c r="DE15" s="127" t="str">
        <f>IFERROR(VLOOKUP(Table22[[#This Row],[Custody]],'Lookup Values'!$BA$1:$BB$3,2,FALSE),"0")</f>
        <v>0</v>
      </c>
      <c r="DF15" s="127" t="str">
        <f>IFERROR(VLOOKUP(Table22[[#This Row],[KS2 Eng &amp; Maths Ability Profile HAP/MAP/LAP]],'Lookup Values'!$BC$1:$BD$4,2,FALSE),"0")</f>
        <v>0</v>
      </c>
      <c r="DG15" s="127" t="str">
        <f>IFERROR(VLOOKUP(Table22[[#This Row],[Intended Post 16 Destination]],'Lookup Values'!$BG$1:$BH$12,2,FALSE),"0")</f>
        <v>0</v>
      </c>
      <c r="DH15" s="127" t="str">
        <f>IFERROR(VLOOKUP(Table22[[#This Row],[Application submitted (Y/N or number of applications)]],'Lookup Values'!$BI$1:$BJ$3,2,FALSE),"0")</f>
        <v>0</v>
      </c>
      <c r="DI15" s="127" t="str">
        <f>IFERROR(VLOOKUP(Table22[[#This Row],[Provider Name]],'Lookup Values'!$BK$1:$BL$3,2,FALSE),"0")</f>
        <v>0</v>
      </c>
      <c r="DJ15" s="112"/>
      <c r="DK15" s="127" t="str">
        <f>IFERROR(VLOOKUP(Table22[[#This Row],[Offer received (Y/N)]],'Lookup Values'!$BM$1:$BN$3,2,FALSE),"0")</f>
        <v>0</v>
      </c>
      <c r="DL15" s="127" t="str">
        <f>IFERROR(VLOOKUP(Table22[[#This Row],[Poor Behaviour / Attitude / Motivation]],'Lookup Values'!$BO$1:$BP$4,2,FALSE),"0")</f>
        <v>0</v>
      </c>
      <c r="DM15" s="127" t="str">
        <f>IFERROR(VLOOKUP(Table22[[#This Row],[Other known risk factors (1)]],'Lookup Values'!$BQ$1:$BR$10,2,FALSE),"0")</f>
        <v>0</v>
      </c>
      <c r="DN15" s="128" t="str">
        <f>IFERROR(VLOOKUP(Table22[[#This Row],[Other known risk factors (2)]],'Lookup Values'!$BQ$1:$BR$10,2,FALSE),"0")</f>
        <v>0</v>
      </c>
      <c r="DO15" s="127">
        <f>SUM(Table35[[#This Row],[Gender Score]:[Other known risk factors (2) Score]])</f>
        <v>0</v>
      </c>
      <c r="DP15" s="131" t="str">
        <f>CONCATENATE(Table22[[#This Row],[Generated RONI]],Table22[[#This Row],[School RONI]])</f>
        <v>Very Low</v>
      </c>
      <c r="DQ15" s="106"/>
      <c r="DR15" s="106"/>
      <c r="DS15" s="106"/>
      <c r="DT15" s="106"/>
      <c r="DU15" s="106"/>
      <c r="DV15" s="106"/>
      <c r="DW15" s="106"/>
      <c r="DX15" s="106"/>
      <c r="DY15" s="106"/>
      <c r="DZ15" s="106"/>
      <c r="EA15" s="106"/>
      <c r="EB15" s="106"/>
      <c r="EC15" s="106"/>
      <c r="ED15" s="106"/>
      <c r="EE15" s="106"/>
      <c r="EF15" s="106"/>
      <c r="EG15" s="106"/>
    </row>
    <row r="16" spans="1:137" ht="13" x14ac:dyDescent="0.3">
      <c r="A16" s="118"/>
      <c r="B16" s="126"/>
      <c r="C16" s="119"/>
      <c r="D16" s="119"/>
      <c r="E16" s="119"/>
      <c r="F16" s="119"/>
      <c r="G16" s="119"/>
      <c r="H16" s="120"/>
      <c r="I16" s="101"/>
      <c r="J16" s="121"/>
      <c r="K16" s="101"/>
      <c r="L16" s="101"/>
      <c r="M16" s="121"/>
      <c r="N16" s="120"/>
      <c r="O16" s="121"/>
      <c r="P16" s="140"/>
      <c r="Q16" s="140"/>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3"/>
      <c r="AS16" s="123"/>
      <c r="AT16" s="123"/>
      <c r="AU16" s="139" t="str">
        <f>VLOOKUP(Table35[[#This Row],[Risk Rating Score]],'Lookup Values'!$BS$1:$BT$34,2)</f>
        <v>Very Low</v>
      </c>
      <c r="AV16" s="101"/>
      <c r="AW16" s="139" t="str">
        <f>IFERROR(VLOOKUP(Table35[[#This Row],[RONI Match]],'Lookup Values'!$BU$2:$BV$26,2,FALSE),"")</f>
        <v/>
      </c>
      <c r="AX16" s="141"/>
      <c r="AY16" s="101"/>
      <c r="AZ16" s="123"/>
      <c r="BA16" s="119"/>
      <c r="BB16" s="119"/>
      <c r="BC16" s="119"/>
      <c r="BD16" s="119"/>
      <c r="BE16" s="119"/>
      <c r="BF16" s="119"/>
      <c r="BG16" s="119"/>
      <c r="BH16" s="119"/>
      <c r="BI16" s="122"/>
      <c r="BJ16" s="121"/>
      <c r="BK16" s="121"/>
      <c r="BL16" s="122"/>
      <c r="BM16" s="123"/>
      <c r="BN16" s="106"/>
      <c r="BO16" s="106"/>
      <c r="BP16" s="106"/>
      <c r="BQ16" s="106"/>
      <c r="BR16" s="106"/>
      <c r="BS16" s="106"/>
      <c r="BT16" s="106"/>
      <c r="BU16" s="106"/>
      <c r="BV16" s="106"/>
      <c r="BW16" s="106"/>
      <c r="BX16" s="106"/>
      <c r="BY16" s="106"/>
      <c r="BZ16" s="106"/>
      <c r="CA16" s="106"/>
      <c r="CB16" s="106"/>
      <c r="CC16" s="127" t="str">
        <f>IFERROR(VLOOKUP(Table22[[#This Row],[Gender]],'Lookup Values'!$A$1:$B$5,2,FALSE),"0")</f>
        <v>0</v>
      </c>
      <c r="CD16" s="112"/>
      <c r="CE16" s="127" t="str">
        <f>IFERROR(VLOOKUP(Table22[[#This Row],[Year Group]],'Lookup Values'!$C$1:$D$9,2,FALSE),"0")</f>
        <v>0</v>
      </c>
      <c r="CF16" s="127" t="str">
        <f>IFERROR(VLOOKUP(Table22[[#This Row],[School]],'Lookup Values'!$E$1:$E$22,2,FALSE),"0")</f>
        <v>0</v>
      </c>
      <c r="CG16" s="127" t="str">
        <f>IFERROR(VLOOKUP(Table22[[#This Row],[Attending PRU / AP]],'Lookup Values'!$G$1:$H$3,2,FALSE),"0")</f>
        <v>0</v>
      </c>
      <c r="CH16" s="127" t="str">
        <f>IFERROR(VLOOKUP(Table22[[#This Row],[EHE]],'Lookup Values'!$I$1:$J$3,2,FALSE),"0")</f>
        <v>0</v>
      </c>
      <c r="CI16" s="127" t="str">
        <f>IFERROR(VLOOKUP(Table22[[#This Row],[CME]],'Lookup Values'!$K$1:$L$3,2,FALSE),"0")</f>
        <v>0</v>
      </c>
      <c r="CJ16" s="129" t="str">
        <f>IFERROR(VLOOKUP(Table22[[#This Row],[Ethnicity]],'Ethnicity codes'!$H$1:$J$101,3,FALSE),"")</f>
        <v/>
      </c>
      <c r="CK16" s="127" t="str">
        <f>IFERROR(VLOOKUP(Table35[[#This Row],[Ethnicity2]],'Lookup Values'!$M$1:$N$23,2,FALSE),"0")</f>
        <v>0</v>
      </c>
      <c r="CL16" s="127" t="str">
        <f>IFERROR(VLOOKUP(Table35[[#This Row],[Ethnicity2]],'Lookup Values'!$O$1:$P$3,2,FALSE),"0")</f>
        <v>0</v>
      </c>
      <c r="CM16" s="127" t="str">
        <f>IFERROR(VLOOKUP(Table22[[#This Row],[EAL]],'Lookup Values'!$Q$1:$R$3,2,FALSE),"0")</f>
        <v>0</v>
      </c>
      <c r="CN16" s="127" t="str">
        <f>IFERROR(VLOOKUP(Table22[[#This Row],[SEND]],'Lookup Values'!$S$1:$T$6,2,FALSE),"0")</f>
        <v>0</v>
      </c>
      <c r="CO16" s="127" t="str">
        <f>IFERROR(VLOOKUP(Table22[[#This Row],[Pupil Premium]],'Lookup Values'!$U$1:$V$3,2,FALSE),"0")</f>
        <v>0</v>
      </c>
      <c r="CP16" s="127" t="str">
        <f>IFERROR(VLOOKUP(Table22[[#This Row],[LAC / Care Leaver]],'Lookup Values'!$W$1:$X$3,2,FALSE),"0")</f>
        <v>0</v>
      </c>
      <c r="CQ16" s="127" t="str">
        <f>IFERROR(VLOOKUP(Table22[[#This Row],[CP / CIN]],'Lookup Values'!$Y$1:$Z$3,2,FALSE),"0")</f>
        <v>0</v>
      </c>
      <c r="CR16" s="127" t="str">
        <f>IFERROR(VLOOKUP(Table22[[#This Row],[Early Help Referral]],'Lookup Values'!$Y$1:$Z$3,2,FALSE),"0")</f>
        <v>0</v>
      </c>
      <c r="CS16" s="127" t="str">
        <f>IFERROR(VLOOKUP(Table22[[#This Row],[Social Worker]],'Lookup Values'!$Y$1:$Z$3,2,FALSE),"0")</f>
        <v>0</v>
      </c>
      <c r="CT16" s="127" t="str">
        <f>IFERROR(VLOOKUP(Table22[[#This Row],[Exclusion]],'Lookup Values'!$AE$1:$AF$5,2,FALSE),"0")</f>
        <v>0</v>
      </c>
      <c r="CU16" s="127" t="str">
        <f>IFERROR(VLOOKUP(Table22[[#This Row],[Attendance / Absence (&lt;90% PA / &lt;50% SA)]],'Lookup Values'!$AG$1:$AH$4,2,FALSE),"0")</f>
        <v>0</v>
      </c>
      <c r="CV16" s="127" t="str">
        <f>IFERROR(VLOOKUP(Table22[[#This Row],[Multiple School Moves (3+)]],'Lookup Values'!$AI$1:$AJ$3,2,FALSE),"0")</f>
        <v>0</v>
      </c>
      <c r="CW16" s="127" t="str">
        <f>IFERROR(VLOOKUP(Table22[[#This Row],[Pregnancy]],'Lookup Values'!$AK$1:$AL$3,2,FALSE),"0")</f>
        <v>0</v>
      </c>
      <c r="CX16" s="127" t="str">
        <f>IFERROR(VLOOKUP(Table22[[#This Row],[Young Parent]],'Lookup Values'!$AM$1:$AN$3,2,FALSE),"0")</f>
        <v>0</v>
      </c>
      <c r="CY16" s="127" t="str">
        <f>IFERROR(VLOOKUP(Table22[[#This Row],[Young Carer]],'Lookup Values'!$AO$1:$AP$3,2,FALSE),"0")</f>
        <v>0</v>
      </c>
      <c r="CZ16" s="127" t="str">
        <f>IFERROR(VLOOKUP(Table22[[#This Row],[CAMHS Involvement]],'Lookup Values'!$AQ$1:$AR$3,2,FALSE),"0")</f>
        <v>0</v>
      </c>
      <c r="DA16" s="127" t="str">
        <f>IFERROR(VLOOKUP(Table22[[#This Row],[Health Condition]],'Lookup Values'!$AS$1:$AT$3,2,FALSE),"0")</f>
        <v>0</v>
      </c>
      <c r="DB16" s="127" t="str">
        <f>IFERROR(VLOOKUP(Table22[[#This Row],[Substance Misuse ]],'Lookup Values'!$AU$1:$AV$3,2,FALSE),"0")</f>
        <v>0</v>
      </c>
      <c r="DC16" s="127" t="str">
        <f>IFERROR(VLOOKUP(Table22[[#This Row],[YOT supervision]],'Lookup Values'!$AW$1:$AX$3,2,FALSE),"0")</f>
        <v>0</v>
      </c>
      <c r="DD16" s="127" t="str">
        <f>IFERROR(VLOOKUP(Table22[[#This Row],[Previous YOT supervision]],'Lookup Values'!$AY$1:$AZ$3,2,FALSE),"0")</f>
        <v>0</v>
      </c>
      <c r="DE16" s="127" t="str">
        <f>IFERROR(VLOOKUP(Table22[[#This Row],[Custody]],'Lookup Values'!$BA$1:$BB$3,2,FALSE),"0")</f>
        <v>0</v>
      </c>
      <c r="DF16" s="127" t="str">
        <f>IFERROR(VLOOKUP(Table22[[#This Row],[KS2 Eng &amp; Maths Ability Profile HAP/MAP/LAP]],'Lookup Values'!$BC$1:$BD$4,2,FALSE),"0")</f>
        <v>0</v>
      </c>
      <c r="DG16" s="127" t="str">
        <f>IFERROR(VLOOKUP(Table22[[#This Row],[Intended Post 16 Destination]],'Lookup Values'!$BG$1:$BH$12,2,FALSE),"0")</f>
        <v>0</v>
      </c>
      <c r="DH16" s="127" t="str">
        <f>IFERROR(VLOOKUP(Table22[[#This Row],[Application submitted (Y/N or number of applications)]],'Lookup Values'!$BI$1:$BJ$3,2,FALSE),"0")</f>
        <v>0</v>
      </c>
      <c r="DI16" s="127" t="str">
        <f>IFERROR(VLOOKUP(Table22[[#This Row],[Provider Name]],'Lookup Values'!$BK$1:$BL$3,2,FALSE),"0")</f>
        <v>0</v>
      </c>
      <c r="DJ16" s="112"/>
      <c r="DK16" s="127" t="str">
        <f>IFERROR(VLOOKUP(Table22[[#This Row],[Offer received (Y/N)]],'Lookup Values'!$BM$1:$BN$3,2,FALSE),"0")</f>
        <v>0</v>
      </c>
      <c r="DL16" s="127" t="str">
        <f>IFERROR(VLOOKUP(Table22[[#This Row],[Poor Behaviour / Attitude / Motivation]],'Lookup Values'!$BO$1:$BP$4,2,FALSE),"0")</f>
        <v>0</v>
      </c>
      <c r="DM16" s="127" t="str">
        <f>IFERROR(VLOOKUP(Table22[[#This Row],[Other known risk factors (1)]],'Lookup Values'!$BQ$1:$BR$10,2,FALSE),"0")</f>
        <v>0</v>
      </c>
      <c r="DN16" s="128" t="str">
        <f>IFERROR(VLOOKUP(Table22[[#This Row],[Other known risk factors (2)]],'Lookup Values'!$BQ$1:$BR$10,2,FALSE),"0")</f>
        <v>0</v>
      </c>
      <c r="DO16" s="127">
        <f>SUM(Table35[[#This Row],[Gender Score]:[Other known risk factors (2) Score]])</f>
        <v>0</v>
      </c>
      <c r="DP16" s="131" t="str">
        <f>CONCATENATE(Table22[[#This Row],[Generated RONI]],Table22[[#This Row],[School RONI]])</f>
        <v>Very Low</v>
      </c>
      <c r="DQ16" s="106"/>
      <c r="DR16" s="106"/>
      <c r="DS16" s="106"/>
      <c r="DT16" s="106"/>
      <c r="DU16" s="106"/>
      <c r="DV16" s="106"/>
      <c r="DW16" s="106"/>
      <c r="DX16" s="106"/>
      <c r="DY16" s="106"/>
      <c r="DZ16" s="106"/>
      <c r="EA16" s="106"/>
      <c r="EB16" s="106"/>
      <c r="EC16" s="106"/>
      <c r="ED16" s="106"/>
      <c r="EE16" s="106"/>
      <c r="EF16" s="106"/>
      <c r="EG16" s="106"/>
    </row>
    <row r="17" spans="1:137" ht="13" x14ac:dyDescent="0.3">
      <c r="A17" s="118"/>
      <c r="B17" s="126"/>
      <c r="C17" s="119"/>
      <c r="D17" s="119"/>
      <c r="E17" s="119"/>
      <c r="F17" s="119"/>
      <c r="G17" s="119"/>
      <c r="H17" s="120"/>
      <c r="I17" s="101"/>
      <c r="J17" s="121"/>
      <c r="K17" s="101"/>
      <c r="L17" s="101"/>
      <c r="M17" s="121"/>
      <c r="N17" s="120"/>
      <c r="O17" s="121"/>
      <c r="P17" s="140"/>
      <c r="Q17" s="140"/>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3"/>
      <c r="AS17" s="123"/>
      <c r="AT17" s="123"/>
      <c r="AU17" s="139" t="str">
        <f>VLOOKUP(Table35[[#This Row],[Risk Rating Score]],'Lookup Values'!$BS$1:$BT$34,2)</f>
        <v>Very Low</v>
      </c>
      <c r="AV17" s="101"/>
      <c r="AW17" s="139" t="str">
        <f>IFERROR(VLOOKUP(Table35[[#This Row],[RONI Match]],'Lookup Values'!$BU$2:$BV$26,2,FALSE),"")</f>
        <v/>
      </c>
      <c r="AX17" s="141"/>
      <c r="AY17" s="101"/>
      <c r="AZ17" s="123"/>
      <c r="BA17" s="119"/>
      <c r="BB17" s="119"/>
      <c r="BC17" s="119"/>
      <c r="BD17" s="119"/>
      <c r="BE17" s="119"/>
      <c r="BF17" s="119"/>
      <c r="BG17" s="119"/>
      <c r="BH17" s="119"/>
      <c r="BI17" s="122"/>
      <c r="BJ17" s="121"/>
      <c r="BK17" s="121"/>
      <c r="BL17" s="122"/>
      <c r="BM17" s="123"/>
      <c r="BN17" s="106"/>
      <c r="BO17" s="106"/>
      <c r="BP17" s="106"/>
      <c r="BQ17" s="106"/>
      <c r="BR17" s="106"/>
      <c r="BS17" s="106"/>
      <c r="BT17" s="106"/>
      <c r="BU17" s="106"/>
      <c r="BV17" s="106"/>
      <c r="BW17" s="106"/>
      <c r="BX17" s="106"/>
      <c r="BY17" s="106"/>
      <c r="BZ17" s="106"/>
      <c r="CA17" s="106"/>
      <c r="CB17" s="106"/>
      <c r="CC17" s="127" t="str">
        <f>IFERROR(VLOOKUP(Table22[[#This Row],[Gender]],'Lookup Values'!$A$1:$B$5,2,FALSE),"0")</f>
        <v>0</v>
      </c>
      <c r="CD17" s="112"/>
      <c r="CE17" s="127" t="str">
        <f>IFERROR(VLOOKUP(Table22[[#This Row],[Year Group]],'Lookup Values'!$C$1:$D$9,2,FALSE),"0")</f>
        <v>0</v>
      </c>
      <c r="CF17" s="127" t="str">
        <f>IFERROR(VLOOKUP(Table22[[#This Row],[School]],'Lookup Values'!$E$1:$E$22,2,FALSE),"0")</f>
        <v>0</v>
      </c>
      <c r="CG17" s="127" t="str">
        <f>IFERROR(VLOOKUP(Table22[[#This Row],[Attending PRU / AP]],'Lookup Values'!$G$1:$H$3,2,FALSE),"0")</f>
        <v>0</v>
      </c>
      <c r="CH17" s="127" t="str">
        <f>IFERROR(VLOOKUP(Table22[[#This Row],[EHE]],'Lookup Values'!$I$1:$J$3,2,FALSE),"0")</f>
        <v>0</v>
      </c>
      <c r="CI17" s="127" t="str">
        <f>IFERROR(VLOOKUP(Table22[[#This Row],[CME]],'Lookup Values'!$K$1:$L$3,2,FALSE),"0")</f>
        <v>0</v>
      </c>
      <c r="CJ17" s="129" t="str">
        <f>IFERROR(VLOOKUP(Table22[[#This Row],[Ethnicity]],'Ethnicity codes'!$H$1:$J$101,3,FALSE),"")</f>
        <v/>
      </c>
      <c r="CK17" s="127" t="str">
        <f>IFERROR(VLOOKUP(Table35[[#This Row],[Ethnicity2]],'Lookup Values'!$M$1:$N$23,2,FALSE),"0")</f>
        <v>0</v>
      </c>
      <c r="CL17" s="127" t="str">
        <f>IFERROR(VLOOKUP(Table35[[#This Row],[Ethnicity2]],'Lookup Values'!$O$1:$P$3,2,FALSE),"0")</f>
        <v>0</v>
      </c>
      <c r="CM17" s="127" t="str">
        <f>IFERROR(VLOOKUP(Table22[[#This Row],[EAL]],'Lookup Values'!$Q$1:$R$3,2,FALSE),"0")</f>
        <v>0</v>
      </c>
      <c r="CN17" s="127" t="str">
        <f>IFERROR(VLOOKUP(Table22[[#This Row],[SEND]],'Lookup Values'!$S$1:$T$6,2,FALSE),"0")</f>
        <v>0</v>
      </c>
      <c r="CO17" s="127" t="str">
        <f>IFERROR(VLOOKUP(Table22[[#This Row],[Pupil Premium]],'Lookup Values'!$U$1:$V$3,2,FALSE),"0")</f>
        <v>0</v>
      </c>
      <c r="CP17" s="127" t="str">
        <f>IFERROR(VLOOKUP(Table22[[#This Row],[LAC / Care Leaver]],'Lookup Values'!$W$1:$X$3,2,FALSE),"0")</f>
        <v>0</v>
      </c>
      <c r="CQ17" s="127" t="str">
        <f>IFERROR(VLOOKUP(Table22[[#This Row],[CP / CIN]],'Lookup Values'!$Y$1:$Z$3,2,FALSE),"0")</f>
        <v>0</v>
      </c>
      <c r="CR17" s="127" t="str">
        <f>IFERROR(VLOOKUP(Table22[[#This Row],[Early Help Referral]],'Lookup Values'!$Y$1:$Z$3,2,FALSE),"0")</f>
        <v>0</v>
      </c>
      <c r="CS17" s="127" t="str">
        <f>IFERROR(VLOOKUP(Table22[[#This Row],[Social Worker]],'Lookup Values'!$Y$1:$Z$3,2,FALSE),"0")</f>
        <v>0</v>
      </c>
      <c r="CT17" s="127" t="str">
        <f>IFERROR(VLOOKUP(Table22[[#This Row],[Exclusion]],'Lookup Values'!$AE$1:$AF$5,2,FALSE),"0")</f>
        <v>0</v>
      </c>
      <c r="CU17" s="127" t="str">
        <f>IFERROR(VLOOKUP(Table22[[#This Row],[Attendance / Absence (&lt;90% PA / &lt;50% SA)]],'Lookup Values'!$AG$1:$AH$4,2,FALSE),"0")</f>
        <v>0</v>
      </c>
      <c r="CV17" s="127" t="str">
        <f>IFERROR(VLOOKUP(Table22[[#This Row],[Multiple School Moves (3+)]],'Lookup Values'!$AI$1:$AJ$3,2,FALSE),"0")</f>
        <v>0</v>
      </c>
      <c r="CW17" s="127" t="str">
        <f>IFERROR(VLOOKUP(Table22[[#This Row],[Pregnancy]],'Lookup Values'!$AK$1:$AL$3,2,FALSE),"0")</f>
        <v>0</v>
      </c>
      <c r="CX17" s="127" t="str">
        <f>IFERROR(VLOOKUP(Table22[[#This Row],[Young Parent]],'Lookup Values'!$AM$1:$AN$3,2,FALSE),"0")</f>
        <v>0</v>
      </c>
      <c r="CY17" s="127" t="str">
        <f>IFERROR(VLOOKUP(Table22[[#This Row],[Young Carer]],'Lookup Values'!$AO$1:$AP$3,2,FALSE),"0")</f>
        <v>0</v>
      </c>
      <c r="CZ17" s="127" t="str">
        <f>IFERROR(VLOOKUP(Table22[[#This Row],[CAMHS Involvement]],'Lookup Values'!$AQ$1:$AR$3,2,FALSE),"0")</f>
        <v>0</v>
      </c>
      <c r="DA17" s="127" t="str">
        <f>IFERROR(VLOOKUP(Table22[[#This Row],[Health Condition]],'Lookup Values'!$AS$1:$AT$3,2,FALSE),"0")</f>
        <v>0</v>
      </c>
      <c r="DB17" s="127" t="str">
        <f>IFERROR(VLOOKUP(Table22[[#This Row],[Substance Misuse ]],'Lookup Values'!$AU$1:$AV$3,2,FALSE),"0")</f>
        <v>0</v>
      </c>
      <c r="DC17" s="127" t="str">
        <f>IFERROR(VLOOKUP(Table22[[#This Row],[YOT supervision]],'Lookup Values'!$AW$1:$AX$3,2,FALSE),"0")</f>
        <v>0</v>
      </c>
      <c r="DD17" s="127" t="str">
        <f>IFERROR(VLOOKUP(Table22[[#This Row],[Previous YOT supervision]],'Lookup Values'!$AY$1:$AZ$3,2,FALSE),"0")</f>
        <v>0</v>
      </c>
      <c r="DE17" s="127" t="str">
        <f>IFERROR(VLOOKUP(Table22[[#This Row],[Custody]],'Lookup Values'!$BA$1:$BB$3,2,FALSE),"0")</f>
        <v>0</v>
      </c>
      <c r="DF17" s="127" t="str">
        <f>IFERROR(VLOOKUP(Table22[[#This Row],[KS2 Eng &amp; Maths Ability Profile HAP/MAP/LAP]],'Lookup Values'!$BC$1:$BD$4,2,FALSE),"0")</f>
        <v>0</v>
      </c>
      <c r="DG17" s="127" t="str">
        <f>IFERROR(VLOOKUP(Table22[[#This Row],[Intended Post 16 Destination]],'Lookup Values'!$BG$1:$BH$12,2,FALSE),"0")</f>
        <v>0</v>
      </c>
      <c r="DH17" s="127" t="str">
        <f>IFERROR(VLOOKUP(Table22[[#This Row],[Application submitted (Y/N or number of applications)]],'Lookup Values'!$BI$1:$BJ$3,2,FALSE),"0")</f>
        <v>0</v>
      </c>
      <c r="DI17" s="127" t="str">
        <f>IFERROR(VLOOKUP(Table22[[#This Row],[Provider Name]],'Lookup Values'!$BK$1:$BL$3,2,FALSE),"0")</f>
        <v>0</v>
      </c>
      <c r="DJ17" s="112"/>
      <c r="DK17" s="127" t="str">
        <f>IFERROR(VLOOKUP(Table22[[#This Row],[Offer received (Y/N)]],'Lookup Values'!$BM$1:$BN$3,2,FALSE),"0")</f>
        <v>0</v>
      </c>
      <c r="DL17" s="127" t="str">
        <f>IFERROR(VLOOKUP(Table22[[#This Row],[Poor Behaviour / Attitude / Motivation]],'Lookup Values'!$BO$1:$BP$4,2,FALSE),"0")</f>
        <v>0</v>
      </c>
      <c r="DM17" s="127" t="str">
        <f>IFERROR(VLOOKUP(Table22[[#This Row],[Other known risk factors (1)]],'Lookup Values'!$BQ$1:$BR$10,2,FALSE),"0")</f>
        <v>0</v>
      </c>
      <c r="DN17" s="128" t="str">
        <f>IFERROR(VLOOKUP(Table22[[#This Row],[Other known risk factors (2)]],'Lookup Values'!$BQ$1:$BR$10,2,FALSE),"0")</f>
        <v>0</v>
      </c>
      <c r="DO17" s="127">
        <f>SUM(Table35[[#This Row],[Gender Score]:[Other known risk factors (2) Score]])</f>
        <v>0</v>
      </c>
      <c r="DP17" s="131" t="str">
        <f>CONCATENATE(Table22[[#This Row],[Generated RONI]],Table22[[#This Row],[School RONI]])</f>
        <v>Very Low</v>
      </c>
      <c r="DQ17" s="106"/>
      <c r="DR17" s="106"/>
      <c r="DS17" s="106"/>
      <c r="DT17" s="106"/>
      <c r="DU17" s="106"/>
      <c r="DV17" s="106"/>
      <c r="DW17" s="106"/>
      <c r="DX17" s="106"/>
      <c r="DY17" s="106"/>
      <c r="DZ17" s="106"/>
      <c r="EA17" s="106"/>
      <c r="EB17" s="106"/>
      <c r="EC17" s="106"/>
      <c r="ED17" s="106"/>
      <c r="EE17" s="106"/>
      <c r="EF17" s="106"/>
      <c r="EG17" s="106"/>
    </row>
    <row r="18" spans="1:137" ht="13" x14ac:dyDescent="0.3">
      <c r="A18" s="118"/>
      <c r="B18" s="126"/>
      <c r="C18" s="119"/>
      <c r="D18" s="119"/>
      <c r="E18" s="119"/>
      <c r="F18" s="119"/>
      <c r="G18" s="119"/>
      <c r="H18" s="120"/>
      <c r="I18" s="101"/>
      <c r="J18" s="121"/>
      <c r="K18" s="101"/>
      <c r="L18" s="101"/>
      <c r="M18" s="121"/>
      <c r="N18" s="120"/>
      <c r="O18" s="121"/>
      <c r="P18" s="140"/>
      <c r="Q18" s="140"/>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3"/>
      <c r="AS18" s="123"/>
      <c r="AT18" s="123"/>
      <c r="AU18" s="139" t="str">
        <f>VLOOKUP(Table35[[#This Row],[Risk Rating Score]],'Lookup Values'!$BS$1:$BT$34,2)</f>
        <v>Very Low</v>
      </c>
      <c r="AV18" s="101"/>
      <c r="AW18" s="139" t="str">
        <f>IFERROR(VLOOKUP(Table35[[#This Row],[RONI Match]],'Lookup Values'!$BU$2:$BV$26,2,FALSE),"")</f>
        <v/>
      </c>
      <c r="AX18" s="141"/>
      <c r="AY18" s="101"/>
      <c r="AZ18" s="123"/>
      <c r="BA18" s="119"/>
      <c r="BB18" s="119"/>
      <c r="BC18" s="119"/>
      <c r="BD18" s="119"/>
      <c r="BE18" s="119"/>
      <c r="BF18" s="119"/>
      <c r="BG18" s="119"/>
      <c r="BH18" s="119"/>
      <c r="BI18" s="122"/>
      <c r="BJ18" s="121"/>
      <c r="BK18" s="121"/>
      <c r="BL18" s="122"/>
      <c r="BM18" s="123"/>
      <c r="BN18" s="106"/>
      <c r="BO18" s="106"/>
      <c r="BP18" s="106"/>
      <c r="BQ18" s="106"/>
      <c r="BR18" s="106"/>
      <c r="BS18" s="106"/>
      <c r="BT18" s="106"/>
      <c r="BU18" s="106"/>
      <c r="BV18" s="106"/>
      <c r="BW18" s="106"/>
      <c r="BX18" s="106"/>
      <c r="BY18" s="106"/>
      <c r="BZ18" s="106"/>
      <c r="CA18" s="106"/>
      <c r="CB18" s="106"/>
      <c r="CC18" s="127" t="str">
        <f>IFERROR(VLOOKUP(Table22[[#This Row],[Gender]],'Lookup Values'!$A$1:$B$5,2,FALSE),"0")</f>
        <v>0</v>
      </c>
      <c r="CD18" s="112"/>
      <c r="CE18" s="127" t="str">
        <f>IFERROR(VLOOKUP(Table22[[#This Row],[Year Group]],'Lookup Values'!$C$1:$D$9,2,FALSE),"0")</f>
        <v>0</v>
      </c>
      <c r="CF18" s="127" t="str">
        <f>IFERROR(VLOOKUP(Table22[[#This Row],[School]],'Lookup Values'!$E$1:$E$22,2,FALSE),"0")</f>
        <v>0</v>
      </c>
      <c r="CG18" s="127" t="str">
        <f>IFERROR(VLOOKUP(Table22[[#This Row],[Attending PRU / AP]],'Lookup Values'!$G$1:$H$3,2,FALSE),"0")</f>
        <v>0</v>
      </c>
      <c r="CH18" s="127" t="str">
        <f>IFERROR(VLOOKUP(Table22[[#This Row],[EHE]],'Lookup Values'!$I$1:$J$3,2,FALSE),"0")</f>
        <v>0</v>
      </c>
      <c r="CI18" s="127" t="str">
        <f>IFERROR(VLOOKUP(Table22[[#This Row],[CME]],'Lookup Values'!$K$1:$L$3,2,FALSE),"0")</f>
        <v>0</v>
      </c>
      <c r="CJ18" s="129" t="str">
        <f>IFERROR(VLOOKUP(Table22[[#This Row],[Ethnicity]],'Ethnicity codes'!$H$1:$J$101,3,FALSE),"")</f>
        <v/>
      </c>
      <c r="CK18" s="127" t="str">
        <f>IFERROR(VLOOKUP(Table35[[#This Row],[Ethnicity2]],'Lookup Values'!$M$1:$N$23,2,FALSE),"0")</f>
        <v>0</v>
      </c>
      <c r="CL18" s="127" t="str">
        <f>IFERROR(VLOOKUP(Table35[[#This Row],[Ethnicity2]],'Lookup Values'!$O$1:$P$3,2,FALSE),"0")</f>
        <v>0</v>
      </c>
      <c r="CM18" s="127" t="str">
        <f>IFERROR(VLOOKUP(Table22[[#This Row],[EAL]],'Lookup Values'!$Q$1:$R$3,2,FALSE),"0")</f>
        <v>0</v>
      </c>
      <c r="CN18" s="127" t="str">
        <f>IFERROR(VLOOKUP(Table22[[#This Row],[SEND]],'Lookup Values'!$S$1:$T$6,2,FALSE),"0")</f>
        <v>0</v>
      </c>
      <c r="CO18" s="127" t="str">
        <f>IFERROR(VLOOKUP(Table22[[#This Row],[Pupil Premium]],'Lookup Values'!$U$1:$V$3,2,FALSE),"0")</f>
        <v>0</v>
      </c>
      <c r="CP18" s="127" t="str">
        <f>IFERROR(VLOOKUP(Table22[[#This Row],[LAC / Care Leaver]],'Lookup Values'!$W$1:$X$3,2,FALSE),"0")</f>
        <v>0</v>
      </c>
      <c r="CQ18" s="127" t="str">
        <f>IFERROR(VLOOKUP(Table22[[#This Row],[CP / CIN]],'Lookup Values'!$Y$1:$Z$3,2,FALSE),"0")</f>
        <v>0</v>
      </c>
      <c r="CR18" s="127" t="str">
        <f>IFERROR(VLOOKUP(Table22[[#This Row],[Early Help Referral]],'Lookup Values'!$Y$1:$Z$3,2,FALSE),"0")</f>
        <v>0</v>
      </c>
      <c r="CS18" s="127" t="str">
        <f>IFERROR(VLOOKUP(Table22[[#This Row],[Social Worker]],'Lookup Values'!$Y$1:$Z$3,2,FALSE),"0")</f>
        <v>0</v>
      </c>
      <c r="CT18" s="127" t="str">
        <f>IFERROR(VLOOKUP(Table22[[#This Row],[Exclusion]],'Lookup Values'!$AE$1:$AF$5,2,FALSE),"0")</f>
        <v>0</v>
      </c>
      <c r="CU18" s="127" t="str">
        <f>IFERROR(VLOOKUP(Table22[[#This Row],[Attendance / Absence (&lt;90% PA / &lt;50% SA)]],'Lookup Values'!$AG$1:$AH$4,2,FALSE),"0")</f>
        <v>0</v>
      </c>
      <c r="CV18" s="127" t="str">
        <f>IFERROR(VLOOKUP(Table22[[#This Row],[Multiple School Moves (3+)]],'Lookup Values'!$AI$1:$AJ$3,2,FALSE),"0")</f>
        <v>0</v>
      </c>
      <c r="CW18" s="127" t="str">
        <f>IFERROR(VLOOKUP(Table22[[#This Row],[Pregnancy]],'Lookup Values'!$AK$1:$AL$3,2,FALSE),"0")</f>
        <v>0</v>
      </c>
      <c r="CX18" s="127" t="str">
        <f>IFERROR(VLOOKUP(Table22[[#This Row],[Young Parent]],'Lookup Values'!$AM$1:$AN$3,2,FALSE),"0")</f>
        <v>0</v>
      </c>
      <c r="CY18" s="127" t="str">
        <f>IFERROR(VLOOKUP(Table22[[#This Row],[Young Carer]],'Lookup Values'!$AO$1:$AP$3,2,FALSE),"0")</f>
        <v>0</v>
      </c>
      <c r="CZ18" s="127" t="str">
        <f>IFERROR(VLOOKUP(Table22[[#This Row],[CAMHS Involvement]],'Lookup Values'!$AQ$1:$AR$3,2,FALSE),"0")</f>
        <v>0</v>
      </c>
      <c r="DA18" s="127" t="str">
        <f>IFERROR(VLOOKUP(Table22[[#This Row],[Health Condition]],'Lookup Values'!$AS$1:$AT$3,2,FALSE),"0")</f>
        <v>0</v>
      </c>
      <c r="DB18" s="127" t="str">
        <f>IFERROR(VLOOKUP(Table22[[#This Row],[Substance Misuse ]],'Lookup Values'!$AU$1:$AV$3,2,FALSE),"0")</f>
        <v>0</v>
      </c>
      <c r="DC18" s="127" t="str">
        <f>IFERROR(VLOOKUP(Table22[[#This Row],[YOT supervision]],'Lookup Values'!$AW$1:$AX$3,2,FALSE),"0")</f>
        <v>0</v>
      </c>
      <c r="DD18" s="127" t="str">
        <f>IFERROR(VLOOKUP(Table22[[#This Row],[Previous YOT supervision]],'Lookup Values'!$AY$1:$AZ$3,2,FALSE),"0")</f>
        <v>0</v>
      </c>
      <c r="DE18" s="127" t="str">
        <f>IFERROR(VLOOKUP(Table22[[#This Row],[Custody]],'Lookup Values'!$BA$1:$BB$3,2,FALSE),"0")</f>
        <v>0</v>
      </c>
      <c r="DF18" s="127" t="str">
        <f>IFERROR(VLOOKUP(Table22[[#This Row],[KS2 Eng &amp; Maths Ability Profile HAP/MAP/LAP]],'Lookup Values'!$BC$1:$BD$4,2,FALSE),"0")</f>
        <v>0</v>
      </c>
      <c r="DG18" s="127" t="str">
        <f>IFERROR(VLOOKUP(Table22[[#This Row],[Intended Post 16 Destination]],'Lookup Values'!$BG$1:$BH$12,2,FALSE),"0")</f>
        <v>0</v>
      </c>
      <c r="DH18" s="127" t="str">
        <f>IFERROR(VLOOKUP(Table22[[#This Row],[Application submitted (Y/N or number of applications)]],'Lookup Values'!$BI$1:$BJ$3,2,FALSE),"0")</f>
        <v>0</v>
      </c>
      <c r="DI18" s="127" t="str">
        <f>IFERROR(VLOOKUP(Table22[[#This Row],[Provider Name]],'Lookup Values'!$BK$1:$BL$3,2,FALSE),"0")</f>
        <v>0</v>
      </c>
      <c r="DJ18" s="112"/>
      <c r="DK18" s="127" t="str">
        <f>IFERROR(VLOOKUP(Table22[[#This Row],[Offer received (Y/N)]],'Lookup Values'!$BM$1:$BN$3,2,FALSE),"0")</f>
        <v>0</v>
      </c>
      <c r="DL18" s="127" t="str">
        <f>IFERROR(VLOOKUP(Table22[[#This Row],[Poor Behaviour / Attitude / Motivation]],'Lookup Values'!$BO$1:$BP$4,2,FALSE),"0")</f>
        <v>0</v>
      </c>
      <c r="DM18" s="127" t="str">
        <f>IFERROR(VLOOKUP(Table22[[#This Row],[Other known risk factors (1)]],'Lookup Values'!$BQ$1:$BR$10,2,FALSE),"0")</f>
        <v>0</v>
      </c>
      <c r="DN18" s="128" t="str">
        <f>IFERROR(VLOOKUP(Table22[[#This Row],[Other known risk factors (2)]],'Lookup Values'!$BQ$1:$BR$10,2,FALSE),"0")</f>
        <v>0</v>
      </c>
      <c r="DO18" s="127">
        <f>SUM(Table35[[#This Row],[Gender Score]:[Other known risk factors (2) Score]])</f>
        <v>0</v>
      </c>
      <c r="DP18" s="131" t="str">
        <f>CONCATENATE(Table22[[#This Row],[Generated RONI]],Table22[[#This Row],[School RONI]])</f>
        <v>Very Low</v>
      </c>
      <c r="DQ18" s="106"/>
      <c r="DR18" s="106"/>
      <c r="DS18" s="106"/>
      <c r="DT18" s="106"/>
      <c r="DU18" s="106"/>
      <c r="DV18" s="106"/>
      <c r="DW18" s="106"/>
      <c r="DX18" s="106"/>
      <c r="DY18" s="106"/>
      <c r="DZ18" s="106"/>
      <c r="EA18" s="106"/>
      <c r="EB18" s="106"/>
      <c r="EC18" s="106"/>
      <c r="ED18" s="106"/>
      <c r="EE18" s="106"/>
      <c r="EF18" s="106"/>
      <c r="EG18" s="106"/>
    </row>
    <row r="19" spans="1:137" ht="13" x14ac:dyDescent="0.3">
      <c r="A19" s="118"/>
      <c r="B19" s="126"/>
      <c r="C19" s="119"/>
      <c r="D19" s="119"/>
      <c r="E19" s="119"/>
      <c r="F19" s="119"/>
      <c r="G19" s="119"/>
      <c r="H19" s="120"/>
      <c r="I19" s="101"/>
      <c r="J19" s="121"/>
      <c r="K19" s="101"/>
      <c r="L19" s="101"/>
      <c r="M19" s="121"/>
      <c r="N19" s="120"/>
      <c r="O19" s="121"/>
      <c r="P19" s="140"/>
      <c r="Q19" s="140"/>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3"/>
      <c r="AS19" s="123"/>
      <c r="AT19" s="123"/>
      <c r="AU19" s="139" t="str">
        <f>VLOOKUP(Table35[[#This Row],[Risk Rating Score]],'Lookup Values'!$BS$1:$BT$34,2)</f>
        <v>Very Low</v>
      </c>
      <c r="AV19" s="101"/>
      <c r="AW19" s="139" t="str">
        <f>IFERROR(VLOOKUP(Table35[[#This Row],[RONI Match]],'Lookup Values'!$BU$2:$BV$26,2,FALSE),"")</f>
        <v/>
      </c>
      <c r="AX19" s="141"/>
      <c r="AY19" s="101"/>
      <c r="AZ19" s="123"/>
      <c r="BA19" s="119"/>
      <c r="BB19" s="119"/>
      <c r="BC19" s="119"/>
      <c r="BD19" s="119"/>
      <c r="BE19" s="119"/>
      <c r="BF19" s="119"/>
      <c r="BG19" s="119"/>
      <c r="BH19" s="119"/>
      <c r="BI19" s="122"/>
      <c r="BJ19" s="121"/>
      <c r="BK19" s="121"/>
      <c r="BL19" s="122"/>
      <c r="BM19" s="123"/>
      <c r="BN19" s="106"/>
      <c r="BO19" s="106"/>
      <c r="BP19" s="106"/>
      <c r="BQ19" s="106"/>
      <c r="BR19" s="106"/>
      <c r="BS19" s="106"/>
      <c r="BT19" s="106"/>
      <c r="BU19" s="106"/>
      <c r="BV19" s="106"/>
      <c r="BW19" s="106"/>
      <c r="BX19" s="106"/>
      <c r="BY19" s="106"/>
      <c r="BZ19" s="106"/>
      <c r="CA19" s="106"/>
      <c r="CB19" s="106"/>
      <c r="CC19" s="127" t="str">
        <f>IFERROR(VLOOKUP(Table22[[#This Row],[Gender]],'Lookup Values'!$A$1:$B$5,2,FALSE),"0")</f>
        <v>0</v>
      </c>
      <c r="CD19" s="112"/>
      <c r="CE19" s="127" t="str">
        <f>IFERROR(VLOOKUP(Table22[[#This Row],[Year Group]],'Lookup Values'!$C$1:$D$9,2,FALSE),"0")</f>
        <v>0</v>
      </c>
      <c r="CF19" s="127" t="str">
        <f>IFERROR(VLOOKUP(Table22[[#This Row],[School]],'Lookup Values'!$E$1:$E$22,2,FALSE),"0")</f>
        <v>0</v>
      </c>
      <c r="CG19" s="127" t="str">
        <f>IFERROR(VLOOKUP(Table22[[#This Row],[Attending PRU / AP]],'Lookup Values'!$G$1:$H$3,2,FALSE),"0")</f>
        <v>0</v>
      </c>
      <c r="CH19" s="127" t="str">
        <f>IFERROR(VLOOKUP(Table22[[#This Row],[EHE]],'Lookup Values'!$I$1:$J$3,2,FALSE),"0")</f>
        <v>0</v>
      </c>
      <c r="CI19" s="127" t="str">
        <f>IFERROR(VLOOKUP(Table22[[#This Row],[CME]],'Lookup Values'!$K$1:$L$3,2,FALSE),"0")</f>
        <v>0</v>
      </c>
      <c r="CJ19" s="129" t="str">
        <f>IFERROR(VLOOKUP(Table22[[#This Row],[Ethnicity]],'Ethnicity codes'!$H$1:$J$101,3,FALSE),"")</f>
        <v/>
      </c>
      <c r="CK19" s="127" t="str">
        <f>IFERROR(VLOOKUP(Table35[[#This Row],[Ethnicity2]],'Lookup Values'!$M$1:$N$23,2,FALSE),"0")</f>
        <v>0</v>
      </c>
      <c r="CL19" s="127" t="str">
        <f>IFERROR(VLOOKUP(Table35[[#This Row],[Ethnicity2]],'Lookup Values'!$O$1:$P$3,2,FALSE),"0")</f>
        <v>0</v>
      </c>
      <c r="CM19" s="127" t="str">
        <f>IFERROR(VLOOKUP(Table22[[#This Row],[EAL]],'Lookup Values'!$Q$1:$R$3,2,FALSE),"0")</f>
        <v>0</v>
      </c>
      <c r="CN19" s="127" t="str">
        <f>IFERROR(VLOOKUP(Table22[[#This Row],[SEND]],'Lookup Values'!$S$1:$T$6,2,FALSE),"0")</f>
        <v>0</v>
      </c>
      <c r="CO19" s="127" t="str">
        <f>IFERROR(VLOOKUP(Table22[[#This Row],[Pupil Premium]],'Lookup Values'!$U$1:$V$3,2,FALSE),"0")</f>
        <v>0</v>
      </c>
      <c r="CP19" s="127" t="str">
        <f>IFERROR(VLOOKUP(Table22[[#This Row],[LAC / Care Leaver]],'Lookup Values'!$W$1:$X$3,2,FALSE),"0")</f>
        <v>0</v>
      </c>
      <c r="CQ19" s="127" t="str">
        <f>IFERROR(VLOOKUP(Table22[[#This Row],[CP / CIN]],'Lookup Values'!$Y$1:$Z$3,2,FALSE),"0")</f>
        <v>0</v>
      </c>
      <c r="CR19" s="127" t="str">
        <f>IFERROR(VLOOKUP(Table22[[#This Row],[Early Help Referral]],'Lookup Values'!$Y$1:$Z$3,2,FALSE),"0")</f>
        <v>0</v>
      </c>
      <c r="CS19" s="127" t="str">
        <f>IFERROR(VLOOKUP(Table22[[#This Row],[Social Worker]],'Lookup Values'!$Y$1:$Z$3,2,FALSE),"0")</f>
        <v>0</v>
      </c>
      <c r="CT19" s="127" t="str">
        <f>IFERROR(VLOOKUP(Table22[[#This Row],[Exclusion]],'Lookup Values'!$AE$1:$AF$5,2,FALSE),"0")</f>
        <v>0</v>
      </c>
      <c r="CU19" s="127" t="str">
        <f>IFERROR(VLOOKUP(Table22[[#This Row],[Attendance / Absence (&lt;90% PA / &lt;50% SA)]],'Lookup Values'!$AG$1:$AH$4,2,FALSE),"0")</f>
        <v>0</v>
      </c>
      <c r="CV19" s="127" t="str">
        <f>IFERROR(VLOOKUP(Table22[[#This Row],[Multiple School Moves (3+)]],'Lookup Values'!$AI$1:$AJ$3,2,FALSE),"0")</f>
        <v>0</v>
      </c>
      <c r="CW19" s="127" t="str">
        <f>IFERROR(VLOOKUP(Table22[[#This Row],[Pregnancy]],'Lookup Values'!$AK$1:$AL$3,2,FALSE),"0")</f>
        <v>0</v>
      </c>
      <c r="CX19" s="127" t="str">
        <f>IFERROR(VLOOKUP(Table22[[#This Row],[Young Parent]],'Lookup Values'!$AM$1:$AN$3,2,FALSE),"0")</f>
        <v>0</v>
      </c>
      <c r="CY19" s="127" t="str">
        <f>IFERROR(VLOOKUP(Table22[[#This Row],[Young Carer]],'Lookup Values'!$AO$1:$AP$3,2,FALSE),"0")</f>
        <v>0</v>
      </c>
      <c r="CZ19" s="127" t="str">
        <f>IFERROR(VLOOKUP(Table22[[#This Row],[CAMHS Involvement]],'Lookup Values'!$AQ$1:$AR$3,2,FALSE),"0")</f>
        <v>0</v>
      </c>
      <c r="DA19" s="127" t="str">
        <f>IFERROR(VLOOKUP(Table22[[#This Row],[Health Condition]],'Lookup Values'!$AS$1:$AT$3,2,FALSE),"0")</f>
        <v>0</v>
      </c>
      <c r="DB19" s="127" t="str">
        <f>IFERROR(VLOOKUP(Table22[[#This Row],[Substance Misuse ]],'Lookup Values'!$AU$1:$AV$3,2,FALSE),"0")</f>
        <v>0</v>
      </c>
      <c r="DC19" s="127" t="str">
        <f>IFERROR(VLOOKUP(Table22[[#This Row],[YOT supervision]],'Lookup Values'!$AW$1:$AX$3,2,FALSE),"0")</f>
        <v>0</v>
      </c>
      <c r="DD19" s="127" t="str">
        <f>IFERROR(VLOOKUP(Table22[[#This Row],[Previous YOT supervision]],'Lookup Values'!$AY$1:$AZ$3,2,FALSE),"0")</f>
        <v>0</v>
      </c>
      <c r="DE19" s="127" t="str">
        <f>IFERROR(VLOOKUP(Table22[[#This Row],[Custody]],'Lookup Values'!$BA$1:$BB$3,2,FALSE),"0")</f>
        <v>0</v>
      </c>
      <c r="DF19" s="127" t="str">
        <f>IFERROR(VLOOKUP(Table22[[#This Row],[KS2 Eng &amp; Maths Ability Profile HAP/MAP/LAP]],'Lookup Values'!$BC$1:$BD$4,2,FALSE),"0")</f>
        <v>0</v>
      </c>
      <c r="DG19" s="127" t="str">
        <f>IFERROR(VLOOKUP(Table22[[#This Row],[Intended Post 16 Destination]],'Lookup Values'!$BG$1:$BH$12,2,FALSE),"0")</f>
        <v>0</v>
      </c>
      <c r="DH19" s="127" t="str">
        <f>IFERROR(VLOOKUP(Table22[[#This Row],[Application submitted (Y/N or number of applications)]],'Lookup Values'!$BI$1:$BJ$3,2,FALSE),"0")</f>
        <v>0</v>
      </c>
      <c r="DI19" s="127" t="str">
        <f>IFERROR(VLOOKUP(Table22[[#This Row],[Provider Name]],'Lookup Values'!$BK$1:$BL$3,2,FALSE),"0")</f>
        <v>0</v>
      </c>
      <c r="DJ19" s="112"/>
      <c r="DK19" s="127" t="str">
        <f>IFERROR(VLOOKUP(Table22[[#This Row],[Offer received (Y/N)]],'Lookup Values'!$BM$1:$BN$3,2,FALSE),"0")</f>
        <v>0</v>
      </c>
      <c r="DL19" s="127" t="str">
        <f>IFERROR(VLOOKUP(Table22[[#This Row],[Poor Behaviour / Attitude / Motivation]],'Lookup Values'!$BO$1:$BP$4,2,FALSE),"0")</f>
        <v>0</v>
      </c>
      <c r="DM19" s="127" t="str">
        <f>IFERROR(VLOOKUP(Table22[[#This Row],[Other known risk factors (1)]],'Lookup Values'!$BQ$1:$BR$10,2,FALSE),"0")</f>
        <v>0</v>
      </c>
      <c r="DN19" s="128" t="str">
        <f>IFERROR(VLOOKUP(Table22[[#This Row],[Other known risk factors (2)]],'Lookup Values'!$BQ$1:$BR$10,2,FALSE),"0")</f>
        <v>0</v>
      </c>
      <c r="DO19" s="127">
        <f>SUM(Table35[[#This Row],[Gender Score]:[Other known risk factors (2) Score]])</f>
        <v>0</v>
      </c>
      <c r="DP19" s="131" t="str">
        <f>CONCATENATE(Table22[[#This Row],[Generated RONI]],Table22[[#This Row],[School RONI]])</f>
        <v>Very Low</v>
      </c>
      <c r="DQ19" s="106"/>
      <c r="DR19" s="106"/>
      <c r="DS19" s="106"/>
      <c r="DT19" s="106"/>
      <c r="DU19" s="106"/>
      <c r="DV19" s="106"/>
      <c r="DW19" s="106"/>
      <c r="DX19" s="106"/>
      <c r="DY19" s="106"/>
      <c r="DZ19" s="106"/>
      <c r="EA19" s="106"/>
      <c r="EB19" s="106"/>
      <c r="EC19" s="106"/>
      <c r="ED19" s="106"/>
      <c r="EE19" s="106"/>
      <c r="EF19" s="106"/>
      <c r="EG19" s="106"/>
    </row>
    <row r="20" spans="1:137" ht="13" x14ac:dyDescent="0.3">
      <c r="A20" s="118"/>
      <c r="B20" s="126"/>
      <c r="C20" s="119"/>
      <c r="D20" s="119"/>
      <c r="E20" s="119"/>
      <c r="F20" s="119"/>
      <c r="G20" s="119"/>
      <c r="H20" s="120"/>
      <c r="I20" s="101"/>
      <c r="J20" s="121"/>
      <c r="K20" s="101"/>
      <c r="L20" s="101"/>
      <c r="M20" s="121"/>
      <c r="N20" s="120"/>
      <c r="O20" s="121"/>
      <c r="P20" s="140"/>
      <c r="Q20" s="140"/>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3"/>
      <c r="AS20" s="123"/>
      <c r="AT20" s="123"/>
      <c r="AU20" s="139" t="str">
        <f>VLOOKUP(Table35[[#This Row],[Risk Rating Score]],'Lookup Values'!$BS$1:$BT$34,2)</f>
        <v>Very Low</v>
      </c>
      <c r="AV20" s="101"/>
      <c r="AW20" s="139" t="str">
        <f>IFERROR(VLOOKUP(Table35[[#This Row],[RONI Match]],'Lookup Values'!$BU$2:$BV$26,2,FALSE),"")</f>
        <v/>
      </c>
      <c r="AX20" s="141"/>
      <c r="AY20" s="101"/>
      <c r="AZ20" s="123"/>
      <c r="BA20" s="119"/>
      <c r="BB20" s="119"/>
      <c r="BC20" s="119"/>
      <c r="BD20" s="119"/>
      <c r="BE20" s="119"/>
      <c r="BF20" s="119"/>
      <c r="BG20" s="119"/>
      <c r="BH20" s="119"/>
      <c r="BI20" s="122"/>
      <c r="BJ20" s="121"/>
      <c r="BK20" s="121"/>
      <c r="BL20" s="122"/>
      <c r="BM20" s="123"/>
      <c r="BN20" s="106"/>
      <c r="BO20" s="106"/>
      <c r="BP20" s="106"/>
      <c r="BQ20" s="106"/>
      <c r="BR20" s="106"/>
      <c r="BS20" s="106"/>
      <c r="BT20" s="106"/>
      <c r="BU20" s="106"/>
      <c r="BV20" s="106"/>
      <c r="BW20" s="106"/>
      <c r="BX20" s="106"/>
      <c r="BY20" s="106"/>
      <c r="BZ20" s="106"/>
      <c r="CA20" s="106"/>
      <c r="CB20" s="106"/>
      <c r="CC20" s="127" t="str">
        <f>IFERROR(VLOOKUP(Table22[[#This Row],[Gender]],'Lookup Values'!$A$1:$B$5,2,FALSE),"0")</f>
        <v>0</v>
      </c>
      <c r="CD20" s="112"/>
      <c r="CE20" s="127" t="str">
        <f>IFERROR(VLOOKUP(Table22[[#This Row],[Year Group]],'Lookup Values'!$C$1:$D$9,2,FALSE),"0")</f>
        <v>0</v>
      </c>
      <c r="CF20" s="127" t="str">
        <f>IFERROR(VLOOKUP(Table22[[#This Row],[School]],'Lookup Values'!$E$1:$E$22,2,FALSE),"0")</f>
        <v>0</v>
      </c>
      <c r="CG20" s="127" t="str">
        <f>IFERROR(VLOOKUP(Table22[[#This Row],[Attending PRU / AP]],'Lookup Values'!$G$1:$H$3,2,FALSE),"0")</f>
        <v>0</v>
      </c>
      <c r="CH20" s="127" t="str">
        <f>IFERROR(VLOOKUP(Table22[[#This Row],[EHE]],'Lookup Values'!$I$1:$J$3,2,FALSE),"0")</f>
        <v>0</v>
      </c>
      <c r="CI20" s="127" t="str">
        <f>IFERROR(VLOOKUP(Table22[[#This Row],[CME]],'Lookup Values'!$K$1:$L$3,2,FALSE),"0")</f>
        <v>0</v>
      </c>
      <c r="CJ20" s="129" t="str">
        <f>IFERROR(VLOOKUP(Table22[[#This Row],[Ethnicity]],'Ethnicity codes'!$H$1:$J$101,3,FALSE),"")</f>
        <v/>
      </c>
      <c r="CK20" s="127" t="str">
        <f>IFERROR(VLOOKUP(Table35[[#This Row],[Ethnicity2]],'Lookup Values'!$M$1:$N$23,2,FALSE),"0")</f>
        <v>0</v>
      </c>
      <c r="CL20" s="127" t="str">
        <f>IFERROR(VLOOKUP(Table35[[#This Row],[Ethnicity2]],'Lookup Values'!$O$1:$P$3,2,FALSE),"0")</f>
        <v>0</v>
      </c>
      <c r="CM20" s="127" t="str">
        <f>IFERROR(VLOOKUP(Table22[[#This Row],[EAL]],'Lookup Values'!$Q$1:$R$3,2,FALSE),"0")</f>
        <v>0</v>
      </c>
      <c r="CN20" s="127" t="str">
        <f>IFERROR(VLOOKUP(Table22[[#This Row],[SEND]],'Lookup Values'!$S$1:$T$6,2,FALSE),"0")</f>
        <v>0</v>
      </c>
      <c r="CO20" s="127" t="str">
        <f>IFERROR(VLOOKUP(Table22[[#This Row],[Pupil Premium]],'Lookup Values'!$U$1:$V$3,2,FALSE),"0")</f>
        <v>0</v>
      </c>
      <c r="CP20" s="127" t="str">
        <f>IFERROR(VLOOKUP(Table22[[#This Row],[LAC / Care Leaver]],'Lookup Values'!$W$1:$X$3,2,FALSE),"0")</f>
        <v>0</v>
      </c>
      <c r="CQ20" s="127" t="str">
        <f>IFERROR(VLOOKUP(Table22[[#This Row],[CP / CIN]],'Lookup Values'!$Y$1:$Z$3,2,FALSE),"0")</f>
        <v>0</v>
      </c>
      <c r="CR20" s="127" t="str">
        <f>IFERROR(VLOOKUP(Table22[[#This Row],[Early Help Referral]],'Lookup Values'!$Y$1:$Z$3,2,FALSE),"0")</f>
        <v>0</v>
      </c>
      <c r="CS20" s="127" t="str">
        <f>IFERROR(VLOOKUP(Table22[[#This Row],[Social Worker]],'Lookup Values'!$Y$1:$Z$3,2,FALSE),"0")</f>
        <v>0</v>
      </c>
      <c r="CT20" s="127" t="str">
        <f>IFERROR(VLOOKUP(Table22[[#This Row],[Exclusion]],'Lookup Values'!$AE$1:$AF$5,2,FALSE),"0")</f>
        <v>0</v>
      </c>
      <c r="CU20" s="127" t="str">
        <f>IFERROR(VLOOKUP(Table22[[#This Row],[Attendance / Absence (&lt;90% PA / &lt;50% SA)]],'Lookup Values'!$AG$1:$AH$4,2,FALSE),"0")</f>
        <v>0</v>
      </c>
      <c r="CV20" s="127" t="str">
        <f>IFERROR(VLOOKUP(Table22[[#This Row],[Multiple School Moves (3+)]],'Lookup Values'!$AI$1:$AJ$3,2,FALSE),"0")</f>
        <v>0</v>
      </c>
      <c r="CW20" s="127" t="str">
        <f>IFERROR(VLOOKUP(Table22[[#This Row],[Pregnancy]],'Lookup Values'!$AK$1:$AL$3,2,FALSE),"0")</f>
        <v>0</v>
      </c>
      <c r="CX20" s="127" t="str">
        <f>IFERROR(VLOOKUP(Table22[[#This Row],[Young Parent]],'Lookup Values'!$AM$1:$AN$3,2,FALSE),"0")</f>
        <v>0</v>
      </c>
      <c r="CY20" s="127" t="str">
        <f>IFERROR(VLOOKUP(Table22[[#This Row],[Young Carer]],'Lookup Values'!$AO$1:$AP$3,2,FALSE),"0")</f>
        <v>0</v>
      </c>
      <c r="CZ20" s="127" t="str">
        <f>IFERROR(VLOOKUP(Table22[[#This Row],[CAMHS Involvement]],'Lookup Values'!$AQ$1:$AR$3,2,FALSE),"0")</f>
        <v>0</v>
      </c>
      <c r="DA20" s="127" t="str">
        <f>IFERROR(VLOOKUP(Table22[[#This Row],[Health Condition]],'Lookup Values'!$AS$1:$AT$3,2,FALSE),"0")</f>
        <v>0</v>
      </c>
      <c r="DB20" s="127" t="str">
        <f>IFERROR(VLOOKUP(Table22[[#This Row],[Substance Misuse ]],'Lookup Values'!$AU$1:$AV$3,2,FALSE),"0")</f>
        <v>0</v>
      </c>
      <c r="DC20" s="127" t="str">
        <f>IFERROR(VLOOKUP(Table22[[#This Row],[YOT supervision]],'Lookup Values'!$AW$1:$AX$3,2,FALSE),"0")</f>
        <v>0</v>
      </c>
      <c r="DD20" s="127" t="str">
        <f>IFERROR(VLOOKUP(Table22[[#This Row],[Previous YOT supervision]],'Lookup Values'!$AY$1:$AZ$3,2,FALSE),"0")</f>
        <v>0</v>
      </c>
      <c r="DE20" s="127" t="str">
        <f>IFERROR(VLOOKUP(Table22[[#This Row],[Custody]],'Lookup Values'!$BA$1:$BB$3,2,FALSE),"0")</f>
        <v>0</v>
      </c>
      <c r="DF20" s="127" t="str">
        <f>IFERROR(VLOOKUP(Table22[[#This Row],[KS2 Eng &amp; Maths Ability Profile HAP/MAP/LAP]],'Lookup Values'!$BC$1:$BD$4,2,FALSE),"0")</f>
        <v>0</v>
      </c>
      <c r="DG20" s="127" t="str">
        <f>IFERROR(VLOOKUP(Table22[[#This Row],[Intended Post 16 Destination]],'Lookup Values'!$BG$1:$BH$12,2,FALSE),"0")</f>
        <v>0</v>
      </c>
      <c r="DH20" s="127" t="str">
        <f>IFERROR(VLOOKUP(Table22[[#This Row],[Application submitted (Y/N or number of applications)]],'Lookup Values'!$BI$1:$BJ$3,2,FALSE),"0")</f>
        <v>0</v>
      </c>
      <c r="DI20" s="127" t="str">
        <f>IFERROR(VLOOKUP(Table22[[#This Row],[Provider Name]],'Lookup Values'!$BK$1:$BL$3,2,FALSE),"0")</f>
        <v>0</v>
      </c>
      <c r="DJ20" s="112"/>
      <c r="DK20" s="127" t="str">
        <f>IFERROR(VLOOKUP(Table22[[#This Row],[Offer received (Y/N)]],'Lookup Values'!$BM$1:$BN$3,2,FALSE),"0")</f>
        <v>0</v>
      </c>
      <c r="DL20" s="127" t="str">
        <f>IFERROR(VLOOKUP(Table22[[#This Row],[Poor Behaviour / Attitude / Motivation]],'Lookup Values'!$BO$1:$BP$4,2,FALSE),"0")</f>
        <v>0</v>
      </c>
      <c r="DM20" s="127" t="str">
        <f>IFERROR(VLOOKUP(Table22[[#This Row],[Other known risk factors (1)]],'Lookup Values'!$BQ$1:$BR$10,2,FALSE),"0")</f>
        <v>0</v>
      </c>
      <c r="DN20" s="128" t="str">
        <f>IFERROR(VLOOKUP(Table22[[#This Row],[Other known risk factors (2)]],'Lookup Values'!$BQ$1:$BR$10,2,FALSE),"0")</f>
        <v>0</v>
      </c>
      <c r="DO20" s="127">
        <f>SUM(Table35[[#This Row],[Gender Score]:[Other known risk factors (2) Score]])</f>
        <v>0</v>
      </c>
      <c r="DP20" s="131" t="str">
        <f>CONCATENATE(Table22[[#This Row],[Generated RONI]],Table22[[#This Row],[School RONI]])</f>
        <v>Very Low</v>
      </c>
      <c r="DQ20" s="106"/>
      <c r="DR20" s="106"/>
      <c r="DS20" s="106"/>
      <c r="DT20" s="106"/>
      <c r="DU20" s="106"/>
      <c r="DV20" s="106"/>
      <c r="DW20" s="106"/>
      <c r="DX20" s="106"/>
      <c r="DY20" s="106"/>
      <c r="DZ20" s="106"/>
      <c r="EA20" s="106"/>
      <c r="EB20" s="106"/>
      <c r="EC20" s="106"/>
      <c r="ED20" s="106"/>
      <c r="EE20" s="106"/>
      <c r="EF20" s="106"/>
      <c r="EG20" s="106"/>
    </row>
    <row r="21" spans="1:137" ht="13" x14ac:dyDescent="0.3">
      <c r="A21" s="118"/>
      <c r="B21" s="126"/>
      <c r="C21" s="119"/>
      <c r="D21" s="119"/>
      <c r="E21" s="119"/>
      <c r="F21" s="119"/>
      <c r="G21" s="119"/>
      <c r="H21" s="120"/>
      <c r="I21" s="101"/>
      <c r="J21" s="121"/>
      <c r="K21" s="101"/>
      <c r="L21" s="101"/>
      <c r="M21" s="121"/>
      <c r="N21" s="120"/>
      <c r="O21" s="121"/>
      <c r="P21" s="140"/>
      <c r="Q21" s="140"/>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3"/>
      <c r="AS21" s="123"/>
      <c r="AT21" s="123"/>
      <c r="AU21" s="139" t="str">
        <f>VLOOKUP(Table35[[#This Row],[Risk Rating Score]],'Lookup Values'!$BS$1:$BT$34,2)</f>
        <v>Very Low</v>
      </c>
      <c r="AV21" s="101"/>
      <c r="AW21" s="139" t="str">
        <f>IFERROR(VLOOKUP(Table35[[#This Row],[RONI Match]],'Lookup Values'!$BU$2:$BV$26,2,FALSE),"")</f>
        <v/>
      </c>
      <c r="AX21" s="141"/>
      <c r="AY21" s="101"/>
      <c r="AZ21" s="123"/>
      <c r="BA21" s="119"/>
      <c r="BB21" s="119"/>
      <c r="BC21" s="119"/>
      <c r="BD21" s="119"/>
      <c r="BE21" s="119"/>
      <c r="BF21" s="119"/>
      <c r="BG21" s="119"/>
      <c r="BH21" s="119"/>
      <c r="BI21" s="122"/>
      <c r="BJ21" s="121"/>
      <c r="BK21" s="121"/>
      <c r="BL21" s="122"/>
      <c r="BM21" s="123"/>
      <c r="BN21" s="106"/>
      <c r="BO21" s="106"/>
      <c r="BP21" s="106"/>
      <c r="BQ21" s="106"/>
      <c r="BR21" s="106"/>
      <c r="BS21" s="106"/>
      <c r="BT21" s="106"/>
      <c r="BU21" s="106"/>
      <c r="BV21" s="106"/>
      <c r="BW21" s="106"/>
      <c r="BX21" s="106"/>
      <c r="BY21" s="106"/>
      <c r="BZ21" s="106"/>
      <c r="CA21" s="106"/>
      <c r="CB21" s="106"/>
      <c r="CC21" s="127" t="str">
        <f>IFERROR(VLOOKUP(Table22[[#This Row],[Gender]],'Lookup Values'!$A$1:$B$5,2,FALSE),"0")</f>
        <v>0</v>
      </c>
      <c r="CD21" s="112"/>
      <c r="CE21" s="127" t="str">
        <f>IFERROR(VLOOKUP(Table22[[#This Row],[Year Group]],'Lookup Values'!$C$1:$D$9,2,FALSE),"0")</f>
        <v>0</v>
      </c>
      <c r="CF21" s="127" t="str">
        <f>IFERROR(VLOOKUP(Table22[[#This Row],[School]],'Lookup Values'!$E$1:$E$22,2,FALSE),"0")</f>
        <v>0</v>
      </c>
      <c r="CG21" s="127" t="str">
        <f>IFERROR(VLOOKUP(Table22[[#This Row],[Attending PRU / AP]],'Lookup Values'!$G$1:$H$3,2,FALSE),"0")</f>
        <v>0</v>
      </c>
      <c r="CH21" s="127" t="str">
        <f>IFERROR(VLOOKUP(Table22[[#This Row],[EHE]],'Lookup Values'!$I$1:$J$3,2,FALSE),"0")</f>
        <v>0</v>
      </c>
      <c r="CI21" s="127" t="str">
        <f>IFERROR(VLOOKUP(Table22[[#This Row],[CME]],'Lookup Values'!$K$1:$L$3,2,FALSE),"0")</f>
        <v>0</v>
      </c>
      <c r="CJ21" s="129" t="str">
        <f>IFERROR(VLOOKUP(Table22[[#This Row],[Ethnicity]],'Ethnicity codes'!$H$1:$J$101,3,FALSE),"")</f>
        <v/>
      </c>
      <c r="CK21" s="127" t="str">
        <f>IFERROR(VLOOKUP(Table35[[#This Row],[Ethnicity2]],'Lookup Values'!$M$1:$N$23,2,FALSE),"0")</f>
        <v>0</v>
      </c>
      <c r="CL21" s="127" t="str">
        <f>IFERROR(VLOOKUP(Table35[[#This Row],[Ethnicity2]],'Lookup Values'!$O$1:$P$3,2,FALSE),"0")</f>
        <v>0</v>
      </c>
      <c r="CM21" s="127" t="str">
        <f>IFERROR(VLOOKUP(Table22[[#This Row],[EAL]],'Lookup Values'!$Q$1:$R$3,2,FALSE),"0")</f>
        <v>0</v>
      </c>
      <c r="CN21" s="127" t="str">
        <f>IFERROR(VLOOKUP(Table22[[#This Row],[SEND]],'Lookup Values'!$S$1:$T$6,2,FALSE),"0")</f>
        <v>0</v>
      </c>
      <c r="CO21" s="127" t="str">
        <f>IFERROR(VLOOKUP(Table22[[#This Row],[Pupil Premium]],'Lookup Values'!$U$1:$V$3,2,FALSE),"0")</f>
        <v>0</v>
      </c>
      <c r="CP21" s="127" t="str">
        <f>IFERROR(VLOOKUP(Table22[[#This Row],[LAC / Care Leaver]],'Lookup Values'!$W$1:$X$3,2,FALSE),"0")</f>
        <v>0</v>
      </c>
      <c r="CQ21" s="127" t="str">
        <f>IFERROR(VLOOKUP(Table22[[#This Row],[CP / CIN]],'Lookup Values'!$Y$1:$Z$3,2,FALSE),"0")</f>
        <v>0</v>
      </c>
      <c r="CR21" s="127" t="str">
        <f>IFERROR(VLOOKUP(Table22[[#This Row],[Early Help Referral]],'Lookup Values'!$Y$1:$Z$3,2,FALSE),"0")</f>
        <v>0</v>
      </c>
      <c r="CS21" s="127" t="str">
        <f>IFERROR(VLOOKUP(Table22[[#This Row],[Social Worker]],'Lookup Values'!$Y$1:$Z$3,2,FALSE),"0")</f>
        <v>0</v>
      </c>
      <c r="CT21" s="127" t="str">
        <f>IFERROR(VLOOKUP(Table22[[#This Row],[Exclusion]],'Lookup Values'!$AE$1:$AF$5,2,FALSE),"0")</f>
        <v>0</v>
      </c>
      <c r="CU21" s="127" t="str">
        <f>IFERROR(VLOOKUP(Table22[[#This Row],[Attendance / Absence (&lt;90% PA / &lt;50% SA)]],'Lookup Values'!$AG$1:$AH$4,2,FALSE),"0")</f>
        <v>0</v>
      </c>
      <c r="CV21" s="127" t="str">
        <f>IFERROR(VLOOKUP(Table22[[#This Row],[Multiple School Moves (3+)]],'Lookup Values'!$AI$1:$AJ$3,2,FALSE),"0")</f>
        <v>0</v>
      </c>
      <c r="CW21" s="127" t="str">
        <f>IFERROR(VLOOKUP(Table22[[#This Row],[Pregnancy]],'Lookup Values'!$AK$1:$AL$3,2,FALSE),"0")</f>
        <v>0</v>
      </c>
      <c r="CX21" s="127" t="str">
        <f>IFERROR(VLOOKUP(Table22[[#This Row],[Young Parent]],'Lookup Values'!$AM$1:$AN$3,2,FALSE),"0")</f>
        <v>0</v>
      </c>
      <c r="CY21" s="127" t="str">
        <f>IFERROR(VLOOKUP(Table22[[#This Row],[Young Carer]],'Lookup Values'!$AO$1:$AP$3,2,FALSE),"0")</f>
        <v>0</v>
      </c>
      <c r="CZ21" s="127" t="str">
        <f>IFERROR(VLOOKUP(Table22[[#This Row],[CAMHS Involvement]],'Lookup Values'!$AQ$1:$AR$3,2,FALSE),"0")</f>
        <v>0</v>
      </c>
      <c r="DA21" s="127" t="str">
        <f>IFERROR(VLOOKUP(Table22[[#This Row],[Health Condition]],'Lookup Values'!$AS$1:$AT$3,2,FALSE),"0")</f>
        <v>0</v>
      </c>
      <c r="DB21" s="127" t="str">
        <f>IFERROR(VLOOKUP(Table22[[#This Row],[Substance Misuse ]],'Lookup Values'!$AU$1:$AV$3,2,FALSE),"0")</f>
        <v>0</v>
      </c>
      <c r="DC21" s="127" t="str">
        <f>IFERROR(VLOOKUP(Table22[[#This Row],[YOT supervision]],'Lookup Values'!$AW$1:$AX$3,2,FALSE),"0")</f>
        <v>0</v>
      </c>
      <c r="DD21" s="127" t="str">
        <f>IFERROR(VLOOKUP(Table22[[#This Row],[Previous YOT supervision]],'Lookup Values'!$AY$1:$AZ$3,2,FALSE),"0")</f>
        <v>0</v>
      </c>
      <c r="DE21" s="127" t="str">
        <f>IFERROR(VLOOKUP(Table22[[#This Row],[Custody]],'Lookup Values'!$BA$1:$BB$3,2,FALSE),"0")</f>
        <v>0</v>
      </c>
      <c r="DF21" s="127" t="str">
        <f>IFERROR(VLOOKUP(Table22[[#This Row],[KS2 Eng &amp; Maths Ability Profile HAP/MAP/LAP]],'Lookup Values'!$BC$1:$BD$4,2,FALSE),"0")</f>
        <v>0</v>
      </c>
      <c r="DG21" s="127" t="str">
        <f>IFERROR(VLOOKUP(Table22[[#This Row],[Intended Post 16 Destination]],'Lookup Values'!$BG$1:$BH$12,2,FALSE),"0")</f>
        <v>0</v>
      </c>
      <c r="DH21" s="127" t="str">
        <f>IFERROR(VLOOKUP(Table22[[#This Row],[Application submitted (Y/N or number of applications)]],'Lookup Values'!$BI$1:$BJ$3,2,FALSE),"0")</f>
        <v>0</v>
      </c>
      <c r="DI21" s="127" t="str">
        <f>IFERROR(VLOOKUP(Table22[[#This Row],[Provider Name]],'Lookup Values'!$BK$1:$BL$3,2,FALSE),"0")</f>
        <v>0</v>
      </c>
      <c r="DJ21" s="112"/>
      <c r="DK21" s="127" t="str">
        <f>IFERROR(VLOOKUP(Table22[[#This Row],[Offer received (Y/N)]],'Lookup Values'!$BM$1:$BN$3,2,FALSE),"0")</f>
        <v>0</v>
      </c>
      <c r="DL21" s="127" t="str">
        <f>IFERROR(VLOOKUP(Table22[[#This Row],[Poor Behaviour / Attitude / Motivation]],'Lookup Values'!$BO$1:$BP$4,2,FALSE),"0")</f>
        <v>0</v>
      </c>
      <c r="DM21" s="127" t="str">
        <f>IFERROR(VLOOKUP(Table22[[#This Row],[Other known risk factors (1)]],'Lookup Values'!$BQ$1:$BR$10,2,FALSE),"0")</f>
        <v>0</v>
      </c>
      <c r="DN21" s="128" t="str">
        <f>IFERROR(VLOOKUP(Table22[[#This Row],[Other known risk factors (2)]],'Lookup Values'!$BQ$1:$BR$10,2,FALSE),"0")</f>
        <v>0</v>
      </c>
      <c r="DO21" s="127">
        <f>SUM(Table35[[#This Row],[Gender Score]:[Other known risk factors (2) Score]])</f>
        <v>0</v>
      </c>
      <c r="DP21" s="131" t="str">
        <f>CONCATENATE(Table22[[#This Row],[Generated RONI]],Table22[[#This Row],[School RONI]])</f>
        <v>Very Low</v>
      </c>
      <c r="DQ21" s="106"/>
      <c r="DR21" s="106"/>
      <c r="DS21" s="106"/>
      <c r="DT21" s="106"/>
      <c r="DU21" s="106"/>
      <c r="DV21" s="106"/>
      <c r="DW21" s="106"/>
      <c r="DX21" s="106"/>
      <c r="DY21" s="106"/>
      <c r="DZ21" s="106"/>
      <c r="EA21" s="106"/>
      <c r="EB21" s="106"/>
      <c r="EC21" s="106"/>
      <c r="ED21" s="106"/>
      <c r="EE21" s="106"/>
      <c r="EF21" s="106"/>
      <c r="EG21" s="106"/>
    </row>
    <row r="22" spans="1:137" ht="13" x14ac:dyDescent="0.3">
      <c r="A22" s="118"/>
      <c r="B22" s="126"/>
      <c r="C22" s="119"/>
      <c r="D22" s="119"/>
      <c r="E22" s="119"/>
      <c r="F22" s="119"/>
      <c r="G22" s="119"/>
      <c r="H22" s="120"/>
      <c r="I22" s="101"/>
      <c r="J22" s="121"/>
      <c r="K22" s="101"/>
      <c r="L22" s="101"/>
      <c r="M22" s="121"/>
      <c r="N22" s="120"/>
      <c r="O22" s="121"/>
      <c r="P22" s="140"/>
      <c r="Q22" s="140"/>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3"/>
      <c r="AS22" s="123"/>
      <c r="AT22" s="123"/>
      <c r="AU22" s="139" t="str">
        <f>VLOOKUP(Table35[[#This Row],[Risk Rating Score]],'Lookup Values'!$BS$1:$BT$34,2)</f>
        <v>Very Low</v>
      </c>
      <c r="AV22" s="101"/>
      <c r="AW22" s="139" t="str">
        <f>IFERROR(VLOOKUP(Table35[[#This Row],[RONI Match]],'Lookup Values'!$BU$2:$BV$26,2,FALSE),"")</f>
        <v/>
      </c>
      <c r="AX22" s="141"/>
      <c r="AY22" s="101"/>
      <c r="AZ22" s="123"/>
      <c r="BA22" s="119"/>
      <c r="BB22" s="119"/>
      <c r="BC22" s="119"/>
      <c r="BD22" s="119"/>
      <c r="BE22" s="119"/>
      <c r="BF22" s="119"/>
      <c r="BG22" s="119"/>
      <c r="BH22" s="119"/>
      <c r="BI22" s="122"/>
      <c r="BJ22" s="121"/>
      <c r="BK22" s="121"/>
      <c r="BL22" s="122"/>
      <c r="BM22" s="123"/>
      <c r="BN22" s="106"/>
      <c r="BO22" s="106"/>
      <c r="BP22" s="106"/>
      <c r="BQ22" s="106"/>
      <c r="BR22" s="106"/>
      <c r="BS22" s="106"/>
      <c r="BT22" s="106"/>
      <c r="BU22" s="106"/>
      <c r="BV22" s="106"/>
      <c r="BW22" s="106"/>
      <c r="BX22" s="106"/>
      <c r="BY22" s="106"/>
      <c r="BZ22" s="106"/>
      <c r="CA22" s="106"/>
      <c r="CB22" s="106"/>
      <c r="CC22" s="127" t="str">
        <f>IFERROR(VLOOKUP(Table22[[#This Row],[Gender]],'Lookup Values'!$A$1:$B$5,2,FALSE),"0")</f>
        <v>0</v>
      </c>
      <c r="CD22" s="112"/>
      <c r="CE22" s="127" t="str">
        <f>IFERROR(VLOOKUP(Table22[[#This Row],[Year Group]],'Lookup Values'!$C$1:$D$9,2,FALSE),"0")</f>
        <v>0</v>
      </c>
      <c r="CF22" s="127" t="str">
        <f>IFERROR(VLOOKUP(Table22[[#This Row],[School]],'Lookup Values'!$E$1:$E$22,2,FALSE),"0")</f>
        <v>0</v>
      </c>
      <c r="CG22" s="127" t="str">
        <f>IFERROR(VLOOKUP(Table22[[#This Row],[Attending PRU / AP]],'Lookup Values'!$G$1:$H$3,2,FALSE),"0")</f>
        <v>0</v>
      </c>
      <c r="CH22" s="127" t="str">
        <f>IFERROR(VLOOKUP(Table22[[#This Row],[EHE]],'Lookup Values'!$I$1:$J$3,2,FALSE),"0")</f>
        <v>0</v>
      </c>
      <c r="CI22" s="127" t="str">
        <f>IFERROR(VLOOKUP(Table22[[#This Row],[CME]],'Lookup Values'!$K$1:$L$3,2,FALSE),"0")</f>
        <v>0</v>
      </c>
      <c r="CJ22" s="129" t="str">
        <f>IFERROR(VLOOKUP(Table22[[#This Row],[Ethnicity]],'Ethnicity codes'!$H$1:$J$101,3,FALSE),"")</f>
        <v/>
      </c>
      <c r="CK22" s="127" t="str">
        <f>IFERROR(VLOOKUP(Table35[[#This Row],[Ethnicity2]],'Lookup Values'!$M$1:$N$23,2,FALSE),"0")</f>
        <v>0</v>
      </c>
      <c r="CL22" s="127" t="str">
        <f>IFERROR(VLOOKUP(Table35[[#This Row],[Ethnicity2]],'Lookup Values'!$O$1:$P$3,2,FALSE),"0")</f>
        <v>0</v>
      </c>
      <c r="CM22" s="127" t="str">
        <f>IFERROR(VLOOKUP(Table22[[#This Row],[EAL]],'Lookup Values'!$Q$1:$R$3,2,FALSE),"0")</f>
        <v>0</v>
      </c>
      <c r="CN22" s="127" t="str">
        <f>IFERROR(VLOOKUP(Table22[[#This Row],[SEND]],'Lookup Values'!$S$1:$T$6,2,FALSE),"0")</f>
        <v>0</v>
      </c>
      <c r="CO22" s="127" t="str">
        <f>IFERROR(VLOOKUP(Table22[[#This Row],[Pupil Premium]],'Lookup Values'!$U$1:$V$3,2,FALSE),"0")</f>
        <v>0</v>
      </c>
      <c r="CP22" s="127" t="str">
        <f>IFERROR(VLOOKUP(Table22[[#This Row],[LAC / Care Leaver]],'Lookup Values'!$W$1:$X$3,2,FALSE),"0")</f>
        <v>0</v>
      </c>
      <c r="CQ22" s="127" t="str">
        <f>IFERROR(VLOOKUP(Table22[[#This Row],[CP / CIN]],'Lookup Values'!$Y$1:$Z$3,2,FALSE),"0")</f>
        <v>0</v>
      </c>
      <c r="CR22" s="127" t="str">
        <f>IFERROR(VLOOKUP(Table22[[#This Row],[Early Help Referral]],'Lookup Values'!$Y$1:$Z$3,2,FALSE),"0")</f>
        <v>0</v>
      </c>
      <c r="CS22" s="127" t="str">
        <f>IFERROR(VLOOKUP(Table22[[#This Row],[Social Worker]],'Lookup Values'!$Y$1:$Z$3,2,FALSE),"0")</f>
        <v>0</v>
      </c>
      <c r="CT22" s="127" t="str">
        <f>IFERROR(VLOOKUP(Table22[[#This Row],[Exclusion]],'Lookup Values'!$AE$1:$AF$5,2,FALSE),"0")</f>
        <v>0</v>
      </c>
      <c r="CU22" s="127" t="str">
        <f>IFERROR(VLOOKUP(Table22[[#This Row],[Attendance / Absence (&lt;90% PA / &lt;50% SA)]],'Lookup Values'!$AG$1:$AH$4,2,FALSE),"0")</f>
        <v>0</v>
      </c>
      <c r="CV22" s="127" t="str">
        <f>IFERROR(VLOOKUP(Table22[[#This Row],[Multiple School Moves (3+)]],'Lookup Values'!$AI$1:$AJ$3,2,FALSE),"0")</f>
        <v>0</v>
      </c>
      <c r="CW22" s="127" t="str">
        <f>IFERROR(VLOOKUP(Table22[[#This Row],[Pregnancy]],'Lookup Values'!$AK$1:$AL$3,2,FALSE),"0")</f>
        <v>0</v>
      </c>
      <c r="CX22" s="127" t="str">
        <f>IFERROR(VLOOKUP(Table22[[#This Row],[Young Parent]],'Lookup Values'!$AM$1:$AN$3,2,FALSE),"0")</f>
        <v>0</v>
      </c>
      <c r="CY22" s="127" t="str">
        <f>IFERROR(VLOOKUP(Table22[[#This Row],[Young Carer]],'Lookup Values'!$AO$1:$AP$3,2,FALSE),"0")</f>
        <v>0</v>
      </c>
      <c r="CZ22" s="127" t="str">
        <f>IFERROR(VLOOKUP(Table22[[#This Row],[CAMHS Involvement]],'Lookup Values'!$AQ$1:$AR$3,2,FALSE),"0")</f>
        <v>0</v>
      </c>
      <c r="DA22" s="127" t="str">
        <f>IFERROR(VLOOKUP(Table22[[#This Row],[Health Condition]],'Lookup Values'!$AS$1:$AT$3,2,FALSE),"0")</f>
        <v>0</v>
      </c>
      <c r="DB22" s="127" t="str">
        <f>IFERROR(VLOOKUP(Table22[[#This Row],[Substance Misuse ]],'Lookup Values'!$AU$1:$AV$3,2,FALSE),"0")</f>
        <v>0</v>
      </c>
      <c r="DC22" s="127" t="str">
        <f>IFERROR(VLOOKUP(Table22[[#This Row],[YOT supervision]],'Lookup Values'!$AW$1:$AX$3,2,FALSE),"0")</f>
        <v>0</v>
      </c>
      <c r="DD22" s="127" t="str">
        <f>IFERROR(VLOOKUP(Table22[[#This Row],[Previous YOT supervision]],'Lookup Values'!$AY$1:$AZ$3,2,FALSE),"0")</f>
        <v>0</v>
      </c>
      <c r="DE22" s="127" t="str">
        <f>IFERROR(VLOOKUP(Table22[[#This Row],[Custody]],'Lookup Values'!$BA$1:$BB$3,2,FALSE),"0")</f>
        <v>0</v>
      </c>
      <c r="DF22" s="127" t="str">
        <f>IFERROR(VLOOKUP(Table22[[#This Row],[KS2 Eng &amp; Maths Ability Profile HAP/MAP/LAP]],'Lookup Values'!$BC$1:$BD$4,2,FALSE),"0")</f>
        <v>0</v>
      </c>
      <c r="DG22" s="127" t="str">
        <f>IFERROR(VLOOKUP(Table22[[#This Row],[Intended Post 16 Destination]],'Lookup Values'!$BG$1:$BH$12,2,FALSE),"0")</f>
        <v>0</v>
      </c>
      <c r="DH22" s="127" t="str">
        <f>IFERROR(VLOOKUP(Table22[[#This Row],[Application submitted (Y/N or number of applications)]],'Lookup Values'!$BI$1:$BJ$3,2,FALSE),"0")</f>
        <v>0</v>
      </c>
      <c r="DI22" s="127" t="str">
        <f>IFERROR(VLOOKUP(Table22[[#This Row],[Provider Name]],'Lookup Values'!$BK$1:$BL$3,2,FALSE),"0")</f>
        <v>0</v>
      </c>
      <c r="DJ22" s="112"/>
      <c r="DK22" s="127" t="str">
        <f>IFERROR(VLOOKUP(Table22[[#This Row],[Offer received (Y/N)]],'Lookup Values'!$BM$1:$BN$3,2,FALSE),"0")</f>
        <v>0</v>
      </c>
      <c r="DL22" s="127" t="str">
        <f>IFERROR(VLOOKUP(Table22[[#This Row],[Poor Behaviour / Attitude / Motivation]],'Lookup Values'!$BO$1:$BP$4,2,FALSE),"0")</f>
        <v>0</v>
      </c>
      <c r="DM22" s="127" t="str">
        <f>IFERROR(VLOOKUP(Table22[[#This Row],[Other known risk factors (1)]],'Lookup Values'!$BQ$1:$BR$10,2,FALSE),"0")</f>
        <v>0</v>
      </c>
      <c r="DN22" s="128" t="str">
        <f>IFERROR(VLOOKUP(Table22[[#This Row],[Other known risk factors (2)]],'Lookup Values'!$BQ$1:$BR$10,2,FALSE),"0")</f>
        <v>0</v>
      </c>
      <c r="DO22" s="127">
        <f>SUM(Table35[[#This Row],[Gender Score]:[Other known risk factors (2) Score]])</f>
        <v>0</v>
      </c>
      <c r="DP22" s="131" t="str">
        <f>CONCATENATE(Table22[[#This Row],[Generated RONI]],Table22[[#This Row],[School RONI]])</f>
        <v>Very Low</v>
      </c>
      <c r="DQ22" s="106"/>
      <c r="DR22" s="106"/>
      <c r="DS22" s="106"/>
      <c r="DT22" s="106"/>
      <c r="DU22" s="106"/>
      <c r="DV22" s="106"/>
      <c r="DW22" s="106"/>
      <c r="DX22" s="106"/>
      <c r="DY22" s="106"/>
      <c r="DZ22" s="106"/>
      <c r="EA22" s="106"/>
      <c r="EB22" s="106"/>
      <c r="EC22" s="106"/>
      <c r="ED22" s="106"/>
      <c r="EE22" s="106"/>
      <c r="EF22" s="106"/>
      <c r="EG22" s="106"/>
    </row>
    <row r="23" spans="1:137" ht="13" x14ac:dyDescent="0.3">
      <c r="A23" s="118"/>
      <c r="B23" s="126"/>
      <c r="C23" s="119"/>
      <c r="D23" s="119"/>
      <c r="E23" s="119"/>
      <c r="F23" s="119"/>
      <c r="G23" s="119"/>
      <c r="H23" s="120"/>
      <c r="I23" s="101"/>
      <c r="J23" s="121"/>
      <c r="K23" s="101"/>
      <c r="L23" s="101"/>
      <c r="M23" s="121"/>
      <c r="N23" s="120"/>
      <c r="O23" s="121"/>
      <c r="P23" s="140"/>
      <c r="Q23" s="140"/>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3"/>
      <c r="AS23" s="123"/>
      <c r="AT23" s="123"/>
      <c r="AU23" s="139" t="str">
        <f>VLOOKUP(Table35[[#This Row],[Risk Rating Score]],'Lookup Values'!$BS$1:$BT$34,2)</f>
        <v>Very Low</v>
      </c>
      <c r="AV23" s="101"/>
      <c r="AW23" s="139" t="str">
        <f>IFERROR(VLOOKUP(Table35[[#This Row],[RONI Match]],'Lookup Values'!$BU$2:$BV$26,2,FALSE),"")</f>
        <v/>
      </c>
      <c r="AX23" s="141"/>
      <c r="AY23" s="101"/>
      <c r="AZ23" s="123"/>
      <c r="BA23" s="119"/>
      <c r="BB23" s="119"/>
      <c r="BC23" s="119"/>
      <c r="BD23" s="119"/>
      <c r="BE23" s="119"/>
      <c r="BF23" s="119"/>
      <c r="BG23" s="119"/>
      <c r="BH23" s="119"/>
      <c r="BI23" s="122"/>
      <c r="BJ23" s="121"/>
      <c r="BK23" s="121"/>
      <c r="BL23" s="122"/>
      <c r="BM23" s="123"/>
      <c r="BN23" s="106"/>
      <c r="BO23" s="106"/>
      <c r="BP23" s="106"/>
      <c r="BQ23" s="106"/>
      <c r="BR23" s="106"/>
      <c r="BS23" s="106"/>
      <c r="BT23" s="106"/>
      <c r="BU23" s="106"/>
      <c r="BV23" s="106"/>
      <c r="BW23" s="106"/>
      <c r="BX23" s="106"/>
      <c r="BY23" s="106"/>
      <c r="BZ23" s="106"/>
      <c r="CA23" s="106"/>
      <c r="CB23" s="106"/>
      <c r="CC23" s="127" t="str">
        <f>IFERROR(VLOOKUP(Table22[[#This Row],[Gender]],'Lookup Values'!$A$1:$B$5,2,FALSE),"0")</f>
        <v>0</v>
      </c>
      <c r="CD23" s="112"/>
      <c r="CE23" s="127" t="str">
        <f>IFERROR(VLOOKUP(Table22[[#This Row],[Year Group]],'Lookup Values'!$C$1:$D$9,2,FALSE),"0")</f>
        <v>0</v>
      </c>
      <c r="CF23" s="127" t="str">
        <f>IFERROR(VLOOKUP(Table22[[#This Row],[School]],'Lookup Values'!$E$1:$E$22,2,FALSE),"0")</f>
        <v>0</v>
      </c>
      <c r="CG23" s="127" t="str">
        <f>IFERROR(VLOOKUP(Table22[[#This Row],[Attending PRU / AP]],'Lookup Values'!$G$1:$H$3,2,FALSE),"0")</f>
        <v>0</v>
      </c>
      <c r="CH23" s="127" t="str">
        <f>IFERROR(VLOOKUP(Table22[[#This Row],[EHE]],'Lookup Values'!$I$1:$J$3,2,FALSE),"0")</f>
        <v>0</v>
      </c>
      <c r="CI23" s="127" t="str">
        <f>IFERROR(VLOOKUP(Table22[[#This Row],[CME]],'Lookup Values'!$K$1:$L$3,2,FALSE),"0")</f>
        <v>0</v>
      </c>
      <c r="CJ23" s="129" t="str">
        <f>IFERROR(VLOOKUP(Table22[[#This Row],[Ethnicity]],'Ethnicity codes'!$H$1:$J$101,3,FALSE),"")</f>
        <v/>
      </c>
      <c r="CK23" s="127" t="str">
        <f>IFERROR(VLOOKUP(Table35[[#This Row],[Ethnicity2]],'Lookup Values'!$M$1:$N$23,2,FALSE),"0")</f>
        <v>0</v>
      </c>
      <c r="CL23" s="127" t="str">
        <f>IFERROR(VLOOKUP(Table35[[#This Row],[Ethnicity2]],'Lookup Values'!$O$1:$P$3,2,FALSE),"0")</f>
        <v>0</v>
      </c>
      <c r="CM23" s="127" t="str">
        <f>IFERROR(VLOOKUP(Table22[[#This Row],[EAL]],'Lookup Values'!$Q$1:$R$3,2,FALSE),"0")</f>
        <v>0</v>
      </c>
      <c r="CN23" s="127" t="str">
        <f>IFERROR(VLOOKUP(Table22[[#This Row],[SEND]],'Lookup Values'!$S$1:$T$6,2,FALSE),"0")</f>
        <v>0</v>
      </c>
      <c r="CO23" s="127" t="str">
        <f>IFERROR(VLOOKUP(Table22[[#This Row],[Pupil Premium]],'Lookup Values'!$U$1:$V$3,2,FALSE),"0")</f>
        <v>0</v>
      </c>
      <c r="CP23" s="127" t="str">
        <f>IFERROR(VLOOKUP(Table22[[#This Row],[LAC / Care Leaver]],'Lookup Values'!$W$1:$X$3,2,FALSE),"0")</f>
        <v>0</v>
      </c>
      <c r="CQ23" s="127" t="str">
        <f>IFERROR(VLOOKUP(Table22[[#This Row],[CP / CIN]],'Lookup Values'!$Y$1:$Z$3,2,FALSE),"0")</f>
        <v>0</v>
      </c>
      <c r="CR23" s="127" t="str">
        <f>IFERROR(VLOOKUP(Table22[[#This Row],[Early Help Referral]],'Lookup Values'!$Y$1:$Z$3,2,FALSE),"0")</f>
        <v>0</v>
      </c>
      <c r="CS23" s="127" t="str">
        <f>IFERROR(VLOOKUP(Table22[[#This Row],[Social Worker]],'Lookup Values'!$Y$1:$Z$3,2,FALSE),"0")</f>
        <v>0</v>
      </c>
      <c r="CT23" s="127" t="str">
        <f>IFERROR(VLOOKUP(Table22[[#This Row],[Exclusion]],'Lookup Values'!$AE$1:$AF$5,2,FALSE),"0")</f>
        <v>0</v>
      </c>
      <c r="CU23" s="127" t="str">
        <f>IFERROR(VLOOKUP(Table22[[#This Row],[Attendance / Absence (&lt;90% PA / &lt;50% SA)]],'Lookup Values'!$AG$1:$AH$4,2,FALSE),"0")</f>
        <v>0</v>
      </c>
      <c r="CV23" s="127" t="str">
        <f>IFERROR(VLOOKUP(Table22[[#This Row],[Multiple School Moves (3+)]],'Lookup Values'!$AI$1:$AJ$3,2,FALSE),"0")</f>
        <v>0</v>
      </c>
      <c r="CW23" s="127" t="str">
        <f>IFERROR(VLOOKUP(Table22[[#This Row],[Pregnancy]],'Lookup Values'!$AK$1:$AL$3,2,FALSE),"0")</f>
        <v>0</v>
      </c>
      <c r="CX23" s="127" t="str">
        <f>IFERROR(VLOOKUP(Table22[[#This Row],[Young Parent]],'Lookup Values'!$AM$1:$AN$3,2,FALSE),"0")</f>
        <v>0</v>
      </c>
      <c r="CY23" s="127" t="str">
        <f>IFERROR(VLOOKUP(Table22[[#This Row],[Young Carer]],'Lookup Values'!$AO$1:$AP$3,2,FALSE),"0")</f>
        <v>0</v>
      </c>
      <c r="CZ23" s="127" t="str">
        <f>IFERROR(VLOOKUP(Table22[[#This Row],[CAMHS Involvement]],'Lookup Values'!$AQ$1:$AR$3,2,FALSE),"0")</f>
        <v>0</v>
      </c>
      <c r="DA23" s="127" t="str">
        <f>IFERROR(VLOOKUP(Table22[[#This Row],[Health Condition]],'Lookup Values'!$AS$1:$AT$3,2,FALSE),"0")</f>
        <v>0</v>
      </c>
      <c r="DB23" s="127" t="str">
        <f>IFERROR(VLOOKUP(Table22[[#This Row],[Substance Misuse ]],'Lookup Values'!$AU$1:$AV$3,2,FALSE),"0")</f>
        <v>0</v>
      </c>
      <c r="DC23" s="127" t="str">
        <f>IFERROR(VLOOKUP(Table22[[#This Row],[YOT supervision]],'Lookup Values'!$AW$1:$AX$3,2,FALSE),"0")</f>
        <v>0</v>
      </c>
      <c r="DD23" s="127" t="str">
        <f>IFERROR(VLOOKUP(Table22[[#This Row],[Previous YOT supervision]],'Lookup Values'!$AY$1:$AZ$3,2,FALSE),"0")</f>
        <v>0</v>
      </c>
      <c r="DE23" s="127" t="str">
        <f>IFERROR(VLOOKUP(Table22[[#This Row],[Custody]],'Lookup Values'!$BA$1:$BB$3,2,FALSE),"0")</f>
        <v>0</v>
      </c>
      <c r="DF23" s="127" t="str">
        <f>IFERROR(VLOOKUP(Table22[[#This Row],[KS2 Eng &amp; Maths Ability Profile HAP/MAP/LAP]],'Lookup Values'!$BC$1:$BD$4,2,FALSE),"0")</f>
        <v>0</v>
      </c>
      <c r="DG23" s="127" t="str">
        <f>IFERROR(VLOOKUP(Table22[[#This Row],[Intended Post 16 Destination]],'Lookup Values'!$BG$1:$BH$12,2,FALSE),"0")</f>
        <v>0</v>
      </c>
      <c r="DH23" s="127" t="str">
        <f>IFERROR(VLOOKUP(Table22[[#This Row],[Application submitted (Y/N or number of applications)]],'Lookup Values'!$BI$1:$BJ$3,2,FALSE),"0")</f>
        <v>0</v>
      </c>
      <c r="DI23" s="127" t="str">
        <f>IFERROR(VLOOKUP(Table22[[#This Row],[Provider Name]],'Lookup Values'!$BK$1:$BL$3,2,FALSE),"0")</f>
        <v>0</v>
      </c>
      <c r="DJ23" s="112"/>
      <c r="DK23" s="127" t="str">
        <f>IFERROR(VLOOKUP(Table22[[#This Row],[Offer received (Y/N)]],'Lookup Values'!$BM$1:$BN$3,2,FALSE),"0")</f>
        <v>0</v>
      </c>
      <c r="DL23" s="127" t="str">
        <f>IFERROR(VLOOKUP(Table22[[#This Row],[Poor Behaviour / Attitude / Motivation]],'Lookup Values'!$BO$1:$BP$4,2,FALSE),"0")</f>
        <v>0</v>
      </c>
      <c r="DM23" s="127" t="str">
        <f>IFERROR(VLOOKUP(Table22[[#This Row],[Other known risk factors (1)]],'Lookup Values'!$BQ$1:$BR$10,2,FALSE),"0")</f>
        <v>0</v>
      </c>
      <c r="DN23" s="128" t="str">
        <f>IFERROR(VLOOKUP(Table22[[#This Row],[Other known risk factors (2)]],'Lookup Values'!$BQ$1:$BR$10,2,FALSE),"0")</f>
        <v>0</v>
      </c>
      <c r="DO23" s="127">
        <f>SUM(Table35[[#This Row],[Gender Score]:[Other known risk factors (2) Score]])</f>
        <v>0</v>
      </c>
      <c r="DP23" s="131" t="str">
        <f>CONCATENATE(Table22[[#This Row],[Generated RONI]],Table22[[#This Row],[School RONI]])</f>
        <v>Very Low</v>
      </c>
      <c r="DQ23" s="106"/>
      <c r="DR23" s="106"/>
      <c r="DS23" s="106"/>
      <c r="DT23" s="106"/>
      <c r="DU23" s="106"/>
      <c r="DV23" s="106"/>
      <c r="DW23" s="106"/>
      <c r="DX23" s="106"/>
      <c r="DY23" s="106"/>
      <c r="DZ23" s="106"/>
      <c r="EA23" s="106"/>
      <c r="EB23" s="106"/>
      <c r="EC23" s="106"/>
      <c r="ED23" s="106"/>
      <c r="EE23" s="106"/>
      <c r="EF23" s="106"/>
      <c r="EG23" s="106"/>
    </row>
    <row r="24" spans="1:137" ht="13" x14ac:dyDescent="0.3">
      <c r="A24" s="118"/>
      <c r="B24" s="126"/>
      <c r="C24" s="119"/>
      <c r="D24" s="119"/>
      <c r="E24" s="119"/>
      <c r="F24" s="119"/>
      <c r="G24" s="119"/>
      <c r="H24" s="120"/>
      <c r="I24" s="101"/>
      <c r="J24" s="121"/>
      <c r="K24" s="101"/>
      <c r="L24" s="101"/>
      <c r="M24" s="121"/>
      <c r="N24" s="120"/>
      <c r="O24" s="121"/>
      <c r="P24" s="140"/>
      <c r="Q24" s="140"/>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3"/>
      <c r="AS24" s="123"/>
      <c r="AT24" s="123"/>
      <c r="AU24" s="139" t="str">
        <f>VLOOKUP(Table35[[#This Row],[Risk Rating Score]],'Lookup Values'!$BS$1:$BT$34,2)</f>
        <v>Very Low</v>
      </c>
      <c r="AV24" s="101"/>
      <c r="AW24" s="139" t="str">
        <f>IFERROR(VLOOKUP(Table35[[#This Row],[RONI Match]],'Lookup Values'!$BU$2:$BV$26,2,FALSE),"")</f>
        <v/>
      </c>
      <c r="AX24" s="141"/>
      <c r="AY24" s="101"/>
      <c r="AZ24" s="123"/>
      <c r="BA24" s="119"/>
      <c r="BB24" s="119"/>
      <c r="BC24" s="119"/>
      <c r="BD24" s="119"/>
      <c r="BE24" s="119"/>
      <c r="BF24" s="119"/>
      <c r="BG24" s="119"/>
      <c r="BH24" s="119"/>
      <c r="BI24" s="122"/>
      <c r="BJ24" s="121"/>
      <c r="BK24" s="121"/>
      <c r="BL24" s="122"/>
      <c r="BM24" s="123"/>
      <c r="BN24" s="106"/>
      <c r="BO24" s="106"/>
      <c r="BP24" s="106"/>
      <c r="BQ24" s="106"/>
      <c r="BR24" s="106"/>
      <c r="BS24" s="106"/>
      <c r="BT24" s="106"/>
      <c r="BU24" s="106"/>
      <c r="BV24" s="106"/>
      <c r="BW24" s="106"/>
      <c r="BX24" s="106"/>
      <c r="BY24" s="106"/>
      <c r="BZ24" s="106"/>
      <c r="CA24" s="106"/>
      <c r="CB24" s="106"/>
      <c r="CC24" s="127" t="str">
        <f>IFERROR(VLOOKUP(Table22[[#This Row],[Gender]],'Lookup Values'!$A$1:$B$5,2,FALSE),"0")</f>
        <v>0</v>
      </c>
      <c r="CD24" s="112"/>
      <c r="CE24" s="127" t="str">
        <f>IFERROR(VLOOKUP(Table22[[#This Row],[Year Group]],'Lookup Values'!$C$1:$D$9,2,FALSE),"0")</f>
        <v>0</v>
      </c>
      <c r="CF24" s="127" t="str">
        <f>IFERROR(VLOOKUP(Table22[[#This Row],[School]],'Lookup Values'!$E$1:$E$22,2,FALSE),"0")</f>
        <v>0</v>
      </c>
      <c r="CG24" s="127" t="str">
        <f>IFERROR(VLOOKUP(Table22[[#This Row],[Attending PRU / AP]],'Lookup Values'!$G$1:$H$3,2,FALSE),"0")</f>
        <v>0</v>
      </c>
      <c r="CH24" s="127" t="str">
        <f>IFERROR(VLOOKUP(Table22[[#This Row],[EHE]],'Lookup Values'!$I$1:$J$3,2,FALSE),"0")</f>
        <v>0</v>
      </c>
      <c r="CI24" s="127" t="str">
        <f>IFERROR(VLOOKUP(Table22[[#This Row],[CME]],'Lookup Values'!$K$1:$L$3,2,FALSE),"0")</f>
        <v>0</v>
      </c>
      <c r="CJ24" s="129" t="str">
        <f>IFERROR(VLOOKUP(Table22[[#This Row],[Ethnicity]],'Ethnicity codes'!$H$1:$J$101,3,FALSE),"")</f>
        <v/>
      </c>
      <c r="CK24" s="127" t="str">
        <f>IFERROR(VLOOKUP(Table35[[#This Row],[Ethnicity2]],'Lookup Values'!$M$1:$N$23,2,FALSE),"0")</f>
        <v>0</v>
      </c>
      <c r="CL24" s="127" t="str">
        <f>IFERROR(VLOOKUP(Table35[[#This Row],[Ethnicity2]],'Lookup Values'!$O$1:$P$3,2,FALSE),"0")</f>
        <v>0</v>
      </c>
      <c r="CM24" s="127" t="str">
        <f>IFERROR(VLOOKUP(Table22[[#This Row],[EAL]],'Lookup Values'!$Q$1:$R$3,2,FALSE),"0")</f>
        <v>0</v>
      </c>
      <c r="CN24" s="127" t="str">
        <f>IFERROR(VLOOKUP(Table22[[#This Row],[SEND]],'Lookup Values'!$S$1:$T$6,2,FALSE),"0")</f>
        <v>0</v>
      </c>
      <c r="CO24" s="127" t="str">
        <f>IFERROR(VLOOKUP(Table22[[#This Row],[Pupil Premium]],'Lookup Values'!$U$1:$V$3,2,FALSE),"0")</f>
        <v>0</v>
      </c>
      <c r="CP24" s="127" t="str">
        <f>IFERROR(VLOOKUP(Table22[[#This Row],[LAC / Care Leaver]],'Lookup Values'!$W$1:$X$3,2,FALSE),"0")</f>
        <v>0</v>
      </c>
      <c r="CQ24" s="127" t="str">
        <f>IFERROR(VLOOKUP(Table22[[#This Row],[CP / CIN]],'Lookup Values'!$Y$1:$Z$3,2,FALSE),"0")</f>
        <v>0</v>
      </c>
      <c r="CR24" s="127" t="str">
        <f>IFERROR(VLOOKUP(Table22[[#This Row],[Early Help Referral]],'Lookup Values'!$Y$1:$Z$3,2,FALSE),"0")</f>
        <v>0</v>
      </c>
      <c r="CS24" s="127" t="str">
        <f>IFERROR(VLOOKUP(Table22[[#This Row],[Social Worker]],'Lookup Values'!$Y$1:$Z$3,2,FALSE),"0")</f>
        <v>0</v>
      </c>
      <c r="CT24" s="127" t="str">
        <f>IFERROR(VLOOKUP(Table22[[#This Row],[Exclusion]],'Lookup Values'!$AE$1:$AF$5,2,FALSE),"0")</f>
        <v>0</v>
      </c>
      <c r="CU24" s="127" t="str">
        <f>IFERROR(VLOOKUP(Table22[[#This Row],[Attendance / Absence (&lt;90% PA / &lt;50% SA)]],'Lookup Values'!$AG$1:$AH$4,2,FALSE),"0")</f>
        <v>0</v>
      </c>
      <c r="CV24" s="127" t="str">
        <f>IFERROR(VLOOKUP(Table22[[#This Row],[Multiple School Moves (3+)]],'Lookup Values'!$AI$1:$AJ$3,2,FALSE),"0")</f>
        <v>0</v>
      </c>
      <c r="CW24" s="127" t="str">
        <f>IFERROR(VLOOKUP(Table22[[#This Row],[Pregnancy]],'Lookup Values'!$AK$1:$AL$3,2,FALSE),"0")</f>
        <v>0</v>
      </c>
      <c r="CX24" s="127" t="str">
        <f>IFERROR(VLOOKUP(Table22[[#This Row],[Young Parent]],'Lookup Values'!$AM$1:$AN$3,2,FALSE),"0")</f>
        <v>0</v>
      </c>
      <c r="CY24" s="127" t="str">
        <f>IFERROR(VLOOKUP(Table22[[#This Row],[Young Carer]],'Lookup Values'!$AO$1:$AP$3,2,FALSE),"0")</f>
        <v>0</v>
      </c>
      <c r="CZ24" s="127" t="str">
        <f>IFERROR(VLOOKUP(Table22[[#This Row],[CAMHS Involvement]],'Lookup Values'!$AQ$1:$AR$3,2,FALSE),"0")</f>
        <v>0</v>
      </c>
      <c r="DA24" s="127" t="str">
        <f>IFERROR(VLOOKUP(Table22[[#This Row],[Health Condition]],'Lookup Values'!$AS$1:$AT$3,2,FALSE),"0")</f>
        <v>0</v>
      </c>
      <c r="DB24" s="127" t="str">
        <f>IFERROR(VLOOKUP(Table22[[#This Row],[Substance Misuse ]],'Lookup Values'!$AU$1:$AV$3,2,FALSE),"0")</f>
        <v>0</v>
      </c>
      <c r="DC24" s="127" t="str">
        <f>IFERROR(VLOOKUP(Table22[[#This Row],[YOT supervision]],'Lookup Values'!$AW$1:$AX$3,2,FALSE),"0")</f>
        <v>0</v>
      </c>
      <c r="DD24" s="127" t="str">
        <f>IFERROR(VLOOKUP(Table22[[#This Row],[Previous YOT supervision]],'Lookup Values'!$AY$1:$AZ$3,2,FALSE),"0")</f>
        <v>0</v>
      </c>
      <c r="DE24" s="127" t="str">
        <f>IFERROR(VLOOKUP(Table22[[#This Row],[Custody]],'Lookup Values'!$BA$1:$BB$3,2,FALSE),"0")</f>
        <v>0</v>
      </c>
      <c r="DF24" s="127" t="str">
        <f>IFERROR(VLOOKUP(Table22[[#This Row],[KS2 Eng &amp; Maths Ability Profile HAP/MAP/LAP]],'Lookup Values'!$BC$1:$BD$4,2,FALSE),"0")</f>
        <v>0</v>
      </c>
      <c r="DG24" s="127" t="str">
        <f>IFERROR(VLOOKUP(Table22[[#This Row],[Intended Post 16 Destination]],'Lookup Values'!$BG$1:$BH$12,2,FALSE),"0")</f>
        <v>0</v>
      </c>
      <c r="DH24" s="127" t="str">
        <f>IFERROR(VLOOKUP(Table22[[#This Row],[Application submitted (Y/N or number of applications)]],'Lookup Values'!$BI$1:$BJ$3,2,FALSE),"0")</f>
        <v>0</v>
      </c>
      <c r="DI24" s="127" t="str">
        <f>IFERROR(VLOOKUP(Table22[[#This Row],[Provider Name]],'Lookup Values'!$BK$1:$BL$3,2,FALSE),"0")</f>
        <v>0</v>
      </c>
      <c r="DJ24" s="112"/>
      <c r="DK24" s="127" t="str">
        <f>IFERROR(VLOOKUP(Table22[[#This Row],[Offer received (Y/N)]],'Lookup Values'!$BM$1:$BN$3,2,FALSE),"0")</f>
        <v>0</v>
      </c>
      <c r="DL24" s="127" t="str">
        <f>IFERROR(VLOOKUP(Table22[[#This Row],[Poor Behaviour / Attitude / Motivation]],'Lookup Values'!$BO$1:$BP$4,2,FALSE),"0")</f>
        <v>0</v>
      </c>
      <c r="DM24" s="127" t="str">
        <f>IFERROR(VLOOKUP(Table22[[#This Row],[Other known risk factors (1)]],'Lookup Values'!$BQ$1:$BR$10,2,FALSE),"0")</f>
        <v>0</v>
      </c>
      <c r="DN24" s="128" t="str">
        <f>IFERROR(VLOOKUP(Table22[[#This Row],[Other known risk factors (2)]],'Lookup Values'!$BQ$1:$BR$10,2,FALSE),"0")</f>
        <v>0</v>
      </c>
      <c r="DO24" s="127">
        <f>SUM(Table35[[#This Row],[Gender Score]:[Other known risk factors (2) Score]])</f>
        <v>0</v>
      </c>
      <c r="DP24" s="131" t="str">
        <f>CONCATENATE(Table22[[#This Row],[Generated RONI]],Table22[[#This Row],[School RONI]])</f>
        <v>Very Low</v>
      </c>
      <c r="DQ24" s="106"/>
      <c r="DR24" s="106"/>
      <c r="DS24" s="106"/>
      <c r="DT24" s="106"/>
      <c r="DU24" s="106"/>
      <c r="DV24" s="106"/>
      <c r="DW24" s="106"/>
      <c r="DX24" s="106"/>
      <c r="DY24" s="106"/>
      <c r="DZ24" s="106"/>
      <c r="EA24" s="106"/>
      <c r="EB24" s="106"/>
      <c r="EC24" s="106"/>
      <c r="ED24" s="106"/>
      <c r="EE24" s="106"/>
      <c r="EF24" s="106"/>
      <c r="EG24" s="106"/>
    </row>
    <row r="25" spans="1:137" ht="13" x14ac:dyDescent="0.3">
      <c r="A25" s="118"/>
      <c r="B25" s="126"/>
      <c r="C25" s="119"/>
      <c r="D25" s="119"/>
      <c r="E25" s="119"/>
      <c r="F25" s="119"/>
      <c r="G25" s="119"/>
      <c r="H25" s="120"/>
      <c r="I25" s="101"/>
      <c r="J25" s="121"/>
      <c r="K25" s="101"/>
      <c r="L25" s="101"/>
      <c r="M25" s="121"/>
      <c r="N25" s="120"/>
      <c r="O25" s="121"/>
      <c r="P25" s="140"/>
      <c r="Q25" s="140"/>
      <c r="R25" s="122"/>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3"/>
      <c r="AS25" s="123"/>
      <c r="AT25" s="123"/>
      <c r="AU25" s="139" t="str">
        <f>VLOOKUP(Table35[[#This Row],[Risk Rating Score]],'Lookup Values'!$BS$1:$BT$34,2)</f>
        <v>Very Low</v>
      </c>
      <c r="AV25" s="101"/>
      <c r="AW25" s="139" t="str">
        <f>IFERROR(VLOOKUP(Table35[[#This Row],[RONI Match]],'Lookup Values'!$BU$2:$BV$26,2,FALSE),"")</f>
        <v/>
      </c>
      <c r="AX25" s="141"/>
      <c r="AY25" s="101"/>
      <c r="AZ25" s="123"/>
      <c r="BA25" s="119"/>
      <c r="BB25" s="119"/>
      <c r="BC25" s="119"/>
      <c r="BD25" s="119"/>
      <c r="BE25" s="119"/>
      <c r="BF25" s="119"/>
      <c r="BG25" s="119"/>
      <c r="BH25" s="119"/>
      <c r="BI25" s="122"/>
      <c r="BJ25" s="121"/>
      <c r="BK25" s="121"/>
      <c r="BL25" s="122"/>
      <c r="BM25" s="123"/>
      <c r="BN25" s="106"/>
      <c r="BO25" s="106"/>
      <c r="BP25" s="106"/>
      <c r="BQ25" s="106"/>
      <c r="BR25" s="106"/>
      <c r="BS25" s="106"/>
      <c r="BT25" s="106"/>
      <c r="BU25" s="106"/>
      <c r="BV25" s="106"/>
      <c r="BW25" s="106"/>
      <c r="BX25" s="106"/>
      <c r="BY25" s="106"/>
      <c r="BZ25" s="106"/>
      <c r="CA25" s="106"/>
      <c r="CB25" s="106"/>
      <c r="CC25" s="127" t="str">
        <f>IFERROR(VLOOKUP(Table22[[#This Row],[Gender]],'Lookup Values'!$A$1:$B$5,2,FALSE),"0")</f>
        <v>0</v>
      </c>
      <c r="CD25" s="112"/>
      <c r="CE25" s="127" t="str">
        <f>IFERROR(VLOOKUP(Table22[[#This Row],[Year Group]],'Lookup Values'!$C$1:$D$9,2,FALSE),"0")</f>
        <v>0</v>
      </c>
      <c r="CF25" s="127" t="str">
        <f>IFERROR(VLOOKUP(Table22[[#This Row],[School]],'Lookup Values'!$E$1:$E$22,2,FALSE),"0")</f>
        <v>0</v>
      </c>
      <c r="CG25" s="127" t="str">
        <f>IFERROR(VLOOKUP(Table22[[#This Row],[Attending PRU / AP]],'Lookup Values'!$G$1:$H$3,2,FALSE),"0")</f>
        <v>0</v>
      </c>
      <c r="CH25" s="127" t="str">
        <f>IFERROR(VLOOKUP(Table22[[#This Row],[EHE]],'Lookup Values'!$I$1:$J$3,2,FALSE),"0")</f>
        <v>0</v>
      </c>
      <c r="CI25" s="127" t="str">
        <f>IFERROR(VLOOKUP(Table22[[#This Row],[CME]],'Lookup Values'!$K$1:$L$3,2,FALSE),"0")</f>
        <v>0</v>
      </c>
      <c r="CJ25" s="129" t="str">
        <f>IFERROR(VLOOKUP(Table22[[#This Row],[Ethnicity]],'Ethnicity codes'!$H$1:$J$101,3,FALSE),"")</f>
        <v/>
      </c>
      <c r="CK25" s="127" t="str">
        <f>IFERROR(VLOOKUP(Table35[[#This Row],[Ethnicity2]],'Lookup Values'!$M$1:$N$23,2,FALSE),"0")</f>
        <v>0</v>
      </c>
      <c r="CL25" s="127" t="str">
        <f>IFERROR(VLOOKUP(Table35[[#This Row],[Ethnicity2]],'Lookup Values'!$O$1:$P$3,2,FALSE),"0")</f>
        <v>0</v>
      </c>
      <c r="CM25" s="127" t="str">
        <f>IFERROR(VLOOKUP(Table22[[#This Row],[EAL]],'Lookup Values'!$Q$1:$R$3,2,FALSE),"0")</f>
        <v>0</v>
      </c>
      <c r="CN25" s="127" t="str">
        <f>IFERROR(VLOOKUP(Table22[[#This Row],[SEND]],'Lookup Values'!$S$1:$T$6,2,FALSE),"0")</f>
        <v>0</v>
      </c>
      <c r="CO25" s="127" t="str">
        <f>IFERROR(VLOOKUP(Table22[[#This Row],[Pupil Premium]],'Lookup Values'!$U$1:$V$3,2,FALSE),"0")</f>
        <v>0</v>
      </c>
      <c r="CP25" s="127" t="str">
        <f>IFERROR(VLOOKUP(Table22[[#This Row],[LAC / Care Leaver]],'Lookup Values'!$W$1:$X$3,2,FALSE),"0")</f>
        <v>0</v>
      </c>
      <c r="CQ25" s="127" t="str">
        <f>IFERROR(VLOOKUP(Table22[[#This Row],[CP / CIN]],'Lookup Values'!$Y$1:$Z$3,2,FALSE),"0")</f>
        <v>0</v>
      </c>
      <c r="CR25" s="127" t="str">
        <f>IFERROR(VLOOKUP(Table22[[#This Row],[Early Help Referral]],'Lookup Values'!$Y$1:$Z$3,2,FALSE),"0")</f>
        <v>0</v>
      </c>
      <c r="CS25" s="127" t="str">
        <f>IFERROR(VLOOKUP(Table22[[#This Row],[Social Worker]],'Lookup Values'!$Y$1:$Z$3,2,FALSE),"0")</f>
        <v>0</v>
      </c>
      <c r="CT25" s="127" t="str">
        <f>IFERROR(VLOOKUP(Table22[[#This Row],[Exclusion]],'Lookup Values'!$AE$1:$AF$5,2,FALSE),"0")</f>
        <v>0</v>
      </c>
      <c r="CU25" s="127" t="str">
        <f>IFERROR(VLOOKUP(Table22[[#This Row],[Attendance / Absence (&lt;90% PA / &lt;50% SA)]],'Lookup Values'!$AG$1:$AH$4,2,FALSE),"0")</f>
        <v>0</v>
      </c>
      <c r="CV25" s="127" t="str">
        <f>IFERROR(VLOOKUP(Table22[[#This Row],[Multiple School Moves (3+)]],'Lookup Values'!$AI$1:$AJ$3,2,FALSE),"0")</f>
        <v>0</v>
      </c>
      <c r="CW25" s="127" t="str">
        <f>IFERROR(VLOOKUP(Table22[[#This Row],[Pregnancy]],'Lookup Values'!$AK$1:$AL$3,2,FALSE),"0")</f>
        <v>0</v>
      </c>
      <c r="CX25" s="127" t="str">
        <f>IFERROR(VLOOKUP(Table22[[#This Row],[Young Parent]],'Lookup Values'!$AM$1:$AN$3,2,FALSE),"0")</f>
        <v>0</v>
      </c>
      <c r="CY25" s="127" t="str">
        <f>IFERROR(VLOOKUP(Table22[[#This Row],[Young Carer]],'Lookup Values'!$AO$1:$AP$3,2,FALSE),"0")</f>
        <v>0</v>
      </c>
      <c r="CZ25" s="127" t="str">
        <f>IFERROR(VLOOKUP(Table22[[#This Row],[CAMHS Involvement]],'Lookup Values'!$AQ$1:$AR$3,2,FALSE),"0")</f>
        <v>0</v>
      </c>
      <c r="DA25" s="127" t="str">
        <f>IFERROR(VLOOKUP(Table22[[#This Row],[Health Condition]],'Lookup Values'!$AS$1:$AT$3,2,FALSE),"0")</f>
        <v>0</v>
      </c>
      <c r="DB25" s="127" t="str">
        <f>IFERROR(VLOOKUP(Table22[[#This Row],[Substance Misuse ]],'Lookup Values'!$AU$1:$AV$3,2,FALSE),"0")</f>
        <v>0</v>
      </c>
      <c r="DC25" s="127" t="str">
        <f>IFERROR(VLOOKUP(Table22[[#This Row],[YOT supervision]],'Lookup Values'!$AW$1:$AX$3,2,FALSE),"0")</f>
        <v>0</v>
      </c>
      <c r="DD25" s="127" t="str">
        <f>IFERROR(VLOOKUP(Table22[[#This Row],[Previous YOT supervision]],'Lookup Values'!$AY$1:$AZ$3,2,FALSE),"0")</f>
        <v>0</v>
      </c>
      <c r="DE25" s="127" t="str">
        <f>IFERROR(VLOOKUP(Table22[[#This Row],[Custody]],'Lookup Values'!$BA$1:$BB$3,2,FALSE),"0")</f>
        <v>0</v>
      </c>
      <c r="DF25" s="127" t="str">
        <f>IFERROR(VLOOKUP(Table22[[#This Row],[KS2 Eng &amp; Maths Ability Profile HAP/MAP/LAP]],'Lookup Values'!$BC$1:$BD$4,2,FALSE),"0")</f>
        <v>0</v>
      </c>
      <c r="DG25" s="127" t="str">
        <f>IFERROR(VLOOKUP(Table22[[#This Row],[Intended Post 16 Destination]],'Lookup Values'!$BG$1:$BH$12,2,FALSE),"0")</f>
        <v>0</v>
      </c>
      <c r="DH25" s="127" t="str">
        <f>IFERROR(VLOOKUP(Table22[[#This Row],[Application submitted (Y/N or number of applications)]],'Lookup Values'!$BI$1:$BJ$3,2,FALSE),"0")</f>
        <v>0</v>
      </c>
      <c r="DI25" s="127" t="str">
        <f>IFERROR(VLOOKUP(Table22[[#This Row],[Provider Name]],'Lookup Values'!$BK$1:$BL$3,2,FALSE),"0")</f>
        <v>0</v>
      </c>
      <c r="DJ25" s="112"/>
      <c r="DK25" s="127" t="str">
        <f>IFERROR(VLOOKUP(Table22[[#This Row],[Offer received (Y/N)]],'Lookup Values'!$BM$1:$BN$3,2,FALSE),"0")</f>
        <v>0</v>
      </c>
      <c r="DL25" s="127" t="str">
        <f>IFERROR(VLOOKUP(Table22[[#This Row],[Poor Behaviour / Attitude / Motivation]],'Lookup Values'!$BO$1:$BP$4,2,FALSE),"0")</f>
        <v>0</v>
      </c>
      <c r="DM25" s="127" t="str">
        <f>IFERROR(VLOOKUP(Table22[[#This Row],[Other known risk factors (1)]],'Lookup Values'!$BQ$1:$BR$10,2,FALSE),"0")</f>
        <v>0</v>
      </c>
      <c r="DN25" s="128" t="str">
        <f>IFERROR(VLOOKUP(Table22[[#This Row],[Other known risk factors (2)]],'Lookup Values'!$BQ$1:$BR$10,2,FALSE),"0")</f>
        <v>0</v>
      </c>
      <c r="DO25" s="127">
        <f>SUM(Table35[[#This Row],[Gender Score]:[Other known risk factors (2) Score]])</f>
        <v>0</v>
      </c>
      <c r="DP25" s="131" t="str">
        <f>CONCATENATE(Table22[[#This Row],[Generated RONI]],Table22[[#This Row],[School RONI]])</f>
        <v>Very Low</v>
      </c>
      <c r="DQ25" s="106"/>
      <c r="DR25" s="106"/>
      <c r="DS25" s="106"/>
      <c r="DT25" s="106"/>
      <c r="DU25" s="106"/>
      <c r="DV25" s="106"/>
      <c r="DW25" s="106"/>
      <c r="DX25" s="106"/>
      <c r="DY25" s="106"/>
      <c r="DZ25" s="106"/>
      <c r="EA25" s="106"/>
      <c r="EB25" s="106"/>
      <c r="EC25" s="106"/>
      <c r="ED25" s="106"/>
      <c r="EE25" s="106"/>
      <c r="EF25" s="106"/>
      <c r="EG25" s="106"/>
    </row>
    <row r="26" spans="1:137" ht="13" x14ac:dyDescent="0.3">
      <c r="A26" s="118"/>
      <c r="B26" s="126"/>
      <c r="C26" s="119"/>
      <c r="D26" s="119"/>
      <c r="E26" s="119"/>
      <c r="F26" s="119"/>
      <c r="G26" s="119"/>
      <c r="H26" s="120"/>
      <c r="I26" s="101"/>
      <c r="J26" s="121"/>
      <c r="K26" s="101"/>
      <c r="L26" s="101"/>
      <c r="M26" s="121"/>
      <c r="N26" s="120"/>
      <c r="O26" s="121"/>
      <c r="P26" s="140"/>
      <c r="Q26" s="140"/>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3"/>
      <c r="AS26" s="123"/>
      <c r="AT26" s="123"/>
      <c r="AU26" s="139" t="str">
        <f>VLOOKUP(Table35[[#This Row],[Risk Rating Score]],'Lookup Values'!$BS$1:$BT$34,2)</f>
        <v>Very Low</v>
      </c>
      <c r="AV26" s="101"/>
      <c r="AW26" s="139" t="str">
        <f>IFERROR(VLOOKUP(Table35[[#This Row],[RONI Match]],'Lookup Values'!$BU$2:$BV$26,2,FALSE),"")</f>
        <v/>
      </c>
      <c r="AX26" s="141"/>
      <c r="AY26" s="101"/>
      <c r="AZ26" s="123"/>
      <c r="BA26" s="119"/>
      <c r="BB26" s="119"/>
      <c r="BC26" s="119"/>
      <c r="BD26" s="119"/>
      <c r="BE26" s="119"/>
      <c r="BF26" s="119"/>
      <c r="BG26" s="119"/>
      <c r="BH26" s="119"/>
      <c r="BI26" s="122"/>
      <c r="BJ26" s="121"/>
      <c r="BK26" s="121"/>
      <c r="BL26" s="122"/>
      <c r="BM26" s="123"/>
      <c r="BN26" s="106"/>
      <c r="BO26" s="106"/>
      <c r="BP26" s="106"/>
      <c r="BQ26" s="106"/>
      <c r="BR26" s="106"/>
      <c r="BS26" s="106"/>
      <c r="BT26" s="106"/>
      <c r="BU26" s="106"/>
      <c r="BV26" s="106"/>
      <c r="BW26" s="106"/>
      <c r="BX26" s="106"/>
      <c r="BY26" s="106"/>
      <c r="BZ26" s="106"/>
      <c r="CA26" s="106"/>
      <c r="CB26" s="106"/>
      <c r="CC26" s="127" t="str">
        <f>IFERROR(VLOOKUP(Table22[[#This Row],[Gender]],'Lookup Values'!$A$1:$B$5,2,FALSE),"0")</f>
        <v>0</v>
      </c>
      <c r="CD26" s="112"/>
      <c r="CE26" s="127" t="str">
        <f>IFERROR(VLOOKUP(Table22[[#This Row],[Year Group]],'Lookup Values'!$C$1:$D$9,2,FALSE),"0")</f>
        <v>0</v>
      </c>
      <c r="CF26" s="127" t="str">
        <f>IFERROR(VLOOKUP(Table22[[#This Row],[School]],'Lookup Values'!$E$1:$E$22,2,FALSE),"0")</f>
        <v>0</v>
      </c>
      <c r="CG26" s="127" t="str">
        <f>IFERROR(VLOOKUP(Table22[[#This Row],[Attending PRU / AP]],'Lookup Values'!$G$1:$H$3,2,FALSE),"0")</f>
        <v>0</v>
      </c>
      <c r="CH26" s="127" t="str">
        <f>IFERROR(VLOOKUP(Table22[[#This Row],[EHE]],'Lookup Values'!$I$1:$J$3,2,FALSE),"0")</f>
        <v>0</v>
      </c>
      <c r="CI26" s="127" t="str">
        <f>IFERROR(VLOOKUP(Table22[[#This Row],[CME]],'Lookup Values'!$K$1:$L$3,2,FALSE),"0")</f>
        <v>0</v>
      </c>
      <c r="CJ26" s="129" t="str">
        <f>IFERROR(VLOOKUP(Table22[[#This Row],[Ethnicity]],'Ethnicity codes'!$H$1:$J$101,3,FALSE),"")</f>
        <v/>
      </c>
      <c r="CK26" s="127" t="str">
        <f>IFERROR(VLOOKUP(Table35[[#This Row],[Ethnicity2]],'Lookup Values'!$M$1:$N$23,2,FALSE),"0")</f>
        <v>0</v>
      </c>
      <c r="CL26" s="127" t="str">
        <f>IFERROR(VLOOKUP(Table35[[#This Row],[Ethnicity2]],'Lookup Values'!$O$1:$P$3,2,FALSE),"0")</f>
        <v>0</v>
      </c>
      <c r="CM26" s="127" t="str">
        <f>IFERROR(VLOOKUP(Table22[[#This Row],[EAL]],'Lookup Values'!$Q$1:$R$3,2,FALSE),"0")</f>
        <v>0</v>
      </c>
      <c r="CN26" s="127" t="str">
        <f>IFERROR(VLOOKUP(Table22[[#This Row],[SEND]],'Lookup Values'!$S$1:$T$6,2,FALSE),"0")</f>
        <v>0</v>
      </c>
      <c r="CO26" s="127" t="str">
        <f>IFERROR(VLOOKUP(Table22[[#This Row],[Pupil Premium]],'Lookup Values'!$U$1:$V$3,2,FALSE),"0")</f>
        <v>0</v>
      </c>
      <c r="CP26" s="127" t="str">
        <f>IFERROR(VLOOKUP(Table22[[#This Row],[LAC / Care Leaver]],'Lookup Values'!$W$1:$X$3,2,FALSE),"0")</f>
        <v>0</v>
      </c>
      <c r="CQ26" s="127" t="str">
        <f>IFERROR(VLOOKUP(Table22[[#This Row],[CP / CIN]],'Lookup Values'!$Y$1:$Z$3,2,FALSE),"0")</f>
        <v>0</v>
      </c>
      <c r="CR26" s="127" t="str">
        <f>IFERROR(VLOOKUP(Table22[[#This Row],[Early Help Referral]],'Lookup Values'!$Y$1:$Z$3,2,FALSE),"0")</f>
        <v>0</v>
      </c>
      <c r="CS26" s="127" t="str">
        <f>IFERROR(VLOOKUP(Table22[[#This Row],[Social Worker]],'Lookup Values'!$Y$1:$Z$3,2,FALSE),"0")</f>
        <v>0</v>
      </c>
      <c r="CT26" s="127" t="str">
        <f>IFERROR(VLOOKUP(Table22[[#This Row],[Exclusion]],'Lookup Values'!$AE$1:$AF$5,2,FALSE),"0")</f>
        <v>0</v>
      </c>
      <c r="CU26" s="127" t="str">
        <f>IFERROR(VLOOKUP(Table22[[#This Row],[Attendance / Absence (&lt;90% PA / &lt;50% SA)]],'Lookup Values'!$AG$1:$AH$4,2,FALSE),"0")</f>
        <v>0</v>
      </c>
      <c r="CV26" s="127" t="str">
        <f>IFERROR(VLOOKUP(Table22[[#This Row],[Multiple School Moves (3+)]],'Lookup Values'!$AI$1:$AJ$3,2,FALSE),"0")</f>
        <v>0</v>
      </c>
      <c r="CW26" s="127" t="str">
        <f>IFERROR(VLOOKUP(Table22[[#This Row],[Pregnancy]],'Lookup Values'!$AK$1:$AL$3,2,FALSE),"0")</f>
        <v>0</v>
      </c>
      <c r="CX26" s="127" t="str">
        <f>IFERROR(VLOOKUP(Table22[[#This Row],[Young Parent]],'Lookup Values'!$AM$1:$AN$3,2,FALSE),"0")</f>
        <v>0</v>
      </c>
      <c r="CY26" s="127" t="str">
        <f>IFERROR(VLOOKUP(Table22[[#This Row],[Young Carer]],'Lookup Values'!$AO$1:$AP$3,2,FALSE),"0")</f>
        <v>0</v>
      </c>
      <c r="CZ26" s="127" t="str">
        <f>IFERROR(VLOOKUP(Table22[[#This Row],[CAMHS Involvement]],'Lookup Values'!$AQ$1:$AR$3,2,FALSE),"0")</f>
        <v>0</v>
      </c>
      <c r="DA26" s="127" t="str">
        <f>IFERROR(VLOOKUP(Table22[[#This Row],[Health Condition]],'Lookup Values'!$AS$1:$AT$3,2,FALSE),"0")</f>
        <v>0</v>
      </c>
      <c r="DB26" s="127" t="str">
        <f>IFERROR(VLOOKUP(Table22[[#This Row],[Substance Misuse ]],'Lookup Values'!$AU$1:$AV$3,2,FALSE),"0")</f>
        <v>0</v>
      </c>
      <c r="DC26" s="127" t="str">
        <f>IFERROR(VLOOKUP(Table22[[#This Row],[YOT supervision]],'Lookup Values'!$AW$1:$AX$3,2,FALSE),"0")</f>
        <v>0</v>
      </c>
      <c r="DD26" s="127" t="str">
        <f>IFERROR(VLOOKUP(Table22[[#This Row],[Previous YOT supervision]],'Lookup Values'!$AY$1:$AZ$3,2,FALSE),"0")</f>
        <v>0</v>
      </c>
      <c r="DE26" s="127" t="str">
        <f>IFERROR(VLOOKUP(Table22[[#This Row],[Custody]],'Lookup Values'!$BA$1:$BB$3,2,FALSE),"0")</f>
        <v>0</v>
      </c>
      <c r="DF26" s="127" t="str">
        <f>IFERROR(VLOOKUP(Table22[[#This Row],[KS2 Eng &amp; Maths Ability Profile HAP/MAP/LAP]],'Lookup Values'!$BC$1:$BD$4,2,FALSE),"0")</f>
        <v>0</v>
      </c>
      <c r="DG26" s="127" t="str">
        <f>IFERROR(VLOOKUP(Table22[[#This Row],[Intended Post 16 Destination]],'Lookup Values'!$BG$1:$BH$12,2,FALSE),"0")</f>
        <v>0</v>
      </c>
      <c r="DH26" s="127" t="str">
        <f>IFERROR(VLOOKUP(Table22[[#This Row],[Application submitted (Y/N or number of applications)]],'Lookup Values'!$BI$1:$BJ$3,2,FALSE),"0")</f>
        <v>0</v>
      </c>
      <c r="DI26" s="127" t="str">
        <f>IFERROR(VLOOKUP(Table22[[#This Row],[Provider Name]],'Lookup Values'!$BK$1:$BL$3,2,FALSE),"0")</f>
        <v>0</v>
      </c>
      <c r="DJ26" s="112"/>
      <c r="DK26" s="127" t="str">
        <f>IFERROR(VLOOKUP(Table22[[#This Row],[Offer received (Y/N)]],'Lookup Values'!$BM$1:$BN$3,2,FALSE),"0")</f>
        <v>0</v>
      </c>
      <c r="DL26" s="127" t="str">
        <f>IFERROR(VLOOKUP(Table22[[#This Row],[Poor Behaviour / Attitude / Motivation]],'Lookup Values'!$BO$1:$BP$4,2,FALSE),"0")</f>
        <v>0</v>
      </c>
      <c r="DM26" s="127" t="str">
        <f>IFERROR(VLOOKUP(Table22[[#This Row],[Other known risk factors (1)]],'Lookup Values'!$BQ$1:$BR$10,2,FALSE),"0")</f>
        <v>0</v>
      </c>
      <c r="DN26" s="128" t="str">
        <f>IFERROR(VLOOKUP(Table22[[#This Row],[Other known risk factors (2)]],'Lookup Values'!$BQ$1:$BR$10,2,FALSE),"0")</f>
        <v>0</v>
      </c>
      <c r="DO26" s="127">
        <f>SUM(Table35[[#This Row],[Gender Score]:[Other known risk factors (2) Score]])</f>
        <v>0</v>
      </c>
      <c r="DP26" s="131" t="str">
        <f>CONCATENATE(Table22[[#This Row],[Generated RONI]],Table22[[#This Row],[School RONI]])</f>
        <v>Very Low</v>
      </c>
      <c r="DQ26" s="106"/>
      <c r="DR26" s="106"/>
      <c r="DS26" s="106"/>
      <c r="DT26" s="106"/>
      <c r="DU26" s="106"/>
      <c r="DV26" s="106"/>
      <c r="DW26" s="106"/>
      <c r="DX26" s="106"/>
      <c r="DY26" s="106"/>
      <c r="DZ26" s="106"/>
      <c r="EA26" s="106"/>
      <c r="EB26" s="106"/>
      <c r="EC26" s="106"/>
      <c r="ED26" s="106"/>
      <c r="EE26" s="106"/>
      <c r="EF26" s="106"/>
      <c r="EG26" s="106"/>
    </row>
    <row r="27" spans="1:137" ht="13" x14ac:dyDescent="0.3">
      <c r="A27" s="118"/>
      <c r="B27" s="126"/>
      <c r="C27" s="119"/>
      <c r="D27" s="119"/>
      <c r="E27" s="119"/>
      <c r="F27" s="119"/>
      <c r="G27" s="119"/>
      <c r="H27" s="120"/>
      <c r="I27" s="101"/>
      <c r="J27" s="121"/>
      <c r="K27" s="101"/>
      <c r="L27" s="101"/>
      <c r="M27" s="121"/>
      <c r="N27" s="120"/>
      <c r="O27" s="121"/>
      <c r="P27" s="140"/>
      <c r="Q27" s="140"/>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3"/>
      <c r="AS27" s="123"/>
      <c r="AT27" s="123"/>
      <c r="AU27" s="139" t="str">
        <f>VLOOKUP(Table35[[#This Row],[Risk Rating Score]],'Lookup Values'!$BS$1:$BT$34,2)</f>
        <v>Very Low</v>
      </c>
      <c r="AV27" s="101"/>
      <c r="AW27" s="139" t="str">
        <f>IFERROR(VLOOKUP(Table35[[#This Row],[RONI Match]],'Lookup Values'!$BU$2:$BV$26,2,FALSE),"")</f>
        <v/>
      </c>
      <c r="AX27" s="141"/>
      <c r="AY27" s="101"/>
      <c r="AZ27" s="123"/>
      <c r="BA27" s="119"/>
      <c r="BB27" s="119"/>
      <c r="BC27" s="119"/>
      <c r="BD27" s="119"/>
      <c r="BE27" s="119"/>
      <c r="BF27" s="119"/>
      <c r="BG27" s="119"/>
      <c r="BH27" s="119"/>
      <c r="BI27" s="122"/>
      <c r="BJ27" s="121"/>
      <c r="BK27" s="121"/>
      <c r="BL27" s="122"/>
      <c r="BM27" s="123"/>
      <c r="BN27" s="106"/>
      <c r="BO27" s="106"/>
      <c r="BP27" s="106"/>
      <c r="BQ27" s="106"/>
      <c r="BR27" s="106"/>
      <c r="BS27" s="106"/>
      <c r="BT27" s="106"/>
      <c r="BU27" s="106"/>
      <c r="BV27" s="106"/>
      <c r="BW27" s="106"/>
      <c r="BX27" s="106"/>
      <c r="BY27" s="106"/>
      <c r="BZ27" s="106"/>
      <c r="CA27" s="106"/>
      <c r="CB27" s="106"/>
      <c r="CC27" s="127" t="str">
        <f>IFERROR(VLOOKUP(Table22[[#This Row],[Gender]],'Lookup Values'!$A$1:$B$5,2,FALSE),"0")</f>
        <v>0</v>
      </c>
      <c r="CD27" s="112"/>
      <c r="CE27" s="127" t="str">
        <f>IFERROR(VLOOKUP(Table22[[#This Row],[Year Group]],'Lookup Values'!$C$1:$D$9,2,FALSE),"0")</f>
        <v>0</v>
      </c>
      <c r="CF27" s="127" t="str">
        <f>IFERROR(VLOOKUP(Table22[[#This Row],[School]],'Lookup Values'!$E$1:$E$22,2,FALSE),"0")</f>
        <v>0</v>
      </c>
      <c r="CG27" s="127" t="str">
        <f>IFERROR(VLOOKUP(Table22[[#This Row],[Attending PRU / AP]],'Lookup Values'!$G$1:$H$3,2,FALSE),"0")</f>
        <v>0</v>
      </c>
      <c r="CH27" s="127" t="str">
        <f>IFERROR(VLOOKUP(Table22[[#This Row],[EHE]],'Lookup Values'!$I$1:$J$3,2,FALSE),"0")</f>
        <v>0</v>
      </c>
      <c r="CI27" s="127" t="str">
        <f>IFERROR(VLOOKUP(Table22[[#This Row],[CME]],'Lookup Values'!$K$1:$L$3,2,FALSE),"0")</f>
        <v>0</v>
      </c>
      <c r="CJ27" s="129" t="str">
        <f>IFERROR(VLOOKUP(Table22[[#This Row],[Ethnicity]],'Ethnicity codes'!$H$1:$J$101,3,FALSE),"")</f>
        <v/>
      </c>
      <c r="CK27" s="127" t="str">
        <f>IFERROR(VLOOKUP(Table35[[#This Row],[Ethnicity2]],'Lookup Values'!$M$1:$N$23,2,FALSE),"0")</f>
        <v>0</v>
      </c>
      <c r="CL27" s="127" t="str">
        <f>IFERROR(VLOOKUP(Table35[[#This Row],[Ethnicity2]],'Lookup Values'!$O$1:$P$3,2,FALSE),"0")</f>
        <v>0</v>
      </c>
      <c r="CM27" s="127" t="str">
        <f>IFERROR(VLOOKUP(Table22[[#This Row],[EAL]],'Lookup Values'!$Q$1:$R$3,2,FALSE),"0")</f>
        <v>0</v>
      </c>
      <c r="CN27" s="127" t="str">
        <f>IFERROR(VLOOKUP(Table22[[#This Row],[SEND]],'Lookup Values'!$S$1:$T$6,2,FALSE),"0")</f>
        <v>0</v>
      </c>
      <c r="CO27" s="127" t="str">
        <f>IFERROR(VLOOKUP(Table22[[#This Row],[Pupil Premium]],'Lookup Values'!$U$1:$V$3,2,FALSE),"0")</f>
        <v>0</v>
      </c>
      <c r="CP27" s="127" t="str">
        <f>IFERROR(VLOOKUP(Table22[[#This Row],[LAC / Care Leaver]],'Lookup Values'!$W$1:$X$3,2,FALSE),"0")</f>
        <v>0</v>
      </c>
      <c r="CQ27" s="127" t="str">
        <f>IFERROR(VLOOKUP(Table22[[#This Row],[CP / CIN]],'Lookup Values'!$Y$1:$Z$3,2,FALSE),"0")</f>
        <v>0</v>
      </c>
      <c r="CR27" s="127" t="str">
        <f>IFERROR(VLOOKUP(Table22[[#This Row],[Early Help Referral]],'Lookup Values'!$Y$1:$Z$3,2,FALSE),"0")</f>
        <v>0</v>
      </c>
      <c r="CS27" s="127" t="str">
        <f>IFERROR(VLOOKUP(Table22[[#This Row],[Social Worker]],'Lookup Values'!$Y$1:$Z$3,2,FALSE),"0")</f>
        <v>0</v>
      </c>
      <c r="CT27" s="127" t="str">
        <f>IFERROR(VLOOKUP(Table22[[#This Row],[Exclusion]],'Lookup Values'!$AE$1:$AF$5,2,FALSE),"0")</f>
        <v>0</v>
      </c>
      <c r="CU27" s="127" t="str">
        <f>IFERROR(VLOOKUP(Table22[[#This Row],[Attendance / Absence (&lt;90% PA / &lt;50% SA)]],'Lookup Values'!$AG$1:$AH$4,2,FALSE),"0")</f>
        <v>0</v>
      </c>
      <c r="CV27" s="127" t="str">
        <f>IFERROR(VLOOKUP(Table22[[#This Row],[Multiple School Moves (3+)]],'Lookup Values'!$AI$1:$AJ$3,2,FALSE),"0")</f>
        <v>0</v>
      </c>
      <c r="CW27" s="127" t="str">
        <f>IFERROR(VLOOKUP(Table22[[#This Row],[Pregnancy]],'Lookup Values'!$AK$1:$AL$3,2,FALSE),"0")</f>
        <v>0</v>
      </c>
      <c r="CX27" s="127" t="str">
        <f>IFERROR(VLOOKUP(Table22[[#This Row],[Young Parent]],'Lookup Values'!$AM$1:$AN$3,2,FALSE),"0")</f>
        <v>0</v>
      </c>
      <c r="CY27" s="127" t="str">
        <f>IFERROR(VLOOKUP(Table22[[#This Row],[Young Carer]],'Lookup Values'!$AO$1:$AP$3,2,FALSE),"0")</f>
        <v>0</v>
      </c>
      <c r="CZ27" s="127" t="str">
        <f>IFERROR(VLOOKUP(Table22[[#This Row],[CAMHS Involvement]],'Lookup Values'!$AQ$1:$AR$3,2,FALSE),"0")</f>
        <v>0</v>
      </c>
      <c r="DA27" s="127" t="str">
        <f>IFERROR(VLOOKUP(Table22[[#This Row],[Health Condition]],'Lookup Values'!$AS$1:$AT$3,2,FALSE),"0")</f>
        <v>0</v>
      </c>
      <c r="DB27" s="127" t="str">
        <f>IFERROR(VLOOKUP(Table22[[#This Row],[Substance Misuse ]],'Lookup Values'!$AU$1:$AV$3,2,FALSE),"0")</f>
        <v>0</v>
      </c>
      <c r="DC27" s="127" t="str">
        <f>IFERROR(VLOOKUP(Table22[[#This Row],[YOT supervision]],'Lookup Values'!$AW$1:$AX$3,2,FALSE),"0")</f>
        <v>0</v>
      </c>
      <c r="DD27" s="127" t="str">
        <f>IFERROR(VLOOKUP(Table22[[#This Row],[Previous YOT supervision]],'Lookup Values'!$AY$1:$AZ$3,2,FALSE),"0")</f>
        <v>0</v>
      </c>
      <c r="DE27" s="127" t="str">
        <f>IFERROR(VLOOKUP(Table22[[#This Row],[Custody]],'Lookup Values'!$BA$1:$BB$3,2,FALSE),"0")</f>
        <v>0</v>
      </c>
      <c r="DF27" s="127" t="str">
        <f>IFERROR(VLOOKUP(Table22[[#This Row],[KS2 Eng &amp; Maths Ability Profile HAP/MAP/LAP]],'Lookup Values'!$BC$1:$BD$4,2,FALSE),"0")</f>
        <v>0</v>
      </c>
      <c r="DG27" s="127" t="str">
        <f>IFERROR(VLOOKUP(Table22[[#This Row],[Intended Post 16 Destination]],'Lookup Values'!$BG$1:$BH$12,2,FALSE),"0")</f>
        <v>0</v>
      </c>
      <c r="DH27" s="127" t="str">
        <f>IFERROR(VLOOKUP(Table22[[#This Row],[Application submitted (Y/N or number of applications)]],'Lookup Values'!$BI$1:$BJ$3,2,FALSE),"0")</f>
        <v>0</v>
      </c>
      <c r="DI27" s="127" t="str">
        <f>IFERROR(VLOOKUP(Table22[[#This Row],[Provider Name]],'Lookup Values'!$BK$1:$BL$3,2,FALSE),"0")</f>
        <v>0</v>
      </c>
      <c r="DJ27" s="112"/>
      <c r="DK27" s="127" t="str">
        <f>IFERROR(VLOOKUP(Table22[[#This Row],[Offer received (Y/N)]],'Lookup Values'!$BM$1:$BN$3,2,FALSE),"0")</f>
        <v>0</v>
      </c>
      <c r="DL27" s="127" t="str">
        <f>IFERROR(VLOOKUP(Table22[[#This Row],[Poor Behaviour / Attitude / Motivation]],'Lookup Values'!$BO$1:$BP$4,2,FALSE),"0")</f>
        <v>0</v>
      </c>
      <c r="DM27" s="127" t="str">
        <f>IFERROR(VLOOKUP(Table22[[#This Row],[Other known risk factors (1)]],'Lookup Values'!$BQ$1:$BR$10,2,FALSE),"0")</f>
        <v>0</v>
      </c>
      <c r="DN27" s="128" t="str">
        <f>IFERROR(VLOOKUP(Table22[[#This Row],[Other known risk factors (2)]],'Lookup Values'!$BQ$1:$BR$10,2,FALSE),"0")</f>
        <v>0</v>
      </c>
      <c r="DO27" s="127">
        <f>SUM(Table35[[#This Row],[Gender Score]:[Other known risk factors (2) Score]])</f>
        <v>0</v>
      </c>
      <c r="DP27" s="131" t="str">
        <f>CONCATENATE(Table22[[#This Row],[Generated RONI]],Table22[[#This Row],[School RONI]])</f>
        <v>Very Low</v>
      </c>
      <c r="DQ27" s="106"/>
      <c r="DR27" s="106"/>
      <c r="DS27" s="106"/>
      <c r="DT27" s="106"/>
      <c r="DU27" s="106"/>
      <c r="DV27" s="106"/>
      <c r="DW27" s="106"/>
      <c r="DX27" s="106"/>
      <c r="DY27" s="106"/>
      <c r="DZ27" s="106"/>
      <c r="EA27" s="106"/>
      <c r="EB27" s="106"/>
      <c r="EC27" s="106"/>
      <c r="ED27" s="106"/>
      <c r="EE27" s="106"/>
      <c r="EF27" s="106"/>
      <c r="EG27" s="106"/>
    </row>
    <row r="28" spans="1:137" ht="13" x14ac:dyDescent="0.3">
      <c r="A28" s="118"/>
      <c r="B28" s="126"/>
      <c r="C28" s="119"/>
      <c r="D28" s="119"/>
      <c r="E28" s="119"/>
      <c r="F28" s="119"/>
      <c r="G28" s="119"/>
      <c r="H28" s="120"/>
      <c r="I28" s="101"/>
      <c r="J28" s="121"/>
      <c r="K28" s="101"/>
      <c r="L28" s="101"/>
      <c r="M28" s="121"/>
      <c r="N28" s="120"/>
      <c r="O28" s="121"/>
      <c r="P28" s="140"/>
      <c r="Q28" s="140"/>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3"/>
      <c r="AS28" s="123"/>
      <c r="AT28" s="123"/>
      <c r="AU28" s="139" t="str">
        <f>VLOOKUP(Table35[[#This Row],[Risk Rating Score]],'Lookup Values'!$BS$1:$BT$34,2)</f>
        <v>Very Low</v>
      </c>
      <c r="AV28" s="101"/>
      <c r="AW28" s="139" t="str">
        <f>IFERROR(VLOOKUP(Table35[[#This Row],[RONI Match]],'Lookup Values'!$BU$2:$BV$26,2,FALSE),"")</f>
        <v/>
      </c>
      <c r="AX28" s="141"/>
      <c r="AY28" s="101"/>
      <c r="AZ28" s="123"/>
      <c r="BA28" s="119"/>
      <c r="BB28" s="119"/>
      <c r="BC28" s="119"/>
      <c r="BD28" s="119"/>
      <c r="BE28" s="119"/>
      <c r="BF28" s="119"/>
      <c r="BG28" s="119"/>
      <c r="BH28" s="119"/>
      <c r="BI28" s="122"/>
      <c r="BJ28" s="121"/>
      <c r="BK28" s="121"/>
      <c r="BL28" s="122"/>
      <c r="BM28" s="123"/>
      <c r="BN28" s="106"/>
      <c r="BO28" s="106"/>
      <c r="BP28" s="106"/>
      <c r="BQ28" s="106"/>
      <c r="BR28" s="106"/>
      <c r="BS28" s="106"/>
      <c r="BT28" s="106"/>
      <c r="BU28" s="106"/>
      <c r="BV28" s="106"/>
      <c r="BW28" s="106"/>
      <c r="BX28" s="106"/>
      <c r="BY28" s="106"/>
      <c r="BZ28" s="106"/>
      <c r="CA28" s="106"/>
      <c r="CB28" s="106"/>
      <c r="CC28" s="127" t="str">
        <f>IFERROR(VLOOKUP(Table22[[#This Row],[Gender]],'Lookup Values'!$A$1:$B$5,2,FALSE),"0")</f>
        <v>0</v>
      </c>
      <c r="CD28" s="112"/>
      <c r="CE28" s="127" t="str">
        <f>IFERROR(VLOOKUP(Table22[[#This Row],[Year Group]],'Lookup Values'!$C$1:$D$9,2,FALSE),"0")</f>
        <v>0</v>
      </c>
      <c r="CF28" s="127" t="str">
        <f>IFERROR(VLOOKUP(Table22[[#This Row],[School]],'Lookup Values'!$E$1:$E$22,2,FALSE),"0")</f>
        <v>0</v>
      </c>
      <c r="CG28" s="127" t="str">
        <f>IFERROR(VLOOKUP(Table22[[#This Row],[Attending PRU / AP]],'Lookup Values'!$G$1:$H$3,2,FALSE),"0")</f>
        <v>0</v>
      </c>
      <c r="CH28" s="127" t="str">
        <f>IFERROR(VLOOKUP(Table22[[#This Row],[EHE]],'Lookup Values'!$I$1:$J$3,2,FALSE),"0")</f>
        <v>0</v>
      </c>
      <c r="CI28" s="127" t="str">
        <f>IFERROR(VLOOKUP(Table22[[#This Row],[CME]],'Lookup Values'!$K$1:$L$3,2,FALSE),"0")</f>
        <v>0</v>
      </c>
      <c r="CJ28" s="129" t="str">
        <f>IFERROR(VLOOKUP(Table22[[#This Row],[Ethnicity]],'Ethnicity codes'!$H$1:$J$101,3,FALSE),"")</f>
        <v/>
      </c>
      <c r="CK28" s="127" t="str">
        <f>IFERROR(VLOOKUP(Table35[[#This Row],[Ethnicity2]],'Lookup Values'!$M$1:$N$23,2,FALSE),"0")</f>
        <v>0</v>
      </c>
      <c r="CL28" s="127" t="str">
        <f>IFERROR(VLOOKUP(Table35[[#This Row],[Ethnicity2]],'Lookup Values'!$O$1:$P$3,2,FALSE),"0")</f>
        <v>0</v>
      </c>
      <c r="CM28" s="127" t="str">
        <f>IFERROR(VLOOKUP(Table22[[#This Row],[EAL]],'Lookup Values'!$Q$1:$R$3,2,FALSE),"0")</f>
        <v>0</v>
      </c>
      <c r="CN28" s="127" t="str">
        <f>IFERROR(VLOOKUP(Table22[[#This Row],[SEND]],'Lookup Values'!$S$1:$T$6,2,FALSE),"0")</f>
        <v>0</v>
      </c>
      <c r="CO28" s="127" t="str">
        <f>IFERROR(VLOOKUP(Table22[[#This Row],[Pupil Premium]],'Lookup Values'!$U$1:$V$3,2,FALSE),"0")</f>
        <v>0</v>
      </c>
      <c r="CP28" s="127" t="str">
        <f>IFERROR(VLOOKUP(Table22[[#This Row],[LAC / Care Leaver]],'Lookup Values'!$W$1:$X$3,2,FALSE),"0")</f>
        <v>0</v>
      </c>
      <c r="CQ28" s="127" t="str">
        <f>IFERROR(VLOOKUP(Table22[[#This Row],[CP / CIN]],'Lookup Values'!$Y$1:$Z$3,2,FALSE),"0")</f>
        <v>0</v>
      </c>
      <c r="CR28" s="127" t="str">
        <f>IFERROR(VLOOKUP(Table22[[#This Row],[Early Help Referral]],'Lookup Values'!$Y$1:$Z$3,2,FALSE),"0")</f>
        <v>0</v>
      </c>
      <c r="CS28" s="127" t="str">
        <f>IFERROR(VLOOKUP(Table22[[#This Row],[Social Worker]],'Lookup Values'!$Y$1:$Z$3,2,FALSE),"0")</f>
        <v>0</v>
      </c>
      <c r="CT28" s="127" t="str">
        <f>IFERROR(VLOOKUP(Table22[[#This Row],[Exclusion]],'Lookup Values'!$AE$1:$AF$5,2,FALSE),"0")</f>
        <v>0</v>
      </c>
      <c r="CU28" s="127" t="str">
        <f>IFERROR(VLOOKUP(Table22[[#This Row],[Attendance / Absence (&lt;90% PA / &lt;50% SA)]],'Lookup Values'!$AG$1:$AH$4,2,FALSE),"0")</f>
        <v>0</v>
      </c>
      <c r="CV28" s="127" t="str">
        <f>IFERROR(VLOOKUP(Table22[[#This Row],[Multiple School Moves (3+)]],'Lookup Values'!$AI$1:$AJ$3,2,FALSE),"0")</f>
        <v>0</v>
      </c>
      <c r="CW28" s="127" t="str">
        <f>IFERROR(VLOOKUP(Table22[[#This Row],[Pregnancy]],'Lookup Values'!$AK$1:$AL$3,2,FALSE),"0")</f>
        <v>0</v>
      </c>
      <c r="CX28" s="127" t="str">
        <f>IFERROR(VLOOKUP(Table22[[#This Row],[Young Parent]],'Lookup Values'!$AM$1:$AN$3,2,FALSE),"0")</f>
        <v>0</v>
      </c>
      <c r="CY28" s="127" t="str">
        <f>IFERROR(VLOOKUP(Table22[[#This Row],[Young Carer]],'Lookup Values'!$AO$1:$AP$3,2,FALSE),"0")</f>
        <v>0</v>
      </c>
      <c r="CZ28" s="127" t="str">
        <f>IFERROR(VLOOKUP(Table22[[#This Row],[CAMHS Involvement]],'Lookup Values'!$AQ$1:$AR$3,2,FALSE),"0")</f>
        <v>0</v>
      </c>
      <c r="DA28" s="127" t="str">
        <f>IFERROR(VLOOKUP(Table22[[#This Row],[Health Condition]],'Lookup Values'!$AS$1:$AT$3,2,FALSE),"0")</f>
        <v>0</v>
      </c>
      <c r="DB28" s="127" t="str">
        <f>IFERROR(VLOOKUP(Table22[[#This Row],[Substance Misuse ]],'Lookup Values'!$AU$1:$AV$3,2,FALSE),"0")</f>
        <v>0</v>
      </c>
      <c r="DC28" s="127" t="str">
        <f>IFERROR(VLOOKUP(Table22[[#This Row],[YOT supervision]],'Lookup Values'!$AW$1:$AX$3,2,FALSE),"0")</f>
        <v>0</v>
      </c>
      <c r="DD28" s="127" t="str">
        <f>IFERROR(VLOOKUP(Table22[[#This Row],[Previous YOT supervision]],'Lookup Values'!$AY$1:$AZ$3,2,FALSE),"0")</f>
        <v>0</v>
      </c>
      <c r="DE28" s="127" t="str">
        <f>IFERROR(VLOOKUP(Table22[[#This Row],[Custody]],'Lookup Values'!$BA$1:$BB$3,2,FALSE),"0")</f>
        <v>0</v>
      </c>
      <c r="DF28" s="127" t="str">
        <f>IFERROR(VLOOKUP(Table22[[#This Row],[KS2 Eng &amp; Maths Ability Profile HAP/MAP/LAP]],'Lookup Values'!$BC$1:$BD$4,2,FALSE),"0")</f>
        <v>0</v>
      </c>
      <c r="DG28" s="127" t="str">
        <f>IFERROR(VLOOKUP(Table22[[#This Row],[Intended Post 16 Destination]],'Lookup Values'!$BG$1:$BH$12,2,FALSE),"0")</f>
        <v>0</v>
      </c>
      <c r="DH28" s="127" t="str">
        <f>IFERROR(VLOOKUP(Table22[[#This Row],[Application submitted (Y/N or number of applications)]],'Lookup Values'!$BI$1:$BJ$3,2,FALSE),"0")</f>
        <v>0</v>
      </c>
      <c r="DI28" s="127" t="str">
        <f>IFERROR(VLOOKUP(Table22[[#This Row],[Provider Name]],'Lookup Values'!$BK$1:$BL$3,2,FALSE),"0")</f>
        <v>0</v>
      </c>
      <c r="DJ28" s="112"/>
      <c r="DK28" s="127" t="str">
        <f>IFERROR(VLOOKUP(Table22[[#This Row],[Offer received (Y/N)]],'Lookup Values'!$BM$1:$BN$3,2,FALSE),"0")</f>
        <v>0</v>
      </c>
      <c r="DL28" s="127" t="str">
        <f>IFERROR(VLOOKUP(Table22[[#This Row],[Poor Behaviour / Attitude / Motivation]],'Lookup Values'!$BO$1:$BP$4,2,FALSE),"0")</f>
        <v>0</v>
      </c>
      <c r="DM28" s="127" t="str">
        <f>IFERROR(VLOOKUP(Table22[[#This Row],[Other known risk factors (1)]],'Lookup Values'!$BQ$1:$BR$10,2,FALSE),"0")</f>
        <v>0</v>
      </c>
      <c r="DN28" s="128" t="str">
        <f>IFERROR(VLOOKUP(Table22[[#This Row],[Other known risk factors (2)]],'Lookup Values'!$BQ$1:$BR$10,2,FALSE),"0")</f>
        <v>0</v>
      </c>
      <c r="DO28" s="127">
        <f>SUM(Table35[[#This Row],[Gender Score]:[Other known risk factors (2) Score]])</f>
        <v>0</v>
      </c>
      <c r="DP28" s="131" t="str">
        <f>CONCATENATE(Table22[[#This Row],[Generated RONI]],Table22[[#This Row],[School RONI]])</f>
        <v>Very Low</v>
      </c>
      <c r="DQ28" s="106"/>
      <c r="DR28" s="106"/>
      <c r="DS28" s="106"/>
      <c r="DT28" s="106"/>
      <c r="DU28" s="106"/>
      <c r="DV28" s="106"/>
      <c r="DW28" s="106"/>
      <c r="DX28" s="106"/>
      <c r="DY28" s="106"/>
      <c r="DZ28" s="106"/>
      <c r="EA28" s="106"/>
      <c r="EB28" s="106"/>
      <c r="EC28" s="106"/>
      <c r="ED28" s="106"/>
      <c r="EE28" s="106"/>
      <c r="EF28" s="106"/>
      <c r="EG28" s="106"/>
    </row>
    <row r="29" spans="1:137" ht="13" x14ac:dyDescent="0.3">
      <c r="A29" s="118"/>
      <c r="B29" s="126"/>
      <c r="C29" s="119"/>
      <c r="D29" s="119"/>
      <c r="E29" s="119"/>
      <c r="F29" s="119"/>
      <c r="G29" s="119"/>
      <c r="H29" s="120"/>
      <c r="I29" s="101"/>
      <c r="J29" s="121"/>
      <c r="K29" s="101"/>
      <c r="L29" s="101"/>
      <c r="M29" s="121"/>
      <c r="N29" s="120"/>
      <c r="O29" s="121"/>
      <c r="P29" s="140"/>
      <c r="Q29" s="140"/>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3"/>
      <c r="AS29" s="123"/>
      <c r="AT29" s="123"/>
      <c r="AU29" s="139" t="str">
        <f>VLOOKUP(Table35[[#This Row],[Risk Rating Score]],'Lookup Values'!$BS$1:$BT$34,2)</f>
        <v>Very Low</v>
      </c>
      <c r="AV29" s="101"/>
      <c r="AW29" s="139" t="str">
        <f>IFERROR(VLOOKUP(Table35[[#This Row],[RONI Match]],'Lookup Values'!$BU$2:$BV$26,2,FALSE),"")</f>
        <v/>
      </c>
      <c r="AX29" s="141"/>
      <c r="AY29" s="101"/>
      <c r="AZ29" s="123"/>
      <c r="BA29" s="119"/>
      <c r="BB29" s="119"/>
      <c r="BC29" s="119"/>
      <c r="BD29" s="119"/>
      <c r="BE29" s="119"/>
      <c r="BF29" s="119"/>
      <c r="BG29" s="119"/>
      <c r="BH29" s="119"/>
      <c r="BI29" s="122"/>
      <c r="BJ29" s="121"/>
      <c r="BK29" s="121"/>
      <c r="BL29" s="122"/>
      <c r="BM29" s="123"/>
      <c r="BN29" s="106"/>
      <c r="BO29" s="106"/>
      <c r="BP29" s="106"/>
      <c r="BQ29" s="106"/>
      <c r="BR29" s="106"/>
      <c r="BS29" s="106"/>
      <c r="BT29" s="106"/>
      <c r="BU29" s="106"/>
      <c r="BV29" s="106"/>
      <c r="BW29" s="106"/>
      <c r="BX29" s="106"/>
      <c r="BY29" s="106"/>
      <c r="BZ29" s="106"/>
      <c r="CA29" s="106"/>
      <c r="CB29" s="106"/>
      <c r="CC29" s="127" t="str">
        <f>IFERROR(VLOOKUP(Table22[[#This Row],[Gender]],'Lookup Values'!$A$1:$B$5,2,FALSE),"0")</f>
        <v>0</v>
      </c>
      <c r="CD29" s="112"/>
      <c r="CE29" s="127" t="str">
        <f>IFERROR(VLOOKUP(Table22[[#This Row],[Year Group]],'Lookup Values'!$C$1:$D$9,2,FALSE),"0")</f>
        <v>0</v>
      </c>
      <c r="CF29" s="127" t="str">
        <f>IFERROR(VLOOKUP(Table22[[#This Row],[School]],'Lookup Values'!$E$1:$E$22,2,FALSE),"0")</f>
        <v>0</v>
      </c>
      <c r="CG29" s="127" t="str">
        <f>IFERROR(VLOOKUP(Table22[[#This Row],[Attending PRU / AP]],'Lookup Values'!$G$1:$H$3,2,FALSE),"0")</f>
        <v>0</v>
      </c>
      <c r="CH29" s="127" t="str">
        <f>IFERROR(VLOOKUP(Table22[[#This Row],[EHE]],'Lookup Values'!$I$1:$J$3,2,FALSE),"0")</f>
        <v>0</v>
      </c>
      <c r="CI29" s="127" t="str">
        <f>IFERROR(VLOOKUP(Table22[[#This Row],[CME]],'Lookup Values'!$K$1:$L$3,2,FALSE),"0")</f>
        <v>0</v>
      </c>
      <c r="CJ29" s="129" t="str">
        <f>IFERROR(VLOOKUP(Table22[[#This Row],[Ethnicity]],'Ethnicity codes'!$H$1:$J$101,3,FALSE),"")</f>
        <v/>
      </c>
      <c r="CK29" s="127" t="str">
        <f>IFERROR(VLOOKUP(Table35[[#This Row],[Ethnicity2]],'Lookup Values'!$M$1:$N$23,2,FALSE),"0")</f>
        <v>0</v>
      </c>
      <c r="CL29" s="127" t="str">
        <f>IFERROR(VLOOKUP(Table35[[#This Row],[Ethnicity2]],'Lookup Values'!$O$1:$P$3,2,FALSE),"0")</f>
        <v>0</v>
      </c>
      <c r="CM29" s="127" t="str">
        <f>IFERROR(VLOOKUP(Table22[[#This Row],[EAL]],'Lookup Values'!$Q$1:$R$3,2,FALSE),"0")</f>
        <v>0</v>
      </c>
      <c r="CN29" s="127" t="str">
        <f>IFERROR(VLOOKUP(Table22[[#This Row],[SEND]],'Lookup Values'!$S$1:$T$6,2,FALSE),"0")</f>
        <v>0</v>
      </c>
      <c r="CO29" s="127" t="str">
        <f>IFERROR(VLOOKUP(Table22[[#This Row],[Pupil Premium]],'Lookup Values'!$U$1:$V$3,2,FALSE),"0")</f>
        <v>0</v>
      </c>
      <c r="CP29" s="127" t="str">
        <f>IFERROR(VLOOKUP(Table22[[#This Row],[LAC / Care Leaver]],'Lookup Values'!$W$1:$X$3,2,FALSE),"0")</f>
        <v>0</v>
      </c>
      <c r="CQ29" s="127" t="str">
        <f>IFERROR(VLOOKUP(Table22[[#This Row],[CP / CIN]],'Lookup Values'!$Y$1:$Z$3,2,FALSE),"0")</f>
        <v>0</v>
      </c>
      <c r="CR29" s="127" t="str">
        <f>IFERROR(VLOOKUP(Table22[[#This Row],[Early Help Referral]],'Lookup Values'!$Y$1:$Z$3,2,FALSE),"0")</f>
        <v>0</v>
      </c>
      <c r="CS29" s="127" t="str">
        <f>IFERROR(VLOOKUP(Table22[[#This Row],[Social Worker]],'Lookup Values'!$Y$1:$Z$3,2,FALSE),"0")</f>
        <v>0</v>
      </c>
      <c r="CT29" s="127" t="str">
        <f>IFERROR(VLOOKUP(Table22[[#This Row],[Exclusion]],'Lookup Values'!$AE$1:$AF$5,2,FALSE),"0")</f>
        <v>0</v>
      </c>
      <c r="CU29" s="127" t="str">
        <f>IFERROR(VLOOKUP(Table22[[#This Row],[Attendance / Absence (&lt;90% PA / &lt;50% SA)]],'Lookup Values'!$AG$1:$AH$4,2,FALSE),"0")</f>
        <v>0</v>
      </c>
      <c r="CV29" s="127" t="str">
        <f>IFERROR(VLOOKUP(Table22[[#This Row],[Multiple School Moves (3+)]],'Lookup Values'!$AI$1:$AJ$3,2,FALSE),"0")</f>
        <v>0</v>
      </c>
      <c r="CW29" s="127" t="str">
        <f>IFERROR(VLOOKUP(Table22[[#This Row],[Pregnancy]],'Lookup Values'!$AK$1:$AL$3,2,FALSE),"0")</f>
        <v>0</v>
      </c>
      <c r="CX29" s="127" t="str">
        <f>IFERROR(VLOOKUP(Table22[[#This Row],[Young Parent]],'Lookup Values'!$AM$1:$AN$3,2,FALSE),"0")</f>
        <v>0</v>
      </c>
      <c r="CY29" s="127" t="str">
        <f>IFERROR(VLOOKUP(Table22[[#This Row],[Young Carer]],'Lookup Values'!$AO$1:$AP$3,2,FALSE),"0")</f>
        <v>0</v>
      </c>
      <c r="CZ29" s="127" t="str">
        <f>IFERROR(VLOOKUP(Table22[[#This Row],[CAMHS Involvement]],'Lookup Values'!$AQ$1:$AR$3,2,FALSE),"0")</f>
        <v>0</v>
      </c>
      <c r="DA29" s="127" t="str">
        <f>IFERROR(VLOOKUP(Table22[[#This Row],[Health Condition]],'Lookup Values'!$AS$1:$AT$3,2,FALSE),"0")</f>
        <v>0</v>
      </c>
      <c r="DB29" s="127" t="str">
        <f>IFERROR(VLOOKUP(Table22[[#This Row],[Substance Misuse ]],'Lookup Values'!$AU$1:$AV$3,2,FALSE),"0")</f>
        <v>0</v>
      </c>
      <c r="DC29" s="127" t="str">
        <f>IFERROR(VLOOKUP(Table22[[#This Row],[YOT supervision]],'Lookup Values'!$AW$1:$AX$3,2,FALSE),"0")</f>
        <v>0</v>
      </c>
      <c r="DD29" s="127" t="str">
        <f>IFERROR(VLOOKUP(Table22[[#This Row],[Previous YOT supervision]],'Lookup Values'!$AY$1:$AZ$3,2,FALSE),"0")</f>
        <v>0</v>
      </c>
      <c r="DE29" s="127" t="str">
        <f>IFERROR(VLOOKUP(Table22[[#This Row],[Custody]],'Lookup Values'!$BA$1:$BB$3,2,FALSE),"0")</f>
        <v>0</v>
      </c>
      <c r="DF29" s="127" t="str">
        <f>IFERROR(VLOOKUP(Table22[[#This Row],[KS2 Eng &amp; Maths Ability Profile HAP/MAP/LAP]],'Lookup Values'!$BC$1:$BD$4,2,FALSE),"0")</f>
        <v>0</v>
      </c>
      <c r="DG29" s="127" t="str">
        <f>IFERROR(VLOOKUP(Table22[[#This Row],[Intended Post 16 Destination]],'Lookup Values'!$BG$1:$BH$12,2,FALSE),"0")</f>
        <v>0</v>
      </c>
      <c r="DH29" s="127" t="str">
        <f>IFERROR(VLOOKUP(Table22[[#This Row],[Application submitted (Y/N or number of applications)]],'Lookup Values'!$BI$1:$BJ$3,2,FALSE),"0")</f>
        <v>0</v>
      </c>
      <c r="DI29" s="127" t="str">
        <f>IFERROR(VLOOKUP(Table22[[#This Row],[Provider Name]],'Lookup Values'!$BK$1:$BL$3,2,FALSE),"0")</f>
        <v>0</v>
      </c>
      <c r="DJ29" s="112"/>
      <c r="DK29" s="127" t="str">
        <f>IFERROR(VLOOKUP(Table22[[#This Row],[Offer received (Y/N)]],'Lookup Values'!$BM$1:$BN$3,2,FALSE),"0")</f>
        <v>0</v>
      </c>
      <c r="DL29" s="127" t="str">
        <f>IFERROR(VLOOKUP(Table22[[#This Row],[Poor Behaviour / Attitude / Motivation]],'Lookup Values'!$BO$1:$BP$4,2,FALSE),"0")</f>
        <v>0</v>
      </c>
      <c r="DM29" s="127" t="str">
        <f>IFERROR(VLOOKUP(Table22[[#This Row],[Other known risk factors (1)]],'Lookup Values'!$BQ$1:$BR$10,2,FALSE),"0")</f>
        <v>0</v>
      </c>
      <c r="DN29" s="128" t="str">
        <f>IFERROR(VLOOKUP(Table22[[#This Row],[Other known risk factors (2)]],'Lookup Values'!$BQ$1:$BR$10,2,FALSE),"0")</f>
        <v>0</v>
      </c>
      <c r="DO29" s="127">
        <f>SUM(Table35[[#This Row],[Gender Score]:[Other known risk factors (2) Score]])</f>
        <v>0</v>
      </c>
      <c r="DP29" s="131" t="str">
        <f>CONCATENATE(Table22[[#This Row],[Generated RONI]],Table22[[#This Row],[School RONI]])</f>
        <v>Very Low</v>
      </c>
      <c r="DQ29" s="106"/>
      <c r="DR29" s="106"/>
      <c r="DS29" s="106"/>
      <c r="DT29" s="106"/>
      <c r="DU29" s="106"/>
      <c r="DV29" s="106"/>
      <c r="DW29" s="106"/>
      <c r="DX29" s="106"/>
      <c r="DY29" s="106"/>
      <c r="DZ29" s="106"/>
      <c r="EA29" s="106"/>
      <c r="EB29" s="106"/>
      <c r="EC29" s="106"/>
      <c r="ED29" s="106"/>
      <c r="EE29" s="106"/>
      <c r="EF29" s="106"/>
      <c r="EG29" s="106"/>
    </row>
    <row r="30" spans="1:137" ht="13" x14ac:dyDescent="0.3">
      <c r="A30" s="118"/>
      <c r="B30" s="126"/>
      <c r="C30" s="119"/>
      <c r="D30" s="119"/>
      <c r="E30" s="119"/>
      <c r="F30" s="119"/>
      <c r="G30" s="119"/>
      <c r="H30" s="120"/>
      <c r="I30" s="101"/>
      <c r="J30" s="121"/>
      <c r="K30" s="101"/>
      <c r="L30" s="101"/>
      <c r="M30" s="121"/>
      <c r="N30" s="120"/>
      <c r="O30" s="121"/>
      <c r="P30" s="140"/>
      <c r="Q30" s="140"/>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3"/>
      <c r="AS30" s="123"/>
      <c r="AT30" s="123"/>
      <c r="AU30" s="139" t="str">
        <f>VLOOKUP(Table35[[#This Row],[Risk Rating Score]],'Lookup Values'!$BS$1:$BT$34,2)</f>
        <v>Very Low</v>
      </c>
      <c r="AV30" s="101"/>
      <c r="AW30" s="139" t="str">
        <f>IFERROR(VLOOKUP(Table35[[#This Row],[RONI Match]],'Lookup Values'!$BU$2:$BV$26,2,FALSE),"")</f>
        <v/>
      </c>
      <c r="AX30" s="141"/>
      <c r="AY30" s="101"/>
      <c r="AZ30" s="123"/>
      <c r="BA30" s="119"/>
      <c r="BB30" s="119"/>
      <c r="BC30" s="119"/>
      <c r="BD30" s="119"/>
      <c r="BE30" s="119"/>
      <c r="BF30" s="119"/>
      <c r="BG30" s="119"/>
      <c r="BH30" s="119"/>
      <c r="BI30" s="122"/>
      <c r="BJ30" s="121"/>
      <c r="BK30" s="121"/>
      <c r="BL30" s="122"/>
      <c r="BM30" s="123"/>
      <c r="BN30" s="106"/>
      <c r="BO30" s="106"/>
      <c r="BP30" s="106"/>
      <c r="BQ30" s="106"/>
      <c r="BR30" s="106"/>
      <c r="BS30" s="106"/>
      <c r="BT30" s="106"/>
      <c r="BU30" s="106"/>
      <c r="BV30" s="106"/>
      <c r="BW30" s="106"/>
      <c r="BX30" s="106"/>
      <c r="BY30" s="106"/>
      <c r="BZ30" s="106"/>
      <c r="CA30" s="106"/>
      <c r="CB30" s="106"/>
      <c r="CC30" s="127" t="str">
        <f>IFERROR(VLOOKUP(Table22[[#This Row],[Gender]],'Lookup Values'!$A$1:$B$5,2,FALSE),"0")</f>
        <v>0</v>
      </c>
      <c r="CD30" s="112"/>
      <c r="CE30" s="127" t="str">
        <f>IFERROR(VLOOKUP(Table22[[#This Row],[Year Group]],'Lookup Values'!$C$1:$D$9,2,FALSE),"0")</f>
        <v>0</v>
      </c>
      <c r="CF30" s="127" t="str">
        <f>IFERROR(VLOOKUP(Table22[[#This Row],[School]],'Lookup Values'!$E$1:$E$22,2,FALSE),"0")</f>
        <v>0</v>
      </c>
      <c r="CG30" s="127" t="str">
        <f>IFERROR(VLOOKUP(Table22[[#This Row],[Attending PRU / AP]],'Lookup Values'!$G$1:$H$3,2,FALSE),"0")</f>
        <v>0</v>
      </c>
      <c r="CH30" s="127" t="str">
        <f>IFERROR(VLOOKUP(Table22[[#This Row],[EHE]],'Lookup Values'!$I$1:$J$3,2,FALSE),"0")</f>
        <v>0</v>
      </c>
      <c r="CI30" s="127" t="str">
        <f>IFERROR(VLOOKUP(Table22[[#This Row],[CME]],'Lookup Values'!$K$1:$L$3,2,FALSE),"0")</f>
        <v>0</v>
      </c>
      <c r="CJ30" s="129" t="str">
        <f>IFERROR(VLOOKUP(Table22[[#This Row],[Ethnicity]],'Ethnicity codes'!$H$1:$J$101,3,FALSE),"")</f>
        <v/>
      </c>
      <c r="CK30" s="127" t="str">
        <f>IFERROR(VLOOKUP(Table35[[#This Row],[Ethnicity2]],'Lookup Values'!$M$1:$N$23,2,FALSE),"0")</f>
        <v>0</v>
      </c>
      <c r="CL30" s="127" t="str">
        <f>IFERROR(VLOOKUP(Table35[[#This Row],[Ethnicity2]],'Lookup Values'!$O$1:$P$3,2,FALSE),"0")</f>
        <v>0</v>
      </c>
      <c r="CM30" s="127" t="str">
        <f>IFERROR(VLOOKUP(Table22[[#This Row],[EAL]],'Lookup Values'!$Q$1:$R$3,2,FALSE),"0")</f>
        <v>0</v>
      </c>
      <c r="CN30" s="127" t="str">
        <f>IFERROR(VLOOKUP(Table22[[#This Row],[SEND]],'Lookup Values'!$S$1:$T$6,2,FALSE),"0")</f>
        <v>0</v>
      </c>
      <c r="CO30" s="127" t="str">
        <f>IFERROR(VLOOKUP(Table22[[#This Row],[Pupil Premium]],'Lookup Values'!$U$1:$V$3,2,FALSE),"0")</f>
        <v>0</v>
      </c>
      <c r="CP30" s="127" t="str">
        <f>IFERROR(VLOOKUP(Table22[[#This Row],[LAC / Care Leaver]],'Lookup Values'!$W$1:$X$3,2,FALSE),"0")</f>
        <v>0</v>
      </c>
      <c r="CQ30" s="127" t="str">
        <f>IFERROR(VLOOKUP(Table22[[#This Row],[CP / CIN]],'Lookup Values'!$Y$1:$Z$3,2,FALSE),"0")</f>
        <v>0</v>
      </c>
      <c r="CR30" s="127" t="str">
        <f>IFERROR(VLOOKUP(Table22[[#This Row],[Early Help Referral]],'Lookup Values'!$Y$1:$Z$3,2,FALSE),"0")</f>
        <v>0</v>
      </c>
      <c r="CS30" s="127" t="str">
        <f>IFERROR(VLOOKUP(Table22[[#This Row],[Social Worker]],'Lookup Values'!$Y$1:$Z$3,2,FALSE),"0")</f>
        <v>0</v>
      </c>
      <c r="CT30" s="127" t="str">
        <f>IFERROR(VLOOKUP(Table22[[#This Row],[Exclusion]],'Lookup Values'!$AE$1:$AF$5,2,FALSE),"0")</f>
        <v>0</v>
      </c>
      <c r="CU30" s="127" t="str">
        <f>IFERROR(VLOOKUP(Table22[[#This Row],[Attendance / Absence (&lt;90% PA / &lt;50% SA)]],'Lookup Values'!$AG$1:$AH$4,2,FALSE),"0")</f>
        <v>0</v>
      </c>
      <c r="CV30" s="127" t="str">
        <f>IFERROR(VLOOKUP(Table22[[#This Row],[Multiple School Moves (3+)]],'Lookup Values'!$AI$1:$AJ$3,2,FALSE),"0")</f>
        <v>0</v>
      </c>
      <c r="CW30" s="127" t="str">
        <f>IFERROR(VLOOKUP(Table22[[#This Row],[Pregnancy]],'Lookup Values'!$AK$1:$AL$3,2,FALSE),"0")</f>
        <v>0</v>
      </c>
      <c r="CX30" s="127" t="str">
        <f>IFERROR(VLOOKUP(Table22[[#This Row],[Young Parent]],'Lookup Values'!$AM$1:$AN$3,2,FALSE),"0")</f>
        <v>0</v>
      </c>
      <c r="CY30" s="127" t="str">
        <f>IFERROR(VLOOKUP(Table22[[#This Row],[Young Carer]],'Lookup Values'!$AO$1:$AP$3,2,FALSE),"0")</f>
        <v>0</v>
      </c>
      <c r="CZ30" s="127" t="str">
        <f>IFERROR(VLOOKUP(Table22[[#This Row],[CAMHS Involvement]],'Lookup Values'!$AQ$1:$AR$3,2,FALSE),"0")</f>
        <v>0</v>
      </c>
      <c r="DA30" s="127" t="str">
        <f>IFERROR(VLOOKUP(Table22[[#This Row],[Health Condition]],'Lookup Values'!$AS$1:$AT$3,2,FALSE),"0")</f>
        <v>0</v>
      </c>
      <c r="DB30" s="127" t="str">
        <f>IFERROR(VLOOKUP(Table22[[#This Row],[Substance Misuse ]],'Lookup Values'!$AU$1:$AV$3,2,FALSE),"0")</f>
        <v>0</v>
      </c>
      <c r="DC30" s="127" t="str">
        <f>IFERROR(VLOOKUP(Table22[[#This Row],[YOT supervision]],'Lookup Values'!$AW$1:$AX$3,2,FALSE),"0")</f>
        <v>0</v>
      </c>
      <c r="DD30" s="127" t="str">
        <f>IFERROR(VLOOKUP(Table22[[#This Row],[Previous YOT supervision]],'Lookup Values'!$AY$1:$AZ$3,2,FALSE),"0")</f>
        <v>0</v>
      </c>
      <c r="DE30" s="127" t="str">
        <f>IFERROR(VLOOKUP(Table22[[#This Row],[Custody]],'Lookup Values'!$BA$1:$BB$3,2,FALSE),"0")</f>
        <v>0</v>
      </c>
      <c r="DF30" s="127" t="str">
        <f>IFERROR(VLOOKUP(Table22[[#This Row],[KS2 Eng &amp; Maths Ability Profile HAP/MAP/LAP]],'Lookup Values'!$BC$1:$BD$4,2,FALSE),"0")</f>
        <v>0</v>
      </c>
      <c r="DG30" s="127" t="str">
        <f>IFERROR(VLOOKUP(Table22[[#This Row],[Intended Post 16 Destination]],'Lookup Values'!$BG$1:$BH$12,2,FALSE),"0")</f>
        <v>0</v>
      </c>
      <c r="DH30" s="127" t="str">
        <f>IFERROR(VLOOKUP(Table22[[#This Row],[Application submitted (Y/N or number of applications)]],'Lookup Values'!$BI$1:$BJ$3,2,FALSE),"0")</f>
        <v>0</v>
      </c>
      <c r="DI30" s="127" t="str">
        <f>IFERROR(VLOOKUP(Table22[[#This Row],[Provider Name]],'Lookup Values'!$BK$1:$BL$3,2,FALSE),"0")</f>
        <v>0</v>
      </c>
      <c r="DJ30" s="112"/>
      <c r="DK30" s="127" t="str">
        <f>IFERROR(VLOOKUP(Table22[[#This Row],[Offer received (Y/N)]],'Lookup Values'!$BM$1:$BN$3,2,FALSE),"0")</f>
        <v>0</v>
      </c>
      <c r="DL30" s="127" t="str">
        <f>IFERROR(VLOOKUP(Table22[[#This Row],[Poor Behaviour / Attitude / Motivation]],'Lookup Values'!$BO$1:$BP$4,2,FALSE),"0")</f>
        <v>0</v>
      </c>
      <c r="DM30" s="127" t="str">
        <f>IFERROR(VLOOKUP(Table22[[#This Row],[Other known risk factors (1)]],'Lookup Values'!$BQ$1:$BR$10,2,FALSE),"0")</f>
        <v>0</v>
      </c>
      <c r="DN30" s="128" t="str">
        <f>IFERROR(VLOOKUP(Table22[[#This Row],[Other known risk factors (2)]],'Lookup Values'!$BQ$1:$BR$10,2,FALSE),"0")</f>
        <v>0</v>
      </c>
      <c r="DO30" s="127">
        <f>SUM(Table35[[#This Row],[Gender Score]:[Other known risk factors (2) Score]])</f>
        <v>0</v>
      </c>
      <c r="DP30" s="131" t="str">
        <f>CONCATENATE(Table22[[#This Row],[Generated RONI]],Table22[[#This Row],[School RONI]])</f>
        <v>Very Low</v>
      </c>
      <c r="DQ30" s="106"/>
      <c r="DR30" s="106"/>
      <c r="DS30" s="106"/>
      <c r="DT30" s="106"/>
      <c r="DU30" s="106"/>
      <c r="DV30" s="106"/>
      <c r="DW30" s="106"/>
      <c r="DX30" s="106"/>
      <c r="DY30" s="106"/>
      <c r="DZ30" s="106"/>
      <c r="EA30" s="106"/>
      <c r="EB30" s="106"/>
      <c r="EC30" s="106"/>
      <c r="ED30" s="106"/>
      <c r="EE30" s="106"/>
      <c r="EF30" s="106"/>
      <c r="EG30" s="106"/>
    </row>
    <row r="31" spans="1:137" ht="13" x14ac:dyDescent="0.3">
      <c r="A31" s="118"/>
      <c r="B31" s="126"/>
      <c r="C31" s="119"/>
      <c r="D31" s="119"/>
      <c r="E31" s="119"/>
      <c r="F31" s="119"/>
      <c r="G31" s="119"/>
      <c r="H31" s="120"/>
      <c r="I31" s="101"/>
      <c r="J31" s="121"/>
      <c r="K31" s="101"/>
      <c r="L31" s="101"/>
      <c r="M31" s="121"/>
      <c r="N31" s="120"/>
      <c r="O31" s="121"/>
      <c r="P31" s="140"/>
      <c r="Q31" s="140"/>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3"/>
      <c r="AS31" s="123"/>
      <c r="AT31" s="123"/>
      <c r="AU31" s="139" t="str">
        <f>VLOOKUP(Table35[[#This Row],[Risk Rating Score]],'Lookup Values'!$BS$1:$BT$34,2)</f>
        <v>Very Low</v>
      </c>
      <c r="AV31" s="101"/>
      <c r="AW31" s="139" t="str">
        <f>IFERROR(VLOOKUP(Table35[[#This Row],[RONI Match]],'Lookup Values'!$BU$2:$BV$26,2,FALSE),"")</f>
        <v/>
      </c>
      <c r="AX31" s="141"/>
      <c r="AY31" s="101"/>
      <c r="AZ31" s="123"/>
      <c r="BA31" s="119"/>
      <c r="BB31" s="119"/>
      <c r="BC31" s="119"/>
      <c r="BD31" s="119"/>
      <c r="BE31" s="119"/>
      <c r="BF31" s="119"/>
      <c r="BG31" s="119"/>
      <c r="BH31" s="119"/>
      <c r="BI31" s="122"/>
      <c r="BJ31" s="121"/>
      <c r="BK31" s="121"/>
      <c r="BL31" s="122"/>
      <c r="BM31" s="123"/>
      <c r="BN31" s="106"/>
      <c r="BO31" s="106"/>
      <c r="BP31" s="106"/>
      <c r="BQ31" s="106"/>
      <c r="BR31" s="106"/>
      <c r="BS31" s="106"/>
      <c r="BT31" s="106"/>
      <c r="BU31" s="106"/>
      <c r="BV31" s="106"/>
      <c r="BW31" s="106"/>
      <c r="BX31" s="106"/>
      <c r="BY31" s="106"/>
      <c r="BZ31" s="106"/>
      <c r="CA31" s="106"/>
      <c r="CB31" s="106"/>
      <c r="CC31" s="127" t="str">
        <f>IFERROR(VLOOKUP(Table22[[#This Row],[Gender]],'Lookup Values'!$A$1:$B$5,2,FALSE),"0")</f>
        <v>0</v>
      </c>
      <c r="CD31" s="112"/>
      <c r="CE31" s="127" t="str">
        <f>IFERROR(VLOOKUP(Table22[[#This Row],[Year Group]],'Lookup Values'!$C$1:$D$9,2,FALSE),"0")</f>
        <v>0</v>
      </c>
      <c r="CF31" s="127" t="str">
        <f>IFERROR(VLOOKUP(Table22[[#This Row],[School]],'Lookup Values'!$E$1:$E$22,2,FALSE),"0")</f>
        <v>0</v>
      </c>
      <c r="CG31" s="127" t="str">
        <f>IFERROR(VLOOKUP(Table22[[#This Row],[Attending PRU / AP]],'Lookup Values'!$G$1:$H$3,2,FALSE),"0")</f>
        <v>0</v>
      </c>
      <c r="CH31" s="127" t="str">
        <f>IFERROR(VLOOKUP(Table22[[#This Row],[EHE]],'Lookup Values'!$I$1:$J$3,2,FALSE),"0")</f>
        <v>0</v>
      </c>
      <c r="CI31" s="127" t="str">
        <f>IFERROR(VLOOKUP(Table22[[#This Row],[CME]],'Lookup Values'!$K$1:$L$3,2,FALSE),"0")</f>
        <v>0</v>
      </c>
      <c r="CJ31" s="129" t="str">
        <f>IFERROR(VLOOKUP(Table22[[#This Row],[Ethnicity]],'Ethnicity codes'!$H$1:$J$101,3,FALSE),"")</f>
        <v/>
      </c>
      <c r="CK31" s="127" t="str">
        <f>IFERROR(VLOOKUP(Table35[[#This Row],[Ethnicity2]],'Lookup Values'!$M$1:$N$23,2,FALSE),"0")</f>
        <v>0</v>
      </c>
      <c r="CL31" s="127" t="str">
        <f>IFERROR(VLOOKUP(Table35[[#This Row],[Ethnicity2]],'Lookup Values'!$O$1:$P$3,2,FALSE),"0")</f>
        <v>0</v>
      </c>
      <c r="CM31" s="127" t="str">
        <f>IFERROR(VLOOKUP(Table22[[#This Row],[EAL]],'Lookup Values'!$Q$1:$R$3,2,FALSE),"0")</f>
        <v>0</v>
      </c>
      <c r="CN31" s="127" t="str">
        <f>IFERROR(VLOOKUP(Table22[[#This Row],[SEND]],'Lookup Values'!$S$1:$T$6,2,FALSE),"0")</f>
        <v>0</v>
      </c>
      <c r="CO31" s="127" t="str">
        <f>IFERROR(VLOOKUP(Table22[[#This Row],[Pupil Premium]],'Lookup Values'!$U$1:$V$3,2,FALSE),"0")</f>
        <v>0</v>
      </c>
      <c r="CP31" s="127" t="str">
        <f>IFERROR(VLOOKUP(Table22[[#This Row],[LAC / Care Leaver]],'Lookup Values'!$W$1:$X$3,2,FALSE),"0")</f>
        <v>0</v>
      </c>
      <c r="CQ31" s="127" t="str">
        <f>IFERROR(VLOOKUP(Table22[[#This Row],[CP / CIN]],'Lookup Values'!$Y$1:$Z$3,2,FALSE),"0")</f>
        <v>0</v>
      </c>
      <c r="CR31" s="127" t="str">
        <f>IFERROR(VLOOKUP(Table22[[#This Row],[Early Help Referral]],'Lookup Values'!$Y$1:$Z$3,2,FALSE),"0")</f>
        <v>0</v>
      </c>
      <c r="CS31" s="127" t="str">
        <f>IFERROR(VLOOKUP(Table22[[#This Row],[Social Worker]],'Lookup Values'!$Y$1:$Z$3,2,FALSE),"0")</f>
        <v>0</v>
      </c>
      <c r="CT31" s="127" t="str">
        <f>IFERROR(VLOOKUP(Table22[[#This Row],[Exclusion]],'Lookup Values'!$AE$1:$AF$5,2,FALSE),"0")</f>
        <v>0</v>
      </c>
      <c r="CU31" s="127" t="str">
        <f>IFERROR(VLOOKUP(Table22[[#This Row],[Attendance / Absence (&lt;90% PA / &lt;50% SA)]],'Lookup Values'!$AG$1:$AH$4,2,FALSE),"0")</f>
        <v>0</v>
      </c>
      <c r="CV31" s="127" t="str">
        <f>IFERROR(VLOOKUP(Table22[[#This Row],[Multiple School Moves (3+)]],'Lookup Values'!$AI$1:$AJ$3,2,FALSE),"0")</f>
        <v>0</v>
      </c>
      <c r="CW31" s="127" t="str">
        <f>IFERROR(VLOOKUP(Table22[[#This Row],[Pregnancy]],'Lookup Values'!$AK$1:$AL$3,2,FALSE),"0")</f>
        <v>0</v>
      </c>
      <c r="CX31" s="127" t="str">
        <f>IFERROR(VLOOKUP(Table22[[#This Row],[Young Parent]],'Lookup Values'!$AM$1:$AN$3,2,FALSE),"0")</f>
        <v>0</v>
      </c>
      <c r="CY31" s="127" t="str">
        <f>IFERROR(VLOOKUP(Table22[[#This Row],[Young Carer]],'Lookup Values'!$AO$1:$AP$3,2,FALSE),"0")</f>
        <v>0</v>
      </c>
      <c r="CZ31" s="127" t="str">
        <f>IFERROR(VLOOKUP(Table22[[#This Row],[CAMHS Involvement]],'Lookup Values'!$AQ$1:$AR$3,2,FALSE),"0")</f>
        <v>0</v>
      </c>
      <c r="DA31" s="127" t="str">
        <f>IFERROR(VLOOKUP(Table22[[#This Row],[Health Condition]],'Lookup Values'!$AS$1:$AT$3,2,FALSE),"0")</f>
        <v>0</v>
      </c>
      <c r="DB31" s="127" t="str">
        <f>IFERROR(VLOOKUP(Table22[[#This Row],[Substance Misuse ]],'Lookup Values'!$AU$1:$AV$3,2,FALSE),"0")</f>
        <v>0</v>
      </c>
      <c r="DC31" s="127" t="str">
        <f>IFERROR(VLOOKUP(Table22[[#This Row],[YOT supervision]],'Lookup Values'!$AW$1:$AX$3,2,FALSE),"0")</f>
        <v>0</v>
      </c>
      <c r="DD31" s="127" t="str">
        <f>IFERROR(VLOOKUP(Table22[[#This Row],[Previous YOT supervision]],'Lookup Values'!$AY$1:$AZ$3,2,FALSE),"0")</f>
        <v>0</v>
      </c>
      <c r="DE31" s="127" t="str">
        <f>IFERROR(VLOOKUP(Table22[[#This Row],[Custody]],'Lookup Values'!$BA$1:$BB$3,2,FALSE),"0")</f>
        <v>0</v>
      </c>
      <c r="DF31" s="127" t="str">
        <f>IFERROR(VLOOKUP(Table22[[#This Row],[KS2 Eng &amp; Maths Ability Profile HAP/MAP/LAP]],'Lookup Values'!$BC$1:$BD$4,2,FALSE),"0")</f>
        <v>0</v>
      </c>
      <c r="DG31" s="127" t="str">
        <f>IFERROR(VLOOKUP(Table22[[#This Row],[Intended Post 16 Destination]],'Lookup Values'!$BG$1:$BH$12,2,FALSE),"0")</f>
        <v>0</v>
      </c>
      <c r="DH31" s="127" t="str">
        <f>IFERROR(VLOOKUP(Table22[[#This Row],[Application submitted (Y/N or number of applications)]],'Lookup Values'!$BI$1:$BJ$3,2,FALSE),"0")</f>
        <v>0</v>
      </c>
      <c r="DI31" s="127" t="str">
        <f>IFERROR(VLOOKUP(Table22[[#This Row],[Provider Name]],'Lookup Values'!$BK$1:$BL$3,2,FALSE),"0")</f>
        <v>0</v>
      </c>
      <c r="DJ31" s="112"/>
      <c r="DK31" s="127" t="str">
        <f>IFERROR(VLOOKUP(Table22[[#This Row],[Offer received (Y/N)]],'Lookup Values'!$BM$1:$BN$3,2,FALSE),"0")</f>
        <v>0</v>
      </c>
      <c r="DL31" s="127" t="str">
        <f>IFERROR(VLOOKUP(Table22[[#This Row],[Poor Behaviour / Attitude / Motivation]],'Lookup Values'!$BO$1:$BP$4,2,FALSE),"0")</f>
        <v>0</v>
      </c>
      <c r="DM31" s="127" t="str">
        <f>IFERROR(VLOOKUP(Table22[[#This Row],[Other known risk factors (1)]],'Lookup Values'!$BQ$1:$BR$10,2,FALSE),"0")</f>
        <v>0</v>
      </c>
      <c r="DN31" s="128" t="str">
        <f>IFERROR(VLOOKUP(Table22[[#This Row],[Other known risk factors (2)]],'Lookup Values'!$BQ$1:$BR$10,2,FALSE),"0")</f>
        <v>0</v>
      </c>
      <c r="DO31" s="127">
        <f>SUM(Table35[[#This Row],[Gender Score]:[Other known risk factors (2) Score]])</f>
        <v>0</v>
      </c>
      <c r="DP31" s="131" t="str">
        <f>CONCATENATE(Table22[[#This Row],[Generated RONI]],Table22[[#This Row],[School RONI]])</f>
        <v>Very Low</v>
      </c>
      <c r="DQ31" s="106"/>
      <c r="DR31" s="106"/>
      <c r="DS31" s="106"/>
      <c r="DT31" s="106"/>
      <c r="DU31" s="106"/>
      <c r="DV31" s="106"/>
      <c r="DW31" s="106"/>
      <c r="DX31" s="106"/>
      <c r="DY31" s="106"/>
      <c r="DZ31" s="106"/>
      <c r="EA31" s="106"/>
      <c r="EB31" s="106"/>
      <c r="EC31" s="106"/>
      <c r="ED31" s="106"/>
      <c r="EE31" s="106"/>
      <c r="EF31" s="106"/>
      <c r="EG31" s="106"/>
    </row>
    <row r="32" spans="1:137" ht="13" x14ac:dyDescent="0.3">
      <c r="A32" s="118"/>
      <c r="B32" s="126"/>
      <c r="C32" s="119"/>
      <c r="D32" s="119"/>
      <c r="E32" s="119"/>
      <c r="F32" s="119"/>
      <c r="G32" s="119"/>
      <c r="H32" s="120"/>
      <c r="I32" s="101"/>
      <c r="J32" s="121"/>
      <c r="K32" s="101"/>
      <c r="L32" s="101"/>
      <c r="M32" s="121"/>
      <c r="N32" s="120"/>
      <c r="O32" s="121"/>
      <c r="P32" s="140"/>
      <c r="Q32" s="140"/>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3"/>
      <c r="AS32" s="123"/>
      <c r="AT32" s="123"/>
      <c r="AU32" s="139" t="str">
        <f>VLOOKUP(Table35[[#This Row],[Risk Rating Score]],'Lookup Values'!$BS$1:$BT$34,2)</f>
        <v>Very Low</v>
      </c>
      <c r="AV32" s="101"/>
      <c r="AW32" s="139" t="str">
        <f>IFERROR(VLOOKUP(Table35[[#This Row],[RONI Match]],'Lookup Values'!$BU$2:$BV$26,2,FALSE),"")</f>
        <v/>
      </c>
      <c r="AX32" s="141"/>
      <c r="AY32" s="101"/>
      <c r="AZ32" s="123"/>
      <c r="BA32" s="119"/>
      <c r="BB32" s="119"/>
      <c r="BC32" s="119"/>
      <c r="BD32" s="119"/>
      <c r="BE32" s="119"/>
      <c r="BF32" s="119"/>
      <c r="BG32" s="119"/>
      <c r="BH32" s="119"/>
      <c r="BI32" s="122"/>
      <c r="BJ32" s="121"/>
      <c r="BK32" s="121"/>
      <c r="BL32" s="122"/>
      <c r="BM32" s="123"/>
      <c r="BN32" s="106"/>
      <c r="BO32" s="106"/>
      <c r="BP32" s="106"/>
      <c r="BQ32" s="106"/>
      <c r="BR32" s="106"/>
      <c r="BS32" s="106"/>
      <c r="BT32" s="106"/>
      <c r="BU32" s="106"/>
      <c r="BV32" s="106"/>
      <c r="BW32" s="106"/>
      <c r="BX32" s="106"/>
      <c r="BY32" s="106"/>
      <c r="BZ32" s="106"/>
      <c r="CA32" s="106"/>
      <c r="CB32" s="106"/>
      <c r="CC32" s="127" t="str">
        <f>IFERROR(VLOOKUP(Table22[[#This Row],[Gender]],'Lookup Values'!$A$1:$B$5,2,FALSE),"0")</f>
        <v>0</v>
      </c>
      <c r="CD32" s="112"/>
      <c r="CE32" s="127" t="str">
        <f>IFERROR(VLOOKUP(Table22[[#This Row],[Year Group]],'Lookup Values'!$C$1:$D$9,2,FALSE),"0")</f>
        <v>0</v>
      </c>
      <c r="CF32" s="127" t="str">
        <f>IFERROR(VLOOKUP(Table22[[#This Row],[School]],'Lookup Values'!$E$1:$E$22,2,FALSE),"0")</f>
        <v>0</v>
      </c>
      <c r="CG32" s="127" t="str">
        <f>IFERROR(VLOOKUP(Table22[[#This Row],[Attending PRU / AP]],'Lookup Values'!$G$1:$H$3,2,FALSE),"0")</f>
        <v>0</v>
      </c>
      <c r="CH32" s="127" t="str">
        <f>IFERROR(VLOOKUP(Table22[[#This Row],[EHE]],'Lookup Values'!$I$1:$J$3,2,FALSE),"0")</f>
        <v>0</v>
      </c>
      <c r="CI32" s="127" t="str">
        <f>IFERROR(VLOOKUP(Table22[[#This Row],[CME]],'Lookup Values'!$K$1:$L$3,2,FALSE),"0")</f>
        <v>0</v>
      </c>
      <c r="CJ32" s="129" t="str">
        <f>IFERROR(VLOOKUP(Table22[[#This Row],[Ethnicity]],'Ethnicity codes'!$H$1:$J$101,3,FALSE),"")</f>
        <v/>
      </c>
      <c r="CK32" s="127" t="str">
        <f>IFERROR(VLOOKUP(Table35[[#This Row],[Ethnicity2]],'Lookup Values'!$M$1:$N$23,2,FALSE),"0")</f>
        <v>0</v>
      </c>
      <c r="CL32" s="127" t="str">
        <f>IFERROR(VLOOKUP(Table35[[#This Row],[Ethnicity2]],'Lookup Values'!$O$1:$P$3,2,FALSE),"0")</f>
        <v>0</v>
      </c>
      <c r="CM32" s="127" t="str">
        <f>IFERROR(VLOOKUP(Table22[[#This Row],[EAL]],'Lookup Values'!$Q$1:$R$3,2,FALSE),"0")</f>
        <v>0</v>
      </c>
      <c r="CN32" s="127" t="str">
        <f>IFERROR(VLOOKUP(Table22[[#This Row],[SEND]],'Lookup Values'!$S$1:$T$6,2,FALSE),"0")</f>
        <v>0</v>
      </c>
      <c r="CO32" s="127" t="str">
        <f>IFERROR(VLOOKUP(Table22[[#This Row],[Pupil Premium]],'Lookup Values'!$U$1:$V$3,2,FALSE),"0")</f>
        <v>0</v>
      </c>
      <c r="CP32" s="127" t="str">
        <f>IFERROR(VLOOKUP(Table22[[#This Row],[LAC / Care Leaver]],'Lookup Values'!$W$1:$X$3,2,FALSE),"0")</f>
        <v>0</v>
      </c>
      <c r="CQ32" s="127" t="str">
        <f>IFERROR(VLOOKUP(Table22[[#This Row],[CP / CIN]],'Lookup Values'!$Y$1:$Z$3,2,FALSE),"0")</f>
        <v>0</v>
      </c>
      <c r="CR32" s="127" t="str">
        <f>IFERROR(VLOOKUP(Table22[[#This Row],[Early Help Referral]],'Lookup Values'!$Y$1:$Z$3,2,FALSE),"0")</f>
        <v>0</v>
      </c>
      <c r="CS32" s="127" t="str">
        <f>IFERROR(VLOOKUP(Table22[[#This Row],[Social Worker]],'Lookup Values'!$Y$1:$Z$3,2,FALSE),"0")</f>
        <v>0</v>
      </c>
      <c r="CT32" s="127" t="str">
        <f>IFERROR(VLOOKUP(Table22[[#This Row],[Exclusion]],'Lookup Values'!$AE$1:$AF$5,2,FALSE),"0")</f>
        <v>0</v>
      </c>
      <c r="CU32" s="127" t="str">
        <f>IFERROR(VLOOKUP(Table22[[#This Row],[Attendance / Absence (&lt;90% PA / &lt;50% SA)]],'Lookup Values'!$AG$1:$AH$4,2,FALSE),"0")</f>
        <v>0</v>
      </c>
      <c r="CV32" s="127" t="str">
        <f>IFERROR(VLOOKUP(Table22[[#This Row],[Multiple School Moves (3+)]],'Lookup Values'!$AI$1:$AJ$3,2,FALSE),"0")</f>
        <v>0</v>
      </c>
      <c r="CW32" s="127" t="str">
        <f>IFERROR(VLOOKUP(Table22[[#This Row],[Pregnancy]],'Lookup Values'!$AK$1:$AL$3,2,FALSE),"0")</f>
        <v>0</v>
      </c>
      <c r="CX32" s="127" t="str">
        <f>IFERROR(VLOOKUP(Table22[[#This Row],[Young Parent]],'Lookup Values'!$AM$1:$AN$3,2,FALSE),"0")</f>
        <v>0</v>
      </c>
      <c r="CY32" s="127" t="str">
        <f>IFERROR(VLOOKUP(Table22[[#This Row],[Young Carer]],'Lookup Values'!$AO$1:$AP$3,2,FALSE),"0")</f>
        <v>0</v>
      </c>
      <c r="CZ32" s="127" t="str">
        <f>IFERROR(VLOOKUP(Table22[[#This Row],[CAMHS Involvement]],'Lookup Values'!$AQ$1:$AR$3,2,FALSE),"0")</f>
        <v>0</v>
      </c>
      <c r="DA32" s="127" t="str">
        <f>IFERROR(VLOOKUP(Table22[[#This Row],[Health Condition]],'Lookup Values'!$AS$1:$AT$3,2,FALSE),"0")</f>
        <v>0</v>
      </c>
      <c r="DB32" s="127" t="str">
        <f>IFERROR(VLOOKUP(Table22[[#This Row],[Substance Misuse ]],'Lookup Values'!$AU$1:$AV$3,2,FALSE),"0")</f>
        <v>0</v>
      </c>
      <c r="DC32" s="127" t="str">
        <f>IFERROR(VLOOKUP(Table22[[#This Row],[YOT supervision]],'Lookup Values'!$AW$1:$AX$3,2,FALSE),"0")</f>
        <v>0</v>
      </c>
      <c r="DD32" s="127" t="str">
        <f>IFERROR(VLOOKUP(Table22[[#This Row],[Previous YOT supervision]],'Lookup Values'!$AY$1:$AZ$3,2,FALSE),"0")</f>
        <v>0</v>
      </c>
      <c r="DE32" s="127" t="str">
        <f>IFERROR(VLOOKUP(Table22[[#This Row],[Custody]],'Lookup Values'!$BA$1:$BB$3,2,FALSE),"0")</f>
        <v>0</v>
      </c>
      <c r="DF32" s="127" t="str">
        <f>IFERROR(VLOOKUP(Table22[[#This Row],[KS2 Eng &amp; Maths Ability Profile HAP/MAP/LAP]],'Lookup Values'!$BC$1:$BD$4,2,FALSE),"0")</f>
        <v>0</v>
      </c>
      <c r="DG32" s="127" t="str">
        <f>IFERROR(VLOOKUP(Table22[[#This Row],[Intended Post 16 Destination]],'Lookup Values'!$BG$1:$BH$12,2,FALSE),"0")</f>
        <v>0</v>
      </c>
      <c r="DH32" s="127" t="str">
        <f>IFERROR(VLOOKUP(Table22[[#This Row],[Application submitted (Y/N or number of applications)]],'Lookup Values'!$BI$1:$BJ$3,2,FALSE),"0")</f>
        <v>0</v>
      </c>
      <c r="DI32" s="127" t="str">
        <f>IFERROR(VLOOKUP(Table22[[#This Row],[Provider Name]],'Lookup Values'!$BK$1:$BL$3,2,FALSE),"0")</f>
        <v>0</v>
      </c>
      <c r="DJ32" s="112"/>
      <c r="DK32" s="127" t="str">
        <f>IFERROR(VLOOKUP(Table22[[#This Row],[Offer received (Y/N)]],'Lookup Values'!$BM$1:$BN$3,2,FALSE),"0")</f>
        <v>0</v>
      </c>
      <c r="DL32" s="127" t="str">
        <f>IFERROR(VLOOKUP(Table22[[#This Row],[Poor Behaviour / Attitude / Motivation]],'Lookup Values'!$BO$1:$BP$4,2,FALSE),"0")</f>
        <v>0</v>
      </c>
      <c r="DM32" s="127" t="str">
        <f>IFERROR(VLOOKUP(Table22[[#This Row],[Other known risk factors (1)]],'Lookup Values'!$BQ$1:$BR$10,2,FALSE),"0")</f>
        <v>0</v>
      </c>
      <c r="DN32" s="128" t="str">
        <f>IFERROR(VLOOKUP(Table22[[#This Row],[Other known risk factors (2)]],'Lookup Values'!$BQ$1:$BR$10,2,FALSE),"0")</f>
        <v>0</v>
      </c>
      <c r="DO32" s="127">
        <f>SUM(Table35[[#This Row],[Gender Score]:[Other known risk factors (2) Score]])</f>
        <v>0</v>
      </c>
      <c r="DP32" s="131" t="str">
        <f>CONCATENATE(Table22[[#This Row],[Generated RONI]],Table22[[#This Row],[School RONI]])</f>
        <v>Very Low</v>
      </c>
      <c r="DQ32" s="106"/>
      <c r="DR32" s="106"/>
      <c r="DS32" s="106"/>
      <c r="DT32" s="106"/>
      <c r="DU32" s="106"/>
      <c r="DV32" s="106"/>
      <c r="DW32" s="106"/>
      <c r="DX32" s="106"/>
      <c r="DY32" s="106"/>
      <c r="DZ32" s="106"/>
      <c r="EA32" s="106"/>
      <c r="EB32" s="106"/>
      <c r="EC32" s="106"/>
      <c r="ED32" s="106"/>
      <c r="EE32" s="106"/>
      <c r="EF32" s="106"/>
      <c r="EG32" s="106"/>
    </row>
    <row r="33" spans="1:137" ht="13" x14ac:dyDescent="0.3">
      <c r="A33" s="118"/>
      <c r="B33" s="126"/>
      <c r="C33" s="119"/>
      <c r="D33" s="119"/>
      <c r="E33" s="119"/>
      <c r="F33" s="119"/>
      <c r="G33" s="119"/>
      <c r="H33" s="120"/>
      <c r="I33" s="101"/>
      <c r="J33" s="121"/>
      <c r="K33" s="101"/>
      <c r="L33" s="101"/>
      <c r="M33" s="121"/>
      <c r="N33" s="120"/>
      <c r="O33" s="121"/>
      <c r="P33" s="140"/>
      <c r="Q33" s="140"/>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3"/>
      <c r="AS33" s="123"/>
      <c r="AT33" s="123"/>
      <c r="AU33" s="139" t="str">
        <f>VLOOKUP(Table35[[#This Row],[Risk Rating Score]],'Lookup Values'!$BS$1:$BT$34,2)</f>
        <v>Very Low</v>
      </c>
      <c r="AV33" s="101"/>
      <c r="AW33" s="139" t="str">
        <f>IFERROR(VLOOKUP(Table35[[#This Row],[RONI Match]],'Lookup Values'!$BU$2:$BV$26,2,FALSE),"")</f>
        <v/>
      </c>
      <c r="AX33" s="141"/>
      <c r="AY33" s="101"/>
      <c r="AZ33" s="123"/>
      <c r="BA33" s="119"/>
      <c r="BB33" s="119"/>
      <c r="BC33" s="119"/>
      <c r="BD33" s="119"/>
      <c r="BE33" s="119"/>
      <c r="BF33" s="119"/>
      <c r="BG33" s="119"/>
      <c r="BH33" s="119"/>
      <c r="BI33" s="122"/>
      <c r="BJ33" s="121"/>
      <c r="BK33" s="121"/>
      <c r="BL33" s="122"/>
      <c r="BM33" s="123"/>
      <c r="BN33" s="106"/>
      <c r="BO33" s="106"/>
      <c r="BP33" s="106"/>
      <c r="BQ33" s="106"/>
      <c r="BR33" s="106"/>
      <c r="BS33" s="106"/>
      <c r="BT33" s="106"/>
      <c r="BU33" s="106"/>
      <c r="BV33" s="106"/>
      <c r="BW33" s="106"/>
      <c r="BX33" s="106"/>
      <c r="BY33" s="106"/>
      <c r="BZ33" s="106"/>
      <c r="CA33" s="106"/>
      <c r="CB33" s="106"/>
      <c r="CC33" s="127" t="str">
        <f>IFERROR(VLOOKUP(Table22[[#This Row],[Gender]],'Lookup Values'!$A$1:$B$5,2,FALSE),"0")</f>
        <v>0</v>
      </c>
      <c r="CD33" s="112"/>
      <c r="CE33" s="127" t="str">
        <f>IFERROR(VLOOKUP(Table22[[#This Row],[Year Group]],'Lookup Values'!$C$1:$D$9,2,FALSE),"0")</f>
        <v>0</v>
      </c>
      <c r="CF33" s="127" t="str">
        <f>IFERROR(VLOOKUP(Table22[[#This Row],[School]],'Lookup Values'!$E$1:$E$22,2,FALSE),"0")</f>
        <v>0</v>
      </c>
      <c r="CG33" s="127" t="str">
        <f>IFERROR(VLOOKUP(Table22[[#This Row],[Attending PRU / AP]],'Lookup Values'!$G$1:$H$3,2,FALSE),"0")</f>
        <v>0</v>
      </c>
      <c r="CH33" s="127" t="str">
        <f>IFERROR(VLOOKUP(Table22[[#This Row],[EHE]],'Lookup Values'!$I$1:$J$3,2,FALSE),"0")</f>
        <v>0</v>
      </c>
      <c r="CI33" s="127" t="str">
        <f>IFERROR(VLOOKUP(Table22[[#This Row],[CME]],'Lookup Values'!$K$1:$L$3,2,FALSE),"0")</f>
        <v>0</v>
      </c>
      <c r="CJ33" s="129" t="str">
        <f>IFERROR(VLOOKUP(Table22[[#This Row],[Ethnicity]],'Ethnicity codes'!$H$1:$J$101,3,FALSE),"")</f>
        <v/>
      </c>
      <c r="CK33" s="127" t="str">
        <f>IFERROR(VLOOKUP(Table35[[#This Row],[Ethnicity2]],'Lookup Values'!$M$1:$N$23,2,FALSE),"0")</f>
        <v>0</v>
      </c>
      <c r="CL33" s="127" t="str">
        <f>IFERROR(VLOOKUP(Table35[[#This Row],[Ethnicity2]],'Lookup Values'!$O$1:$P$3,2,FALSE),"0")</f>
        <v>0</v>
      </c>
      <c r="CM33" s="127" t="str">
        <f>IFERROR(VLOOKUP(Table22[[#This Row],[EAL]],'Lookup Values'!$Q$1:$R$3,2,FALSE),"0")</f>
        <v>0</v>
      </c>
      <c r="CN33" s="127" t="str">
        <f>IFERROR(VLOOKUP(Table22[[#This Row],[SEND]],'Lookup Values'!$S$1:$T$6,2,FALSE),"0")</f>
        <v>0</v>
      </c>
      <c r="CO33" s="127" t="str">
        <f>IFERROR(VLOOKUP(Table22[[#This Row],[Pupil Premium]],'Lookup Values'!$U$1:$V$3,2,FALSE),"0")</f>
        <v>0</v>
      </c>
      <c r="CP33" s="127" t="str">
        <f>IFERROR(VLOOKUP(Table22[[#This Row],[LAC / Care Leaver]],'Lookup Values'!$W$1:$X$3,2,FALSE),"0")</f>
        <v>0</v>
      </c>
      <c r="CQ33" s="127" t="str">
        <f>IFERROR(VLOOKUP(Table22[[#This Row],[CP / CIN]],'Lookup Values'!$Y$1:$Z$3,2,FALSE),"0")</f>
        <v>0</v>
      </c>
      <c r="CR33" s="127" t="str">
        <f>IFERROR(VLOOKUP(Table22[[#This Row],[Early Help Referral]],'Lookup Values'!$Y$1:$Z$3,2,FALSE),"0")</f>
        <v>0</v>
      </c>
      <c r="CS33" s="127" t="str">
        <f>IFERROR(VLOOKUP(Table22[[#This Row],[Social Worker]],'Lookup Values'!$Y$1:$Z$3,2,FALSE),"0")</f>
        <v>0</v>
      </c>
      <c r="CT33" s="127" t="str">
        <f>IFERROR(VLOOKUP(Table22[[#This Row],[Exclusion]],'Lookup Values'!$AE$1:$AF$5,2,FALSE),"0")</f>
        <v>0</v>
      </c>
      <c r="CU33" s="127" t="str">
        <f>IFERROR(VLOOKUP(Table22[[#This Row],[Attendance / Absence (&lt;90% PA / &lt;50% SA)]],'Lookup Values'!$AG$1:$AH$4,2,FALSE),"0")</f>
        <v>0</v>
      </c>
      <c r="CV33" s="127" t="str">
        <f>IFERROR(VLOOKUP(Table22[[#This Row],[Multiple School Moves (3+)]],'Lookup Values'!$AI$1:$AJ$3,2,FALSE),"0")</f>
        <v>0</v>
      </c>
      <c r="CW33" s="127" t="str">
        <f>IFERROR(VLOOKUP(Table22[[#This Row],[Pregnancy]],'Lookup Values'!$AK$1:$AL$3,2,FALSE),"0")</f>
        <v>0</v>
      </c>
      <c r="CX33" s="127" t="str">
        <f>IFERROR(VLOOKUP(Table22[[#This Row],[Young Parent]],'Lookup Values'!$AM$1:$AN$3,2,FALSE),"0")</f>
        <v>0</v>
      </c>
      <c r="CY33" s="127" t="str">
        <f>IFERROR(VLOOKUP(Table22[[#This Row],[Young Carer]],'Lookup Values'!$AO$1:$AP$3,2,FALSE),"0")</f>
        <v>0</v>
      </c>
      <c r="CZ33" s="127" t="str">
        <f>IFERROR(VLOOKUP(Table22[[#This Row],[CAMHS Involvement]],'Lookup Values'!$AQ$1:$AR$3,2,FALSE),"0")</f>
        <v>0</v>
      </c>
      <c r="DA33" s="127" t="str">
        <f>IFERROR(VLOOKUP(Table22[[#This Row],[Health Condition]],'Lookup Values'!$AS$1:$AT$3,2,FALSE),"0")</f>
        <v>0</v>
      </c>
      <c r="DB33" s="127" t="str">
        <f>IFERROR(VLOOKUP(Table22[[#This Row],[Substance Misuse ]],'Lookup Values'!$AU$1:$AV$3,2,FALSE),"0")</f>
        <v>0</v>
      </c>
      <c r="DC33" s="127" t="str">
        <f>IFERROR(VLOOKUP(Table22[[#This Row],[YOT supervision]],'Lookup Values'!$AW$1:$AX$3,2,FALSE),"0")</f>
        <v>0</v>
      </c>
      <c r="DD33" s="127" t="str">
        <f>IFERROR(VLOOKUP(Table22[[#This Row],[Previous YOT supervision]],'Lookup Values'!$AY$1:$AZ$3,2,FALSE),"0")</f>
        <v>0</v>
      </c>
      <c r="DE33" s="127" t="str">
        <f>IFERROR(VLOOKUP(Table22[[#This Row],[Custody]],'Lookup Values'!$BA$1:$BB$3,2,FALSE),"0")</f>
        <v>0</v>
      </c>
      <c r="DF33" s="127" t="str">
        <f>IFERROR(VLOOKUP(Table22[[#This Row],[KS2 Eng &amp; Maths Ability Profile HAP/MAP/LAP]],'Lookup Values'!$BC$1:$BD$4,2,FALSE),"0")</f>
        <v>0</v>
      </c>
      <c r="DG33" s="127" t="str">
        <f>IFERROR(VLOOKUP(Table22[[#This Row],[Intended Post 16 Destination]],'Lookup Values'!$BG$1:$BH$12,2,FALSE),"0")</f>
        <v>0</v>
      </c>
      <c r="DH33" s="127" t="str">
        <f>IFERROR(VLOOKUP(Table22[[#This Row],[Application submitted (Y/N or number of applications)]],'Lookup Values'!$BI$1:$BJ$3,2,FALSE),"0")</f>
        <v>0</v>
      </c>
      <c r="DI33" s="127" t="str">
        <f>IFERROR(VLOOKUP(Table22[[#This Row],[Provider Name]],'Lookup Values'!$BK$1:$BL$3,2,FALSE),"0")</f>
        <v>0</v>
      </c>
      <c r="DJ33" s="112"/>
      <c r="DK33" s="127" t="str">
        <f>IFERROR(VLOOKUP(Table22[[#This Row],[Offer received (Y/N)]],'Lookup Values'!$BM$1:$BN$3,2,FALSE),"0")</f>
        <v>0</v>
      </c>
      <c r="DL33" s="127" t="str">
        <f>IFERROR(VLOOKUP(Table22[[#This Row],[Poor Behaviour / Attitude / Motivation]],'Lookup Values'!$BO$1:$BP$4,2,FALSE),"0")</f>
        <v>0</v>
      </c>
      <c r="DM33" s="127" t="str">
        <f>IFERROR(VLOOKUP(Table22[[#This Row],[Other known risk factors (1)]],'Lookup Values'!$BQ$1:$BR$10,2,FALSE),"0")</f>
        <v>0</v>
      </c>
      <c r="DN33" s="128" t="str">
        <f>IFERROR(VLOOKUP(Table22[[#This Row],[Other known risk factors (2)]],'Lookup Values'!$BQ$1:$BR$10,2,FALSE),"0")</f>
        <v>0</v>
      </c>
      <c r="DO33" s="127">
        <f>SUM(Table35[[#This Row],[Gender Score]:[Other known risk factors (2) Score]])</f>
        <v>0</v>
      </c>
      <c r="DP33" s="131" t="str">
        <f>CONCATENATE(Table22[[#This Row],[Generated RONI]],Table22[[#This Row],[School RONI]])</f>
        <v>Very Low</v>
      </c>
      <c r="DQ33" s="106"/>
      <c r="DR33" s="106"/>
      <c r="DS33" s="106"/>
      <c r="DT33" s="106"/>
      <c r="DU33" s="106"/>
      <c r="DV33" s="106"/>
      <c r="DW33" s="106"/>
      <c r="DX33" s="106"/>
      <c r="DY33" s="106"/>
      <c r="DZ33" s="106"/>
      <c r="EA33" s="106"/>
      <c r="EB33" s="106"/>
      <c r="EC33" s="106"/>
      <c r="ED33" s="106"/>
      <c r="EE33" s="106"/>
      <c r="EF33" s="106"/>
      <c r="EG33" s="106"/>
    </row>
    <row r="34" spans="1:137" ht="13" x14ac:dyDescent="0.3">
      <c r="A34" s="118"/>
      <c r="B34" s="126"/>
      <c r="C34" s="119"/>
      <c r="D34" s="119"/>
      <c r="E34" s="119"/>
      <c r="F34" s="119"/>
      <c r="G34" s="119"/>
      <c r="H34" s="120"/>
      <c r="I34" s="101"/>
      <c r="J34" s="121"/>
      <c r="K34" s="101"/>
      <c r="L34" s="101"/>
      <c r="M34" s="121"/>
      <c r="N34" s="120"/>
      <c r="O34" s="121"/>
      <c r="P34" s="140"/>
      <c r="Q34" s="140"/>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3"/>
      <c r="AS34" s="123"/>
      <c r="AT34" s="123"/>
      <c r="AU34" s="139" t="str">
        <f>VLOOKUP(Table35[[#This Row],[Risk Rating Score]],'Lookup Values'!$BS$1:$BT$34,2)</f>
        <v>Very Low</v>
      </c>
      <c r="AV34" s="101"/>
      <c r="AW34" s="139" t="str">
        <f>IFERROR(VLOOKUP(Table35[[#This Row],[RONI Match]],'Lookup Values'!$BU$2:$BV$26,2,FALSE),"")</f>
        <v/>
      </c>
      <c r="AX34" s="141"/>
      <c r="AY34" s="101"/>
      <c r="AZ34" s="123"/>
      <c r="BA34" s="119"/>
      <c r="BB34" s="119"/>
      <c r="BC34" s="119"/>
      <c r="BD34" s="119"/>
      <c r="BE34" s="119"/>
      <c r="BF34" s="119"/>
      <c r="BG34" s="119"/>
      <c r="BH34" s="119"/>
      <c r="BI34" s="122"/>
      <c r="BJ34" s="121"/>
      <c r="BK34" s="121"/>
      <c r="BL34" s="122"/>
      <c r="BM34" s="123"/>
      <c r="BN34" s="106"/>
      <c r="BO34" s="106"/>
      <c r="BP34" s="106"/>
      <c r="BQ34" s="106"/>
      <c r="BR34" s="106"/>
      <c r="BS34" s="106"/>
      <c r="BT34" s="106"/>
      <c r="BU34" s="106"/>
      <c r="BV34" s="106"/>
      <c r="BW34" s="106"/>
      <c r="BX34" s="106"/>
      <c r="BY34" s="106"/>
      <c r="BZ34" s="106"/>
      <c r="CA34" s="106"/>
      <c r="CB34" s="106"/>
      <c r="CC34" s="127" t="str">
        <f>IFERROR(VLOOKUP(Table22[[#This Row],[Gender]],'Lookup Values'!$A$1:$B$5,2,FALSE),"0")</f>
        <v>0</v>
      </c>
      <c r="CD34" s="112"/>
      <c r="CE34" s="127" t="str">
        <f>IFERROR(VLOOKUP(Table22[[#This Row],[Year Group]],'Lookup Values'!$C$1:$D$9,2,FALSE),"0")</f>
        <v>0</v>
      </c>
      <c r="CF34" s="127" t="str">
        <f>IFERROR(VLOOKUP(Table22[[#This Row],[School]],'Lookup Values'!$E$1:$E$22,2,FALSE),"0")</f>
        <v>0</v>
      </c>
      <c r="CG34" s="127" t="str">
        <f>IFERROR(VLOOKUP(Table22[[#This Row],[Attending PRU / AP]],'Lookup Values'!$G$1:$H$3,2,FALSE),"0")</f>
        <v>0</v>
      </c>
      <c r="CH34" s="127" t="str">
        <f>IFERROR(VLOOKUP(Table22[[#This Row],[EHE]],'Lookup Values'!$I$1:$J$3,2,FALSE),"0")</f>
        <v>0</v>
      </c>
      <c r="CI34" s="127" t="str">
        <f>IFERROR(VLOOKUP(Table22[[#This Row],[CME]],'Lookup Values'!$K$1:$L$3,2,FALSE),"0")</f>
        <v>0</v>
      </c>
      <c r="CJ34" s="129" t="str">
        <f>IFERROR(VLOOKUP(Table22[[#This Row],[Ethnicity]],'Ethnicity codes'!$H$1:$J$101,3,FALSE),"")</f>
        <v/>
      </c>
      <c r="CK34" s="127" t="str">
        <f>IFERROR(VLOOKUP(Table35[[#This Row],[Ethnicity2]],'Lookup Values'!$M$1:$N$23,2,FALSE),"0")</f>
        <v>0</v>
      </c>
      <c r="CL34" s="127" t="str">
        <f>IFERROR(VLOOKUP(Table35[[#This Row],[Ethnicity2]],'Lookup Values'!$O$1:$P$3,2,FALSE),"0")</f>
        <v>0</v>
      </c>
      <c r="CM34" s="127" t="str">
        <f>IFERROR(VLOOKUP(Table22[[#This Row],[EAL]],'Lookup Values'!$Q$1:$R$3,2,FALSE),"0")</f>
        <v>0</v>
      </c>
      <c r="CN34" s="127" t="str">
        <f>IFERROR(VLOOKUP(Table22[[#This Row],[SEND]],'Lookup Values'!$S$1:$T$6,2,FALSE),"0")</f>
        <v>0</v>
      </c>
      <c r="CO34" s="127" t="str">
        <f>IFERROR(VLOOKUP(Table22[[#This Row],[Pupil Premium]],'Lookup Values'!$U$1:$V$3,2,FALSE),"0")</f>
        <v>0</v>
      </c>
      <c r="CP34" s="127" t="str">
        <f>IFERROR(VLOOKUP(Table22[[#This Row],[LAC / Care Leaver]],'Lookup Values'!$W$1:$X$3,2,FALSE),"0")</f>
        <v>0</v>
      </c>
      <c r="CQ34" s="127" t="str">
        <f>IFERROR(VLOOKUP(Table22[[#This Row],[CP / CIN]],'Lookup Values'!$Y$1:$Z$3,2,FALSE),"0")</f>
        <v>0</v>
      </c>
      <c r="CR34" s="127" t="str">
        <f>IFERROR(VLOOKUP(Table22[[#This Row],[Early Help Referral]],'Lookup Values'!$Y$1:$Z$3,2,FALSE),"0")</f>
        <v>0</v>
      </c>
      <c r="CS34" s="127" t="str">
        <f>IFERROR(VLOOKUP(Table22[[#This Row],[Social Worker]],'Lookup Values'!$Y$1:$Z$3,2,FALSE),"0")</f>
        <v>0</v>
      </c>
      <c r="CT34" s="127" t="str">
        <f>IFERROR(VLOOKUP(Table22[[#This Row],[Exclusion]],'Lookup Values'!$AE$1:$AF$5,2,FALSE),"0")</f>
        <v>0</v>
      </c>
      <c r="CU34" s="127" t="str">
        <f>IFERROR(VLOOKUP(Table22[[#This Row],[Attendance / Absence (&lt;90% PA / &lt;50% SA)]],'Lookup Values'!$AG$1:$AH$4,2,FALSE),"0")</f>
        <v>0</v>
      </c>
      <c r="CV34" s="127" t="str">
        <f>IFERROR(VLOOKUP(Table22[[#This Row],[Multiple School Moves (3+)]],'Lookup Values'!$AI$1:$AJ$3,2,FALSE),"0")</f>
        <v>0</v>
      </c>
      <c r="CW34" s="127" t="str">
        <f>IFERROR(VLOOKUP(Table22[[#This Row],[Pregnancy]],'Lookup Values'!$AK$1:$AL$3,2,FALSE),"0")</f>
        <v>0</v>
      </c>
      <c r="CX34" s="127" t="str">
        <f>IFERROR(VLOOKUP(Table22[[#This Row],[Young Parent]],'Lookup Values'!$AM$1:$AN$3,2,FALSE),"0")</f>
        <v>0</v>
      </c>
      <c r="CY34" s="127" t="str">
        <f>IFERROR(VLOOKUP(Table22[[#This Row],[Young Carer]],'Lookup Values'!$AO$1:$AP$3,2,FALSE),"0")</f>
        <v>0</v>
      </c>
      <c r="CZ34" s="127" t="str">
        <f>IFERROR(VLOOKUP(Table22[[#This Row],[CAMHS Involvement]],'Lookup Values'!$AQ$1:$AR$3,2,FALSE),"0")</f>
        <v>0</v>
      </c>
      <c r="DA34" s="127" t="str">
        <f>IFERROR(VLOOKUP(Table22[[#This Row],[Health Condition]],'Lookup Values'!$AS$1:$AT$3,2,FALSE),"0")</f>
        <v>0</v>
      </c>
      <c r="DB34" s="127" t="str">
        <f>IFERROR(VLOOKUP(Table22[[#This Row],[Substance Misuse ]],'Lookup Values'!$AU$1:$AV$3,2,FALSE),"0")</f>
        <v>0</v>
      </c>
      <c r="DC34" s="127" t="str">
        <f>IFERROR(VLOOKUP(Table22[[#This Row],[YOT supervision]],'Lookup Values'!$AW$1:$AX$3,2,FALSE),"0")</f>
        <v>0</v>
      </c>
      <c r="DD34" s="127" t="str">
        <f>IFERROR(VLOOKUP(Table22[[#This Row],[Previous YOT supervision]],'Lookup Values'!$AY$1:$AZ$3,2,FALSE),"0")</f>
        <v>0</v>
      </c>
      <c r="DE34" s="127" t="str">
        <f>IFERROR(VLOOKUP(Table22[[#This Row],[Custody]],'Lookup Values'!$BA$1:$BB$3,2,FALSE),"0")</f>
        <v>0</v>
      </c>
      <c r="DF34" s="127" t="str">
        <f>IFERROR(VLOOKUP(Table22[[#This Row],[KS2 Eng &amp; Maths Ability Profile HAP/MAP/LAP]],'Lookup Values'!$BC$1:$BD$4,2,FALSE),"0")</f>
        <v>0</v>
      </c>
      <c r="DG34" s="127" t="str">
        <f>IFERROR(VLOOKUP(Table22[[#This Row],[Intended Post 16 Destination]],'Lookup Values'!$BG$1:$BH$12,2,FALSE),"0")</f>
        <v>0</v>
      </c>
      <c r="DH34" s="127" t="str">
        <f>IFERROR(VLOOKUP(Table22[[#This Row],[Application submitted (Y/N or number of applications)]],'Lookup Values'!$BI$1:$BJ$3,2,FALSE),"0")</f>
        <v>0</v>
      </c>
      <c r="DI34" s="127" t="str">
        <f>IFERROR(VLOOKUP(Table22[[#This Row],[Provider Name]],'Lookup Values'!$BK$1:$BL$3,2,FALSE),"0")</f>
        <v>0</v>
      </c>
      <c r="DJ34" s="112"/>
      <c r="DK34" s="127" t="str">
        <f>IFERROR(VLOOKUP(Table22[[#This Row],[Offer received (Y/N)]],'Lookup Values'!$BM$1:$BN$3,2,FALSE),"0")</f>
        <v>0</v>
      </c>
      <c r="DL34" s="127" t="str">
        <f>IFERROR(VLOOKUP(Table22[[#This Row],[Poor Behaviour / Attitude / Motivation]],'Lookup Values'!$BO$1:$BP$4,2,FALSE),"0")</f>
        <v>0</v>
      </c>
      <c r="DM34" s="127" t="str">
        <f>IFERROR(VLOOKUP(Table22[[#This Row],[Other known risk factors (1)]],'Lookup Values'!$BQ$1:$BR$10,2,FALSE),"0")</f>
        <v>0</v>
      </c>
      <c r="DN34" s="128" t="str">
        <f>IFERROR(VLOOKUP(Table22[[#This Row],[Other known risk factors (2)]],'Lookup Values'!$BQ$1:$BR$10,2,FALSE),"0")</f>
        <v>0</v>
      </c>
      <c r="DO34" s="127">
        <f>SUM(Table35[[#This Row],[Gender Score]:[Other known risk factors (2) Score]])</f>
        <v>0</v>
      </c>
      <c r="DP34" s="131" t="str">
        <f>CONCATENATE(Table22[[#This Row],[Generated RONI]],Table22[[#This Row],[School RONI]])</f>
        <v>Very Low</v>
      </c>
      <c r="DQ34" s="106"/>
      <c r="DR34" s="106"/>
      <c r="DS34" s="106"/>
      <c r="DT34" s="106"/>
      <c r="DU34" s="106"/>
      <c r="DV34" s="106"/>
      <c r="DW34" s="106"/>
      <c r="DX34" s="106"/>
      <c r="DY34" s="106"/>
      <c r="DZ34" s="106"/>
      <c r="EA34" s="106"/>
      <c r="EB34" s="106"/>
      <c r="EC34" s="106"/>
      <c r="ED34" s="106"/>
      <c r="EE34" s="106"/>
      <c r="EF34" s="106"/>
      <c r="EG34" s="106"/>
    </row>
    <row r="35" spans="1:137" ht="13" x14ac:dyDescent="0.3">
      <c r="A35" s="118"/>
      <c r="B35" s="126"/>
      <c r="C35" s="119"/>
      <c r="D35" s="119"/>
      <c r="E35" s="119"/>
      <c r="F35" s="119"/>
      <c r="G35" s="119"/>
      <c r="H35" s="120"/>
      <c r="I35" s="101"/>
      <c r="J35" s="121"/>
      <c r="K35" s="101"/>
      <c r="L35" s="101"/>
      <c r="M35" s="121"/>
      <c r="N35" s="120"/>
      <c r="O35" s="121"/>
      <c r="P35" s="140"/>
      <c r="Q35" s="140"/>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3"/>
      <c r="AS35" s="123"/>
      <c r="AT35" s="123"/>
      <c r="AU35" s="139" t="str">
        <f>VLOOKUP(Table35[[#This Row],[Risk Rating Score]],'Lookup Values'!$BS$1:$BT$34,2)</f>
        <v>Very Low</v>
      </c>
      <c r="AV35" s="101"/>
      <c r="AW35" s="139" t="str">
        <f>IFERROR(VLOOKUP(Table35[[#This Row],[RONI Match]],'Lookup Values'!$BU$2:$BV$26,2,FALSE),"")</f>
        <v/>
      </c>
      <c r="AX35" s="141"/>
      <c r="AY35" s="101"/>
      <c r="AZ35" s="123"/>
      <c r="BA35" s="119"/>
      <c r="BB35" s="119"/>
      <c r="BC35" s="119"/>
      <c r="BD35" s="119"/>
      <c r="BE35" s="119"/>
      <c r="BF35" s="119"/>
      <c r="BG35" s="119"/>
      <c r="BH35" s="119"/>
      <c r="BI35" s="122"/>
      <c r="BJ35" s="121"/>
      <c r="BK35" s="121"/>
      <c r="BL35" s="122"/>
      <c r="BM35" s="123"/>
      <c r="BN35" s="106"/>
      <c r="BO35" s="106"/>
      <c r="BP35" s="106"/>
      <c r="BQ35" s="106"/>
      <c r="BR35" s="106"/>
      <c r="BS35" s="106"/>
      <c r="BT35" s="106"/>
      <c r="BU35" s="106"/>
      <c r="BV35" s="106"/>
      <c r="BW35" s="106"/>
      <c r="BX35" s="106"/>
      <c r="BY35" s="106"/>
      <c r="BZ35" s="106"/>
      <c r="CA35" s="106"/>
      <c r="CB35" s="106"/>
      <c r="CC35" s="127" t="str">
        <f>IFERROR(VLOOKUP(Table22[[#This Row],[Gender]],'Lookup Values'!$A$1:$B$5,2,FALSE),"0")</f>
        <v>0</v>
      </c>
      <c r="CD35" s="112"/>
      <c r="CE35" s="127" t="str">
        <f>IFERROR(VLOOKUP(Table22[[#This Row],[Year Group]],'Lookup Values'!$C$1:$D$9,2,FALSE),"0")</f>
        <v>0</v>
      </c>
      <c r="CF35" s="127" t="str">
        <f>IFERROR(VLOOKUP(Table22[[#This Row],[School]],'Lookup Values'!$E$1:$E$22,2,FALSE),"0")</f>
        <v>0</v>
      </c>
      <c r="CG35" s="127" t="str">
        <f>IFERROR(VLOOKUP(Table22[[#This Row],[Attending PRU / AP]],'Lookup Values'!$G$1:$H$3,2,FALSE),"0")</f>
        <v>0</v>
      </c>
      <c r="CH35" s="127" t="str">
        <f>IFERROR(VLOOKUP(Table22[[#This Row],[EHE]],'Lookup Values'!$I$1:$J$3,2,FALSE),"0")</f>
        <v>0</v>
      </c>
      <c r="CI35" s="127" t="str">
        <f>IFERROR(VLOOKUP(Table22[[#This Row],[CME]],'Lookup Values'!$K$1:$L$3,2,FALSE),"0")</f>
        <v>0</v>
      </c>
      <c r="CJ35" s="129" t="str">
        <f>IFERROR(VLOOKUP(Table22[[#This Row],[Ethnicity]],'Ethnicity codes'!$H$1:$J$101,3,FALSE),"")</f>
        <v/>
      </c>
      <c r="CK35" s="127" t="str">
        <f>IFERROR(VLOOKUP(Table35[[#This Row],[Ethnicity2]],'Lookup Values'!$M$1:$N$23,2,FALSE),"0")</f>
        <v>0</v>
      </c>
      <c r="CL35" s="127" t="str">
        <f>IFERROR(VLOOKUP(Table35[[#This Row],[Ethnicity2]],'Lookup Values'!$O$1:$P$3,2,FALSE),"0")</f>
        <v>0</v>
      </c>
      <c r="CM35" s="127" t="str">
        <f>IFERROR(VLOOKUP(Table22[[#This Row],[EAL]],'Lookup Values'!$Q$1:$R$3,2,FALSE),"0")</f>
        <v>0</v>
      </c>
      <c r="CN35" s="127" t="str">
        <f>IFERROR(VLOOKUP(Table22[[#This Row],[SEND]],'Lookup Values'!$S$1:$T$6,2,FALSE),"0")</f>
        <v>0</v>
      </c>
      <c r="CO35" s="127" t="str">
        <f>IFERROR(VLOOKUP(Table22[[#This Row],[Pupil Premium]],'Lookup Values'!$U$1:$V$3,2,FALSE),"0")</f>
        <v>0</v>
      </c>
      <c r="CP35" s="127" t="str">
        <f>IFERROR(VLOOKUP(Table22[[#This Row],[LAC / Care Leaver]],'Lookup Values'!$W$1:$X$3,2,FALSE),"0")</f>
        <v>0</v>
      </c>
      <c r="CQ35" s="127" t="str">
        <f>IFERROR(VLOOKUP(Table22[[#This Row],[CP / CIN]],'Lookup Values'!$Y$1:$Z$3,2,FALSE),"0")</f>
        <v>0</v>
      </c>
      <c r="CR35" s="127" t="str">
        <f>IFERROR(VLOOKUP(Table22[[#This Row],[Early Help Referral]],'Lookup Values'!$Y$1:$Z$3,2,FALSE),"0")</f>
        <v>0</v>
      </c>
      <c r="CS35" s="127" t="str">
        <f>IFERROR(VLOOKUP(Table22[[#This Row],[Social Worker]],'Lookup Values'!$Y$1:$Z$3,2,FALSE),"0")</f>
        <v>0</v>
      </c>
      <c r="CT35" s="127" t="str">
        <f>IFERROR(VLOOKUP(Table22[[#This Row],[Exclusion]],'Lookup Values'!$AE$1:$AF$5,2,FALSE),"0")</f>
        <v>0</v>
      </c>
      <c r="CU35" s="127" t="str">
        <f>IFERROR(VLOOKUP(Table22[[#This Row],[Attendance / Absence (&lt;90% PA / &lt;50% SA)]],'Lookup Values'!$AG$1:$AH$4,2,FALSE),"0")</f>
        <v>0</v>
      </c>
      <c r="CV35" s="127" t="str">
        <f>IFERROR(VLOOKUP(Table22[[#This Row],[Multiple School Moves (3+)]],'Lookup Values'!$AI$1:$AJ$3,2,FALSE),"0")</f>
        <v>0</v>
      </c>
      <c r="CW35" s="127" t="str">
        <f>IFERROR(VLOOKUP(Table22[[#This Row],[Pregnancy]],'Lookup Values'!$AK$1:$AL$3,2,FALSE),"0")</f>
        <v>0</v>
      </c>
      <c r="CX35" s="127" t="str">
        <f>IFERROR(VLOOKUP(Table22[[#This Row],[Young Parent]],'Lookup Values'!$AM$1:$AN$3,2,FALSE),"0")</f>
        <v>0</v>
      </c>
      <c r="CY35" s="127" t="str">
        <f>IFERROR(VLOOKUP(Table22[[#This Row],[Young Carer]],'Lookup Values'!$AO$1:$AP$3,2,FALSE),"0")</f>
        <v>0</v>
      </c>
      <c r="CZ35" s="127" t="str">
        <f>IFERROR(VLOOKUP(Table22[[#This Row],[CAMHS Involvement]],'Lookup Values'!$AQ$1:$AR$3,2,FALSE),"0")</f>
        <v>0</v>
      </c>
      <c r="DA35" s="127" t="str">
        <f>IFERROR(VLOOKUP(Table22[[#This Row],[Health Condition]],'Lookup Values'!$AS$1:$AT$3,2,FALSE),"0")</f>
        <v>0</v>
      </c>
      <c r="DB35" s="127" t="str">
        <f>IFERROR(VLOOKUP(Table22[[#This Row],[Substance Misuse ]],'Lookup Values'!$AU$1:$AV$3,2,FALSE),"0")</f>
        <v>0</v>
      </c>
      <c r="DC35" s="127" t="str">
        <f>IFERROR(VLOOKUP(Table22[[#This Row],[YOT supervision]],'Lookup Values'!$AW$1:$AX$3,2,FALSE),"0")</f>
        <v>0</v>
      </c>
      <c r="DD35" s="127" t="str">
        <f>IFERROR(VLOOKUP(Table22[[#This Row],[Previous YOT supervision]],'Lookup Values'!$AY$1:$AZ$3,2,FALSE),"0")</f>
        <v>0</v>
      </c>
      <c r="DE35" s="127" t="str">
        <f>IFERROR(VLOOKUP(Table22[[#This Row],[Custody]],'Lookup Values'!$BA$1:$BB$3,2,FALSE),"0")</f>
        <v>0</v>
      </c>
      <c r="DF35" s="127" t="str">
        <f>IFERROR(VLOOKUP(Table22[[#This Row],[KS2 Eng &amp; Maths Ability Profile HAP/MAP/LAP]],'Lookup Values'!$BC$1:$BD$4,2,FALSE),"0")</f>
        <v>0</v>
      </c>
      <c r="DG35" s="127" t="str">
        <f>IFERROR(VLOOKUP(Table22[[#This Row],[Intended Post 16 Destination]],'Lookup Values'!$BG$1:$BH$12,2,FALSE),"0")</f>
        <v>0</v>
      </c>
      <c r="DH35" s="127" t="str">
        <f>IFERROR(VLOOKUP(Table22[[#This Row],[Application submitted (Y/N or number of applications)]],'Lookup Values'!$BI$1:$BJ$3,2,FALSE),"0")</f>
        <v>0</v>
      </c>
      <c r="DI35" s="127" t="str">
        <f>IFERROR(VLOOKUP(Table22[[#This Row],[Provider Name]],'Lookup Values'!$BK$1:$BL$3,2,FALSE),"0")</f>
        <v>0</v>
      </c>
      <c r="DJ35" s="112"/>
      <c r="DK35" s="127" t="str">
        <f>IFERROR(VLOOKUP(Table22[[#This Row],[Offer received (Y/N)]],'Lookup Values'!$BM$1:$BN$3,2,FALSE),"0")</f>
        <v>0</v>
      </c>
      <c r="DL35" s="127" t="str">
        <f>IFERROR(VLOOKUP(Table22[[#This Row],[Poor Behaviour / Attitude / Motivation]],'Lookup Values'!$BO$1:$BP$4,2,FALSE),"0")</f>
        <v>0</v>
      </c>
      <c r="DM35" s="127" t="str">
        <f>IFERROR(VLOOKUP(Table22[[#This Row],[Other known risk factors (1)]],'Lookup Values'!$BQ$1:$BR$10,2,FALSE),"0")</f>
        <v>0</v>
      </c>
      <c r="DN35" s="128" t="str">
        <f>IFERROR(VLOOKUP(Table22[[#This Row],[Other known risk factors (2)]],'Lookup Values'!$BQ$1:$BR$10,2,FALSE),"0")</f>
        <v>0</v>
      </c>
      <c r="DO35" s="127">
        <f>SUM(Table35[[#This Row],[Gender Score]:[Other known risk factors (2) Score]])</f>
        <v>0</v>
      </c>
      <c r="DP35" s="131" t="str">
        <f>CONCATENATE(Table22[[#This Row],[Generated RONI]],Table22[[#This Row],[School RONI]])</f>
        <v>Very Low</v>
      </c>
      <c r="DQ35" s="106"/>
      <c r="DR35" s="106"/>
      <c r="DS35" s="106"/>
      <c r="DT35" s="106"/>
      <c r="DU35" s="106"/>
      <c r="DV35" s="106"/>
      <c r="DW35" s="106"/>
      <c r="DX35" s="106"/>
      <c r="DY35" s="106"/>
      <c r="DZ35" s="106"/>
      <c r="EA35" s="106"/>
      <c r="EB35" s="106"/>
      <c r="EC35" s="106"/>
      <c r="ED35" s="106"/>
      <c r="EE35" s="106"/>
      <c r="EF35" s="106"/>
      <c r="EG35" s="106"/>
    </row>
    <row r="36" spans="1:137" ht="13" x14ac:dyDescent="0.3">
      <c r="A36" s="118"/>
      <c r="B36" s="126"/>
      <c r="C36" s="119"/>
      <c r="D36" s="119"/>
      <c r="E36" s="119"/>
      <c r="F36" s="119"/>
      <c r="G36" s="119"/>
      <c r="H36" s="120"/>
      <c r="I36" s="101"/>
      <c r="J36" s="121"/>
      <c r="K36" s="101"/>
      <c r="L36" s="101"/>
      <c r="M36" s="121"/>
      <c r="N36" s="120"/>
      <c r="O36" s="121"/>
      <c r="P36" s="140"/>
      <c r="Q36" s="140"/>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3"/>
      <c r="AS36" s="123"/>
      <c r="AT36" s="123"/>
      <c r="AU36" s="139" t="str">
        <f>VLOOKUP(Table35[[#This Row],[Risk Rating Score]],'Lookup Values'!$BS$1:$BT$34,2)</f>
        <v>Very Low</v>
      </c>
      <c r="AV36" s="101"/>
      <c r="AW36" s="139" t="str">
        <f>IFERROR(VLOOKUP(Table35[[#This Row],[RONI Match]],'Lookup Values'!$BU$2:$BV$26,2,FALSE),"")</f>
        <v/>
      </c>
      <c r="AX36" s="141"/>
      <c r="AY36" s="101"/>
      <c r="AZ36" s="123"/>
      <c r="BA36" s="119"/>
      <c r="BB36" s="119"/>
      <c r="BC36" s="119"/>
      <c r="BD36" s="119"/>
      <c r="BE36" s="119"/>
      <c r="BF36" s="119"/>
      <c r="BG36" s="119"/>
      <c r="BH36" s="119"/>
      <c r="BI36" s="122"/>
      <c r="BJ36" s="121"/>
      <c r="BK36" s="121"/>
      <c r="BL36" s="122"/>
      <c r="BM36" s="123"/>
      <c r="BN36" s="106"/>
      <c r="BO36" s="106"/>
      <c r="BP36" s="106"/>
      <c r="BQ36" s="106"/>
      <c r="BR36" s="106"/>
      <c r="BS36" s="106"/>
      <c r="BT36" s="106"/>
      <c r="BU36" s="106"/>
      <c r="BV36" s="106"/>
      <c r="BW36" s="106"/>
      <c r="BX36" s="106"/>
      <c r="BY36" s="106"/>
      <c r="BZ36" s="106"/>
      <c r="CA36" s="106"/>
      <c r="CB36" s="106"/>
      <c r="CC36" s="127" t="str">
        <f>IFERROR(VLOOKUP(Table22[[#This Row],[Gender]],'Lookup Values'!$A$1:$B$5,2,FALSE),"0")</f>
        <v>0</v>
      </c>
      <c r="CD36" s="112"/>
      <c r="CE36" s="127" t="str">
        <f>IFERROR(VLOOKUP(Table22[[#This Row],[Year Group]],'Lookup Values'!$C$1:$D$9,2,FALSE),"0")</f>
        <v>0</v>
      </c>
      <c r="CF36" s="127" t="str">
        <f>IFERROR(VLOOKUP(Table22[[#This Row],[School]],'Lookup Values'!$E$1:$E$22,2,FALSE),"0")</f>
        <v>0</v>
      </c>
      <c r="CG36" s="127" t="str">
        <f>IFERROR(VLOOKUP(Table22[[#This Row],[Attending PRU / AP]],'Lookup Values'!$G$1:$H$3,2,FALSE),"0")</f>
        <v>0</v>
      </c>
      <c r="CH36" s="127" t="str">
        <f>IFERROR(VLOOKUP(Table22[[#This Row],[EHE]],'Lookup Values'!$I$1:$J$3,2,FALSE),"0")</f>
        <v>0</v>
      </c>
      <c r="CI36" s="127" t="str">
        <f>IFERROR(VLOOKUP(Table22[[#This Row],[CME]],'Lookup Values'!$K$1:$L$3,2,FALSE),"0")</f>
        <v>0</v>
      </c>
      <c r="CJ36" s="129" t="str">
        <f>IFERROR(VLOOKUP(Table22[[#This Row],[Ethnicity]],'Ethnicity codes'!$H$1:$J$101,3,FALSE),"")</f>
        <v/>
      </c>
      <c r="CK36" s="127" t="str">
        <f>IFERROR(VLOOKUP(Table35[[#This Row],[Ethnicity2]],'Lookup Values'!$M$1:$N$23,2,FALSE),"0")</f>
        <v>0</v>
      </c>
      <c r="CL36" s="127" t="str">
        <f>IFERROR(VLOOKUP(Table35[[#This Row],[Ethnicity2]],'Lookup Values'!$O$1:$P$3,2,FALSE),"0")</f>
        <v>0</v>
      </c>
      <c r="CM36" s="127" t="str">
        <f>IFERROR(VLOOKUP(Table22[[#This Row],[EAL]],'Lookup Values'!$Q$1:$R$3,2,FALSE),"0")</f>
        <v>0</v>
      </c>
      <c r="CN36" s="127" t="str">
        <f>IFERROR(VLOOKUP(Table22[[#This Row],[SEND]],'Lookup Values'!$S$1:$T$6,2,FALSE),"0")</f>
        <v>0</v>
      </c>
      <c r="CO36" s="127" t="str">
        <f>IFERROR(VLOOKUP(Table22[[#This Row],[Pupil Premium]],'Lookup Values'!$U$1:$V$3,2,FALSE),"0")</f>
        <v>0</v>
      </c>
      <c r="CP36" s="127" t="str">
        <f>IFERROR(VLOOKUP(Table22[[#This Row],[LAC / Care Leaver]],'Lookup Values'!$W$1:$X$3,2,FALSE),"0")</f>
        <v>0</v>
      </c>
      <c r="CQ36" s="127" t="str">
        <f>IFERROR(VLOOKUP(Table22[[#This Row],[CP / CIN]],'Lookup Values'!$Y$1:$Z$3,2,FALSE),"0")</f>
        <v>0</v>
      </c>
      <c r="CR36" s="127" t="str">
        <f>IFERROR(VLOOKUP(Table22[[#This Row],[Early Help Referral]],'Lookup Values'!$Y$1:$Z$3,2,FALSE),"0")</f>
        <v>0</v>
      </c>
      <c r="CS36" s="127" t="str">
        <f>IFERROR(VLOOKUP(Table22[[#This Row],[Social Worker]],'Lookup Values'!$Y$1:$Z$3,2,FALSE),"0")</f>
        <v>0</v>
      </c>
      <c r="CT36" s="127" t="str">
        <f>IFERROR(VLOOKUP(Table22[[#This Row],[Exclusion]],'Lookup Values'!$AE$1:$AF$5,2,FALSE),"0")</f>
        <v>0</v>
      </c>
      <c r="CU36" s="127" t="str">
        <f>IFERROR(VLOOKUP(Table22[[#This Row],[Attendance / Absence (&lt;90% PA / &lt;50% SA)]],'Lookup Values'!$AG$1:$AH$4,2,FALSE),"0")</f>
        <v>0</v>
      </c>
      <c r="CV36" s="127" t="str">
        <f>IFERROR(VLOOKUP(Table22[[#This Row],[Multiple School Moves (3+)]],'Lookup Values'!$AI$1:$AJ$3,2,FALSE),"0")</f>
        <v>0</v>
      </c>
      <c r="CW36" s="127" t="str">
        <f>IFERROR(VLOOKUP(Table22[[#This Row],[Pregnancy]],'Lookup Values'!$AK$1:$AL$3,2,FALSE),"0")</f>
        <v>0</v>
      </c>
      <c r="CX36" s="127" t="str">
        <f>IFERROR(VLOOKUP(Table22[[#This Row],[Young Parent]],'Lookup Values'!$AM$1:$AN$3,2,FALSE),"0")</f>
        <v>0</v>
      </c>
      <c r="CY36" s="127" t="str">
        <f>IFERROR(VLOOKUP(Table22[[#This Row],[Young Carer]],'Lookup Values'!$AO$1:$AP$3,2,FALSE),"0")</f>
        <v>0</v>
      </c>
      <c r="CZ36" s="127" t="str">
        <f>IFERROR(VLOOKUP(Table22[[#This Row],[CAMHS Involvement]],'Lookup Values'!$AQ$1:$AR$3,2,FALSE),"0")</f>
        <v>0</v>
      </c>
      <c r="DA36" s="127" t="str">
        <f>IFERROR(VLOOKUP(Table22[[#This Row],[Health Condition]],'Lookup Values'!$AS$1:$AT$3,2,FALSE),"0")</f>
        <v>0</v>
      </c>
      <c r="DB36" s="127" t="str">
        <f>IFERROR(VLOOKUP(Table22[[#This Row],[Substance Misuse ]],'Lookup Values'!$AU$1:$AV$3,2,FALSE),"0")</f>
        <v>0</v>
      </c>
      <c r="DC36" s="127" t="str">
        <f>IFERROR(VLOOKUP(Table22[[#This Row],[YOT supervision]],'Lookup Values'!$AW$1:$AX$3,2,FALSE),"0")</f>
        <v>0</v>
      </c>
      <c r="DD36" s="127" t="str">
        <f>IFERROR(VLOOKUP(Table22[[#This Row],[Previous YOT supervision]],'Lookup Values'!$AY$1:$AZ$3,2,FALSE),"0")</f>
        <v>0</v>
      </c>
      <c r="DE36" s="127" t="str">
        <f>IFERROR(VLOOKUP(Table22[[#This Row],[Custody]],'Lookup Values'!$BA$1:$BB$3,2,FALSE),"0")</f>
        <v>0</v>
      </c>
      <c r="DF36" s="127" t="str">
        <f>IFERROR(VLOOKUP(Table22[[#This Row],[KS2 Eng &amp; Maths Ability Profile HAP/MAP/LAP]],'Lookup Values'!$BC$1:$BD$4,2,FALSE),"0")</f>
        <v>0</v>
      </c>
      <c r="DG36" s="127" t="str">
        <f>IFERROR(VLOOKUP(Table22[[#This Row],[Intended Post 16 Destination]],'Lookup Values'!$BG$1:$BH$12,2,FALSE),"0")</f>
        <v>0</v>
      </c>
      <c r="DH36" s="127" t="str">
        <f>IFERROR(VLOOKUP(Table22[[#This Row],[Application submitted (Y/N or number of applications)]],'Lookup Values'!$BI$1:$BJ$3,2,FALSE),"0")</f>
        <v>0</v>
      </c>
      <c r="DI36" s="127" t="str">
        <f>IFERROR(VLOOKUP(Table22[[#This Row],[Provider Name]],'Lookup Values'!$BK$1:$BL$3,2,FALSE),"0")</f>
        <v>0</v>
      </c>
      <c r="DJ36" s="112"/>
      <c r="DK36" s="127" t="str">
        <f>IFERROR(VLOOKUP(Table22[[#This Row],[Offer received (Y/N)]],'Lookup Values'!$BM$1:$BN$3,2,FALSE),"0")</f>
        <v>0</v>
      </c>
      <c r="DL36" s="127" t="str">
        <f>IFERROR(VLOOKUP(Table22[[#This Row],[Poor Behaviour / Attitude / Motivation]],'Lookup Values'!$BO$1:$BP$4,2,FALSE),"0")</f>
        <v>0</v>
      </c>
      <c r="DM36" s="127" t="str">
        <f>IFERROR(VLOOKUP(Table22[[#This Row],[Other known risk factors (1)]],'Lookup Values'!$BQ$1:$BR$10,2,FALSE),"0")</f>
        <v>0</v>
      </c>
      <c r="DN36" s="128" t="str">
        <f>IFERROR(VLOOKUP(Table22[[#This Row],[Other known risk factors (2)]],'Lookup Values'!$BQ$1:$BR$10,2,FALSE),"0")</f>
        <v>0</v>
      </c>
      <c r="DO36" s="127">
        <f>SUM(Table35[[#This Row],[Gender Score]:[Other known risk factors (2) Score]])</f>
        <v>0</v>
      </c>
      <c r="DP36" s="131" t="str">
        <f>CONCATENATE(Table22[[#This Row],[Generated RONI]],Table22[[#This Row],[School RONI]])</f>
        <v>Very Low</v>
      </c>
      <c r="DQ36" s="106"/>
      <c r="DR36" s="106"/>
      <c r="DS36" s="106"/>
      <c r="DT36" s="106"/>
      <c r="DU36" s="106"/>
      <c r="DV36" s="106"/>
      <c r="DW36" s="106"/>
      <c r="DX36" s="106"/>
      <c r="DY36" s="106"/>
      <c r="DZ36" s="106"/>
      <c r="EA36" s="106"/>
      <c r="EB36" s="106"/>
      <c r="EC36" s="106"/>
      <c r="ED36" s="106"/>
      <c r="EE36" s="106"/>
      <c r="EF36" s="106"/>
      <c r="EG36" s="106"/>
    </row>
    <row r="37" spans="1:137" ht="13" x14ac:dyDescent="0.3">
      <c r="A37" s="118"/>
      <c r="B37" s="126"/>
      <c r="C37" s="119"/>
      <c r="D37" s="119"/>
      <c r="E37" s="119"/>
      <c r="F37" s="119"/>
      <c r="G37" s="119"/>
      <c r="H37" s="120"/>
      <c r="I37" s="101"/>
      <c r="J37" s="121"/>
      <c r="K37" s="101"/>
      <c r="L37" s="101"/>
      <c r="M37" s="121"/>
      <c r="N37" s="120"/>
      <c r="O37" s="121"/>
      <c r="P37" s="140"/>
      <c r="Q37" s="140"/>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3"/>
      <c r="AS37" s="123"/>
      <c r="AT37" s="123"/>
      <c r="AU37" s="139" t="str">
        <f>VLOOKUP(Table35[[#This Row],[Risk Rating Score]],'Lookup Values'!$BS$1:$BT$34,2)</f>
        <v>Very Low</v>
      </c>
      <c r="AV37" s="101"/>
      <c r="AW37" s="139" t="str">
        <f>IFERROR(VLOOKUP(Table35[[#This Row],[RONI Match]],'Lookup Values'!$BU$2:$BV$26,2,FALSE),"")</f>
        <v/>
      </c>
      <c r="AX37" s="141"/>
      <c r="AY37" s="101"/>
      <c r="AZ37" s="123"/>
      <c r="BA37" s="119"/>
      <c r="BB37" s="119"/>
      <c r="BC37" s="119"/>
      <c r="BD37" s="119"/>
      <c r="BE37" s="119"/>
      <c r="BF37" s="119"/>
      <c r="BG37" s="119"/>
      <c r="BH37" s="119"/>
      <c r="BI37" s="122"/>
      <c r="BJ37" s="121"/>
      <c r="BK37" s="121"/>
      <c r="BL37" s="122"/>
      <c r="BM37" s="123"/>
      <c r="BN37" s="106"/>
      <c r="BO37" s="106"/>
      <c r="BP37" s="106"/>
      <c r="BQ37" s="106"/>
      <c r="BR37" s="106"/>
      <c r="BS37" s="106"/>
      <c r="BT37" s="106"/>
      <c r="BU37" s="106"/>
      <c r="BV37" s="106"/>
      <c r="BW37" s="106"/>
      <c r="BX37" s="106"/>
      <c r="BY37" s="106"/>
      <c r="BZ37" s="106"/>
      <c r="CA37" s="106"/>
      <c r="CB37" s="106"/>
      <c r="CC37" s="127" t="str">
        <f>IFERROR(VLOOKUP(Table22[[#This Row],[Gender]],'Lookup Values'!$A$1:$B$5,2,FALSE),"0")</f>
        <v>0</v>
      </c>
      <c r="CD37" s="112"/>
      <c r="CE37" s="127" t="str">
        <f>IFERROR(VLOOKUP(Table22[[#This Row],[Year Group]],'Lookup Values'!$C$1:$D$9,2,FALSE),"0")</f>
        <v>0</v>
      </c>
      <c r="CF37" s="127" t="str">
        <f>IFERROR(VLOOKUP(Table22[[#This Row],[School]],'Lookup Values'!$E$1:$E$22,2,FALSE),"0")</f>
        <v>0</v>
      </c>
      <c r="CG37" s="127" t="str">
        <f>IFERROR(VLOOKUP(Table22[[#This Row],[Attending PRU / AP]],'Lookup Values'!$G$1:$H$3,2,FALSE),"0")</f>
        <v>0</v>
      </c>
      <c r="CH37" s="127" t="str">
        <f>IFERROR(VLOOKUP(Table22[[#This Row],[EHE]],'Lookup Values'!$I$1:$J$3,2,FALSE),"0")</f>
        <v>0</v>
      </c>
      <c r="CI37" s="127" t="str">
        <f>IFERROR(VLOOKUP(Table22[[#This Row],[CME]],'Lookup Values'!$K$1:$L$3,2,FALSE),"0")</f>
        <v>0</v>
      </c>
      <c r="CJ37" s="129" t="str">
        <f>IFERROR(VLOOKUP(Table22[[#This Row],[Ethnicity]],'Ethnicity codes'!$H$1:$J$101,3,FALSE),"")</f>
        <v/>
      </c>
      <c r="CK37" s="127" t="str">
        <f>IFERROR(VLOOKUP(Table35[[#This Row],[Ethnicity2]],'Lookup Values'!$M$1:$N$23,2,FALSE),"0")</f>
        <v>0</v>
      </c>
      <c r="CL37" s="127" t="str">
        <f>IFERROR(VLOOKUP(Table35[[#This Row],[Ethnicity2]],'Lookup Values'!$O$1:$P$3,2,FALSE),"0")</f>
        <v>0</v>
      </c>
      <c r="CM37" s="127" t="str">
        <f>IFERROR(VLOOKUP(Table22[[#This Row],[EAL]],'Lookup Values'!$Q$1:$R$3,2,FALSE),"0")</f>
        <v>0</v>
      </c>
      <c r="CN37" s="127" t="str">
        <f>IFERROR(VLOOKUP(Table22[[#This Row],[SEND]],'Lookup Values'!$S$1:$T$6,2,FALSE),"0")</f>
        <v>0</v>
      </c>
      <c r="CO37" s="127" t="str">
        <f>IFERROR(VLOOKUP(Table22[[#This Row],[Pupil Premium]],'Lookup Values'!$U$1:$V$3,2,FALSE),"0")</f>
        <v>0</v>
      </c>
      <c r="CP37" s="127" t="str">
        <f>IFERROR(VLOOKUP(Table22[[#This Row],[LAC / Care Leaver]],'Lookup Values'!$W$1:$X$3,2,FALSE),"0")</f>
        <v>0</v>
      </c>
      <c r="CQ37" s="127" t="str">
        <f>IFERROR(VLOOKUP(Table22[[#This Row],[CP / CIN]],'Lookup Values'!$Y$1:$Z$3,2,FALSE),"0")</f>
        <v>0</v>
      </c>
      <c r="CR37" s="127" t="str">
        <f>IFERROR(VLOOKUP(Table22[[#This Row],[Early Help Referral]],'Lookup Values'!$Y$1:$Z$3,2,FALSE),"0")</f>
        <v>0</v>
      </c>
      <c r="CS37" s="127" t="str">
        <f>IFERROR(VLOOKUP(Table22[[#This Row],[Social Worker]],'Lookup Values'!$Y$1:$Z$3,2,FALSE),"0")</f>
        <v>0</v>
      </c>
      <c r="CT37" s="127" t="str">
        <f>IFERROR(VLOOKUP(Table22[[#This Row],[Exclusion]],'Lookup Values'!$AE$1:$AF$5,2,FALSE),"0")</f>
        <v>0</v>
      </c>
      <c r="CU37" s="127" t="str">
        <f>IFERROR(VLOOKUP(Table22[[#This Row],[Attendance / Absence (&lt;90% PA / &lt;50% SA)]],'Lookup Values'!$AG$1:$AH$4,2,FALSE),"0")</f>
        <v>0</v>
      </c>
      <c r="CV37" s="127" t="str">
        <f>IFERROR(VLOOKUP(Table22[[#This Row],[Multiple School Moves (3+)]],'Lookup Values'!$AI$1:$AJ$3,2,FALSE),"0")</f>
        <v>0</v>
      </c>
      <c r="CW37" s="127" t="str">
        <f>IFERROR(VLOOKUP(Table22[[#This Row],[Pregnancy]],'Lookup Values'!$AK$1:$AL$3,2,FALSE),"0")</f>
        <v>0</v>
      </c>
      <c r="CX37" s="127" t="str">
        <f>IFERROR(VLOOKUP(Table22[[#This Row],[Young Parent]],'Lookup Values'!$AM$1:$AN$3,2,FALSE),"0")</f>
        <v>0</v>
      </c>
      <c r="CY37" s="127" t="str">
        <f>IFERROR(VLOOKUP(Table22[[#This Row],[Young Carer]],'Lookup Values'!$AO$1:$AP$3,2,FALSE),"0")</f>
        <v>0</v>
      </c>
      <c r="CZ37" s="127" t="str">
        <f>IFERROR(VLOOKUP(Table22[[#This Row],[CAMHS Involvement]],'Lookup Values'!$AQ$1:$AR$3,2,FALSE),"0")</f>
        <v>0</v>
      </c>
      <c r="DA37" s="127" t="str">
        <f>IFERROR(VLOOKUP(Table22[[#This Row],[Health Condition]],'Lookup Values'!$AS$1:$AT$3,2,FALSE),"0")</f>
        <v>0</v>
      </c>
      <c r="DB37" s="127" t="str">
        <f>IFERROR(VLOOKUP(Table22[[#This Row],[Substance Misuse ]],'Lookup Values'!$AU$1:$AV$3,2,FALSE),"0")</f>
        <v>0</v>
      </c>
      <c r="DC37" s="127" t="str">
        <f>IFERROR(VLOOKUP(Table22[[#This Row],[YOT supervision]],'Lookup Values'!$AW$1:$AX$3,2,FALSE),"0")</f>
        <v>0</v>
      </c>
      <c r="DD37" s="127" t="str">
        <f>IFERROR(VLOOKUP(Table22[[#This Row],[Previous YOT supervision]],'Lookup Values'!$AY$1:$AZ$3,2,FALSE),"0")</f>
        <v>0</v>
      </c>
      <c r="DE37" s="127" t="str">
        <f>IFERROR(VLOOKUP(Table22[[#This Row],[Custody]],'Lookup Values'!$BA$1:$BB$3,2,FALSE),"0")</f>
        <v>0</v>
      </c>
      <c r="DF37" s="127" t="str">
        <f>IFERROR(VLOOKUP(Table22[[#This Row],[KS2 Eng &amp; Maths Ability Profile HAP/MAP/LAP]],'Lookup Values'!$BC$1:$BD$4,2,FALSE),"0")</f>
        <v>0</v>
      </c>
      <c r="DG37" s="127" t="str">
        <f>IFERROR(VLOOKUP(Table22[[#This Row],[Intended Post 16 Destination]],'Lookup Values'!$BG$1:$BH$12,2,FALSE),"0")</f>
        <v>0</v>
      </c>
      <c r="DH37" s="127" t="str">
        <f>IFERROR(VLOOKUP(Table22[[#This Row],[Application submitted (Y/N or number of applications)]],'Lookup Values'!$BI$1:$BJ$3,2,FALSE),"0")</f>
        <v>0</v>
      </c>
      <c r="DI37" s="127" t="str">
        <f>IFERROR(VLOOKUP(Table22[[#This Row],[Provider Name]],'Lookup Values'!$BK$1:$BL$3,2,FALSE),"0")</f>
        <v>0</v>
      </c>
      <c r="DJ37" s="112"/>
      <c r="DK37" s="127" t="str">
        <f>IFERROR(VLOOKUP(Table22[[#This Row],[Offer received (Y/N)]],'Lookup Values'!$BM$1:$BN$3,2,FALSE),"0")</f>
        <v>0</v>
      </c>
      <c r="DL37" s="127" t="str">
        <f>IFERROR(VLOOKUP(Table22[[#This Row],[Poor Behaviour / Attitude / Motivation]],'Lookup Values'!$BO$1:$BP$4,2,FALSE),"0")</f>
        <v>0</v>
      </c>
      <c r="DM37" s="127" t="str">
        <f>IFERROR(VLOOKUP(Table22[[#This Row],[Other known risk factors (1)]],'Lookup Values'!$BQ$1:$BR$10,2,FALSE),"0")</f>
        <v>0</v>
      </c>
      <c r="DN37" s="128" t="str">
        <f>IFERROR(VLOOKUP(Table22[[#This Row],[Other known risk factors (2)]],'Lookup Values'!$BQ$1:$BR$10,2,FALSE),"0")</f>
        <v>0</v>
      </c>
      <c r="DO37" s="127">
        <f>SUM(Table35[[#This Row],[Gender Score]:[Other known risk factors (2) Score]])</f>
        <v>0</v>
      </c>
      <c r="DP37" s="131" t="str">
        <f>CONCATENATE(Table22[[#This Row],[Generated RONI]],Table22[[#This Row],[School RONI]])</f>
        <v>Very Low</v>
      </c>
      <c r="DQ37" s="106"/>
      <c r="DR37" s="106"/>
      <c r="DS37" s="106"/>
      <c r="DT37" s="106"/>
      <c r="DU37" s="106"/>
      <c r="DV37" s="106"/>
      <c r="DW37" s="106"/>
      <c r="DX37" s="106"/>
      <c r="DY37" s="106"/>
      <c r="DZ37" s="106"/>
      <c r="EA37" s="106"/>
      <c r="EB37" s="106"/>
      <c r="EC37" s="106"/>
      <c r="ED37" s="106"/>
      <c r="EE37" s="106"/>
      <c r="EF37" s="106"/>
      <c r="EG37" s="106"/>
    </row>
    <row r="38" spans="1:137" ht="13" x14ac:dyDescent="0.3">
      <c r="A38" s="118"/>
      <c r="B38" s="126"/>
      <c r="C38" s="119"/>
      <c r="D38" s="119"/>
      <c r="E38" s="119"/>
      <c r="F38" s="119"/>
      <c r="G38" s="119"/>
      <c r="H38" s="120"/>
      <c r="I38" s="101"/>
      <c r="J38" s="121"/>
      <c r="K38" s="101"/>
      <c r="L38" s="101"/>
      <c r="M38" s="121"/>
      <c r="N38" s="120"/>
      <c r="O38" s="121"/>
      <c r="P38" s="140"/>
      <c r="Q38" s="140"/>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3"/>
      <c r="AS38" s="123"/>
      <c r="AT38" s="123"/>
      <c r="AU38" s="139" t="str">
        <f>VLOOKUP(Table35[[#This Row],[Risk Rating Score]],'Lookup Values'!$BS$1:$BT$34,2)</f>
        <v>Very Low</v>
      </c>
      <c r="AV38" s="101"/>
      <c r="AW38" s="139" t="str">
        <f>IFERROR(VLOOKUP(Table35[[#This Row],[RONI Match]],'Lookup Values'!$BU$2:$BV$26,2,FALSE),"")</f>
        <v/>
      </c>
      <c r="AX38" s="141"/>
      <c r="AY38" s="101"/>
      <c r="AZ38" s="123"/>
      <c r="BA38" s="119"/>
      <c r="BB38" s="119"/>
      <c r="BC38" s="119"/>
      <c r="BD38" s="119"/>
      <c r="BE38" s="119"/>
      <c r="BF38" s="119"/>
      <c r="BG38" s="119"/>
      <c r="BH38" s="119"/>
      <c r="BI38" s="122"/>
      <c r="BJ38" s="121"/>
      <c r="BK38" s="121"/>
      <c r="BL38" s="122"/>
      <c r="BM38" s="123"/>
      <c r="BN38" s="106"/>
      <c r="BO38" s="106"/>
      <c r="BP38" s="106"/>
      <c r="BQ38" s="106"/>
      <c r="BR38" s="106"/>
      <c r="BS38" s="106"/>
      <c r="BT38" s="106"/>
      <c r="BU38" s="106"/>
      <c r="BV38" s="106"/>
      <c r="BW38" s="106"/>
      <c r="BX38" s="106"/>
      <c r="BY38" s="106"/>
      <c r="BZ38" s="106"/>
      <c r="CA38" s="106"/>
      <c r="CB38" s="106"/>
      <c r="CC38" s="127" t="str">
        <f>IFERROR(VLOOKUP(Table22[[#This Row],[Gender]],'Lookup Values'!$A$1:$B$5,2,FALSE),"0")</f>
        <v>0</v>
      </c>
      <c r="CD38" s="112"/>
      <c r="CE38" s="127" t="str">
        <f>IFERROR(VLOOKUP(Table22[[#This Row],[Year Group]],'Lookup Values'!$C$1:$D$9,2,FALSE),"0")</f>
        <v>0</v>
      </c>
      <c r="CF38" s="127" t="str">
        <f>IFERROR(VLOOKUP(Table22[[#This Row],[School]],'Lookup Values'!$E$1:$E$22,2,FALSE),"0")</f>
        <v>0</v>
      </c>
      <c r="CG38" s="127" t="str">
        <f>IFERROR(VLOOKUP(Table22[[#This Row],[Attending PRU / AP]],'Lookup Values'!$G$1:$H$3,2,FALSE),"0")</f>
        <v>0</v>
      </c>
      <c r="CH38" s="127" t="str">
        <f>IFERROR(VLOOKUP(Table22[[#This Row],[EHE]],'Lookup Values'!$I$1:$J$3,2,FALSE),"0")</f>
        <v>0</v>
      </c>
      <c r="CI38" s="127" t="str">
        <f>IFERROR(VLOOKUP(Table22[[#This Row],[CME]],'Lookup Values'!$K$1:$L$3,2,FALSE),"0")</f>
        <v>0</v>
      </c>
      <c r="CJ38" s="129" t="str">
        <f>IFERROR(VLOOKUP(Table22[[#This Row],[Ethnicity]],'Ethnicity codes'!$H$1:$J$101,3,FALSE),"")</f>
        <v/>
      </c>
      <c r="CK38" s="127" t="str">
        <f>IFERROR(VLOOKUP(Table35[[#This Row],[Ethnicity2]],'Lookup Values'!$M$1:$N$23,2,FALSE),"0")</f>
        <v>0</v>
      </c>
      <c r="CL38" s="127" t="str">
        <f>IFERROR(VLOOKUP(Table35[[#This Row],[Ethnicity2]],'Lookup Values'!$O$1:$P$3,2,FALSE),"0")</f>
        <v>0</v>
      </c>
      <c r="CM38" s="127" t="str">
        <f>IFERROR(VLOOKUP(Table22[[#This Row],[EAL]],'Lookup Values'!$Q$1:$R$3,2,FALSE),"0")</f>
        <v>0</v>
      </c>
      <c r="CN38" s="127" t="str">
        <f>IFERROR(VLOOKUP(Table22[[#This Row],[SEND]],'Lookup Values'!$S$1:$T$6,2,FALSE),"0")</f>
        <v>0</v>
      </c>
      <c r="CO38" s="127" t="str">
        <f>IFERROR(VLOOKUP(Table22[[#This Row],[Pupil Premium]],'Lookup Values'!$U$1:$V$3,2,FALSE),"0")</f>
        <v>0</v>
      </c>
      <c r="CP38" s="127" t="str">
        <f>IFERROR(VLOOKUP(Table22[[#This Row],[LAC / Care Leaver]],'Lookup Values'!$W$1:$X$3,2,FALSE),"0")</f>
        <v>0</v>
      </c>
      <c r="CQ38" s="127" t="str">
        <f>IFERROR(VLOOKUP(Table22[[#This Row],[CP / CIN]],'Lookup Values'!$Y$1:$Z$3,2,FALSE),"0")</f>
        <v>0</v>
      </c>
      <c r="CR38" s="127" t="str">
        <f>IFERROR(VLOOKUP(Table22[[#This Row],[Early Help Referral]],'Lookup Values'!$Y$1:$Z$3,2,FALSE),"0")</f>
        <v>0</v>
      </c>
      <c r="CS38" s="127" t="str">
        <f>IFERROR(VLOOKUP(Table22[[#This Row],[Social Worker]],'Lookup Values'!$Y$1:$Z$3,2,FALSE),"0")</f>
        <v>0</v>
      </c>
      <c r="CT38" s="127" t="str">
        <f>IFERROR(VLOOKUP(Table22[[#This Row],[Exclusion]],'Lookup Values'!$AE$1:$AF$5,2,FALSE),"0")</f>
        <v>0</v>
      </c>
      <c r="CU38" s="127" t="str">
        <f>IFERROR(VLOOKUP(Table22[[#This Row],[Attendance / Absence (&lt;90% PA / &lt;50% SA)]],'Lookup Values'!$AG$1:$AH$4,2,FALSE),"0")</f>
        <v>0</v>
      </c>
      <c r="CV38" s="127" t="str">
        <f>IFERROR(VLOOKUP(Table22[[#This Row],[Multiple School Moves (3+)]],'Lookup Values'!$AI$1:$AJ$3,2,FALSE),"0")</f>
        <v>0</v>
      </c>
      <c r="CW38" s="127" t="str">
        <f>IFERROR(VLOOKUP(Table22[[#This Row],[Pregnancy]],'Lookup Values'!$AK$1:$AL$3,2,FALSE),"0")</f>
        <v>0</v>
      </c>
      <c r="CX38" s="127" t="str">
        <f>IFERROR(VLOOKUP(Table22[[#This Row],[Young Parent]],'Lookup Values'!$AM$1:$AN$3,2,FALSE),"0")</f>
        <v>0</v>
      </c>
      <c r="CY38" s="127" t="str">
        <f>IFERROR(VLOOKUP(Table22[[#This Row],[Young Carer]],'Lookup Values'!$AO$1:$AP$3,2,FALSE),"0")</f>
        <v>0</v>
      </c>
      <c r="CZ38" s="127" t="str">
        <f>IFERROR(VLOOKUP(Table22[[#This Row],[CAMHS Involvement]],'Lookup Values'!$AQ$1:$AR$3,2,FALSE),"0")</f>
        <v>0</v>
      </c>
      <c r="DA38" s="127" t="str">
        <f>IFERROR(VLOOKUP(Table22[[#This Row],[Health Condition]],'Lookup Values'!$AS$1:$AT$3,2,FALSE),"0")</f>
        <v>0</v>
      </c>
      <c r="DB38" s="127" t="str">
        <f>IFERROR(VLOOKUP(Table22[[#This Row],[Substance Misuse ]],'Lookup Values'!$AU$1:$AV$3,2,FALSE),"0")</f>
        <v>0</v>
      </c>
      <c r="DC38" s="127" t="str">
        <f>IFERROR(VLOOKUP(Table22[[#This Row],[YOT supervision]],'Lookup Values'!$AW$1:$AX$3,2,FALSE),"0")</f>
        <v>0</v>
      </c>
      <c r="DD38" s="127" t="str">
        <f>IFERROR(VLOOKUP(Table22[[#This Row],[Previous YOT supervision]],'Lookup Values'!$AY$1:$AZ$3,2,FALSE),"0")</f>
        <v>0</v>
      </c>
      <c r="DE38" s="127" t="str">
        <f>IFERROR(VLOOKUP(Table22[[#This Row],[Custody]],'Lookup Values'!$BA$1:$BB$3,2,FALSE),"0")</f>
        <v>0</v>
      </c>
      <c r="DF38" s="127" t="str">
        <f>IFERROR(VLOOKUP(Table22[[#This Row],[KS2 Eng &amp; Maths Ability Profile HAP/MAP/LAP]],'Lookup Values'!$BC$1:$BD$4,2,FALSE),"0")</f>
        <v>0</v>
      </c>
      <c r="DG38" s="127" t="str">
        <f>IFERROR(VLOOKUP(Table22[[#This Row],[Intended Post 16 Destination]],'Lookup Values'!$BG$1:$BH$12,2,FALSE),"0")</f>
        <v>0</v>
      </c>
      <c r="DH38" s="127" t="str">
        <f>IFERROR(VLOOKUP(Table22[[#This Row],[Application submitted (Y/N or number of applications)]],'Lookup Values'!$BI$1:$BJ$3,2,FALSE),"0")</f>
        <v>0</v>
      </c>
      <c r="DI38" s="127" t="str">
        <f>IFERROR(VLOOKUP(Table22[[#This Row],[Provider Name]],'Lookup Values'!$BK$1:$BL$3,2,FALSE),"0")</f>
        <v>0</v>
      </c>
      <c r="DJ38" s="112"/>
      <c r="DK38" s="127" t="str">
        <f>IFERROR(VLOOKUP(Table22[[#This Row],[Offer received (Y/N)]],'Lookup Values'!$BM$1:$BN$3,2,FALSE),"0")</f>
        <v>0</v>
      </c>
      <c r="DL38" s="127" t="str">
        <f>IFERROR(VLOOKUP(Table22[[#This Row],[Poor Behaviour / Attitude / Motivation]],'Lookup Values'!$BO$1:$BP$4,2,FALSE),"0")</f>
        <v>0</v>
      </c>
      <c r="DM38" s="127" t="str">
        <f>IFERROR(VLOOKUP(Table22[[#This Row],[Other known risk factors (1)]],'Lookup Values'!$BQ$1:$BR$10,2,FALSE),"0")</f>
        <v>0</v>
      </c>
      <c r="DN38" s="128" t="str">
        <f>IFERROR(VLOOKUP(Table22[[#This Row],[Other known risk factors (2)]],'Lookup Values'!$BQ$1:$BR$10,2,FALSE),"0")</f>
        <v>0</v>
      </c>
      <c r="DO38" s="127">
        <f>SUM(Table35[[#This Row],[Gender Score]:[Other known risk factors (2) Score]])</f>
        <v>0</v>
      </c>
      <c r="DP38" s="131" t="str">
        <f>CONCATENATE(Table22[[#This Row],[Generated RONI]],Table22[[#This Row],[School RONI]])</f>
        <v>Very Low</v>
      </c>
      <c r="DQ38" s="106"/>
      <c r="DR38" s="106"/>
      <c r="DS38" s="106"/>
      <c r="DT38" s="106"/>
      <c r="DU38" s="106"/>
      <c r="DV38" s="106"/>
      <c r="DW38" s="106"/>
      <c r="DX38" s="106"/>
      <c r="DY38" s="106"/>
      <c r="DZ38" s="106"/>
      <c r="EA38" s="106"/>
      <c r="EB38" s="106"/>
      <c r="EC38" s="106"/>
      <c r="ED38" s="106"/>
      <c r="EE38" s="106"/>
      <c r="EF38" s="106"/>
      <c r="EG38" s="106"/>
    </row>
    <row r="39" spans="1:137" ht="13" x14ac:dyDescent="0.3">
      <c r="A39" s="118"/>
      <c r="B39" s="126"/>
      <c r="C39" s="119"/>
      <c r="D39" s="119"/>
      <c r="E39" s="119"/>
      <c r="F39" s="119"/>
      <c r="G39" s="119"/>
      <c r="H39" s="120"/>
      <c r="I39" s="101"/>
      <c r="J39" s="121"/>
      <c r="K39" s="101"/>
      <c r="L39" s="101"/>
      <c r="M39" s="121"/>
      <c r="N39" s="120"/>
      <c r="O39" s="121"/>
      <c r="P39" s="140"/>
      <c r="Q39" s="140"/>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3"/>
      <c r="AS39" s="123"/>
      <c r="AT39" s="123"/>
      <c r="AU39" s="139" t="str">
        <f>VLOOKUP(Table35[[#This Row],[Risk Rating Score]],'Lookup Values'!$BS$1:$BT$34,2)</f>
        <v>Very Low</v>
      </c>
      <c r="AV39" s="101"/>
      <c r="AW39" s="139" t="str">
        <f>IFERROR(VLOOKUP(Table35[[#This Row],[RONI Match]],'Lookup Values'!$BU$2:$BV$26,2,FALSE),"")</f>
        <v/>
      </c>
      <c r="AX39" s="141"/>
      <c r="AY39" s="101"/>
      <c r="AZ39" s="123"/>
      <c r="BA39" s="119"/>
      <c r="BB39" s="119"/>
      <c r="BC39" s="119"/>
      <c r="BD39" s="119"/>
      <c r="BE39" s="119"/>
      <c r="BF39" s="119"/>
      <c r="BG39" s="119"/>
      <c r="BH39" s="119"/>
      <c r="BI39" s="122"/>
      <c r="BJ39" s="121"/>
      <c r="BK39" s="121"/>
      <c r="BL39" s="122"/>
      <c r="BM39" s="123"/>
      <c r="BN39" s="106"/>
      <c r="BO39" s="106"/>
      <c r="BP39" s="106"/>
      <c r="BQ39" s="106"/>
      <c r="BR39" s="106"/>
      <c r="BS39" s="106"/>
      <c r="BT39" s="106"/>
      <c r="BU39" s="106"/>
      <c r="BV39" s="106"/>
      <c r="BW39" s="106"/>
      <c r="BX39" s="106"/>
      <c r="BY39" s="106"/>
      <c r="BZ39" s="106"/>
      <c r="CA39" s="106"/>
      <c r="CB39" s="106"/>
      <c r="CC39" s="127" t="str">
        <f>IFERROR(VLOOKUP(Table22[[#This Row],[Gender]],'Lookup Values'!$A$1:$B$5,2,FALSE),"0")</f>
        <v>0</v>
      </c>
      <c r="CD39" s="112"/>
      <c r="CE39" s="127" t="str">
        <f>IFERROR(VLOOKUP(Table22[[#This Row],[Year Group]],'Lookup Values'!$C$1:$D$9,2,FALSE),"0")</f>
        <v>0</v>
      </c>
      <c r="CF39" s="127" t="str">
        <f>IFERROR(VLOOKUP(Table22[[#This Row],[School]],'Lookup Values'!$E$1:$E$22,2,FALSE),"0")</f>
        <v>0</v>
      </c>
      <c r="CG39" s="127" t="str">
        <f>IFERROR(VLOOKUP(Table22[[#This Row],[Attending PRU / AP]],'Lookup Values'!$G$1:$H$3,2,FALSE),"0")</f>
        <v>0</v>
      </c>
      <c r="CH39" s="127" t="str">
        <f>IFERROR(VLOOKUP(Table22[[#This Row],[EHE]],'Lookup Values'!$I$1:$J$3,2,FALSE),"0")</f>
        <v>0</v>
      </c>
      <c r="CI39" s="127" t="str">
        <f>IFERROR(VLOOKUP(Table22[[#This Row],[CME]],'Lookup Values'!$K$1:$L$3,2,FALSE),"0")</f>
        <v>0</v>
      </c>
      <c r="CJ39" s="129" t="str">
        <f>IFERROR(VLOOKUP(Table22[[#This Row],[Ethnicity]],'Ethnicity codes'!$H$1:$J$101,3,FALSE),"")</f>
        <v/>
      </c>
      <c r="CK39" s="127" t="str">
        <f>IFERROR(VLOOKUP(Table35[[#This Row],[Ethnicity2]],'Lookup Values'!$M$1:$N$23,2,FALSE),"0")</f>
        <v>0</v>
      </c>
      <c r="CL39" s="127" t="str">
        <f>IFERROR(VLOOKUP(Table35[[#This Row],[Ethnicity2]],'Lookup Values'!$O$1:$P$3,2,FALSE),"0")</f>
        <v>0</v>
      </c>
      <c r="CM39" s="127" t="str">
        <f>IFERROR(VLOOKUP(Table22[[#This Row],[EAL]],'Lookup Values'!$Q$1:$R$3,2,FALSE),"0")</f>
        <v>0</v>
      </c>
      <c r="CN39" s="127" t="str">
        <f>IFERROR(VLOOKUP(Table22[[#This Row],[SEND]],'Lookup Values'!$S$1:$T$6,2,FALSE),"0")</f>
        <v>0</v>
      </c>
      <c r="CO39" s="127" t="str">
        <f>IFERROR(VLOOKUP(Table22[[#This Row],[Pupil Premium]],'Lookup Values'!$U$1:$V$3,2,FALSE),"0")</f>
        <v>0</v>
      </c>
      <c r="CP39" s="127" t="str">
        <f>IFERROR(VLOOKUP(Table22[[#This Row],[LAC / Care Leaver]],'Lookup Values'!$W$1:$X$3,2,FALSE),"0")</f>
        <v>0</v>
      </c>
      <c r="CQ39" s="127" t="str">
        <f>IFERROR(VLOOKUP(Table22[[#This Row],[CP / CIN]],'Lookup Values'!$Y$1:$Z$3,2,FALSE),"0")</f>
        <v>0</v>
      </c>
      <c r="CR39" s="127" t="str">
        <f>IFERROR(VLOOKUP(Table22[[#This Row],[Early Help Referral]],'Lookup Values'!$Y$1:$Z$3,2,FALSE),"0")</f>
        <v>0</v>
      </c>
      <c r="CS39" s="127" t="str">
        <f>IFERROR(VLOOKUP(Table22[[#This Row],[Social Worker]],'Lookup Values'!$Y$1:$Z$3,2,FALSE),"0")</f>
        <v>0</v>
      </c>
      <c r="CT39" s="127" t="str">
        <f>IFERROR(VLOOKUP(Table22[[#This Row],[Exclusion]],'Lookup Values'!$AE$1:$AF$5,2,FALSE),"0")</f>
        <v>0</v>
      </c>
      <c r="CU39" s="127" t="str">
        <f>IFERROR(VLOOKUP(Table22[[#This Row],[Attendance / Absence (&lt;90% PA / &lt;50% SA)]],'Lookup Values'!$AG$1:$AH$4,2,FALSE),"0")</f>
        <v>0</v>
      </c>
      <c r="CV39" s="127" t="str">
        <f>IFERROR(VLOOKUP(Table22[[#This Row],[Multiple School Moves (3+)]],'Lookup Values'!$AI$1:$AJ$3,2,FALSE),"0")</f>
        <v>0</v>
      </c>
      <c r="CW39" s="127" t="str">
        <f>IFERROR(VLOOKUP(Table22[[#This Row],[Pregnancy]],'Lookup Values'!$AK$1:$AL$3,2,FALSE),"0")</f>
        <v>0</v>
      </c>
      <c r="CX39" s="127" t="str">
        <f>IFERROR(VLOOKUP(Table22[[#This Row],[Young Parent]],'Lookup Values'!$AM$1:$AN$3,2,FALSE),"0")</f>
        <v>0</v>
      </c>
      <c r="CY39" s="127" t="str">
        <f>IFERROR(VLOOKUP(Table22[[#This Row],[Young Carer]],'Lookup Values'!$AO$1:$AP$3,2,FALSE),"0")</f>
        <v>0</v>
      </c>
      <c r="CZ39" s="127" t="str">
        <f>IFERROR(VLOOKUP(Table22[[#This Row],[CAMHS Involvement]],'Lookup Values'!$AQ$1:$AR$3,2,FALSE),"0")</f>
        <v>0</v>
      </c>
      <c r="DA39" s="127" t="str">
        <f>IFERROR(VLOOKUP(Table22[[#This Row],[Health Condition]],'Lookup Values'!$AS$1:$AT$3,2,FALSE),"0")</f>
        <v>0</v>
      </c>
      <c r="DB39" s="127" t="str">
        <f>IFERROR(VLOOKUP(Table22[[#This Row],[Substance Misuse ]],'Lookup Values'!$AU$1:$AV$3,2,FALSE),"0")</f>
        <v>0</v>
      </c>
      <c r="DC39" s="127" t="str">
        <f>IFERROR(VLOOKUP(Table22[[#This Row],[YOT supervision]],'Lookup Values'!$AW$1:$AX$3,2,FALSE),"0")</f>
        <v>0</v>
      </c>
      <c r="DD39" s="127" t="str">
        <f>IFERROR(VLOOKUP(Table22[[#This Row],[Previous YOT supervision]],'Lookup Values'!$AY$1:$AZ$3,2,FALSE),"0")</f>
        <v>0</v>
      </c>
      <c r="DE39" s="127" t="str">
        <f>IFERROR(VLOOKUP(Table22[[#This Row],[Custody]],'Lookup Values'!$BA$1:$BB$3,2,FALSE),"0")</f>
        <v>0</v>
      </c>
      <c r="DF39" s="127" t="str">
        <f>IFERROR(VLOOKUP(Table22[[#This Row],[KS2 Eng &amp; Maths Ability Profile HAP/MAP/LAP]],'Lookup Values'!$BC$1:$BD$4,2,FALSE),"0")</f>
        <v>0</v>
      </c>
      <c r="DG39" s="127" t="str">
        <f>IFERROR(VLOOKUP(Table22[[#This Row],[Intended Post 16 Destination]],'Lookup Values'!$BG$1:$BH$12,2,FALSE),"0")</f>
        <v>0</v>
      </c>
      <c r="DH39" s="127" t="str">
        <f>IFERROR(VLOOKUP(Table22[[#This Row],[Application submitted (Y/N or number of applications)]],'Lookup Values'!$BI$1:$BJ$3,2,FALSE),"0")</f>
        <v>0</v>
      </c>
      <c r="DI39" s="127" t="str">
        <f>IFERROR(VLOOKUP(Table22[[#This Row],[Provider Name]],'Lookup Values'!$BK$1:$BL$3,2,FALSE),"0")</f>
        <v>0</v>
      </c>
      <c r="DJ39" s="112"/>
      <c r="DK39" s="127" t="str">
        <f>IFERROR(VLOOKUP(Table22[[#This Row],[Offer received (Y/N)]],'Lookup Values'!$BM$1:$BN$3,2,FALSE),"0")</f>
        <v>0</v>
      </c>
      <c r="DL39" s="127" t="str">
        <f>IFERROR(VLOOKUP(Table22[[#This Row],[Poor Behaviour / Attitude / Motivation]],'Lookup Values'!$BO$1:$BP$4,2,FALSE),"0")</f>
        <v>0</v>
      </c>
      <c r="DM39" s="127" t="str">
        <f>IFERROR(VLOOKUP(Table22[[#This Row],[Other known risk factors (1)]],'Lookup Values'!$BQ$1:$BR$10,2,FALSE),"0")</f>
        <v>0</v>
      </c>
      <c r="DN39" s="128" t="str">
        <f>IFERROR(VLOOKUP(Table22[[#This Row],[Other known risk factors (2)]],'Lookup Values'!$BQ$1:$BR$10,2,FALSE),"0")</f>
        <v>0</v>
      </c>
      <c r="DO39" s="127">
        <f>SUM(Table35[[#This Row],[Gender Score]:[Other known risk factors (2) Score]])</f>
        <v>0</v>
      </c>
      <c r="DP39" s="131" t="str">
        <f>CONCATENATE(Table22[[#This Row],[Generated RONI]],Table22[[#This Row],[School RONI]])</f>
        <v>Very Low</v>
      </c>
      <c r="DQ39" s="106"/>
      <c r="DR39" s="106"/>
      <c r="DS39" s="106"/>
      <c r="DT39" s="106"/>
      <c r="DU39" s="106"/>
      <c r="DV39" s="106"/>
      <c r="DW39" s="106"/>
      <c r="DX39" s="106"/>
      <c r="DY39" s="106"/>
      <c r="DZ39" s="106"/>
      <c r="EA39" s="106"/>
      <c r="EB39" s="106"/>
      <c r="EC39" s="106"/>
      <c r="ED39" s="106"/>
      <c r="EE39" s="106"/>
      <c r="EF39" s="106"/>
      <c r="EG39" s="106"/>
    </row>
    <row r="40" spans="1:137" ht="13" x14ac:dyDescent="0.3">
      <c r="A40" s="118"/>
      <c r="B40" s="126"/>
      <c r="C40" s="119"/>
      <c r="D40" s="119"/>
      <c r="E40" s="119"/>
      <c r="F40" s="119"/>
      <c r="G40" s="119"/>
      <c r="H40" s="120"/>
      <c r="I40" s="101"/>
      <c r="J40" s="121"/>
      <c r="K40" s="101"/>
      <c r="L40" s="101"/>
      <c r="M40" s="121"/>
      <c r="N40" s="120"/>
      <c r="O40" s="121"/>
      <c r="P40" s="140"/>
      <c r="Q40" s="140"/>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3"/>
      <c r="AS40" s="123"/>
      <c r="AT40" s="123"/>
      <c r="AU40" s="139" t="str">
        <f>VLOOKUP(Table35[[#This Row],[Risk Rating Score]],'Lookup Values'!$BS$1:$BT$34,2)</f>
        <v>Very Low</v>
      </c>
      <c r="AV40" s="101"/>
      <c r="AW40" s="139" t="str">
        <f>IFERROR(VLOOKUP(Table35[[#This Row],[RONI Match]],'Lookup Values'!$BU$2:$BV$26,2,FALSE),"")</f>
        <v/>
      </c>
      <c r="AX40" s="141"/>
      <c r="AY40" s="101"/>
      <c r="AZ40" s="123"/>
      <c r="BA40" s="119"/>
      <c r="BB40" s="119"/>
      <c r="BC40" s="119"/>
      <c r="BD40" s="119"/>
      <c r="BE40" s="119"/>
      <c r="BF40" s="119"/>
      <c r="BG40" s="119"/>
      <c r="BH40" s="119"/>
      <c r="BI40" s="122"/>
      <c r="BJ40" s="121"/>
      <c r="BK40" s="121"/>
      <c r="BL40" s="122"/>
      <c r="BM40" s="123"/>
      <c r="BN40" s="106"/>
      <c r="BO40" s="106"/>
      <c r="BP40" s="106"/>
      <c r="BQ40" s="106"/>
      <c r="BR40" s="106"/>
      <c r="BS40" s="106"/>
      <c r="BT40" s="106"/>
      <c r="BU40" s="106"/>
      <c r="BV40" s="106"/>
      <c r="BW40" s="106"/>
      <c r="BX40" s="106"/>
      <c r="BY40" s="106"/>
      <c r="BZ40" s="106"/>
      <c r="CA40" s="106"/>
      <c r="CB40" s="106"/>
      <c r="CC40" s="127" t="str">
        <f>IFERROR(VLOOKUP(Table22[[#This Row],[Gender]],'Lookup Values'!$A$1:$B$5,2,FALSE),"0")</f>
        <v>0</v>
      </c>
      <c r="CD40" s="112"/>
      <c r="CE40" s="127" t="str">
        <f>IFERROR(VLOOKUP(Table22[[#This Row],[Year Group]],'Lookup Values'!$C$1:$D$9,2,FALSE),"0")</f>
        <v>0</v>
      </c>
      <c r="CF40" s="127" t="str">
        <f>IFERROR(VLOOKUP(Table22[[#This Row],[School]],'Lookup Values'!$E$1:$E$22,2,FALSE),"0")</f>
        <v>0</v>
      </c>
      <c r="CG40" s="127" t="str">
        <f>IFERROR(VLOOKUP(Table22[[#This Row],[Attending PRU / AP]],'Lookup Values'!$G$1:$H$3,2,FALSE),"0")</f>
        <v>0</v>
      </c>
      <c r="CH40" s="127" t="str">
        <f>IFERROR(VLOOKUP(Table22[[#This Row],[EHE]],'Lookup Values'!$I$1:$J$3,2,FALSE),"0")</f>
        <v>0</v>
      </c>
      <c r="CI40" s="127" t="str">
        <f>IFERROR(VLOOKUP(Table22[[#This Row],[CME]],'Lookup Values'!$K$1:$L$3,2,FALSE),"0")</f>
        <v>0</v>
      </c>
      <c r="CJ40" s="129" t="str">
        <f>IFERROR(VLOOKUP(Table22[[#This Row],[Ethnicity]],'Ethnicity codes'!$H$1:$J$101,3,FALSE),"")</f>
        <v/>
      </c>
      <c r="CK40" s="127" t="str">
        <f>IFERROR(VLOOKUP(Table35[[#This Row],[Ethnicity2]],'Lookup Values'!$M$1:$N$23,2,FALSE),"0")</f>
        <v>0</v>
      </c>
      <c r="CL40" s="127" t="str">
        <f>IFERROR(VLOOKUP(Table35[[#This Row],[Ethnicity2]],'Lookup Values'!$O$1:$P$3,2,FALSE),"0")</f>
        <v>0</v>
      </c>
      <c r="CM40" s="127" t="str">
        <f>IFERROR(VLOOKUP(Table22[[#This Row],[EAL]],'Lookup Values'!$Q$1:$R$3,2,FALSE),"0")</f>
        <v>0</v>
      </c>
      <c r="CN40" s="127" t="str">
        <f>IFERROR(VLOOKUP(Table22[[#This Row],[SEND]],'Lookup Values'!$S$1:$T$6,2,FALSE),"0")</f>
        <v>0</v>
      </c>
      <c r="CO40" s="127" t="str">
        <f>IFERROR(VLOOKUP(Table22[[#This Row],[Pupil Premium]],'Lookup Values'!$U$1:$V$3,2,FALSE),"0")</f>
        <v>0</v>
      </c>
      <c r="CP40" s="127" t="str">
        <f>IFERROR(VLOOKUP(Table22[[#This Row],[LAC / Care Leaver]],'Lookup Values'!$W$1:$X$3,2,FALSE),"0")</f>
        <v>0</v>
      </c>
      <c r="CQ40" s="127" t="str">
        <f>IFERROR(VLOOKUP(Table22[[#This Row],[CP / CIN]],'Lookup Values'!$Y$1:$Z$3,2,FALSE),"0")</f>
        <v>0</v>
      </c>
      <c r="CR40" s="127" t="str">
        <f>IFERROR(VLOOKUP(Table22[[#This Row],[Early Help Referral]],'Lookup Values'!$Y$1:$Z$3,2,FALSE),"0")</f>
        <v>0</v>
      </c>
      <c r="CS40" s="127" t="str">
        <f>IFERROR(VLOOKUP(Table22[[#This Row],[Social Worker]],'Lookup Values'!$Y$1:$Z$3,2,FALSE),"0")</f>
        <v>0</v>
      </c>
      <c r="CT40" s="127" t="str">
        <f>IFERROR(VLOOKUP(Table22[[#This Row],[Exclusion]],'Lookup Values'!$AE$1:$AF$5,2,FALSE),"0")</f>
        <v>0</v>
      </c>
      <c r="CU40" s="127" t="str">
        <f>IFERROR(VLOOKUP(Table22[[#This Row],[Attendance / Absence (&lt;90% PA / &lt;50% SA)]],'Lookup Values'!$AG$1:$AH$4,2,FALSE),"0")</f>
        <v>0</v>
      </c>
      <c r="CV40" s="127" t="str">
        <f>IFERROR(VLOOKUP(Table22[[#This Row],[Multiple School Moves (3+)]],'Lookup Values'!$AI$1:$AJ$3,2,FALSE),"0")</f>
        <v>0</v>
      </c>
      <c r="CW40" s="127" t="str">
        <f>IFERROR(VLOOKUP(Table22[[#This Row],[Pregnancy]],'Lookup Values'!$AK$1:$AL$3,2,FALSE),"0")</f>
        <v>0</v>
      </c>
      <c r="CX40" s="127" t="str">
        <f>IFERROR(VLOOKUP(Table22[[#This Row],[Young Parent]],'Lookup Values'!$AM$1:$AN$3,2,FALSE),"0")</f>
        <v>0</v>
      </c>
      <c r="CY40" s="127" t="str">
        <f>IFERROR(VLOOKUP(Table22[[#This Row],[Young Carer]],'Lookup Values'!$AO$1:$AP$3,2,FALSE),"0")</f>
        <v>0</v>
      </c>
      <c r="CZ40" s="127" t="str">
        <f>IFERROR(VLOOKUP(Table22[[#This Row],[CAMHS Involvement]],'Lookup Values'!$AQ$1:$AR$3,2,FALSE),"0")</f>
        <v>0</v>
      </c>
      <c r="DA40" s="127" t="str">
        <f>IFERROR(VLOOKUP(Table22[[#This Row],[Health Condition]],'Lookup Values'!$AS$1:$AT$3,2,FALSE),"0")</f>
        <v>0</v>
      </c>
      <c r="DB40" s="127" t="str">
        <f>IFERROR(VLOOKUP(Table22[[#This Row],[Substance Misuse ]],'Lookup Values'!$AU$1:$AV$3,2,FALSE),"0")</f>
        <v>0</v>
      </c>
      <c r="DC40" s="127" t="str">
        <f>IFERROR(VLOOKUP(Table22[[#This Row],[YOT supervision]],'Lookup Values'!$AW$1:$AX$3,2,FALSE),"0")</f>
        <v>0</v>
      </c>
      <c r="DD40" s="127" t="str">
        <f>IFERROR(VLOOKUP(Table22[[#This Row],[Previous YOT supervision]],'Lookup Values'!$AY$1:$AZ$3,2,FALSE),"0")</f>
        <v>0</v>
      </c>
      <c r="DE40" s="127" t="str">
        <f>IFERROR(VLOOKUP(Table22[[#This Row],[Custody]],'Lookup Values'!$BA$1:$BB$3,2,FALSE),"0")</f>
        <v>0</v>
      </c>
      <c r="DF40" s="127" t="str">
        <f>IFERROR(VLOOKUP(Table22[[#This Row],[KS2 Eng &amp; Maths Ability Profile HAP/MAP/LAP]],'Lookup Values'!$BC$1:$BD$4,2,FALSE),"0")</f>
        <v>0</v>
      </c>
      <c r="DG40" s="127" t="str">
        <f>IFERROR(VLOOKUP(Table22[[#This Row],[Intended Post 16 Destination]],'Lookup Values'!$BG$1:$BH$12,2,FALSE),"0")</f>
        <v>0</v>
      </c>
      <c r="DH40" s="127" t="str">
        <f>IFERROR(VLOOKUP(Table22[[#This Row],[Application submitted (Y/N or number of applications)]],'Lookup Values'!$BI$1:$BJ$3,2,FALSE),"0")</f>
        <v>0</v>
      </c>
      <c r="DI40" s="127" t="str">
        <f>IFERROR(VLOOKUP(Table22[[#This Row],[Provider Name]],'Lookup Values'!$BK$1:$BL$3,2,FALSE),"0")</f>
        <v>0</v>
      </c>
      <c r="DJ40" s="112"/>
      <c r="DK40" s="127" t="str">
        <f>IFERROR(VLOOKUP(Table22[[#This Row],[Offer received (Y/N)]],'Lookup Values'!$BM$1:$BN$3,2,FALSE),"0")</f>
        <v>0</v>
      </c>
      <c r="DL40" s="127" t="str">
        <f>IFERROR(VLOOKUP(Table22[[#This Row],[Poor Behaviour / Attitude / Motivation]],'Lookup Values'!$BO$1:$BP$4,2,FALSE),"0")</f>
        <v>0</v>
      </c>
      <c r="DM40" s="127" t="str">
        <f>IFERROR(VLOOKUP(Table22[[#This Row],[Other known risk factors (1)]],'Lookup Values'!$BQ$1:$BR$10,2,FALSE),"0")</f>
        <v>0</v>
      </c>
      <c r="DN40" s="128" t="str">
        <f>IFERROR(VLOOKUP(Table22[[#This Row],[Other known risk factors (2)]],'Lookup Values'!$BQ$1:$BR$10,2,FALSE),"0")</f>
        <v>0</v>
      </c>
      <c r="DO40" s="127">
        <f>SUM(Table35[[#This Row],[Gender Score]:[Other known risk factors (2) Score]])</f>
        <v>0</v>
      </c>
      <c r="DP40" s="131" t="str">
        <f>CONCATENATE(Table22[[#This Row],[Generated RONI]],Table22[[#This Row],[School RONI]])</f>
        <v>Very Low</v>
      </c>
      <c r="DQ40" s="106"/>
      <c r="DR40" s="106"/>
      <c r="DS40" s="106"/>
      <c r="DT40" s="106"/>
      <c r="DU40" s="106"/>
      <c r="DV40" s="106"/>
      <c r="DW40" s="106"/>
      <c r="DX40" s="106"/>
      <c r="DY40" s="106"/>
      <c r="DZ40" s="106"/>
      <c r="EA40" s="106"/>
      <c r="EB40" s="106"/>
      <c r="EC40" s="106"/>
      <c r="ED40" s="106"/>
      <c r="EE40" s="106"/>
      <c r="EF40" s="106"/>
      <c r="EG40" s="106"/>
    </row>
    <row r="41" spans="1:137" ht="13" x14ac:dyDescent="0.3">
      <c r="A41" s="118"/>
      <c r="B41" s="126"/>
      <c r="C41" s="119"/>
      <c r="D41" s="119"/>
      <c r="E41" s="119"/>
      <c r="F41" s="119"/>
      <c r="G41" s="119"/>
      <c r="H41" s="120"/>
      <c r="I41" s="101"/>
      <c r="J41" s="121"/>
      <c r="K41" s="101"/>
      <c r="L41" s="101"/>
      <c r="M41" s="121"/>
      <c r="N41" s="120"/>
      <c r="O41" s="121"/>
      <c r="P41" s="140"/>
      <c r="Q41" s="140"/>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3"/>
      <c r="AS41" s="123"/>
      <c r="AT41" s="123"/>
      <c r="AU41" s="139" t="str">
        <f>VLOOKUP(Table35[[#This Row],[Risk Rating Score]],'Lookup Values'!$BS$1:$BT$34,2)</f>
        <v>Very Low</v>
      </c>
      <c r="AV41" s="101"/>
      <c r="AW41" s="139" t="str">
        <f>IFERROR(VLOOKUP(Table35[[#This Row],[RONI Match]],'Lookup Values'!$BU$2:$BV$26,2,FALSE),"")</f>
        <v/>
      </c>
      <c r="AX41" s="141"/>
      <c r="AY41" s="101"/>
      <c r="AZ41" s="123"/>
      <c r="BA41" s="119"/>
      <c r="BB41" s="119"/>
      <c r="BC41" s="119"/>
      <c r="BD41" s="119"/>
      <c r="BE41" s="119"/>
      <c r="BF41" s="119"/>
      <c r="BG41" s="119"/>
      <c r="BH41" s="119"/>
      <c r="BI41" s="122"/>
      <c r="BJ41" s="121"/>
      <c r="BK41" s="121"/>
      <c r="BL41" s="122"/>
      <c r="BM41" s="123"/>
      <c r="BN41" s="106"/>
      <c r="BO41" s="106"/>
      <c r="BP41" s="106"/>
      <c r="BQ41" s="106"/>
      <c r="BR41" s="106"/>
      <c r="BS41" s="106"/>
      <c r="BT41" s="106"/>
      <c r="BU41" s="106"/>
      <c r="BV41" s="106"/>
      <c r="BW41" s="106"/>
      <c r="BX41" s="106"/>
      <c r="BY41" s="106"/>
      <c r="BZ41" s="106"/>
      <c r="CA41" s="106"/>
      <c r="CB41" s="106"/>
      <c r="CC41" s="127" t="str">
        <f>IFERROR(VLOOKUP(Table22[[#This Row],[Gender]],'Lookup Values'!$A$1:$B$5,2,FALSE),"0")</f>
        <v>0</v>
      </c>
      <c r="CD41" s="112"/>
      <c r="CE41" s="127" t="str">
        <f>IFERROR(VLOOKUP(Table22[[#This Row],[Year Group]],'Lookup Values'!$C$1:$D$9,2,FALSE),"0")</f>
        <v>0</v>
      </c>
      <c r="CF41" s="127" t="str">
        <f>IFERROR(VLOOKUP(Table22[[#This Row],[School]],'Lookup Values'!$E$1:$E$22,2,FALSE),"0")</f>
        <v>0</v>
      </c>
      <c r="CG41" s="127" t="str">
        <f>IFERROR(VLOOKUP(Table22[[#This Row],[Attending PRU / AP]],'Lookup Values'!$G$1:$H$3,2,FALSE),"0")</f>
        <v>0</v>
      </c>
      <c r="CH41" s="127" t="str">
        <f>IFERROR(VLOOKUP(Table22[[#This Row],[EHE]],'Lookup Values'!$I$1:$J$3,2,FALSE),"0")</f>
        <v>0</v>
      </c>
      <c r="CI41" s="127" t="str">
        <f>IFERROR(VLOOKUP(Table22[[#This Row],[CME]],'Lookup Values'!$K$1:$L$3,2,FALSE),"0")</f>
        <v>0</v>
      </c>
      <c r="CJ41" s="129" t="str">
        <f>IFERROR(VLOOKUP(Table22[[#This Row],[Ethnicity]],'Ethnicity codes'!$H$1:$J$101,3,FALSE),"")</f>
        <v/>
      </c>
      <c r="CK41" s="127" t="str">
        <f>IFERROR(VLOOKUP(Table35[[#This Row],[Ethnicity2]],'Lookup Values'!$M$1:$N$23,2,FALSE),"0")</f>
        <v>0</v>
      </c>
      <c r="CL41" s="127" t="str">
        <f>IFERROR(VLOOKUP(Table35[[#This Row],[Ethnicity2]],'Lookup Values'!$O$1:$P$3,2,FALSE),"0")</f>
        <v>0</v>
      </c>
      <c r="CM41" s="127" t="str">
        <f>IFERROR(VLOOKUP(Table22[[#This Row],[EAL]],'Lookup Values'!$Q$1:$R$3,2,FALSE),"0")</f>
        <v>0</v>
      </c>
      <c r="CN41" s="127" t="str">
        <f>IFERROR(VLOOKUP(Table22[[#This Row],[SEND]],'Lookup Values'!$S$1:$T$6,2,FALSE),"0")</f>
        <v>0</v>
      </c>
      <c r="CO41" s="127" t="str">
        <f>IFERROR(VLOOKUP(Table22[[#This Row],[Pupil Premium]],'Lookup Values'!$U$1:$V$3,2,FALSE),"0")</f>
        <v>0</v>
      </c>
      <c r="CP41" s="127" t="str">
        <f>IFERROR(VLOOKUP(Table22[[#This Row],[LAC / Care Leaver]],'Lookup Values'!$W$1:$X$3,2,FALSE),"0")</f>
        <v>0</v>
      </c>
      <c r="CQ41" s="127" t="str">
        <f>IFERROR(VLOOKUP(Table22[[#This Row],[CP / CIN]],'Lookup Values'!$Y$1:$Z$3,2,FALSE),"0")</f>
        <v>0</v>
      </c>
      <c r="CR41" s="127" t="str">
        <f>IFERROR(VLOOKUP(Table22[[#This Row],[Early Help Referral]],'Lookup Values'!$Y$1:$Z$3,2,FALSE),"0")</f>
        <v>0</v>
      </c>
      <c r="CS41" s="127" t="str">
        <f>IFERROR(VLOOKUP(Table22[[#This Row],[Social Worker]],'Lookup Values'!$Y$1:$Z$3,2,FALSE),"0")</f>
        <v>0</v>
      </c>
      <c r="CT41" s="127" t="str">
        <f>IFERROR(VLOOKUP(Table22[[#This Row],[Exclusion]],'Lookup Values'!$AE$1:$AF$5,2,FALSE),"0")</f>
        <v>0</v>
      </c>
      <c r="CU41" s="127" t="str">
        <f>IFERROR(VLOOKUP(Table22[[#This Row],[Attendance / Absence (&lt;90% PA / &lt;50% SA)]],'Lookup Values'!$AG$1:$AH$4,2,FALSE),"0")</f>
        <v>0</v>
      </c>
      <c r="CV41" s="127" t="str">
        <f>IFERROR(VLOOKUP(Table22[[#This Row],[Multiple School Moves (3+)]],'Lookup Values'!$AI$1:$AJ$3,2,FALSE),"0")</f>
        <v>0</v>
      </c>
      <c r="CW41" s="127" t="str">
        <f>IFERROR(VLOOKUP(Table22[[#This Row],[Pregnancy]],'Lookup Values'!$AK$1:$AL$3,2,FALSE),"0")</f>
        <v>0</v>
      </c>
      <c r="CX41" s="127" t="str">
        <f>IFERROR(VLOOKUP(Table22[[#This Row],[Young Parent]],'Lookup Values'!$AM$1:$AN$3,2,FALSE),"0")</f>
        <v>0</v>
      </c>
      <c r="CY41" s="127" t="str">
        <f>IFERROR(VLOOKUP(Table22[[#This Row],[Young Carer]],'Lookup Values'!$AO$1:$AP$3,2,FALSE),"0")</f>
        <v>0</v>
      </c>
      <c r="CZ41" s="127" t="str">
        <f>IFERROR(VLOOKUP(Table22[[#This Row],[CAMHS Involvement]],'Lookup Values'!$AQ$1:$AR$3,2,FALSE),"0")</f>
        <v>0</v>
      </c>
      <c r="DA41" s="127" t="str">
        <f>IFERROR(VLOOKUP(Table22[[#This Row],[Health Condition]],'Lookup Values'!$AS$1:$AT$3,2,FALSE),"0")</f>
        <v>0</v>
      </c>
      <c r="DB41" s="127" t="str">
        <f>IFERROR(VLOOKUP(Table22[[#This Row],[Substance Misuse ]],'Lookup Values'!$AU$1:$AV$3,2,FALSE),"0")</f>
        <v>0</v>
      </c>
      <c r="DC41" s="127" t="str">
        <f>IFERROR(VLOOKUP(Table22[[#This Row],[YOT supervision]],'Lookup Values'!$AW$1:$AX$3,2,FALSE),"0")</f>
        <v>0</v>
      </c>
      <c r="DD41" s="127" t="str">
        <f>IFERROR(VLOOKUP(Table22[[#This Row],[Previous YOT supervision]],'Lookup Values'!$AY$1:$AZ$3,2,FALSE),"0")</f>
        <v>0</v>
      </c>
      <c r="DE41" s="127" t="str">
        <f>IFERROR(VLOOKUP(Table22[[#This Row],[Custody]],'Lookup Values'!$BA$1:$BB$3,2,FALSE),"0")</f>
        <v>0</v>
      </c>
      <c r="DF41" s="127" t="str">
        <f>IFERROR(VLOOKUP(Table22[[#This Row],[KS2 Eng &amp; Maths Ability Profile HAP/MAP/LAP]],'Lookup Values'!$BC$1:$BD$4,2,FALSE),"0")</f>
        <v>0</v>
      </c>
      <c r="DG41" s="127" t="str">
        <f>IFERROR(VLOOKUP(Table22[[#This Row],[Intended Post 16 Destination]],'Lookup Values'!$BG$1:$BH$12,2,FALSE),"0")</f>
        <v>0</v>
      </c>
      <c r="DH41" s="127" t="str">
        <f>IFERROR(VLOOKUP(Table22[[#This Row],[Application submitted (Y/N or number of applications)]],'Lookup Values'!$BI$1:$BJ$3,2,FALSE),"0")</f>
        <v>0</v>
      </c>
      <c r="DI41" s="127" t="str">
        <f>IFERROR(VLOOKUP(Table22[[#This Row],[Provider Name]],'Lookup Values'!$BK$1:$BL$3,2,FALSE),"0")</f>
        <v>0</v>
      </c>
      <c r="DJ41" s="112"/>
      <c r="DK41" s="127" t="str">
        <f>IFERROR(VLOOKUP(Table22[[#This Row],[Offer received (Y/N)]],'Lookup Values'!$BM$1:$BN$3,2,FALSE),"0")</f>
        <v>0</v>
      </c>
      <c r="DL41" s="127" t="str">
        <f>IFERROR(VLOOKUP(Table22[[#This Row],[Poor Behaviour / Attitude / Motivation]],'Lookup Values'!$BO$1:$BP$4,2,FALSE),"0")</f>
        <v>0</v>
      </c>
      <c r="DM41" s="127" t="str">
        <f>IFERROR(VLOOKUP(Table22[[#This Row],[Other known risk factors (1)]],'Lookup Values'!$BQ$1:$BR$10,2,FALSE),"0")</f>
        <v>0</v>
      </c>
      <c r="DN41" s="128" t="str">
        <f>IFERROR(VLOOKUP(Table22[[#This Row],[Other known risk factors (2)]],'Lookup Values'!$BQ$1:$BR$10,2,FALSE),"0")</f>
        <v>0</v>
      </c>
      <c r="DO41" s="127">
        <f>SUM(Table35[[#This Row],[Gender Score]:[Other known risk factors (2) Score]])</f>
        <v>0</v>
      </c>
      <c r="DP41" s="131" t="str">
        <f>CONCATENATE(Table22[[#This Row],[Generated RONI]],Table22[[#This Row],[School RONI]])</f>
        <v>Very Low</v>
      </c>
      <c r="DQ41" s="106"/>
      <c r="DR41" s="106"/>
      <c r="DS41" s="106"/>
      <c r="DT41" s="106"/>
      <c r="DU41" s="106"/>
      <c r="DV41" s="106"/>
      <c r="DW41" s="106"/>
      <c r="DX41" s="106"/>
      <c r="DY41" s="106"/>
      <c r="DZ41" s="106"/>
      <c r="EA41" s="106"/>
      <c r="EB41" s="106"/>
      <c r="EC41" s="106"/>
      <c r="ED41" s="106"/>
      <c r="EE41" s="106"/>
      <c r="EF41" s="106"/>
      <c r="EG41" s="106"/>
    </row>
    <row r="42" spans="1:137" ht="13" x14ac:dyDescent="0.3">
      <c r="A42" s="118"/>
      <c r="B42" s="126"/>
      <c r="C42" s="119"/>
      <c r="D42" s="119"/>
      <c r="E42" s="119"/>
      <c r="F42" s="119"/>
      <c r="G42" s="119"/>
      <c r="H42" s="120"/>
      <c r="I42" s="101"/>
      <c r="J42" s="121"/>
      <c r="K42" s="101"/>
      <c r="L42" s="101"/>
      <c r="M42" s="121"/>
      <c r="N42" s="120"/>
      <c r="O42" s="121"/>
      <c r="P42" s="140"/>
      <c r="Q42" s="140"/>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3"/>
      <c r="AS42" s="123"/>
      <c r="AT42" s="123"/>
      <c r="AU42" s="139" t="str">
        <f>VLOOKUP(Table35[[#This Row],[Risk Rating Score]],'Lookup Values'!$BS$1:$BT$34,2)</f>
        <v>Very Low</v>
      </c>
      <c r="AV42" s="101"/>
      <c r="AW42" s="139" t="str">
        <f>IFERROR(VLOOKUP(Table35[[#This Row],[RONI Match]],'Lookup Values'!$BU$2:$BV$26,2,FALSE),"")</f>
        <v/>
      </c>
      <c r="AX42" s="141"/>
      <c r="AY42" s="101"/>
      <c r="AZ42" s="123"/>
      <c r="BA42" s="119"/>
      <c r="BB42" s="119"/>
      <c r="BC42" s="119"/>
      <c r="BD42" s="119"/>
      <c r="BE42" s="119"/>
      <c r="BF42" s="119"/>
      <c r="BG42" s="119"/>
      <c r="BH42" s="119"/>
      <c r="BI42" s="122"/>
      <c r="BJ42" s="121"/>
      <c r="BK42" s="121"/>
      <c r="BL42" s="122"/>
      <c r="BM42" s="123"/>
      <c r="BN42" s="106"/>
      <c r="BO42" s="106"/>
      <c r="BP42" s="106"/>
      <c r="BQ42" s="106"/>
      <c r="BR42" s="106"/>
      <c r="BS42" s="106"/>
      <c r="BT42" s="106"/>
      <c r="BU42" s="106"/>
      <c r="BV42" s="106"/>
      <c r="BW42" s="106"/>
      <c r="BX42" s="106"/>
      <c r="BY42" s="106"/>
      <c r="BZ42" s="106"/>
      <c r="CA42" s="106"/>
      <c r="CB42" s="106"/>
      <c r="CC42" s="127" t="str">
        <f>IFERROR(VLOOKUP(Table22[[#This Row],[Gender]],'Lookup Values'!$A$1:$B$5,2,FALSE),"0")</f>
        <v>0</v>
      </c>
      <c r="CD42" s="112"/>
      <c r="CE42" s="127" t="str">
        <f>IFERROR(VLOOKUP(Table22[[#This Row],[Year Group]],'Lookup Values'!$C$1:$D$9,2,FALSE),"0")</f>
        <v>0</v>
      </c>
      <c r="CF42" s="127" t="str">
        <f>IFERROR(VLOOKUP(Table22[[#This Row],[School]],'Lookup Values'!$E$1:$E$22,2,FALSE),"0")</f>
        <v>0</v>
      </c>
      <c r="CG42" s="127" t="str">
        <f>IFERROR(VLOOKUP(Table22[[#This Row],[Attending PRU / AP]],'Lookup Values'!$G$1:$H$3,2,FALSE),"0")</f>
        <v>0</v>
      </c>
      <c r="CH42" s="127" t="str">
        <f>IFERROR(VLOOKUP(Table22[[#This Row],[EHE]],'Lookup Values'!$I$1:$J$3,2,FALSE),"0")</f>
        <v>0</v>
      </c>
      <c r="CI42" s="127" t="str">
        <f>IFERROR(VLOOKUP(Table22[[#This Row],[CME]],'Lookup Values'!$K$1:$L$3,2,FALSE),"0")</f>
        <v>0</v>
      </c>
      <c r="CJ42" s="129" t="str">
        <f>IFERROR(VLOOKUP(Table22[[#This Row],[Ethnicity]],'Ethnicity codes'!$H$1:$J$101,3,FALSE),"")</f>
        <v/>
      </c>
      <c r="CK42" s="127" t="str">
        <f>IFERROR(VLOOKUP(Table35[[#This Row],[Ethnicity2]],'Lookup Values'!$M$1:$N$23,2,FALSE),"0")</f>
        <v>0</v>
      </c>
      <c r="CL42" s="127" t="str">
        <f>IFERROR(VLOOKUP(Table35[[#This Row],[Ethnicity2]],'Lookup Values'!$O$1:$P$3,2,FALSE),"0")</f>
        <v>0</v>
      </c>
      <c r="CM42" s="127" t="str">
        <f>IFERROR(VLOOKUP(Table22[[#This Row],[EAL]],'Lookup Values'!$Q$1:$R$3,2,FALSE),"0")</f>
        <v>0</v>
      </c>
      <c r="CN42" s="127" t="str">
        <f>IFERROR(VLOOKUP(Table22[[#This Row],[SEND]],'Lookup Values'!$S$1:$T$6,2,FALSE),"0")</f>
        <v>0</v>
      </c>
      <c r="CO42" s="127" t="str">
        <f>IFERROR(VLOOKUP(Table22[[#This Row],[Pupil Premium]],'Lookup Values'!$U$1:$V$3,2,FALSE),"0")</f>
        <v>0</v>
      </c>
      <c r="CP42" s="127" t="str">
        <f>IFERROR(VLOOKUP(Table22[[#This Row],[LAC / Care Leaver]],'Lookup Values'!$W$1:$X$3,2,FALSE),"0")</f>
        <v>0</v>
      </c>
      <c r="CQ42" s="127" t="str">
        <f>IFERROR(VLOOKUP(Table22[[#This Row],[CP / CIN]],'Lookup Values'!$Y$1:$Z$3,2,FALSE),"0")</f>
        <v>0</v>
      </c>
      <c r="CR42" s="127" t="str">
        <f>IFERROR(VLOOKUP(Table22[[#This Row],[Early Help Referral]],'Lookup Values'!$Y$1:$Z$3,2,FALSE),"0")</f>
        <v>0</v>
      </c>
      <c r="CS42" s="127" t="str">
        <f>IFERROR(VLOOKUP(Table22[[#This Row],[Social Worker]],'Lookup Values'!$Y$1:$Z$3,2,FALSE),"0")</f>
        <v>0</v>
      </c>
      <c r="CT42" s="127" t="str">
        <f>IFERROR(VLOOKUP(Table22[[#This Row],[Exclusion]],'Lookup Values'!$AE$1:$AF$5,2,FALSE),"0")</f>
        <v>0</v>
      </c>
      <c r="CU42" s="127" t="str">
        <f>IFERROR(VLOOKUP(Table22[[#This Row],[Attendance / Absence (&lt;90% PA / &lt;50% SA)]],'Lookup Values'!$AG$1:$AH$4,2,FALSE),"0")</f>
        <v>0</v>
      </c>
      <c r="CV42" s="127" t="str">
        <f>IFERROR(VLOOKUP(Table22[[#This Row],[Multiple School Moves (3+)]],'Lookup Values'!$AI$1:$AJ$3,2,FALSE),"0")</f>
        <v>0</v>
      </c>
      <c r="CW42" s="127" t="str">
        <f>IFERROR(VLOOKUP(Table22[[#This Row],[Pregnancy]],'Lookup Values'!$AK$1:$AL$3,2,FALSE),"0")</f>
        <v>0</v>
      </c>
      <c r="CX42" s="127" t="str">
        <f>IFERROR(VLOOKUP(Table22[[#This Row],[Young Parent]],'Lookup Values'!$AM$1:$AN$3,2,FALSE),"0")</f>
        <v>0</v>
      </c>
      <c r="CY42" s="127" t="str">
        <f>IFERROR(VLOOKUP(Table22[[#This Row],[Young Carer]],'Lookup Values'!$AO$1:$AP$3,2,FALSE),"0")</f>
        <v>0</v>
      </c>
      <c r="CZ42" s="127" t="str">
        <f>IFERROR(VLOOKUP(Table22[[#This Row],[CAMHS Involvement]],'Lookup Values'!$AQ$1:$AR$3,2,FALSE),"0")</f>
        <v>0</v>
      </c>
      <c r="DA42" s="127" t="str">
        <f>IFERROR(VLOOKUP(Table22[[#This Row],[Health Condition]],'Lookup Values'!$AS$1:$AT$3,2,FALSE),"0")</f>
        <v>0</v>
      </c>
      <c r="DB42" s="127" t="str">
        <f>IFERROR(VLOOKUP(Table22[[#This Row],[Substance Misuse ]],'Lookup Values'!$AU$1:$AV$3,2,FALSE),"0")</f>
        <v>0</v>
      </c>
      <c r="DC42" s="127" t="str">
        <f>IFERROR(VLOOKUP(Table22[[#This Row],[YOT supervision]],'Lookup Values'!$AW$1:$AX$3,2,FALSE),"0")</f>
        <v>0</v>
      </c>
      <c r="DD42" s="127" t="str">
        <f>IFERROR(VLOOKUP(Table22[[#This Row],[Previous YOT supervision]],'Lookup Values'!$AY$1:$AZ$3,2,FALSE),"0")</f>
        <v>0</v>
      </c>
      <c r="DE42" s="127" t="str">
        <f>IFERROR(VLOOKUP(Table22[[#This Row],[Custody]],'Lookup Values'!$BA$1:$BB$3,2,FALSE),"0")</f>
        <v>0</v>
      </c>
      <c r="DF42" s="127" t="str">
        <f>IFERROR(VLOOKUP(Table22[[#This Row],[KS2 Eng &amp; Maths Ability Profile HAP/MAP/LAP]],'Lookup Values'!$BC$1:$BD$4,2,FALSE),"0")</f>
        <v>0</v>
      </c>
      <c r="DG42" s="127" t="str">
        <f>IFERROR(VLOOKUP(Table22[[#This Row],[Intended Post 16 Destination]],'Lookup Values'!$BG$1:$BH$12,2,FALSE),"0")</f>
        <v>0</v>
      </c>
      <c r="DH42" s="127" t="str">
        <f>IFERROR(VLOOKUP(Table22[[#This Row],[Application submitted (Y/N or number of applications)]],'Lookup Values'!$BI$1:$BJ$3,2,FALSE),"0")</f>
        <v>0</v>
      </c>
      <c r="DI42" s="127" t="str">
        <f>IFERROR(VLOOKUP(Table22[[#This Row],[Provider Name]],'Lookup Values'!$BK$1:$BL$3,2,FALSE),"0")</f>
        <v>0</v>
      </c>
      <c r="DJ42" s="112"/>
      <c r="DK42" s="127" t="str">
        <f>IFERROR(VLOOKUP(Table22[[#This Row],[Offer received (Y/N)]],'Lookup Values'!$BM$1:$BN$3,2,FALSE),"0")</f>
        <v>0</v>
      </c>
      <c r="DL42" s="127" t="str">
        <f>IFERROR(VLOOKUP(Table22[[#This Row],[Poor Behaviour / Attitude / Motivation]],'Lookup Values'!$BO$1:$BP$4,2,FALSE),"0")</f>
        <v>0</v>
      </c>
      <c r="DM42" s="127" t="str">
        <f>IFERROR(VLOOKUP(Table22[[#This Row],[Other known risk factors (1)]],'Lookup Values'!$BQ$1:$BR$10,2,FALSE),"0")</f>
        <v>0</v>
      </c>
      <c r="DN42" s="128" t="str">
        <f>IFERROR(VLOOKUP(Table22[[#This Row],[Other known risk factors (2)]],'Lookup Values'!$BQ$1:$BR$10,2,FALSE),"0")</f>
        <v>0</v>
      </c>
      <c r="DO42" s="127">
        <f>SUM(Table35[[#This Row],[Gender Score]:[Other known risk factors (2) Score]])</f>
        <v>0</v>
      </c>
      <c r="DP42" s="131" t="str">
        <f>CONCATENATE(Table22[[#This Row],[Generated RONI]],Table22[[#This Row],[School RONI]])</f>
        <v>Very Low</v>
      </c>
      <c r="DQ42" s="106"/>
      <c r="DR42" s="106"/>
      <c r="DS42" s="106"/>
      <c r="DT42" s="106"/>
      <c r="DU42" s="106"/>
      <c r="DV42" s="106"/>
      <c r="DW42" s="106"/>
      <c r="DX42" s="106"/>
      <c r="DY42" s="106"/>
      <c r="DZ42" s="106"/>
      <c r="EA42" s="106"/>
      <c r="EB42" s="106"/>
      <c r="EC42" s="106"/>
      <c r="ED42" s="106"/>
      <c r="EE42" s="106"/>
      <c r="EF42" s="106"/>
      <c r="EG42" s="106"/>
    </row>
    <row r="43" spans="1:137" ht="13" x14ac:dyDescent="0.3">
      <c r="A43" s="118"/>
      <c r="B43" s="126"/>
      <c r="C43" s="119"/>
      <c r="D43" s="119"/>
      <c r="E43" s="119"/>
      <c r="F43" s="119"/>
      <c r="G43" s="119"/>
      <c r="H43" s="120"/>
      <c r="I43" s="101"/>
      <c r="J43" s="121"/>
      <c r="K43" s="101"/>
      <c r="L43" s="101"/>
      <c r="M43" s="121"/>
      <c r="N43" s="120"/>
      <c r="O43" s="121"/>
      <c r="P43" s="140"/>
      <c r="Q43" s="140"/>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3"/>
      <c r="AS43" s="123"/>
      <c r="AT43" s="123"/>
      <c r="AU43" s="139" t="str">
        <f>VLOOKUP(Table35[[#This Row],[Risk Rating Score]],'Lookup Values'!$BS$1:$BT$34,2)</f>
        <v>Very Low</v>
      </c>
      <c r="AV43" s="101"/>
      <c r="AW43" s="139" t="str">
        <f>IFERROR(VLOOKUP(Table35[[#This Row],[RONI Match]],'Lookup Values'!$BU$2:$BV$26,2,FALSE),"")</f>
        <v/>
      </c>
      <c r="AX43" s="141"/>
      <c r="AY43" s="101"/>
      <c r="AZ43" s="123"/>
      <c r="BA43" s="119"/>
      <c r="BB43" s="119"/>
      <c r="BC43" s="119"/>
      <c r="BD43" s="119"/>
      <c r="BE43" s="119"/>
      <c r="BF43" s="119"/>
      <c r="BG43" s="119"/>
      <c r="BH43" s="119"/>
      <c r="BI43" s="122"/>
      <c r="BJ43" s="121"/>
      <c r="BK43" s="121"/>
      <c r="BL43" s="122"/>
      <c r="BM43" s="123"/>
      <c r="BN43" s="106"/>
      <c r="BO43" s="106"/>
      <c r="BP43" s="106"/>
      <c r="BQ43" s="106"/>
      <c r="BR43" s="106"/>
      <c r="BS43" s="106"/>
      <c r="BT43" s="106"/>
      <c r="BU43" s="106"/>
      <c r="BV43" s="106"/>
      <c r="BW43" s="106"/>
      <c r="BX43" s="106"/>
      <c r="BY43" s="106"/>
      <c r="BZ43" s="106"/>
      <c r="CA43" s="106"/>
      <c r="CB43" s="106"/>
      <c r="CC43" s="127" t="str">
        <f>IFERROR(VLOOKUP(Table22[[#This Row],[Gender]],'Lookup Values'!$A$1:$B$5,2,FALSE),"0")</f>
        <v>0</v>
      </c>
      <c r="CD43" s="112"/>
      <c r="CE43" s="127" t="str">
        <f>IFERROR(VLOOKUP(Table22[[#This Row],[Year Group]],'Lookup Values'!$C$1:$D$9,2,FALSE),"0")</f>
        <v>0</v>
      </c>
      <c r="CF43" s="127" t="str">
        <f>IFERROR(VLOOKUP(Table22[[#This Row],[School]],'Lookup Values'!$E$1:$E$22,2,FALSE),"0")</f>
        <v>0</v>
      </c>
      <c r="CG43" s="127" t="str">
        <f>IFERROR(VLOOKUP(Table22[[#This Row],[Attending PRU / AP]],'Lookup Values'!$G$1:$H$3,2,FALSE),"0")</f>
        <v>0</v>
      </c>
      <c r="CH43" s="127" t="str">
        <f>IFERROR(VLOOKUP(Table22[[#This Row],[EHE]],'Lookup Values'!$I$1:$J$3,2,FALSE),"0")</f>
        <v>0</v>
      </c>
      <c r="CI43" s="127" t="str">
        <f>IFERROR(VLOOKUP(Table22[[#This Row],[CME]],'Lookup Values'!$K$1:$L$3,2,FALSE),"0")</f>
        <v>0</v>
      </c>
      <c r="CJ43" s="129" t="str">
        <f>IFERROR(VLOOKUP(Table22[[#This Row],[Ethnicity]],'Ethnicity codes'!$H$1:$J$101,3,FALSE),"")</f>
        <v/>
      </c>
      <c r="CK43" s="127" t="str">
        <f>IFERROR(VLOOKUP(Table35[[#This Row],[Ethnicity2]],'Lookup Values'!$M$1:$N$23,2,FALSE),"0")</f>
        <v>0</v>
      </c>
      <c r="CL43" s="127" t="str">
        <f>IFERROR(VLOOKUP(Table35[[#This Row],[Ethnicity2]],'Lookup Values'!$O$1:$P$3,2,FALSE),"0")</f>
        <v>0</v>
      </c>
      <c r="CM43" s="127" t="str">
        <f>IFERROR(VLOOKUP(Table22[[#This Row],[EAL]],'Lookup Values'!$Q$1:$R$3,2,FALSE),"0")</f>
        <v>0</v>
      </c>
      <c r="CN43" s="127" t="str">
        <f>IFERROR(VLOOKUP(Table22[[#This Row],[SEND]],'Lookup Values'!$S$1:$T$6,2,FALSE),"0")</f>
        <v>0</v>
      </c>
      <c r="CO43" s="127" t="str">
        <f>IFERROR(VLOOKUP(Table22[[#This Row],[Pupil Premium]],'Lookup Values'!$U$1:$V$3,2,FALSE),"0")</f>
        <v>0</v>
      </c>
      <c r="CP43" s="127" t="str">
        <f>IFERROR(VLOOKUP(Table22[[#This Row],[LAC / Care Leaver]],'Lookup Values'!$W$1:$X$3,2,FALSE),"0")</f>
        <v>0</v>
      </c>
      <c r="CQ43" s="127" t="str">
        <f>IFERROR(VLOOKUP(Table22[[#This Row],[CP / CIN]],'Lookup Values'!$Y$1:$Z$3,2,FALSE),"0")</f>
        <v>0</v>
      </c>
      <c r="CR43" s="127" t="str">
        <f>IFERROR(VLOOKUP(Table22[[#This Row],[Early Help Referral]],'Lookup Values'!$Y$1:$Z$3,2,FALSE),"0")</f>
        <v>0</v>
      </c>
      <c r="CS43" s="127" t="str">
        <f>IFERROR(VLOOKUP(Table22[[#This Row],[Social Worker]],'Lookup Values'!$Y$1:$Z$3,2,FALSE),"0")</f>
        <v>0</v>
      </c>
      <c r="CT43" s="127" t="str">
        <f>IFERROR(VLOOKUP(Table22[[#This Row],[Exclusion]],'Lookup Values'!$AE$1:$AF$5,2,FALSE),"0")</f>
        <v>0</v>
      </c>
      <c r="CU43" s="127" t="str">
        <f>IFERROR(VLOOKUP(Table22[[#This Row],[Attendance / Absence (&lt;90% PA / &lt;50% SA)]],'Lookup Values'!$AG$1:$AH$4,2,FALSE),"0")</f>
        <v>0</v>
      </c>
      <c r="CV43" s="127" t="str">
        <f>IFERROR(VLOOKUP(Table22[[#This Row],[Multiple School Moves (3+)]],'Lookup Values'!$AI$1:$AJ$3,2,FALSE),"0")</f>
        <v>0</v>
      </c>
      <c r="CW43" s="127" t="str">
        <f>IFERROR(VLOOKUP(Table22[[#This Row],[Pregnancy]],'Lookup Values'!$AK$1:$AL$3,2,FALSE),"0")</f>
        <v>0</v>
      </c>
      <c r="CX43" s="127" t="str">
        <f>IFERROR(VLOOKUP(Table22[[#This Row],[Young Parent]],'Lookup Values'!$AM$1:$AN$3,2,FALSE),"0")</f>
        <v>0</v>
      </c>
      <c r="CY43" s="127" t="str">
        <f>IFERROR(VLOOKUP(Table22[[#This Row],[Young Carer]],'Lookup Values'!$AO$1:$AP$3,2,FALSE),"0")</f>
        <v>0</v>
      </c>
      <c r="CZ43" s="127" t="str">
        <f>IFERROR(VLOOKUP(Table22[[#This Row],[CAMHS Involvement]],'Lookup Values'!$AQ$1:$AR$3,2,FALSE),"0")</f>
        <v>0</v>
      </c>
      <c r="DA43" s="127" t="str">
        <f>IFERROR(VLOOKUP(Table22[[#This Row],[Health Condition]],'Lookup Values'!$AS$1:$AT$3,2,FALSE),"0")</f>
        <v>0</v>
      </c>
      <c r="DB43" s="127" t="str">
        <f>IFERROR(VLOOKUP(Table22[[#This Row],[Substance Misuse ]],'Lookup Values'!$AU$1:$AV$3,2,FALSE),"0")</f>
        <v>0</v>
      </c>
      <c r="DC43" s="127" t="str">
        <f>IFERROR(VLOOKUP(Table22[[#This Row],[YOT supervision]],'Lookup Values'!$AW$1:$AX$3,2,FALSE),"0")</f>
        <v>0</v>
      </c>
      <c r="DD43" s="127" t="str">
        <f>IFERROR(VLOOKUP(Table22[[#This Row],[Previous YOT supervision]],'Lookup Values'!$AY$1:$AZ$3,2,FALSE),"0")</f>
        <v>0</v>
      </c>
      <c r="DE43" s="127" t="str">
        <f>IFERROR(VLOOKUP(Table22[[#This Row],[Custody]],'Lookup Values'!$BA$1:$BB$3,2,FALSE),"0")</f>
        <v>0</v>
      </c>
      <c r="DF43" s="127" t="str">
        <f>IFERROR(VLOOKUP(Table22[[#This Row],[KS2 Eng &amp; Maths Ability Profile HAP/MAP/LAP]],'Lookup Values'!$BC$1:$BD$4,2,FALSE),"0")</f>
        <v>0</v>
      </c>
      <c r="DG43" s="127" t="str">
        <f>IFERROR(VLOOKUP(Table22[[#This Row],[Intended Post 16 Destination]],'Lookup Values'!$BG$1:$BH$12,2,FALSE),"0")</f>
        <v>0</v>
      </c>
      <c r="DH43" s="127" t="str">
        <f>IFERROR(VLOOKUP(Table22[[#This Row],[Application submitted (Y/N or number of applications)]],'Lookup Values'!$BI$1:$BJ$3,2,FALSE),"0")</f>
        <v>0</v>
      </c>
      <c r="DI43" s="127" t="str">
        <f>IFERROR(VLOOKUP(Table22[[#This Row],[Provider Name]],'Lookup Values'!$BK$1:$BL$3,2,FALSE),"0")</f>
        <v>0</v>
      </c>
      <c r="DJ43" s="112"/>
      <c r="DK43" s="127" t="str">
        <f>IFERROR(VLOOKUP(Table22[[#This Row],[Offer received (Y/N)]],'Lookup Values'!$BM$1:$BN$3,2,FALSE),"0")</f>
        <v>0</v>
      </c>
      <c r="DL43" s="127" t="str">
        <f>IFERROR(VLOOKUP(Table22[[#This Row],[Poor Behaviour / Attitude / Motivation]],'Lookup Values'!$BO$1:$BP$4,2,FALSE),"0")</f>
        <v>0</v>
      </c>
      <c r="DM43" s="127" t="str">
        <f>IFERROR(VLOOKUP(Table22[[#This Row],[Other known risk factors (1)]],'Lookup Values'!$BQ$1:$BR$10,2,FALSE),"0")</f>
        <v>0</v>
      </c>
      <c r="DN43" s="128" t="str">
        <f>IFERROR(VLOOKUP(Table22[[#This Row],[Other known risk factors (2)]],'Lookup Values'!$BQ$1:$BR$10,2,FALSE),"0")</f>
        <v>0</v>
      </c>
      <c r="DO43" s="127">
        <f>SUM(Table35[[#This Row],[Gender Score]:[Other known risk factors (2) Score]])</f>
        <v>0</v>
      </c>
      <c r="DP43" s="131" t="str">
        <f>CONCATENATE(Table22[[#This Row],[Generated RONI]],Table22[[#This Row],[School RONI]])</f>
        <v>Very Low</v>
      </c>
      <c r="DQ43" s="106"/>
      <c r="DR43" s="106"/>
      <c r="DS43" s="106"/>
      <c r="DT43" s="106"/>
      <c r="DU43" s="106"/>
      <c r="DV43" s="106"/>
      <c r="DW43" s="106"/>
      <c r="DX43" s="106"/>
      <c r="DY43" s="106"/>
      <c r="DZ43" s="106"/>
      <c r="EA43" s="106"/>
      <c r="EB43" s="106"/>
      <c r="EC43" s="106"/>
      <c r="ED43" s="106"/>
      <c r="EE43" s="106"/>
      <c r="EF43" s="106"/>
      <c r="EG43" s="106"/>
    </row>
    <row r="44" spans="1:137" ht="13" x14ac:dyDescent="0.3">
      <c r="A44" s="118"/>
      <c r="B44" s="126"/>
      <c r="C44" s="119"/>
      <c r="D44" s="119"/>
      <c r="E44" s="119"/>
      <c r="F44" s="119"/>
      <c r="G44" s="119"/>
      <c r="H44" s="120"/>
      <c r="I44" s="101"/>
      <c r="J44" s="121"/>
      <c r="K44" s="101"/>
      <c r="L44" s="101"/>
      <c r="M44" s="121"/>
      <c r="N44" s="120"/>
      <c r="O44" s="121"/>
      <c r="P44" s="140"/>
      <c r="Q44" s="140"/>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3"/>
      <c r="AS44" s="123"/>
      <c r="AT44" s="123"/>
      <c r="AU44" s="139" t="str">
        <f>VLOOKUP(Table35[[#This Row],[Risk Rating Score]],'Lookup Values'!$BS$1:$BT$34,2)</f>
        <v>Very Low</v>
      </c>
      <c r="AV44" s="101"/>
      <c r="AW44" s="139" t="str">
        <f>IFERROR(VLOOKUP(Table35[[#This Row],[RONI Match]],'Lookup Values'!$BU$2:$BV$26,2,FALSE),"")</f>
        <v/>
      </c>
      <c r="AX44" s="141"/>
      <c r="AY44" s="101"/>
      <c r="AZ44" s="123"/>
      <c r="BA44" s="119"/>
      <c r="BB44" s="119"/>
      <c r="BC44" s="119"/>
      <c r="BD44" s="119"/>
      <c r="BE44" s="119"/>
      <c r="BF44" s="119"/>
      <c r="BG44" s="119"/>
      <c r="BH44" s="119"/>
      <c r="BI44" s="122"/>
      <c r="BJ44" s="121"/>
      <c r="BK44" s="121"/>
      <c r="BL44" s="122"/>
      <c r="BM44" s="123"/>
      <c r="BN44" s="106"/>
      <c r="BO44" s="106"/>
      <c r="BP44" s="106"/>
      <c r="BQ44" s="106"/>
      <c r="BR44" s="106"/>
      <c r="BS44" s="106"/>
      <c r="BT44" s="106"/>
      <c r="BU44" s="106"/>
      <c r="BV44" s="106"/>
      <c r="BW44" s="106"/>
      <c r="BX44" s="106"/>
      <c r="BY44" s="106"/>
      <c r="BZ44" s="106"/>
      <c r="CA44" s="106"/>
      <c r="CB44" s="106"/>
      <c r="CC44" s="127" t="str">
        <f>IFERROR(VLOOKUP(Table22[[#This Row],[Gender]],'Lookup Values'!$A$1:$B$5,2,FALSE),"0")</f>
        <v>0</v>
      </c>
      <c r="CD44" s="112"/>
      <c r="CE44" s="127" t="str">
        <f>IFERROR(VLOOKUP(Table22[[#This Row],[Year Group]],'Lookup Values'!$C$1:$D$9,2,FALSE),"0")</f>
        <v>0</v>
      </c>
      <c r="CF44" s="127" t="str">
        <f>IFERROR(VLOOKUP(Table22[[#This Row],[School]],'Lookup Values'!$E$1:$E$22,2,FALSE),"0")</f>
        <v>0</v>
      </c>
      <c r="CG44" s="127" t="str">
        <f>IFERROR(VLOOKUP(Table22[[#This Row],[Attending PRU / AP]],'Lookup Values'!$G$1:$H$3,2,FALSE),"0")</f>
        <v>0</v>
      </c>
      <c r="CH44" s="127" t="str">
        <f>IFERROR(VLOOKUP(Table22[[#This Row],[EHE]],'Lookup Values'!$I$1:$J$3,2,FALSE),"0")</f>
        <v>0</v>
      </c>
      <c r="CI44" s="127" t="str">
        <f>IFERROR(VLOOKUP(Table22[[#This Row],[CME]],'Lookup Values'!$K$1:$L$3,2,FALSE),"0")</f>
        <v>0</v>
      </c>
      <c r="CJ44" s="129" t="str">
        <f>IFERROR(VLOOKUP(Table22[[#This Row],[Ethnicity]],'Ethnicity codes'!$H$1:$J$101,3,FALSE),"")</f>
        <v/>
      </c>
      <c r="CK44" s="127" t="str">
        <f>IFERROR(VLOOKUP(Table35[[#This Row],[Ethnicity2]],'Lookup Values'!$M$1:$N$23,2,FALSE),"0")</f>
        <v>0</v>
      </c>
      <c r="CL44" s="127" t="str">
        <f>IFERROR(VLOOKUP(Table35[[#This Row],[Ethnicity2]],'Lookup Values'!$O$1:$P$3,2,FALSE),"0")</f>
        <v>0</v>
      </c>
      <c r="CM44" s="127" t="str">
        <f>IFERROR(VLOOKUP(Table22[[#This Row],[EAL]],'Lookup Values'!$Q$1:$R$3,2,FALSE),"0")</f>
        <v>0</v>
      </c>
      <c r="CN44" s="127" t="str">
        <f>IFERROR(VLOOKUP(Table22[[#This Row],[SEND]],'Lookup Values'!$S$1:$T$6,2,FALSE),"0")</f>
        <v>0</v>
      </c>
      <c r="CO44" s="127" t="str">
        <f>IFERROR(VLOOKUP(Table22[[#This Row],[Pupil Premium]],'Lookup Values'!$U$1:$V$3,2,FALSE),"0")</f>
        <v>0</v>
      </c>
      <c r="CP44" s="127" t="str">
        <f>IFERROR(VLOOKUP(Table22[[#This Row],[LAC / Care Leaver]],'Lookup Values'!$W$1:$X$3,2,FALSE),"0")</f>
        <v>0</v>
      </c>
      <c r="CQ44" s="127" t="str">
        <f>IFERROR(VLOOKUP(Table22[[#This Row],[CP / CIN]],'Lookup Values'!$Y$1:$Z$3,2,FALSE),"0")</f>
        <v>0</v>
      </c>
      <c r="CR44" s="127" t="str">
        <f>IFERROR(VLOOKUP(Table22[[#This Row],[Early Help Referral]],'Lookup Values'!$Y$1:$Z$3,2,FALSE),"0")</f>
        <v>0</v>
      </c>
      <c r="CS44" s="127" t="str">
        <f>IFERROR(VLOOKUP(Table22[[#This Row],[Social Worker]],'Lookup Values'!$Y$1:$Z$3,2,FALSE),"0")</f>
        <v>0</v>
      </c>
      <c r="CT44" s="127" t="str">
        <f>IFERROR(VLOOKUP(Table22[[#This Row],[Exclusion]],'Lookup Values'!$AE$1:$AF$5,2,FALSE),"0")</f>
        <v>0</v>
      </c>
      <c r="CU44" s="127" t="str">
        <f>IFERROR(VLOOKUP(Table22[[#This Row],[Attendance / Absence (&lt;90% PA / &lt;50% SA)]],'Lookup Values'!$AG$1:$AH$4,2,FALSE),"0")</f>
        <v>0</v>
      </c>
      <c r="CV44" s="127" t="str">
        <f>IFERROR(VLOOKUP(Table22[[#This Row],[Multiple School Moves (3+)]],'Lookup Values'!$AI$1:$AJ$3,2,FALSE),"0")</f>
        <v>0</v>
      </c>
      <c r="CW44" s="127" t="str">
        <f>IFERROR(VLOOKUP(Table22[[#This Row],[Pregnancy]],'Lookup Values'!$AK$1:$AL$3,2,FALSE),"0")</f>
        <v>0</v>
      </c>
      <c r="CX44" s="127" t="str">
        <f>IFERROR(VLOOKUP(Table22[[#This Row],[Young Parent]],'Lookup Values'!$AM$1:$AN$3,2,FALSE),"0")</f>
        <v>0</v>
      </c>
      <c r="CY44" s="127" t="str">
        <f>IFERROR(VLOOKUP(Table22[[#This Row],[Young Carer]],'Lookup Values'!$AO$1:$AP$3,2,FALSE),"0")</f>
        <v>0</v>
      </c>
      <c r="CZ44" s="127" t="str">
        <f>IFERROR(VLOOKUP(Table22[[#This Row],[CAMHS Involvement]],'Lookup Values'!$AQ$1:$AR$3,2,FALSE),"0")</f>
        <v>0</v>
      </c>
      <c r="DA44" s="127" t="str">
        <f>IFERROR(VLOOKUP(Table22[[#This Row],[Health Condition]],'Lookup Values'!$AS$1:$AT$3,2,FALSE),"0")</f>
        <v>0</v>
      </c>
      <c r="DB44" s="127" t="str">
        <f>IFERROR(VLOOKUP(Table22[[#This Row],[Substance Misuse ]],'Lookup Values'!$AU$1:$AV$3,2,FALSE),"0")</f>
        <v>0</v>
      </c>
      <c r="DC44" s="127" t="str">
        <f>IFERROR(VLOOKUP(Table22[[#This Row],[YOT supervision]],'Lookup Values'!$AW$1:$AX$3,2,FALSE),"0")</f>
        <v>0</v>
      </c>
      <c r="DD44" s="127" t="str">
        <f>IFERROR(VLOOKUP(Table22[[#This Row],[Previous YOT supervision]],'Lookup Values'!$AY$1:$AZ$3,2,FALSE),"0")</f>
        <v>0</v>
      </c>
      <c r="DE44" s="127" t="str">
        <f>IFERROR(VLOOKUP(Table22[[#This Row],[Custody]],'Lookup Values'!$BA$1:$BB$3,2,FALSE),"0")</f>
        <v>0</v>
      </c>
      <c r="DF44" s="127" t="str">
        <f>IFERROR(VLOOKUP(Table22[[#This Row],[KS2 Eng &amp; Maths Ability Profile HAP/MAP/LAP]],'Lookup Values'!$BC$1:$BD$4,2,FALSE),"0")</f>
        <v>0</v>
      </c>
      <c r="DG44" s="127" t="str">
        <f>IFERROR(VLOOKUP(Table22[[#This Row],[Intended Post 16 Destination]],'Lookup Values'!$BG$1:$BH$12,2,FALSE),"0")</f>
        <v>0</v>
      </c>
      <c r="DH44" s="127" t="str">
        <f>IFERROR(VLOOKUP(Table22[[#This Row],[Application submitted (Y/N or number of applications)]],'Lookup Values'!$BI$1:$BJ$3,2,FALSE),"0")</f>
        <v>0</v>
      </c>
      <c r="DI44" s="127" t="str">
        <f>IFERROR(VLOOKUP(Table22[[#This Row],[Provider Name]],'Lookup Values'!$BK$1:$BL$3,2,FALSE),"0")</f>
        <v>0</v>
      </c>
      <c r="DJ44" s="112"/>
      <c r="DK44" s="127" t="str">
        <f>IFERROR(VLOOKUP(Table22[[#This Row],[Offer received (Y/N)]],'Lookup Values'!$BM$1:$BN$3,2,FALSE),"0")</f>
        <v>0</v>
      </c>
      <c r="DL44" s="127" t="str">
        <f>IFERROR(VLOOKUP(Table22[[#This Row],[Poor Behaviour / Attitude / Motivation]],'Lookup Values'!$BO$1:$BP$4,2,FALSE),"0")</f>
        <v>0</v>
      </c>
      <c r="DM44" s="127" t="str">
        <f>IFERROR(VLOOKUP(Table22[[#This Row],[Other known risk factors (1)]],'Lookup Values'!$BQ$1:$BR$10,2,FALSE),"0")</f>
        <v>0</v>
      </c>
      <c r="DN44" s="128" t="str">
        <f>IFERROR(VLOOKUP(Table22[[#This Row],[Other known risk factors (2)]],'Lookup Values'!$BQ$1:$BR$10,2,FALSE),"0")</f>
        <v>0</v>
      </c>
      <c r="DO44" s="127">
        <f>SUM(Table35[[#This Row],[Gender Score]:[Other known risk factors (2) Score]])</f>
        <v>0</v>
      </c>
      <c r="DP44" s="131" t="str">
        <f>CONCATENATE(Table22[[#This Row],[Generated RONI]],Table22[[#This Row],[School RONI]])</f>
        <v>Very Low</v>
      </c>
      <c r="DQ44" s="106"/>
      <c r="DR44" s="106"/>
      <c r="DS44" s="106"/>
      <c r="DT44" s="106"/>
      <c r="DU44" s="106"/>
      <c r="DV44" s="106"/>
      <c r="DW44" s="106"/>
      <c r="DX44" s="106"/>
      <c r="DY44" s="106"/>
      <c r="DZ44" s="106"/>
      <c r="EA44" s="106"/>
      <c r="EB44" s="106"/>
      <c r="EC44" s="106"/>
      <c r="ED44" s="106"/>
      <c r="EE44" s="106"/>
      <c r="EF44" s="106"/>
      <c r="EG44" s="106"/>
    </row>
    <row r="45" spans="1:137" ht="13" x14ac:dyDescent="0.3">
      <c r="A45" s="118"/>
      <c r="B45" s="126"/>
      <c r="C45" s="119"/>
      <c r="D45" s="119"/>
      <c r="E45" s="119"/>
      <c r="F45" s="119"/>
      <c r="G45" s="119"/>
      <c r="H45" s="120"/>
      <c r="I45" s="101"/>
      <c r="J45" s="121"/>
      <c r="K45" s="101"/>
      <c r="L45" s="101"/>
      <c r="M45" s="121"/>
      <c r="N45" s="120"/>
      <c r="O45" s="121"/>
      <c r="P45" s="140"/>
      <c r="Q45" s="140"/>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3"/>
      <c r="AS45" s="123"/>
      <c r="AT45" s="123"/>
      <c r="AU45" s="139" t="str">
        <f>VLOOKUP(Table35[[#This Row],[Risk Rating Score]],'Lookup Values'!$BS$1:$BT$34,2)</f>
        <v>Very Low</v>
      </c>
      <c r="AV45" s="101"/>
      <c r="AW45" s="139" t="str">
        <f>IFERROR(VLOOKUP(Table35[[#This Row],[RONI Match]],'Lookup Values'!$BU$2:$BV$26,2,FALSE),"")</f>
        <v/>
      </c>
      <c r="AX45" s="141"/>
      <c r="AY45" s="101"/>
      <c r="AZ45" s="123"/>
      <c r="BA45" s="119"/>
      <c r="BB45" s="119"/>
      <c r="BC45" s="119"/>
      <c r="BD45" s="119"/>
      <c r="BE45" s="119"/>
      <c r="BF45" s="119"/>
      <c r="BG45" s="119"/>
      <c r="BH45" s="119"/>
      <c r="BI45" s="122"/>
      <c r="BJ45" s="121"/>
      <c r="BK45" s="121"/>
      <c r="BL45" s="122"/>
      <c r="BM45" s="123"/>
      <c r="BN45" s="106"/>
      <c r="BO45" s="106"/>
      <c r="BP45" s="106"/>
      <c r="BQ45" s="106"/>
      <c r="BR45" s="106"/>
      <c r="BS45" s="106"/>
      <c r="BT45" s="106"/>
      <c r="BU45" s="106"/>
      <c r="BV45" s="106"/>
      <c r="BW45" s="106"/>
      <c r="BX45" s="106"/>
      <c r="BY45" s="106"/>
      <c r="BZ45" s="106"/>
      <c r="CA45" s="106"/>
      <c r="CB45" s="106"/>
      <c r="CC45" s="127" t="str">
        <f>IFERROR(VLOOKUP(Table22[[#This Row],[Gender]],'Lookup Values'!$A$1:$B$5,2,FALSE),"0")</f>
        <v>0</v>
      </c>
      <c r="CD45" s="112"/>
      <c r="CE45" s="127" t="str">
        <f>IFERROR(VLOOKUP(Table22[[#This Row],[Year Group]],'Lookup Values'!$C$1:$D$9,2,FALSE),"0")</f>
        <v>0</v>
      </c>
      <c r="CF45" s="127" t="str">
        <f>IFERROR(VLOOKUP(Table22[[#This Row],[School]],'Lookup Values'!$E$1:$E$22,2,FALSE),"0")</f>
        <v>0</v>
      </c>
      <c r="CG45" s="127" t="str">
        <f>IFERROR(VLOOKUP(Table22[[#This Row],[Attending PRU / AP]],'Lookup Values'!$G$1:$H$3,2,FALSE),"0")</f>
        <v>0</v>
      </c>
      <c r="CH45" s="127" t="str">
        <f>IFERROR(VLOOKUP(Table22[[#This Row],[EHE]],'Lookup Values'!$I$1:$J$3,2,FALSE),"0")</f>
        <v>0</v>
      </c>
      <c r="CI45" s="127" t="str">
        <f>IFERROR(VLOOKUP(Table22[[#This Row],[CME]],'Lookup Values'!$K$1:$L$3,2,FALSE),"0")</f>
        <v>0</v>
      </c>
      <c r="CJ45" s="129" t="str">
        <f>IFERROR(VLOOKUP(Table22[[#This Row],[Ethnicity]],'Ethnicity codes'!$H$1:$J$101,3,FALSE),"")</f>
        <v/>
      </c>
      <c r="CK45" s="127" t="str">
        <f>IFERROR(VLOOKUP(Table35[[#This Row],[Ethnicity2]],'Lookup Values'!$M$1:$N$23,2,FALSE),"0")</f>
        <v>0</v>
      </c>
      <c r="CL45" s="127" t="str">
        <f>IFERROR(VLOOKUP(Table35[[#This Row],[Ethnicity2]],'Lookup Values'!$O$1:$P$3,2,FALSE),"0")</f>
        <v>0</v>
      </c>
      <c r="CM45" s="127" t="str">
        <f>IFERROR(VLOOKUP(Table22[[#This Row],[EAL]],'Lookup Values'!$Q$1:$R$3,2,FALSE),"0")</f>
        <v>0</v>
      </c>
      <c r="CN45" s="127" t="str">
        <f>IFERROR(VLOOKUP(Table22[[#This Row],[SEND]],'Lookup Values'!$S$1:$T$6,2,FALSE),"0")</f>
        <v>0</v>
      </c>
      <c r="CO45" s="127" t="str">
        <f>IFERROR(VLOOKUP(Table22[[#This Row],[Pupil Premium]],'Lookup Values'!$U$1:$V$3,2,FALSE),"0")</f>
        <v>0</v>
      </c>
      <c r="CP45" s="127" t="str">
        <f>IFERROR(VLOOKUP(Table22[[#This Row],[LAC / Care Leaver]],'Lookup Values'!$W$1:$X$3,2,FALSE),"0")</f>
        <v>0</v>
      </c>
      <c r="CQ45" s="127" t="str">
        <f>IFERROR(VLOOKUP(Table22[[#This Row],[CP / CIN]],'Lookup Values'!$Y$1:$Z$3,2,FALSE),"0")</f>
        <v>0</v>
      </c>
      <c r="CR45" s="127" t="str">
        <f>IFERROR(VLOOKUP(Table22[[#This Row],[Early Help Referral]],'Lookup Values'!$Y$1:$Z$3,2,FALSE),"0")</f>
        <v>0</v>
      </c>
      <c r="CS45" s="127" t="str">
        <f>IFERROR(VLOOKUP(Table22[[#This Row],[Social Worker]],'Lookup Values'!$Y$1:$Z$3,2,FALSE),"0")</f>
        <v>0</v>
      </c>
      <c r="CT45" s="127" t="str">
        <f>IFERROR(VLOOKUP(Table22[[#This Row],[Exclusion]],'Lookup Values'!$AE$1:$AF$5,2,FALSE),"0")</f>
        <v>0</v>
      </c>
      <c r="CU45" s="127" t="str">
        <f>IFERROR(VLOOKUP(Table22[[#This Row],[Attendance / Absence (&lt;90% PA / &lt;50% SA)]],'Lookup Values'!$AG$1:$AH$4,2,FALSE),"0")</f>
        <v>0</v>
      </c>
      <c r="CV45" s="127" t="str">
        <f>IFERROR(VLOOKUP(Table22[[#This Row],[Multiple School Moves (3+)]],'Lookup Values'!$AI$1:$AJ$3,2,FALSE),"0")</f>
        <v>0</v>
      </c>
      <c r="CW45" s="127" t="str">
        <f>IFERROR(VLOOKUP(Table22[[#This Row],[Pregnancy]],'Lookup Values'!$AK$1:$AL$3,2,FALSE),"0")</f>
        <v>0</v>
      </c>
      <c r="CX45" s="127" t="str">
        <f>IFERROR(VLOOKUP(Table22[[#This Row],[Young Parent]],'Lookup Values'!$AM$1:$AN$3,2,FALSE),"0")</f>
        <v>0</v>
      </c>
      <c r="CY45" s="127" t="str">
        <f>IFERROR(VLOOKUP(Table22[[#This Row],[Young Carer]],'Lookup Values'!$AO$1:$AP$3,2,FALSE),"0")</f>
        <v>0</v>
      </c>
      <c r="CZ45" s="127" t="str">
        <f>IFERROR(VLOOKUP(Table22[[#This Row],[CAMHS Involvement]],'Lookup Values'!$AQ$1:$AR$3,2,FALSE),"0")</f>
        <v>0</v>
      </c>
      <c r="DA45" s="127" t="str">
        <f>IFERROR(VLOOKUP(Table22[[#This Row],[Health Condition]],'Lookup Values'!$AS$1:$AT$3,2,FALSE),"0")</f>
        <v>0</v>
      </c>
      <c r="DB45" s="127" t="str">
        <f>IFERROR(VLOOKUP(Table22[[#This Row],[Substance Misuse ]],'Lookup Values'!$AU$1:$AV$3,2,FALSE),"0")</f>
        <v>0</v>
      </c>
      <c r="DC45" s="127" t="str">
        <f>IFERROR(VLOOKUP(Table22[[#This Row],[YOT supervision]],'Lookup Values'!$AW$1:$AX$3,2,FALSE),"0")</f>
        <v>0</v>
      </c>
      <c r="DD45" s="127" t="str">
        <f>IFERROR(VLOOKUP(Table22[[#This Row],[Previous YOT supervision]],'Lookup Values'!$AY$1:$AZ$3,2,FALSE),"0")</f>
        <v>0</v>
      </c>
      <c r="DE45" s="127" t="str">
        <f>IFERROR(VLOOKUP(Table22[[#This Row],[Custody]],'Lookup Values'!$BA$1:$BB$3,2,FALSE),"0")</f>
        <v>0</v>
      </c>
      <c r="DF45" s="127" t="str">
        <f>IFERROR(VLOOKUP(Table22[[#This Row],[KS2 Eng &amp; Maths Ability Profile HAP/MAP/LAP]],'Lookup Values'!$BC$1:$BD$4,2,FALSE),"0")</f>
        <v>0</v>
      </c>
      <c r="DG45" s="127" t="str">
        <f>IFERROR(VLOOKUP(Table22[[#This Row],[Intended Post 16 Destination]],'Lookup Values'!$BG$1:$BH$12,2,FALSE),"0")</f>
        <v>0</v>
      </c>
      <c r="DH45" s="127" t="str">
        <f>IFERROR(VLOOKUP(Table22[[#This Row],[Application submitted (Y/N or number of applications)]],'Lookup Values'!$BI$1:$BJ$3,2,FALSE),"0")</f>
        <v>0</v>
      </c>
      <c r="DI45" s="127" t="str">
        <f>IFERROR(VLOOKUP(Table22[[#This Row],[Provider Name]],'Lookup Values'!$BK$1:$BL$3,2,FALSE),"0")</f>
        <v>0</v>
      </c>
      <c r="DJ45" s="112"/>
      <c r="DK45" s="127" t="str">
        <f>IFERROR(VLOOKUP(Table22[[#This Row],[Offer received (Y/N)]],'Lookup Values'!$BM$1:$BN$3,2,FALSE),"0")</f>
        <v>0</v>
      </c>
      <c r="DL45" s="127" t="str">
        <f>IFERROR(VLOOKUP(Table22[[#This Row],[Poor Behaviour / Attitude / Motivation]],'Lookup Values'!$BO$1:$BP$4,2,FALSE),"0")</f>
        <v>0</v>
      </c>
      <c r="DM45" s="127" t="str">
        <f>IFERROR(VLOOKUP(Table22[[#This Row],[Other known risk factors (1)]],'Lookup Values'!$BQ$1:$BR$10,2,FALSE),"0")</f>
        <v>0</v>
      </c>
      <c r="DN45" s="128" t="str">
        <f>IFERROR(VLOOKUP(Table22[[#This Row],[Other known risk factors (2)]],'Lookup Values'!$BQ$1:$BR$10,2,FALSE),"0")</f>
        <v>0</v>
      </c>
      <c r="DO45" s="127">
        <f>SUM(Table35[[#This Row],[Gender Score]:[Other known risk factors (2) Score]])</f>
        <v>0</v>
      </c>
      <c r="DP45" s="131" t="str">
        <f>CONCATENATE(Table22[[#This Row],[Generated RONI]],Table22[[#This Row],[School RONI]])</f>
        <v>Very Low</v>
      </c>
      <c r="DQ45" s="106"/>
      <c r="DR45" s="106"/>
      <c r="DS45" s="106"/>
      <c r="DT45" s="106"/>
      <c r="DU45" s="106"/>
      <c r="DV45" s="106"/>
      <c r="DW45" s="106"/>
      <c r="DX45" s="106"/>
      <c r="DY45" s="106"/>
      <c r="DZ45" s="106"/>
      <c r="EA45" s="106"/>
      <c r="EB45" s="106"/>
      <c r="EC45" s="106"/>
      <c r="ED45" s="106"/>
      <c r="EE45" s="106"/>
      <c r="EF45" s="106"/>
      <c r="EG45" s="106"/>
    </row>
    <row r="46" spans="1:137" ht="13" x14ac:dyDescent="0.3">
      <c r="A46" s="118"/>
      <c r="B46" s="126"/>
      <c r="C46" s="119"/>
      <c r="D46" s="119"/>
      <c r="E46" s="119"/>
      <c r="F46" s="119"/>
      <c r="G46" s="119"/>
      <c r="H46" s="120"/>
      <c r="I46" s="101"/>
      <c r="J46" s="121"/>
      <c r="K46" s="101"/>
      <c r="L46" s="101"/>
      <c r="M46" s="121"/>
      <c r="N46" s="120"/>
      <c r="O46" s="121"/>
      <c r="P46" s="140"/>
      <c r="Q46" s="140"/>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3"/>
      <c r="AS46" s="123"/>
      <c r="AT46" s="123"/>
      <c r="AU46" s="139" t="str">
        <f>VLOOKUP(Table35[[#This Row],[Risk Rating Score]],'Lookup Values'!$BS$1:$BT$34,2)</f>
        <v>Very Low</v>
      </c>
      <c r="AV46" s="101"/>
      <c r="AW46" s="139" t="str">
        <f>IFERROR(VLOOKUP(Table35[[#This Row],[RONI Match]],'Lookup Values'!$BU$2:$BV$26,2,FALSE),"")</f>
        <v/>
      </c>
      <c r="AX46" s="141"/>
      <c r="AY46" s="101"/>
      <c r="AZ46" s="123"/>
      <c r="BA46" s="119"/>
      <c r="BB46" s="119"/>
      <c r="BC46" s="119"/>
      <c r="BD46" s="119"/>
      <c r="BE46" s="119"/>
      <c r="BF46" s="119"/>
      <c r="BG46" s="119"/>
      <c r="BH46" s="119"/>
      <c r="BI46" s="122"/>
      <c r="BJ46" s="121"/>
      <c r="BK46" s="121"/>
      <c r="BL46" s="122"/>
      <c r="BM46" s="123"/>
      <c r="BN46" s="106"/>
      <c r="BO46" s="106"/>
      <c r="BP46" s="106"/>
      <c r="BQ46" s="106"/>
      <c r="BR46" s="106"/>
      <c r="BS46" s="106"/>
      <c r="BT46" s="106"/>
      <c r="BU46" s="106"/>
      <c r="BV46" s="106"/>
      <c r="BW46" s="106"/>
      <c r="BX46" s="106"/>
      <c r="BY46" s="106"/>
      <c r="BZ46" s="106"/>
      <c r="CA46" s="106"/>
      <c r="CB46" s="106"/>
      <c r="CC46" s="127" t="str">
        <f>IFERROR(VLOOKUP(Table22[[#This Row],[Gender]],'Lookup Values'!$A$1:$B$5,2,FALSE),"0")</f>
        <v>0</v>
      </c>
      <c r="CD46" s="112"/>
      <c r="CE46" s="127" t="str">
        <f>IFERROR(VLOOKUP(Table22[[#This Row],[Year Group]],'Lookup Values'!$C$1:$D$9,2,FALSE),"0")</f>
        <v>0</v>
      </c>
      <c r="CF46" s="127" t="str">
        <f>IFERROR(VLOOKUP(Table22[[#This Row],[School]],'Lookup Values'!$E$1:$E$22,2,FALSE),"0")</f>
        <v>0</v>
      </c>
      <c r="CG46" s="127" t="str">
        <f>IFERROR(VLOOKUP(Table22[[#This Row],[Attending PRU / AP]],'Lookup Values'!$G$1:$H$3,2,FALSE),"0")</f>
        <v>0</v>
      </c>
      <c r="CH46" s="127" t="str">
        <f>IFERROR(VLOOKUP(Table22[[#This Row],[EHE]],'Lookup Values'!$I$1:$J$3,2,FALSE),"0")</f>
        <v>0</v>
      </c>
      <c r="CI46" s="127" t="str">
        <f>IFERROR(VLOOKUP(Table22[[#This Row],[CME]],'Lookup Values'!$K$1:$L$3,2,FALSE),"0")</f>
        <v>0</v>
      </c>
      <c r="CJ46" s="129" t="str">
        <f>IFERROR(VLOOKUP(Table22[[#This Row],[Ethnicity]],'Ethnicity codes'!$H$1:$J$101,3,FALSE),"")</f>
        <v/>
      </c>
      <c r="CK46" s="127" t="str">
        <f>IFERROR(VLOOKUP(Table35[[#This Row],[Ethnicity2]],'Lookup Values'!$M$1:$N$23,2,FALSE),"0")</f>
        <v>0</v>
      </c>
      <c r="CL46" s="127" t="str">
        <f>IFERROR(VLOOKUP(Table35[[#This Row],[Ethnicity2]],'Lookup Values'!$O$1:$P$3,2,FALSE),"0")</f>
        <v>0</v>
      </c>
      <c r="CM46" s="127" t="str">
        <f>IFERROR(VLOOKUP(Table22[[#This Row],[EAL]],'Lookup Values'!$Q$1:$R$3,2,FALSE),"0")</f>
        <v>0</v>
      </c>
      <c r="CN46" s="127" t="str">
        <f>IFERROR(VLOOKUP(Table22[[#This Row],[SEND]],'Lookup Values'!$S$1:$T$6,2,FALSE),"0")</f>
        <v>0</v>
      </c>
      <c r="CO46" s="127" t="str">
        <f>IFERROR(VLOOKUP(Table22[[#This Row],[Pupil Premium]],'Lookup Values'!$U$1:$V$3,2,FALSE),"0")</f>
        <v>0</v>
      </c>
      <c r="CP46" s="127" t="str">
        <f>IFERROR(VLOOKUP(Table22[[#This Row],[LAC / Care Leaver]],'Lookup Values'!$W$1:$X$3,2,FALSE),"0")</f>
        <v>0</v>
      </c>
      <c r="CQ46" s="127" t="str">
        <f>IFERROR(VLOOKUP(Table22[[#This Row],[CP / CIN]],'Lookup Values'!$Y$1:$Z$3,2,FALSE),"0")</f>
        <v>0</v>
      </c>
      <c r="CR46" s="127" t="str">
        <f>IFERROR(VLOOKUP(Table22[[#This Row],[Early Help Referral]],'Lookup Values'!$Y$1:$Z$3,2,FALSE),"0")</f>
        <v>0</v>
      </c>
      <c r="CS46" s="127" t="str">
        <f>IFERROR(VLOOKUP(Table22[[#This Row],[Social Worker]],'Lookup Values'!$Y$1:$Z$3,2,FALSE),"0")</f>
        <v>0</v>
      </c>
      <c r="CT46" s="127" t="str">
        <f>IFERROR(VLOOKUP(Table22[[#This Row],[Exclusion]],'Lookup Values'!$AE$1:$AF$5,2,FALSE),"0")</f>
        <v>0</v>
      </c>
      <c r="CU46" s="127" t="str">
        <f>IFERROR(VLOOKUP(Table22[[#This Row],[Attendance / Absence (&lt;90% PA / &lt;50% SA)]],'Lookup Values'!$AG$1:$AH$4,2,FALSE),"0")</f>
        <v>0</v>
      </c>
      <c r="CV46" s="127" t="str">
        <f>IFERROR(VLOOKUP(Table22[[#This Row],[Multiple School Moves (3+)]],'Lookup Values'!$AI$1:$AJ$3,2,FALSE),"0")</f>
        <v>0</v>
      </c>
      <c r="CW46" s="127" t="str">
        <f>IFERROR(VLOOKUP(Table22[[#This Row],[Pregnancy]],'Lookup Values'!$AK$1:$AL$3,2,FALSE),"0")</f>
        <v>0</v>
      </c>
      <c r="CX46" s="127" t="str">
        <f>IFERROR(VLOOKUP(Table22[[#This Row],[Young Parent]],'Lookup Values'!$AM$1:$AN$3,2,FALSE),"0")</f>
        <v>0</v>
      </c>
      <c r="CY46" s="127" t="str">
        <f>IFERROR(VLOOKUP(Table22[[#This Row],[Young Carer]],'Lookup Values'!$AO$1:$AP$3,2,FALSE),"0")</f>
        <v>0</v>
      </c>
      <c r="CZ46" s="127" t="str">
        <f>IFERROR(VLOOKUP(Table22[[#This Row],[CAMHS Involvement]],'Lookup Values'!$AQ$1:$AR$3,2,FALSE),"0")</f>
        <v>0</v>
      </c>
      <c r="DA46" s="127" t="str">
        <f>IFERROR(VLOOKUP(Table22[[#This Row],[Health Condition]],'Lookup Values'!$AS$1:$AT$3,2,FALSE),"0")</f>
        <v>0</v>
      </c>
      <c r="DB46" s="127" t="str">
        <f>IFERROR(VLOOKUP(Table22[[#This Row],[Substance Misuse ]],'Lookup Values'!$AU$1:$AV$3,2,FALSE),"0")</f>
        <v>0</v>
      </c>
      <c r="DC46" s="127" t="str">
        <f>IFERROR(VLOOKUP(Table22[[#This Row],[YOT supervision]],'Lookup Values'!$AW$1:$AX$3,2,FALSE),"0")</f>
        <v>0</v>
      </c>
      <c r="DD46" s="127" t="str">
        <f>IFERROR(VLOOKUP(Table22[[#This Row],[Previous YOT supervision]],'Lookup Values'!$AY$1:$AZ$3,2,FALSE),"0")</f>
        <v>0</v>
      </c>
      <c r="DE46" s="127" t="str">
        <f>IFERROR(VLOOKUP(Table22[[#This Row],[Custody]],'Lookup Values'!$BA$1:$BB$3,2,FALSE),"0")</f>
        <v>0</v>
      </c>
      <c r="DF46" s="127" t="str">
        <f>IFERROR(VLOOKUP(Table22[[#This Row],[KS2 Eng &amp; Maths Ability Profile HAP/MAP/LAP]],'Lookup Values'!$BC$1:$BD$4,2,FALSE),"0")</f>
        <v>0</v>
      </c>
      <c r="DG46" s="127" t="str">
        <f>IFERROR(VLOOKUP(Table22[[#This Row],[Intended Post 16 Destination]],'Lookup Values'!$BG$1:$BH$12,2,FALSE),"0")</f>
        <v>0</v>
      </c>
      <c r="DH46" s="127" t="str">
        <f>IFERROR(VLOOKUP(Table22[[#This Row],[Application submitted (Y/N or number of applications)]],'Lookup Values'!$BI$1:$BJ$3,2,FALSE),"0")</f>
        <v>0</v>
      </c>
      <c r="DI46" s="127" t="str">
        <f>IFERROR(VLOOKUP(Table22[[#This Row],[Provider Name]],'Lookup Values'!$BK$1:$BL$3,2,FALSE),"0")</f>
        <v>0</v>
      </c>
      <c r="DJ46" s="112"/>
      <c r="DK46" s="127" t="str">
        <f>IFERROR(VLOOKUP(Table22[[#This Row],[Offer received (Y/N)]],'Lookup Values'!$BM$1:$BN$3,2,FALSE),"0")</f>
        <v>0</v>
      </c>
      <c r="DL46" s="127" t="str">
        <f>IFERROR(VLOOKUP(Table22[[#This Row],[Poor Behaviour / Attitude / Motivation]],'Lookup Values'!$BO$1:$BP$4,2,FALSE),"0")</f>
        <v>0</v>
      </c>
      <c r="DM46" s="127" t="str">
        <f>IFERROR(VLOOKUP(Table22[[#This Row],[Other known risk factors (1)]],'Lookup Values'!$BQ$1:$BR$10,2,FALSE),"0")</f>
        <v>0</v>
      </c>
      <c r="DN46" s="128" t="str">
        <f>IFERROR(VLOOKUP(Table22[[#This Row],[Other known risk factors (2)]],'Lookup Values'!$BQ$1:$BR$10,2,FALSE),"0")</f>
        <v>0</v>
      </c>
      <c r="DO46" s="127">
        <f>SUM(Table35[[#This Row],[Gender Score]:[Other known risk factors (2) Score]])</f>
        <v>0</v>
      </c>
      <c r="DP46" s="131" t="str">
        <f>CONCATENATE(Table22[[#This Row],[Generated RONI]],Table22[[#This Row],[School RONI]])</f>
        <v>Very Low</v>
      </c>
      <c r="DQ46" s="106"/>
      <c r="DR46" s="106"/>
      <c r="DS46" s="106"/>
      <c r="DT46" s="106"/>
      <c r="DU46" s="106"/>
      <c r="DV46" s="106"/>
      <c r="DW46" s="106"/>
      <c r="DX46" s="106"/>
      <c r="DY46" s="106"/>
      <c r="DZ46" s="106"/>
      <c r="EA46" s="106"/>
      <c r="EB46" s="106"/>
      <c r="EC46" s="106"/>
      <c r="ED46" s="106"/>
      <c r="EE46" s="106"/>
      <c r="EF46" s="106"/>
      <c r="EG46" s="106"/>
    </row>
    <row r="47" spans="1:137" ht="13" x14ac:dyDescent="0.3">
      <c r="A47" s="118"/>
      <c r="B47" s="126"/>
      <c r="C47" s="119"/>
      <c r="D47" s="119"/>
      <c r="E47" s="119"/>
      <c r="F47" s="119"/>
      <c r="G47" s="119"/>
      <c r="H47" s="120"/>
      <c r="I47" s="101"/>
      <c r="J47" s="121"/>
      <c r="K47" s="101"/>
      <c r="L47" s="101"/>
      <c r="M47" s="121"/>
      <c r="N47" s="120"/>
      <c r="O47" s="121"/>
      <c r="P47" s="140"/>
      <c r="Q47" s="140"/>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3"/>
      <c r="AS47" s="123"/>
      <c r="AT47" s="123"/>
      <c r="AU47" s="139" t="str">
        <f>VLOOKUP(Table35[[#This Row],[Risk Rating Score]],'Lookup Values'!$BS$1:$BT$34,2)</f>
        <v>Very Low</v>
      </c>
      <c r="AV47" s="101"/>
      <c r="AW47" s="139" t="str">
        <f>IFERROR(VLOOKUP(Table35[[#This Row],[RONI Match]],'Lookup Values'!$BU$2:$BV$26,2,FALSE),"")</f>
        <v/>
      </c>
      <c r="AX47" s="141"/>
      <c r="AY47" s="101"/>
      <c r="AZ47" s="123"/>
      <c r="BA47" s="119"/>
      <c r="BB47" s="119"/>
      <c r="BC47" s="119"/>
      <c r="BD47" s="119"/>
      <c r="BE47" s="119"/>
      <c r="BF47" s="119"/>
      <c r="BG47" s="119"/>
      <c r="BH47" s="119"/>
      <c r="BI47" s="122"/>
      <c r="BJ47" s="121"/>
      <c r="BK47" s="121"/>
      <c r="BL47" s="122"/>
      <c r="BM47" s="123"/>
      <c r="BN47" s="106"/>
      <c r="BO47" s="106"/>
      <c r="BP47" s="106"/>
      <c r="BQ47" s="106"/>
      <c r="BR47" s="106"/>
      <c r="BS47" s="106"/>
      <c r="BT47" s="106"/>
      <c r="BU47" s="106"/>
      <c r="BV47" s="106"/>
      <c r="BW47" s="106"/>
      <c r="BX47" s="106"/>
      <c r="BY47" s="106"/>
      <c r="BZ47" s="106"/>
      <c r="CA47" s="106"/>
      <c r="CB47" s="106"/>
      <c r="CC47" s="127" t="str">
        <f>IFERROR(VLOOKUP(Table22[[#This Row],[Gender]],'Lookup Values'!$A$1:$B$5,2,FALSE),"0")</f>
        <v>0</v>
      </c>
      <c r="CD47" s="112"/>
      <c r="CE47" s="127" t="str">
        <f>IFERROR(VLOOKUP(Table22[[#This Row],[Year Group]],'Lookup Values'!$C$1:$D$9,2,FALSE),"0")</f>
        <v>0</v>
      </c>
      <c r="CF47" s="127" t="str">
        <f>IFERROR(VLOOKUP(Table22[[#This Row],[School]],'Lookup Values'!$E$1:$E$22,2,FALSE),"0")</f>
        <v>0</v>
      </c>
      <c r="CG47" s="127" t="str">
        <f>IFERROR(VLOOKUP(Table22[[#This Row],[Attending PRU / AP]],'Lookup Values'!$G$1:$H$3,2,FALSE),"0")</f>
        <v>0</v>
      </c>
      <c r="CH47" s="127" t="str">
        <f>IFERROR(VLOOKUP(Table22[[#This Row],[EHE]],'Lookup Values'!$I$1:$J$3,2,FALSE),"0")</f>
        <v>0</v>
      </c>
      <c r="CI47" s="127" t="str">
        <f>IFERROR(VLOOKUP(Table22[[#This Row],[CME]],'Lookup Values'!$K$1:$L$3,2,FALSE),"0")</f>
        <v>0</v>
      </c>
      <c r="CJ47" s="129" t="str">
        <f>IFERROR(VLOOKUP(Table22[[#This Row],[Ethnicity]],'Ethnicity codes'!$H$1:$J$101,3,FALSE),"")</f>
        <v/>
      </c>
      <c r="CK47" s="127" t="str">
        <f>IFERROR(VLOOKUP(Table35[[#This Row],[Ethnicity2]],'Lookup Values'!$M$1:$N$23,2,FALSE),"0")</f>
        <v>0</v>
      </c>
      <c r="CL47" s="127" t="str">
        <f>IFERROR(VLOOKUP(Table35[[#This Row],[Ethnicity2]],'Lookup Values'!$O$1:$P$3,2,FALSE),"0")</f>
        <v>0</v>
      </c>
      <c r="CM47" s="127" t="str">
        <f>IFERROR(VLOOKUP(Table22[[#This Row],[EAL]],'Lookup Values'!$Q$1:$R$3,2,FALSE),"0")</f>
        <v>0</v>
      </c>
      <c r="CN47" s="127" t="str">
        <f>IFERROR(VLOOKUP(Table22[[#This Row],[SEND]],'Lookup Values'!$S$1:$T$6,2,FALSE),"0")</f>
        <v>0</v>
      </c>
      <c r="CO47" s="127" t="str">
        <f>IFERROR(VLOOKUP(Table22[[#This Row],[Pupil Premium]],'Lookup Values'!$U$1:$V$3,2,FALSE),"0")</f>
        <v>0</v>
      </c>
      <c r="CP47" s="127" t="str">
        <f>IFERROR(VLOOKUP(Table22[[#This Row],[LAC / Care Leaver]],'Lookup Values'!$W$1:$X$3,2,FALSE),"0")</f>
        <v>0</v>
      </c>
      <c r="CQ47" s="127" t="str">
        <f>IFERROR(VLOOKUP(Table22[[#This Row],[CP / CIN]],'Lookup Values'!$Y$1:$Z$3,2,FALSE),"0")</f>
        <v>0</v>
      </c>
      <c r="CR47" s="127" t="str">
        <f>IFERROR(VLOOKUP(Table22[[#This Row],[Early Help Referral]],'Lookup Values'!$Y$1:$Z$3,2,FALSE),"0")</f>
        <v>0</v>
      </c>
      <c r="CS47" s="127" t="str">
        <f>IFERROR(VLOOKUP(Table22[[#This Row],[Social Worker]],'Lookup Values'!$Y$1:$Z$3,2,FALSE),"0")</f>
        <v>0</v>
      </c>
      <c r="CT47" s="127" t="str">
        <f>IFERROR(VLOOKUP(Table22[[#This Row],[Exclusion]],'Lookup Values'!$AE$1:$AF$5,2,FALSE),"0")</f>
        <v>0</v>
      </c>
      <c r="CU47" s="127" t="str">
        <f>IFERROR(VLOOKUP(Table22[[#This Row],[Attendance / Absence (&lt;90% PA / &lt;50% SA)]],'Lookup Values'!$AG$1:$AH$4,2,FALSE),"0")</f>
        <v>0</v>
      </c>
      <c r="CV47" s="127" t="str">
        <f>IFERROR(VLOOKUP(Table22[[#This Row],[Multiple School Moves (3+)]],'Lookup Values'!$AI$1:$AJ$3,2,FALSE),"0")</f>
        <v>0</v>
      </c>
      <c r="CW47" s="127" t="str">
        <f>IFERROR(VLOOKUP(Table22[[#This Row],[Pregnancy]],'Lookup Values'!$AK$1:$AL$3,2,FALSE),"0")</f>
        <v>0</v>
      </c>
      <c r="CX47" s="127" t="str">
        <f>IFERROR(VLOOKUP(Table22[[#This Row],[Young Parent]],'Lookup Values'!$AM$1:$AN$3,2,FALSE),"0")</f>
        <v>0</v>
      </c>
      <c r="CY47" s="127" t="str">
        <f>IFERROR(VLOOKUP(Table22[[#This Row],[Young Carer]],'Lookup Values'!$AO$1:$AP$3,2,FALSE),"0")</f>
        <v>0</v>
      </c>
      <c r="CZ47" s="127" t="str">
        <f>IFERROR(VLOOKUP(Table22[[#This Row],[CAMHS Involvement]],'Lookup Values'!$AQ$1:$AR$3,2,FALSE),"0")</f>
        <v>0</v>
      </c>
      <c r="DA47" s="127" t="str">
        <f>IFERROR(VLOOKUP(Table22[[#This Row],[Health Condition]],'Lookup Values'!$AS$1:$AT$3,2,FALSE),"0")</f>
        <v>0</v>
      </c>
      <c r="DB47" s="127" t="str">
        <f>IFERROR(VLOOKUP(Table22[[#This Row],[Substance Misuse ]],'Lookup Values'!$AU$1:$AV$3,2,FALSE),"0")</f>
        <v>0</v>
      </c>
      <c r="DC47" s="127" t="str">
        <f>IFERROR(VLOOKUP(Table22[[#This Row],[YOT supervision]],'Lookup Values'!$AW$1:$AX$3,2,FALSE),"0")</f>
        <v>0</v>
      </c>
      <c r="DD47" s="127" t="str">
        <f>IFERROR(VLOOKUP(Table22[[#This Row],[Previous YOT supervision]],'Lookup Values'!$AY$1:$AZ$3,2,FALSE),"0")</f>
        <v>0</v>
      </c>
      <c r="DE47" s="127" t="str">
        <f>IFERROR(VLOOKUP(Table22[[#This Row],[Custody]],'Lookup Values'!$BA$1:$BB$3,2,FALSE),"0")</f>
        <v>0</v>
      </c>
      <c r="DF47" s="127" t="str">
        <f>IFERROR(VLOOKUP(Table22[[#This Row],[KS2 Eng &amp; Maths Ability Profile HAP/MAP/LAP]],'Lookup Values'!$BC$1:$BD$4,2,FALSE),"0")</f>
        <v>0</v>
      </c>
      <c r="DG47" s="127" t="str">
        <f>IFERROR(VLOOKUP(Table22[[#This Row],[Intended Post 16 Destination]],'Lookup Values'!$BG$1:$BH$12,2,FALSE),"0")</f>
        <v>0</v>
      </c>
      <c r="DH47" s="127" t="str">
        <f>IFERROR(VLOOKUP(Table22[[#This Row],[Application submitted (Y/N or number of applications)]],'Lookup Values'!$BI$1:$BJ$3,2,FALSE),"0")</f>
        <v>0</v>
      </c>
      <c r="DI47" s="127" t="str">
        <f>IFERROR(VLOOKUP(Table22[[#This Row],[Provider Name]],'Lookup Values'!$BK$1:$BL$3,2,FALSE),"0")</f>
        <v>0</v>
      </c>
      <c r="DJ47" s="112"/>
      <c r="DK47" s="127" t="str">
        <f>IFERROR(VLOOKUP(Table22[[#This Row],[Offer received (Y/N)]],'Lookup Values'!$BM$1:$BN$3,2,FALSE),"0")</f>
        <v>0</v>
      </c>
      <c r="DL47" s="127" t="str">
        <f>IFERROR(VLOOKUP(Table22[[#This Row],[Poor Behaviour / Attitude / Motivation]],'Lookup Values'!$BO$1:$BP$4,2,FALSE),"0")</f>
        <v>0</v>
      </c>
      <c r="DM47" s="127" t="str">
        <f>IFERROR(VLOOKUP(Table22[[#This Row],[Other known risk factors (1)]],'Lookup Values'!$BQ$1:$BR$10,2,FALSE),"0")</f>
        <v>0</v>
      </c>
      <c r="DN47" s="128" t="str">
        <f>IFERROR(VLOOKUP(Table22[[#This Row],[Other known risk factors (2)]],'Lookup Values'!$BQ$1:$BR$10,2,FALSE),"0")</f>
        <v>0</v>
      </c>
      <c r="DO47" s="127">
        <f>SUM(Table35[[#This Row],[Gender Score]:[Other known risk factors (2) Score]])</f>
        <v>0</v>
      </c>
      <c r="DP47" s="131" t="str">
        <f>CONCATENATE(Table22[[#This Row],[Generated RONI]],Table22[[#This Row],[School RONI]])</f>
        <v>Very Low</v>
      </c>
      <c r="DQ47" s="106"/>
      <c r="DR47" s="106"/>
      <c r="DS47" s="106"/>
      <c r="DT47" s="106"/>
      <c r="DU47" s="106"/>
      <c r="DV47" s="106"/>
      <c r="DW47" s="106"/>
      <c r="DX47" s="106"/>
      <c r="DY47" s="106"/>
      <c r="DZ47" s="106"/>
      <c r="EA47" s="106"/>
      <c r="EB47" s="106"/>
      <c r="EC47" s="106"/>
      <c r="ED47" s="106"/>
      <c r="EE47" s="106"/>
      <c r="EF47" s="106"/>
      <c r="EG47" s="106"/>
    </row>
    <row r="48" spans="1:137" ht="13" x14ac:dyDescent="0.3">
      <c r="A48" s="118"/>
      <c r="B48" s="126"/>
      <c r="C48" s="119"/>
      <c r="D48" s="119"/>
      <c r="E48" s="119"/>
      <c r="F48" s="119"/>
      <c r="G48" s="119"/>
      <c r="H48" s="120"/>
      <c r="I48" s="101"/>
      <c r="J48" s="121"/>
      <c r="K48" s="101"/>
      <c r="L48" s="101"/>
      <c r="M48" s="121"/>
      <c r="N48" s="120"/>
      <c r="O48" s="121"/>
      <c r="P48" s="140"/>
      <c r="Q48" s="140"/>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3"/>
      <c r="AS48" s="123"/>
      <c r="AT48" s="123"/>
      <c r="AU48" s="139" t="str">
        <f>VLOOKUP(Table35[[#This Row],[Risk Rating Score]],'Lookup Values'!$BS$1:$BT$34,2)</f>
        <v>Very Low</v>
      </c>
      <c r="AV48" s="101"/>
      <c r="AW48" s="139" t="str">
        <f>IFERROR(VLOOKUP(Table35[[#This Row],[RONI Match]],'Lookup Values'!$BU$2:$BV$26,2,FALSE),"")</f>
        <v/>
      </c>
      <c r="AX48" s="141"/>
      <c r="AY48" s="101"/>
      <c r="AZ48" s="123"/>
      <c r="BA48" s="119"/>
      <c r="BB48" s="119"/>
      <c r="BC48" s="119"/>
      <c r="BD48" s="119"/>
      <c r="BE48" s="119"/>
      <c r="BF48" s="119"/>
      <c r="BG48" s="119"/>
      <c r="BH48" s="119"/>
      <c r="BI48" s="122"/>
      <c r="BJ48" s="121"/>
      <c r="BK48" s="121"/>
      <c r="BL48" s="122"/>
      <c r="BM48" s="123"/>
      <c r="BN48" s="106"/>
      <c r="BO48" s="106"/>
      <c r="BP48" s="106"/>
      <c r="BQ48" s="106"/>
      <c r="BR48" s="106"/>
      <c r="BS48" s="106"/>
      <c r="BT48" s="106"/>
      <c r="BU48" s="106"/>
      <c r="BV48" s="106"/>
      <c r="BW48" s="106"/>
      <c r="BX48" s="106"/>
      <c r="BY48" s="106"/>
      <c r="BZ48" s="106"/>
      <c r="CA48" s="106"/>
      <c r="CB48" s="106"/>
      <c r="CC48" s="127" t="str">
        <f>IFERROR(VLOOKUP(Table22[[#This Row],[Gender]],'Lookup Values'!$A$1:$B$5,2,FALSE),"0")</f>
        <v>0</v>
      </c>
      <c r="CD48" s="112"/>
      <c r="CE48" s="127" t="str">
        <f>IFERROR(VLOOKUP(Table22[[#This Row],[Year Group]],'Lookup Values'!$C$1:$D$9,2,FALSE),"0")</f>
        <v>0</v>
      </c>
      <c r="CF48" s="127" t="str">
        <f>IFERROR(VLOOKUP(Table22[[#This Row],[School]],'Lookup Values'!$E$1:$E$22,2,FALSE),"0")</f>
        <v>0</v>
      </c>
      <c r="CG48" s="127" t="str">
        <f>IFERROR(VLOOKUP(Table22[[#This Row],[Attending PRU / AP]],'Lookup Values'!$G$1:$H$3,2,FALSE),"0")</f>
        <v>0</v>
      </c>
      <c r="CH48" s="127" t="str">
        <f>IFERROR(VLOOKUP(Table22[[#This Row],[EHE]],'Lookup Values'!$I$1:$J$3,2,FALSE),"0")</f>
        <v>0</v>
      </c>
      <c r="CI48" s="127" t="str">
        <f>IFERROR(VLOOKUP(Table22[[#This Row],[CME]],'Lookup Values'!$K$1:$L$3,2,FALSE),"0")</f>
        <v>0</v>
      </c>
      <c r="CJ48" s="129" t="str">
        <f>IFERROR(VLOOKUP(Table22[[#This Row],[Ethnicity]],'Ethnicity codes'!$H$1:$J$101,3,FALSE),"")</f>
        <v/>
      </c>
      <c r="CK48" s="127" t="str">
        <f>IFERROR(VLOOKUP(Table35[[#This Row],[Ethnicity2]],'Lookup Values'!$M$1:$N$23,2,FALSE),"0")</f>
        <v>0</v>
      </c>
      <c r="CL48" s="127" t="str">
        <f>IFERROR(VLOOKUP(Table35[[#This Row],[Ethnicity2]],'Lookup Values'!$O$1:$P$3,2,FALSE),"0")</f>
        <v>0</v>
      </c>
      <c r="CM48" s="127" t="str">
        <f>IFERROR(VLOOKUP(Table22[[#This Row],[EAL]],'Lookup Values'!$Q$1:$R$3,2,FALSE),"0")</f>
        <v>0</v>
      </c>
      <c r="CN48" s="127" t="str">
        <f>IFERROR(VLOOKUP(Table22[[#This Row],[SEND]],'Lookup Values'!$S$1:$T$6,2,FALSE),"0")</f>
        <v>0</v>
      </c>
      <c r="CO48" s="127" t="str">
        <f>IFERROR(VLOOKUP(Table22[[#This Row],[Pupil Premium]],'Lookup Values'!$U$1:$V$3,2,FALSE),"0")</f>
        <v>0</v>
      </c>
      <c r="CP48" s="127" t="str">
        <f>IFERROR(VLOOKUP(Table22[[#This Row],[LAC / Care Leaver]],'Lookup Values'!$W$1:$X$3,2,FALSE),"0")</f>
        <v>0</v>
      </c>
      <c r="CQ48" s="127" t="str">
        <f>IFERROR(VLOOKUP(Table22[[#This Row],[CP / CIN]],'Lookup Values'!$Y$1:$Z$3,2,FALSE),"0")</f>
        <v>0</v>
      </c>
      <c r="CR48" s="127" t="str">
        <f>IFERROR(VLOOKUP(Table22[[#This Row],[Early Help Referral]],'Lookup Values'!$Y$1:$Z$3,2,FALSE),"0")</f>
        <v>0</v>
      </c>
      <c r="CS48" s="127" t="str">
        <f>IFERROR(VLOOKUP(Table22[[#This Row],[Social Worker]],'Lookup Values'!$Y$1:$Z$3,2,FALSE),"0")</f>
        <v>0</v>
      </c>
      <c r="CT48" s="127" t="str">
        <f>IFERROR(VLOOKUP(Table22[[#This Row],[Exclusion]],'Lookup Values'!$AE$1:$AF$5,2,FALSE),"0")</f>
        <v>0</v>
      </c>
      <c r="CU48" s="127" t="str">
        <f>IFERROR(VLOOKUP(Table22[[#This Row],[Attendance / Absence (&lt;90% PA / &lt;50% SA)]],'Lookup Values'!$AG$1:$AH$4,2,FALSE),"0")</f>
        <v>0</v>
      </c>
      <c r="CV48" s="127" t="str">
        <f>IFERROR(VLOOKUP(Table22[[#This Row],[Multiple School Moves (3+)]],'Lookup Values'!$AI$1:$AJ$3,2,FALSE),"0")</f>
        <v>0</v>
      </c>
      <c r="CW48" s="127" t="str">
        <f>IFERROR(VLOOKUP(Table22[[#This Row],[Pregnancy]],'Lookup Values'!$AK$1:$AL$3,2,FALSE),"0")</f>
        <v>0</v>
      </c>
      <c r="CX48" s="127" t="str">
        <f>IFERROR(VLOOKUP(Table22[[#This Row],[Young Parent]],'Lookup Values'!$AM$1:$AN$3,2,FALSE),"0")</f>
        <v>0</v>
      </c>
      <c r="CY48" s="127" t="str">
        <f>IFERROR(VLOOKUP(Table22[[#This Row],[Young Carer]],'Lookup Values'!$AO$1:$AP$3,2,FALSE),"0")</f>
        <v>0</v>
      </c>
      <c r="CZ48" s="127" t="str">
        <f>IFERROR(VLOOKUP(Table22[[#This Row],[CAMHS Involvement]],'Lookup Values'!$AQ$1:$AR$3,2,FALSE),"0")</f>
        <v>0</v>
      </c>
      <c r="DA48" s="127" t="str">
        <f>IFERROR(VLOOKUP(Table22[[#This Row],[Health Condition]],'Lookup Values'!$AS$1:$AT$3,2,FALSE),"0")</f>
        <v>0</v>
      </c>
      <c r="DB48" s="127" t="str">
        <f>IFERROR(VLOOKUP(Table22[[#This Row],[Substance Misuse ]],'Lookup Values'!$AU$1:$AV$3,2,FALSE),"0")</f>
        <v>0</v>
      </c>
      <c r="DC48" s="127" t="str">
        <f>IFERROR(VLOOKUP(Table22[[#This Row],[YOT supervision]],'Lookup Values'!$AW$1:$AX$3,2,FALSE),"0")</f>
        <v>0</v>
      </c>
      <c r="DD48" s="127" t="str">
        <f>IFERROR(VLOOKUP(Table22[[#This Row],[Previous YOT supervision]],'Lookup Values'!$AY$1:$AZ$3,2,FALSE),"0")</f>
        <v>0</v>
      </c>
      <c r="DE48" s="127" t="str">
        <f>IFERROR(VLOOKUP(Table22[[#This Row],[Custody]],'Lookup Values'!$BA$1:$BB$3,2,FALSE),"0")</f>
        <v>0</v>
      </c>
      <c r="DF48" s="127" t="str">
        <f>IFERROR(VLOOKUP(Table22[[#This Row],[KS2 Eng &amp; Maths Ability Profile HAP/MAP/LAP]],'Lookup Values'!$BC$1:$BD$4,2,FALSE),"0")</f>
        <v>0</v>
      </c>
      <c r="DG48" s="127" t="str">
        <f>IFERROR(VLOOKUP(Table22[[#This Row],[Intended Post 16 Destination]],'Lookup Values'!$BG$1:$BH$12,2,FALSE),"0")</f>
        <v>0</v>
      </c>
      <c r="DH48" s="127" t="str">
        <f>IFERROR(VLOOKUP(Table22[[#This Row],[Application submitted (Y/N or number of applications)]],'Lookup Values'!$BI$1:$BJ$3,2,FALSE),"0")</f>
        <v>0</v>
      </c>
      <c r="DI48" s="127" t="str">
        <f>IFERROR(VLOOKUP(Table22[[#This Row],[Provider Name]],'Lookup Values'!$BK$1:$BL$3,2,FALSE),"0")</f>
        <v>0</v>
      </c>
      <c r="DJ48" s="112"/>
      <c r="DK48" s="127" t="str">
        <f>IFERROR(VLOOKUP(Table22[[#This Row],[Offer received (Y/N)]],'Lookup Values'!$BM$1:$BN$3,2,FALSE),"0")</f>
        <v>0</v>
      </c>
      <c r="DL48" s="127" t="str">
        <f>IFERROR(VLOOKUP(Table22[[#This Row],[Poor Behaviour / Attitude / Motivation]],'Lookup Values'!$BO$1:$BP$4,2,FALSE),"0")</f>
        <v>0</v>
      </c>
      <c r="DM48" s="127" t="str">
        <f>IFERROR(VLOOKUP(Table22[[#This Row],[Other known risk factors (1)]],'Lookup Values'!$BQ$1:$BR$10,2,FALSE),"0")</f>
        <v>0</v>
      </c>
      <c r="DN48" s="128" t="str">
        <f>IFERROR(VLOOKUP(Table22[[#This Row],[Other known risk factors (2)]],'Lookup Values'!$BQ$1:$BR$10,2,FALSE),"0")</f>
        <v>0</v>
      </c>
      <c r="DO48" s="127">
        <f>SUM(Table35[[#This Row],[Gender Score]:[Other known risk factors (2) Score]])</f>
        <v>0</v>
      </c>
      <c r="DP48" s="131" t="str">
        <f>CONCATENATE(Table22[[#This Row],[Generated RONI]],Table22[[#This Row],[School RONI]])</f>
        <v>Very Low</v>
      </c>
      <c r="DQ48" s="106"/>
      <c r="DR48" s="106"/>
      <c r="DS48" s="106"/>
      <c r="DT48" s="106"/>
      <c r="DU48" s="106"/>
      <c r="DV48" s="106"/>
      <c r="DW48" s="106"/>
      <c r="DX48" s="106"/>
      <c r="DY48" s="106"/>
      <c r="DZ48" s="106"/>
      <c r="EA48" s="106"/>
      <c r="EB48" s="106"/>
      <c r="EC48" s="106"/>
      <c r="ED48" s="106"/>
      <c r="EE48" s="106"/>
      <c r="EF48" s="106"/>
      <c r="EG48" s="106"/>
    </row>
    <row r="49" spans="1:137" ht="13" x14ac:dyDescent="0.3">
      <c r="A49" s="118"/>
      <c r="B49" s="126"/>
      <c r="C49" s="119"/>
      <c r="D49" s="119"/>
      <c r="E49" s="119"/>
      <c r="F49" s="119"/>
      <c r="G49" s="119"/>
      <c r="H49" s="120"/>
      <c r="I49" s="101"/>
      <c r="J49" s="121"/>
      <c r="K49" s="101"/>
      <c r="L49" s="101"/>
      <c r="M49" s="121"/>
      <c r="N49" s="120"/>
      <c r="O49" s="121"/>
      <c r="P49" s="140"/>
      <c r="Q49" s="140"/>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3"/>
      <c r="AS49" s="123"/>
      <c r="AT49" s="123"/>
      <c r="AU49" s="139" t="str">
        <f>VLOOKUP(Table35[[#This Row],[Risk Rating Score]],'Lookup Values'!$BS$1:$BT$34,2)</f>
        <v>Very Low</v>
      </c>
      <c r="AV49" s="101"/>
      <c r="AW49" s="139" t="str">
        <f>IFERROR(VLOOKUP(Table35[[#This Row],[RONI Match]],'Lookup Values'!$BU$2:$BV$26,2,FALSE),"")</f>
        <v/>
      </c>
      <c r="AX49" s="141"/>
      <c r="AY49" s="101"/>
      <c r="AZ49" s="123"/>
      <c r="BA49" s="119"/>
      <c r="BB49" s="119"/>
      <c r="BC49" s="119"/>
      <c r="BD49" s="119"/>
      <c r="BE49" s="119"/>
      <c r="BF49" s="119"/>
      <c r="BG49" s="119"/>
      <c r="BH49" s="119"/>
      <c r="BI49" s="122"/>
      <c r="BJ49" s="121"/>
      <c r="BK49" s="121"/>
      <c r="BL49" s="122"/>
      <c r="BM49" s="123"/>
      <c r="BN49" s="106"/>
      <c r="BO49" s="106"/>
      <c r="BP49" s="106"/>
      <c r="BQ49" s="106"/>
      <c r="BR49" s="106"/>
      <c r="BS49" s="106"/>
      <c r="BT49" s="106"/>
      <c r="BU49" s="106"/>
      <c r="BV49" s="106"/>
      <c r="BW49" s="106"/>
      <c r="BX49" s="106"/>
      <c r="BY49" s="106"/>
      <c r="BZ49" s="106"/>
      <c r="CA49" s="106"/>
      <c r="CB49" s="106"/>
      <c r="CC49" s="127" t="str">
        <f>IFERROR(VLOOKUP(Table22[[#This Row],[Gender]],'Lookup Values'!$A$1:$B$5,2,FALSE),"0")</f>
        <v>0</v>
      </c>
      <c r="CD49" s="112"/>
      <c r="CE49" s="127" t="str">
        <f>IFERROR(VLOOKUP(Table22[[#This Row],[Year Group]],'Lookup Values'!$C$1:$D$9,2,FALSE),"0")</f>
        <v>0</v>
      </c>
      <c r="CF49" s="127" t="str">
        <f>IFERROR(VLOOKUP(Table22[[#This Row],[School]],'Lookup Values'!$E$1:$E$22,2,FALSE),"0")</f>
        <v>0</v>
      </c>
      <c r="CG49" s="127" t="str">
        <f>IFERROR(VLOOKUP(Table22[[#This Row],[Attending PRU / AP]],'Lookup Values'!$G$1:$H$3,2,FALSE),"0")</f>
        <v>0</v>
      </c>
      <c r="CH49" s="127" t="str">
        <f>IFERROR(VLOOKUP(Table22[[#This Row],[EHE]],'Lookup Values'!$I$1:$J$3,2,FALSE),"0")</f>
        <v>0</v>
      </c>
      <c r="CI49" s="127" t="str">
        <f>IFERROR(VLOOKUP(Table22[[#This Row],[CME]],'Lookup Values'!$K$1:$L$3,2,FALSE),"0")</f>
        <v>0</v>
      </c>
      <c r="CJ49" s="129" t="str">
        <f>IFERROR(VLOOKUP(Table22[[#This Row],[Ethnicity]],'Ethnicity codes'!$H$1:$J$101,3,FALSE),"")</f>
        <v/>
      </c>
      <c r="CK49" s="127" t="str">
        <f>IFERROR(VLOOKUP(Table35[[#This Row],[Ethnicity2]],'Lookup Values'!$M$1:$N$23,2,FALSE),"0")</f>
        <v>0</v>
      </c>
      <c r="CL49" s="127" t="str">
        <f>IFERROR(VLOOKUP(Table35[[#This Row],[Ethnicity2]],'Lookup Values'!$O$1:$P$3,2,FALSE),"0")</f>
        <v>0</v>
      </c>
      <c r="CM49" s="127" t="str">
        <f>IFERROR(VLOOKUP(Table22[[#This Row],[EAL]],'Lookup Values'!$Q$1:$R$3,2,FALSE),"0")</f>
        <v>0</v>
      </c>
      <c r="CN49" s="127" t="str">
        <f>IFERROR(VLOOKUP(Table22[[#This Row],[SEND]],'Lookup Values'!$S$1:$T$6,2,FALSE),"0")</f>
        <v>0</v>
      </c>
      <c r="CO49" s="127" t="str">
        <f>IFERROR(VLOOKUP(Table22[[#This Row],[Pupil Premium]],'Lookup Values'!$U$1:$V$3,2,FALSE),"0")</f>
        <v>0</v>
      </c>
      <c r="CP49" s="127" t="str">
        <f>IFERROR(VLOOKUP(Table22[[#This Row],[LAC / Care Leaver]],'Lookup Values'!$W$1:$X$3,2,FALSE),"0")</f>
        <v>0</v>
      </c>
      <c r="CQ49" s="127" t="str">
        <f>IFERROR(VLOOKUP(Table22[[#This Row],[CP / CIN]],'Lookup Values'!$Y$1:$Z$3,2,FALSE),"0")</f>
        <v>0</v>
      </c>
      <c r="CR49" s="127" t="str">
        <f>IFERROR(VLOOKUP(Table22[[#This Row],[Early Help Referral]],'Lookup Values'!$Y$1:$Z$3,2,FALSE),"0")</f>
        <v>0</v>
      </c>
      <c r="CS49" s="127" t="str">
        <f>IFERROR(VLOOKUP(Table22[[#This Row],[Social Worker]],'Lookup Values'!$Y$1:$Z$3,2,FALSE),"0")</f>
        <v>0</v>
      </c>
      <c r="CT49" s="127" t="str">
        <f>IFERROR(VLOOKUP(Table22[[#This Row],[Exclusion]],'Lookup Values'!$AE$1:$AF$5,2,FALSE),"0")</f>
        <v>0</v>
      </c>
      <c r="CU49" s="127" t="str">
        <f>IFERROR(VLOOKUP(Table22[[#This Row],[Attendance / Absence (&lt;90% PA / &lt;50% SA)]],'Lookup Values'!$AG$1:$AH$4,2,FALSE),"0")</f>
        <v>0</v>
      </c>
      <c r="CV49" s="127" t="str">
        <f>IFERROR(VLOOKUP(Table22[[#This Row],[Multiple School Moves (3+)]],'Lookup Values'!$AI$1:$AJ$3,2,FALSE),"0")</f>
        <v>0</v>
      </c>
      <c r="CW49" s="127" t="str">
        <f>IFERROR(VLOOKUP(Table22[[#This Row],[Pregnancy]],'Lookup Values'!$AK$1:$AL$3,2,FALSE),"0")</f>
        <v>0</v>
      </c>
      <c r="CX49" s="127" t="str">
        <f>IFERROR(VLOOKUP(Table22[[#This Row],[Young Parent]],'Lookup Values'!$AM$1:$AN$3,2,FALSE),"0")</f>
        <v>0</v>
      </c>
      <c r="CY49" s="127" t="str">
        <f>IFERROR(VLOOKUP(Table22[[#This Row],[Young Carer]],'Lookup Values'!$AO$1:$AP$3,2,FALSE),"0")</f>
        <v>0</v>
      </c>
      <c r="CZ49" s="127" t="str">
        <f>IFERROR(VLOOKUP(Table22[[#This Row],[CAMHS Involvement]],'Lookup Values'!$AQ$1:$AR$3,2,FALSE),"0")</f>
        <v>0</v>
      </c>
      <c r="DA49" s="127" t="str">
        <f>IFERROR(VLOOKUP(Table22[[#This Row],[Health Condition]],'Lookup Values'!$AS$1:$AT$3,2,FALSE),"0")</f>
        <v>0</v>
      </c>
      <c r="DB49" s="127" t="str">
        <f>IFERROR(VLOOKUP(Table22[[#This Row],[Substance Misuse ]],'Lookup Values'!$AU$1:$AV$3,2,FALSE),"0")</f>
        <v>0</v>
      </c>
      <c r="DC49" s="127" t="str">
        <f>IFERROR(VLOOKUP(Table22[[#This Row],[YOT supervision]],'Lookup Values'!$AW$1:$AX$3,2,FALSE),"0")</f>
        <v>0</v>
      </c>
      <c r="DD49" s="127" t="str">
        <f>IFERROR(VLOOKUP(Table22[[#This Row],[Previous YOT supervision]],'Lookup Values'!$AY$1:$AZ$3,2,FALSE),"0")</f>
        <v>0</v>
      </c>
      <c r="DE49" s="127" t="str">
        <f>IFERROR(VLOOKUP(Table22[[#This Row],[Custody]],'Lookup Values'!$BA$1:$BB$3,2,FALSE),"0")</f>
        <v>0</v>
      </c>
      <c r="DF49" s="127" t="str">
        <f>IFERROR(VLOOKUP(Table22[[#This Row],[KS2 Eng &amp; Maths Ability Profile HAP/MAP/LAP]],'Lookup Values'!$BC$1:$BD$4,2,FALSE),"0")</f>
        <v>0</v>
      </c>
      <c r="DG49" s="127" t="str">
        <f>IFERROR(VLOOKUP(Table22[[#This Row],[Intended Post 16 Destination]],'Lookup Values'!$BG$1:$BH$12,2,FALSE),"0")</f>
        <v>0</v>
      </c>
      <c r="DH49" s="127" t="str">
        <f>IFERROR(VLOOKUP(Table22[[#This Row],[Application submitted (Y/N or number of applications)]],'Lookup Values'!$BI$1:$BJ$3,2,FALSE),"0")</f>
        <v>0</v>
      </c>
      <c r="DI49" s="127" t="str">
        <f>IFERROR(VLOOKUP(Table22[[#This Row],[Provider Name]],'Lookup Values'!$BK$1:$BL$3,2,FALSE),"0")</f>
        <v>0</v>
      </c>
      <c r="DJ49" s="112"/>
      <c r="DK49" s="127" t="str">
        <f>IFERROR(VLOOKUP(Table22[[#This Row],[Offer received (Y/N)]],'Lookup Values'!$BM$1:$BN$3,2,FALSE),"0")</f>
        <v>0</v>
      </c>
      <c r="DL49" s="127" t="str">
        <f>IFERROR(VLOOKUP(Table22[[#This Row],[Poor Behaviour / Attitude / Motivation]],'Lookup Values'!$BO$1:$BP$4,2,FALSE),"0")</f>
        <v>0</v>
      </c>
      <c r="DM49" s="127" t="str">
        <f>IFERROR(VLOOKUP(Table22[[#This Row],[Other known risk factors (1)]],'Lookup Values'!$BQ$1:$BR$10,2,FALSE),"0")</f>
        <v>0</v>
      </c>
      <c r="DN49" s="128" t="str">
        <f>IFERROR(VLOOKUP(Table22[[#This Row],[Other known risk factors (2)]],'Lookup Values'!$BQ$1:$BR$10,2,FALSE),"0")</f>
        <v>0</v>
      </c>
      <c r="DO49" s="127">
        <f>SUM(Table35[[#This Row],[Gender Score]:[Other known risk factors (2) Score]])</f>
        <v>0</v>
      </c>
      <c r="DP49" s="131" t="str">
        <f>CONCATENATE(Table22[[#This Row],[Generated RONI]],Table22[[#This Row],[School RONI]])</f>
        <v>Very Low</v>
      </c>
      <c r="DQ49" s="106"/>
      <c r="DR49" s="106"/>
      <c r="DS49" s="106"/>
      <c r="DT49" s="106"/>
      <c r="DU49" s="106"/>
      <c r="DV49" s="106"/>
      <c r="DW49" s="106"/>
      <c r="DX49" s="106"/>
      <c r="DY49" s="106"/>
      <c r="DZ49" s="106"/>
      <c r="EA49" s="106"/>
      <c r="EB49" s="106"/>
      <c r="EC49" s="106"/>
      <c r="ED49" s="106"/>
      <c r="EE49" s="106"/>
      <c r="EF49" s="106"/>
      <c r="EG49" s="106"/>
    </row>
    <row r="50" spans="1:137" ht="13" x14ac:dyDescent="0.3">
      <c r="A50" s="118"/>
      <c r="B50" s="126"/>
      <c r="C50" s="119"/>
      <c r="D50" s="119"/>
      <c r="E50" s="119"/>
      <c r="F50" s="119"/>
      <c r="G50" s="119"/>
      <c r="H50" s="120"/>
      <c r="I50" s="101"/>
      <c r="J50" s="121"/>
      <c r="K50" s="101"/>
      <c r="L50" s="101"/>
      <c r="M50" s="121"/>
      <c r="N50" s="120"/>
      <c r="O50" s="121"/>
      <c r="P50" s="140"/>
      <c r="Q50" s="140"/>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3"/>
      <c r="AS50" s="123"/>
      <c r="AT50" s="123"/>
      <c r="AU50" s="139" t="str">
        <f>VLOOKUP(Table35[[#This Row],[Risk Rating Score]],'Lookup Values'!$BS$1:$BT$34,2)</f>
        <v>Very Low</v>
      </c>
      <c r="AV50" s="101"/>
      <c r="AW50" s="139" t="str">
        <f>IFERROR(VLOOKUP(Table35[[#This Row],[RONI Match]],'Lookup Values'!$BU$2:$BV$26,2,FALSE),"")</f>
        <v/>
      </c>
      <c r="AX50" s="141"/>
      <c r="AY50" s="101"/>
      <c r="AZ50" s="123"/>
      <c r="BA50" s="119"/>
      <c r="BB50" s="119"/>
      <c r="BC50" s="119"/>
      <c r="BD50" s="119"/>
      <c r="BE50" s="119"/>
      <c r="BF50" s="119"/>
      <c r="BG50" s="119"/>
      <c r="BH50" s="119"/>
      <c r="BI50" s="122"/>
      <c r="BJ50" s="121"/>
      <c r="BK50" s="121"/>
      <c r="BL50" s="122"/>
      <c r="BM50" s="123"/>
      <c r="BN50" s="106"/>
      <c r="BO50" s="106"/>
      <c r="BP50" s="106"/>
      <c r="BQ50" s="106"/>
      <c r="BR50" s="106"/>
      <c r="BS50" s="106"/>
      <c r="BT50" s="106"/>
      <c r="BU50" s="106"/>
      <c r="BV50" s="106"/>
      <c r="BW50" s="106"/>
      <c r="BX50" s="106"/>
      <c r="BY50" s="106"/>
      <c r="BZ50" s="106"/>
      <c r="CA50" s="106"/>
      <c r="CB50" s="106"/>
      <c r="CC50" s="127" t="str">
        <f>IFERROR(VLOOKUP(Table22[[#This Row],[Gender]],'Lookup Values'!$A$1:$B$5,2,FALSE),"0")</f>
        <v>0</v>
      </c>
      <c r="CD50" s="112"/>
      <c r="CE50" s="127" t="str">
        <f>IFERROR(VLOOKUP(Table22[[#This Row],[Year Group]],'Lookup Values'!$C$1:$D$9,2,FALSE),"0")</f>
        <v>0</v>
      </c>
      <c r="CF50" s="127" t="str">
        <f>IFERROR(VLOOKUP(Table22[[#This Row],[School]],'Lookup Values'!$E$1:$E$22,2,FALSE),"0")</f>
        <v>0</v>
      </c>
      <c r="CG50" s="127" t="str">
        <f>IFERROR(VLOOKUP(Table22[[#This Row],[Attending PRU / AP]],'Lookup Values'!$G$1:$H$3,2,FALSE),"0")</f>
        <v>0</v>
      </c>
      <c r="CH50" s="127" t="str">
        <f>IFERROR(VLOOKUP(Table22[[#This Row],[EHE]],'Lookup Values'!$I$1:$J$3,2,FALSE),"0")</f>
        <v>0</v>
      </c>
      <c r="CI50" s="127" t="str">
        <f>IFERROR(VLOOKUP(Table22[[#This Row],[CME]],'Lookup Values'!$K$1:$L$3,2,FALSE),"0")</f>
        <v>0</v>
      </c>
      <c r="CJ50" s="129" t="str">
        <f>IFERROR(VLOOKUP(Table22[[#This Row],[Ethnicity]],'Ethnicity codes'!$H$1:$J$101,3,FALSE),"")</f>
        <v/>
      </c>
      <c r="CK50" s="127" t="str">
        <f>IFERROR(VLOOKUP(Table35[[#This Row],[Ethnicity2]],'Lookup Values'!$M$1:$N$23,2,FALSE),"0")</f>
        <v>0</v>
      </c>
      <c r="CL50" s="127" t="str">
        <f>IFERROR(VLOOKUP(Table35[[#This Row],[Ethnicity2]],'Lookup Values'!$O$1:$P$3,2,FALSE),"0")</f>
        <v>0</v>
      </c>
      <c r="CM50" s="127" t="str">
        <f>IFERROR(VLOOKUP(Table22[[#This Row],[EAL]],'Lookup Values'!$Q$1:$R$3,2,FALSE),"0")</f>
        <v>0</v>
      </c>
      <c r="CN50" s="127" t="str">
        <f>IFERROR(VLOOKUP(Table22[[#This Row],[SEND]],'Lookup Values'!$S$1:$T$6,2,FALSE),"0")</f>
        <v>0</v>
      </c>
      <c r="CO50" s="127" t="str">
        <f>IFERROR(VLOOKUP(Table22[[#This Row],[Pupil Premium]],'Lookup Values'!$U$1:$V$3,2,FALSE),"0")</f>
        <v>0</v>
      </c>
      <c r="CP50" s="127" t="str">
        <f>IFERROR(VLOOKUP(Table22[[#This Row],[LAC / Care Leaver]],'Lookup Values'!$W$1:$X$3,2,FALSE),"0")</f>
        <v>0</v>
      </c>
      <c r="CQ50" s="127" t="str">
        <f>IFERROR(VLOOKUP(Table22[[#This Row],[CP / CIN]],'Lookup Values'!$Y$1:$Z$3,2,FALSE),"0")</f>
        <v>0</v>
      </c>
      <c r="CR50" s="127" t="str">
        <f>IFERROR(VLOOKUP(Table22[[#This Row],[Early Help Referral]],'Lookup Values'!$Y$1:$Z$3,2,FALSE),"0")</f>
        <v>0</v>
      </c>
      <c r="CS50" s="127" t="str">
        <f>IFERROR(VLOOKUP(Table22[[#This Row],[Social Worker]],'Lookup Values'!$Y$1:$Z$3,2,FALSE),"0")</f>
        <v>0</v>
      </c>
      <c r="CT50" s="127" t="str">
        <f>IFERROR(VLOOKUP(Table22[[#This Row],[Exclusion]],'Lookup Values'!$AE$1:$AF$5,2,FALSE),"0")</f>
        <v>0</v>
      </c>
      <c r="CU50" s="127" t="str">
        <f>IFERROR(VLOOKUP(Table22[[#This Row],[Attendance / Absence (&lt;90% PA / &lt;50% SA)]],'Lookup Values'!$AG$1:$AH$4,2,FALSE),"0")</f>
        <v>0</v>
      </c>
      <c r="CV50" s="127" t="str">
        <f>IFERROR(VLOOKUP(Table22[[#This Row],[Multiple School Moves (3+)]],'Lookup Values'!$AI$1:$AJ$3,2,FALSE),"0")</f>
        <v>0</v>
      </c>
      <c r="CW50" s="127" t="str">
        <f>IFERROR(VLOOKUP(Table22[[#This Row],[Pregnancy]],'Lookup Values'!$AK$1:$AL$3,2,FALSE),"0")</f>
        <v>0</v>
      </c>
      <c r="CX50" s="127" t="str">
        <f>IFERROR(VLOOKUP(Table22[[#This Row],[Young Parent]],'Lookup Values'!$AM$1:$AN$3,2,FALSE),"0")</f>
        <v>0</v>
      </c>
      <c r="CY50" s="127" t="str">
        <f>IFERROR(VLOOKUP(Table22[[#This Row],[Young Carer]],'Lookup Values'!$AO$1:$AP$3,2,FALSE),"0")</f>
        <v>0</v>
      </c>
      <c r="CZ50" s="127" t="str">
        <f>IFERROR(VLOOKUP(Table22[[#This Row],[CAMHS Involvement]],'Lookup Values'!$AQ$1:$AR$3,2,FALSE),"0")</f>
        <v>0</v>
      </c>
      <c r="DA50" s="127" t="str">
        <f>IFERROR(VLOOKUP(Table22[[#This Row],[Health Condition]],'Lookup Values'!$AS$1:$AT$3,2,FALSE),"0")</f>
        <v>0</v>
      </c>
      <c r="DB50" s="127" t="str">
        <f>IFERROR(VLOOKUP(Table22[[#This Row],[Substance Misuse ]],'Lookup Values'!$AU$1:$AV$3,2,FALSE),"0")</f>
        <v>0</v>
      </c>
      <c r="DC50" s="127" t="str">
        <f>IFERROR(VLOOKUP(Table22[[#This Row],[YOT supervision]],'Lookup Values'!$AW$1:$AX$3,2,FALSE),"0")</f>
        <v>0</v>
      </c>
      <c r="DD50" s="127" t="str">
        <f>IFERROR(VLOOKUP(Table22[[#This Row],[Previous YOT supervision]],'Lookup Values'!$AY$1:$AZ$3,2,FALSE),"0")</f>
        <v>0</v>
      </c>
      <c r="DE50" s="127" t="str">
        <f>IFERROR(VLOOKUP(Table22[[#This Row],[Custody]],'Lookup Values'!$BA$1:$BB$3,2,FALSE),"0")</f>
        <v>0</v>
      </c>
      <c r="DF50" s="127" t="str">
        <f>IFERROR(VLOOKUP(Table22[[#This Row],[KS2 Eng &amp; Maths Ability Profile HAP/MAP/LAP]],'Lookup Values'!$BC$1:$BD$4,2,FALSE),"0")</f>
        <v>0</v>
      </c>
      <c r="DG50" s="127" t="str">
        <f>IFERROR(VLOOKUP(Table22[[#This Row],[Intended Post 16 Destination]],'Lookup Values'!$BG$1:$BH$12,2,FALSE),"0")</f>
        <v>0</v>
      </c>
      <c r="DH50" s="127" t="str">
        <f>IFERROR(VLOOKUP(Table22[[#This Row],[Application submitted (Y/N or number of applications)]],'Lookup Values'!$BI$1:$BJ$3,2,FALSE),"0")</f>
        <v>0</v>
      </c>
      <c r="DI50" s="127" t="str">
        <f>IFERROR(VLOOKUP(Table22[[#This Row],[Provider Name]],'Lookup Values'!$BK$1:$BL$3,2,FALSE),"0")</f>
        <v>0</v>
      </c>
      <c r="DJ50" s="112"/>
      <c r="DK50" s="127" t="str">
        <f>IFERROR(VLOOKUP(Table22[[#This Row],[Offer received (Y/N)]],'Lookup Values'!$BM$1:$BN$3,2,FALSE),"0")</f>
        <v>0</v>
      </c>
      <c r="DL50" s="127" t="str">
        <f>IFERROR(VLOOKUP(Table22[[#This Row],[Poor Behaviour / Attitude / Motivation]],'Lookup Values'!$BO$1:$BP$4,2,FALSE),"0")</f>
        <v>0</v>
      </c>
      <c r="DM50" s="127" t="str">
        <f>IFERROR(VLOOKUP(Table22[[#This Row],[Other known risk factors (1)]],'Lookup Values'!$BQ$1:$BR$10,2,FALSE),"0")</f>
        <v>0</v>
      </c>
      <c r="DN50" s="128" t="str">
        <f>IFERROR(VLOOKUP(Table22[[#This Row],[Other known risk factors (2)]],'Lookup Values'!$BQ$1:$BR$10,2,FALSE),"0")</f>
        <v>0</v>
      </c>
      <c r="DO50" s="127">
        <f>SUM(Table35[[#This Row],[Gender Score]:[Other known risk factors (2) Score]])</f>
        <v>0</v>
      </c>
      <c r="DP50" s="131" t="str">
        <f>CONCATENATE(Table22[[#This Row],[Generated RONI]],Table22[[#This Row],[School RONI]])</f>
        <v>Very Low</v>
      </c>
      <c r="DQ50" s="106"/>
      <c r="DR50" s="106"/>
      <c r="DS50" s="106"/>
      <c r="DT50" s="106"/>
      <c r="DU50" s="106"/>
      <c r="DV50" s="106"/>
      <c r="DW50" s="106"/>
      <c r="DX50" s="106"/>
      <c r="DY50" s="106"/>
      <c r="DZ50" s="106"/>
      <c r="EA50" s="106"/>
      <c r="EB50" s="106"/>
      <c r="EC50" s="106"/>
      <c r="ED50" s="106"/>
      <c r="EE50" s="106"/>
      <c r="EF50" s="106"/>
      <c r="EG50" s="106"/>
    </row>
    <row r="51" spans="1:137" ht="13" x14ac:dyDescent="0.3">
      <c r="A51" s="118"/>
      <c r="B51" s="126"/>
      <c r="C51" s="119"/>
      <c r="D51" s="119"/>
      <c r="E51" s="119"/>
      <c r="F51" s="119"/>
      <c r="G51" s="119"/>
      <c r="H51" s="120"/>
      <c r="I51" s="101"/>
      <c r="J51" s="121"/>
      <c r="K51" s="101"/>
      <c r="L51" s="101"/>
      <c r="M51" s="121"/>
      <c r="N51" s="120"/>
      <c r="O51" s="121"/>
      <c r="P51" s="140"/>
      <c r="Q51" s="140"/>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3"/>
      <c r="AS51" s="123"/>
      <c r="AT51" s="123"/>
      <c r="AU51" s="139" t="str">
        <f>VLOOKUP(Table35[[#This Row],[Risk Rating Score]],'Lookup Values'!$BS$1:$BT$34,2)</f>
        <v>Very Low</v>
      </c>
      <c r="AV51" s="101"/>
      <c r="AW51" s="139" t="str">
        <f>IFERROR(VLOOKUP(Table35[[#This Row],[RONI Match]],'Lookup Values'!$BU$2:$BV$26,2,FALSE),"")</f>
        <v/>
      </c>
      <c r="AX51" s="141"/>
      <c r="AY51" s="101"/>
      <c r="AZ51" s="123"/>
      <c r="BA51" s="119"/>
      <c r="BB51" s="119"/>
      <c r="BC51" s="119"/>
      <c r="BD51" s="119"/>
      <c r="BE51" s="119"/>
      <c r="BF51" s="119"/>
      <c r="BG51" s="119"/>
      <c r="BH51" s="119"/>
      <c r="BI51" s="122"/>
      <c r="BJ51" s="121"/>
      <c r="BK51" s="121"/>
      <c r="BL51" s="122"/>
      <c r="BM51" s="123"/>
      <c r="BN51" s="106"/>
      <c r="BO51" s="106"/>
      <c r="BP51" s="106"/>
      <c r="BQ51" s="106"/>
      <c r="BR51" s="106"/>
      <c r="BS51" s="106"/>
      <c r="BT51" s="106"/>
      <c r="BU51" s="106"/>
      <c r="BV51" s="106"/>
      <c r="BW51" s="106"/>
      <c r="BX51" s="106"/>
      <c r="BY51" s="106"/>
      <c r="BZ51" s="106"/>
      <c r="CA51" s="106"/>
      <c r="CB51" s="106"/>
      <c r="CC51" s="127" t="str">
        <f>IFERROR(VLOOKUP(Table22[[#This Row],[Gender]],'Lookup Values'!$A$1:$B$5,2,FALSE),"0")</f>
        <v>0</v>
      </c>
      <c r="CD51" s="112"/>
      <c r="CE51" s="127" t="str">
        <f>IFERROR(VLOOKUP(Table22[[#This Row],[Year Group]],'Lookup Values'!$C$1:$D$9,2,FALSE),"0")</f>
        <v>0</v>
      </c>
      <c r="CF51" s="127" t="str">
        <f>IFERROR(VLOOKUP(Table22[[#This Row],[School]],'Lookup Values'!$E$1:$E$22,2,FALSE),"0")</f>
        <v>0</v>
      </c>
      <c r="CG51" s="127" t="str">
        <f>IFERROR(VLOOKUP(Table22[[#This Row],[Attending PRU / AP]],'Lookup Values'!$G$1:$H$3,2,FALSE),"0")</f>
        <v>0</v>
      </c>
      <c r="CH51" s="127" t="str">
        <f>IFERROR(VLOOKUP(Table22[[#This Row],[EHE]],'Lookup Values'!$I$1:$J$3,2,FALSE),"0")</f>
        <v>0</v>
      </c>
      <c r="CI51" s="127" t="str">
        <f>IFERROR(VLOOKUP(Table22[[#This Row],[CME]],'Lookup Values'!$K$1:$L$3,2,FALSE),"0")</f>
        <v>0</v>
      </c>
      <c r="CJ51" s="129" t="str">
        <f>IFERROR(VLOOKUP(Table22[[#This Row],[Ethnicity]],'Ethnicity codes'!$H$1:$J$101,3,FALSE),"")</f>
        <v/>
      </c>
      <c r="CK51" s="127" t="str">
        <f>IFERROR(VLOOKUP(Table35[[#This Row],[Ethnicity2]],'Lookup Values'!$M$1:$N$23,2,FALSE),"0")</f>
        <v>0</v>
      </c>
      <c r="CL51" s="127" t="str">
        <f>IFERROR(VLOOKUP(Table35[[#This Row],[Ethnicity2]],'Lookup Values'!$O$1:$P$3,2,FALSE),"0")</f>
        <v>0</v>
      </c>
      <c r="CM51" s="127" t="str">
        <f>IFERROR(VLOOKUP(Table22[[#This Row],[EAL]],'Lookup Values'!$Q$1:$R$3,2,FALSE),"0")</f>
        <v>0</v>
      </c>
      <c r="CN51" s="127" t="str">
        <f>IFERROR(VLOOKUP(Table22[[#This Row],[SEND]],'Lookup Values'!$S$1:$T$6,2,FALSE),"0")</f>
        <v>0</v>
      </c>
      <c r="CO51" s="127" t="str">
        <f>IFERROR(VLOOKUP(Table22[[#This Row],[Pupil Premium]],'Lookup Values'!$U$1:$V$3,2,FALSE),"0")</f>
        <v>0</v>
      </c>
      <c r="CP51" s="127" t="str">
        <f>IFERROR(VLOOKUP(Table22[[#This Row],[LAC / Care Leaver]],'Lookup Values'!$W$1:$X$3,2,FALSE),"0")</f>
        <v>0</v>
      </c>
      <c r="CQ51" s="127" t="str">
        <f>IFERROR(VLOOKUP(Table22[[#This Row],[CP / CIN]],'Lookup Values'!$Y$1:$Z$3,2,FALSE),"0")</f>
        <v>0</v>
      </c>
      <c r="CR51" s="127" t="str">
        <f>IFERROR(VLOOKUP(Table22[[#This Row],[Early Help Referral]],'Lookup Values'!$Y$1:$Z$3,2,FALSE),"0")</f>
        <v>0</v>
      </c>
      <c r="CS51" s="127" t="str">
        <f>IFERROR(VLOOKUP(Table22[[#This Row],[Social Worker]],'Lookup Values'!$Y$1:$Z$3,2,FALSE),"0")</f>
        <v>0</v>
      </c>
      <c r="CT51" s="127" t="str">
        <f>IFERROR(VLOOKUP(Table22[[#This Row],[Exclusion]],'Lookup Values'!$AE$1:$AF$5,2,FALSE),"0")</f>
        <v>0</v>
      </c>
      <c r="CU51" s="127" t="str">
        <f>IFERROR(VLOOKUP(Table22[[#This Row],[Attendance / Absence (&lt;90% PA / &lt;50% SA)]],'Lookup Values'!$AG$1:$AH$4,2,FALSE),"0")</f>
        <v>0</v>
      </c>
      <c r="CV51" s="127" t="str">
        <f>IFERROR(VLOOKUP(Table22[[#This Row],[Multiple School Moves (3+)]],'Lookup Values'!$AI$1:$AJ$3,2,FALSE),"0")</f>
        <v>0</v>
      </c>
      <c r="CW51" s="127" t="str">
        <f>IFERROR(VLOOKUP(Table22[[#This Row],[Pregnancy]],'Lookup Values'!$AK$1:$AL$3,2,FALSE),"0")</f>
        <v>0</v>
      </c>
      <c r="CX51" s="127" t="str">
        <f>IFERROR(VLOOKUP(Table22[[#This Row],[Young Parent]],'Lookup Values'!$AM$1:$AN$3,2,FALSE),"0")</f>
        <v>0</v>
      </c>
      <c r="CY51" s="127" t="str">
        <f>IFERROR(VLOOKUP(Table22[[#This Row],[Young Carer]],'Lookup Values'!$AO$1:$AP$3,2,FALSE),"0")</f>
        <v>0</v>
      </c>
      <c r="CZ51" s="127" t="str">
        <f>IFERROR(VLOOKUP(Table22[[#This Row],[CAMHS Involvement]],'Lookup Values'!$AQ$1:$AR$3,2,FALSE),"0")</f>
        <v>0</v>
      </c>
      <c r="DA51" s="127" t="str">
        <f>IFERROR(VLOOKUP(Table22[[#This Row],[Health Condition]],'Lookup Values'!$AS$1:$AT$3,2,FALSE),"0")</f>
        <v>0</v>
      </c>
      <c r="DB51" s="127" t="str">
        <f>IFERROR(VLOOKUP(Table22[[#This Row],[Substance Misuse ]],'Lookup Values'!$AU$1:$AV$3,2,FALSE),"0")</f>
        <v>0</v>
      </c>
      <c r="DC51" s="127" t="str">
        <f>IFERROR(VLOOKUP(Table22[[#This Row],[YOT supervision]],'Lookup Values'!$AW$1:$AX$3,2,FALSE),"0")</f>
        <v>0</v>
      </c>
      <c r="DD51" s="127" t="str">
        <f>IFERROR(VLOOKUP(Table22[[#This Row],[Previous YOT supervision]],'Lookup Values'!$AY$1:$AZ$3,2,FALSE),"0")</f>
        <v>0</v>
      </c>
      <c r="DE51" s="127" t="str">
        <f>IFERROR(VLOOKUP(Table22[[#This Row],[Custody]],'Lookup Values'!$BA$1:$BB$3,2,FALSE),"0")</f>
        <v>0</v>
      </c>
      <c r="DF51" s="127" t="str">
        <f>IFERROR(VLOOKUP(Table22[[#This Row],[KS2 Eng &amp; Maths Ability Profile HAP/MAP/LAP]],'Lookup Values'!$BC$1:$BD$4,2,FALSE),"0")</f>
        <v>0</v>
      </c>
      <c r="DG51" s="127" t="str">
        <f>IFERROR(VLOOKUP(Table22[[#This Row],[Intended Post 16 Destination]],'Lookup Values'!$BG$1:$BH$12,2,FALSE),"0")</f>
        <v>0</v>
      </c>
      <c r="DH51" s="127" t="str">
        <f>IFERROR(VLOOKUP(Table22[[#This Row],[Application submitted (Y/N or number of applications)]],'Lookup Values'!$BI$1:$BJ$3,2,FALSE),"0")</f>
        <v>0</v>
      </c>
      <c r="DI51" s="127" t="str">
        <f>IFERROR(VLOOKUP(Table22[[#This Row],[Provider Name]],'Lookup Values'!$BK$1:$BL$3,2,FALSE),"0")</f>
        <v>0</v>
      </c>
      <c r="DJ51" s="112"/>
      <c r="DK51" s="127" t="str">
        <f>IFERROR(VLOOKUP(Table22[[#This Row],[Offer received (Y/N)]],'Lookup Values'!$BM$1:$BN$3,2,FALSE),"0")</f>
        <v>0</v>
      </c>
      <c r="DL51" s="127" t="str">
        <f>IFERROR(VLOOKUP(Table22[[#This Row],[Poor Behaviour / Attitude / Motivation]],'Lookup Values'!$BO$1:$BP$4,2,FALSE),"0")</f>
        <v>0</v>
      </c>
      <c r="DM51" s="127" t="str">
        <f>IFERROR(VLOOKUP(Table22[[#This Row],[Other known risk factors (1)]],'Lookup Values'!$BQ$1:$BR$10,2,FALSE),"0")</f>
        <v>0</v>
      </c>
      <c r="DN51" s="128" t="str">
        <f>IFERROR(VLOOKUP(Table22[[#This Row],[Other known risk factors (2)]],'Lookup Values'!$BQ$1:$BR$10,2,FALSE),"0")</f>
        <v>0</v>
      </c>
      <c r="DO51" s="127">
        <f>SUM(Table35[[#This Row],[Gender Score]:[Other known risk factors (2) Score]])</f>
        <v>0</v>
      </c>
      <c r="DP51" s="131" t="str">
        <f>CONCATENATE(Table22[[#This Row],[Generated RONI]],Table22[[#This Row],[School RONI]])</f>
        <v>Very Low</v>
      </c>
      <c r="DQ51" s="106"/>
      <c r="DR51" s="106"/>
      <c r="DS51" s="106"/>
      <c r="DT51" s="106"/>
      <c r="DU51" s="106"/>
      <c r="DV51" s="106"/>
      <c r="DW51" s="106"/>
      <c r="DX51" s="106"/>
      <c r="DY51" s="106"/>
      <c r="DZ51" s="106"/>
      <c r="EA51" s="106"/>
      <c r="EB51" s="106"/>
      <c r="EC51" s="106"/>
      <c r="ED51" s="106"/>
      <c r="EE51" s="106"/>
      <c r="EF51" s="106"/>
      <c r="EG51" s="106"/>
    </row>
    <row r="52" spans="1:137" ht="13" x14ac:dyDescent="0.3">
      <c r="A52" s="118"/>
      <c r="B52" s="126"/>
      <c r="C52" s="119"/>
      <c r="D52" s="119"/>
      <c r="E52" s="119"/>
      <c r="F52" s="119"/>
      <c r="G52" s="119"/>
      <c r="H52" s="120"/>
      <c r="I52" s="101"/>
      <c r="J52" s="121"/>
      <c r="K52" s="101"/>
      <c r="L52" s="101"/>
      <c r="M52" s="121"/>
      <c r="N52" s="120"/>
      <c r="O52" s="121"/>
      <c r="P52" s="140"/>
      <c r="Q52" s="140"/>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3"/>
      <c r="AS52" s="123"/>
      <c r="AT52" s="123"/>
      <c r="AU52" s="139" t="str">
        <f>VLOOKUP(Table35[[#This Row],[Risk Rating Score]],'Lookup Values'!$BS$1:$BT$34,2)</f>
        <v>Very Low</v>
      </c>
      <c r="AV52" s="101"/>
      <c r="AW52" s="139" t="str">
        <f>IFERROR(VLOOKUP(Table35[[#This Row],[RONI Match]],'Lookup Values'!$BU$2:$BV$26,2,FALSE),"")</f>
        <v/>
      </c>
      <c r="AX52" s="141"/>
      <c r="AY52" s="101"/>
      <c r="AZ52" s="123"/>
      <c r="BA52" s="119"/>
      <c r="BB52" s="119"/>
      <c r="BC52" s="119"/>
      <c r="BD52" s="119"/>
      <c r="BE52" s="119"/>
      <c r="BF52" s="119"/>
      <c r="BG52" s="119"/>
      <c r="BH52" s="119"/>
      <c r="BI52" s="122"/>
      <c r="BJ52" s="121"/>
      <c r="BK52" s="121"/>
      <c r="BL52" s="122"/>
      <c r="BM52" s="123"/>
      <c r="BN52" s="106"/>
      <c r="BO52" s="106"/>
      <c r="BP52" s="106"/>
      <c r="BQ52" s="106"/>
      <c r="BR52" s="106"/>
      <c r="BS52" s="106"/>
      <c r="BT52" s="106"/>
      <c r="BU52" s="106"/>
      <c r="BV52" s="106"/>
      <c r="BW52" s="106"/>
      <c r="BX52" s="106"/>
      <c r="BY52" s="106"/>
      <c r="BZ52" s="106"/>
      <c r="CA52" s="106"/>
      <c r="CB52" s="106"/>
      <c r="CC52" s="127" t="str">
        <f>IFERROR(VLOOKUP(Table22[[#This Row],[Gender]],'Lookup Values'!$A$1:$B$5,2,FALSE),"0")</f>
        <v>0</v>
      </c>
      <c r="CD52" s="112"/>
      <c r="CE52" s="127" t="str">
        <f>IFERROR(VLOOKUP(Table22[[#This Row],[Year Group]],'Lookup Values'!$C$1:$D$9,2,FALSE),"0")</f>
        <v>0</v>
      </c>
      <c r="CF52" s="127" t="str">
        <f>IFERROR(VLOOKUP(Table22[[#This Row],[School]],'Lookup Values'!$E$1:$E$22,2,FALSE),"0")</f>
        <v>0</v>
      </c>
      <c r="CG52" s="127" t="str">
        <f>IFERROR(VLOOKUP(Table22[[#This Row],[Attending PRU / AP]],'Lookup Values'!$G$1:$H$3,2,FALSE),"0")</f>
        <v>0</v>
      </c>
      <c r="CH52" s="127" t="str">
        <f>IFERROR(VLOOKUP(Table22[[#This Row],[EHE]],'Lookup Values'!$I$1:$J$3,2,FALSE),"0")</f>
        <v>0</v>
      </c>
      <c r="CI52" s="127" t="str">
        <f>IFERROR(VLOOKUP(Table22[[#This Row],[CME]],'Lookup Values'!$K$1:$L$3,2,FALSE),"0")</f>
        <v>0</v>
      </c>
      <c r="CJ52" s="129" t="str">
        <f>IFERROR(VLOOKUP(Table22[[#This Row],[Ethnicity]],'Ethnicity codes'!$H$1:$J$101,3,FALSE),"")</f>
        <v/>
      </c>
      <c r="CK52" s="127" t="str">
        <f>IFERROR(VLOOKUP(Table35[[#This Row],[Ethnicity2]],'Lookup Values'!$M$1:$N$23,2,FALSE),"0")</f>
        <v>0</v>
      </c>
      <c r="CL52" s="127" t="str">
        <f>IFERROR(VLOOKUP(Table35[[#This Row],[Ethnicity2]],'Lookup Values'!$O$1:$P$3,2,FALSE),"0")</f>
        <v>0</v>
      </c>
      <c r="CM52" s="127" t="str">
        <f>IFERROR(VLOOKUP(Table22[[#This Row],[EAL]],'Lookup Values'!$Q$1:$R$3,2,FALSE),"0")</f>
        <v>0</v>
      </c>
      <c r="CN52" s="127" t="str">
        <f>IFERROR(VLOOKUP(Table22[[#This Row],[SEND]],'Lookup Values'!$S$1:$T$6,2,FALSE),"0")</f>
        <v>0</v>
      </c>
      <c r="CO52" s="127" t="str">
        <f>IFERROR(VLOOKUP(Table22[[#This Row],[Pupil Premium]],'Lookup Values'!$U$1:$V$3,2,FALSE),"0")</f>
        <v>0</v>
      </c>
      <c r="CP52" s="127" t="str">
        <f>IFERROR(VLOOKUP(Table22[[#This Row],[LAC / Care Leaver]],'Lookup Values'!$W$1:$X$3,2,FALSE),"0")</f>
        <v>0</v>
      </c>
      <c r="CQ52" s="127" t="str">
        <f>IFERROR(VLOOKUP(Table22[[#This Row],[CP / CIN]],'Lookup Values'!$Y$1:$Z$3,2,FALSE),"0")</f>
        <v>0</v>
      </c>
      <c r="CR52" s="127" t="str">
        <f>IFERROR(VLOOKUP(Table22[[#This Row],[Early Help Referral]],'Lookup Values'!$Y$1:$Z$3,2,FALSE),"0")</f>
        <v>0</v>
      </c>
      <c r="CS52" s="127" t="str">
        <f>IFERROR(VLOOKUP(Table22[[#This Row],[Social Worker]],'Lookup Values'!$Y$1:$Z$3,2,FALSE),"0")</f>
        <v>0</v>
      </c>
      <c r="CT52" s="127" t="str">
        <f>IFERROR(VLOOKUP(Table22[[#This Row],[Exclusion]],'Lookup Values'!$AE$1:$AF$5,2,FALSE),"0")</f>
        <v>0</v>
      </c>
      <c r="CU52" s="127" t="str">
        <f>IFERROR(VLOOKUP(Table22[[#This Row],[Attendance / Absence (&lt;90% PA / &lt;50% SA)]],'Lookup Values'!$AG$1:$AH$4,2,FALSE),"0")</f>
        <v>0</v>
      </c>
      <c r="CV52" s="127" t="str">
        <f>IFERROR(VLOOKUP(Table22[[#This Row],[Multiple School Moves (3+)]],'Lookup Values'!$AI$1:$AJ$3,2,FALSE),"0")</f>
        <v>0</v>
      </c>
      <c r="CW52" s="127" t="str">
        <f>IFERROR(VLOOKUP(Table22[[#This Row],[Pregnancy]],'Lookup Values'!$AK$1:$AL$3,2,FALSE),"0")</f>
        <v>0</v>
      </c>
      <c r="CX52" s="127" t="str">
        <f>IFERROR(VLOOKUP(Table22[[#This Row],[Young Parent]],'Lookup Values'!$AM$1:$AN$3,2,FALSE),"0")</f>
        <v>0</v>
      </c>
      <c r="CY52" s="127" t="str">
        <f>IFERROR(VLOOKUP(Table22[[#This Row],[Young Carer]],'Lookup Values'!$AO$1:$AP$3,2,FALSE),"0")</f>
        <v>0</v>
      </c>
      <c r="CZ52" s="127" t="str">
        <f>IFERROR(VLOOKUP(Table22[[#This Row],[CAMHS Involvement]],'Lookup Values'!$AQ$1:$AR$3,2,FALSE),"0")</f>
        <v>0</v>
      </c>
      <c r="DA52" s="127" t="str">
        <f>IFERROR(VLOOKUP(Table22[[#This Row],[Health Condition]],'Lookup Values'!$AS$1:$AT$3,2,FALSE),"0")</f>
        <v>0</v>
      </c>
      <c r="DB52" s="127" t="str">
        <f>IFERROR(VLOOKUP(Table22[[#This Row],[Substance Misuse ]],'Lookup Values'!$AU$1:$AV$3,2,FALSE),"0")</f>
        <v>0</v>
      </c>
      <c r="DC52" s="127" t="str">
        <f>IFERROR(VLOOKUP(Table22[[#This Row],[YOT supervision]],'Lookup Values'!$AW$1:$AX$3,2,FALSE),"0")</f>
        <v>0</v>
      </c>
      <c r="DD52" s="127" t="str">
        <f>IFERROR(VLOOKUP(Table22[[#This Row],[Previous YOT supervision]],'Lookup Values'!$AY$1:$AZ$3,2,FALSE),"0")</f>
        <v>0</v>
      </c>
      <c r="DE52" s="127" t="str">
        <f>IFERROR(VLOOKUP(Table22[[#This Row],[Custody]],'Lookup Values'!$BA$1:$BB$3,2,FALSE),"0")</f>
        <v>0</v>
      </c>
      <c r="DF52" s="127" t="str">
        <f>IFERROR(VLOOKUP(Table22[[#This Row],[KS2 Eng &amp; Maths Ability Profile HAP/MAP/LAP]],'Lookup Values'!$BC$1:$BD$4,2,FALSE),"0")</f>
        <v>0</v>
      </c>
      <c r="DG52" s="127" t="str">
        <f>IFERROR(VLOOKUP(Table22[[#This Row],[Intended Post 16 Destination]],'Lookup Values'!$BG$1:$BH$12,2,FALSE),"0")</f>
        <v>0</v>
      </c>
      <c r="DH52" s="127" t="str">
        <f>IFERROR(VLOOKUP(Table22[[#This Row],[Application submitted (Y/N or number of applications)]],'Lookup Values'!$BI$1:$BJ$3,2,FALSE),"0")</f>
        <v>0</v>
      </c>
      <c r="DI52" s="127" t="str">
        <f>IFERROR(VLOOKUP(Table22[[#This Row],[Provider Name]],'Lookup Values'!$BK$1:$BL$3,2,FALSE),"0")</f>
        <v>0</v>
      </c>
      <c r="DJ52" s="112"/>
      <c r="DK52" s="127" t="str">
        <f>IFERROR(VLOOKUP(Table22[[#This Row],[Offer received (Y/N)]],'Lookup Values'!$BM$1:$BN$3,2,FALSE),"0")</f>
        <v>0</v>
      </c>
      <c r="DL52" s="127" t="str">
        <f>IFERROR(VLOOKUP(Table22[[#This Row],[Poor Behaviour / Attitude / Motivation]],'Lookup Values'!$BO$1:$BP$4,2,FALSE),"0")</f>
        <v>0</v>
      </c>
      <c r="DM52" s="127" t="str">
        <f>IFERROR(VLOOKUP(Table22[[#This Row],[Other known risk factors (1)]],'Lookup Values'!$BQ$1:$BR$10,2,FALSE),"0")</f>
        <v>0</v>
      </c>
      <c r="DN52" s="128" t="str">
        <f>IFERROR(VLOOKUP(Table22[[#This Row],[Other known risk factors (2)]],'Lookup Values'!$BQ$1:$BR$10,2,FALSE),"0")</f>
        <v>0</v>
      </c>
      <c r="DO52" s="127">
        <f>SUM(Table35[[#This Row],[Gender Score]:[Other known risk factors (2) Score]])</f>
        <v>0</v>
      </c>
      <c r="DP52" s="131" t="str">
        <f>CONCATENATE(Table22[[#This Row],[Generated RONI]],Table22[[#This Row],[School RONI]])</f>
        <v>Very Low</v>
      </c>
      <c r="DQ52" s="106"/>
      <c r="DR52" s="106"/>
      <c r="DS52" s="106"/>
      <c r="DT52" s="106"/>
      <c r="DU52" s="106"/>
      <c r="DV52" s="106"/>
      <c r="DW52" s="106"/>
      <c r="DX52" s="106"/>
      <c r="DY52" s="106"/>
      <c r="DZ52" s="106"/>
      <c r="EA52" s="106"/>
      <c r="EB52" s="106"/>
      <c r="EC52" s="106"/>
      <c r="ED52" s="106"/>
      <c r="EE52" s="106"/>
      <c r="EF52" s="106"/>
      <c r="EG52" s="106"/>
    </row>
    <row r="53" spans="1:137" ht="13" x14ac:dyDescent="0.3">
      <c r="A53" s="118"/>
      <c r="B53" s="126"/>
      <c r="C53" s="119"/>
      <c r="D53" s="119"/>
      <c r="E53" s="119"/>
      <c r="F53" s="119"/>
      <c r="G53" s="119"/>
      <c r="H53" s="120"/>
      <c r="I53" s="101"/>
      <c r="J53" s="121"/>
      <c r="K53" s="101"/>
      <c r="L53" s="101"/>
      <c r="M53" s="121"/>
      <c r="N53" s="120"/>
      <c r="O53" s="121"/>
      <c r="P53" s="140"/>
      <c r="Q53" s="140"/>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3"/>
      <c r="AS53" s="123"/>
      <c r="AT53" s="123"/>
      <c r="AU53" s="139" t="str">
        <f>VLOOKUP(Table35[[#This Row],[Risk Rating Score]],'Lookup Values'!$BS$1:$BT$34,2)</f>
        <v>Very Low</v>
      </c>
      <c r="AV53" s="101"/>
      <c r="AW53" s="139" t="str">
        <f>IFERROR(VLOOKUP(Table35[[#This Row],[RONI Match]],'Lookup Values'!$BU$2:$BV$26,2,FALSE),"")</f>
        <v/>
      </c>
      <c r="AX53" s="141"/>
      <c r="AY53" s="101"/>
      <c r="AZ53" s="123"/>
      <c r="BA53" s="119"/>
      <c r="BB53" s="119"/>
      <c r="BC53" s="119"/>
      <c r="BD53" s="119"/>
      <c r="BE53" s="119"/>
      <c r="BF53" s="119"/>
      <c r="BG53" s="119"/>
      <c r="BH53" s="119"/>
      <c r="BI53" s="122"/>
      <c r="BJ53" s="121"/>
      <c r="BK53" s="121"/>
      <c r="BL53" s="122"/>
      <c r="BM53" s="123"/>
      <c r="BN53" s="106"/>
      <c r="BO53" s="106"/>
      <c r="BP53" s="106"/>
      <c r="BQ53" s="106"/>
      <c r="BR53" s="106"/>
      <c r="BS53" s="106"/>
      <c r="BT53" s="106"/>
      <c r="BU53" s="106"/>
      <c r="BV53" s="106"/>
      <c r="BW53" s="106"/>
      <c r="BX53" s="106"/>
      <c r="BY53" s="106"/>
      <c r="BZ53" s="106"/>
      <c r="CA53" s="106"/>
      <c r="CB53" s="106"/>
      <c r="CC53" s="127" t="str">
        <f>IFERROR(VLOOKUP(Table22[[#This Row],[Gender]],'Lookup Values'!$A$1:$B$5,2,FALSE),"0")</f>
        <v>0</v>
      </c>
      <c r="CD53" s="112"/>
      <c r="CE53" s="127" t="str">
        <f>IFERROR(VLOOKUP(Table22[[#This Row],[Year Group]],'Lookup Values'!$C$1:$D$9,2,FALSE),"0")</f>
        <v>0</v>
      </c>
      <c r="CF53" s="127" t="str">
        <f>IFERROR(VLOOKUP(Table22[[#This Row],[School]],'Lookup Values'!$E$1:$E$22,2,FALSE),"0")</f>
        <v>0</v>
      </c>
      <c r="CG53" s="127" t="str">
        <f>IFERROR(VLOOKUP(Table22[[#This Row],[Attending PRU / AP]],'Lookup Values'!$G$1:$H$3,2,FALSE),"0")</f>
        <v>0</v>
      </c>
      <c r="CH53" s="127" t="str">
        <f>IFERROR(VLOOKUP(Table22[[#This Row],[EHE]],'Lookup Values'!$I$1:$J$3,2,FALSE),"0")</f>
        <v>0</v>
      </c>
      <c r="CI53" s="127" t="str">
        <f>IFERROR(VLOOKUP(Table22[[#This Row],[CME]],'Lookup Values'!$K$1:$L$3,2,FALSE),"0")</f>
        <v>0</v>
      </c>
      <c r="CJ53" s="129" t="str">
        <f>IFERROR(VLOOKUP(Table22[[#This Row],[Ethnicity]],'Ethnicity codes'!$H$1:$J$101,3,FALSE),"")</f>
        <v/>
      </c>
      <c r="CK53" s="127" t="str">
        <f>IFERROR(VLOOKUP(Table35[[#This Row],[Ethnicity2]],'Lookup Values'!$M$1:$N$23,2,FALSE),"0")</f>
        <v>0</v>
      </c>
      <c r="CL53" s="127" t="str">
        <f>IFERROR(VLOOKUP(Table35[[#This Row],[Ethnicity2]],'Lookup Values'!$O$1:$P$3,2,FALSE),"0")</f>
        <v>0</v>
      </c>
      <c r="CM53" s="127" t="str">
        <f>IFERROR(VLOOKUP(Table22[[#This Row],[EAL]],'Lookup Values'!$Q$1:$R$3,2,FALSE),"0")</f>
        <v>0</v>
      </c>
      <c r="CN53" s="127" t="str">
        <f>IFERROR(VLOOKUP(Table22[[#This Row],[SEND]],'Lookup Values'!$S$1:$T$6,2,FALSE),"0")</f>
        <v>0</v>
      </c>
      <c r="CO53" s="127" t="str">
        <f>IFERROR(VLOOKUP(Table22[[#This Row],[Pupil Premium]],'Lookup Values'!$U$1:$V$3,2,FALSE),"0")</f>
        <v>0</v>
      </c>
      <c r="CP53" s="127" t="str">
        <f>IFERROR(VLOOKUP(Table22[[#This Row],[LAC / Care Leaver]],'Lookup Values'!$W$1:$X$3,2,FALSE),"0")</f>
        <v>0</v>
      </c>
      <c r="CQ53" s="127" t="str">
        <f>IFERROR(VLOOKUP(Table22[[#This Row],[CP / CIN]],'Lookup Values'!$Y$1:$Z$3,2,FALSE),"0")</f>
        <v>0</v>
      </c>
      <c r="CR53" s="127" t="str">
        <f>IFERROR(VLOOKUP(Table22[[#This Row],[Early Help Referral]],'Lookup Values'!$Y$1:$Z$3,2,FALSE),"0")</f>
        <v>0</v>
      </c>
      <c r="CS53" s="127" t="str">
        <f>IFERROR(VLOOKUP(Table22[[#This Row],[Social Worker]],'Lookup Values'!$Y$1:$Z$3,2,FALSE),"0")</f>
        <v>0</v>
      </c>
      <c r="CT53" s="127" t="str">
        <f>IFERROR(VLOOKUP(Table22[[#This Row],[Exclusion]],'Lookup Values'!$AE$1:$AF$5,2,FALSE),"0")</f>
        <v>0</v>
      </c>
      <c r="CU53" s="127" t="str">
        <f>IFERROR(VLOOKUP(Table22[[#This Row],[Attendance / Absence (&lt;90% PA / &lt;50% SA)]],'Lookup Values'!$AG$1:$AH$4,2,FALSE),"0")</f>
        <v>0</v>
      </c>
      <c r="CV53" s="127" t="str">
        <f>IFERROR(VLOOKUP(Table22[[#This Row],[Multiple School Moves (3+)]],'Lookup Values'!$AI$1:$AJ$3,2,FALSE),"0")</f>
        <v>0</v>
      </c>
      <c r="CW53" s="127" t="str">
        <f>IFERROR(VLOOKUP(Table22[[#This Row],[Pregnancy]],'Lookup Values'!$AK$1:$AL$3,2,FALSE),"0")</f>
        <v>0</v>
      </c>
      <c r="CX53" s="127" t="str">
        <f>IFERROR(VLOOKUP(Table22[[#This Row],[Young Parent]],'Lookup Values'!$AM$1:$AN$3,2,FALSE),"0")</f>
        <v>0</v>
      </c>
      <c r="CY53" s="127" t="str">
        <f>IFERROR(VLOOKUP(Table22[[#This Row],[Young Carer]],'Lookup Values'!$AO$1:$AP$3,2,FALSE),"0")</f>
        <v>0</v>
      </c>
      <c r="CZ53" s="127" t="str">
        <f>IFERROR(VLOOKUP(Table22[[#This Row],[CAMHS Involvement]],'Lookup Values'!$AQ$1:$AR$3,2,FALSE),"0")</f>
        <v>0</v>
      </c>
      <c r="DA53" s="127" t="str">
        <f>IFERROR(VLOOKUP(Table22[[#This Row],[Health Condition]],'Lookup Values'!$AS$1:$AT$3,2,FALSE),"0")</f>
        <v>0</v>
      </c>
      <c r="DB53" s="127" t="str">
        <f>IFERROR(VLOOKUP(Table22[[#This Row],[Substance Misuse ]],'Lookup Values'!$AU$1:$AV$3,2,FALSE),"0")</f>
        <v>0</v>
      </c>
      <c r="DC53" s="127" t="str">
        <f>IFERROR(VLOOKUP(Table22[[#This Row],[YOT supervision]],'Lookup Values'!$AW$1:$AX$3,2,FALSE),"0")</f>
        <v>0</v>
      </c>
      <c r="DD53" s="127" t="str">
        <f>IFERROR(VLOOKUP(Table22[[#This Row],[Previous YOT supervision]],'Lookup Values'!$AY$1:$AZ$3,2,FALSE),"0")</f>
        <v>0</v>
      </c>
      <c r="DE53" s="127" t="str">
        <f>IFERROR(VLOOKUP(Table22[[#This Row],[Custody]],'Lookup Values'!$BA$1:$BB$3,2,FALSE),"0")</f>
        <v>0</v>
      </c>
      <c r="DF53" s="127" t="str">
        <f>IFERROR(VLOOKUP(Table22[[#This Row],[KS2 Eng &amp; Maths Ability Profile HAP/MAP/LAP]],'Lookup Values'!$BC$1:$BD$4,2,FALSE),"0")</f>
        <v>0</v>
      </c>
      <c r="DG53" s="127" t="str">
        <f>IFERROR(VLOOKUP(Table22[[#This Row],[Intended Post 16 Destination]],'Lookup Values'!$BG$1:$BH$12,2,FALSE),"0")</f>
        <v>0</v>
      </c>
      <c r="DH53" s="127" t="str">
        <f>IFERROR(VLOOKUP(Table22[[#This Row],[Application submitted (Y/N or number of applications)]],'Lookup Values'!$BI$1:$BJ$3,2,FALSE),"0")</f>
        <v>0</v>
      </c>
      <c r="DI53" s="127" t="str">
        <f>IFERROR(VLOOKUP(Table22[[#This Row],[Provider Name]],'Lookup Values'!$BK$1:$BL$3,2,FALSE),"0")</f>
        <v>0</v>
      </c>
      <c r="DJ53" s="112"/>
      <c r="DK53" s="127" t="str">
        <f>IFERROR(VLOOKUP(Table22[[#This Row],[Offer received (Y/N)]],'Lookup Values'!$BM$1:$BN$3,2,FALSE),"0")</f>
        <v>0</v>
      </c>
      <c r="DL53" s="127" t="str">
        <f>IFERROR(VLOOKUP(Table22[[#This Row],[Poor Behaviour / Attitude / Motivation]],'Lookup Values'!$BO$1:$BP$4,2,FALSE),"0")</f>
        <v>0</v>
      </c>
      <c r="DM53" s="127" t="str">
        <f>IFERROR(VLOOKUP(Table22[[#This Row],[Other known risk factors (1)]],'Lookup Values'!$BQ$1:$BR$10,2,FALSE),"0")</f>
        <v>0</v>
      </c>
      <c r="DN53" s="128" t="str">
        <f>IFERROR(VLOOKUP(Table22[[#This Row],[Other known risk factors (2)]],'Lookup Values'!$BQ$1:$BR$10,2,FALSE),"0")</f>
        <v>0</v>
      </c>
      <c r="DO53" s="127">
        <f>SUM(Table35[[#This Row],[Gender Score]:[Other known risk factors (2) Score]])</f>
        <v>0</v>
      </c>
      <c r="DP53" s="131" t="str">
        <f>CONCATENATE(Table22[[#This Row],[Generated RONI]],Table22[[#This Row],[School RONI]])</f>
        <v>Very Low</v>
      </c>
      <c r="DQ53" s="106"/>
      <c r="DR53" s="106"/>
      <c r="DS53" s="106"/>
      <c r="DT53" s="106"/>
      <c r="DU53" s="106"/>
      <c r="DV53" s="106"/>
      <c r="DW53" s="106"/>
      <c r="DX53" s="106"/>
      <c r="DY53" s="106"/>
      <c r="DZ53" s="106"/>
      <c r="EA53" s="106"/>
      <c r="EB53" s="106"/>
      <c r="EC53" s="106"/>
      <c r="ED53" s="106"/>
      <c r="EE53" s="106"/>
      <c r="EF53" s="106"/>
      <c r="EG53" s="106"/>
    </row>
    <row r="54" spans="1:137" ht="13" x14ac:dyDescent="0.3">
      <c r="A54" s="118"/>
      <c r="B54" s="126"/>
      <c r="C54" s="119"/>
      <c r="D54" s="119"/>
      <c r="E54" s="119"/>
      <c r="F54" s="119"/>
      <c r="G54" s="119"/>
      <c r="H54" s="120"/>
      <c r="I54" s="101"/>
      <c r="J54" s="121"/>
      <c r="K54" s="101"/>
      <c r="L54" s="101"/>
      <c r="M54" s="121"/>
      <c r="N54" s="120"/>
      <c r="O54" s="121"/>
      <c r="P54" s="140"/>
      <c r="Q54" s="140"/>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3"/>
      <c r="AS54" s="123"/>
      <c r="AT54" s="123"/>
      <c r="AU54" s="139" t="str">
        <f>VLOOKUP(Table35[[#This Row],[Risk Rating Score]],'Lookup Values'!$BS$1:$BT$34,2)</f>
        <v>Very Low</v>
      </c>
      <c r="AV54" s="101"/>
      <c r="AW54" s="139" t="str">
        <f>IFERROR(VLOOKUP(Table35[[#This Row],[RONI Match]],'Lookup Values'!$BU$2:$BV$26,2,FALSE),"")</f>
        <v/>
      </c>
      <c r="AX54" s="141"/>
      <c r="AY54" s="101"/>
      <c r="AZ54" s="123"/>
      <c r="BA54" s="119"/>
      <c r="BB54" s="119"/>
      <c r="BC54" s="119"/>
      <c r="BD54" s="119"/>
      <c r="BE54" s="119"/>
      <c r="BF54" s="119"/>
      <c r="BG54" s="119"/>
      <c r="BH54" s="119"/>
      <c r="BI54" s="122"/>
      <c r="BJ54" s="121"/>
      <c r="BK54" s="121"/>
      <c r="BL54" s="122"/>
      <c r="BM54" s="123"/>
      <c r="BN54" s="106"/>
      <c r="BO54" s="106"/>
      <c r="BP54" s="106"/>
      <c r="BQ54" s="106"/>
      <c r="BR54" s="106"/>
      <c r="BS54" s="106"/>
      <c r="BT54" s="106"/>
      <c r="BU54" s="106"/>
      <c r="BV54" s="106"/>
      <c r="BW54" s="106"/>
      <c r="BX54" s="106"/>
      <c r="BY54" s="106"/>
      <c r="BZ54" s="106"/>
      <c r="CA54" s="106"/>
      <c r="CB54" s="106"/>
      <c r="CC54" s="127" t="str">
        <f>IFERROR(VLOOKUP(Table22[[#This Row],[Gender]],'Lookup Values'!$A$1:$B$5,2,FALSE),"0")</f>
        <v>0</v>
      </c>
      <c r="CD54" s="112"/>
      <c r="CE54" s="127" t="str">
        <f>IFERROR(VLOOKUP(Table22[[#This Row],[Year Group]],'Lookup Values'!$C$1:$D$9,2,FALSE),"0")</f>
        <v>0</v>
      </c>
      <c r="CF54" s="127" t="str">
        <f>IFERROR(VLOOKUP(Table22[[#This Row],[School]],'Lookup Values'!$E$1:$E$22,2,FALSE),"0")</f>
        <v>0</v>
      </c>
      <c r="CG54" s="127" t="str">
        <f>IFERROR(VLOOKUP(Table22[[#This Row],[Attending PRU / AP]],'Lookup Values'!$G$1:$H$3,2,FALSE),"0")</f>
        <v>0</v>
      </c>
      <c r="CH54" s="127" t="str">
        <f>IFERROR(VLOOKUP(Table22[[#This Row],[EHE]],'Lookup Values'!$I$1:$J$3,2,FALSE),"0")</f>
        <v>0</v>
      </c>
      <c r="CI54" s="127" t="str">
        <f>IFERROR(VLOOKUP(Table22[[#This Row],[CME]],'Lookup Values'!$K$1:$L$3,2,FALSE),"0")</f>
        <v>0</v>
      </c>
      <c r="CJ54" s="129" t="str">
        <f>IFERROR(VLOOKUP(Table22[[#This Row],[Ethnicity]],'Ethnicity codes'!$H$1:$J$101,3,FALSE),"")</f>
        <v/>
      </c>
      <c r="CK54" s="127" t="str">
        <f>IFERROR(VLOOKUP(Table35[[#This Row],[Ethnicity2]],'Lookup Values'!$M$1:$N$23,2,FALSE),"0")</f>
        <v>0</v>
      </c>
      <c r="CL54" s="127" t="str">
        <f>IFERROR(VLOOKUP(Table35[[#This Row],[Ethnicity2]],'Lookup Values'!$O$1:$P$3,2,FALSE),"0")</f>
        <v>0</v>
      </c>
      <c r="CM54" s="127" t="str">
        <f>IFERROR(VLOOKUP(Table22[[#This Row],[EAL]],'Lookup Values'!$Q$1:$R$3,2,FALSE),"0")</f>
        <v>0</v>
      </c>
      <c r="CN54" s="127" t="str">
        <f>IFERROR(VLOOKUP(Table22[[#This Row],[SEND]],'Lookup Values'!$S$1:$T$6,2,FALSE),"0")</f>
        <v>0</v>
      </c>
      <c r="CO54" s="127" t="str">
        <f>IFERROR(VLOOKUP(Table22[[#This Row],[Pupil Premium]],'Lookup Values'!$U$1:$V$3,2,FALSE),"0")</f>
        <v>0</v>
      </c>
      <c r="CP54" s="127" t="str">
        <f>IFERROR(VLOOKUP(Table22[[#This Row],[LAC / Care Leaver]],'Lookup Values'!$W$1:$X$3,2,FALSE),"0")</f>
        <v>0</v>
      </c>
      <c r="CQ54" s="127" t="str">
        <f>IFERROR(VLOOKUP(Table22[[#This Row],[CP / CIN]],'Lookup Values'!$Y$1:$Z$3,2,FALSE),"0")</f>
        <v>0</v>
      </c>
      <c r="CR54" s="127" t="str">
        <f>IFERROR(VLOOKUP(Table22[[#This Row],[Early Help Referral]],'Lookup Values'!$Y$1:$Z$3,2,FALSE),"0")</f>
        <v>0</v>
      </c>
      <c r="CS54" s="127" t="str">
        <f>IFERROR(VLOOKUP(Table22[[#This Row],[Social Worker]],'Lookup Values'!$Y$1:$Z$3,2,FALSE),"0")</f>
        <v>0</v>
      </c>
      <c r="CT54" s="127" t="str">
        <f>IFERROR(VLOOKUP(Table22[[#This Row],[Exclusion]],'Lookup Values'!$AE$1:$AF$5,2,FALSE),"0")</f>
        <v>0</v>
      </c>
      <c r="CU54" s="127" t="str">
        <f>IFERROR(VLOOKUP(Table22[[#This Row],[Attendance / Absence (&lt;90% PA / &lt;50% SA)]],'Lookup Values'!$AG$1:$AH$4,2,FALSE),"0")</f>
        <v>0</v>
      </c>
      <c r="CV54" s="127" t="str">
        <f>IFERROR(VLOOKUP(Table22[[#This Row],[Multiple School Moves (3+)]],'Lookup Values'!$AI$1:$AJ$3,2,FALSE),"0")</f>
        <v>0</v>
      </c>
      <c r="CW54" s="127" t="str">
        <f>IFERROR(VLOOKUP(Table22[[#This Row],[Pregnancy]],'Lookup Values'!$AK$1:$AL$3,2,FALSE),"0")</f>
        <v>0</v>
      </c>
      <c r="CX54" s="127" t="str">
        <f>IFERROR(VLOOKUP(Table22[[#This Row],[Young Parent]],'Lookup Values'!$AM$1:$AN$3,2,FALSE),"0")</f>
        <v>0</v>
      </c>
      <c r="CY54" s="127" t="str">
        <f>IFERROR(VLOOKUP(Table22[[#This Row],[Young Carer]],'Lookup Values'!$AO$1:$AP$3,2,FALSE),"0")</f>
        <v>0</v>
      </c>
      <c r="CZ54" s="127" t="str">
        <f>IFERROR(VLOOKUP(Table22[[#This Row],[CAMHS Involvement]],'Lookup Values'!$AQ$1:$AR$3,2,FALSE),"0")</f>
        <v>0</v>
      </c>
      <c r="DA54" s="127" t="str">
        <f>IFERROR(VLOOKUP(Table22[[#This Row],[Health Condition]],'Lookup Values'!$AS$1:$AT$3,2,FALSE),"0")</f>
        <v>0</v>
      </c>
      <c r="DB54" s="127" t="str">
        <f>IFERROR(VLOOKUP(Table22[[#This Row],[Substance Misuse ]],'Lookup Values'!$AU$1:$AV$3,2,FALSE),"0")</f>
        <v>0</v>
      </c>
      <c r="DC54" s="127" t="str">
        <f>IFERROR(VLOOKUP(Table22[[#This Row],[YOT supervision]],'Lookup Values'!$AW$1:$AX$3,2,FALSE),"0")</f>
        <v>0</v>
      </c>
      <c r="DD54" s="127" t="str">
        <f>IFERROR(VLOOKUP(Table22[[#This Row],[Previous YOT supervision]],'Lookup Values'!$AY$1:$AZ$3,2,FALSE),"0")</f>
        <v>0</v>
      </c>
      <c r="DE54" s="127" t="str">
        <f>IFERROR(VLOOKUP(Table22[[#This Row],[Custody]],'Lookup Values'!$BA$1:$BB$3,2,FALSE),"0")</f>
        <v>0</v>
      </c>
      <c r="DF54" s="127" t="str">
        <f>IFERROR(VLOOKUP(Table22[[#This Row],[KS2 Eng &amp; Maths Ability Profile HAP/MAP/LAP]],'Lookup Values'!$BC$1:$BD$4,2,FALSE),"0")</f>
        <v>0</v>
      </c>
      <c r="DG54" s="127" t="str">
        <f>IFERROR(VLOOKUP(Table22[[#This Row],[Intended Post 16 Destination]],'Lookup Values'!$BG$1:$BH$12,2,FALSE),"0")</f>
        <v>0</v>
      </c>
      <c r="DH54" s="127" t="str">
        <f>IFERROR(VLOOKUP(Table22[[#This Row],[Application submitted (Y/N or number of applications)]],'Lookup Values'!$BI$1:$BJ$3,2,FALSE),"0")</f>
        <v>0</v>
      </c>
      <c r="DI54" s="127" t="str">
        <f>IFERROR(VLOOKUP(Table22[[#This Row],[Provider Name]],'Lookup Values'!$BK$1:$BL$3,2,FALSE),"0")</f>
        <v>0</v>
      </c>
      <c r="DJ54" s="112"/>
      <c r="DK54" s="127" t="str">
        <f>IFERROR(VLOOKUP(Table22[[#This Row],[Offer received (Y/N)]],'Lookup Values'!$BM$1:$BN$3,2,FALSE),"0")</f>
        <v>0</v>
      </c>
      <c r="DL54" s="127" t="str">
        <f>IFERROR(VLOOKUP(Table22[[#This Row],[Poor Behaviour / Attitude / Motivation]],'Lookup Values'!$BO$1:$BP$4,2,FALSE),"0")</f>
        <v>0</v>
      </c>
      <c r="DM54" s="127" t="str">
        <f>IFERROR(VLOOKUP(Table22[[#This Row],[Other known risk factors (1)]],'Lookup Values'!$BQ$1:$BR$10,2,FALSE),"0")</f>
        <v>0</v>
      </c>
      <c r="DN54" s="128" t="str">
        <f>IFERROR(VLOOKUP(Table22[[#This Row],[Other known risk factors (2)]],'Lookup Values'!$BQ$1:$BR$10,2,FALSE),"0")</f>
        <v>0</v>
      </c>
      <c r="DO54" s="127">
        <f>SUM(Table35[[#This Row],[Gender Score]:[Other known risk factors (2) Score]])</f>
        <v>0</v>
      </c>
      <c r="DP54" s="131" t="str">
        <f>CONCATENATE(Table22[[#This Row],[Generated RONI]],Table22[[#This Row],[School RONI]])</f>
        <v>Very Low</v>
      </c>
      <c r="DQ54" s="106"/>
      <c r="DR54" s="106"/>
      <c r="DS54" s="106"/>
      <c r="DT54" s="106"/>
      <c r="DU54" s="106"/>
      <c r="DV54" s="106"/>
      <c r="DW54" s="106"/>
      <c r="DX54" s="106"/>
      <c r="DY54" s="106"/>
      <c r="DZ54" s="106"/>
      <c r="EA54" s="106"/>
      <c r="EB54" s="106"/>
      <c r="EC54" s="106"/>
      <c r="ED54" s="106"/>
      <c r="EE54" s="106"/>
      <c r="EF54" s="106"/>
      <c r="EG54" s="106"/>
    </row>
    <row r="55" spans="1:137" ht="13" x14ac:dyDescent="0.3">
      <c r="A55" s="118"/>
      <c r="B55" s="126"/>
      <c r="C55" s="119"/>
      <c r="D55" s="119"/>
      <c r="E55" s="119"/>
      <c r="F55" s="119"/>
      <c r="G55" s="119"/>
      <c r="H55" s="120"/>
      <c r="I55" s="101"/>
      <c r="J55" s="121"/>
      <c r="K55" s="101"/>
      <c r="L55" s="101"/>
      <c r="M55" s="121"/>
      <c r="N55" s="120"/>
      <c r="O55" s="121"/>
      <c r="P55" s="140"/>
      <c r="Q55" s="140"/>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3"/>
      <c r="AS55" s="123"/>
      <c r="AT55" s="123"/>
      <c r="AU55" s="139" t="str">
        <f>VLOOKUP(Table35[[#This Row],[Risk Rating Score]],'Lookup Values'!$BS$1:$BT$34,2)</f>
        <v>Very Low</v>
      </c>
      <c r="AV55" s="101"/>
      <c r="AW55" s="139" t="str">
        <f>IFERROR(VLOOKUP(Table35[[#This Row],[RONI Match]],'Lookup Values'!$BU$2:$BV$26,2,FALSE),"")</f>
        <v/>
      </c>
      <c r="AX55" s="141"/>
      <c r="AY55" s="101"/>
      <c r="AZ55" s="123"/>
      <c r="BA55" s="119"/>
      <c r="BB55" s="119"/>
      <c r="BC55" s="119"/>
      <c r="BD55" s="119"/>
      <c r="BE55" s="119"/>
      <c r="BF55" s="119"/>
      <c r="BG55" s="119"/>
      <c r="BH55" s="119"/>
      <c r="BI55" s="122"/>
      <c r="BJ55" s="121"/>
      <c r="BK55" s="121"/>
      <c r="BL55" s="122"/>
      <c r="BM55" s="123"/>
      <c r="BN55" s="106"/>
      <c r="BO55" s="106"/>
      <c r="BP55" s="106"/>
      <c r="BQ55" s="106"/>
      <c r="BR55" s="106"/>
      <c r="BS55" s="106"/>
      <c r="BT55" s="106"/>
      <c r="BU55" s="106"/>
      <c r="BV55" s="106"/>
      <c r="BW55" s="106"/>
      <c r="BX55" s="106"/>
      <c r="BY55" s="106"/>
      <c r="BZ55" s="106"/>
      <c r="CA55" s="106"/>
      <c r="CB55" s="106"/>
      <c r="CC55" s="127" t="str">
        <f>IFERROR(VLOOKUP(Table22[[#This Row],[Gender]],'Lookup Values'!$A$1:$B$5,2,FALSE),"0")</f>
        <v>0</v>
      </c>
      <c r="CD55" s="112"/>
      <c r="CE55" s="127" t="str">
        <f>IFERROR(VLOOKUP(Table22[[#This Row],[Year Group]],'Lookup Values'!$C$1:$D$9,2,FALSE),"0")</f>
        <v>0</v>
      </c>
      <c r="CF55" s="127" t="str">
        <f>IFERROR(VLOOKUP(Table22[[#This Row],[School]],'Lookup Values'!$E$1:$E$22,2,FALSE),"0")</f>
        <v>0</v>
      </c>
      <c r="CG55" s="127" t="str">
        <f>IFERROR(VLOOKUP(Table22[[#This Row],[Attending PRU / AP]],'Lookup Values'!$G$1:$H$3,2,FALSE),"0")</f>
        <v>0</v>
      </c>
      <c r="CH55" s="127" t="str">
        <f>IFERROR(VLOOKUP(Table22[[#This Row],[EHE]],'Lookup Values'!$I$1:$J$3,2,FALSE),"0")</f>
        <v>0</v>
      </c>
      <c r="CI55" s="127" t="str">
        <f>IFERROR(VLOOKUP(Table22[[#This Row],[CME]],'Lookup Values'!$K$1:$L$3,2,FALSE),"0")</f>
        <v>0</v>
      </c>
      <c r="CJ55" s="129" t="str">
        <f>IFERROR(VLOOKUP(Table22[[#This Row],[Ethnicity]],'Ethnicity codes'!$H$1:$J$101,3,FALSE),"")</f>
        <v/>
      </c>
      <c r="CK55" s="127" t="str">
        <f>IFERROR(VLOOKUP(Table35[[#This Row],[Ethnicity2]],'Lookup Values'!$M$1:$N$23,2,FALSE),"0")</f>
        <v>0</v>
      </c>
      <c r="CL55" s="127" t="str">
        <f>IFERROR(VLOOKUP(Table35[[#This Row],[Ethnicity2]],'Lookup Values'!$O$1:$P$3,2,FALSE),"0")</f>
        <v>0</v>
      </c>
      <c r="CM55" s="127" t="str">
        <f>IFERROR(VLOOKUP(Table22[[#This Row],[EAL]],'Lookup Values'!$Q$1:$R$3,2,FALSE),"0")</f>
        <v>0</v>
      </c>
      <c r="CN55" s="127" t="str">
        <f>IFERROR(VLOOKUP(Table22[[#This Row],[SEND]],'Lookup Values'!$S$1:$T$6,2,FALSE),"0")</f>
        <v>0</v>
      </c>
      <c r="CO55" s="127" t="str">
        <f>IFERROR(VLOOKUP(Table22[[#This Row],[Pupil Premium]],'Lookup Values'!$U$1:$V$3,2,FALSE),"0")</f>
        <v>0</v>
      </c>
      <c r="CP55" s="127" t="str">
        <f>IFERROR(VLOOKUP(Table22[[#This Row],[LAC / Care Leaver]],'Lookup Values'!$W$1:$X$3,2,FALSE),"0")</f>
        <v>0</v>
      </c>
      <c r="CQ55" s="127" t="str">
        <f>IFERROR(VLOOKUP(Table22[[#This Row],[CP / CIN]],'Lookup Values'!$Y$1:$Z$3,2,FALSE),"0")</f>
        <v>0</v>
      </c>
      <c r="CR55" s="127" t="str">
        <f>IFERROR(VLOOKUP(Table22[[#This Row],[Early Help Referral]],'Lookup Values'!$Y$1:$Z$3,2,FALSE),"0")</f>
        <v>0</v>
      </c>
      <c r="CS55" s="127" t="str">
        <f>IFERROR(VLOOKUP(Table22[[#This Row],[Social Worker]],'Lookup Values'!$Y$1:$Z$3,2,FALSE),"0")</f>
        <v>0</v>
      </c>
      <c r="CT55" s="127" t="str">
        <f>IFERROR(VLOOKUP(Table22[[#This Row],[Exclusion]],'Lookup Values'!$AE$1:$AF$5,2,FALSE),"0")</f>
        <v>0</v>
      </c>
      <c r="CU55" s="127" t="str">
        <f>IFERROR(VLOOKUP(Table22[[#This Row],[Attendance / Absence (&lt;90% PA / &lt;50% SA)]],'Lookup Values'!$AG$1:$AH$4,2,FALSE),"0")</f>
        <v>0</v>
      </c>
      <c r="CV55" s="127" t="str">
        <f>IFERROR(VLOOKUP(Table22[[#This Row],[Multiple School Moves (3+)]],'Lookup Values'!$AI$1:$AJ$3,2,FALSE),"0")</f>
        <v>0</v>
      </c>
      <c r="CW55" s="127" t="str">
        <f>IFERROR(VLOOKUP(Table22[[#This Row],[Pregnancy]],'Lookup Values'!$AK$1:$AL$3,2,FALSE),"0")</f>
        <v>0</v>
      </c>
      <c r="CX55" s="127" t="str">
        <f>IFERROR(VLOOKUP(Table22[[#This Row],[Young Parent]],'Lookup Values'!$AM$1:$AN$3,2,FALSE),"0")</f>
        <v>0</v>
      </c>
      <c r="CY55" s="127" t="str">
        <f>IFERROR(VLOOKUP(Table22[[#This Row],[Young Carer]],'Lookup Values'!$AO$1:$AP$3,2,FALSE),"0")</f>
        <v>0</v>
      </c>
      <c r="CZ55" s="127" t="str">
        <f>IFERROR(VLOOKUP(Table22[[#This Row],[CAMHS Involvement]],'Lookup Values'!$AQ$1:$AR$3,2,FALSE),"0")</f>
        <v>0</v>
      </c>
      <c r="DA55" s="127" t="str">
        <f>IFERROR(VLOOKUP(Table22[[#This Row],[Health Condition]],'Lookup Values'!$AS$1:$AT$3,2,FALSE),"0")</f>
        <v>0</v>
      </c>
      <c r="DB55" s="127" t="str">
        <f>IFERROR(VLOOKUP(Table22[[#This Row],[Substance Misuse ]],'Lookup Values'!$AU$1:$AV$3,2,FALSE),"0")</f>
        <v>0</v>
      </c>
      <c r="DC55" s="127" t="str">
        <f>IFERROR(VLOOKUP(Table22[[#This Row],[YOT supervision]],'Lookup Values'!$AW$1:$AX$3,2,FALSE),"0")</f>
        <v>0</v>
      </c>
      <c r="DD55" s="127" t="str">
        <f>IFERROR(VLOOKUP(Table22[[#This Row],[Previous YOT supervision]],'Lookup Values'!$AY$1:$AZ$3,2,FALSE),"0")</f>
        <v>0</v>
      </c>
      <c r="DE55" s="127" t="str">
        <f>IFERROR(VLOOKUP(Table22[[#This Row],[Custody]],'Lookup Values'!$BA$1:$BB$3,2,FALSE),"0")</f>
        <v>0</v>
      </c>
      <c r="DF55" s="127" t="str">
        <f>IFERROR(VLOOKUP(Table22[[#This Row],[KS2 Eng &amp; Maths Ability Profile HAP/MAP/LAP]],'Lookup Values'!$BC$1:$BD$4,2,FALSE),"0")</f>
        <v>0</v>
      </c>
      <c r="DG55" s="127" t="str">
        <f>IFERROR(VLOOKUP(Table22[[#This Row],[Intended Post 16 Destination]],'Lookup Values'!$BG$1:$BH$12,2,FALSE),"0")</f>
        <v>0</v>
      </c>
      <c r="DH55" s="127" t="str">
        <f>IFERROR(VLOOKUP(Table22[[#This Row],[Application submitted (Y/N or number of applications)]],'Lookup Values'!$BI$1:$BJ$3,2,FALSE),"0")</f>
        <v>0</v>
      </c>
      <c r="DI55" s="127" t="str">
        <f>IFERROR(VLOOKUP(Table22[[#This Row],[Provider Name]],'Lookup Values'!$BK$1:$BL$3,2,FALSE),"0")</f>
        <v>0</v>
      </c>
      <c r="DJ55" s="112"/>
      <c r="DK55" s="127" t="str">
        <f>IFERROR(VLOOKUP(Table22[[#This Row],[Offer received (Y/N)]],'Lookup Values'!$BM$1:$BN$3,2,FALSE),"0")</f>
        <v>0</v>
      </c>
      <c r="DL55" s="127" t="str">
        <f>IFERROR(VLOOKUP(Table22[[#This Row],[Poor Behaviour / Attitude / Motivation]],'Lookup Values'!$BO$1:$BP$4,2,FALSE),"0")</f>
        <v>0</v>
      </c>
      <c r="DM55" s="127" t="str">
        <f>IFERROR(VLOOKUP(Table22[[#This Row],[Other known risk factors (1)]],'Lookup Values'!$BQ$1:$BR$10,2,FALSE),"0")</f>
        <v>0</v>
      </c>
      <c r="DN55" s="128" t="str">
        <f>IFERROR(VLOOKUP(Table22[[#This Row],[Other known risk factors (2)]],'Lookup Values'!$BQ$1:$BR$10,2,FALSE),"0")</f>
        <v>0</v>
      </c>
      <c r="DO55" s="127">
        <f>SUM(Table35[[#This Row],[Gender Score]:[Other known risk factors (2) Score]])</f>
        <v>0</v>
      </c>
      <c r="DP55" s="131" t="str">
        <f>CONCATENATE(Table22[[#This Row],[Generated RONI]],Table22[[#This Row],[School RONI]])</f>
        <v>Very Low</v>
      </c>
      <c r="DQ55" s="106"/>
      <c r="DR55" s="106"/>
      <c r="DS55" s="106"/>
      <c r="DT55" s="106"/>
      <c r="DU55" s="106"/>
      <c r="DV55" s="106"/>
      <c r="DW55" s="106"/>
      <c r="DX55" s="106"/>
      <c r="DY55" s="106"/>
      <c r="DZ55" s="106"/>
      <c r="EA55" s="106"/>
      <c r="EB55" s="106"/>
      <c r="EC55" s="106"/>
      <c r="ED55" s="106"/>
      <c r="EE55" s="106"/>
      <c r="EF55" s="106"/>
      <c r="EG55" s="106"/>
    </row>
    <row r="56" spans="1:137" ht="13" x14ac:dyDescent="0.3">
      <c r="A56" s="118"/>
      <c r="B56" s="126"/>
      <c r="C56" s="119"/>
      <c r="D56" s="119"/>
      <c r="E56" s="119"/>
      <c r="F56" s="119"/>
      <c r="G56" s="119"/>
      <c r="H56" s="120"/>
      <c r="I56" s="101"/>
      <c r="J56" s="121"/>
      <c r="K56" s="101"/>
      <c r="L56" s="101"/>
      <c r="M56" s="121"/>
      <c r="N56" s="120"/>
      <c r="O56" s="121"/>
      <c r="P56" s="140"/>
      <c r="Q56" s="140"/>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3"/>
      <c r="AS56" s="123"/>
      <c r="AT56" s="123"/>
      <c r="AU56" s="139" t="str">
        <f>VLOOKUP(Table35[[#This Row],[Risk Rating Score]],'Lookup Values'!$BS$1:$BT$34,2)</f>
        <v>Very Low</v>
      </c>
      <c r="AV56" s="101"/>
      <c r="AW56" s="139" t="str">
        <f>IFERROR(VLOOKUP(Table35[[#This Row],[RONI Match]],'Lookup Values'!$BU$2:$BV$26,2,FALSE),"")</f>
        <v/>
      </c>
      <c r="AX56" s="141"/>
      <c r="AY56" s="101"/>
      <c r="AZ56" s="123"/>
      <c r="BA56" s="119"/>
      <c r="BB56" s="119"/>
      <c r="BC56" s="119"/>
      <c r="BD56" s="119"/>
      <c r="BE56" s="119"/>
      <c r="BF56" s="119"/>
      <c r="BG56" s="119"/>
      <c r="BH56" s="119"/>
      <c r="BI56" s="122"/>
      <c r="BJ56" s="121"/>
      <c r="BK56" s="121"/>
      <c r="BL56" s="122"/>
      <c r="BM56" s="123"/>
      <c r="BN56" s="106"/>
      <c r="BO56" s="106"/>
      <c r="BP56" s="106"/>
      <c r="BQ56" s="106"/>
      <c r="BR56" s="106"/>
      <c r="BS56" s="106"/>
      <c r="BT56" s="106"/>
      <c r="BU56" s="106"/>
      <c r="BV56" s="106"/>
      <c r="BW56" s="106"/>
      <c r="BX56" s="106"/>
      <c r="BY56" s="106"/>
      <c r="BZ56" s="106"/>
      <c r="CA56" s="106"/>
      <c r="CB56" s="106"/>
      <c r="CC56" s="127" t="str">
        <f>IFERROR(VLOOKUP(Table22[[#This Row],[Gender]],'Lookup Values'!$A$1:$B$5,2,FALSE),"0")</f>
        <v>0</v>
      </c>
      <c r="CD56" s="112"/>
      <c r="CE56" s="127" t="str">
        <f>IFERROR(VLOOKUP(Table22[[#This Row],[Year Group]],'Lookup Values'!$C$1:$D$9,2,FALSE),"0")</f>
        <v>0</v>
      </c>
      <c r="CF56" s="127" t="str">
        <f>IFERROR(VLOOKUP(Table22[[#This Row],[School]],'Lookup Values'!$E$1:$E$22,2,FALSE),"0")</f>
        <v>0</v>
      </c>
      <c r="CG56" s="127" t="str">
        <f>IFERROR(VLOOKUP(Table22[[#This Row],[Attending PRU / AP]],'Lookup Values'!$G$1:$H$3,2,FALSE),"0")</f>
        <v>0</v>
      </c>
      <c r="CH56" s="127" t="str">
        <f>IFERROR(VLOOKUP(Table22[[#This Row],[EHE]],'Lookup Values'!$I$1:$J$3,2,FALSE),"0")</f>
        <v>0</v>
      </c>
      <c r="CI56" s="127" t="str">
        <f>IFERROR(VLOOKUP(Table22[[#This Row],[CME]],'Lookup Values'!$K$1:$L$3,2,FALSE),"0")</f>
        <v>0</v>
      </c>
      <c r="CJ56" s="129" t="str">
        <f>IFERROR(VLOOKUP(Table22[[#This Row],[Ethnicity]],'Ethnicity codes'!$H$1:$J$101,3,FALSE),"")</f>
        <v/>
      </c>
      <c r="CK56" s="127" t="str">
        <f>IFERROR(VLOOKUP(Table35[[#This Row],[Ethnicity2]],'Lookup Values'!$M$1:$N$23,2,FALSE),"0")</f>
        <v>0</v>
      </c>
      <c r="CL56" s="127" t="str">
        <f>IFERROR(VLOOKUP(Table35[[#This Row],[Ethnicity2]],'Lookup Values'!$O$1:$P$3,2,FALSE),"0")</f>
        <v>0</v>
      </c>
      <c r="CM56" s="127" t="str">
        <f>IFERROR(VLOOKUP(Table22[[#This Row],[EAL]],'Lookup Values'!$Q$1:$R$3,2,FALSE),"0")</f>
        <v>0</v>
      </c>
      <c r="CN56" s="127" t="str">
        <f>IFERROR(VLOOKUP(Table22[[#This Row],[SEND]],'Lookup Values'!$S$1:$T$6,2,FALSE),"0")</f>
        <v>0</v>
      </c>
      <c r="CO56" s="127" t="str">
        <f>IFERROR(VLOOKUP(Table22[[#This Row],[Pupil Premium]],'Lookup Values'!$U$1:$V$3,2,FALSE),"0")</f>
        <v>0</v>
      </c>
      <c r="CP56" s="127" t="str">
        <f>IFERROR(VLOOKUP(Table22[[#This Row],[LAC / Care Leaver]],'Lookup Values'!$W$1:$X$3,2,FALSE),"0")</f>
        <v>0</v>
      </c>
      <c r="CQ56" s="127" t="str">
        <f>IFERROR(VLOOKUP(Table22[[#This Row],[CP / CIN]],'Lookup Values'!$Y$1:$Z$3,2,FALSE),"0")</f>
        <v>0</v>
      </c>
      <c r="CR56" s="127" t="str">
        <f>IFERROR(VLOOKUP(Table22[[#This Row],[Early Help Referral]],'Lookup Values'!$Y$1:$Z$3,2,FALSE),"0")</f>
        <v>0</v>
      </c>
      <c r="CS56" s="127" t="str">
        <f>IFERROR(VLOOKUP(Table22[[#This Row],[Social Worker]],'Lookup Values'!$Y$1:$Z$3,2,FALSE),"0")</f>
        <v>0</v>
      </c>
      <c r="CT56" s="127" t="str">
        <f>IFERROR(VLOOKUP(Table22[[#This Row],[Exclusion]],'Lookup Values'!$AE$1:$AF$5,2,FALSE),"0")</f>
        <v>0</v>
      </c>
      <c r="CU56" s="127" t="str">
        <f>IFERROR(VLOOKUP(Table22[[#This Row],[Attendance / Absence (&lt;90% PA / &lt;50% SA)]],'Lookup Values'!$AG$1:$AH$4,2,FALSE),"0")</f>
        <v>0</v>
      </c>
      <c r="CV56" s="127" t="str">
        <f>IFERROR(VLOOKUP(Table22[[#This Row],[Multiple School Moves (3+)]],'Lookup Values'!$AI$1:$AJ$3,2,FALSE),"0")</f>
        <v>0</v>
      </c>
      <c r="CW56" s="127" t="str">
        <f>IFERROR(VLOOKUP(Table22[[#This Row],[Pregnancy]],'Lookup Values'!$AK$1:$AL$3,2,FALSE),"0")</f>
        <v>0</v>
      </c>
      <c r="CX56" s="127" t="str">
        <f>IFERROR(VLOOKUP(Table22[[#This Row],[Young Parent]],'Lookup Values'!$AM$1:$AN$3,2,FALSE),"0")</f>
        <v>0</v>
      </c>
      <c r="CY56" s="127" t="str">
        <f>IFERROR(VLOOKUP(Table22[[#This Row],[Young Carer]],'Lookup Values'!$AO$1:$AP$3,2,FALSE),"0")</f>
        <v>0</v>
      </c>
      <c r="CZ56" s="127" t="str">
        <f>IFERROR(VLOOKUP(Table22[[#This Row],[CAMHS Involvement]],'Lookup Values'!$AQ$1:$AR$3,2,FALSE),"0")</f>
        <v>0</v>
      </c>
      <c r="DA56" s="127" t="str">
        <f>IFERROR(VLOOKUP(Table22[[#This Row],[Health Condition]],'Lookup Values'!$AS$1:$AT$3,2,FALSE),"0")</f>
        <v>0</v>
      </c>
      <c r="DB56" s="127" t="str">
        <f>IFERROR(VLOOKUP(Table22[[#This Row],[Substance Misuse ]],'Lookup Values'!$AU$1:$AV$3,2,FALSE),"0")</f>
        <v>0</v>
      </c>
      <c r="DC56" s="127" t="str">
        <f>IFERROR(VLOOKUP(Table22[[#This Row],[YOT supervision]],'Lookup Values'!$AW$1:$AX$3,2,FALSE),"0")</f>
        <v>0</v>
      </c>
      <c r="DD56" s="127" t="str">
        <f>IFERROR(VLOOKUP(Table22[[#This Row],[Previous YOT supervision]],'Lookup Values'!$AY$1:$AZ$3,2,FALSE),"0")</f>
        <v>0</v>
      </c>
      <c r="DE56" s="127" t="str">
        <f>IFERROR(VLOOKUP(Table22[[#This Row],[Custody]],'Lookup Values'!$BA$1:$BB$3,2,FALSE),"0")</f>
        <v>0</v>
      </c>
      <c r="DF56" s="127" t="str">
        <f>IFERROR(VLOOKUP(Table22[[#This Row],[KS2 Eng &amp; Maths Ability Profile HAP/MAP/LAP]],'Lookup Values'!$BC$1:$BD$4,2,FALSE),"0")</f>
        <v>0</v>
      </c>
      <c r="DG56" s="127" t="str">
        <f>IFERROR(VLOOKUP(Table22[[#This Row],[Intended Post 16 Destination]],'Lookup Values'!$BG$1:$BH$12,2,FALSE),"0")</f>
        <v>0</v>
      </c>
      <c r="DH56" s="127" t="str">
        <f>IFERROR(VLOOKUP(Table22[[#This Row],[Application submitted (Y/N or number of applications)]],'Lookup Values'!$BI$1:$BJ$3,2,FALSE),"0")</f>
        <v>0</v>
      </c>
      <c r="DI56" s="127" t="str">
        <f>IFERROR(VLOOKUP(Table22[[#This Row],[Provider Name]],'Lookup Values'!$BK$1:$BL$3,2,FALSE),"0")</f>
        <v>0</v>
      </c>
      <c r="DJ56" s="112"/>
      <c r="DK56" s="127" t="str">
        <f>IFERROR(VLOOKUP(Table22[[#This Row],[Offer received (Y/N)]],'Lookup Values'!$BM$1:$BN$3,2,FALSE),"0")</f>
        <v>0</v>
      </c>
      <c r="DL56" s="127" t="str">
        <f>IFERROR(VLOOKUP(Table22[[#This Row],[Poor Behaviour / Attitude / Motivation]],'Lookup Values'!$BO$1:$BP$4,2,FALSE),"0")</f>
        <v>0</v>
      </c>
      <c r="DM56" s="127" t="str">
        <f>IFERROR(VLOOKUP(Table22[[#This Row],[Other known risk factors (1)]],'Lookup Values'!$BQ$1:$BR$10,2,FALSE),"0")</f>
        <v>0</v>
      </c>
      <c r="DN56" s="128" t="str">
        <f>IFERROR(VLOOKUP(Table22[[#This Row],[Other known risk factors (2)]],'Lookup Values'!$BQ$1:$BR$10,2,FALSE),"0")</f>
        <v>0</v>
      </c>
      <c r="DO56" s="127">
        <f>SUM(Table35[[#This Row],[Gender Score]:[Other known risk factors (2) Score]])</f>
        <v>0</v>
      </c>
      <c r="DP56" s="131" t="str">
        <f>CONCATENATE(Table22[[#This Row],[Generated RONI]],Table22[[#This Row],[School RONI]])</f>
        <v>Very Low</v>
      </c>
      <c r="DQ56" s="106"/>
      <c r="DR56" s="106"/>
      <c r="DS56" s="106"/>
      <c r="DT56" s="106"/>
      <c r="DU56" s="106"/>
      <c r="DV56" s="106"/>
      <c r="DW56" s="106"/>
      <c r="DX56" s="106"/>
      <c r="DY56" s="106"/>
      <c r="DZ56" s="106"/>
      <c r="EA56" s="106"/>
      <c r="EB56" s="106"/>
      <c r="EC56" s="106"/>
      <c r="ED56" s="106"/>
      <c r="EE56" s="106"/>
      <c r="EF56" s="106"/>
      <c r="EG56" s="106"/>
    </row>
    <row r="57" spans="1:137" ht="13" x14ac:dyDescent="0.3">
      <c r="A57" s="118"/>
      <c r="B57" s="126"/>
      <c r="C57" s="119"/>
      <c r="D57" s="119"/>
      <c r="E57" s="119"/>
      <c r="F57" s="119"/>
      <c r="G57" s="119"/>
      <c r="H57" s="120"/>
      <c r="I57" s="101"/>
      <c r="J57" s="121"/>
      <c r="K57" s="101"/>
      <c r="L57" s="101"/>
      <c r="M57" s="121"/>
      <c r="N57" s="120"/>
      <c r="O57" s="121"/>
      <c r="P57" s="140"/>
      <c r="Q57" s="140"/>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3"/>
      <c r="AS57" s="123"/>
      <c r="AT57" s="123"/>
      <c r="AU57" s="139" t="str">
        <f>VLOOKUP(Table35[[#This Row],[Risk Rating Score]],'Lookup Values'!$BS$1:$BT$34,2)</f>
        <v>Very Low</v>
      </c>
      <c r="AV57" s="101"/>
      <c r="AW57" s="139" t="str">
        <f>IFERROR(VLOOKUP(Table35[[#This Row],[RONI Match]],'Lookup Values'!$BU$2:$BV$26,2,FALSE),"")</f>
        <v/>
      </c>
      <c r="AX57" s="141"/>
      <c r="AY57" s="101"/>
      <c r="AZ57" s="123"/>
      <c r="BA57" s="119"/>
      <c r="BB57" s="119"/>
      <c r="BC57" s="119"/>
      <c r="BD57" s="119"/>
      <c r="BE57" s="119"/>
      <c r="BF57" s="119"/>
      <c r="BG57" s="119"/>
      <c r="BH57" s="119"/>
      <c r="BI57" s="122"/>
      <c r="BJ57" s="121"/>
      <c r="BK57" s="121"/>
      <c r="BL57" s="122"/>
      <c r="BM57" s="123"/>
      <c r="BN57" s="106"/>
      <c r="BO57" s="106"/>
      <c r="BP57" s="106"/>
      <c r="BQ57" s="106"/>
      <c r="BR57" s="106"/>
      <c r="BS57" s="106"/>
      <c r="BT57" s="106"/>
      <c r="BU57" s="106"/>
      <c r="BV57" s="106"/>
      <c r="BW57" s="106"/>
      <c r="BX57" s="106"/>
      <c r="BY57" s="106"/>
      <c r="BZ57" s="106"/>
      <c r="CA57" s="106"/>
      <c r="CB57" s="106"/>
      <c r="CC57" s="127" t="str">
        <f>IFERROR(VLOOKUP(Table22[[#This Row],[Gender]],'Lookup Values'!$A$1:$B$5,2,FALSE),"0")</f>
        <v>0</v>
      </c>
      <c r="CD57" s="112"/>
      <c r="CE57" s="127" t="str">
        <f>IFERROR(VLOOKUP(Table22[[#This Row],[Year Group]],'Lookup Values'!$C$1:$D$9,2,FALSE),"0")</f>
        <v>0</v>
      </c>
      <c r="CF57" s="127" t="str">
        <f>IFERROR(VLOOKUP(Table22[[#This Row],[School]],'Lookup Values'!$E$1:$E$22,2,FALSE),"0")</f>
        <v>0</v>
      </c>
      <c r="CG57" s="127" t="str">
        <f>IFERROR(VLOOKUP(Table22[[#This Row],[Attending PRU / AP]],'Lookup Values'!$G$1:$H$3,2,FALSE),"0")</f>
        <v>0</v>
      </c>
      <c r="CH57" s="127" t="str">
        <f>IFERROR(VLOOKUP(Table22[[#This Row],[EHE]],'Lookup Values'!$I$1:$J$3,2,FALSE),"0")</f>
        <v>0</v>
      </c>
      <c r="CI57" s="127" t="str">
        <f>IFERROR(VLOOKUP(Table22[[#This Row],[CME]],'Lookup Values'!$K$1:$L$3,2,FALSE),"0")</f>
        <v>0</v>
      </c>
      <c r="CJ57" s="129" t="str">
        <f>IFERROR(VLOOKUP(Table22[[#This Row],[Ethnicity]],'Ethnicity codes'!$H$1:$J$101,3,FALSE),"")</f>
        <v/>
      </c>
      <c r="CK57" s="127" t="str">
        <f>IFERROR(VLOOKUP(Table35[[#This Row],[Ethnicity2]],'Lookup Values'!$M$1:$N$23,2,FALSE),"0")</f>
        <v>0</v>
      </c>
      <c r="CL57" s="127" t="str">
        <f>IFERROR(VLOOKUP(Table35[[#This Row],[Ethnicity2]],'Lookup Values'!$O$1:$P$3,2,FALSE),"0")</f>
        <v>0</v>
      </c>
      <c r="CM57" s="127" t="str">
        <f>IFERROR(VLOOKUP(Table22[[#This Row],[EAL]],'Lookup Values'!$Q$1:$R$3,2,FALSE),"0")</f>
        <v>0</v>
      </c>
      <c r="CN57" s="127" t="str">
        <f>IFERROR(VLOOKUP(Table22[[#This Row],[SEND]],'Lookup Values'!$S$1:$T$6,2,FALSE),"0")</f>
        <v>0</v>
      </c>
      <c r="CO57" s="127" t="str">
        <f>IFERROR(VLOOKUP(Table22[[#This Row],[Pupil Premium]],'Lookup Values'!$U$1:$V$3,2,FALSE),"0")</f>
        <v>0</v>
      </c>
      <c r="CP57" s="127" t="str">
        <f>IFERROR(VLOOKUP(Table22[[#This Row],[LAC / Care Leaver]],'Lookup Values'!$W$1:$X$3,2,FALSE),"0")</f>
        <v>0</v>
      </c>
      <c r="CQ57" s="127" t="str">
        <f>IFERROR(VLOOKUP(Table22[[#This Row],[CP / CIN]],'Lookup Values'!$Y$1:$Z$3,2,FALSE),"0")</f>
        <v>0</v>
      </c>
      <c r="CR57" s="127" t="str">
        <f>IFERROR(VLOOKUP(Table22[[#This Row],[Early Help Referral]],'Lookup Values'!$Y$1:$Z$3,2,FALSE),"0")</f>
        <v>0</v>
      </c>
      <c r="CS57" s="127" t="str">
        <f>IFERROR(VLOOKUP(Table22[[#This Row],[Social Worker]],'Lookup Values'!$Y$1:$Z$3,2,FALSE),"0")</f>
        <v>0</v>
      </c>
      <c r="CT57" s="127" t="str">
        <f>IFERROR(VLOOKUP(Table22[[#This Row],[Exclusion]],'Lookup Values'!$AE$1:$AF$5,2,FALSE),"0")</f>
        <v>0</v>
      </c>
      <c r="CU57" s="127" t="str">
        <f>IFERROR(VLOOKUP(Table22[[#This Row],[Attendance / Absence (&lt;90% PA / &lt;50% SA)]],'Lookup Values'!$AG$1:$AH$4,2,FALSE),"0")</f>
        <v>0</v>
      </c>
      <c r="CV57" s="127" t="str">
        <f>IFERROR(VLOOKUP(Table22[[#This Row],[Multiple School Moves (3+)]],'Lookup Values'!$AI$1:$AJ$3,2,FALSE),"0")</f>
        <v>0</v>
      </c>
      <c r="CW57" s="127" t="str">
        <f>IFERROR(VLOOKUP(Table22[[#This Row],[Pregnancy]],'Lookup Values'!$AK$1:$AL$3,2,FALSE),"0")</f>
        <v>0</v>
      </c>
      <c r="CX57" s="127" t="str">
        <f>IFERROR(VLOOKUP(Table22[[#This Row],[Young Parent]],'Lookup Values'!$AM$1:$AN$3,2,FALSE),"0")</f>
        <v>0</v>
      </c>
      <c r="CY57" s="127" t="str">
        <f>IFERROR(VLOOKUP(Table22[[#This Row],[Young Carer]],'Lookup Values'!$AO$1:$AP$3,2,FALSE),"0")</f>
        <v>0</v>
      </c>
      <c r="CZ57" s="127" t="str">
        <f>IFERROR(VLOOKUP(Table22[[#This Row],[CAMHS Involvement]],'Lookup Values'!$AQ$1:$AR$3,2,FALSE),"0")</f>
        <v>0</v>
      </c>
      <c r="DA57" s="127" t="str">
        <f>IFERROR(VLOOKUP(Table22[[#This Row],[Health Condition]],'Lookup Values'!$AS$1:$AT$3,2,FALSE),"0")</f>
        <v>0</v>
      </c>
      <c r="DB57" s="127" t="str">
        <f>IFERROR(VLOOKUP(Table22[[#This Row],[Substance Misuse ]],'Lookup Values'!$AU$1:$AV$3,2,FALSE),"0")</f>
        <v>0</v>
      </c>
      <c r="DC57" s="127" t="str">
        <f>IFERROR(VLOOKUP(Table22[[#This Row],[YOT supervision]],'Lookup Values'!$AW$1:$AX$3,2,FALSE),"0")</f>
        <v>0</v>
      </c>
      <c r="DD57" s="127" t="str">
        <f>IFERROR(VLOOKUP(Table22[[#This Row],[Previous YOT supervision]],'Lookup Values'!$AY$1:$AZ$3,2,FALSE),"0")</f>
        <v>0</v>
      </c>
      <c r="DE57" s="127" t="str">
        <f>IFERROR(VLOOKUP(Table22[[#This Row],[Custody]],'Lookup Values'!$BA$1:$BB$3,2,FALSE),"0")</f>
        <v>0</v>
      </c>
      <c r="DF57" s="127" t="str">
        <f>IFERROR(VLOOKUP(Table22[[#This Row],[KS2 Eng &amp; Maths Ability Profile HAP/MAP/LAP]],'Lookup Values'!$BC$1:$BD$4,2,FALSE),"0")</f>
        <v>0</v>
      </c>
      <c r="DG57" s="127" t="str">
        <f>IFERROR(VLOOKUP(Table22[[#This Row],[Intended Post 16 Destination]],'Lookup Values'!$BG$1:$BH$12,2,FALSE),"0")</f>
        <v>0</v>
      </c>
      <c r="DH57" s="127" t="str">
        <f>IFERROR(VLOOKUP(Table22[[#This Row],[Application submitted (Y/N or number of applications)]],'Lookup Values'!$BI$1:$BJ$3,2,FALSE),"0")</f>
        <v>0</v>
      </c>
      <c r="DI57" s="127" t="str">
        <f>IFERROR(VLOOKUP(Table22[[#This Row],[Provider Name]],'Lookup Values'!$BK$1:$BL$3,2,FALSE),"0")</f>
        <v>0</v>
      </c>
      <c r="DJ57" s="112"/>
      <c r="DK57" s="127" t="str">
        <f>IFERROR(VLOOKUP(Table22[[#This Row],[Offer received (Y/N)]],'Lookup Values'!$BM$1:$BN$3,2,FALSE),"0")</f>
        <v>0</v>
      </c>
      <c r="DL57" s="127" t="str">
        <f>IFERROR(VLOOKUP(Table22[[#This Row],[Poor Behaviour / Attitude / Motivation]],'Lookup Values'!$BO$1:$BP$4,2,FALSE),"0")</f>
        <v>0</v>
      </c>
      <c r="DM57" s="127" t="str">
        <f>IFERROR(VLOOKUP(Table22[[#This Row],[Other known risk factors (1)]],'Lookup Values'!$BQ$1:$BR$10,2,FALSE),"0")</f>
        <v>0</v>
      </c>
      <c r="DN57" s="128" t="str">
        <f>IFERROR(VLOOKUP(Table22[[#This Row],[Other known risk factors (2)]],'Lookup Values'!$BQ$1:$BR$10,2,FALSE),"0")</f>
        <v>0</v>
      </c>
      <c r="DO57" s="127">
        <f>SUM(Table35[[#This Row],[Gender Score]:[Other known risk factors (2) Score]])</f>
        <v>0</v>
      </c>
      <c r="DP57" s="131" t="str">
        <f>CONCATENATE(Table22[[#This Row],[Generated RONI]],Table22[[#This Row],[School RONI]])</f>
        <v>Very Low</v>
      </c>
      <c r="DQ57" s="106"/>
      <c r="DR57" s="106"/>
      <c r="DS57" s="106"/>
      <c r="DT57" s="106"/>
      <c r="DU57" s="106"/>
      <c r="DV57" s="106"/>
      <c r="DW57" s="106"/>
      <c r="DX57" s="106"/>
      <c r="DY57" s="106"/>
      <c r="DZ57" s="106"/>
      <c r="EA57" s="106"/>
      <c r="EB57" s="106"/>
      <c r="EC57" s="106"/>
      <c r="ED57" s="106"/>
      <c r="EE57" s="106"/>
      <c r="EF57" s="106"/>
      <c r="EG57" s="106"/>
    </row>
    <row r="58" spans="1:137" ht="13" x14ac:dyDescent="0.3">
      <c r="A58" s="118"/>
      <c r="B58" s="126"/>
      <c r="C58" s="119"/>
      <c r="D58" s="119"/>
      <c r="E58" s="119"/>
      <c r="F58" s="119"/>
      <c r="G58" s="119"/>
      <c r="H58" s="120"/>
      <c r="I58" s="101"/>
      <c r="J58" s="121"/>
      <c r="K58" s="101"/>
      <c r="L58" s="101"/>
      <c r="M58" s="121"/>
      <c r="N58" s="120"/>
      <c r="O58" s="121"/>
      <c r="P58" s="140"/>
      <c r="Q58" s="140"/>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3"/>
      <c r="AS58" s="123"/>
      <c r="AT58" s="123"/>
      <c r="AU58" s="139" t="str">
        <f>VLOOKUP(Table35[[#This Row],[Risk Rating Score]],'Lookup Values'!$BS$1:$BT$34,2)</f>
        <v>Very Low</v>
      </c>
      <c r="AV58" s="101"/>
      <c r="AW58" s="139" t="str">
        <f>IFERROR(VLOOKUP(Table35[[#This Row],[RONI Match]],'Lookup Values'!$BU$2:$BV$26,2,FALSE),"")</f>
        <v/>
      </c>
      <c r="AX58" s="141"/>
      <c r="AY58" s="101"/>
      <c r="AZ58" s="123"/>
      <c r="BA58" s="119"/>
      <c r="BB58" s="119"/>
      <c r="BC58" s="119"/>
      <c r="BD58" s="119"/>
      <c r="BE58" s="119"/>
      <c r="BF58" s="119"/>
      <c r="BG58" s="119"/>
      <c r="BH58" s="119"/>
      <c r="BI58" s="122"/>
      <c r="BJ58" s="121"/>
      <c r="BK58" s="121"/>
      <c r="BL58" s="122"/>
      <c r="BM58" s="123"/>
      <c r="BN58" s="106"/>
      <c r="BO58" s="106"/>
      <c r="BP58" s="106"/>
      <c r="BQ58" s="106"/>
      <c r="BR58" s="106"/>
      <c r="BS58" s="106"/>
      <c r="BT58" s="106"/>
      <c r="BU58" s="106"/>
      <c r="BV58" s="106"/>
      <c r="BW58" s="106"/>
      <c r="BX58" s="106"/>
      <c r="BY58" s="106"/>
      <c r="BZ58" s="106"/>
      <c r="CA58" s="106"/>
      <c r="CB58" s="106"/>
      <c r="CC58" s="127" t="str">
        <f>IFERROR(VLOOKUP(Table22[[#This Row],[Gender]],'Lookup Values'!$A$1:$B$5,2,FALSE),"0")</f>
        <v>0</v>
      </c>
      <c r="CD58" s="112"/>
      <c r="CE58" s="127" t="str">
        <f>IFERROR(VLOOKUP(Table22[[#This Row],[Year Group]],'Lookup Values'!$C$1:$D$9,2,FALSE),"0")</f>
        <v>0</v>
      </c>
      <c r="CF58" s="127" t="str">
        <f>IFERROR(VLOOKUP(Table22[[#This Row],[School]],'Lookup Values'!$E$1:$E$22,2,FALSE),"0")</f>
        <v>0</v>
      </c>
      <c r="CG58" s="127" t="str">
        <f>IFERROR(VLOOKUP(Table22[[#This Row],[Attending PRU / AP]],'Lookup Values'!$G$1:$H$3,2,FALSE),"0")</f>
        <v>0</v>
      </c>
      <c r="CH58" s="127" t="str">
        <f>IFERROR(VLOOKUP(Table22[[#This Row],[EHE]],'Lookup Values'!$I$1:$J$3,2,FALSE),"0")</f>
        <v>0</v>
      </c>
      <c r="CI58" s="127" t="str">
        <f>IFERROR(VLOOKUP(Table22[[#This Row],[CME]],'Lookup Values'!$K$1:$L$3,2,FALSE),"0")</f>
        <v>0</v>
      </c>
      <c r="CJ58" s="129" t="str">
        <f>IFERROR(VLOOKUP(Table22[[#This Row],[Ethnicity]],'Ethnicity codes'!$H$1:$J$101,3,FALSE),"")</f>
        <v/>
      </c>
      <c r="CK58" s="127" t="str">
        <f>IFERROR(VLOOKUP(Table35[[#This Row],[Ethnicity2]],'Lookup Values'!$M$1:$N$23,2,FALSE),"0")</f>
        <v>0</v>
      </c>
      <c r="CL58" s="127" t="str">
        <f>IFERROR(VLOOKUP(Table35[[#This Row],[Ethnicity2]],'Lookup Values'!$O$1:$P$3,2,FALSE),"0")</f>
        <v>0</v>
      </c>
      <c r="CM58" s="127" t="str">
        <f>IFERROR(VLOOKUP(Table22[[#This Row],[EAL]],'Lookup Values'!$Q$1:$R$3,2,FALSE),"0")</f>
        <v>0</v>
      </c>
      <c r="CN58" s="127" t="str">
        <f>IFERROR(VLOOKUP(Table22[[#This Row],[SEND]],'Lookup Values'!$S$1:$T$6,2,FALSE),"0")</f>
        <v>0</v>
      </c>
      <c r="CO58" s="127" t="str">
        <f>IFERROR(VLOOKUP(Table22[[#This Row],[Pupil Premium]],'Lookup Values'!$U$1:$V$3,2,FALSE),"0")</f>
        <v>0</v>
      </c>
      <c r="CP58" s="127" t="str">
        <f>IFERROR(VLOOKUP(Table22[[#This Row],[LAC / Care Leaver]],'Lookup Values'!$W$1:$X$3,2,FALSE),"0")</f>
        <v>0</v>
      </c>
      <c r="CQ58" s="127" t="str">
        <f>IFERROR(VLOOKUP(Table22[[#This Row],[CP / CIN]],'Lookup Values'!$Y$1:$Z$3,2,FALSE),"0")</f>
        <v>0</v>
      </c>
      <c r="CR58" s="127" t="str">
        <f>IFERROR(VLOOKUP(Table22[[#This Row],[Early Help Referral]],'Lookup Values'!$Y$1:$Z$3,2,FALSE),"0")</f>
        <v>0</v>
      </c>
      <c r="CS58" s="127" t="str">
        <f>IFERROR(VLOOKUP(Table22[[#This Row],[Social Worker]],'Lookup Values'!$Y$1:$Z$3,2,FALSE),"0")</f>
        <v>0</v>
      </c>
      <c r="CT58" s="127" t="str">
        <f>IFERROR(VLOOKUP(Table22[[#This Row],[Exclusion]],'Lookup Values'!$AE$1:$AF$5,2,FALSE),"0")</f>
        <v>0</v>
      </c>
      <c r="CU58" s="127" t="str">
        <f>IFERROR(VLOOKUP(Table22[[#This Row],[Attendance / Absence (&lt;90% PA / &lt;50% SA)]],'Lookup Values'!$AG$1:$AH$4,2,FALSE),"0")</f>
        <v>0</v>
      </c>
      <c r="CV58" s="127" t="str">
        <f>IFERROR(VLOOKUP(Table22[[#This Row],[Multiple School Moves (3+)]],'Lookup Values'!$AI$1:$AJ$3,2,FALSE),"0")</f>
        <v>0</v>
      </c>
      <c r="CW58" s="127" t="str">
        <f>IFERROR(VLOOKUP(Table22[[#This Row],[Pregnancy]],'Lookup Values'!$AK$1:$AL$3,2,FALSE),"0")</f>
        <v>0</v>
      </c>
      <c r="CX58" s="127" t="str">
        <f>IFERROR(VLOOKUP(Table22[[#This Row],[Young Parent]],'Lookup Values'!$AM$1:$AN$3,2,FALSE),"0")</f>
        <v>0</v>
      </c>
      <c r="CY58" s="127" t="str">
        <f>IFERROR(VLOOKUP(Table22[[#This Row],[Young Carer]],'Lookup Values'!$AO$1:$AP$3,2,FALSE),"0")</f>
        <v>0</v>
      </c>
      <c r="CZ58" s="127" t="str">
        <f>IFERROR(VLOOKUP(Table22[[#This Row],[CAMHS Involvement]],'Lookup Values'!$AQ$1:$AR$3,2,FALSE),"0")</f>
        <v>0</v>
      </c>
      <c r="DA58" s="127" t="str">
        <f>IFERROR(VLOOKUP(Table22[[#This Row],[Health Condition]],'Lookup Values'!$AS$1:$AT$3,2,FALSE),"0")</f>
        <v>0</v>
      </c>
      <c r="DB58" s="127" t="str">
        <f>IFERROR(VLOOKUP(Table22[[#This Row],[Substance Misuse ]],'Lookup Values'!$AU$1:$AV$3,2,FALSE),"0")</f>
        <v>0</v>
      </c>
      <c r="DC58" s="127" t="str">
        <f>IFERROR(VLOOKUP(Table22[[#This Row],[YOT supervision]],'Lookup Values'!$AW$1:$AX$3,2,FALSE),"0")</f>
        <v>0</v>
      </c>
      <c r="DD58" s="127" t="str">
        <f>IFERROR(VLOOKUP(Table22[[#This Row],[Previous YOT supervision]],'Lookup Values'!$AY$1:$AZ$3,2,FALSE),"0")</f>
        <v>0</v>
      </c>
      <c r="DE58" s="127" t="str">
        <f>IFERROR(VLOOKUP(Table22[[#This Row],[Custody]],'Lookup Values'!$BA$1:$BB$3,2,FALSE),"0")</f>
        <v>0</v>
      </c>
      <c r="DF58" s="127" t="str">
        <f>IFERROR(VLOOKUP(Table22[[#This Row],[KS2 Eng &amp; Maths Ability Profile HAP/MAP/LAP]],'Lookup Values'!$BC$1:$BD$4,2,FALSE),"0")</f>
        <v>0</v>
      </c>
      <c r="DG58" s="127" t="str">
        <f>IFERROR(VLOOKUP(Table22[[#This Row],[Intended Post 16 Destination]],'Lookup Values'!$BG$1:$BH$12,2,FALSE),"0")</f>
        <v>0</v>
      </c>
      <c r="DH58" s="127" t="str">
        <f>IFERROR(VLOOKUP(Table22[[#This Row],[Application submitted (Y/N or number of applications)]],'Lookup Values'!$BI$1:$BJ$3,2,FALSE),"0")</f>
        <v>0</v>
      </c>
      <c r="DI58" s="127" t="str">
        <f>IFERROR(VLOOKUP(Table22[[#This Row],[Provider Name]],'Lookup Values'!$BK$1:$BL$3,2,FALSE),"0")</f>
        <v>0</v>
      </c>
      <c r="DJ58" s="112"/>
      <c r="DK58" s="127" t="str">
        <f>IFERROR(VLOOKUP(Table22[[#This Row],[Offer received (Y/N)]],'Lookup Values'!$BM$1:$BN$3,2,FALSE),"0")</f>
        <v>0</v>
      </c>
      <c r="DL58" s="127" t="str">
        <f>IFERROR(VLOOKUP(Table22[[#This Row],[Poor Behaviour / Attitude / Motivation]],'Lookup Values'!$BO$1:$BP$4,2,FALSE),"0")</f>
        <v>0</v>
      </c>
      <c r="DM58" s="127" t="str">
        <f>IFERROR(VLOOKUP(Table22[[#This Row],[Other known risk factors (1)]],'Lookup Values'!$BQ$1:$BR$10,2,FALSE),"0")</f>
        <v>0</v>
      </c>
      <c r="DN58" s="128" t="str">
        <f>IFERROR(VLOOKUP(Table22[[#This Row],[Other known risk factors (2)]],'Lookup Values'!$BQ$1:$BR$10,2,FALSE),"0")</f>
        <v>0</v>
      </c>
      <c r="DO58" s="127">
        <f>SUM(Table35[[#This Row],[Gender Score]:[Other known risk factors (2) Score]])</f>
        <v>0</v>
      </c>
      <c r="DP58" s="131" t="str">
        <f>CONCATENATE(Table22[[#This Row],[Generated RONI]],Table22[[#This Row],[School RONI]])</f>
        <v>Very Low</v>
      </c>
      <c r="DQ58" s="106"/>
      <c r="DR58" s="106"/>
      <c r="DS58" s="106"/>
      <c r="DT58" s="106"/>
      <c r="DU58" s="106"/>
      <c r="DV58" s="106"/>
      <c r="DW58" s="106"/>
      <c r="DX58" s="106"/>
      <c r="DY58" s="106"/>
      <c r="DZ58" s="106"/>
      <c r="EA58" s="106"/>
      <c r="EB58" s="106"/>
      <c r="EC58" s="106"/>
      <c r="ED58" s="106"/>
      <c r="EE58" s="106"/>
      <c r="EF58" s="106"/>
      <c r="EG58" s="106"/>
    </row>
    <row r="59" spans="1:137" ht="13" x14ac:dyDescent="0.3">
      <c r="A59" s="118"/>
      <c r="B59" s="126"/>
      <c r="C59" s="119"/>
      <c r="D59" s="119"/>
      <c r="E59" s="119"/>
      <c r="F59" s="119"/>
      <c r="G59" s="119"/>
      <c r="H59" s="120"/>
      <c r="I59" s="101"/>
      <c r="J59" s="121"/>
      <c r="K59" s="101"/>
      <c r="L59" s="101"/>
      <c r="M59" s="121"/>
      <c r="N59" s="120"/>
      <c r="O59" s="121"/>
      <c r="P59" s="140"/>
      <c r="Q59" s="140"/>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3"/>
      <c r="AS59" s="123"/>
      <c r="AT59" s="123"/>
      <c r="AU59" s="139" t="str">
        <f>VLOOKUP(Table35[[#This Row],[Risk Rating Score]],'Lookup Values'!$BS$1:$BT$34,2)</f>
        <v>Very Low</v>
      </c>
      <c r="AV59" s="101"/>
      <c r="AW59" s="139" t="str">
        <f>IFERROR(VLOOKUP(Table35[[#This Row],[RONI Match]],'Lookup Values'!$BU$2:$BV$26,2,FALSE),"")</f>
        <v/>
      </c>
      <c r="AX59" s="141"/>
      <c r="AY59" s="101"/>
      <c r="AZ59" s="123"/>
      <c r="BA59" s="119"/>
      <c r="BB59" s="119"/>
      <c r="BC59" s="119"/>
      <c r="BD59" s="119"/>
      <c r="BE59" s="119"/>
      <c r="BF59" s="119"/>
      <c r="BG59" s="119"/>
      <c r="BH59" s="119"/>
      <c r="BI59" s="122"/>
      <c r="BJ59" s="121"/>
      <c r="BK59" s="121"/>
      <c r="BL59" s="122"/>
      <c r="BM59" s="123"/>
      <c r="BN59" s="106"/>
      <c r="BO59" s="106"/>
      <c r="BP59" s="106"/>
      <c r="BQ59" s="106"/>
      <c r="BR59" s="106"/>
      <c r="BS59" s="106"/>
      <c r="BT59" s="106"/>
      <c r="BU59" s="106"/>
      <c r="BV59" s="106"/>
      <c r="BW59" s="106"/>
      <c r="BX59" s="106"/>
      <c r="BY59" s="106"/>
      <c r="BZ59" s="106"/>
      <c r="CA59" s="106"/>
      <c r="CB59" s="106"/>
      <c r="CC59" s="127" t="str">
        <f>IFERROR(VLOOKUP(Table22[[#This Row],[Gender]],'Lookup Values'!$A$1:$B$5,2,FALSE),"0")</f>
        <v>0</v>
      </c>
      <c r="CD59" s="112"/>
      <c r="CE59" s="127" t="str">
        <f>IFERROR(VLOOKUP(Table22[[#This Row],[Year Group]],'Lookup Values'!$C$1:$D$9,2,FALSE),"0")</f>
        <v>0</v>
      </c>
      <c r="CF59" s="127" t="str">
        <f>IFERROR(VLOOKUP(Table22[[#This Row],[School]],'Lookup Values'!$E$1:$E$22,2,FALSE),"0")</f>
        <v>0</v>
      </c>
      <c r="CG59" s="127" t="str">
        <f>IFERROR(VLOOKUP(Table22[[#This Row],[Attending PRU / AP]],'Lookup Values'!$G$1:$H$3,2,FALSE),"0")</f>
        <v>0</v>
      </c>
      <c r="CH59" s="127" t="str">
        <f>IFERROR(VLOOKUP(Table22[[#This Row],[EHE]],'Lookup Values'!$I$1:$J$3,2,FALSE),"0")</f>
        <v>0</v>
      </c>
      <c r="CI59" s="127" t="str">
        <f>IFERROR(VLOOKUP(Table22[[#This Row],[CME]],'Lookup Values'!$K$1:$L$3,2,FALSE),"0")</f>
        <v>0</v>
      </c>
      <c r="CJ59" s="129" t="str">
        <f>IFERROR(VLOOKUP(Table22[[#This Row],[Ethnicity]],'Ethnicity codes'!$H$1:$J$101,3,FALSE),"")</f>
        <v/>
      </c>
      <c r="CK59" s="127" t="str">
        <f>IFERROR(VLOOKUP(Table35[[#This Row],[Ethnicity2]],'Lookup Values'!$M$1:$N$23,2,FALSE),"0")</f>
        <v>0</v>
      </c>
      <c r="CL59" s="127" t="str">
        <f>IFERROR(VLOOKUP(Table35[[#This Row],[Ethnicity2]],'Lookup Values'!$O$1:$P$3,2,FALSE),"0")</f>
        <v>0</v>
      </c>
      <c r="CM59" s="127" t="str">
        <f>IFERROR(VLOOKUP(Table22[[#This Row],[EAL]],'Lookup Values'!$Q$1:$R$3,2,FALSE),"0")</f>
        <v>0</v>
      </c>
      <c r="CN59" s="127" t="str">
        <f>IFERROR(VLOOKUP(Table22[[#This Row],[SEND]],'Lookup Values'!$S$1:$T$6,2,FALSE),"0")</f>
        <v>0</v>
      </c>
      <c r="CO59" s="127" t="str">
        <f>IFERROR(VLOOKUP(Table22[[#This Row],[Pupil Premium]],'Lookup Values'!$U$1:$V$3,2,FALSE),"0")</f>
        <v>0</v>
      </c>
      <c r="CP59" s="127" t="str">
        <f>IFERROR(VLOOKUP(Table22[[#This Row],[LAC / Care Leaver]],'Lookup Values'!$W$1:$X$3,2,FALSE),"0")</f>
        <v>0</v>
      </c>
      <c r="CQ59" s="127" t="str">
        <f>IFERROR(VLOOKUP(Table22[[#This Row],[CP / CIN]],'Lookup Values'!$Y$1:$Z$3,2,FALSE),"0")</f>
        <v>0</v>
      </c>
      <c r="CR59" s="127" t="str">
        <f>IFERROR(VLOOKUP(Table22[[#This Row],[Early Help Referral]],'Lookup Values'!$Y$1:$Z$3,2,FALSE),"0")</f>
        <v>0</v>
      </c>
      <c r="CS59" s="127" t="str">
        <f>IFERROR(VLOOKUP(Table22[[#This Row],[Social Worker]],'Lookup Values'!$Y$1:$Z$3,2,FALSE),"0")</f>
        <v>0</v>
      </c>
      <c r="CT59" s="127" t="str">
        <f>IFERROR(VLOOKUP(Table22[[#This Row],[Exclusion]],'Lookup Values'!$AE$1:$AF$5,2,FALSE),"0")</f>
        <v>0</v>
      </c>
      <c r="CU59" s="127" t="str">
        <f>IFERROR(VLOOKUP(Table22[[#This Row],[Attendance / Absence (&lt;90% PA / &lt;50% SA)]],'Lookup Values'!$AG$1:$AH$4,2,FALSE),"0")</f>
        <v>0</v>
      </c>
      <c r="CV59" s="127" t="str">
        <f>IFERROR(VLOOKUP(Table22[[#This Row],[Multiple School Moves (3+)]],'Lookup Values'!$AI$1:$AJ$3,2,FALSE),"0")</f>
        <v>0</v>
      </c>
      <c r="CW59" s="127" t="str">
        <f>IFERROR(VLOOKUP(Table22[[#This Row],[Pregnancy]],'Lookup Values'!$AK$1:$AL$3,2,FALSE),"0")</f>
        <v>0</v>
      </c>
      <c r="CX59" s="127" t="str">
        <f>IFERROR(VLOOKUP(Table22[[#This Row],[Young Parent]],'Lookup Values'!$AM$1:$AN$3,2,FALSE),"0")</f>
        <v>0</v>
      </c>
      <c r="CY59" s="127" t="str">
        <f>IFERROR(VLOOKUP(Table22[[#This Row],[Young Carer]],'Lookup Values'!$AO$1:$AP$3,2,FALSE),"0")</f>
        <v>0</v>
      </c>
      <c r="CZ59" s="127" t="str">
        <f>IFERROR(VLOOKUP(Table22[[#This Row],[CAMHS Involvement]],'Lookup Values'!$AQ$1:$AR$3,2,FALSE),"0")</f>
        <v>0</v>
      </c>
      <c r="DA59" s="127" t="str">
        <f>IFERROR(VLOOKUP(Table22[[#This Row],[Health Condition]],'Lookup Values'!$AS$1:$AT$3,2,FALSE),"0")</f>
        <v>0</v>
      </c>
      <c r="DB59" s="127" t="str">
        <f>IFERROR(VLOOKUP(Table22[[#This Row],[Substance Misuse ]],'Lookup Values'!$AU$1:$AV$3,2,FALSE),"0")</f>
        <v>0</v>
      </c>
      <c r="DC59" s="127" t="str">
        <f>IFERROR(VLOOKUP(Table22[[#This Row],[YOT supervision]],'Lookup Values'!$AW$1:$AX$3,2,FALSE),"0")</f>
        <v>0</v>
      </c>
      <c r="DD59" s="127" t="str">
        <f>IFERROR(VLOOKUP(Table22[[#This Row],[Previous YOT supervision]],'Lookup Values'!$AY$1:$AZ$3,2,FALSE),"0")</f>
        <v>0</v>
      </c>
      <c r="DE59" s="127" t="str">
        <f>IFERROR(VLOOKUP(Table22[[#This Row],[Custody]],'Lookup Values'!$BA$1:$BB$3,2,FALSE),"0")</f>
        <v>0</v>
      </c>
      <c r="DF59" s="127" t="str">
        <f>IFERROR(VLOOKUP(Table22[[#This Row],[KS2 Eng &amp; Maths Ability Profile HAP/MAP/LAP]],'Lookup Values'!$BC$1:$BD$4,2,FALSE),"0")</f>
        <v>0</v>
      </c>
      <c r="DG59" s="127" t="str">
        <f>IFERROR(VLOOKUP(Table22[[#This Row],[Intended Post 16 Destination]],'Lookup Values'!$BG$1:$BH$12,2,FALSE),"0")</f>
        <v>0</v>
      </c>
      <c r="DH59" s="127" t="str">
        <f>IFERROR(VLOOKUP(Table22[[#This Row],[Application submitted (Y/N or number of applications)]],'Lookup Values'!$BI$1:$BJ$3,2,FALSE),"0")</f>
        <v>0</v>
      </c>
      <c r="DI59" s="127" t="str">
        <f>IFERROR(VLOOKUP(Table22[[#This Row],[Provider Name]],'Lookup Values'!$BK$1:$BL$3,2,FALSE),"0")</f>
        <v>0</v>
      </c>
      <c r="DJ59" s="112"/>
      <c r="DK59" s="127" t="str">
        <f>IFERROR(VLOOKUP(Table22[[#This Row],[Offer received (Y/N)]],'Lookup Values'!$BM$1:$BN$3,2,FALSE),"0")</f>
        <v>0</v>
      </c>
      <c r="DL59" s="127" t="str">
        <f>IFERROR(VLOOKUP(Table22[[#This Row],[Poor Behaviour / Attitude / Motivation]],'Lookup Values'!$BO$1:$BP$4,2,FALSE),"0")</f>
        <v>0</v>
      </c>
      <c r="DM59" s="127" t="str">
        <f>IFERROR(VLOOKUP(Table22[[#This Row],[Other known risk factors (1)]],'Lookup Values'!$BQ$1:$BR$10,2,FALSE),"0")</f>
        <v>0</v>
      </c>
      <c r="DN59" s="128" t="str">
        <f>IFERROR(VLOOKUP(Table22[[#This Row],[Other known risk factors (2)]],'Lookup Values'!$BQ$1:$BR$10,2,FALSE),"0")</f>
        <v>0</v>
      </c>
      <c r="DO59" s="127">
        <f>SUM(Table35[[#This Row],[Gender Score]:[Other known risk factors (2) Score]])</f>
        <v>0</v>
      </c>
      <c r="DP59" s="131" t="str">
        <f>CONCATENATE(Table22[[#This Row],[Generated RONI]],Table22[[#This Row],[School RONI]])</f>
        <v>Very Low</v>
      </c>
      <c r="DQ59" s="106"/>
      <c r="DR59" s="106"/>
      <c r="DS59" s="106"/>
      <c r="DT59" s="106"/>
      <c r="DU59" s="106"/>
      <c r="DV59" s="106"/>
      <c r="DW59" s="106"/>
      <c r="DX59" s="106"/>
      <c r="DY59" s="106"/>
      <c r="DZ59" s="106"/>
      <c r="EA59" s="106"/>
      <c r="EB59" s="106"/>
      <c r="EC59" s="106"/>
      <c r="ED59" s="106"/>
      <c r="EE59" s="106"/>
      <c r="EF59" s="106"/>
      <c r="EG59" s="106"/>
    </row>
    <row r="60" spans="1:137" ht="13" x14ac:dyDescent="0.3">
      <c r="A60" s="118"/>
      <c r="B60" s="126"/>
      <c r="C60" s="119"/>
      <c r="D60" s="119"/>
      <c r="E60" s="119"/>
      <c r="F60" s="119"/>
      <c r="G60" s="119"/>
      <c r="H60" s="120"/>
      <c r="I60" s="101"/>
      <c r="J60" s="121"/>
      <c r="K60" s="101"/>
      <c r="L60" s="101"/>
      <c r="M60" s="121"/>
      <c r="N60" s="120"/>
      <c r="O60" s="121"/>
      <c r="P60" s="140"/>
      <c r="Q60" s="140"/>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3"/>
      <c r="AS60" s="123"/>
      <c r="AT60" s="123"/>
      <c r="AU60" s="139" t="str">
        <f>VLOOKUP(Table35[[#This Row],[Risk Rating Score]],'Lookup Values'!$BS$1:$BT$34,2)</f>
        <v>Very Low</v>
      </c>
      <c r="AV60" s="101"/>
      <c r="AW60" s="139" t="str">
        <f>IFERROR(VLOOKUP(Table35[[#This Row],[RONI Match]],'Lookup Values'!$BU$2:$BV$26,2,FALSE),"")</f>
        <v/>
      </c>
      <c r="AX60" s="141"/>
      <c r="AY60" s="101"/>
      <c r="AZ60" s="123"/>
      <c r="BA60" s="119"/>
      <c r="BB60" s="119"/>
      <c r="BC60" s="119"/>
      <c r="BD60" s="119"/>
      <c r="BE60" s="119"/>
      <c r="BF60" s="119"/>
      <c r="BG60" s="119"/>
      <c r="BH60" s="119"/>
      <c r="BI60" s="122"/>
      <c r="BJ60" s="121"/>
      <c r="BK60" s="121"/>
      <c r="BL60" s="122"/>
      <c r="BM60" s="123"/>
      <c r="BN60" s="106"/>
      <c r="BO60" s="106"/>
      <c r="BP60" s="106"/>
      <c r="BQ60" s="106"/>
      <c r="BR60" s="106"/>
      <c r="BS60" s="106"/>
      <c r="BT60" s="106"/>
      <c r="BU60" s="106"/>
      <c r="BV60" s="106"/>
      <c r="BW60" s="106"/>
      <c r="BX60" s="106"/>
      <c r="BY60" s="106"/>
      <c r="BZ60" s="106"/>
      <c r="CA60" s="106"/>
      <c r="CB60" s="106"/>
      <c r="CC60" s="127" t="str">
        <f>IFERROR(VLOOKUP(Table22[[#This Row],[Gender]],'Lookup Values'!$A$1:$B$5,2,FALSE),"0")</f>
        <v>0</v>
      </c>
      <c r="CD60" s="112"/>
      <c r="CE60" s="127" t="str">
        <f>IFERROR(VLOOKUP(Table22[[#This Row],[Year Group]],'Lookup Values'!$C$1:$D$9,2,FALSE),"0")</f>
        <v>0</v>
      </c>
      <c r="CF60" s="127" t="str">
        <f>IFERROR(VLOOKUP(Table22[[#This Row],[School]],'Lookup Values'!$E$1:$E$22,2,FALSE),"0")</f>
        <v>0</v>
      </c>
      <c r="CG60" s="127" t="str">
        <f>IFERROR(VLOOKUP(Table22[[#This Row],[Attending PRU / AP]],'Lookup Values'!$G$1:$H$3,2,FALSE),"0")</f>
        <v>0</v>
      </c>
      <c r="CH60" s="127" t="str">
        <f>IFERROR(VLOOKUP(Table22[[#This Row],[EHE]],'Lookup Values'!$I$1:$J$3,2,FALSE),"0")</f>
        <v>0</v>
      </c>
      <c r="CI60" s="127" t="str">
        <f>IFERROR(VLOOKUP(Table22[[#This Row],[CME]],'Lookup Values'!$K$1:$L$3,2,FALSE),"0")</f>
        <v>0</v>
      </c>
      <c r="CJ60" s="129" t="str">
        <f>IFERROR(VLOOKUP(Table22[[#This Row],[Ethnicity]],'Ethnicity codes'!$H$1:$J$101,3,FALSE),"")</f>
        <v/>
      </c>
      <c r="CK60" s="127" t="str">
        <f>IFERROR(VLOOKUP(Table35[[#This Row],[Ethnicity2]],'Lookup Values'!$M$1:$N$23,2,FALSE),"0")</f>
        <v>0</v>
      </c>
      <c r="CL60" s="127" t="str">
        <f>IFERROR(VLOOKUP(Table35[[#This Row],[Ethnicity2]],'Lookup Values'!$O$1:$P$3,2,FALSE),"0")</f>
        <v>0</v>
      </c>
      <c r="CM60" s="127" t="str">
        <f>IFERROR(VLOOKUP(Table22[[#This Row],[EAL]],'Lookup Values'!$Q$1:$R$3,2,FALSE),"0")</f>
        <v>0</v>
      </c>
      <c r="CN60" s="127" t="str">
        <f>IFERROR(VLOOKUP(Table22[[#This Row],[SEND]],'Lookup Values'!$S$1:$T$6,2,FALSE),"0")</f>
        <v>0</v>
      </c>
      <c r="CO60" s="127" t="str">
        <f>IFERROR(VLOOKUP(Table22[[#This Row],[Pupil Premium]],'Lookup Values'!$U$1:$V$3,2,FALSE),"0")</f>
        <v>0</v>
      </c>
      <c r="CP60" s="127" t="str">
        <f>IFERROR(VLOOKUP(Table22[[#This Row],[LAC / Care Leaver]],'Lookup Values'!$W$1:$X$3,2,FALSE),"0")</f>
        <v>0</v>
      </c>
      <c r="CQ60" s="127" t="str">
        <f>IFERROR(VLOOKUP(Table22[[#This Row],[CP / CIN]],'Lookup Values'!$Y$1:$Z$3,2,FALSE),"0")</f>
        <v>0</v>
      </c>
      <c r="CR60" s="127" t="str">
        <f>IFERROR(VLOOKUP(Table22[[#This Row],[Early Help Referral]],'Lookup Values'!$Y$1:$Z$3,2,FALSE),"0")</f>
        <v>0</v>
      </c>
      <c r="CS60" s="127" t="str">
        <f>IFERROR(VLOOKUP(Table22[[#This Row],[Social Worker]],'Lookup Values'!$Y$1:$Z$3,2,FALSE),"0")</f>
        <v>0</v>
      </c>
      <c r="CT60" s="127" t="str">
        <f>IFERROR(VLOOKUP(Table22[[#This Row],[Exclusion]],'Lookup Values'!$AE$1:$AF$5,2,FALSE),"0")</f>
        <v>0</v>
      </c>
      <c r="CU60" s="127" t="str">
        <f>IFERROR(VLOOKUP(Table22[[#This Row],[Attendance / Absence (&lt;90% PA / &lt;50% SA)]],'Lookup Values'!$AG$1:$AH$4,2,FALSE),"0")</f>
        <v>0</v>
      </c>
      <c r="CV60" s="127" t="str">
        <f>IFERROR(VLOOKUP(Table22[[#This Row],[Multiple School Moves (3+)]],'Lookup Values'!$AI$1:$AJ$3,2,FALSE),"0")</f>
        <v>0</v>
      </c>
      <c r="CW60" s="127" t="str">
        <f>IFERROR(VLOOKUP(Table22[[#This Row],[Pregnancy]],'Lookup Values'!$AK$1:$AL$3,2,FALSE),"0")</f>
        <v>0</v>
      </c>
      <c r="CX60" s="127" t="str">
        <f>IFERROR(VLOOKUP(Table22[[#This Row],[Young Parent]],'Lookup Values'!$AM$1:$AN$3,2,FALSE),"0")</f>
        <v>0</v>
      </c>
      <c r="CY60" s="127" t="str">
        <f>IFERROR(VLOOKUP(Table22[[#This Row],[Young Carer]],'Lookup Values'!$AO$1:$AP$3,2,FALSE),"0")</f>
        <v>0</v>
      </c>
      <c r="CZ60" s="127" t="str">
        <f>IFERROR(VLOOKUP(Table22[[#This Row],[CAMHS Involvement]],'Lookup Values'!$AQ$1:$AR$3,2,FALSE),"0")</f>
        <v>0</v>
      </c>
      <c r="DA60" s="127" t="str">
        <f>IFERROR(VLOOKUP(Table22[[#This Row],[Health Condition]],'Lookup Values'!$AS$1:$AT$3,2,FALSE),"0")</f>
        <v>0</v>
      </c>
      <c r="DB60" s="127" t="str">
        <f>IFERROR(VLOOKUP(Table22[[#This Row],[Substance Misuse ]],'Lookup Values'!$AU$1:$AV$3,2,FALSE),"0")</f>
        <v>0</v>
      </c>
      <c r="DC60" s="127" t="str">
        <f>IFERROR(VLOOKUP(Table22[[#This Row],[YOT supervision]],'Lookup Values'!$AW$1:$AX$3,2,FALSE),"0")</f>
        <v>0</v>
      </c>
      <c r="DD60" s="127" t="str">
        <f>IFERROR(VLOOKUP(Table22[[#This Row],[Previous YOT supervision]],'Lookup Values'!$AY$1:$AZ$3,2,FALSE),"0")</f>
        <v>0</v>
      </c>
      <c r="DE60" s="127" t="str">
        <f>IFERROR(VLOOKUP(Table22[[#This Row],[Custody]],'Lookup Values'!$BA$1:$BB$3,2,FALSE),"0")</f>
        <v>0</v>
      </c>
      <c r="DF60" s="127" t="str">
        <f>IFERROR(VLOOKUP(Table22[[#This Row],[KS2 Eng &amp; Maths Ability Profile HAP/MAP/LAP]],'Lookup Values'!$BC$1:$BD$4,2,FALSE),"0")</f>
        <v>0</v>
      </c>
      <c r="DG60" s="127" t="str">
        <f>IFERROR(VLOOKUP(Table22[[#This Row],[Intended Post 16 Destination]],'Lookup Values'!$BG$1:$BH$12,2,FALSE),"0")</f>
        <v>0</v>
      </c>
      <c r="DH60" s="127" t="str">
        <f>IFERROR(VLOOKUP(Table22[[#This Row],[Application submitted (Y/N or number of applications)]],'Lookup Values'!$BI$1:$BJ$3,2,FALSE),"0")</f>
        <v>0</v>
      </c>
      <c r="DI60" s="127" t="str">
        <f>IFERROR(VLOOKUP(Table22[[#This Row],[Provider Name]],'Lookup Values'!$BK$1:$BL$3,2,FALSE),"0")</f>
        <v>0</v>
      </c>
      <c r="DJ60" s="112"/>
      <c r="DK60" s="127" t="str">
        <f>IFERROR(VLOOKUP(Table22[[#This Row],[Offer received (Y/N)]],'Lookup Values'!$BM$1:$BN$3,2,FALSE),"0")</f>
        <v>0</v>
      </c>
      <c r="DL60" s="127" t="str">
        <f>IFERROR(VLOOKUP(Table22[[#This Row],[Poor Behaviour / Attitude / Motivation]],'Lookup Values'!$BO$1:$BP$4,2,FALSE),"0")</f>
        <v>0</v>
      </c>
      <c r="DM60" s="127" t="str">
        <f>IFERROR(VLOOKUP(Table22[[#This Row],[Other known risk factors (1)]],'Lookup Values'!$BQ$1:$BR$10,2,FALSE),"0")</f>
        <v>0</v>
      </c>
      <c r="DN60" s="128" t="str">
        <f>IFERROR(VLOOKUP(Table22[[#This Row],[Other known risk factors (2)]],'Lookup Values'!$BQ$1:$BR$10,2,FALSE),"0")</f>
        <v>0</v>
      </c>
      <c r="DO60" s="127">
        <f>SUM(Table35[[#This Row],[Gender Score]:[Other known risk factors (2) Score]])</f>
        <v>0</v>
      </c>
      <c r="DP60" s="131" t="str">
        <f>CONCATENATE(Table22[[#This Row],[Generated RONI]],Table22[[#This Row],[School RONI]])</f>
        <v>Very Low</v>
      </c>
      <c r="DQ60" s="106"/>
      <c r="DR60" s="106"/>
      <c r="DS60" s="106"/>
      <c r="DT60" s="106"/>
      <c r="DU60" s="106"/>
      <c r="DV60" s="106"/>
      <c r="DW60" s="106"/>
      <c r="DX60" s="106"/>
      <c r="DY60" s="106"/>
      <c r="DZ60" s="106"/>
      <c r="EA60" s="106"/>
      <c r="EB60" s="106"/>
      <c r="EC60" s="106"/>
      <c r="ED60" s="106"/>
      <c r="EE60" s="106"/>
      <c r="EF60" s="106"/>
      <c r="EG60" s="106"/>
    </row>
    <row r="61" spans="1:137" ht="13" x14ac:dyDescent="0.3">
      <c r="A61" s="118"/>
      <c r="B61" s="126"/>
      <c r="C61" s="119"/>
      <c r="D61" s="119"/>
      <c r="E61" s="119"/>
      <c r="F61" s="119"/>
      <c r="G61" s="119"/>
      <c r="H61" s="120"/>
      <c r="I61" s="101"/>
      <c r="J61" s="121"/>
      <c r="K61" s="101"/>
      <c r="L61" s="101"/>
      <c r="M61" s="121"/>
      <c r="N61" s="120"/>
      <c r="O61" s="121"/>
      <c r="P61" s="140"/>
      <c r="Q61" s="140"/>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3"/>
      <c r="AS61" s="123"/>
      <c r="AT61" s="123"/>
      <c r="AU61" s="139" t="str">
        <f>VLOOKUP(Table35[[#This Row],[Risk Rating Score]],'Lookup Values'!$BS$1:$BT$34,2)</f>
        <v>Very Low</v>
      </c>
      <c r="AV61" s="101"/>
      <c r="AW61" s="139" t="str">
        <f>IFERROR(VLOOKUP(Table35[[#This Row],[RONI Match]],'Lookup Values'!$BU$2:$BV$26,2,FALSE),"")</f>
        <v/>
      </c>
      <c r="AX61" s="141"/>
      <c r="AY61" s="101"/>
      <c r="AZ61" s="123"/>
      <c r="BA61" s="119"/>
      <c r="BB61" s="119"/>
      <c r="BC61" s="119"/>
      <c r="BD61" s="119"/>
      <c r="BE61" s="119"/>
      <c r="BF61" s="119"/>
      <c r="BG61" s="119"/>
      <c r="BH61" s="119"/>
      <c r="BI61" s="122"/>
      <c r="BJ61" s="121"/>
      <c r="BK61" s="121"/>
      <c r="BL61" s="122"/>
      <c r="BM61" s="123"/>
      <c r="BN61" s="106"/>
      <c r="BO61" s="106"/>
      <c r="BP61" s="106"/>
      <c r="BQ61" s="106"/>
      <c r="BR61" s="106"/>
      <c r="BS61" s="106"/>
      <c r="BT61" s="106"/>
      <c r="BU61" s="106"/>
      <c r="BV61" s="106"/>
      <c r="BW61" s="106"/>
      <c r="BX61" s="106"/>
      <c r="BY61" s="106"/>
      <c r="BZ61" s="106"/>
      <c r="CA61" s="106"/>
      <c r="CB61" s="106"/>
      <c r="CC61" s="127" t="str">
        <f>IFERROR(VLOOKUP(Table22[[#This Row],[Gender]],'Lookup Values'!$A$1:$B$5,2,FALSE),"0")</f>
        <v>0</v>
      </c>
      <c r="CD61" s="112"/>
      <c r="CE61" s="127" t="str">
        <f>IFERROR(VLOOKUP(Table22[[#This Row],[Year Group]],'Lookup Values'!$C$1:$D$9,2,FALSE),"0")</f>
        <v>0</v>
      </c>
      <c r="CF61" s="127" t="str">
        <f>IFERROR(VLOOKUP(Table22[[#This Row],[School]],'Lookup Values'!$E$1:$E$22,2,FALSE),"0")</f>
        <v>0</v>
      </c>
      <c r="CG61" s="127" t="str">
        <f>IFERROR(VLOOKUP(Table22[[#This Row],[Attending PRU / AP]],'Lookup Values'!$G$1:$H$3,2,FALSE),"0")</f>
        <v>0</v>
      </c>
      <c r="CH61" s="127" t="str">
        <f>IFERROR(VLOOKUP(Table22[[#This Row],[EHE]],'Lookup Values'!$I$1:$J$3,2,FALSE),"0")</f>
        <v>0</v>
      </c>
      <c r="CI61" s="127" t="str">
        <f>IFERROR(VLOOKUP(Table22[[#This Row],[CME]],'Lookup Values'!$K$1:$L$3,2,FALSE),"0")</f>
        <v>0</v>
      </c>
      <c r="CJ61" s="129" t="str">
        <f>IFERROR(VLOOKUP(Table22[[#This Row],[Ethnicity]],'Ethnicity codes'!$H$1:$J$101,3,FALSE),"")</f>
        <v/>
      </c>
      <c r="CK61" s="127" t="str">
        <f>IFERROR(VLOOKUP(Table35[[#This Row],[Ethnicity2]],'Lookup Values'!$M$1:$N$23,2,FALSE),"0")</f>
        <v>0</v>
      </c>
      <c r="CL61" s="127" t="str">
        <f>IFERROR(VLOOKUP(Table35[[#This Row],[Ethnicity2]],'Lookup Values'!$O$1:$P$3,2,FALSE),"0")</f>
        <v>0</v>
      </c>
      <c r="CM61" s="127" t="str">
        <f>IFERROR(VLOOKUP(Table22[[#This Row],[EAL]],'Lookup Values'!$Q$1:$R$3,2,FALSE),"0")</f>
        <v>0</v>
      </c>
      <c r="CN61" s="127" t="str">
        <f>IFERROR(VLOOKUP(Table22[[#This Row],[SEND]],'Lookup Values'!$S$1:$T$6,2,FALSE),"0")</f>
        <v>0</v>
      </c>
      <c r="CO61" s="127" t="str">
        <f>IFERROR(VLOOKUP(Table22[[#This Row],[Pupil Premium]],'Lookup Values'!$U$1:$V$3,2,FALSE),"0")</f>
        <v>0</v>
      </c>
      <c r="CP61" s="127" t="str">
        <f>IFERROR(VLOOKUP(Table22[[#This Row],[LAC / Care Leaver]],'Lookup Values'!$W$1:$X$3,2,FALSE),"0")</f>
        <v>0</v>
      </c>
      <c r="CQ61" s="127" t="str">
        <f>IFERROR(VLOOKUP(Table22[[#This Row],[CP / CIN]],'Lookup Values'!$Y$1:$Z$3,2,FALSE),"0")</f>
        <v>0</v>
      </c>
      <c r="CR61" s="127" t="str">
        <f>IFERROR(VLOOKUP(Table22[[#This Row],[Early Help Referral]],'Lookup Values'!$Y$1:$Z$3,2,FALSE),"0")</f>
        <v>0</v>
      </c>
      <c r="CS61" s="127" t="str">
        <f>IFERROR(VLOOKUP(Table22[[#This Row],[Social Worker]],'Lookup Values'!$Y$1:$Z$3,2,FALSE),"0")</f>
        <v>0</v>
      </c>
      <c r="CT61" s="127" t="str">
        <f>IFERROR(VLOOKUP(Table22[[#This Row],[Exclusion]],'Lookup Values'!$AE$1:$AF$5,2,FALSE),"0")</f>
        <v>0</v>
      </c>
      <c r="CU61" s="127" t="str">
        <f>IFERROR(VLOOKUP(Table22[[#This Row],[Attendance / Absence (&lt;90% PA / &lt;50% SA)]],'Lookup Values'!$AG$1:$AH$4,2,FALSE),"0")</f>
        <v>0</v>
      </c>
      <c r="CV61" s="127" t="str">
        <f>IFERROR(VLOOKUP(Table22[[#This Row],[Multiple School Moves (3+)]],'Lookup Values'!$AI$1:$AJ$3,2,FALSE),"0")</f>
        <v>0</v>
      </c>
      <c r="CW61" s="127" t="str">
        <f>IFERROR(VLOOKUP(Table22[[#This Row],[Pregnancy]],'Lookup Values'!$AK$1:$AL$3,2,FALSE),"0")</f>
        <v>0</v>
      </c>
      <c r="CX61" s="127" t="str">
        <f>IFERROR(VLOOKUP(Table22[[#This Row],[Young Parent]],'Lookup Values'!$AM$1:$AN$3,2,FALSE),"0")</f>
        <v>0</v>
      </c>
      <c r="CY61" s="127" t="str">
        <f>IFERROR(VLOOKUP(Table22[[#This Row],[Young Carer]],'Lookup Values'!$AO$1:$AP$3,2,FALSE),"0")</f>
        <v>0</v>
      </c>
      <c r="CZ61" s="127" t="str">
        <f>IFERROR(VLOOKUP(Table22[[#This Row],[CAMHS Involvement]],'Lookup Values'!$AQ$1:$AR$3,2,FALSE),"0")</f>
        <v>0</v>
      </c>
      <c r="DA61" s="127" t="str">
        <f>IFERROR(VLOOKUP(Table22[[#This Row],[Health Condition]],'Lookup Values'!$AS$1:$AT$3,2,FALSE),"0")</f>
        <v>0</v>
      </c>
      <c r="DB61" s="127" t="str">
        <f>IFERROR(VLOOKUP(Table22[[#This Row],[Substance Misuse ]],'Lookup Values'!$AU$1:$AV$3,2,FALSE),"0")</f>
        <v>0</v>
      </c>
      <c r="DC61" s="127" t="str">
        <f>IFERROR(VLOOKUP(Table22[[#This Row],[YOT supervision]],'Lookup Values'!$AW$1:$AX$3,2,FALSE),"0")</f>
        <v>0</v>
      </c>
      <c r="DD61" s="127" t="str">
        <f>IFERROR(VLOOKUP(Table22[[#This Row],[Previous YOT supervision]],'Lookup Values'!$AY$1:$AZ$3,2,FALSE),"0")</f>
        <v>0</v>
      </c>
      <c r="DE61" s="127" t="str">
        <f>IFERROR(VLOOKUP(Table22[[#This Row],[Custody]],'Lookup Values'!$BA$1:$BB$3,2,FALSE),"0")</f>
        <v>0</v>
      </c>
      <c r="DF61" s="127" t="str">
        <f>IFERROR(VLOOKUP(Table22[[#This Row],[KS2 Eng &amp; Maths Ability Profile HAP/MAP/LAP]],'Lookup Values'!$BC$1:$BD$4,2,FALSE),"0")</f>
        <v>0</v>
      </c>
      <c r="DG61" s="127" t="str">
        <f>IFERROR(VLOOKUP(Table22[[#This Row],[Intended Post 16 Destination]],'Lookup Values'!$BG$1:$BH$12,2,FALSE),"0")</f>
        <v>0</v>
      </c>
      <c r="DH61" s="127" t="str">
        <f>IFERROR(VLOOKUP(Table22[[#This Row],[Application submitted (Y/N or number of applications)]],'Lookup Values'!$BI$1:$BJ$3,2,FALSE),"0")</f>
        <v>0</v>
      </c>
      <c r="DI61" s="127" t="str">
        <f>IFERROR(VLOOKUP(Table22[[#This Row],[Provider Name]],'Lookup Values'!$BK$1:$BL$3,2,FALSE),"0")</f>
        <v>0</v>
      </c>
      <c r="DJ61" s="112"/>
      <c r="DK61" s="127" t="str">
        <f>IFERROR(VLOOKUP(Table22[[#This Row],[Offer received (Y/N)]],'Lookup Values'!$BM$1:$BN$3,2,FALSE),"0")</f>
        <v>0</v>
      </c>
      <c r="DL61" s="127" t="str">
        <f>IFERROR(VLOOKUP(Table22[[#This Row],[Poor Behaviour / Attitude / Motivation]],'Lookup Values'!$BO$1:$BP$4,2,FALSE),"0")</f>
        <v>0</v>
      </c>
      <c r="DM61" s="127" t="str">
        <f>IFERROR(VLOOKUP(Table22[[#This Row],[Other known risk factors (1)]],'Lookup Values'!$BQ$1:$BR$10,2,FALSE),"0")</f>
        <v>0</v>
      </c>
      <c r="DN61" s="128" t="str">
        <f>IFERROR(VLOOKUP(Table22[[#This Row],[Other known risk factors (2)]],'Lookup Values'!$BQ$1:$BR$10,2,FALSE),"0")</f>
        <v>0</v>
      </c>
      <c r="DO61" s="127">
        <f>SUM(Table35[[#This Row],[Gender Score]:[Other known risk factors (2) Score]])</f>
        <v>0</v>
      </c>
      <c r="DP61" s="131" t="str">
        <f>CONCATENATE(Table22[[#This Row],[Generated RONI]],Table22[[#This Row],[School RONI]])</f>
        <v>Very Low</v>
      </c>
      <c r="DQ61" s="106"/>
      <c r="DR61" s="106"/>
      <c r="DS61" s="106"/>
      <c r="DT61" s="106"/>
      <c r="DU61" s="106"/>
      <c r="DV61" s="106"/>
      <c r="DW61" s="106"/>
      <c r="DX61" s="106"/>
      <c r="DY61" s="106"/>
      <c r="DZ61" s="106"/>
      <c r="EA61" s="106"/>
      <c r="EB61" s="106"/>
      <c r="EC61" s="106"/>
      <c r="ED61" s="106"/>
      <c r="EE61" s="106"/>
      <c r="EF61" s="106"/>
      <c r="EG61" s="106"/>
    </row>
    <row r="62" spans="1:137" ht="13" x14ac:dyDescent="0.3">
      <c r="A62" s="118"/>
      <c r="B62" s="126"/>
      <c r="C62" s="119"/>
      <c r="D62" s="119"/>
      <c r="E62" s="119"/>
      <c r="F62" s="119"/>
      <c r="G62" s="119"/>
      <c r="H62" s="120"/>
      <c r="I62" s="101"/>
      <c r="J62" s="121"/>
      <c r="K62" s="101"/>
      <c r="L62" s="101"/>
      <c r="M62" s="121"/>
      <c r="N62" s="120"/>
      <c r="O62" s="121"/>
      <c r="P62" s="140"/>
      <c r="Q62" s="140"/>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3"/>
      <c r="AS62" s="123"/>
      <c r="AT62" s="123"/>
      <c r="AU62" s="139" t="str">
        <f>VLOOKUP(Table35[[#This Row],[Risk Rating Score]],'Lookup Values'!$BS$1:$BT$34,2)</f>
        <v>Very Low</v>
      </c>
      <c r="AV62" s="101"/>
      <c r="AW62" s="139" t="str">
        <f>IFERROR(VLOOKUP(Table35[[#This Row],[RONI Match]],'Lookup Values'!$BU$2:$BV$26,2,FALSE),"")</f>
        <v/>
      </c>
      <c r="AX62" s="141"/>
      <c r="AY62" s="101"/>
      <c r="AZ62" s="123"/>
      <c r="BA62" s="119"/>
      <c r="BB62" s="119"/>
      <c r="BC62" s="119"/>
      <c r="BD62" s="119"/>
      <c r="BE62" s="119"/>
      <c r="BF62" s="119"/>
      <c r="BG62" s="119"/>
      <c r="BH62" s="119"/>
      <c r="BI62" s="122"/>
      <c r="BJ62" s="121"/>
      <c r="BK62" s="121"/>
      <c r="BL62" s="122"/>
      <c r="BM62" s="123"/>
      <c r="BN62" s="106"/>
      <c r="BO62" s="106"/>
      <c r="BP62" s="106"/>
      <c r="BQ62" s="106"/>
      <c r="BR62" s="106"/>
      <c r="BS62" s="106"/>
      <c r="BT62" s="106"/>
      <c r="BU62" s="106"/>
      <c r="BV62" s="106"/>
      <c r="BW62" s="106"/>
      <c r="BX62" s="106"/>
      <c r="BY62" s="106"/>
      <c r="BZ62" s="106"/>
      <c r="CA62" s="106"/>
      <c r="CB62" s="106"/>
      <c r="CC62" s="127" t="str">
        <f>IFERROR(VLOOKUP(Table22[[#This Row],[Gender]],'Lookup Values'!$A$1:$B$5,2,FALSE),"0")</f>
        <v>0</v>
      </c>
      <c r="CD62" s="112"/>
      <c r="CE62" s="127" t="str">
        <f>IFERROR(VLOOKUP(Table22[[#This Row],[Year Group]],'Lookup Values'!$C$1:$D$9,2,FALSE),"0")</f>
        <v>0</v>
      </c>
      <c r="CF62" s="127" t="str">
        <f>IFERROR(VLOOKUP(Table22[[#This Row],[School]],'Lookup Values'!$E$1:$E$22,2,FALSE),"0")</f>
        <v>0</v>
      </c>
      <c r="CG62" s="127" t="str">
        <f>IFERROR(VLOOKUP(Table22[[#This Row],[Attending PRU / AP]],'Lookup Values'!$G$1:$H$3,2,FALSE),"0")</f>
        <v>0</v>
      </c>
      <c r="CH62" s="127" t="str">
        <f>IFERROR(VLOOKUP(Table22[[#This Row],[EHE]],'Lookup Values'!$I$1:$J$3,2,FALSE),"0")</f>
        <v>0</v>
      </c>
      <c r="CI62" s="127" t="str">
        <f>IFERROR(VLOOKUP(Table22[[#This Row],[CME]],'Lookup Values'!$K$1:$L$3,2,FALSE),"0")</f>
        <v>0</v>
      </c>
      <c r="CJ62" s="129" t="str">
        <f>IFERROR(VLOOKUP(Table22[[#This Row],[Ethnicity]],'Ethnicity codes'!$H$1:$J$101,3,FALSE),"")</f>
        <v/>
      </c>
      <c r="CK62" s="127" t="str">
        <f>IFERROR(VLOOKUP(Table35[[#This Row],[Ethnicity2]],'Lookup Values'!$M$1:$N$23,2,FALSE),"0")</f>
        <v>0</v>
      </c>
      <c r="CL62" s="127" t="str">
        <f>IFERROR(VLOOKUP(Table35[[#This Row],[Ethnicity2]],'Lookup Values'!$O$1:$P$3,2,FALSE),"0")</f>
        <v>0</v>
      </c>
      <c r="CM62" s="127" t="str">
        <f>IFERROR(VLOOKUP(Table22[[#This Row],[EAL]],'Lookup Values'!$Q$1:$R$3,2,FALSE),"0")</f>
        <v>0</v>
      </c>
      <c r="CN62" s="127" t="str">
        <f>IFERROR(VLOOKUP(Table22[[#This Row],[SEND]],'Lookup Values'!$S$1:$T$6,2,FALSE),"0")</f>
        <v>0</v>
      </c>
      <c r="CO62" s="127" t="str">
        <f>IFERROR(VLOOKUP(Table22[[#This Row],[Pupil Premium]],'Lookup Values'!$U$1:$V$3,2,FALSE),"0")</f>
        <v>0</v>
      </c>
      <c r="CP62" s="127" t="str">
        <f>IFERROR(VLOOKUP(Table22[[#This Row],[LAC / Care Leaver]],'Lookup Values'!$W$1:$X$3,2,FALSE),"0")</f>
        <v>0</v>
      </c>
      <c r="CQ62" s="127" t="str">
        <f>IFERROR(VLOOKUP(Table22[[#This Row],[CP / CIN]],'Lookup Values'!$Y$1:$Z$3,2,FALSE),"0")</f>
        <v>0</v>
      </c>
      <c r="CR62" s="127" t="str">
        <f>IFERROR(VLOOKUP(Table22[[#This Row],[Early Help Referral]],'Lookup Values'!$Y$1:$Z$3,2,FALSE),"0")</f>
        <v>0</v>
      </c>
      <c r="CS62" s="127" t="str">
        <f>IFERROR(VLOOKUP(Table22[[#This Row],[Social Worker]],'Lookup Values'!$Y$1:$Z$3,2,FALSE),"0")</f>
        <v>0</v>
      </c>
      <c r="CT62" s="127" t="str">
        <f>IFERROR(VLOOKUP(Table22[[#This Row],[Exclusion]],'Lookup Values'!$AE$1:$AF$5,2,FALSE),"0")</f>
        <v>0</v>
      </c>
      <c r="CU62" s="127" t="str">
        <f>IFERROR(VLOOKUP(Table22[[#This Row],[Attendance / Absence (&lt;90% PA / &lt;50% SA)]],'Lookup Values'!$AG$1:$AH$4,2,FALSE),"0")</f>
        <v>0</v>
      </c>
      <c r="CV62" s="127" t="str">
        <f>IFERROR(VLOOKUP(Table22[[#This Row],[Multiple School Moves (3+)]],'Lookup Values'!$AI$1:$AJ$3,2,FALSE),"0")</f>
        <v>0</v>
      </c>
      <c r="CW62" s="127" t="str">
        <f>IFERROR(VLOOKUP(Table22[[#This Row],[Pregnancy]],'Lookup Values'!$AK$1:$AL$3,2,FALSE),"0")</f>
        <v>0</v>
      </c>
      <c r="CX62" s="127" t="str">
        <f>IFERROR(VLOOKUP(Table22[[#This Row],[Young Parent]],'Lookup Values'!$AM$1:$AN$3,2,FALSE),"0")</f>
        <v>0</v>
      </c>
      <c r="CY62" s="127" t="str">
        <f>IFERROR(VLOOKUP(Table22[[#This Row],[Young Carer]],'Lookup Values'!$AO$1:$AP$3,2,FALSE),"0")</f>
        <v>0</v>
      </c>
      <c r="CZ62" s="127" t="str">
        <f>IFERROR(VLOOKUP(Table22[[#This Row],[CAMHS Involvement]],'Lookup Values'!$AQ$1:$AR$3,2,FALSE),"0")</f>
        <v>0</v>
      </c>
      <c r="DA62" s="127" t="str">
        <f>IFERROR(VLOOKUP(Table22[[#This Row],[Health Condition]],'Lookup Values'!$AS$1:$AT$3,2,FALSE),"0")</f>
        <v>0</v>
      </c>
      <c r="DB62" s="127" t="str">
        <f>IFERROR(VLOOKUP(Table22[[#This Row],[Substance Misuse ]],'Lookup Values'!$AU$1:$AV$3,2,FALSE),"0")</f>
        <v>0</v>
      </c>
      <c r="DC62" s="127" t="str">
        <f>IFERROR(VLOOKUP(Table22[[#This Row],[YOT supervision]],'Lookup Values'!$AW$1:$AX$3,2,FALSE),"0")</f>
        <v>0</v>
      </c>
      <c r="DD62" s="127" t="str">
        <f>IFERROR(VLOOKUP(Table22[[#This Row],[Previous YOT supervision]],'Lookup Values'!$AY$1:$AZ$3,2,FALSE),"0")</f>
        <v>0</v>
      </c>
      <c r="DE62" s="127" t="str">
        <f>IFERROR(VLOOKUP(Table22[[#This Row],[Custody]],'Lookup Values'!$BA$1:$BB$3,2,FALSE),"0")</f>
        <v>0</v>
      </c>
      <c r="DF62" s="127" t="str">
        <f>IFERROR(VLOOKUP(Table22[[#This Row],[KS2 Eng &amp; Maths Ability Profile HAP/MAP/LAP]],'Lookup Values'!$BC$1:$BD$4,2,FALSE),"0")</f>
        <v>0</v>
      </c>
      <c r="DG62" s="127" t="str">
        <f>IFERROR(VLOOKUP(Table22[[#This Row],[Intended Post 16 Destination]],'Lookup Values'!$BG$1:$BH$12,2,FALSE),"0")</f>
        <v>0</v>
      </c>
      <c r="DH62" s="127" t="str">
        <f>IFERROR(VLOOKUP(Table22[[#This Row],[Application submitted (Y/N or number of applications)]],'Lookup Values'!$BI$1:$BJ$3,2,FALSE),"0")</f>
        <v>0</v>
      </c>
      <c r="DI62" s="127" t="str">
        <f>IFERROR(VLOOKUP(Table22[[#This Row],[Provider Name]],'Lookup Values'!$BK$1:$BL$3,2,FALSE),"0")</f>
        <v>0</v>
      </c>
      <c r="DJ62" s="112"/>
      <c r="DK62" s="127" t="str">
        <f>IFERROR(VLOOKUP(Table22[[#This Row],[Offer received (Y/N)]],'Lookup Values'!$BM$1:$BN$3,2,FALSE),"0")</f>
        <v>0</v>
      </c>
      <c r="DL62" s="127" t="str">
        <f>IFERROR(VLOOKUP(Table22[[#This Row],[Poor Behaviour / Attitude / Motivation]],'Lookup Values'!$BO$1:$BP$4,2,FALSE),"0")</f>
        <v>0</v>
      </c>
      <c r="DM62" s="127" t="str">
        <f>IFERROR(VLOOKUP(Table22[[#This Row],[Other known risk factors (1)]],'Lookup Values'!$BQ$1:$BR$10,2,FALSE),"0")</f>
        <v>0</v>
      </c>
      <c r="DN62" s="128" t="str">
        <f>IFERROR(VLOOKUP(Table22[[#This Row],[Other known risk factors (2)]],'Lookup Values'!$BQ$1:$BR$10,2,FALSE),"0")</f>
        <v>0</v>
      </c>
      <c r="DO62" s="127">
        <f>SUM(Table35[[#This Row],[Gender Score]:[Other known risk factors (2) Score]])</f>
        <v>0</v>
      </c>
      <c r="DP62" s="131" t="str">
        <f>CONCATENATE(Table22[[#This Row],[Generated RONI]],Table22[[#This Row],[School RONI]])</f>
        <v>Very Low</v>
      </c>
      <c r="DQ62" s="106"/>
      <c r="DR62" s="106"/>
      <c r="DS62" s="106"/>
      <c r="DT62" s="106"/>
      <c r="DU62" s="106"/>
      <c r="DV62" s="106"/>
      <c r="DW62" s="106"/>
      <c r="DX62" s="106"/>
      <c r="DY62" s="106"/>
      <c r="DZ62" s="106"/>
      <c r="EA62" s="106"/>
      <c r="EB62" s="106"/>
      <c r="EC62" s="106"/>
      <c r="ED62" s="106"/>
      <c r="EE62" s="106"/>
      <c r="EF62" s="106"/>
      <c r="EG62" s="106"/>
    </row>
    <row r="63" spans="1:137" ht="13" x14ac:dyDescent="0.3">
      <c r="A63" s="118"/>
      <c r="B63" s="126"/>
      <c r="C63" s="119"/>
      <c r="D63" s="119"/>
      <c r="E63" s="119"/>
      <c r="F63" s="119"/>
      <c r="G63" s="119"/>
      <c r="H63" s="120"/>
      <c r="I63" s="101"/>
      <c r="J63" s="121"/>
      <c r="K63" s="101"/>
      <c r="L63" s="101"/>
      <c r="M63" s="121"/>
      <c r="N63" s="120"/>
      <c r="O63" s="121"/>
      <c r="P63" s="140"/>
      <c r="Q63" s="140"/>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3"/>
      <c r="AS63" s="123"/>
      <c r="AT63" s="123"/>
      <c r="AU63" s="139" t="str">
        <f>VLOOKUP(Table35[[#This Row],[Risk Rating Score]],'Lookup Values'!$BS$1:$BT$34,2)</f>
        <v>Very Low</v>
      </c>
      <c r="AV63" s="101"/>
      <c r="AW63" s="139" t="str">
        <f>IFERROR(VLOOKUP(Table35[[#This Row],[RONI Match]],'Lookup Values'!$BU$2:$BV$26,2,FALSE),"")</f>
        <v/>
      </c>
      <c r="AX63" s="141"/>
      <c r="AY63" s="101"/>
      <c r="AZ63" s="123"/>
      <c r="BA63" s="119"/>
      <c r="BB63" s="119"/>
      <c r="BC63" s="119"/>
      <c r="BD63" s="119"/>
      <c r="BE63" s="119"/>
      <c r="BF63" s="119"/>
      <c r="BG63" s="119"/>
      <c r="BH63" s="119"/>
      <c r="BI63" s="122"/>
      <c r="BJ63" s="121"/>
      <c r="BK63" s="121"/>
      <c r="BL63" s="122"/>
      <c r="BM63" s="123"/>
      <c r="BN63" s="106"/>
      <c r="BO63" s="106"/>
      <c r="BP63" s="106"/>
      <c r="BQ63" s="106"/>
      <c r="BR63" s="106"/>
      <c r="BS63" s="106"/>
      <c r="BT63" s="106"/>
      <c r="BU63" s="106"/>
      <c r="BV63" s="106"/>
      <c r="BW63" s="106"/>
      <c r="BX63" s="106"/>
      <c r="BY63" s="106"/>
      <c r="BZ63" s="106"/>
      <c r="CA63" s="106"/>
      <c r="CB63" s="106"/>
      <c r="CC63" s="127" t="str">
        <f>IFERROR(VLOOKUP(Table22[[#This Row],[Gender]],'Lookup Values'!$A$1:$B$5,2,FALSE),"0")</f>
        <v>0</v>
      </c>
      <c r="CD63" s="112"/>
      <c r="CE63" s="127" t="str">
        <f>IFERROR(VLOOKUP(Table22[[#This Row],[Year Group]],'Lookup Values'!$C$1:$D$9,2,FALSE),"0")</f>
        <v>0</v>
      </c>
      <c r="CF63" s="127" t="str">
        <f>IFERROR(VLOOKUP(Table22[[#This Row],[School]],'Lookup Values'!$E$1:$E$22,2,FALSE),"0")</f>
        <v>0</v>
      </c>
      <c r="CG63" s="127" t="str">
        <f>IFERROR(VLOOKUP(Table22[[#This Row],[Attending PRU / AP]],'Lookup Values'!$G$1:$H$3,2,FALSE),"0")</f>
        <v>0</v>
      </c>
      <c r="CH63" s="127" t="str">
        <f>IFERROR(VLOOKUP(Table22[[#This Row],[EHE]],'Lookup Values'!$I$1:$J$3,2,FALSE),"0")</f>
        <v>0</v>
      </c>
      <c r="CI63" s="127" t="str">
        <f>IFERROR(VLOOKUP(Table22[[#This Row],[CME]],'Lookup Values'!$K$1:$L$3,2,FALSE),"0")</f>
        <v>0</v>
      </c>
      <c r="CJ63" s="129" t="str">
        <f>IFERROR(VLOOKUP(Table22[[#This Row],[Ethnicity]],'Ethnicity codes'!$H$1:$J$101,3,FALSE),"")</f>
        <v/>
      </c>
      <c r="CK63" s="127" t="str">
        <f>IFERROR(VLOOKUP(Table35[[#This Row],[Ethnicity2]],'Lookup Values'!$M$1:$N$23,2,FALSE),"0")</f>
        <v>0</v>
      </c>
      <c r="CL63" s="127" t="str">
        <f>IFERROR(VLOOKUP(Table35[[#This Row],[Ethnicity2]],'Lookup Values'!$O$1:$P$3,2,FALSE),"0")</f>
        <v>0</v>
      </c>
      <c r="CM63" s="127" t="str">
        <f>IFERROR(VLOOKUP(Table22[[#This Row],[EAL]],'Lookup Values'!$Q$1:$R$3,2,FALSE),"0")</f>
        <v>0</v>
      </c>
      <c r="CN63" s="127" t="str">
        <f>IFERROR(VLOOKUP(Table22[[#This Row],[SEND]],'Lookup Values'!$S$1:$T$6,2,FALSE),"0")</f>
        <v>0</v>
      </c>
      <c r="CO63" s="127" t="str">
        <f>IFERROR(VLOOKUP(Table22[[#This Row],[Pupil Premium]],'Lookup Values'!$U$1:$V$3,2,FALSE),"0")</f>
        <v>0</v>
      </c>
      <c r="CP63" s="127" t="str">
        <f>IFERROR(VLOOKUP(Table22[[#This Row],[LAC / Care Leaver]],'Lookup Values'!$W$1:$X$3,2,FALSE),"0")</f>
        <v>0</v>
      </c>
      <c r="CQ63" s="127" t="str">
        <f>IFERROR(VLOOKUP(Table22[[#This Row],[CP / CIN]],'Lookup Values'!$Y$1:$Z$3,2,FALSE),"0")</f>
        <v>0</v>
      </c>
      <c r="CR63" s="127" t="str">
        <f>IFERROR(VLOOKUP(Table22[[#This Row],[Early Help Referral]],'Lookup Values'!$Y$1:$Z$3,2,FALSE),"0")</f>
        <v>0</v>
      </c>
      <c r="CS63" s="127" t="str">
        <f>IFERROR(VLOOKUP(Table22[[#This Row],[Social Worker]],'Lookup Values'!$Y$1:$Z$3,2,FALSE),"0")</f>
        <v>0</v>
      </c>
      <c r="CT63" s="127" t="str">
        <f>IFERROR(VLOOKUP(Table22[[#This Row],[Exclusion]],'Lookup Values'!$AE$1:$AF$5,2,FALSE),"0")</f>
        <v>0</v>
      </c>
      <c r="CU63" s="127" t="str">
        <f>IFERROR(VLOOKUP(Table22[[#This Row],[Attendance / Absence (&lt;90% PA / &lt;50% SA)]],'Lookup Values'!$AG$1:$AH$4,2,FALSE),"0")</f>
        <v>0</v>
      </c>
      <c r="CV63" s="127" t="str">
        <f>IFERROR(VLOOKUP(Table22[[#This Row],[Multiple School Moves (3+)]],'Lookup Values'!$AI$1:$AJ$3,2,FALSE),"0")</f>
        <v>0</v>
      </c>
      <c r="CW63" s="127" t="str">
        <f>IFERROR(VLOOKUP(Table22[[#This Row],[Pregnancy]],'Lookup Values'!$AK$1:$AL$3,2,FALSE),"0")</f>
        <v>0</v>
      </c>
      <c r="CX63" s="127" t="str">
        <f>IFERROR(VLOOKUP(Table22[[#This Row],[Young Parent]],'Lookup Values'!$AM$1:$AN$3,2,FALSE),"0")</f>
        <v>0</v>
      </c>
      <c r="CY63" s="127" t="str">
        <f>IFERROR(VLOOKUP(Table22[[#This Row],[Young Carer]],'Lookup Values'!$AO$1:$AP$3,2,FALSE),"0")</f>
        <v>0</v>
      </c>
      <c r="CZ63" s="127" t="str">
        <f>IFERROR(VLOOKUP(Table22[[#This Row],[CAMHS Involvement]],'Lookup Values'!$AQ$1:$AR$3,2,FALSE),"0")</f>
        <v>0</v>
      </c>
      <c r="DA63" s="127" t="str">
        <f>IFERROR(VLOOKUP(Table22[[#This Row],[Health Condition]],'Lookup Values'!$AS$1:$AT$3,2,FALSE),"0")</f>
        <v>0</v>
      </c>
      <c r="DB63" s="127" t="str">
        <f>IFERROR(VLOOKUP(Table22[[#This Row],[Substance Misuse ]],'Lookup Values'!$AU$1:$AV$3,2,FALSE),"0")</f>
        <v>0</v>
      </c>
      <c r="DC63" s="127" t="str">
        <f>IFERROR(VLOOKUP(Table22[[#This Row],[YOT supervision]],'Lookup Values'!$AW$1:$AX$3,2,FALSE),"0")</f>
        <v>0</v>
      </c>
      <c r="DD63" s="127" t="str">
        <f>IFERROR(VLOOKUP(Table22[[#This Row],[Previous YOT supervision]],'Lookup Values'!$AY$1:$AZ$3,2,FALSE),"0")</f>
        <v>0</v>
      </c>
      <c r="DE63" s="127" t="str">
        <f>IFERROR(VLOOKUP(Table22[[#This Row],[Custody]],'Lookup Values'!$BA$1:$BB$3,2,FALSE),"0")</f>
        <v>0</v>
      </c>
      <c r="DF63" s="127" t="str">
        <f>IFERROR(VLOOKUP(Table22[[#This Row],[KS2 Eng &amp; Maths Ability Profile HAP/MAP/LAP]],'Lookup Values'!$BC$1:$BD$4,2,FALSE),"0")</f>
        <v>0</v>
      </c>
      <c r="DG63" s="127" t="str">
        <f>IFERROR(VLOOKUP(Table22[[#This Row],[Intended Post 16 Destination]],'Lookup Values'!$BG$1:$BH$12,2,FALSE),"0")</f>
        <v>0</v>
      </c>
      <c r="DH63" s="127" t="str">
        <f>IFERROR(VLOOKUP(Table22[[#This Row],[Application submitted (Y/N or number of applications)]],'Lookup Values'!$BI$1:$BJ$3,2,FALSE),"0")</f>
        <v>0</v>
      </c>
      <c r="DI63" s="127" t="str">
        <f>IFERROR(VLOOKUP(Table22[[#This Row],[Provider Name]],'Lookup Values'!$BK$1:$BL$3,2,FALSE),"0")</f>
        <v>0</v>
      </c>
      <c r="DJ63" s="112"/>
      <c r="DK63" s="127" t="str">
        <f>IFERROR(VLOOKUP(Table22[[#This Row],[Offer received (Y/N)]],'Lookup Values'!$BM$1:$BN$3,2,FALSE),"0")</f>
        <v>0</v>
      </c>
      <c r="DL63" s="127" t="str">
        <f>IFERROR(VLOOKUP(Table22[[#This Row],[Poor Behaviour / Attitude / Motivation]],'Lookup Values'!$BO$1:$BP$4,2,FALSE),"0")</f>
        <v>0</v>
      </c>
      <c r="DM63" s="127" t="str">
        <f>IFERROR(VLOOKUP(Table22[[#This Row],[Other known risk factors (1)]],'Lookup Values'!$BQ$1:$BR$10,2,FALSE),"0")</f>
        <v>0</v>
      </c>
      <c r="DN63" s="128" t="str">
        <f>IFERROR(VLOOKUP(Table22[[#This Row],[Other known risk factors (2)]],'Lookup Values'!$BQ$1:$BR$10,2,FALSE),"0")</f>
        <v>0</v>
      </c>
      <c r="DO63" s="127">
        <f>SUM(Table35[[#This Row],[Gender Score]:[Other known risk factors (2) Score]])</f>
        <v>0</v>
      </c>
      <c r="DP63" s="131" t="str">
        <f>CONCATENATE(Table22[[#This Row],[Generated RONI]],Table22[[#This Row],[School RONI]])</f>
        <v>Very Low</v>
      </c>
      <c r="DQ63" s="106"/>
      <c r="DR63" s="106"/>
      <c r="DS63" s="106"/>
      <c r="DT63" s="106"/>
      <c r="DU63" s="106"/>
      <c r="DV63" s="106"/>
      <c r="DW63" s="106"/>
      <c r="DX63" s="106"/>
      <c r="DY63" s="106"/>
      <c r="DZ63" s="106"/>
      <c r="EA63" s="106"/>
      <c r="EB63" s="106"/>
      <c r="EC63" s="106"/>
      <c r="ED63" s="106"/>
      <c r="EE63" s="106"/>
      <c r="EF63" s="106"/>
      <c r="EG63" s="106"/>
    </row>
    <row r="64" spans="1:137" ht="13" x14ac:dyDescent="0.3">
      <c r="A64" s="118"/>
      <c r="B64" s="126"/>
      <c r="C64" s="119"/>
      <c r="D64" s="119"/>
      <c r="E64" s="119"/>
      <c r="F64" s="119"/>
      <c r="G64" s="119"/>
      <c r="H64" s="120"/>
      <c r="I64" s="101"/>
      <c r="J64" s="121"/>
      <c r="K64" s="101"/>
      <c r="L64" s="101"/>
      <c r="M64" s="121"/>
      <c r="N64" s="120"/>
      <c r="O64" s="121"/>
      <c r="P64" s="140"/>
      <c r="Q64" s="140"/>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3"/>
      <c r="AS64" s="123"/>
      <c r="AT64" s="123"/>
      <c r="AU64" s="139" t="str">
        <f>VLOOKUP(Table35[[#This Row],[Risk Rating Score]],'Lookup Values'!$BS$1:$BT$34,2)</f>
        <v>Very Low</v>
      </c>
      <c r="AV64" s="101"/>
      <c r="AW64" s="139" t="str">
        <f>IFERROR(VLOOKUP(Table35[[#This Row],[RONI Match]],'Lookup Values'!$BU$2:$BV$26,2,FALSE),"")</f>
        <v/>
      </c>
      <c r="AX64" s="141"/>
      <c r="AY64" s="101"/>
      <c r="AZ64" s="123"/>
      <c r="BA64" s="119"/>
      <c r="BB64" s="119"/>
      <c r="BC64" s="119"/>
      <c r="BD64" s="119"/>
      <c r="BE64" s="119"/>
      <c r="BF64" s="119"/>
      <c r="BG64" s="119"/>
      <c r="BH64" s="119"/>
      <c r="BI64" s="122"/>
      <c r="BJ64" s="121"/>
      <c r="BK64" s="121"/>
      <c r="BL64" s="122"/>
      <c r="BM64" s="123"/>
      <c r="BN64" s="106"/>
      <c r="BO64" s="106"/>
      <c r="BP64" s="106"/>
      <c r="BQ64" s="106"/>
      <c r="BR64" s="106"/>
      <c r="BS64" s="106"/>
      <c r="BT64" s="106"/>
      <c r="BU64" s="106"/>
      <c r="BV64" s="106"/>
      <c r="BW64" s="106"/>
      <c r="BX64" s="106"/>
      <c r="BY64" s="106"/>
      <c r="BZ64" s="106"/>
      <c r="CA64" s="106"/>
      <c r="CB64" s="106"/>
      <c r="CC64" s="127" t="str">
        <f>IFERROR(VLOOKUP(Table22[[#This Row],[Gender]],'Lookup Values'!$A$1:$B$5,2,FALSE),"0")</f>
        <v>0</v>
      </c>
      <c r="CD64" s="112"/>
      <c r="CE64" s="127" t="str">
        <f>IFERROR(VLOOKUP(Table22[[#This Row],[Year Group]],'Lookup Values'!$C$1:$D$9,2,FALSE),"0")</f>
        <v>0</v>
      </c>
      <c r="CF64" s="127" t="str">
        <f>IFERROR(VLOOKUP(Table22[[#This Row],[School]],'Lookup Values'!$E$1:$E$22,2,FALSE),"0")</f>
        <v>0</v>
      </c>
      <c r="CG64" s="127" t="str">
        <f>IFERROR(VLOOKUP(Table22[[#This Row],[Attending PRU / AP]],'Lookup Values'!$G$1:$H$3,2,FALSE),"0")</f>
        <v>0</v>
      </c>
      <c r="CH64" s="127" t="str">
        <f>IFERROR(VLOOKUP(Table22[[#This Row],[EHE]],'Lookup Values'!$I$1:$J$3,2,FALSE),"0")</f>
        <v>0</v>
      </c>
      <c r="CI64" s="127" t="str">
        <f>IFERROR(VLOOKUP(Table22[[#This Row],[CME]],'Lookup Values'!$K$1:$L$3,2,FALSE),"0")</f>
        <v>0</v>
      </c>
      <c r="CJ64" s="129" t="str">
        <f>IFERROR(VLOOKUP(Table22[[#This Row],[Ethnicity]],'Ethnicity codes'!$H$1:$J$101,3,FALSE),"")</f>
        <v/>
      </c>
      <c r="CK64" s="127" t="str">
        <f>IFERROR(VLOOKUP(Table35[[#This Row],[Ethnicity2]],'Lookup Values'!$M$1:$N$23,2,FALSE),"0")</f>
        <v>0</v>
      </c>
      <c r="CL64" s="127" t="str">
        <f>IFERROR(VLOOKUP(Table35[[#This Row],[Ethnicity2]],'Lookup Values'!$O$1:$P$3,2,FALSE),"0")</f>
        <v>0</v>
      </c>
      <c r="CM64" s="127" t="str">
        <f>IFERROR(VLOOKUP(Table22[[#This Row],[EAL]],'Lookup Values'!$Q$1:$R$3,2,FALSE),"0")</f>
        <v>0</v>
      </c>
      <c r="CN64" s="127" t="str">
        <f>IFERROR(VLOOKUP(Table22[[#This Row],[SEND]],'Lookup Values'!$S$1:$T$6,2,FALSE),"0")</f>
        <v>0</v>
      </c>
      <c r="CO64" s="127" t="str">
        <f>IFERROR(VLOOKUP(Table22[[#This Row],[Pupil Premium]],'Lookup Values'!$U$1:$V$3,2,FALSE),"0")</f>
        <v>0</v>
      </c>
      <c r="CP64" s="127" t="str">
        <f>IFERROR(VLOOKUP(Table22[[#This Row],[LAC / Care Leaver]],'Lookup Values'!$W$1:$X$3,2,FALSE),"0")</f>
        <v>0</v>
      </c>
      <c r="CQ64" s="127" t="str">
        <f>IFERROR(VLOOKUP(Table22[[#This Row],[CP / CIN]],'Lookup Values'!$Y$1:$Z$3,2,FALSE),"0")</f>
        <v>0</v>
      </c>
      <c r="CR64" s="127" t="str">
        <f>IFERROR(VLOOKUP(Table22[[#This Row],[Early Help Referral]],'Lookup Values'!$Y$1:$Z$3,2,FALSE),"0")</f>
        <v>0</v>
      </c>
      <c r="CS64" s="127" t="str">
        <f>IFERROR(VLOOKUP(Table22[[#This Row],[Social Worker]],'Lookup Values'!$Y$1:$Z$3,2,FALSE),"0")</f>
        <v>0</v>
      </c>
      <c r="CT64" s="127" t="str">
        <f>IFERROR(VLOOKUP(Table22[[#This Row],[Exclusion]],'Lookup Values'!$AE$1:$AF$5,2,FALSE),"0")</f>
        <v>0</v>
      </c>
      <c r="CU64" s="127" t="str">
        <f>IFERROR(VLOOKUP(Table22[[#This Row],[Attendance / Absence (&lt;90% PA / &lt;50% SA)]],'Lookup Values'!$AG$1:$AH$4,2,FALSE),"0")</f>
        <v>0</v>
      </c>
      <c r="CV64" s="127" t="str">
        <f>IFERROR(VLOOKUP(Table22[[#This Row],[Multiple School Moves (3+)]],'Lookup Values'!$AI$1:$AJ$3,2,FALSE),"0")</f>
        <v>0</v>
      </c>
      <c r="CW64" s="127" t="str">
        <f>IFERROR(VLOOKUP(Table22[[#This Row],[Pregnancy]],'Lookup Values'!$AK$1:$AL$3,2,FALSE),"0")</f>
        <v>0</v>
      </c>
      <c r="CX64" s="127" t="str">
        <f>IFERROR(VLOOKUP(Table22[[#This Row],[Young Parent]],'Lookup Values'!$AM$1:$AN$3,2,FALSE),"0")</f>
        <v>0</v>
      </c>
      <c r="CY64" s="127" t="str">
        <f>IFERROR(VLOOKUP(Table22[[#This Row],[Young Carer]],'Lookup Values'!$AO$1:$AP$3,2,FALSE),"0")</f>
        <v>0</v>
      </c>
      <c r="CZ64" s="127" t="str">
        <f>IFERROR(VLOOKUP(Table22[[#This Row],[CAMHS Involvement]],'Lookup Values'!$AQ$1:$AR$3,2,FALSE),"0")</f>
        <v>0</v>
      </c>
      <c r="DA64" s="127" t="str">
        <f>IFERROR(VLOOKUP(Table22[[#This Row],[Health Condition]],'Lookup Values'!$AS$1:$AT$3,2,FALSE),"0")</f>
        <v>0</v>
      </c>
      <c r="DB64" s="127" t="str">
        <f>IFERROR(VLOOKUP(Table22[[#This Row],[Substance Misuse ]],'Lookup Values'!$AU$1:$AV$3,2,FALSE),"0")</f>
        <v>0</v>
      </c>
      <c r="DC64" s="127" t="str">
        <f>IFERROR(VLOOKUP(Table22[[#This Row],[YOT supervision]],'Lookup Values'!$AW$1:$AX$3,2,FALSE),"0")</f>
        <v>0</v>
      </c>
      <c r="DD64" s="127" t="str">
        <f>IFERROR(VLOOKUP(Table22[[#This Row],[Previous YOT supervision]],'Lookup Values'!$AY$1:$AZ$3,2,FALSE),"0")</f>
        <v>0</v>
      </c>
      <c r="DE64" s="127" t="str">
        <f>IFERROR(VLOOKUP(Table22[[#This Row],[Custody]],'Lookup Values'!$BA$1:$BB$3,2,FALSE),"0")</f>
        <v>0</v>
      </c>
      <c r="DF64" s="127" t="str">
        <f>IFERROR(VLOOKUP(Table22[[#This Row],[KS2 Eng &amp; Maths Ability Profile HAP/MAP/LAP]],'Lookup Values'!$BC$1:$BD$4,2,FALSE),"0")</f>
        <v>0</v>
      </c>
      <c r="DG64" s="127" t="str">
        <f>IFERROR(VLOOKUP(Table22[[#This Row],[Intended Post 16 Destination]],'Lookup Values'!$BG$1:$BH$12,2,FALSE),"0")</f>
        <v>0</v>
      </c>
      <c r="DH64" s="127" t="str">
        <f>IFERROR(VLOOKUP(Table22[[#This Row],[Application submitted (Y/N or number of applications)]],'Lookup Values'!$BI$1:$BJ$3,2,FALSE),"0")</f>
        <v>0</v>
      </c>
      <c r="DI64" s="127" t="str">
        <f>IFERROR(VLOOKUP(Table22[[#This Row],[Provider Name]],'Lookup Values'!$BK$1:$BL$3,2,FALSE),"0")</f>
        <v>0</v>
      </c>
      <c r="DJ64" s="112"/>
      <c r="DK64" s="127" t="str">
        <f>IFERROR(VLOOKUP(Table22[[#This Row],[Offer received (Y/N)]],'Lookup Values'!$BM$1:$BN$3,2,FALSE),"0")</f>
        <v>0</v>
      </c>
      <c r="DL64" s="127" t="str">
        <f>IFERROR(VLOOKUP(Table22[[#This Row],[Poor Behaviour / Attitude / Motivation]],'Lookup Values'!$BO$1:$BP$4,2,FALSE),"0")</f>
        <v>0</v>
      </c>
      <c r="DM64" s="127" t="str">
        <f>IFERROR(VLOOKUP(Table22[[#This Row],[Other known risk factors (1)]],'Lookup Values'!$BQ$1:$BR$10,2,FALSE),"0")</f>
        <v>0</v>
      </c>
      <c r="DN64" s="128" t="str">
        <f>IFERROR(VLOOKUP(Table22[[#This Row],[Other known risk factors (2)]],'Lookup Values'!$BQ$1:$BR$10,2,FALSE),"0")</f>
        <v>0</v>
      </c>
      <c r="DO64" s="127">
        <f>SUM(Table35[[#This Row],[Gender Score]:[Other known risk factors (2) Score]])</f>
        <v>0</v>
      </c>
      <c r="DP64" s="131" t="str">
        <f>CONCATENATE(Table22[[#This Row],[Generated RONI]],Table22[[#This Row],[School RONI]])</f>
        <v>Very Low</v>
      </c>
      <c r="DQ64" s="106"/>
      <c r="DR64" s="106"/>
      <c r="DS64" s="106"/>
      <c r="DT64" s="106"/>
      <c r="DU64" s="106"/>
      <c r="DV64" s="106"/>
      <c r="DW64" s="106"/>
      <c r="DX64" s="106"/>
      <c r="DY64" s="106"/>
      <c r="DZ64" s="106"/>
      <c r="EA64" s="106"/>
      <c r="EB64" s="106"/>
      <c r="EC64" s="106"/>
      <c r="ED64" s="106"/>
      <c r="EE64" s="106"/>
      <c r="EF64" s="106"/>
      <c r="EG64" s="106"/>
    </row>
    <row r="65" spans="1:137" ht="13" x14ac:dyDescent="0.3">
      <c r="A65" s="118"/>
      <c r="B65" s="126"/>
      <c r="C65" s="119"/>
      <c r="D65" s="119"/>
      <c r="E65" s="119"/>
      <c r="F65" s="119"/>
      <c r="G65" s="119"/>
      <c r="H65" s="120"/>
      <c r="I65" s="101"/>
      <c r="J65" s="121"/>
      <c r="K65" s="101"/>
      <c r="L65" s="101"/>
      <c r="M65" s="121"/>
      <c r="N65" s="120"/>
      <c r="O65" s="121"/>
      <c r="P65" s="140"/>
      <c r="Q65" s="140"/>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3"/>
      <c r="AS65" s="123"/>
      <c r="AT65" s="123"/>
      <c r="AU65" s="139" t="str">
        <f>VLOOKUP(Table35[[#This Row],[Risk Rating Score]],'Lookup Values'!$BS$1:$BT$34,2)</f>
        <v>Very Low</v>
      </c>
      <c r="AV65" s="101"/>
      <c r="AW65" s="139" t="str">
        <f>IFERROR(VLOOKUP(Table35[[#This Row],[RONI Match]],'Lookup Values'!$BU$2:$BV$26,2,FALSE),"")</f>
        <v/>
      </c>
      <c r="AX65" s="141"/>
      <c r="AY65" s="101"/>
      <c r="AZ65" s="123"/>
      <c r="BA65" s="119"/>
      <c r="BB65" s="119"/>
      <c r="BC65" s="119"/>
      <c r="BD65" s="119"/>
      <c r="BE65" s="119"/>
      <c r="BF65" s="119"/>
      <c r="BG65" s="119"/>
      <c r="BH65" s="119"/>
      <c r="BI65" s="122"/>
      <c r="BJ65" s="121"/>
      <c r="BK65" s="121"/>
      <c r="BL65" s="122"/>
      <c r="BM65" s="123"/>
      <c r="BN65" s="106"/>
      <c r="BO65" s="106"/>
      <c r="BP65" s="106"/>
      <c r="BQ65" s="106"/>
      <c r="BR65" s="106"/>
      <c r="BS65" s="106"/>
      <c r="BT65" s="106"/>
      <c r="BU65" s="106"/>
      <c r="BV65" s="106"/>
      <c r="BW65" s="106"/>
      <c r="BX65" s="106"/>
      <c r="BY65" s="106"/>
      <c r="BZ65" s="106"/>
      <c r="CA65" s="106"/>
      <c r="CB65" s="106"/>
      <c r="CC65" s="127" t="str">
        <f>IFERROR(VLOOKUP(Table22[[#This Row],[Gender]],'Lookup Values'!$A$1:$B$5,2,FALSE),"0")</f>
        <v>0</v>
      </c>
      <c r="CD65" s="112"/>
      <c r="CE65" s="127" t="str">
        <f>IFERROR(VLOOKUP(Table22[[#This Row],[Year Group]],'Lookup Values'!$C$1:$D$9,2,FALSE),"0")</f>
        <v>0</v>
      </c>
      <c r="CF65" s="127" t="str">
        <f>IFERROR(VLOOKUP(Table22[[#This Row],[School]],'Lookup Values'!$E$1:$E$22,2,FALSE),"0")</f>
        <v>0</v>
      </c>
      <c r="CG65" s="127" t="str">
        <f>IFERROR(VLOOKUP(Table22[[#This Row],[Attending PRU / AP]],'Lookup Values'!$G$1:$H$3,2,FALSE),"0")</f>
        <v>0</v>
      </c>
      <c r="CH65" s="127" t="str">
        <f>IFERROR(VLOOKUP(Table22[[#This Row],[EHE]],'Lookup Values'!$I$1:$J$3,2,FALSE),"0")</f>
        <v>0</v>
      </c>
      <c r="CI65" s="127" t="str">
        <f>IFERROR(VLOOKUP(Table22[[#This Row],[CME]],'Lookup Values'!$K$1:$L$3,2,FALSE),"0")</f>
        <v>0</v>
      </c>
      <c r="CJ65" s="129" t="str">
        <f>IFERROR(VLOOKUP(Table22[[#This Row],[Ethnicity]],'Ethnicity codes'!$H$1:$J$101,3,FALSE),"")</f>
        <v/>
      </c>
      <c r="CK65" s="127" t="str">
        <f>IFERROR(VLOOKUP(Table35[[#This Row],[Ethnicity2]],'Lookup Values'!$M$1:$N$23,2,FALSE),"0")</f>
        <v>0</v>
      </c>
      <c r="CL65" s="127" t="str">
        <f>IFERROR(VLOOKUP(Table35[[#This Row],[Ethnicity2]],'Lookup Values'!$O$1:$P$3,2,FALSE),"0")</f>
        <v>0</v>
      </c>
      <c r="CM65" s="127" t="str">
        <f>IFERROR(VLOOKUP(Table22[[#This Row],[EAL]],'Lookup Values'!$Q$1:$R$3,2,FALSE),"0")</f>
        <v>0</v>
      </c>
      <c r="CN65" s="127" t="str">
        <f>IFERROR(VLOOKUP(Table22[[#This Row],[SEND]],'Lookup Values'!$S$1:$T$6,2,FALSE),"0")</f>
        <v>0</v>
      </c>
      <c r="CO65" s="127" t="str">
        <f>IFERROR(VLOOKUP(Table22[[#This Row],[Pupil Premium]],'Lookup Values'!$U$1:$V$3,2,FALSE),"0")</f>
        <v>0</v>
      </c>
      <c r="CP65" s="127" t="str">
        <f>IFERROR(VLOOKUP(Table22[[#This Row],[LAC / Care Leaver]],'Lookup Values'!$W$1:$X$3,2,FALSE),"0")</f>
        <v>0</v>
      </c>
      <c r="CQ65" s="127" t="str">
        <f>IFERROR(VLOOKUP(Table22[[#This Row],[CP / CIN]],'Lookup Values'!$Y$1:$Z$3,2,FALSE),"0")</f>
        <v>0</v>
      </c>
      <c r="CR65" s="127" t="str">
        <f>IFERROR(VLOOKUP(Table22[[#This Row],[Early Help Referral]],'Lookup Values'!$Y$1:$Z$3,2,FALSE),"0")</f>
        <v>0</v>
      </c>
      <c r="CS65" s="127" t="str">
        <f>IFERROR(VLOOKUP(Table22[[#This Row],[Social Worker]],'Lookup Values'!$Y$1:$Z$3,2,FALSE),"0")</f>
        <v>0</v>
      </c>
      <c r="CT65" s="127" t="str">
        <f>IFERROR(VLOOKUP(Table22[[#This Row],[Exclusion]],'Lookup Values'!$AE$1:$AF$5,2,FALSE),"0")</f>
        <v>0</v>
      </c>
      <c r="CU65" s="127" t="str">
        <f>IFERROR(VLOOKUP(Table22[[#This Row],[Attendance / Absence (&lt;90% PA / &lt;50% SA)]],'Lookup Values'!$AG$1:$AH$4,2,FALSE),"0")</f>
        <v>0</v>
      </c>
      <c r="CV65" s="127" t="str">
        <f>IFERROR(VLOOKUP(Table22[[#This Row],[Multiple School Moves (3+)]],'Lookup Values'!$AI$1:$AJ$3,2,FALSE),"0")</f>
        <v>0</v>
      </c>
      <c r="CW65" s="127" t="str">
        <f>IFERROR(VLOOKUP(Table22[[#This Row],[Pregnancy]],'Lookup Values'!$AK$1:$AL$3,2,FALSE),"0")</f>
        <v>0</v>
      </c>
      <c r="CX65" s="127" t="str">
        <f>IFERROR(VLOOKUP(Table22[[#This Row],[Young Parent]],'Lookup Values'!$AM$1:$AN$3,2,FALSE),"0")</f>
        <v>0</v>
      </c>
      <c r="CY65" s="127" t="str">
        <f>IFERROR(VLOOKUP(Table22[[#This Row],[Young Carer]],'Lookup Values'!$AO$1:$AP$3,2,FALSE),"0")</f>
        <v>0</v>
      </c>
      <c r="CZ65" s="127" t="str">
        <f>IFERROR(VLOOKUP(Table22[[#This Row],[CAMHS Involvement]],'Lookup Values'!$AQ$1:$AR$3,2,FALSE),"0")</f>
        <v>0</v>
      </c>
      <c r="DA65" s="127" t="str">
        <f>IFERROR(VLOOKUP(Table22[[#This Row],[Health Condition]],'Lookup Values'!$AS$1:$AT$3,2,FALSE),"0")</f>
        <v>0</v>
      </c>
      <c r="DB65" s="127" t="str">
        <f>IFERROR(VLOOKUP(Table22[[#This Row],[Substance Misuse ]],'Lookup Values'!$AU$1:$AV$3,2,FALSE),"0")</f>
        <v>0</v>
      </c>
      <c r="DC65" s="127" t="str">
        <f>IFERROR(VLOOKUP(Table22[[#This Row],[YOT supervision]],'Lookup Values'!$AW$1:$AX$3,2,FALSE),"0")</f>
        <v>0</v>
      </c>
      <c r="DD65" s="127" t="str">
        <f>IFERROR(VLOOKUP(Table22[[#This Row],[Previous YOT supervision]],'Lookup Values'!$AY$1:$AZ$3,2,FALSE),"0")</f>
        <v>0</v>
      </c>
      <c r="DE65" s="127" t="str">
        <f>IFERROR(VLOOKUP(Table22[[#This Row],[Custody]],'Lookup Values'!$BA$1:$BB$3,2,FALSE),"0")</f>
        <v>0</v>
      </c>
      <c r="DF65" s="127" t="str">
        <f>IFERROR(VLOOKUP(Table22[[#This Row],[KS2 Eng &amp; Maths Ability Profile HAP/MAP/LAP]],'Lookup Values'!$BC$1:$BD$4,2,FALSE),"0")</f>
        <v>0</v>
      </c>
      <c r="DG65" s="127" t="str">
        <f>IFERROR(VLOOKUP(Table22[[#This Row],[Intended Post 16 Destination]],'Lookup Values'!$BG$1:$BH$12,2,FALSE),"0")</f>
        <v>0</v>
      </c>
      <c r="DH65" s="127" t="str">
        <f>IFERROR(VLOOKUP(Table22[[#This Row],[Application submitted (Y/N or number of applications)]],'Lookup Values'!$BI$1:$BJ$3,2,FALSE),"0")</f>
        <v>0</v>
      </c>
      <c r="DI65" s="127" t="str">
        <f>IFERROR(VLOOKUP(Table22[[#This Row],[Provider Name]],'Lookup Values'!$BK$1:$BL$3,2,FALSE),"0")</f>
        <v>0</v>
      </c>
      <c r="DJ65" s="112"/>
      <c r="DK65" s="127" t="str">
        <f>IFERROR(VLOOKUP(Table22[[#This Row],[Offer received (Y/N)]],'Lookup Values'!$BM$1:$BN$3,2,FALSE),"0")</f>
        <v>0</v>
      </c>
      <c r="DL65" s="127" t="str">
        <f>IFERROR(VLOOKUP(Table22[[#This Row],[Poor Behaviour / Attitude / Motivation]],'Lookup Values'!$BO$1:$BP$4,2,FALSE),"0")</f>
        <v>0</v>
      </c>
      <c r="DM65" s="127" t="str">
        <f>IFERROR(VLOOKUP(Table22[[#This Row],[Other known risk factors (1)]],'Lookup Values'!$BQ$1:$BR$10,2,FALSE),"0")</f>
        <v>0</v>
      </c>
      <c r="DN65" s="128" t="str">
        <f>IFERROR(VLOOKUP(Table22[[#This Row],[Other known risk factors (2)]],'Lookup Values'!$BQ$1:$BR$10,2,FALSE),"0")</f>
        <v>0</v>
      </c>
      <c r="DO65" s="127">
        <f>SUM(Table35[[#This Row],[Gender Score]:[Other known risk factors (2) Score]])</f>
        <v>0</v>
      </c>
      <c r="DP65" s="131" t="str">
        <f>CONCATENATE(Table22[[#This Row],[Generated RONI]],Table22[[#This Row],[School RONI]])</f>
        <v>Very Low</v>
      </c>
      <c r="DQ65" s="106"/>
      <c r="DR65" s="106"/>
      <c r="DS65" s="106"/>
      <c r="DT65" s="106"/>
      <c r="DU65" s="106"/>
      <c r="DV65" s="106"/>
      <c r="DW65" s="106"/>
      <c r="DX65" s="106"/>
      <c r="DY65" s="106"/>
      <c r="DZ65" s="106"/>
      <c r="EA65" s="106"/>
      <c r="EB65" s="106"/>
      <c r="EC65" s="106"/>
      <c r="ED65" s="106"/>
      <c r="EE65" s="106"/>
      <c r="EF65" s="106"/>
      <c r="EG65" s="106"/>
    </row>
    <row r="66" spans="1:137" ht="13" x14ac:dyDescent="0.3">
      <c r="A66" s="118"/>
      <c r="B66" s="126"/>
      <c r="C66" s="119"/>
      <c r="D66" s="119"/>
      <c r="E66" s="119"/>
      <c r="F66" s="119"/>
      <c r="G66" s="119"/>
      <c r="H66" s="120"/>
      <c r="I66" s="101"/>
      <c r="J66" s="121"/>
      <c r="K66" s="101"/>
      <c r="L66" s="101"/>
      <c r="M66" s="121"/>
      <c r="N66" s="120"/>
      <c r="O66" s="121"/>
      <c r="P66" s="140"/>
      <c r="Q66" s="140"/>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3"/>
      <c r="AS66" s="123"/>
      <c r="AT66" s="123"/>
      <c r="AU66" s="139" t="str">
        <f>VLOOKUP(Table35[[#This Row],[Risk Rating Score]],'Lookup Values'!$BS$1:$BT$34,2)</f>
        <v>Very Low</v>
      </c>
      <c r="AV66" s="101"/>
      <c r="AW66" s="139" t="str">
        <f>IFERROR(VLOOKUP(Table35[[#This Row],[RONI Match]],'Lookup Values'!$BU$2:$BV$26,2,FALSE),"")</f>
        <v/>
      </c>
      <c r="AX66" s="141"/>
      <c r="AY66" s="101"/>
      <c r="AZ66" s="123"/>
      <c r="BA66" s="119"/>
      <c r="BB66" s="119"/>
      <c r="BC66" s="119"/>
      <c r="BD66" s="119"/>
      <c r="BE66" s="119"/>
      <c r="BF66" s="119"/>
      <c r="BG66" s="119"/>
      <c r="BH66" s="119"/>
      <c r="BI66" s="122"/>
      <c r="BJ66" s="121"/>
      <c r="BK66" s="121"/>
      <c r="BL66" s="122"/>
      <c r="BM66" s="123"/>
      <c r="BN66" s="106"/>
      <c r="BO66" s="106"/>
      <c r="BP66" s="106"/>
      <c r="BQ66" s="106"/>
      <c r="BR66" s="106"/>
      <c r="BS66" s="106"/>
      <c r="BT66" s="106"/>
      <c r="BU66" s="106"/>
      <c r="BV66" s="106"/>
      <c r="BW66" s="106"/>
      <c r="BX66" s="106"/>
      <c r="BY66" s="106"/>
      <c r="BZ66" s="106"/>
      <c r="CA66" s="106"/>
      <c r="CB66" s="106"/>
      <c r="CC66" s="127" t="str">
        <f>IFERROR(VLOOKUP(Table22[[#This Row],[Gender]],'Lookup Values'!$A$1:$B$5,2,FALSE),"0")</f>
        <v>0</v>
      </c>
      <c r="CD66" s="112"/>
      <c r="CE66" s="127" t="str">
        <f>IFERROR(VLOOKUP(Table22[[#This Row],[Year Group]],'Lookup Values'!$C$1:$D$9,2,FALSE),"0")</f>
        <v>0</v>
      </c>
      <c r="CF66" s="127" t="str">
        <f>IFERROR(VLOOKUP(Table22[[#This Row],[School]],'Lookup Values'!$E$1:$E$22,2,FALSE),"0")</f>
        <v>0</v>
      </c>
      <c r="CG66" s="127" t="str">
        <f>IFERROR(VLOOKUP(Table22[[#This Row],[Attending PRU / AP]],'Lookup Values'!$G$1:$H$3,2,FALSE),"0")</f>
        <v>0</v>
      </c>
      <c r="CH66" s="127" t="str">
        <f>IFERROR(VLOOKUP(Table22[[#This Row],[EHE]],'Lookup Values'!$I$1:$J$3,2,FALSE),"0")</f>
        <v>0</v>
      </c>
      <c r="CI66" s="127" t="str">
        <f>IFERROR(VLOOKUP(Table22[[#This Row],[CME]],'Lookup Values'!$K$1:$L$3,2,FALSE),"0")</f>
        <v>0</v>
      </c>
      <c r="CJ66" s="129" t="str">
        <f>IFERROR(VLOOKUP(Table22[[#This Row],[Ethnicity]],'Ethnicity codes'!$H$1:$J$101,3,FALSE),"")</f>
        <v/>
      </c>
      <c r="CK66" s="127" t="str">
        <f>IFERROR(VLOOKUP(Table35[[#This Row],[Ethnicity2]],'Lookup Values'!$M$1:$N$23,2,FALSE),"0")</f>
        <v>0</v>
      </c>
      <c r="CL66" s="127" t="str">
        <f>IFERROR(VLOOKUP(Table35[[#This Row],[Ethnicity2]],'Lookup Values'!$O$1:$P$3,2,FALSE),"0")</f>
        <v>0</v>
      </c>
      <c r="CM66" s="127" t="str">
        <f>IFERROR(VLOOKUP(Table22[[#This Row],[EAL]],'Lookup Values'!$Q$1:$R$3,2,FALSE),"0")</f>
        <v>0</v>
      </c>
      <c r="CN66" s="127" t="str">
        <f>IFERROR(VLOOKUP(Table22[[#This Row],[SEND]],'Lookup Values'!$S$1:$T$6,2,FALSE),"0")</f>
        <v>0</v>
      </c>
      <c r="CO66" s="127" t="str">
        <f>IFERROR(VLOOKUP(Table22[[#This Row],[Pupil Premium]],'Lookup Values'!$U$1:$V$3,2,FALSE),"0")</f>
        <v>0</v>
      </c>
      <c r="CP66" s="127" t="str">
        <f>IFERROR(VLOOKUP(Table22[[#This Row],[LAC / Care Leaver]],'Lookup Values'!$W$1:$X$3,2,FALSE),"0")</f>
        <v>0</v>
      </c>
      <c r="CQ66" s="127" t="str">
        <f>IFERROR(VLOOKUP(Table22[[#This Row],[CP / CIN]],'Lookup Values'!$Y$1:$Z$3,2,FALSE),"0")</f>
        <v>0</v>
      </c>
      <c r="CR66" s="127" t="str">
        <f>IFERROR(VLOOKUP(Table22[[#This Row],[Early Help Referral]],'Lookup Values'!$Y$1:$Z$3,2,FALSE),"0")</f>
        <v>0</v>
      </c>
      <c r="CS66" s="127" t="str">
        <f>IFERROR(VLOOKUP(Table22[[#This Row],[Social Worker]],'Lookup Values'!$Y$1:$Z$3,2,FALSE),"0")</f>
        <v>0</v>
      </c>
      <c r="CT66" s="127" t="str">
        <f>IFERROR(VLOOKUP(Table22[[#This Row],[Exclusion]],'Lookup Values'!$AE$1:$AF$5,2,FALSE),"0")</f>
        <v>0</v>
      </c>
      <c r="CU66" s="127" t="str">
        <f>IFERROR(VLOOKUP(Table22[[#This Row],[Attendance / Absence (&lt;90% PA / &lt;50% SA)]],'Lookup Values'!$AG$1:$AH$4,2,FALSE),"0")</f>
        <v>0</v>
      </c>
      <c r="CV66" s="127" t="str">
        <f>IFERROR(VLOOKUP(Table22[[#This Row],[Multiple School Moves (3+)]],'Lookup Values'!$AI$1:$AJ$3,2,FALSE),"0")</f>
        <v>0</v>
      </c>
      <c r="CW66" s="127" t="str">
        <f>IFERROR(VLOOKUP(Table22[[#This Row],[Pregnancy]],'Lookup Values'!$AK$1:$AL$3,2,FALSE),"0")</f>
        <v>0</v>
      </c>
      <c r="CX66" s="127" t="str">
        <f>IFERROR(VLOOKUP(Table22[[#This Row],[Young Parent]],'Lookup Values'!$AM$1:$AN$3,2,FALSE),"0")</f>
        <v>0</v>
      </c>
      <c r="CY66" s="127" t="str">
        <f>IFERROR(VLOOKUP(Table22[[#This Row],[Young Carer]],'Lookup Values'!$AO$1:$AP$3,2,FALSE),"0")</f>
        <v>0</v>
      </c>
      <c r="CZ66" s="127" t="str">
        <f>IFERROR(VLOOKUP(Table22[[#This Row],[CAMHS Involvement]],'Lookup Values'!$AQ$1:$AR$3,2,FALSE),"0")</f>
        <v>0</v>
      </c>
      <c r="DA66" s="127" t="str">
        <f>IFERROR(VLOOKUP(Table22[[#This Row],[Health Condition]],'Lookup Values'!$AS$1:$AT$3,2,FALSE),"0")</f>
        <v>0</v>
      </c>
      <c r="DB66" s="127" t="str">
        <f>IFERROR(VLOOKUP(Table22[[#This Row],[Substance Misuse ]],'Lookup Values'!$AU$1:$AV$3,2,FALSE),"0")</f>
        <v>0</v>
      </c>
      <c r="DC66" s="127" t="str">
        <f>IFERROR(VLOOKUP(Table22[[#This Row],[YOT supervision]],'Lookup Values'!$AW$1:$AX$3,2,FALSE),"0")</f>
        <v>0</v>
      </c>
      <c r="DD66" s="127" t="str">
        <f>IFERROR(VLOOKUP(Table22[[#This Row],[Previous YOT supervision]],'Lookup Values'!$AY$1:$AZ$3,2,FALSE),"0")</f>
        <v>0</v>
      </c>
      <c r="DE66" s="127" t="str">
        <f>IFERROR(VLOOKUP(Table22[[#This Row],[Custody]],'Lookup Values'!$BA$1:$BB$3,2,FALSE),"0")</f>
        <v>0</v>
      </c>
      <c r="DF66" s="127" t="str">
        <f>IFERROR(VLOOKUP(Table22[[#This Row],[KS2 Eng &amp; Maths Ability Profile HAP/MAP/LAP]],'Lookup Values'!$BC$1:$BD$4,2,FALSE),"0")</f>
        <v>0</v>
      </c>
      <c r="DG66" s="127" t="str">
        <f>IFERROR(VLOOKUP(Table22[[#This Row],[Intended Post 16 Destination]],'Lookup Values'!$BG$1:$BH$12,2,FALSE),"0")</f>
        <v>0</v>
      </c>
      <c r="DH66" s="127" t="str">
        <f>IFERROR(VLOOKUP(Table22[[#This Row],[Application submitted (Y/N or number of applications)]],'Lookup Values'!$BI$1:$BJ$3,2,FALSE),"0")</f>
        <v>0</v>
      </c>
      <c r="DI66" s="127" t="str">
        <f>IFERROR(VLOOKUP(Table22[[#This Row],[Provider Name]],'Lookup Values'!$BK$1:$BL$3,2,FALSE),"0")</f>
        <v>0</v>
      </c>
      <c r="DJ66" s="112"/>
      <c r="DK66" s="127" t="str">
        <f>IFERROR(VLOOKUP(Table22[[#This Row],[Offer received (Y/N)]],'Lookup Values'!$BM$1:$BN$3,2,FALSE),"0")</f>
        <v>0</v>
      </c>
      <c r="DL66" s="127" t="str">
        <f>IFERROR(VLOOKUP(Table22[[#This Row],[Poor Behaviour / Attitude / Motivation]],'Lookup Values'!$BO$1:$BP$4,2,FALSE),"0")</f>
        <v>0</v>
      </c>
      <c r="DM66" s="127" t="str">
        <f>IFERROR(VLOOKUP(Table22[[#This Row],[Other known risk factors (1)]],'Lookup Values'!$BQ$1:$BR$10,2,FALSE),"0")</f>
        <v>0</v>
      </c>
      <c r="DN66" s="128" t="str">
        <f>IFERROR(VLOOKUP(Table22[[#This Row],[Other known risk factors (2)]],'Lookup Values'!$BQ$1:$BR$10,2,FALSE),"0")</f>
        <v>0</v>
      </c>
      <c r="DO66" s="127">
        <f>SUM(Table35[[#This Row],[Gender Score]:[Other known risk factors (2) Score]])</f>
        <v>0</v>
      </c>
      <c r="DP66" s="131" t="str">
        <f>CONCATENATE(Table22[[#This Row],[Generated RONI]],Table22[[#This Row],[School RONI]])</f>
        <v>Very Low</v>
      </c>
      <c r="DQ66" s="106"/>
      <c r="DR66" s="106"/>
      <c r="DS66" s="106"/>
      <c r="DT66" s="106"/>
      <c r="DU66" s="106"/>
      <c r="DV66" s="106"/>
      <c r="DW66" s="106"/>
      <c r="DX66" s="106"/>
      <c r="DY66" s="106"/>
      <c r="DZ66" s="106"/>
      <c r="EA66" s="106"/>
      <c r="EB66" s="106"/>
      <c r="EC66" s="106"/>
      <c r="ED66" s="106"/>
      <c r="EE66" s="106"/>
      <c r="EF66" s="106"/>
      <c r="EG66" s="106"/>
    </row>
    <row r="67" spans="1:137" ht="13" x14ac:dyDescent="0.3">
      <c r="A67" s="118"/>
      <c r="B67" s="126"/>
      <c r="C67" s="119"/>
      <c r="D67" s="119"/>
      <c r="E67" s="119"/>
      <c r="F67" s="119"/>
      <c r="G67" s="119"/>
      <c r="H67" s="120"/>
      <c r="I67" s="101"/>
      <c r="J67" s="121"/>
      <c r="K67" s="101"/>
      <c r="L67" s="101"/>
      <c r="M67" s="121"/>
      <c r="N67" s="120"/>
      <c r="O67" s="121"/>
      <c r="P67" s="140"/>
      <c r="Q67" s="140"/>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3"/>
      <c r="AS67" s="123"/>
      <c r="AT67" s="123"/>
      <c r="AU67" s="139" t="str">
        <f>VLOOKUP(Table35[[#This Row],[Risk Rating Score]],'Lookup Values'!$BS$1:$BT$34,2)</f>
        <v>Very Low</v>
      </c>
      <c r="AV67" s="101"/>
      <c r="AW67" s="139" t="str">
        <f>IFERROR(VLOOKUP(Table35[[#This Row],[RONI Match]],'Lookup Values'!$BU$2:$BV$26,2,FALSE),"")</f>
        <v/>
      </c>
      <c r="AX67" s="141"/>
      <c r="AY67" s="101"/>
      <c r="AZ67" s="123"/>
      <c r="BA67" s="119"/>
      <c r="BB67" s="119"/>
      <c r="BC67" s="119"/>
      <c r="BD67" s="119"/>
      <c r="BE67" s="119"/>
      <c r="BF67" s="119"/>
      <c r="BG67" s="119"/>
      <c r="BH67" s="119"/>
      <c r="BI67" s="122"/>
      <c r="BJ67" s="121"/>
      <c r="BK67" s="121"/>
      <c r="BL67" s="122"/>
      <c r="BM67" s="123"/>
      <c r="BN67" s="106"/>
      <c r="BO67" s="106"/>
      <c r="BP67" s="106"/>
      <c r="BQ67" s="106"/>
      <c r="BR67" s="106"/>
      <c r="BS67" s="106"/>
      <c r="BT67" s="106"/>
      <c r="BU67" s="106"/>
      <c r="BV67" s="106"/>
      <c r="BW67" s="106"/>
      <c r="BX67" s="106"/>
      <c r="BY67" s="106"/>
      <c r="BZ67" s="106"/>
      <c r="CA67" s="106"/>
      <c r="CB67" s="106"/>
      <c r="CC67" s="127" t="str">
        <f>IFERROR(VLOOKUP(Table22[[#This Row],[Gender]],'Lookup Values'!$A$1:$B$5,2,FALSE),"0")</f>
        <v>0</v>
      </c>
      <c r="CD67" s="112"/>
      <c r="CE67" s="127" t="str">
        <f>IFERROR(VLOOKUP(Table22[[#This Row],[Year Group]],'Lookup Values'!$C$1:$D$9,2,FALSE),"0")</f>
        <v>0</v>
      </c>
      <c r="CF67" s="127" t="str">
        <f>IFERROR(VLOOKUP(Table22[[#This Row],[School]],'Lookup Values'!$E$1:$E$22,2,FALSE),"0")</f>
        <v>0</v>
      </c>
      <c r="CG67" s="127" t="str">
        <f>IFERROR(VLOOKUP(Table22[[#This Row],[Attending PRU / AP]],'Lookup Values'!$G$1:$H$3,2,FALSE),"0")</f>
        <v>0</v>
      </c>
      <c r="CH67" s="127" t="str">
        <f>IFERROR(VLOOKUP(Table22[[#This Row],[EHE]],'Lookup Values'!$I$1:$J$3,2,FALSE),"0")</f>
        <v>0</v>
      </c>
      <c r="CI67" s="127" t="str">
        <f>IFERROR(VLOOKUP(Table22[[#This Row],[CME]],'Lookup Values'!$K$1:$L$3,2,FALSE),"0")</f>
        <v>0</v>
      </c>
      <c r="CJ67" s="129" t="str">
        <f>IFERROR(VLOOKUP(Table22[[#This Row],[Ethnicity]],'Ethnicity codes'!$H$1:$J$101,3,FALSE),"")</f>
        <v/>
      </c>
      <c r="CK67" s="127" t="str">
        <f>IFERROR(VLOOKUP(Table35[[#This Row],[Ethnicity2]],'Lookup Values'!$M$1:$N$23,2,FALSE),"0")</f>
        <v>0</v>
      </c>
      <c r="CL67" s="127" t="str">
        <f>IFERROR(VLOOKUP(Table35[[#This Row],[Ethnicity2]],'Lookup Values'!$O$1:$P$3,2,FALSE),"0")</f>
        <v>0</v>
      </c>
      <c r="CM67" s="127" t="str">
        <f>IFERROR(VLOOKUP(Table22[[#This Row],[EAL]],'Lookup Values'!$Q$1:$R$3,2,FALSE),"0")</f>
        <v>0</v>
      </c>
      <c r="CN67" s="127" t="str">
        <f>IFERROR(VLOOKUP(Table22[[#This Row],[SEND]],'Lookup Values'!$S$1:$T$6,2,FALSE),"0")</f>
        <v>0</v>
      </c>
      <c r="CO67" s="127" t="str">
        <f>IFERROR(VLOOKUP(Table22[[#This Row],[Pupil Premium]],'Lookup Values'!$U$1:$V$3,2,FALSE),"0")</f>
        <v>0</v>
      </c>
      <c r="CP67" s="127" t="str">
        <f>IFERROR(VLOOKUP(Table22[[#This Row],[LAC / Care Leaver]],'Lookup Values'!$W$1:$X$3,2,FALSE),"0")</f>
        <v>0</v>
      </c>
      <c r="CQ67" s="127" t="str">
        <f>IFERROR(VLOOKUP(Table22[[#This Row],[CP / CIN]],'Lookup Values'!$Y$1:$Z$3,2,FALSE),"0")</f>
        <v>0</v>
      </c>
      <c r="CR67" s="127" t="str">
        <f>IFERROR(VLOOKUP(Table22[[#This Row],[Early Help Referral]],'Lookup Values'!$Y$1:$Z$3,2,FALSE),"0")</f>
        <v>0</v>
      </c>
      <c r="CS67" s="127" t="str">
        <f>IFERROR(VLOOKUP(Table22[[#This Row],[Social Worker]],'Lookup Values'!$Y$1:$Z$3,2,FALSE),"0")</f>
        <v>0</v>
      </c>
      <c r="CT67" s="127" t="str">
        <f>IFERROR(VLOOKUP(Table22[[#This Row],[Exclusion]],'Lookup Values'!$AE$1:$AF$5,2,FALSE),"0")</f>
        <v>0</v>
      </c>
      <c r="CU67" s="127" t="str">
        <f>IFERROR(VLOOKUP(Table22[[#This Row],[Attendance / Absence (&lt;90% PA / &lt;50% SA)]],'Lookup Values'!$AG$1:$AH$4,2,FALSE),"0")</f>
        <v>0</v>
      </c>
      <c r="CV67" s="127" t="str">
        <f>IFERROR(VLOOKUP(Table22[[#This Row],[Multiple School Moves (3+)]],'Lookup Values'!$AI$1:$AJ$3,2,FALSE),"0")</f>
        <v>0</v>
      </c>
      <c r="CW67" s="127" t="str">
        <f>IFERROR(VLOOKUP(Table22[[#This Row],[Pregnancy]],'Lookup Values'!$AK$1:$AL$3,2,FALSE),"0")</f>
        <v>0</v>
      </c>
      <c r="CX67" s="127" t="str">
        <f>IFERROR(VLOOKUP(Table22[[#This Row],[Young Parent]],'Lookup Values'!$AM$1:$AN$3,2,FALSE),"0")</f>
        <v>0</v>
      </c>
      <c r="CY67" s="127" t="str">
        <f>IFERROR(VLOOKUP(Table22[[#This Row],[Young Carer]],'Lookup Values'!$AO$1:$AP$3,2,FALSE),"0")</f>
        <v>0</v>
      </c>
      <c r="CZ67" s="127" t="str">
        <f>IFERROR(VLOOKUP(Table22[[#This Row],[CAMHS Involvement]],'Lookup Values'!$AQ$1:$AR$3,2,FALSE),"0")</f>
        <v>0</v>
      </c>
      <c r="DA67" s="127" t="str">
        <f>IFERROR(VLOOKUP(Table22[[#This Row],[Health Condition]],'Lookup Values'!$AS$1:$AT$3,2,FALSE),"0")</f>
        <v>0</v>
      </c>
      <c r="DB67" s="127" t="str">
        <f>IFERROR(VLOOKUP(Table22[[#This Row],[Substance Misuse ]],'Lookup Values'!$AU$1:$AV$3,2,FALSE),"0")</f>
        <v>0</v>
      </c>
      <c r="DC67" s="127" t="str">
        <f>IFERROR(VLOOKUP(Table22[[#This Row],[YOT supervision]],'Lookup Values'!$AW$1:$AX$3,2,FALSE),"0")</f>
        <v>0</v>
      </c>
      <c r="DD67" s="127" t="str">
        <f>IFERROR(VLOOKUP(Table22[[#This Row],[Previous YOT supervision]],'Lookup Values'!$AY$1:$AZ$3,2,FALSE),"0")</f>
        <v>0</v>
      </c>
      <c r="DE67" s="127" t="str">
        <f>IFERROR(VLOOKUP(Table22[[#This Row],[Custody]],'Lookup Values'!$BA$1:$BB$3,2,FALSE),"0")</f>
        <v>0</v>
      </c>
      <c r="DF67" s="127" t="str">
        <f>IFERROR(VLOOKUP(Table22[[#This Row],[KS2 Eng &amp; Maths Ability Profile HAP/MAP/LAP]],'Lookup Values'!$BC$1:$BD$4,2,FALSE),"0")</f>
        <v>0</v>
      </c>
      <c r="DG67" s="127" t="str">
        <f>IFERROR(VLOOKUP(Table22[[#This Row],[Intended Post 16 Destination]],'Lookup Values'!$BG$1:$BH$12,2,FALSE),"0")</f>
        <v>0</v>
      </c>
      <c r="DH67" s="127" t="str">
        <f>IFERROR(VLOOKUP(Table22[[#This Row],[Application submitted (Y/N or number of applications)]],'Lookup Values'!$BI$1:$BJ$3,2,FALSE),"0")</f>
        <v>0</v>
      </c>
      <c r="DI67" s="127" t="str">
        <f>IFERROR(VLOOKUP(Table22[[#This Row],[Provider Name]],'Lookup Values'!$BK$1:$BL$3,2,FALSE),"0")</f>
        <v>0</v>
      </c>
      <c r="DJ67" s="112"/>
      <c r="DK67" s="127" t="str">
        <f>IFERROR(VLOOKUP(Table22[[#This Row],[Offer received (Y/N)]],'Lookup Values'!$BM$1:$BN$3,2,FALSE),"0")</f>
        <v>0</v>
      </c>
      <c r="DL67" s="127" t="str">
        <f>IFERROR(VLOOKUP(Table22[[#This Row],[Poor Behaviour / Attitude / Motivation]],'Lookup Values'!$BO$1:$BP$4,2,FALSE),"0")</f>
        <v>0</v>
      </c>
      <c r="DM67" s="127" t="str">
        <f>IFERROR(VLOOKUP(Table22[[#This Row],[Other known risk factors (1)]],'Lookup Values'!$BQ$1:$BR$10,2,FALSE),"0")</f>
        <v>0</v>
      </c>
      <c r="DN67" s="128" t="str">
        <f>IFERROR(VLOOKUP(Table22[[#This Row],[Other known risk factors (2)]],'Lookup Values'!$BQ$1:$BR$10,2,FALSE),"0")</f>
        <v>0</v>
      </c>
      <c r="DO67" s="127">
        <f>SUM(Table35[[#This Row],[Gender Score]:[Other known risk factors (2) Score]])</f>
        <v>0</v>
      </c>
      <c r="DP67" s="131" t="str">
        <f>CONCATENATE(Table22[[#This Row],[Generated RONI]],Table22[[#This Row],[School RONI]])</f>
        <v>Very Low</v>
      </c>
      <c r="DQ67" s="106"/>
      <c r="DR67" s="106"/>
      <c r="DS67" s="106"/>
      <c r="DT67" s="106"/>
      <c r="DU67" s="106"/>
      <c r="DV67" s="106"/>
      <c r="DW67" s="106"/>
      <c r="DX67" s="106"/>
      <c r="DY67" s="106"/>
      <c r="DZ67" s="106"/>
      <c r="EA67" s="106"/>
      <c r="EB67" s="106"/>
      <c r="EC67" s="106"/>
      <c r="ED67" s="106"/>
      <c r="EE67" s="106"/>
      <c r="EF67" s="106"/>
      <c r="EG67" s="106"/>
    </row>
    <row r="68" spans="1:137" ht="13" x14ac:dyDescent="0.3">
      <c r="A68" s="118"/>
      <c r="B68" s="126"/>
      <c r="C68" s="119"/>
      <c r="D68" s="119"/>
      <c r="E68" s="119"/>
      <c r="F68" s="119"/>
      <c r="G68" s="119"/>
      <c r="H68" s="120"/>
      <c r="I68" s="101"/>
      <c r="J68" s="121"/>
      <c r="K68" s="101"/>
      <c r="L68" s="101"/>
      <c r="M68" s="121"/>
      <c r="N68" s="120"/>
      <c r="O68" s="121"/>
      <c r="P68" s="140"/>
      <c r="Q68" s="140"/>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3"/>
      <c r="AS68" s="123"/>
      <c r="AT68" s="123"/>
      <c r="AU68" s="139" t="str">
        <f>VLOOKUP(Table35[[#This Row],[Risk Rating Score]],'Lookup Values'!$BS$1:$BT$34,2)</f>
        <v>Very Low</v>
      </c>
      <c r="AV68" s="101"/>
      <c r="AW68" s="139" t="str">
        <f>IFERROR(VLOOKUP(Table35[[#This Row],[RONI Match]],'Lookup Values'!$BU$2:$BV$26,2,FALSE),"")</f>
        <v/>
      </c>
      <c r="AX68" s="141"/>
      <c r="AY68" s="101"/>
      <c r="AZ68" s="123"/>
      <c r="BA68" s="119"/>
      <c r="BB68" s="119"/>
      <c r="BC68" s="119"/>
      <c r="BD68" s="119"/>
      <c r="BE68" s="119"/>
      <c r="BF68" s="119"/>
      <c r="BG68" s="119"/>
      <c r="BH68" s="119"/>
      <c r="BI68" s="122"/>
      <c r="BJ68" s="121"/>
      <c r="BK68" s="121"/>
      <c r="BL68" s="122"/>
      <c r="BM68" s="123"/>
      <c r="BN68" s="106"/>
      <c r="BO68" s="106"/>
      <c r="BP68" s="106"/>
      <c r="BQ68" s="106"/>
      <c r="BR68" s="106"/>
      <c r="BS68" s="106"/>
      <c r="BT68" s="106"/>
      <c r="BU68" s="106"/>
      <c r="BV68" s="106"/>
      <c r="BW68" s="106"/>
      <c r="BX68" s="106"/>
      <c r="BY68" s="106"/>
      <c r="BZ68" s="106"/>
      <c r="CA68" s="106"/>
      <c r="CB68" s="106"/>
      <c r="CC68" s="127" t="str">
        <f>IFERROR(VLOOKUP(Table22[[#This Row],[Gender]],'Lookup Values'!$A$1:$B$5,2,FALSE),"0")</f>
        <v>0</v>
      </c>
      <c r="CD68" s="112"/>
      <c r="CE68" s="127" t="str">
        <f>IFERROR(VLOOKUP(Table22[[#This Row],[Year Group]],'Lookup Values'!$C$1:$D$9,2,FALSE),"0")</f>
        <v>0</v>
      </c>
      <c r="CF68" s="127" t="str">
        <f>IFERROR(VLOOKUP(Table22[[#This Row],[School]],'Lookup Values'!$E$1:$E$22,2,FALSE),"0")</f>
        <v>0</v>
      </c>
      <c r="CG68" s="127" t="str">
        <f>IFERROR(VLOOKUP(Table22[[#This Row],[Attending PRU / AP]],'Lookup Values'!$G$1:$H$3,2,FALSE),"0")</f>
        <v>0</v>
      </c>
      <c r="CH68" s="127" t="str">
        <f>IFERROR(VLOOKUP(Table22[[#This Row],[EHE]],'Lookup Values'!$I$1:$J$3,2,FALSE),"0")</f>
        <v>0</v>
      </c>
      <c r="CI68" s="127" t="str">
        <f>IFERROR(VLOOKUP(Table22[[#This Row],[CME]],'Lookup Values'!$K$1:$L$3,2,FALSE),"0")</f>
        <v>0</v>
      </c>
      <c r="CJ68" s="129" t="str">
        <f>IFERROR(VLOOKUP(Table22[[#This Row],[Ethnicity]],'Ethnicity codes'!$H$1:$J$101,3,FALSE),"")</f>
        <v/>
      </c>
      <c r="CK68" s="127" t="str">
        <f>IFERROR(VLOOKUP(Table35[[#This Row],[Ethnicity2]],'Lookup Values'!$M$1:$N$23,2,FALSE),"0")</f>
        <v>0</v>
      </c>
      <c r="CL68" s="127" t="str">
        <f>IFERROR(VLOOKUP(Table35[[#This Row],[Ethnicity2]],'Lookup Values'!$O$1:$P$3,2,FALSE),"0")</f>
        <v>0</v>
      </c>
      <c r="CM68" s="127" t="str">
        <f>IFERROR(VLOOKUP(Table22[[#This Row],[EAL]],'Lookup Values'!$Q$1:$R$3,2,FALSE),"0")</f>
        <v>0</v>
      </c>
      <c r="CN68" s="127" t="str">
        <f>IFERROR(VLOOKUP(Table22[[#This Row],[SEND]],'Lookup Values'!$S$1:$T$6,2,FALSE),"0")</f>
        <v>0</v>
      </c>
      <c r="CO68" s="127" t="str">
        <f>IFERROR(VLOOKUP(Table22[[#This Row],[Pupil Premium]],'Lookup Values'!$U$1:$V$3,2,FALSE),"0")</f>
        <v>0</v>
      </c>
      <c r="CP68" s="127" t="str">
        <f>IFERROR(VLOOKUP(Table22[[#This Row],[LAC / Care Leaver]],'Lookup Values'!$W$1:$X$3,2,FALSE),"0")</f>
        <v>0</v>
      </c>
      <c r="CQ68" s="127" t="str">
        <f>IFERROR(VLOOKUP(Table22[[#This Row],[CP / CIN]],'Lookup Values'!$Y$1:$Z$3,2,FALSE),"0")</f>
        <v>0</v>
      </c>
      <c r="CR68" s="127" t="str">
        <f>IFERROR(VLOOKUP(Table22[[#This Row],[Early Help Referral]],'Lookup Values'!$Y$1:$Z$3,2,FALSE),"0")</f>
        <v>0</v>
      </c>
      <c r="CS68" s="127" t="str">
        <f>IFERROR(VLOOKUP(Table22[[#This Row],[Social Worker]],'Lookup Values'!$Y$1:$Z$3,2,FALSE),"0")</f>
        <v>0</v>
      </c>
      <c r="CT68" s="127" t="str">
        <f>IFERROR(VLOOKUP(Table22[[#This Row],[Exclusion]],'Lookup Values'!$AE$1:$AF$5,2,FALSE),"0")</f>
        <v>0</v>
      </c>
      <c r="CU68" s="127" t="str">
        <f>IFERROR(VLOOKUP(Table22[[#This Row],[Attendance / Absence (&lt;90% PA / &lt;50% SA)]],'Lookup Values'!$AG$1:$AH$4,2,FALSE),"0")</f>
        <v>0</v>
      </c>
      <c r="CV68" s="127" t="str">
        <f>IFERROR(VLOOKUP(Table22[[#This Row],[Multiple School Moves (3+)]],'Lookup Values'!$AI$1:$AJ$3,2,FALSE),"0")</f>
        <v>0</v>
      </c>
      <c r="CW68" s="127" t="str">
        <f>IFERROR(VLOOKUP(Table22[[#This Row],[Pregnancy]],'Lookup Values'!$AK$1:$AL$3,2,FALSE),"0")</f>
        <v>0</v>
      </c>
      <c r="CX68" s="127" t="str">
        <f>IFERROR(VLOOKUP(Table22[[#This Row],[Young Parent]],'Lookup Values'!$AM$1:$AN$3,2,FALSE),"0")</f>
        <v>0</v>
      </c>
      <c r="CY68" s="127" t="str">
        <f>IFERROR(VLOOKUP(Table22[[#This Row],[Young Carer]],'Lookup Values'!$AO$1:$AP$3,2,FALSE),"0")</f>
        <v>0</v>
      </c>
      <c r="CZ68" s="127" t="str">
        <f>IFERROR(VLOOKUP(Table22[[#This Row],[CAMHS Involvement]],'Lookup Values'!$AQ$1:$AR$3,2,FALSE),"0")</f>
        <v>0</v>
      </c>
      <c r="DA68" s="127" t="str">
        <f>IFERROR(VLOOKUP(Table22[[#This Row],[Health Condition]],'Lookup Values'!$AS$1:$AT$3,2,FALSE),"0")</f>
        <v>0</v>
      </c>
      <c r="DB68" s="127" t="str">
        <f>IFERROR(VLOOKUP(Table22[[#This Row],[Substance Misuse ]],'Lookup Values'!$AU$1:$AV$3,2,FALSE),"0")</f>
        <v>0</v>
      </c>
      <c r="DC68" s="127" t="str">
        <f>IFERROR(VLOOKUP(Table22[[#This Row],[YOT supervision]],'Lookup Values'!$AW$1:$AX$3,2,FALSE),"0")</f>
        <v>0</v>
      </c>
      <c r="DD68" s="127" t="str">
        <f>IFERROR(VLOOKUP(Table22[[#This Row],[Previous YOT supervision]],'Lookup Values'!$AY$1:$AZ$3,2,FALSE),"0")</f>
        <v>0</v>
      </c>
      <c r="DE68" s="127" t="str">
        <f>IFERROR(VLOOKUP(Table22[[#This Row],[Custody]],'Lookup Values'!$BA$1:$BB$3,2,FALSE),"0")</f>
        <v>0</v>
      </c>
      <c r="DF68" s="127" t="str">
        <f>IFERROR(VLOOKUP(Table22[[#This Row],[KS2 Eng &amp; Maths Ability Profile HAP/MAP/LAP]],'Lookup Values'!$BC$1:$BD$4,2,FALSE),"0")</f>
        <v>0</v>
      </c>
      <c r="DG68" s="127" t="str">
        <f>IFERROR(VLOOKUP(Table22[[#This Row],[Intended Post 16 Destination]],'Lookup Values'!$BG$1:$BH$12,2,FALSE),"0")</f>
        <v>0</v>
      </c>
      <c r="DH68" s="127" t="str">
        <f>IFERROR(VLOOKUP(Table22[[#This Row],[Application submitted (Y/N or number of applications)]],'Lookup Values'!$BI$1:$BJ$3,2,FALSE),"0")</f>
        <v>0</v>
      </c>
      <c r="DI68" s="127" t="str">
        <f>IFERROR(VLOOKUP(Table22[[#This Row],[Provider Name]],'Lookup Values'!$BK$1:$BL$3,2,FALSE),"0")</f>
        <v>0</v>
      </c>
      <c r="DJ68" s="112"/>
      <c r="DK68" s="127" t="str">
        <f>IFERROR(VLOOKUP(Table22[[#This Row],[Offer received (Y/N)]],'Lookup Values'!$BM$1:$BN$3,2,FALSE),"0")</f>
        <v>0</v>
      </c>
      <c r="DL68" s="127" t="str">
        <f>IFERROR(VLOOKUP(Table22[[#This Row],[Poor Behaviour / Attitude / Motivation]],'Lookup Values'!$BO$1:$BP$4,2,FALSE),"0")</f>
        <v>0</v>
      </c>
      <c r="DM68" s="127" t="str">
        <f>IFERROR(VLOOKUP(Table22[[#This Row],[Other known risk factors (1)]],'Lookup Values'!$BQ$1:$BR$10,2,FALSE),"0")</f>
        <v>0</v>
      </c>
      <c r="DN68" s="128" t="str">
        <f>IFERROR(VLOOKUP(Table22[[#This Row],[Other known risk factors (2)]],'Lookup Values'!$BQ$1:$BR$10,2,FALSE),"0")</f>
        <v>0</v>
      </c>
      <c r="DO68" s="127">
        <f>SUM(Table35[[#This Row],[Gender Score]:[Other known risk factors (2) Score]])</f>
        <v>0</v>
      </c>
      <c r="DP68" s="131" t="str">
        <f>CONCATENATE(Table22[[#This Row],[Generated RONI]],Table22[[#This Row],[School RONI]])</f>
        <v>Very Low</v>
      </c>
      <c r="DQ68" s="106"/>
      <c r="DR68" s="106"/>
      <c r="DS68" s="106"/>
      <c r="DT68" s="106"/>
      <c r="DU68" s="106"/>
      <c r="DV68" s="106"/>
      <c r="DW68" s="106"/>
      <c r="DX68" s="106"/>
      <c r="DY68" s="106"/>
      <c r="DZ68" s="106"/>
      <c r="EA68" s="106"/>
      <c r="EB68" s="106"/>
      <c r="EC68" s="106"/>
      <c r="ED68" s="106"/>
      <c r="EE68" s="106"/>
      <c r="EF68" s="106"/>
      <c r="EG68" s="106"/>
    </row>
    <row r="69" spans="1:137" ht="13" x14ac:dyDescent="0.3">
      <c r="A69" s="118"/>
      <c r="B69" s="126"/>
      <c r="C69" s="119"/>
      <c r="D69" s="119"/>
      <c r="E69" s="119"/>
      <c r="F69" s="119"/>
      <c r="G69" s="119"/>
      <c r="H69" s="120"/>
      <c r="I69" s="101"/>
      <c r="J69" s="121"/>
      <c r="K69" s="101"/>
      <c r="L69" s="101"/>
      <c r="M69" s="121"/>
      <c r="N69" s="120"/>
      <c r="O69" s="121"/>
      <c r="P69" s="140"/>
      <c r="Q69" s="140"/>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3"/>
      <c r="AS69" s="123"/>
      <c r="AT69" s="123"/>
      <c r="AU69" s="139" t="str">
        <f>VLOOKUP(Table35[[#This Row],[Risk Rating Score]],'Lookup Values'!$BS$1:$BT$34,2)</f>
        <v>Very Low</v>
      </c>
      <c r="AV69" s="101"/>
      <c r="AW69" s="139" t="str">
        <f>IFERROR(VLOOKUP(Table35[[#This Row],[RONI Match]],'Lookup Values'!$BU$2:$BV$26,2,FALSE),"")</f>
        <v/>
      </c>
      <c r="AX69" s="141"/>
      <c r="AY69" s="101"/>
      <c r="AZ69" s="123"/>
      <c r="BA69" s="119"/>
      <c r="BB69" s="119"/>
      <c r="BC69" s="119"/>
      <c r="BD69" s="119"/>
      <c r="BE69" s="119"/>
      <c r="BF69" s="119"/>
      <c r="BG69" s="119"/>
      <c r="BH69" s="119"/>
      <c r="BI69" s="122"/>
      <c r="BJ69" s="121"/>
      <c r="BK69" s="121"/>
      <c r="BL69" s="122"/>
      <c r="BM69" s="123"/>
      <c r="BN69" s="106"/>
      <c r="BO69" s="106"/>
      <c r="BP69" s="106"/>
      <c r="BQ69" s="106"/>
      <c r="BR69" s="106"/>
      <c r="BS69" s="106"/>
      <c r="BT69" s="106"/>
      <c r="BU69" s="106"/>
      <c r="BV69" s="106"/>
      <c r="BW69" s="106"/>
      <c r="BX69" s="106"/>
      <c r="BY69" s="106"/>
      <c r="BZ69" s="106"/>
      <c r="CA69" s="106"/>
      <c r="CB69" s="106"/>
      <c r="CC69" s="127" t="str">
        <f>IFERROR(VLOOKUP(Table22[[#This Row],[Gender]],'Lookup Values'!$A$1:$B$5,2,FALSE),"0")</f>
        <v>0</v>
      </c>
      <c r="CD69" s="112"/>
      <c r="CE69" s="127" t="str">
        <f>IFERROR(VLOOKUP(Table22[[#This Row],[Year Group]],'Lookup Values'!$C$1:$D$9,2,FALSE),"0")</f>
        <v>0</v>
      </c>
      <c r="CF69" s="127" t="str">
        <f>IFERROR(VLOOKUP(Table22[[#This Row],[School]],'Lookup Values'!$E$1:$E$22,2,FALSE),"0")</f>
        <v>0</v>
      </c>
      <c r="CG69" s="127" t="str">
        <f>IFERROR(VLOOKUP(Table22[[#This Row],[Attending PRU / AP]],'Lookup Values'!$G$1:$H$3,2,FALSE),"0")</f>
        <v>0</v>
      </c>
      <c r="CH69" s="127" t="str">
        <f>IFERROR(VLOOKUP(Table22[[#This Row],[EHE]],'Lookup Values'!$I$1:$J$3,2,FALSE),"0")</f>
        <v>0</v>
      </c>
      <c r="CI69" s="127" t="str">
        <f>IFERROR(VLOOKUP(Table22[[#This Row],[CME]],'Lookup Values'!$K$1:$L$3,2,FALSE),"0")</f>
        <v>0</v>
      </c>
      <c r="CJ69" s="129" t="str">
        <f>IFERROR(VLOOKUP(Table22[[#This Row],[Ethnicity]],'Ethnicity codes'!$H$1:$J$101,3,FALSE),"")</f>
        <v/>
      </c>
      <c r="CK69" s="127" t="str">
        <f>IFERROR(VLOOKUP(Table35[[#This Row],[Ethnicity2]],'Lookup Values'!$M$1:$N$23,2,FALSE),"0")</f>
        <v>0</v>
      </c>
      <c r="CL69" s="127" t="str">
        <f>IFERROR(VLOOKUP(Table35[[#This Row],[Ethnicity2]],'Lookup Values'!$O$1:$P$3,2,FALSE),"0")</f>
        <v>0</v>
      </c>
      <c r="CM69" s="127" t="str">
        <f>IFERROR(VLOOKUP(Table22[[#This Row],[EAL]],'Lookup Values'!$Q$1:$R$3,2,FALSE),"0")</f>
        <v>0</v>
      </c>
      <c r="CN69" s="127" t="str">
        <f>IFERROR(VLOOKUP(Table22[[#This Row],[SEND]],'Lookup Values'!$S$1:$T$6,2,FALSE),"0")</f>
        <v>0</v>
      </c>
      <c r="CO69" s="127" t="str">
        <f>IFERROR(VLOOKUP(Table22[[#This Row],[Pupil Premium]],'Lookup Values'!$U$1:$V$3,2,FALSE),"0")</f>
        <v>0</v>
      </c>
      <c r="CP69" s="127" t="str">
        <f>IFERROR(VLOOKUP(Table22[[#This Row],[LAC / Care Leaver]],'Lookup Values'!$W$1:$X$3,2,FALSE),"0")</f>
        <v>0</v>
      </c>
      <c r="CQ69" s="127" t="str">
        <f>IFERROR(VLOOKUP(Table22[[#This Row],[CP / CIN]],'Lookup Values'!$Y$1:$Z$3,2,FALSE),"0")</f>
        <v>0</v>
      </c>
      <c r="CR69" s="127" t="str">
        <f>IFERROR(VLOOKUP(Table22[[#This Row],[Early Help Referral]],'Lookup Values'!$Y$1:$Z$3,2,FALSE),"0")</f>
        <v>0</v>
      </c>
      <c r="CS69" s="127" t="str">
        <f>IFERROR(VLOOKUP(Table22[[#This Row],[Social Worker]],'Lookup Values'!$Y$1:$Z$3,2,FALSE),"0")</f>
        <v>0</v>
      </c>
      <c r="CT69" s="127" t="str">
        <f>IFERROR(VLOOKUP(Table22[[#This Row],[Exclusion]],'Lookup Values'!$AE$1:$AF$5,2,FALSE),"0")</f>
        <v>0</v>
      </c>
      <c r="CU69" s="127" t="str">
        <f>IFERROR(VLOOKUP(Table22[[#This Row],[Attendance / Absence (&lt;90% PA / &lt;50% SA)]],'Lookup Values'!$AG$1:$AH$4,2,FALSE),"0")</f>
        <v>0</v>
      </c>
      <c r="CV69" s="127" t="str">
        <f>IFERROR(VLOOKUP(Table22[[#This Row],[Multiple School Moves (3+)]],'Lookup Values'!$AI$1:$AJ$3,2,FALSE),"0")</f>
        <v>0</v>
      </c>
      <c r="CW69" s="127" t="str">
        <f>IFERROR(VLOOKUP(Table22[[#This Row],[Pregnancy]],'Lookup Values'!$AK$1:$AL$3,2,FALSE),"0")</f>
        <v>0</v>
      </c>
      <c r="CX69" s="127" t="str">
        <f>IFERROR(VLOOKUP(Table22[[#This Row],[Young Parent]],'Lookup Values'!$AM$1:$AN$3,2,FALSE),"0")</f>
        <v>0</v>
      </c>
      <c r="CY69" s="127" t="str">
        <f>IFERROR(VLOOKUP(Table22[[#This Row],[Young Carer]],'Lookup Values'!$AO$1:$AP$3,2,FALSE),"0")</f>
        <v>0</v>
      </c>
      <c r="CZ69" s="127" t="str">
        <f>IFERROR(VLOOKUP(Table22[[#This Row],[CAMHS Involvement]],'Lookup Values'!$AQ$1:$AR$3,2,FALSE),"0")</f>
        <v>0</v>
      </c>
      <c r="DA69" s="127" t="str">
        <f>IFERROR(VLOOKUP(Table22[[#This Row],[Health Condition]],'Lookup Values'!$AS$1:$AT$3,2,FALSE),"0")</f>
        <v>0</v>
      </c>
      <c r="DB69" s="127" t="str">
        <f>IFERROR(VLOOKUP(Table22[[#This Row],[Substance Misuse ]],'Lookup Values'!$AU$1:$AV$3,2,FALSE),"0")</f>
        <v>0</v>
      </c>
      <c r="DC69" s="127" t="str">
        <f>IFERROR(VLOOKUP(Table22[[#This Row],[YOT supervision]],'Lookup Values'!$AW$1:$AX$3,2,FALSE),"0")</f>
        <v>0</v>
      </c>
      <c r="DD69" s="127" t="str">
        <f>IFERROR(VLOOKUP(Table22[[#This Row],[Previous YOT supervision]],'Lookup Values'!$AY$1:$AZ$3,2,FALSE),"0")</f>
        <v>0</v>
      </c>
      <c r="DE69" s="127" t="str">
        <f>IFERROR(VLOOKUP(Table22[[#This Row],[Custody]],'Lookup Values'!$BA$1:$BB$3,2,FALSE),"0")</f>
        <v>0</v>
      </c>
      <c r="DF69" s="127" t="str">
        <f>IFERROR(VLOOKUP(Table22[[#This Row],[KS2 Eng &amp; Maths Ability Profile HAP/MAP/LAP]],'Lookup Values'!$BC$1:$BD$4,2,FALSE),"0")</f>
        <v>0</v>
      </c>
      <c r="DG69" s="127" t="str">
        <f>IFERROR(VLOOKUP(Table22[[#This Row],[Intended Post 16 Destination]],'Lookup Values'!$BG$1:$BH$12,2,FALSE),"0")</f>
        <v>0</v>
      </c>
      <c r="DH69" s="127" t="str">
        <f>IFERROR(VLOOKUP(Table22[[#This Row],[Application submitted (Y/N or number of applications)]],'Lookup Values'!$BI$1:$BJ$3,2,FALSE),"0")</f>
        <v>0</v>
      </c>
      <c r="DI69" s="127" t="str">
        <f>IFERROR(VLOOKUP(Table22[[#This Row],[Provider Name]],'Lookup Values'!$BK$1:$BL$3,2,FALSE),"0")</f>
        <v>0</v>
      </c>
      <c r="DJ69" s="112"/>
      <c r="DK69" s="127" t="str">
        <f>IFERROR(VLOOKUP(Table22[[#This Row],[Offer received (Y/N)]],'Lookup Values'!$BM$1:$BN$3,2,FALSE),"0")</f>
        <v>0</v>
      </c>
      <c r="DL69" s="127" t="str">
        <f>IFERROR(VLOOKUP(Table22[[#This Row],[Poor Behaviour / Attitude / Motivation]],'Lookup Values'!$BO$1:$BP$4,2,FALSE),"0")</f>
        <v>0</v>
      </c>
      <c r="DM69" s="127" t="str">
        <f>IFERROR(VLOOKUP(Table22[[#This Row],[Other known risk factors (1)]],'Lookup Values'!$BQ$1:$BR$10,2,FALSE),"0")</f>
        <v>0</v>
      </c>
      <c r="DN69" s="128" t="str">
        <f>IFERROR(VLOOKUP(Table22[[#This Row],[Other known risk factors (2)]],'Lookup Values'!$BQ$1:$BR$10,2,FALSE),"0")</f>
        <v>0</v>
      </c>
      <c r="DO69" s="127">
        <f>SUM(Table35[[#This Row],[Gender Score]:[Other known risk factors (2) Score]])</f>
        <v>0</v>
      </c>
      <c r="DP69" s="131" t="str">
        <f>CONCATENATE(Table22[[#This Row],[Generated RONI]],Table22[[#This Row],[School RONI]])</f>
        <v>Very Low</v>
      </c>
      <c r="DQ69" s="106"/>
      <c r="DR69" s="106"/>
      <c r="DS69" s="106"/>
      <c r="DT69" s="106"/>
      <c r="DU69" s="106"/>
      <c r="DV69" s="106"/>
      <c r="DW69" s="106"/>
      <c r="DX69" s="106"/>
      <c r="DY69" s="106"/>
      <c r="DZ69" s="106"/>
      <c r="EA69" s="106"/>
      <c r="EB69" s="106"/>
      <c r="EC69" s="106"/>
      <c r="ED69" s="106"/>
      <c r="EE69" s="106"/>
      <c r="EF69" s="106"/>
      <c r="EG69" s="106"/>
    </row>
    <row r="70" spans="1:137" ht="13" x14ac:dyDescent="0.3">
      <c r="A70" s="118"/>
      <c r="B70" s="126"/>
      <c r="C70" s="119"/>
      <c r="D70" s="119"/>
      <c r="E70" s="119"/>
      <c r="F70" s="119"/>
      <c r="G70" s="119"/>
      <c r="H70" s="120"/>
      <c r="I70" s="101"/>
      <c r="J70" s="121"/>
      <c r="K70" s="101"/>
      <c r="L70" s="101"/>
      <c r="M70" s="121"/>
      <c r="N70" s="120"/>
      <c r="O70" s="121"/>
      <c r="P70" s="140"/>
      <c r="Q70" s="140"/>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3"/>
      <c r="AS70" s="123"/>
      <c r="AT70" s="123"/>
      <c r="AU70" s="139" t="str">
        <f>VLOOKUP(Table35[[#This Row],[Risk Rating Score]],'Lookup Values'!$BS$1:$BT$34,2)</f>
        <v>Very Low</v>
      </c>
      <c r="AV70" s="101"/>
      <c r="AW70" s="139" t="str">
        <f>IFERROR(VLOOKUP(Table35[[#This Row],[RONI Match]],'Lookup Values'!$BU$2:$BV$26,2,FALSE),"")</f>
        <v/>
      </c>
      <c r="AX70" s="141"/>
      <c r="AY70" s="101"/>
      <c r="AZ70" s="123"/>
      <c r="BA70" s="119"/>
      <c r="BB70" s="119"/>
      <c r="BC70" s="119"/>
      <c r="BD70" s="119"/>
      <c r="BE70" s="119"/>
      <c r="BF70" s="119"/>
      <c r="BG70" s="119"/>
      <c r="BH70" s="119"/>
      <c r="BI70" s="122"/>
      <c r="BJ70" s="121"/>
      <c r="BK70" s="121"/>
      <c r="BL70" s="122"/>
      <c r="BM70" s="123"/>
      <c r="BN70" s="106"/>
      <c r="BO70" s="106"/>
      <c r="BP70" s="106"/>
      <c r="BQ70" s="106"/>
      <c r="BR70" s="106"/>
      <c r="BS70" s="106"/>
      <c r="BT70" s="106"/>
      <c r="BU70" s="106"/>
      <c r="BV70" s="106"/>
      <c r="BW70" s="106"/>
      <c r="BX70" s="106"/>
      <c r="BY70" s="106"/>
      <c r="BZ70" s="106"/>
      <c r="CA70" s="106"/>
      <c r="CB70" s="106"/>
      <c r="CC70" s="127" t="str">
        <f>IFERROR(VLOOKUP(Table22[[#This Row],[Gender]],'Lookup Values'!$A$1:$B$5,2,FALSE),"0")</f>
        <v>0</v>
      </c>
      <c r="CD70" s="112"/>
      <c r="CE70" s="127" t="str">
        <f>IFERROR(VLOOKUP(Table22[[#This Row],[Year Group]],'Lookup Values'!$C$1:$D$9,2,FALSE),"0")</f>
        <v>0</v>
      </c>
      <c r="CF70" s="127" t="str">
        <f>IFERROR(VLOOKUP(Table22[[#This Row],[School]],'Lookup Values'!$E$1:$E$22,2,FALSE),"0")</f>
        <v>0</v>
      </c>
      <c r="CG70" s="127" t="str">
        <f>IFERROR(VLOOKUP(Table22[[#This Row],[Attending PRU / AP]],'Lookup Values'!$G$1:$H$3,2,FALSE),"0")</f>
        <v>0</v>
      </c>
      <c r="CH70" s="127" t="str">
        <f>IFERROR(VLOOKUP(Table22[[#This Row],[EHE]],'Lookup Values'!$I$1:$J$3,2,FALSE),"0")</f>
        <v>0</v>
      </c>
      <c r="CI70" s="127" t="str">
        <f>IFERROR(VLOOKUP(Table22[[#This Row],[CME]],'Lookup Values'!$K$1:$L$3,2,FALSE),"0")</f>
        <v>0</v>
      </c>
      <c r="CJ70" s="129" t="str">
        <f>IFERROR(VLOOKUP(Table22[[#This Row],[Ethnicity]],'Ethnicity codes'!$H$1:$J$101,3,FALSE),"")</f>
        <v/>
      </c>
      <c r="CK70" s="127" t="str">
        <f>IFERROR(VLOOKUP(Table35[[#This Row],[Ethnicity2]],'Lookup Values'!$M$1:$N$23,2,FALSE),"0")</f>
        <v>0</v>
      </c>
      <c r="CL70" s="127" t="str">
        <f>IFERROR(VLOOKUP(Table35[[#This Row],[Ethnicity2]],'Lookup Values'!$O$1:$P$3,2,FALSE),"0")</f>
        <v>0</v>
      </c>
      <c r="CM70" s="127" t="str">
        <f>IFERROR(VLOOKUP(Table22[[#This Row],[EAL]],'Lookup Values'!$Q$1:$R$3,2,FALSE),"0")</f>
        <v>0</v>
      </c>
      <c r="CN70" s="127" t="str">
        <f>IFERROR(VLOOKUP(Table22[[#This Row],[SEND]],'Lookup Values'!$S$1:$T$6,2,FALSE),"0")</f>
        <v>0</v>
      </c>
      <c r="CO70" s="127" t="str">
        <f>IFERROR(VLOOKUP(Table22[[#This Row],[Pupil Premium]],'Lookup Values'!$U$1:$V$3,2,FALSE),"0")</f>
        <v>0</v>
      </c>
      <c r="CP70" s="127" t="str">
        <f>IFERROR(VLOOKUP(Table22[[#This Row],[LAC / Care Leaver]],'Lookup Values'!$W$1:$X$3,2,FALSE),"0")</f>
        <v>0</v>
      </c>
      <c r="CQ70" s="127" t="str">
        <f>IFERROR(VLOOKUP(Table22[[#This Row],[CP / CIN]],'Lookup Values'!$Y$1:$Z$3,2,FALSE),"0")</f>
        <v>0</v>
      </c>
      <c r="CR70" s="127" t="str">
        <f>IFERROR(VLOOKUP(Table22[[#This Row],[Early Help Referral]],'Lookup Values'!$Y$1:$Z$3,2,FALSE),"0")</f>
        <v>0</v>
      </c>
      <c r="CS70" s="127" t="str">
        <f>IFERROR(VLOOKUP(Table22[[#This Row],[Social Worker]],'Lookup Values'!$Y$1:$Z$3,2,FALSE),"0")</f>
        <v>0</v>
      </c>
      <c r="CT70" s="127" t="str">
        <f>IFERROR(VLOOKUP(Table22[[#This Row],[Exclusion]],'Lookup Values'!$AE$1:$AF$5,2,FALSE),"0")</f>
        <v>0</v>
      </c>
      <c r="CU70" s="127" t="str">
        <f>IFERROR(VLOOKUP(Table22[[#This Row],[Attendance / Absence (&lt;90% PA / &lt;50% SA)]],'Lookup Values'!$AG$1:$AH$4,2,FALSE),"0")</f>
        <v>0</v>
      </c>
      <c r="CV70" s="127" t="str">
        <f>IFERROR(VLOOKUP(Table22[[#This Row],[Multiple School Moves (3+)]],'Lookup Values'!$AI$1:$AJ$3,2,FALSE),"0")</f>
        <v>0</v>
      </c>
      <c r="CW70" s="127" t="str">
        <f>IFERROR(VLOOKUP(Table22[[#This Row],[Pregnancy]],'Lookup Values'!$AK$1:$AL$3,2,FALSE),"0")</f>
        <v>0</v>
      </c>
      <c r="CX70" s="127" t="str">
        <f>IFERROR(VLOOKUP(Table22[[#This Row],[Young Parent]],'Lookup Values'!$AM$1:$AN$3,2,FALSE),"0")</f>
        <v>0</v>
      </c>
      <c r="CY70" s="127" t="str">
        <f>IFERROR(VLOOKUP(Table22[[#This Row],[Young Carer]],'Lookup Values'!$AO$1:$AP$3,2,FALSE),"0")</f>
        <v>0</v>
      </c>
      <c r="CZ70" s="127" t="str">
        <f>IFERROR(VLOOKUP(Table22[[#This Row],[CAMHS Involvement]],'Lookup Values'!$AQ$1:$AR$3,2,FALSE),"0")</f>
        <v>0</v>
      </c>
      <c r="DA70" s="127" t="str">
        <f>IFERROR(VLOOKUP(Table22[[#This Row],[Health Condition]],'Lookup Values'!$AS$1:$AT$3,2,FALSE),"0")</f>
        <v>0</v>
      </c>
      <c r="DB70" s="127" t="str">
        <f>IFERROR(VLOOKUP(Table22[[#This Row],[Substance Misuse ]],'Lookup Values'!$AU$1:$AV$3,2,FALSE),"0")</f>
        <v>0</v>
      </c>
      <c r="DC70" s="127" t="str">
        <f>IFERROR(VLOOKUP(Table22[[#This Row],[YOT supervision]],'Lookup Values'!$AW$1:$AX$3,2,FALSE),"0")</f>
        <v>0</v>
      </c>
      <c r="DD70" s="127" t="str">
        <f>IFERROR(VLOOKUP(Table22[[#This Row],[Previous YOT supervision]],'Lookup Values'!$AY$1:$AZ$3,2,FALSE),"0")</f>
        <v>0</v>
      </c>
      <c r="DE70" s="127" t="str">
        <f>IFERROR(VLOOKUP(Table22[[#This Row],[Custody]],'Lookup Values'!$BA$1:$BB$3,2,FALSE),"0")</f>
        <v>0</v>
      </c>
      <c r="DF70" s="127" t="str">
        <f>IFERROR(VLOOKUP(Table22[[#This Row],[KS2 Eng &amp; Maths Ability Profile HAP/MAP/LAP]],'Lookup Values'!$BC$1:$BD$4,2,FALSE),"0")</f>
        <v>0</v>
      </c>
      <c r="DG70" s="127" t="str">
        <f>IFERROR(VLOOKUP(Table22[[#This Row],[Intended Post 16 Destination]],'Lookup Values'!$BG$1:$BH$12,2,FALSE),"0")</f>
        <v>0</v>
      </c>
      <c r="DH70" s="127" t="str">
        <f>IFERROR(VLOOKUP(Table22[[#This Row],[Application submitted (Y/N or number of applications)]],'Lookup Values'!$BI$1:$BJ$3,2,FALSE),"0")</f>
        <v>0</v>
      </c>
      <c r="DI70" s="127" t="str">
        <f>IFERROR(VLOOKUP(Table22[[#This Row],[Provider Name]],'Lookup Values'!$BK$1:$BL$3,2,FALSE),"0")</f>
        <v>0</v>
      </c>
      <c r="DJ70" s="112"/>
      <c r="DK70" s="127" t="str">
        <f>IFERROR(VLOOKUP(Table22[[#This Row],[Offer received (Y/N)]],'Lookup Values'!$BM$1:$BN$3,2,FALSE),"0")</f>
        <v>0</v>
      </c>
      <c r="DL70" s="127" t="str">
        <f>IFERROR(VLOOKUP(Table22[[#This Row],[Poor Behaviour / Attitude / Motivation]],'Lookup Values'!$BO$1:$BP$4,2,FALSE),"0")</f>
        <v>0</v>
      </c>
      <c r="DM70" s="127" t="str">
        <f>IFERROR(VLOOKUP(Table22[[#This Row],[Other known risk factors (1)]],'Lookup Values'!$BQ$1:$BR$10,2,FALSE),"0")</f>
        <v>0</v>
      </c>
      <c r="DN70" s="128" t="str">
        <f>IFERROR(VLOOKUP(Table22[[#This Row],[Other known risk factors (2)]],'Lookup Values'!$BQ$1:$BR$10,2,FALSE),"0")</f>
        <v>0</v>
      </c>
      <c r="DO70" s="127">
        <f>SUM(Table35[[#This Row],[Gender Score]:[Other known risk factors (2) Score]])</f>
        <v>0</v>
      </c>
      <c r="DP70" s="131" t="str">
        <f>CONCATENATE(Table22[[#This Row],[Generated RONI]],Table22[[#This Row],[School RONI]])</f>
        <v>Very Low</v>
      </c>
      <c r="DQ70" s="106"/>
      <c r="DR70" s="106"/>
      <c r="DS70" s="106"/>
      <c r="DT70" s="106"/>
      <c r="DU70" s="106"/>
      <c r="DV70" s="106"/>
      <c r="DW70" s="106"/>
      <c r="DX70" s="106"/>
      <c r="DY70" s="106"/>
      <c r="DZ70" s="106"/>
      <c r="EA70" s="106"/>
      <c r="EB70" s="106"/>
      <c r="EC70" s="106"/>
      <c r="ED70" s="106"/>
      <c r="EE70" s="106"/>
      <c r="EF70" s="106"/>
      <c r="EG70" s="106"/>
    </row>
    <row r="71" spans="1:137" ht="13" x14ac:dyDescent="0.3">
      <c r="A71" s="118"/>
      <c r="B71" s="126"/>
      <c r="C71" s="119"/>
      <c r="D71" s="119"/>
      <c r="E71" s="119"/>
      <c r="F71" s="119"/>
      <c r="G71" s="119"/>
      <c r="H71" s="120"/>
      <c r="I71" s="101"/>
      <c r="J71" s="121"/>
      <c r="K71" s="101"/>
      <c r="L71" s="101"/>
      <c r="M71" s="121"/>
      <c r="N71" s="120"/>
      <c r="O71" s="121"/>
      <c r="P71" s="140"/>
      <c r="Q71" s="140"/>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3"/>
      <c r="AS71" s="123"/>
      <c r="AT71" s="123"/>
      <c r="AU71" s="139" t="str">
        <f>VLOOKUP(Table35[[#This Row],[Risk Rating Score]],'Lookup Values'!$BS$1:$BT$34,2)</f>
        <v>Very Low</v>
      </c>
      <c r="AV71" s="101"/>
      <c r="AW71" s="139" t="str">
        <f>IFERROR(VLOOKUP(Table35[[#This Row],[RONI Match]],'Lookup Values'!$BU$2:$BV$26,2,FALSE),"")</f>
        <v/>
      </c>
      <c r="AX71" s="141"/>
      <c r="AY71" s="101"/>
      <c r="AZ71" s="123"/>
      <c r="BA71" s="119"/>
      <c r="BB71" s="119"/>
      <c r="BC71" s="119"/>
      <c r="BD71" s="119"/>
      <c r="BE71" s="119"/>
      <c r="BF71" s="119"/>
      <c r="BG71" s="119"/>
      <c r="BH71" s="119"/>
      <c r="BI71" s="122"/>
      <c r="BJ71" s="121"/>
      <c r="BK71" s="121"/>
      <c r="BL71" s="122"/>
      <c r="BM71" s="123"/>
      <c r="BN71" s="106"/>
      <c r="BO71" s="106"/>
      <c r="BP71" s="106"/>
      <c r="BQ71" s="106"/>
      <c r="BR71" s="106"/>
      <c r="BS71" s="106"/>
      <c r="BT71" s="106"/>
      <c r="BU71" s="106"/>
      <c r="BV71" s="106"/>
      <c r="BW71" s="106"/>
      <c r="BX71" s="106"/>
      <c r="BY71" s="106"/>
      <c r="BZ71" s="106"/>
      <c r="CA71" s="106"/>
      <c r="CB71" s="106"/>
      <c r="CC71" s="127" t="str">
        <f>IFERROR(VLOOKUP(Table22[[#This Row],[Gender]],'Lookup Values'!$A$1:$B$5,2,FALSE),"0")</f>
        <v>0</v>
      </c>
      <c r="CD71" s="112"/>
      <c r="CE71" s="127" t="str">
        <f>IFERROR(VLOOKUP(Table22[[#This Row],[Year Group]],'Lookup Values'!$C$1:$D$9,2,FALSE),"0")</f>
        <v>0</v>
      </c>
      <c r="CF71" s="127" t="str">
        <f>IFERROR(VLOOKUP(Table22[[#This Row],[School]],'Lookup Values'!$E$1:$E$22,2,FALSE),"0")</f>
        <v>0</v>
      </c>
      <c r="CG71" s="127" t="str">
        <f>IFERROR(VLOOKUP(Table22[[#This Row],[Attending PRU / AP]],'Lookup Values'!$G$1:$H$3,2,FALSE),"0")</f>
        <v>0</v>
      </c>
      <c r="CH71" s="127" t="str">
        <f>IFERROR(VLOOKUP(Table22[[#This Row],[EHE]],'Lookup Values'!$I$1:$J$3,2,FALSE),"0")</f>
        <v>0</v>
      </c>
      <c r="CI71" s="127" t="str">
        <f>IFERROR(VLOOKUP(Table22[[#This Row],[CME]],'Lookup Values'!$K$1:$L$3,2,FALSE),"0")</f>
        <v>0</v>
      </c>
      <c r="CJ71" s="129" t="str">
        <f>IFERROR(VLOOKUP(Table22[[#This Row],[Ethnicity]],'Ethnicity codes'!$H$1:$J$101,3,FALSE),"")</f>
        <v/>
      </c>
      <c r="CK71" s="127" t="str">
        <f>IFERROR(VLOOKUP(Table35[[#This Row],[Ethnicity2]],'Lookup Values'!$M$1:$N$23,2,FALSE),"0")</f>
        <v>0</v>
      </c>
      <c r="CL71" s="127" t="str">
        <f>IFERROR(VLOOKUP(Table35[[#This Row],[Ethnicity2]],'Lookup Values'!$O$1:$P$3,2,FALSE),"0")</f>
        <v>0</v>
      </c>
      <c r="CM71" s="127" t="str">
        <f>IFERROR(VLOOKUP(Table22[[#This Row],[EAL]],'Lookup Values'!$Q$1:$R$3,2,FALSE),"0")</f>
        <v>0</v>
      </c>
      <c r="CN71" s="127" t="str">
        <f>IFERROR(VLOOKUP(Table22[[#This Row],[SEND]],'Lookup Values'!$S$1:$T$6,2,FALSE),"0")</f>
        <v>0</v>
      </c>
      <c r="CO71" s="127" t="str">
        <f>IFERROR(VLOOKUP(Table22[[#This Row],[Pupil Premium]],'Lookup Values'!$U$1:$V$3,2,FALSE),"0")</f>
        <v>0</v>
      </c>
      <c r="CP71" s="127" t="str">
        <f>IFERROR(VLOOKUP(Table22[[#This Row],[LAC / Care Leaver]],'Lookup Values'!$W$1:$X$3,2,FALSE),"0")</f>
        <v>0</v>
      </c>
      <c r="CQ71" s="127" t="str">
        <f>IFERROR(VLOOKUP(Table22[[#This Row],[CP / CIN]],'Lookup Values'!$Y$1:$Z$3,2,FALSE),"0")</f>
        <v>0</v>
      </c>
      <c r="CR71" s="127" t="str">
        <f>IFERROR(VLOOKUP(Table22[[#This Row],[Early Help Referral]],'Lookup Values'!$Y$1:$Z$3,2,FALSE),"0")</f>
        <v>0</v>
      </c>
      <c r="CS71" s="127" t="str">
        <f>IFERROR(VLOOKUP(Table22[[#This Row],[Social Worker]],'Lookup Values'!$Y$1:$Z$3,2,FALSE),"0")</f>
        <v>0</v>
      </c>
      <c r="CT71" s="127" t="str">
        <f>IFERROR(VLOOKUP(Table22[[#This Row],[Exclusion]],'Lookup Values'!$AE$1:$AF$5,2,FALSE),"0")</f>
        <v>0</v>
      </c>
      <c r="CU71" s="127" t="str">
        <f>IFERROR(VLOOKUP(Table22[[#This Row],[Attendance / Absence (&lt;90% PA / &lt;50% SA)]],'Lookup Values'!$AG$1:$AH$4,2,FALSE),"0")</f>
        <v>0</v>
      </c>
      <c r="CV71" s="127" t="str">
        <f>IFERROR(VLOOKUP(Table22[[#This Row],[Multiple School Moves (3+)]],'Lookup Values'!$AI$1:$AJ$3,2,FALSE),"0")</f>
        <v>0</v>
      </c>
      <c r="CW71" s="127" t="str">
        <f>IFERROR(VLOOKUP(Table22[[#This Row],[Pregnancy]],'Lookup Values'!$AK$1:$AL$3,2,FALSE),"0")</f>
        <v>0</v>
      </c>
      <c r="CX71" s="127" t="str">
        <f>IFERROR(VLOOKUP(Table22[[#This Row],[Young Parent]],'Lookup Values'!$AM$1:$AN$3,2,FALSE),"0")</f>
        <v>0</v>
      </c>
      <c r="CY71" s="127" t="str">
        <f>IFERROR(VLOOKUP(Table22[[#This Row],[Young Carer]],'Lookup Values'!$AO$1:$AP$3,2,FALSE),"0")</f>
        <v>0</v>
      </c>
      <c r="CZ71" s="127" t="str">
        <f>IFERROR(VLOOKUP(Table22[[#This Row],[CAMHS Involvement]],'Lookup Values'!$AQ$1:$AR$3,2,FALSE),"0")</f>
        <v>0</v>
      </c>
      <c r="DA71" s="127" t="str">
        <f>IFERROR(VLOOKUP(Table22[[#This Row],[Health Condition]],'Lookup Values'!$AS$1:$AT$3,2,FALSE),"0")</f>
        <v>0</v>
      </c>
      <c r="DB71" s="127" t="str">
        <f>IFERROR(VLOOKUP(Table22[[#This Row],[Substance Misuse ]],'Lookup Values'!$AU$1:$AV$3,2,FALSE),"0")</f>
        <v>0</v>
      </c>
      <c r="DC71" s="127" t="str">
        <f>IFERROR(VLOOKUP(Table22[[#This Row],[YOT supervision]],'Lookup Values'!$AW$1:$AX$3,2,FALSE),"0")</f>
        <v>0</v>
      </c>
      <c r="DD71" s="127" t="str">
        <f>IFERROR(VLOOKUP(Table22[[#This Row],[Previous YOT supervision]],'Lookup Values'!$AY$1:$AZ$3,2,FALSE),"0")</f>
        <v>0</v>
      </c>
      <c r="DE71" s="127" t="str">
        <f>IFERROR(VLOOKUP(Table22[[#This Row],[Custody]],'Lookup Values'!$BA$1:$BB$3,2,FALSE),"0")</f>
        <v>0</v>
      </c>
      <c r="DF71" s="127" t="str">
        <f>IFERROR(VLOOKUP(Table22[[#This Row],[KS2 Eng &amp; Maths Ability Profile HAP/MAP/LAP]],'Lookup Values'!$BC$1:$BD$4,2,FALSE),"0")</f>
        <v>0</v>
      </c>
      <c r="DG71" s="127" t="str">
        <f>IFERROR(VLOOKUP(Table22[[#This Row],[Intended Post 16 Destination]],'Lookup Values'!$BG$1:$BH$12,2,FALSE),"0")</f>
        <v>0</v>
      </c>
      <c r="DH71" s="127" t="str">
        <f>IFERROR(VLOOKUP(Table22[[#This Row],[Application submitted (Y/N or number of applications)]],'Lookup Values'!$BI$1:$BJ$3,2,FALSE),"0")</f>
        <v>0</v>
      </c>
      <c r="DI71" s="127" t="str">
        <f>IFERROR(VLOOKUP(Table22[[#This Row],[Provider Name]],'Lookup Values'!$BK$1:$BL$3,2,FALSE),"0")</f>
        <v>0</v>
      </c>
      <c r="DJ71" s="112"/>
      <c r="DK71" s="127" t="str">
        <f>IFERROR(VLOOKUP(Table22[[#This Row],[Offer received (Y/N)]],'Lookup Values'!$BM$1:$BN$3,2,FALSE),"0")</f>
        <v>0</v>
      </c>
      <c r="DL71" s="127" t="str">
        <f>IFERROR(VLOOKUP(Table22[[#This Row],[Poor Behaviour / Attitude / Motivation]],'Lookup Values'!$BO$1:$BP$4,2,FALSE),"0")</f>
        <v>0</v>
      </c>
      <c r="DM71" s="127" t="str">
        <f>IFERROR(VLOOKUP(Table22[[#This Row],[Other known risk factors (1)]],'Lookup Values'!$BQ$1:$BR$10,2,FALSE),"0")</f>
        <v>0</v>
      </c>
      <c r="DN71" s="128" t="str">
        <f>IFERROR(VLOOKUP(Table22[[#This Row],[Other known risk factors (2)]],'Lookup Values'!$BQ$1:$BR$10,2,FALSE),"0")</f>
        <v>0</v>
      </c>
      <c r="DO71" s="127">
        <f>SUM(Table35[[#This Row],[Gender Score]:[Other known risk factors (2) Score]])</f>
        <v>0</v>
      </c>
      <c r="DP71" s="131" t="str">
        <f>CONCATENATE(Table22[[#This Row],[Generated RONI]],Table22[[#This Row],[School RONI]])</f>
        <v>Very Low</v>
      </c>
      <c r="DQ71" s="106"/>
      <c r="DR71" s="106"/>
      <c r="DS71" s="106"/>
      <c r="DT71" s="106"/>
      <c r="DU71" s="106"/>
      <c r="DV71" s="106"/>
      <c r="DW71" s="106"/>
      <c r="DX71" s="106"/>
      <c r="DY71" s="106"/>
      <c r="DZ71" s="106"/>
      <c r="EA71" s="106"/>
      <c r="EB71" s="106"/>
      <c r="EC71" s="106"/>
      <c r="ED71" s="106"/>
      <c r="EE71" s="106"/>
      <c r="EF71" s="106"/>
      <c r="EG71" s="106"/>
    </row>
    <row r="72" spans="1:137" ht="13" x14ac:dyDescent="0.3">
      <c r="A72" s="118"/>
      <c r="B72" s="126"/>
      <c r="C72" s="119"/>
      <c r="D72" s="119"/>
      <c r="E72" s="119"/>
      <c r="F72" s="119"/>
      <c r="G72" s="119"/>
      <c r="H72" s="120"/>
      <c r="I72" s="101"/>
      <c r="J72" s="121"/>
      <c r="K72" s="101"/>
      <c r="L72" s="101"/>
      <c r="M72" s="121"/>
      <c r="N72" s="120"/>
      <c r="O72" s="121"/>
      <c r="P72" s="140"/>
      <c r="Q72" s="140"/>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3"/>
      <c r="AS72" s="123"/>
      <c r="AT72" s="123"/>
      <c r="AU72" s="139" t="str">
        <f>VLOOKUP(Table35[[#This Row],[Risk Rating Score]],'Lookup Values'!$BS$1:$BT$34,2)</f>
        <v>Very Low</v>
      </c>
      <c r="AV72" s="101"/>
      <c r="AW72" s="139" t="str">
        <f>IFERROR(VLOOKUP(Table35[[#This Row],[RONI Match]],'Lookup Values'!$BU$2:$BV$26,2,FALSE),"")</f>
        <v/>
      </c>
      <c r="AX72" s="141"/>
      <c r="AY72" s="101"/>
      <c r="AZ72" s="123"/>
      <c r="BA72" s="119"/>
      <c r="BB72" s="119"/>
      <c r="BC72" s="119"/>
      <c r="BD72" s="119"/>
      <c r="BE72" s="119"/>
      <c r="BF72" s="119"/>
      <c r="BG72" s="119"/>
      <c r="BH72" s="119"/>
      <c r="BI72" s="122"/>
      <c r="BJ72" s="121"/>
      <c r="BK72" s="121"/>
      <c r="BL72" s="122"/>
      <c r="BM72" s="123"/>
      <c r="BN72" s="106"/>
      <c r="BO72" s="106"/>
      <c r="BP72" s="106"/>
      <c r="BQ72" s="106"/>
      <c r="BR72" s="106"/>
      <c r="BS72" s="106"/>
      <c r="BT72" s="106"/>
      <c r="BU72" s="106"/>
      <c r="BV72" s="106"/>
      <c r="BW72" s="106"/>
      <c r="BX72" s="106"/>
      <c r="BY72" s="106"/>
      <c r="BZ72" s="106"/>
      <c r="CA72" s="106"/>
      <c r="CB72" s="106"/>
      <c r="CC72" s="127" t="str">
        <f>IFERROR(VLOOKUP(Table22[[#This Row],[Gender]],'Lookup Values'!$A$1:$B$5,2,FALSE),"0")</f>
        <v>0</v>
      </c>
      <c r="CD72" s="112"/>
      <c r="CE72" s="127" t="str">
        <f>IFERROR(VLOOKUP(Table22[[#This Row],[Year Group]],'Lookup Values'!$C$1:$D$9,2,FALSE),"0")</f>
        <v>0</v>
      </c>
      <c r="CF72" s="127" t="str">
        <f>IFERROR(VLOOKUP(Table22[[#This Row],[School]],'Lookup Values'!$E$1:$E$22,2,FALSE),"0")</f>
        <v>0</v>
      </c>
      <c r="CG72" s="127" t="str">
        <f>IFERROR(VLOOKUP(Table22[[#This Row],[Attending PRU / AP]],'Lookup Values'!$G$1:$H$3,2,FALSE),"0")</f>
        <v>0</v>
      </c>
      <c r="CH72" s="127" t="str">
        <f>IFERROR(VLOOKUP(Table22[[#This Row],[EHE]],'Lookup Values'!$I$1:$J$3,2,FALSE),"0")</f>
        <v>0</v>
      </c>
      <c r="CI72" s="127" t="str">
        <f>IFERROR(VLOOKUP(Table22[[#This Row],[CME]],'Lookup Values'!$K$1:$L$3,2,FALSE),"0")</f>
        <v>0</v>
      </c>
      <c r="CJ72" s="129" t="str">
        <f>IFERROR(VLOOKUP(Table22[[#This Row],[Ethnicity]],'Ethnicity codes'!$H$1:$J$101,3,FALSE),"")</f>
        <v/>
      </c>
      <c r="CK72" s="127" t="str">
        <f>IFERROR(VLOOKUP(Table35[[#This Row],[Ethnicity2]],'Lookup Values'!$M$1:$N$23,2,FALSE),"0")</f>
        <v>0</v>
      </c>
      <c r="CL72" s="127" t="str">
        <f>IFERROR(VLOOKUP(Table35[[#This Row],[Ethnicity2]],'Lookup Values'!$O$1:$P$3,2,FALSE),"0")</f>
        <v>0</v>
      </c>
      <c r="CM72" s="127" t="str">
        <f>IFERROR(VLOOKUP(Table22[[#This Row],[EAL]],'Lookup Values'!$Q$1:$R$3,2,FALSE),"0")</f>
        <v>0</v>
      </c>
      <c r="CN72" s="127" t="str">
        <f>IFERROR(VLOOKUP(Table22[[#This Row],[SEND]],'Lookup Values'!$S$1:$T$6,2,FALSE),"0")</f>
        <v>0</v>
      </c>
      <c r="CO72" s="127" t="str">
        <f>IFERROR(VLOOKUP(Table22[[#This Row],[Pupil Premium]],'Lookup Values'!$U$1:$V$3,2,FALSE),"0")</f>
        <v>0</v>
      </c>
      <c r="CP72" s="127" t="str">
        <f>IFERROR(VLOOKUP(Table22[[#This Row],[LAC / Care Leaver]],'Lookup Values'!$W$1:$X$3,2,FALSE),"0")</f>
        <v>0</v>
      </c>
      <c r="CQ72" s="127" t="str">
        <f>IFERROR(VLOOKUP(Table22[[#This Row],[CP / CIN]],'Lookup Values'!$Y$1:$Z$3,2,FALSE),"0")</f>
        <v>0</v>
      </c>
      <c r="CR72" s="127" t="str">
        <f>IFERROR(VLOOKUP(Table22[[#This Row],[Early Help Referral]],'Lookup Values'!$Y$1:$Z$3,2,FALSE),"0")</f>
        <v>0</v>
      </c>
      <c r="CS72" s="127" t="str">
        <f>IFERROR(VLOOKUP(Table22[[#This Row],[Social Worker]],'Lookup Values'!$Y$1:$Z$3,2,FALSE),"0")</f>
        <v>0</v>
      </c>
      <c r="CT72" s="127" t="str">
        <f>IFERROR(VLOOKUP(Table22[[#This Row],[Exclusion]],'Lookup Values'!$AE$1:$AF$5,2,FALSE),"0")</f>
        <v>0</v>
      </c>
      <c r="CU72" s="127" t="str">
        <f>IFERROR(VLOOKUP(Table22[[#This Row],[Attendance / Absence (&lt;90% PA / &lt;50% SA)]],'Lookup Values'!$AG$1:$AH$4,2,FALSE),"0")</f>
        <v>0</v>
      </c>
      <c r="CV72" s="127" t="str">
        <f>IFERROR(VLOOKUP(Table22[[#This Row],[Multiple School Moves (3+)]],'Lookup Values'!$AI$1:$AJ$3,2,FALSE),"0")</f>
        <v>0</v>
      </c>
      <c r="CW72" s="127" t="str">
        <f>IFERROR(VLOOKUP(Table22[[#This Row],[Pregnancy]],'Lookup Values'!$AK$1:$AL$3,2,FALSE),"0")</f>
        <v>0</v>
      </c>
      <c r="CX72" s="127" t="str">
        <f>IFERROR(VLOOKUP(Table22[[#This Row],[Young Parent]],'Lookup Values'!$AM$1:$AN$3,2,FALSE),"0")</f>
        <v>0</v>
      </c>
      <c r="CY72" s="127" t="str">
        <f>IFERROR(VLOOKUP(Table22[[#This Row],[Young Carer]],'Lookup Values'!$AO$1:$AP$3,2,FALSE),"0")</f>
        <v>0</v>
      </c>
      <c r="CZ72" s="127" t="str">
        <f>IFERROR(VLOOKUP(Table22[[#This Row],[CAMHS Involvement]],'Lookup Values'!$AQ$1:$AR$3,2,FALSE),"0")</f>
        <v>0</v>
      </c>
      <c r="DA72" s="127" t="str">
        <f>IFERROR(VLOOKUP(Table22[[#This Row],[Health Condition]],'Lookup Values'!$AS$1:$AT$3,2,FALSE),"0")</f>
        <v>0</v>
      </c>
      <c r="DB72" s="127" t="str">
        <f>IFERROR(VLOOKUP(Table22[[#This Row],[Substance Misuse ]],'Lookup Values'!$AU$1:$AV$3,2,FALSE),"0")</f>
        <v>0</v>
      </c>
      <c r="DC72" s="127" t="str">
        <f>IFERROR(VLOOKUP(Table22[[#This Row],[YOT supervision]],'Lookup Values'!$AW$1:$AX$3,2,FALSE),"0")</f>
        <v>0</v>
      </c>
      <c r="DD72" s="127" t="str">
        <f>IFERROR(VLOOKUP(Table22[[#This Row],[Previous YOT supervision]],'Lookup Values'!$AY$1:$AZ$3,2,FALSE),"0")</f>
        <v>0</v>
      </c>
      <c r="DE72" s="127" t="str">
        <f>IFERROR(VLOOKUP(Table22[[#This Row],[Custody]],'Lookup Values'!$BA$1:$BB$3,2,FALSE),"0")</f>
        <v>0</v>
      </c>
      <c r="DF72" s="127" t="str">
        <f>IFERROR(VLOOKUP(Table22[[#This Row],[KS2 Eng &amp; Maths Ability Profile HAP/MAP/LAP]],'Lookup Values'!$BC$1:$BD$4,2,FALSE),"0")</f>
        <v>0</v>
      </c>
      <c r="DG72" s="127" t="str">
        <f>IFERROR(VLOOKUP(Table22[[#This Row],[Intended Post 16 Destination]],'Lookup Values'!$BG$1:$BH$12,2,FALSE),"0")</f>
        <v>0</v>
      </c>
      <c r="DH72" s="127" t="str">
        <f>IFERROR(VLOOKUP(Table22[[#This Row],[Application submitted (Y/N or number of applications)]],'Lookup Values'!$BI$1:$BJ$3,2,FALSE),"0")</f>
        <v>0</v>
      </c>
      <c r="DI72" s="127" t="str">
        <f>IFERROR(VLOOKUP(Table22[[#This Row],[Provider Name]],'Lookup Values'!$BK$1:$BL$3,2,FALSE),"0")</f>
        <v>0</v>
      </c>
      <c r="DJ72" s="112"/>
      <c r="DK72" s="127" t="str">
        <f>IFERROR(VLOOKUP(Table22[[#This Row],[Offer received (Y/N)]],'Lookup Values'!$BM$1:$BN$3,2,FALSE),"0")</f>
        <v>0</v>
      </c>
      <c r="DL72" s="127" t="str">
        <f>IFERROR(VLOOKUP(Table22[[#This Row],[Poor Behaviour / Attitude / Motivation]],'Lookup Values'!$BO$1:$BP$4,2,FALSE),"0")</f>
        <v>0</v>
      </c>
      <c r="DM72" s="127" t="str">
        <f>IFERROR(VLOOKUP(Table22[[#This Row],[Other known risk factors (1)]],'Lookup Values'!$BQ$1:$BR$10,2,FALSE),"0")</f>
        <v>0</v>
      </c>
      <c r="DN72" s="128" t="str">
        <f>IFERROR(VLOOKUP(Table22[[#This Row],[Other known risk factors (2)]],'Lookup Values'!$BQ$1:$BR$10,2,FALSE),"0")</f>
        <v>0</v>
      </c>
      <c r="DO72" s="127">
        <f>SUM(Table35[[#This Row],[Gender Score]:[Other known risk factors (2) Score]])</f>
        <v>0</v>
      </c>
      <c r="DP72" s="131" t="str">
        <f>CONCATENATE(Table22[[#This Row],[Generated RONI]],Table22[[#This Row],[School RONI]])</f>
        <v>Very Low</v>
      </c>
      <c r="DQ72" s="106"/>
      <c r="DR72" s="106"/>
      <c r="DS72" s="106"/>
      <c r="DT72" s="106"/>
      <c r="DU72" s="106"/>
      <c r="DV72" s="106"/>
      <c r="DW72" s="106"/>
      <c r="DX72" s="106"/>
      <c r="DY72" s="106"/>
      <c r="DZ72" s="106"/>
      <c r="EA72" s="106"/>
      <c r="EB72" s="106"/>
      <c r="EC72" s="106"/>
      <c r="ED72" s="106"/>
      <c r="EE72" s="106"/>
      <c r="EF72" s="106"/>
      <c r="EG72" s="106"/>
    </row>
    <row r="73" spans="1:137" ht="13" x14ac:dyDescent="0.3">
      <c r="A73" s="118"/>
      <c r="B73" s="126"/>
      <c r="C73" s="119"/>
      <c r="D73" s="119"/>
      <c r="E73" s="119"/>
      <c r="F73" s="119"/>
      <c r="G73" s="119"/>
      <c r="H73" s="120"/>
      <c r="I73" s="101"/>
      <c r="J73" s="121"/>
      <c r="K73" s="101"/>
      <c r="L73" s="101"/>
      <c r="M73" s="121"/>
      <c r="N73" s="120"/>
      <c r="O73" s="121"/>
      <c r="P73" s="140"/>
      <c r="Q73" s="140"/>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3"/>
      <c r="AS73" s="123"/>
      <c r="AT73" s="123"/>
      <c r="AU73" s="139" t="str">
        <f>VLOOKUP(Table35[[#This Row],[Risk Rating Score]],'Lookup Values'!$BS$1:$BT$34,2)</f>
        <v>Very Low</v>
      </c>
      <c r="AV73" s="101"/>
      <c r="AW73" s="139" t="str">
        <f>IFERROR(VLOOKUP(Table35[[#This Row],[RONI Match]],'Lookup Values'!$BU$2:$BV$26,2,FALSE),"")</f>
        <v/>
      </c>
      <c r="AX73" s="141"/>
      <c r="AY73" s="101"/>
      <c r="AZ73" s="123"/>
      <c r="BA73" s="119"/>
      <c r="BB73" s="119"/>
      <c r="BC73" s="119"/>
      <c r="BD73" s="119"/>
      <c r="BE73" s="119"/>
      <c r="BF73" s="119"/>
      <c r="BG73" s="119"/>
      <c r="BH73" s="119"/>
      <c r="BI73" s="122"/>
      <c r="BJ73" s="121"/>
      <c r="BK73" s="121"/>
      <c r="BL73" s="122"/>
      <c r="BM73" s="123"/>
      <c r="BN73" s="106"/>
      <c r="BO73" s="106"/>
      <c r="BP73" s="106"/>
      <c r="BQ73" s="106"/>
      <c r="BR73" s="106"/>
      <c r="BS73" s="106"/>
      <c r="BT73" s="106"/>
      <c r="BU73" s="106"/>
      <c r="BV73" s="106"/>
      <c r="BW73" s="106"/>
      <c r="BX73" s="106"/>
      <c r="BY73" s="106"/>
      <c r="BZ73" s="106"/>
      <c r="CA73" s="106"/>
      <c r="CB73" s="106"/>
      <c r="CC73" s="127" t="str">
        <f>IFERROR(VLOOKUP(Table22[[#This Row],[Gender]],'Lookup Values'!$A$1:$B$5,2,FALSE),"0")</f>
        <v>0</v>
      </c>
      <c r="CD73" s="112"/>
      <c r="CE73" s="127" t="str">
        <f>IFERROR(VLOOKUP(Table22[[#This Row],[Year Group]],'Lookup Values'!$C$1:$D$9,2,FALSE),"0")</f>
        <v>0</v>
      </c>
      <c r="CF73" s="127" t="str">
        <f>IFERROR(VLOOKUP(Table22[[#This Row],[School]],'Lookup Values'!$E$1:$E$22,2,FALSE),"0")</f>
        <v>0</v>
      </c>
      <c r="CG73" s="127" t="str">
        <f>IFERROR(VLOOKUP(Table22[[#This Row],[Attending PRU / AP]],'Lookup Values'!$G$1:$H$3,2,FALSE),"0")</f>
        <v>0</v>
      </c>
      <c r="CH73" s="127" t="str">
        <f>IFERROR(VLOOKUP(Table22[[#This Row],[EHE]],'Lookup Values'!$I$1:$J$3,2,FALSE),"0")</f>
        <v>0</v>
      </c>
      <c r="CI73" s="127" t="str">
        <f>IFERROR(VLOOKUP(Table22[[#This Row],[CME]],'Lookup Values'!$K$1:$L$3,2,FALSE),"0")</f>
        <v>0</v>
      </c>
      <c r="CJ73" s="129" t="str">
        <f>IFERROR(VLOOKUP(Table22[[#This Row],[Ethnicity]],'Ethnicity codes'!$H$1:$J$101,3,FALSE),"")</f>
        <v/>
      </c>
      <c r="CK73" s="127" t="str">
        <f>IFERROR(VLOOKUP(Table35[[#This Row],[Ethnicity2]],'Lookup Values'!$M$1:$N$23,2,FALSE),"0")</f>
        <v>0</v>
      </c>
      <c r="CL73" s="127" t="str">
        <f>IFERROR(VLOOKUP(Table35[[#This Row],[Ethnicity2]],'Lookup Values'!$O$1:$P$3,2,FALSE),"0")</f>
        <v>0</v>
      </c>
      <c r="CM73" s="127" t="str">
        <f>IFERROR(VLOOKUP(Table22[[#This Row],[EAL]],'Lookup Values'!$Q$1:$R$3,2,FALSE),"0")</f>
        <v>0</v>
      </c>
      <c r="CN73" s="127" t="str">
        <f>IFERROR(VLOOKUP(Table22[[#This Row],[SEND]],'Lookup Values'!$S$1:$T$6,2,FALSE),"0")</f>
        <v>0</v>
      </c>
      <c r="CO73" s="127" t="str">
        <f>IFERROR(VLOOKUP(Table22[[#This Row],[Pupil Premium]],'Lookup Values'!$U$1:$V$3,2,FALSE),"0")</f>
        <v>0</v>
      </c>
      <c r="CP73" s="127" t="str">
        <f>IFERROR(VLOOKUP(Table22[[#This Row],[LAC / Care Leaver]],'Lookup Values'!$W$1:$X$3,2,FALSE),"0")</f>
        <v>0</v>
      </c>
      <c r="CQ73" s="127" t="str">
        <f>IFERROR(VLOOKUP(Table22[[#This Row],[CP / CIN]],'Lookup Values'!$Y$1:$Z$3,2,FALSE),"0")</f>
        <v>0</v>
      </c>
      <c r="CR73" s="127" t="str">
        <f>IFERROR(VLOOKUP(Table22[[#This Row],[Early Help Referral]],'Lookup Values'!$Y$1:$Z$3,2,FALSE),"0")</f>
        <v>0</v>
      </c>
      <c r="CS73" s="127" t="str">
        <f>IFERROR(VLOOKUP(Table22[[#This Row],[Social Worker]],'Lookup Values'!$Y$1:$Z$3,2,FALSE),"0")</f>
        <v>0</v>
      </c>
      <c r="CT73" s="127" t="str">
        <f>IFERROR(VLOOKUP(Table22[[#This Row],[Exclusion]],'Lookup Values'!$AE$1:$AF$5,2,FALSE),"0")</f>
        <v>0</v>
      </c>
      <c r="CU73" s="127" t="str">
        <f>IFERROR(VLOOKUP(Table22[[#This Row],[Attendance / Absence (&lt;90% PA / &lt;50% SA)]],'Lookup Values'!$AG$1:$AH$4,2,FALSE),"0")</f>
        <v>0</v>
      </c>
      <c r="CV73" s="127" t="str">
        <f>IFERROR(VLOOKUP(Table22[[#This Row],[Multiple School Moves (3+)]],'Lookup Values'!$AI$1:$AJ$3,2,FALSE),"0")</f>
        <v>0</v>
      </c>
      <c r="CW73" s="127" t="str">
        <f>IFERROR(VLOOKUP(Table22[[#This Row],[Pregnancy]],'Lookup Values'!$AK$1:$AL$3,2,FALSE),"0")</f>
        <v>0</v>
      </c>
      <c r="CX73" s="127" t="str">
        <f>IFERROR(VLOOKUP(Table22[[#This Row],[Young Parent]],'Lookup Values'!$AM$1:$AN$3,2,FALSE),"0")</f>
        <v>0</v>
      </c>
      <c r="CY73" s="127" t="str">
        <f>IFERROR(VLOOKUP(Table22[[#This Row],[Young Carer]],'Lookup Values'!$AO$1:$AP$3,2,FALSE),"0")</f>
        <v>0</v>
      </c>
      <c r="CZ73" s="127" t="str">
        <f>IFERROR(VLOOKUP(Table22[[#This Row],[CAMHS Involvement]],'Lookup Values'!$AQ$1:$AR$3,2,FALSE),"0")</f>
        <v>0</v>
      </c>
      <c r="DA73" s="127" t="str">
        <f>IFERROR(VLOOKUP(Table22[[#This Row],[Health Condition]],'Lookup Values'!$AS$1:$AT$3,2,FALSE),"0")</f>
        <v>0</v>
      </c>
      <c r="DB73" s="127" t="str">
        <f>IFERROR(VLOOKUP(Table22[[#This Row],[Substance Misuse ]],'Lookup Values'!$AU$1:$AV$3,2,FALSE),"0")</f>
        <v>0</v>
      </c>
      <c r="DC73" s="127" t="str">
        <f>IFERROR(VLOOKUP(Table22[[#This Row],[YOT supervision]],'Lookup Values'!$AW$1:$AX$3,2,FALSE),"0")</f>
        <v>0</v>
      </c>
      <c r="DD73" s="127" t="str">
        <f>IFERROR(VLOOKUP(Table22[[#This Row],[Previous YOT supervision]],'Lookup Values'!$AY$1:$AZ$3,2,FALSE),"0")</f>
        <v>0</v>
      </c>
      <c r="DE73" s="127" t="str">
        <f>IFERROR(VLOOKUP(Table22[[#This Row],[Custody]],'Lookup Values'!$BA$1:$BB$3,2,FALSE),"0")</f>
        <v>0</v>
      </c>
      <c r="DF73" s="127" t="str">
        <f>IFERROR(VLOOKUP(Table22[[#This Row],[KS2 Eng &amp; Maths Ability Profile HAP/MAP/LAP]],'Lookup Values'!$BC$1:$BD$4,2,FALSE),"0")</f>
        <v>0</v>
      </c>
      <c r="DG73" s="127" t="str">
        <f>IFERROR(VLOOKUP(Table22[[#This Row],[Intended Post 16 Destination]],'Lookup Values'!$BG$1:$BH$12,2,FALSE),"0")</f>
        <v>0</v>
      </c>
      <c r="DH73" s="127" t="str">
        <f>IFERROR(VLOOKUP(Table22[[#This Row],[Application submitted (Y/N or number of applications)]],'Lookup Values'!$BI$1:$BJ$3,2,FALSE),"0")</f>
        <v>0</v>
      </c>
      <c r="DI73" s="127" t="str">
        <f>IFERROR(VLOOKUP(Table22[[#This Row],[Provider Name]],'Lookup Values'!$BK$1:$BL$3,2,FALSE),"0")</f>
        <v>0</v>
      </c>
      <c r="DJ73" s="112"/>
      <c r="DK73" s="127" t="str">
        <f>IFERROR(VLOOKUP(Table22[[#This Row],[Offer received (Y/N)]],'Lookup Values'!$BM$1:$BN$3,2,FALSE),"0")</f>
        <v>0</v>
      </c>
      <c r="DL73" s="127" t="str">
        <f>IFERROR(VLOOKUP(Table22[[#This Row],[Poor Behaviour / Attitude / Motivation]],'Lookup Values'!$BO$1:$BP$4,2,FALSE),"0")</f>
        <v>0</v>
      </c>
      <c r="DM73" s="127" t="str">
        <f>IFERROR(VLOOKUP(Table22[[#This Row],[Other known risk factors (1)]],'Lookup Values'!$BQ$1:$BR$10,2,FALSE),"0")</f>
        <v>0</v>
      </c>
      <c r="DN73" s="128" t="str">
        <f>IFERROR(VLOOKUP(Table22[[#This Row],[Other known risk factors (2)]],'Lookup Values'!$BQ$1:$BR$10,2,FALSE),"0")</f>
        <v>0</v>
      </c>
      <c r="DO73" s="127">
        <f>SUM(Table35[[#This Row],[Gender Score]:[Other known risk factors (2) Score]])</f>
        <v>0</v>
      </c>
      <c r="DP73" s="131" t="str">
        <f>CONCATENATE(Table22[[#This Row],[Generated RONI]],Table22[[#This Row],[School RONI]])</f>
        <v>Very Low</v>
      </c>
      <c r="DQ73" s="106"/>
      <c r="DR73" s="106"/>
      <c r="DS73" s="106"/>
      <c r="DT73" s="106"/>
      <c r="DU73" s="106"/>
      <c r="DV73" s="106"/>
      <c r="DW73" s="106"/>
      <c r="DX73" s="106"/>
      <c r="DY73" s="106"/>
      <c r="DZ73" s="106"/>
      <c r="EA73" s="106"/>
      <c r="EB73" s="106"/>
      <c r="EC73" s="106"/>
      <c r="ED73" s="106"/>
      <c r="EE73" s="106"/>
      <c r="EF73" s="106"/>
      <c r="EG73" s="106"/>
    </row>
    <row r="74" spans="1:137" ht="13" x14ac:dyDescent="0.3">
      <c r="A74" s="118"/>
      <c r="B74" s="126"/>
      <c r="C74" s="119"/>
      <c r="D74" s="119"/>
      <c r="E74" s="119"/>
      <c r="F74" s="119"/>
      <c r="G74" s="119"/>
      <c r="H74" s="120"/>
      <c r="I74" s="101"/>
      <c r="J74" s="121"/>
      <c r="K74" s="101"/>
      <c r="L74" s="101"/>
      <c r="M74" s="121"/>
      <c r="N74" s="120"/>
      <c r="O74" s="121"/>
      <c r="P74" s="140"/>
      <c r="Q74" s="140"/>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3"/>
      <c r="AS74" s="123"/>
      <c r="AT74" s="123"/>
      <c r="AU74" s="139" t="str">
        <f>VLOOKUP(Table35[[#This Row],[Risk Rating Score]],'Lookup Values'!$BS$1:$BT$34,2)</f>
        <v>Very Low</v>
      </c>
      <c r="AV74" s="101"/>
      <c r="AW74" s="139" t="str">
        <f>IFERROR(VLOOKUP(Table35[[#This Row],[RONI Match]],'Lookup Values'!$BU$2:$BV$26,2,FALSE),"")</f>
        <v/>
      </c>
      <c r="AX74" s="141"/>
      <c r="AY74" s="101"/>
      <c r="AZ74" s="123"/>
      <c r="BA74" s="119"/>
      <c r="BB74" s="119"/>
      <c r="BC74" s="119"/>
      <c r="BD74" s="119"/>
      <c r="BE74" s="119"/>
      <c r="BF74" s="119"/>
      <c r="BG74" s="119"/>
      <c r="BH74" s="119"/>
      <c r="BI74" s="122"/>
      <c r="BJ74" s="121"/>
      <c r="BK74" s="121"/>
      <c r="BL74" s="122"/>
      <c r="BM74" s="123"/>
      <c r="BN74" s="106"/>
      <c r="BO74" s="106"/>
      <c r="BP74" s="106"/>
      <c r="BQ74" s="106"/>
      <c r="BR74" s="106"/>
      <c r="BS74" s="106"/>
      <c r="BT74" s="106"/>
      <c r="BU74" s="106"/>
      <c r="BV74" s="106"/>
      <c r="BW74" s="106"/>
      <c r="BX74" s="106"/>
      <c r="BY74" s="106"/>
      <c r="BZ74" s="106"/>
      <c r="CA74" s="106"/>
      <c r="CB74" s="106"/>
      <c r="CC74" s="127" t="str">
        <f>IFERROR(VLOOKUP(Table22[[#This Row],[Gender]],'Lookup Values'!$A$1:$B$5,2,FALSE),"0")</f>
        <v>0</v>
      </c>
      <c r="CD74" s="112"/>
      <c r="CE74" s="127" t="str">
        <f>IFERROR(VLOOKUP(Table22[[#This Row],[Year Group]],'Lookup Values'!$C$1:$D$9,2,FALSE),"0")</f>
        <v>0</v>
      </c>
      <c r="CF74" s="127" t="str">
        <f>IFERROR(VLOOKUP(Table22[[#This Row],[School]],'Lookup Values'!$E$1:$E$22,2,FALSE),"0")</f>
        <v>0</v>
      </c>
      <c r="CG74" s="127" t="str">
        <f>IFERROR(VLOOKUP(Table22[[#This Row],[Attending PRU / AP]],'Lookup Values'!$G$1:$H$3,2,FALSE),"0")</f>
        <v>0</v>
      </c>
      <c r="CH74" s="127" t="str">
        <f>IFERROR(VLOOKUP(Table22[[#This Row],[EHE]],'Lookup Values'!$I$1:$J$3,2,FALSE),"0")</f>
        <v>0</v>
      </c>
      <c r="CI74" s="127" t="str">
        <f>IFERROR(VLOOKUP(Table22[[#This Row],[CME]],'Lookup Values'!$K$1:$L$3,2,FALSE),"0")</f>
        <v>0</v>
      </c>
      <c r="CJ74" s="129" t="str">
        <f>IFERROR(VLOOKUP(Table22[[#This Row],[Ethnicity]],'Ethnicity codes'!$H$1:$J$101,3,FALSE),"")</f>
        <v/>
      </c>
      <c r="CK74" s="127" t="str">
        <f>IFERROR(VLOOKUP(Table35[[#This Row],[Ethnicity2]],'Lookup Values'!$M$1:$N$23,2,FALSE),"0")</f>
        <v>0</v>
      </c>
      <c r="CL74" s="127" t="str">
        <f>IFERROR(VLOOKUP(Table35[[#This Row],[Ethnicity2]],'Lookup Values'!$O$1:$P$3,2,FALSE),"0")</f>
        <v>0</v>
      </c>
      <c r="CM74" s="127" t="str">
        <f>IFERROR(VLOOKUP(Table22[[#This Row],[EAL]],'Lookup Values'!$Q$1:$R$3,2,FALSE),"0")</f>
        <v>0</v>
      </c>
      <c r="CN74" s="127" t="str">
        <f>IFERROR(VLOOKUP(Table22[[#This Row],[SEND]],'Lookup Values'!$S$1:$T$6,2,FALSE),"0")</f>
        <v>0</v>
      </c>
      <c r="CO74" s="127" t="str">
        <f>IFERROR(VLOOKUP(Table22[[#This Row],[Pupil Premium]],'Lookup Values'!$U$1:$V$3,2,FALSE),"0")</f>
        <v>0</v>
      </c>
      <c r="CP74" s="127" t="str">
        <f>IFERROR(VLOOKUP(Table22[[#This Row],[LAC / Care Leaver]],'Lookup Values'!$W$1:$X$3,2,FALSE),"0")</f>
        <v>0</v>
      </c>
      <c r="CQ74" s="127" t="str">
        <f>IFERROR(VLOOKUP(Table22[[#This Row],[CP / CIN]],'Lookup Values'!$Y$1:$Z$3,2,FALSE),"0")</f>
        <v>0</v>
      </c>
      <c r="CR74" s="127" t="str">
        <f>IFERROR(VLOOKUP(Table22[[#This Row],[Early Help Referral]],'Lookup Values'!$Y$1:$Z$3,2,FALSE),"0")</f>
        <v>0</v>
      </c>
      <c r="CS74" s="127" t="str">
        <f>IFERROR(VLOOKUP(Table22[[#This Row],[Social Worker]],'Lookup Values'!$Y$1:$Z$3,2,FALSE),"0")</f>
        <v>0</v>
      </c>
      <c r="CT74" s="127" t="str">
        <f>IFERROR(VLOOKUP(Table22[[#This Row],[Exclusion]],'Lookup Values'!$AE$1:$AF$5,2,FALSE),"0")</f>
        <v>0</v>
      </c>
      <c r="CU74" s="127" t="str">
        <f>IFERROR(VLOOKUP(Table22[[#This Row],[Attendance / Absence (&lt;90% PA / &lt;50% SA)]],'Lookup Values'!$AG$1:$AH$4,2,FALSE),"0")</f>
        <v>0</v>
      </c>
      <c r="CV74" s="127" t="str">
        <f>IFERROR(VLOOKUP(Table22[[#This Row],[Multiple School Moves (3+)]],'Lookup Values'!$AI$1:$AJ$3,2,FALSE),"0")</f>
        <v>0</v>
      </c>
      <c r="CW74" s="127" t="str">
        <f>IFERROR(VLOOKUP(Table22[[#This Row],[Pregnancy]],'Lookup Values'!$AK$1:$AL$3,2,FALSE),"0")</f>
        <v>0</v>
      </c>
      <c r="CX74" s="127" t="str">
        <f>IFERROR(VLOOKUP(Table22[[#This Row],[Young Parent]],'Lookup Values'!$AM$1:$AN$3,2,FALSE),"0")</f>
        <v>0</v>
      </c>
      <c r="CY74" s="127" t="str">
        <f>IFERROR(VLOOKUP(Table22[[#This Row],[Young Carer]],'Lookup Values'!$AO$1:$AP$3,2,FALSE),"0")</f>
        <v>0</v>
      </c>
      <c r="CZ74" s="127" t="str">
        <f>IFERROR(VLOOKUP(Table22[[#This Row],[CAMHS Involvement]],'Lookup Values'!$AQ$1:$AR$3,2,FALSE),"0")</f>
        <v>0</v>
      </c>
      <c r="DA74" s="127" t="str">
        <f>IFERROR(VLOOKUP(Table22[[#This Row],[Health Condition]],'Lookup Values'!$AS$1:$AT$3,2,FALSE),"0")</f>
        <v>0</v>
      </c>
      <c r="DB74" s="127" t="str">
        <f>IFERROR(VLOOKUP(Table22[[#This Row],[Substance Misuse ]],'Lookup Values'!$AU$1:$AV$3,2,FALSE),"0")</f>
        <v>0</v>
      </c>
      <c r="DC74" s="127" t="str">
        <f>IFERROR(VLOOKUP(Table22[[#This Row],[YOT supervision]],'Lookup Values'!$AW$1:$AX$3,2,FALSE),"0")</f>
        <v>0</v>
      </c>
      <c r="DD74" s="127" t="str">
        <f>IFERROR(VLOOKUP(Table22[[#This Row],[Previous YOT supervision]],'Lookup Values'!$AY$1:$AZ$3,2,FALSE),"0")</f>
        <v>0</v>
      </c>
      <c r="DE74" s="127" t="str">
        <f>IFERROR(VLOOKUP(Table22[[#This Row],[Custody]],'Lookup Values'!$BA$1:$BB$3,2,FALSE),"0")</f>
        <v>0</v>
      </c>
      <c r="DF74" s="127" t="str">
        <f>IFERROR(VLOOKUP(Table22[[#This Row],[KS2 Eng &amp; Maths Ability Profile HAP/MAP/LAP]],'Lookup Values'!$BC$1:$BD$4,2,FALSE),"0")</f>
        <v>0</v>
      </c>
      <c r="DG74" s="127" t="str">
        <f>IFERROR(VLOOKUP(Table22[[#This Row],[Intended Post 16 Destination]],'Lookup Values'!$BG$1:$BH$12,2,FALSE),"0")</f>
        <v>0</v>
      </c>
      <c r="DH74" s="127" t="str">
        <f>IFERROR(VLOOKUP(Table22[[#This Row],[Application submitted (Y/N or number of applications)]],'Lookup Values'!$BI$1:$BJ$3,2,FALSE),"0")</f>
        <v>0</v>
      </c>
      <c r="DI74" s="127" t="str">
        <f>IFERROR(VLOOKUP(Table22[[#This Row],[Provider Name]],'Lookup Values'!$BK$1:$BL$3,2,FALSE),"0")</f>
        <v>0</v>
      </c>
      <c r="DJ74" s="112"/>
      <c r="DK74" s="127" t="str">
        <f>IFERROR(VLOOKUP(Table22[[#This Row],[Offer received (Y/N)]],'Lookup Values'!$BM$1:$BN$3,2,FALSE),"0")</f>
        <v>0</v>
      </c>
      <c r="DL74" s="127" t="str">
        <f>IFERROR(VLOOKUP(Table22[[#This Row],[Poor Behaviour / Attitude / Motivation]],'Lookup Values'!$BO$1:$BP$4,2,FALSE),"0")</f>
        <v>0</v>
      </c>
      <c r="DM74" s="127" t="str">
        <f>IFERROR(VLOOKUP(Table22[[#This Row],[Other known risk factors (1)]],'Lookup Values'!$BQ$1:$BR$10,2,FALSE),"0")</f>
        <v>0</v>
      </c>
      <c r="DN74" s="128" t="str">
        <f>IFERROR(VLOOKUP(Table22[[#This Row],[Other known risk factors (2)]],'Lookup Values'!$BQ$1:$BR$10,2,FALSE),"0")</f>
        <v>0</v>
      </c>
      <c r="DO74" s="127">
        <f>SUM(Table35[[#This Row],[Gender Score]:[Other known risk factors (2) Score]])</f>
        <v>0</v>
      </c>
      <c r="DP74" s="131" t="str">
        <f>CONCATENATE(Table22[[#This Row],[Generated RONI]],Table22[[#This Row],[School RONI]])</f>
        <v>Very Low</v>
      </c>
      <c r="DQ74" s="106"/>
      <c r="DR74" s="106"/>
      <c r="DS74" s="106"/>
      <c r="DT74" s="106"/>
      <c r="DU74" s="106"/>
      <c r="DV74" s="106"/>
      <c r="DW74" s="106"/>
      <c r="DX74" s="106"/>
      <c r="DY74" s="106"/>
      <c r="DZ74" s="106"/>
      <c r="EA74" s="106"/>
      <c r="EB74" s="106"/>
      <c r="EC74" s="106"/>
      <c r="ED74" s="106"/>
      <c r="EE74" s="106"/>
      <c r="EF74" s="106"/>
      <c r="EG74" s="106"/>
    </row>
    <row r="75" spans="1:137" ht="13" x14ac:dyDescent="0.3">
      <c r="A75" s="118"/>
      <c r="B75" s="126"/>
      <c r="C75" s="119"/>
      <c r="D75" s="119"/>
      <c r="E75" s="119"/>
      <c r="F75" s="119"/>
      <c r="G75" s="119"/>
      <c r="H75" s="120"/>
      <c r="I75" s="101"/>
      <c r="J75" s="121"/>
      <c r="K75" s="101"/>
      <c r="L75" s="101"/>
      <c r="M75" s="121"/>
      <c r="N75" s="120"/>
      <c r="O75" s="121"/>
      <c r="P75" s="140"/>
      <c r="Q75" s="140"/>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3"/>
      <c r="AS75" s="123"/>
      <c r="AT75" s="123"/>
      <c r="AU75" s="139" t="str">
        <f>VLOOKUP(Table35[[#This Row],[Risk Rating Score]],'Lookup Values'!$BS$1:$BT$34,2)</f>
        <v>Very Low</v>
      </c>
      <c r="AV75" s="101"/>
      <c r="AW75" s="139" t="str">
        <f>IFERROR(VLOOKUP(Table35[[#This Row],[RONI Match]],'Lookup Values'!$BU$2:$BV$26,2,FALSE),"")</f>
        <v/>
      </c>
      <c r="AX75" s="141"/>
      <c r="AY75" s="101"/>
      <c r="AZ75" s="123"/>
      <c r="BA75" s="119"/>
      <c r="BB75" s="119"/>
      <c r="BC75" s="119"/>
      <c r="BD75" s="119"/>
      <c r="BE75" s="119"/>
      <c r="BF75" s="119"/>
      <c r="BG75" s="119"/>
      <c r="BH75" s="119"/>
      <c r="BI75" s="122"/>
      <c r="BJ75" s="121"/>
      <c r="BK75" s="121"/>
      <c r="BL75" s="122"/>
      <c r="BM75" s="123"/>
      <c r="BN75" s="106"/>
      <c r="BO75" s="106"/>
      <c r="BP75" s="106"/>
      <c r="BQ75" s="106"/>
      <c r="BR75" s="106"/>
      <c r="BS75" s="106"/>
      <c r="BT75" s="106"/>
      <c r="BU75" s="106"/>
      <c r="BV75" s="106"/>
      <c r="BW75" s="106"/>
      <c r="BX75" s="106"/>
      <c r="BY75" s="106"/>
      <c r="BZ75" s="106"/>
      <c r="CA75" s="106"/>
      <c r="CB75" s="106"/>
      <c r="CC75" s="127" t="str">
        <f>IFERROR(VLOOKUP(Table22[[#This Row],[Gender]],'Lookup Values'!$A$1:$B$5,2,FALSE),"0")</f>
        <v>0</v>
      </c>
      <c r="CD75" s="112"/>
      <c r="CE75" s="127" t="str">
        <f>IFERROR(VLOOKUP(Table22[[#This Row],[Year Group]],'Lookup Values'!$C$1:$D$9,2,FALSE),"0")</f>
        <v>0</v>
      </c>
      <c r="CF75" s="127" t="str">
        <f>IFERROR(VLOOKUP(Table22[[#This Row],[School]],'Lookup Values'!$E$1:$E$22,2,FALSE),"0")</f>
        <v>0</v>
      </c>
      <c r="CG75" s="127" t="str">
        <f>IFERROR(VLOOKUP(Table22[[#This Row],[Attending PRU / AP]],'Lookup Values'!$G$1:$H$3,2,FALSE),"0")</f>
        <v>0</v>
      </c>
      <c r="CH75" s="127" t="str">
        <f>IFERROR(VLOOKUP(Table22[[#This Row],[EHE]],'Lookup Values'!$I$1:$J$3,2,FALSE),"0")</f>
        <v>0</v>
      </c>
      <c r="CI75" s="127" t="str">
        <f>IFERROR(VLOOKUP(Table22[[#This Row],[CME]],'Lookup Values'!$K$1:$L$3,2,FALSE),"0")</f>
        <v>0</v>
      </c>
      <c r="CJ75" s="129" t="str">
        <f>IFERROR(VLOOKUP(Table22[[#This Row],[Ethnicity]],'Ethnicity codes'!$H$1:$J$101,3,FALSE),"")</f>
        <v/>
      </c>
      <c r="CK75" s="127" t="str">
        <f>IFERROR(VLOOKUP(Table35[[#This Row],[Ethnicity2]],'Lookup Values'!$M$1:$N$23,2,FALSE),"0")</f>
        <v>0</v>
      </c>
      <c r="CL75" s="127" t="str">
        <f>IFERROR(VLOOKUP(Table35[[#This Row],[Ethnicity2]],'Lookup Values'!$O$1:$P$3,2,FALSE),"0")</f>
        <v>0</v>
      </c>
      <c r="CM75" s="127" t="str">
        <f>IFERROR(VLOOKUP(Table22[[#This Row],[EAL]],'Lookup Values'!$Q$1:$R$3,2,FALSE),"0")</f>
        <v>0</v>
      </c>
      <c r="CN75" s="127" t="str">
        <f>IFERROR(VLOOKUP(Table22[[#This Row],[SEND]],'Lookup Values'!$S$1:$T$6,2,FALSE),"0")</f>
        <v>0</v>
      </c>
      <c r="CO75" s="127" t="str">
        <f>IFERROR(VLOOKUP(Table22[[#This Row],[Pupil Premium]],'Lookup Values'!$U$1:$V$3,2,FALSE),"0")</f>
        <v>0</v>
      </c>
      <c r="CP75" s="127" t="str">
        <f>IFERROR(VLOOKUP(Table22[[#This Row],[LAC / Care Leaver]],'Lookup Values'!$W$1:$X$3,2,FALSE),"0")</f>
        <v>0</v>
      </c>
      <c r="CQ75" s="127" t="str">
        <f>IFERROR(VLOOKUP(Table22[[#This Row],[CP / CIN]],'Lookup Values'!$Y$1:$Z$3,2,FALSE),"0")</f>
        <v>0</v>
      </c>
      <c r="CR75" s="127" t="str">
        <f>IFERROR(VLOOKUP(Table22[[#This Row],[Early Help Referral]],'Lookup Values'!$Y$1:$Z$3,2,FALSE),"0")</f>
        <v>0</v>
      </c>
      <c r="CS75" s="127" t="str">
        <f>IFERROR(VLOOKUP(Table22[[#This Row],[Social Worker]],'Lookup Values'!$Y$1:$Z$3,2,FALSE),"0")</f>
        <v>0</v>
      </c>
      <c r="CT75" s="127" t="str">
        <f>IFERROR(VLOOKUP(Table22[[#This Row],[Exclusion]],'Lookup Values'!$AE$1:$AF$5,2,FALSE),"0")</f>
        <v>0</v>
      </c>
      <c r="CU75" s="127" t="str">
        <f>IFERROR(VLOOKUP(Table22[[#This Row],[Attendance / Absence (&lt;90% PA / &lt;50% SA)]],'Lookup Values'!$AG$1:$AH$4,2,FALSE),"0")</f>
        <v>0</v>
      </c>
      <c r="CV75" s="127" t="str">
        <f>IFERROR(VLOOKUP(Table22[[#This Row],[Multiple School Moves (3+)]],'Lookup Values'!$AI$1:$AJ$3,2,FALSE),"0")</f>
        <v>0</v>
      </c>
      <c r="CW75" s="127" t="str">
        <f>IFERROR(VLOOKUP(Table22[[#This Row],[Pregnancy]],'Lookup Values'!$AK$1:$AL$3,2,FALSE),"0")</f>
        <v>0</v>
      </c>
      <c r="CX75" s="127" t="str">
        <f>IFERROR(VLOOKUP(Table22[[#This Row],[Young Parent]],'Lookup Values'!$AM$1:$AN$3,2,FALSE),"0")</f>
        <v>0</v>
      </c>
      <c r="CY75" s="127" t="str">
        <f>IFERROR(VLOOKUP(Table22[[#This Row],[Young Carer]],'Lookup Values'!$AO$1:$AP$3,2,FALSE),"0")</f>
        <v>0</v>
      </c>
      <c r="CZ75" s="127" t="str">
        <f>IFERROR(VLOOKUP(Table22[[#This Row],[CAMHS Involvement]],'Lookup Values'!$AQ$1:$AR$3,2,FALSE),"0")</f>
        <v>0</v>
      </c>
      <c r="DA75" s="127" t="str">
        <f>IFERROR(VLOOKUP(Table22[[#This Row],[Health Condition]],'Lookup Values'!$AS$1:$AT$3,2,FALSE),"0")</f>
        <v>0</v>
      </c>
      <c r="DB75" s="127" t="str">
        <f>IFERROR(VLOOKUP(Table22[[#This Row],[Substance Misuse ]],'Lookup Values'!$AU$1:$AV$3,2,FALSE),"0")</f>
        <v>0</v>
      </c>
      <c r="DC75" s="127" t="str">
        <f>IFERROR(VLOOKUP(Table22[[#This Row],[YOT supervision]],'Lookup Values'!$AW$1:$AX$3,2,FALSE),"0")</f>
        <v>0</v>
      </c>
      <c r="DD75" s="127" t="str">
        <f>IFERROR(VLOOKUP(Table22[[#This Row],[Previous YOT supervision]],'Lookup Values'!$AY$1:$AZ$3,2,FALSE),"0")</f>
        <v>0</v>
      </c>
      <c r="DE75" s="127" t="str">
        <f>IFERROR(VLOOKUP(Table22[[#This Row],[Custody]],'Lookup Values'!$BA$1:$BB$3,2,FALSE),"0")</f>
        <v>0</v>
      </c>
      <c r="DF75" s="127" t="str">
        <f>IFERROR(VLOOKUP(Table22[[#This Row],[KS2 Eng &amp; Maths Ability Profile HAP/MAP/LAP]],'Lookup Values'!$BC$1:$BD$4,2,FALSE),"0")</f>
        <v>0</v>
      </c>
      <c r="DG75" s="127" t="str">
        <f>IFERROR(VLOOKUP(Table22[[#This Row],[Intended Post 16 Destination]],'Lookup Values'!$BG$1:$BH$12,2,FALSE),"0")</f>
        <v>0</v>
      </c>
      <c r="DH75" s="127" t="str">
        <f>IFERROR(VLOOKUP(Table22[[#This Row],[Application submitted (Y/N or number of applications)]],'Lookup Values'!$BI$1:$BJ$3,2,FALSE),"0")</f>
        <v>0</v>
      </c>
      <c r="DI75" s="127" t="str">
        <f>IFERROR(VLOOKUP(Table22[[#This Row],[Provider Name]],'Lookup Values'!$BK$1:$BL$3,2,FALSE),"0")</f>
        <v>0</v>
      </c>
      <c r="DJ75" s="112"/>
      <c r="DK75" s="127" t="str">
        <f>IFERROR(VLOOKUP(Table22[[#This Row],[Offer received (Y/N)]],'Lookup Values'!$BM$1:$BN$3,2,FALSE),"0")</f>
        <v>0</v>
      </c>
      <c r="DL75" s="127" t="str">
        <f>IFERROR(VLOOKUP(Table22[[#This Row],[Poor Behaviour / Attitude / Motivation]],'Lookup Values'!$BO$1:$BP$4,2,FALSE),"0")</f>
        <v>0</v>
      </c>
      <c r="DM75" s="127" t="str">
        <f>IFERROR(VLOOKUP(Table22[[#This Row],[Other known risk factors (1)]],'Lookup Values'!$BQ$1:$BR$10,2,FALSE),"0")</f>
        <v>0</v>
      </c>
      <c r="DN75" s="128" t="str">
        <f>IFERROR(VLOOKUP(Table22[[#This Row],[Other known risk factors (2)]],'Lookup Values'!$BQ$1:$BR$10,2,FALSE),"0")</f>
        <v>0</v>
      </c>
      <c r="DO75" s="127">
        <f>SUM(Table35[[#This Row],[Gender Score]:[Other known risk factors (2) Score]])</f>
        <v>0</v>
      </c>
      <c r="DP75" s="131" t="str">
        <f>CONCATENATE(Table22[[#This Row],[Generated RONI]],Table22[[#This Row],[School RONI]])</f>
        <v>Very Low</v>
      </c>
      <c r="DQ75" s="106"/>
      <c r="DR75" s="106"/>
      <c r="DS75" s="106"/>
      <c r="DT75" s="106"/>
      <c r="DU75" s="106"/>
      <c r="DV75" s="106"/>
      <c r="DW75" s="106"/>
      <c r="DX75" s="106"/>
      <c r="DY75" s="106"/>
      <c r="DZ75" s="106"/>
      <c r="EA75" s="106"/>
      <c r="EB75" s="106"/>
      <c r="EC75" s="106"/>
      <c r="ED75" s="106"/>
      <c r="EE75" s="106"/>
      <c r="EF75" s="106"/>
      <c r="EG75" s="106"/>
    </row>
    <row r="76" spans="1:137" ht="13" x14ac:dyDescent="0.3">
      <c r="A76" s="118"/>
      <c r="B76" s="126"/>
      <c r="C76" s="119"/>
      <c r="D76" s="119"/>
      <c r="E76" s="119"/>
      <c r="F76" s="119"/>
      <c r="G76" s="119"/>
      <c r="H76" s="120"/>
      <c r="I76" s="101"/>
      <c r="J76" s="121"/>
      <c r="K76" s="101"/>
      <c r="L76" s="101"/>
      <c r="M76" s="121"/>
      <c r="N76" s="120"/>
      <c r="O76" s="121"/>
      <c r="P76" s="140"/>
      <c r="Q76" s="140"/>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3"/>
      <c r="AS76" s="123"/>
      <c r="AT76" s="123"/>
      <c r="AU76" s="139" t="str">
        <f>VLOOKUP(Table35[[#This Row],[Risk Rating Score]],'Lookup Values'!$BS$1:$BT$34,2)</f>
        <v>Very Low</v>
      </c>
      <c r="AV76" s="101"/>
      <c r="AW76" s="139" t="str">
        <f>IFERROR(VLOOKUP(Table35[[#This Row],[RONI Match]],'Lookup Values'!$BU$2:$BV$26,2,FALSE),"")</f>
        <v/>
      </c>
      <c r="AX76" s="141"/>
      <c r="AY76" s="101"/>
      <c r="AZ76" s="123"/>
      <c r="BA76" s="119"/>
      <c r="BB76" s="119"/>
      <c r="BC76" s="119"/>
      <c r="BD76" s="119"/>
      <c r="BE76" s="119"/>
      <c r="BF76" s="119"/>
      <c r="BG76" s="119"/>
      <c r="BH76" s="119"/>
      <c r="BI76" s="122"/>
      <c r="BJ76" s="121"/>
      <c r="BK76" s="121"/>
      <c r="BL76" s="122"/>
      <c r="BM76" s="123"/>
      <c r="BN76" s="106"/>
      <c r="BO76" s="106"/>
      <c r="BP76" s="106"/>
      <c r="BQ76" s="106"/>
      <c r="BR76" s="106"/>
      <c r="BS76" s="106"/>
      <c r="BT76" s="106"/>
      <c r="BU76" s="106"/>
      <c r="BV76" s="106"/>
      <c r="BW76" s="106"/>
      <c r="BX76" s="106"/>
      <c r="BY76" s="106"/>
      <c r="BZ76" s="106"/>
      <c r="CA76" s="106"/>
      <c r="CB76" s="106"/>
      <c r="CC76" s="127" t="str">
        <f>IFERROR(VLOOKUP(Table22[[#This Row],[Gender]],'Lookup Values'!$A$1:$B$5,2,FALSE),"0")</f>
        <v>0</v>
      </c>
      <c r="CD76" s="112"/>
      <c r="CE76" s="127" t="str">
        <f>IFERROR(VLOOKUP(Table22[[#This Row],[Year Group]],'Lookup Values'!$C$1:$D$9,2,FALSE),"0")</f>
        <v>0</v>
      </c>
      <c r="CF76" s="127" t="str">
        <f>IFERROR(VLOOKUP(Table22[[#This Row],[School]],'Lookup Values'!$E$1:$E$22,2,FALSE),"0")</f>
        <v>0</v>
      </c>
      <c r="CG76" s="127" t="str">
        <f>IFERROR(VLOOKUP(Table22[[#This Row],[Attending PRU / AP]],'Lookup Values'!$G$1:$H$3,2,FALSE),"0")</f>
        <v>0</v>
      </c>
      <c r="CH76" s="127" t="str">
        <f>IFERROR(VLOOKUP(Table22[[#This Row],[EHE]],'Lookup Values'!$I$1:$J$3,2,FALSE),"0")</f>
        <v>0</v>
      </c>
      <c r="CI76" s="127" t="str">
        <f>IFERROR(VLOOKUP(Table22[[#This Row],[CME]],'Lookup Values'!$K$1:$L$3,2,FALSE),"0")</f>
        <v>0</v>
      </c>
      <c r="CJ76" s="129" t="str">
        <f>IFERROR(VLOOKUP(Table22[[#This Row],[Ethnicity]],'Ethnicity codes'!$H$1:$J$101,3,FALSE),"")</f>
        <v/>
      </c>
      <c r="CK76" s="127" t="str">
        <f>IFERROR(VLOOKUP(Table35[[#This Row],[Ethnicity2]],'Lookup Values'!$M$1:$N$23,2,FALSE),"0")</f>
        <v>0</v>
      </c>
      <c r="CL76" s="127" t="str">
        <f>IFERROR(VLOOKUP(Table35[[#This Row],[Ethnicity2]],'Lookup Values'!$O$1:$P$3,2,FALSE),"0")</f>
        <v>0</v>
      </c>
      <c r="CM76" s="127" t="str">
        <f>IFERROR(VLOOKUP(Table22[[#This Row],[EAL]],'Lookup Values'!$Q$1:$R$3,2,FALSE),"0")</f>
        <v>0</v>
      </c>
      <c r="CN76" s="127" t="str">
        <f>IFERROR(VLOOKUP(Table22[[#This Row],[SEND]],'Lookup Values'!$S$1:$T$6,2,FALSE),"0")</f>
        <v>0</v>
      </c>
      <c r="CO76" s="127" t="str">
        <f>IFERROR(VLOOKUP(Table22[[#This Row],[Pupil Premium]],'Lookup Values'!$U$1:$V$3,2,FALSE),"0")</f>
        <v>0</v>
      </c>
      <c r="CP76" s="127" t="str">
        <f>IFERROR(VLOOKUP(Table22[[#This Row],[LAC / Care Leaver]],'Lookup Values'!$W$1:$X$3,2,FALSE),"0")</f>
        <v>0</v>
      </c>
      <c r="CQ76" s="127" t="str">
        <f>IFERROR(VLOOKUP(Table22[[#This Row],[CP / CIN]],'Lookup Values'!$Y$1:$Z$3,2,FALSE),"0")</f>
        <v>0</v>
      </c>
      <c r="CR76" s="127" t="str">
        <f>IFERROR(VLOOKUP(Table22[[#This Row],[Early Help Referral]],'Lookup Values'!$Y$1:$Z$3,2,FALSE),"0")</f>
        <v>0</v>
      </c>
      <c r="CS76" s="127" t="str">
        <f>IFERROR(VLOOKUP(Table22[[#This Row],[Social Worker]],'Lookup Values'!$Y$1:$Z$3,2,FALSE),"0")</f>
        <v>0</v>
      </c>
      <c r="CT76" s="127" t="str">
        <f>IFERROR(VLOOKUP(Table22[[#This Row],[Exclusion]],'Lookup Values'!$AE$1:$AF$5,2,FALSE),"0")</f>
        <v>0</v>
      </c>
      <c r="CU76" s="127" t="str">
        <f>IFERROR(VLOOKUP(Table22[[#This Row],[Attendance / Absence (&lt;90% PA / &lt;50% SA)]],'Lookup Values'!$AG$1:$AH$4,2,FALSE),"0")</f>
        <v>0</v>
      </c>
      <c r="CV76" s="127" t="str">
        <f>IFERROR(VLOOKUP(Table22[[#This Row],[Multiple School Moves (3+)]],'Lookup Values'!$AI$1:$AJ$3,2,FALSE),"0")</f>
        <v>0</v>
      </c>
      <c r="CW76" s="127" t="str">
        <f>IFERROR(VLOOKUP(Table22[[#This Row],[Pregnancy]],'Lookup Values'!$AK$1:$AL$3,2,FALSE),"0")</f>
        <v>0</v>
      </c>
      <c r="CX76" s="127" t="str">
        <f>IFERROR(VLOOKUP(Table22[[#This Row],[Young Parent]],'Lookup Values'!$AM$1:$AN$3,2,FALSE),"0")</f>
        <v>0</v>
      </c>
      <c r="CY76" s="127" t="str">
        <f>IFERROR(VLOOKUP(Table22[[#This Row],[Young Carer]],'Lookup Values'!$AO$1:$AP$3,2,FALSE),"0")</f>
        <v>0</v>
      </c>
      <c r="CZ76" s="127" t="str">
        <f>IFERROR(VLOOKUP(Table22[[#This Row],[CAMHS Involvement]],'Lookup Values'!$AQ$1:$AR$3,2,FALSE),"0")</f>
        <v>0</v>
      </c>
      <c r="DA76" s="127" t="str">
        <f>IFERROR(VLOOKUP(Table22[[#This Row],[Health Condition]],'Lookup Values'!$AS$1:$AT$3,2,FALSE),"0")</f>
        <v>0</v>
      </c>
      <c r="DB76" s="127" t="str">
        <f>IFERROR(VLOOKUP(Table22[[#This Row],[Substance Misuse ]],'Lookup Values'!$AU$1:$AV$3,2,FALSE),"0")</f>
        <v>0</v>
      </c>
      <c r="DC76" s="127" t="str">
        <f>IFERROR(VLOOKUP(Table22[[#This Row],[YOT supervision]],'Lookup Values'!$AW$1:$AX$3,2,FALSE),"0")</f>
        <v>0</v>
      </c>
      <c r="DD76" s="127" t="str">
        <f>IFERROR(VLOOKUP(Table22[[#This Row],[Previous YOT supervision]],'Lookup Values'!$AY$1:$AZ$3,2,FALSE),"0")</f>
        <v>0</v>
      </c>
      <c r="DE76" s="127" t="str">
        <f>IFERROR(VLOOKUP(Table22[[#This Row],[Custody]],'Lookup Values'!$BA$1:$BB$3,2,FALSE),"0")</f>
        <v>0</v>
      </c>
      <c r="DF76" s="127" t="str">
        <f>IFERROR(VLOOKUP(Table22[[#This Row],[KS2 Eng &amp; Maths Ability Profile HAP/MAP/LAP]],'Lookup Values'!$BC$1:$BD$4,2,FALSE),"0")</f>
        <v>0</v>
      </c>
      <c r="DG76" s="127" t="str">
        <f>IFERROR(VLOOKUP(Table22[[#This Row],[Intended Post 16 Destination]],'Lookup Values'!$BG$1:$BH$12,2,FALSE),"0")</f>
        <v>0</v>
      </c>
      <c r="DH76" s="127" t="str">
        <f>IFERROR(VLOOKUP(Table22[[#This Row],[Application submitted (Y/N or number of applications)]],'Lookup Values'!$BI$1:$BJ$3,2,FALSE),"0")</f>
        <v>0</v>
      </c>
      <c r="DI76" s="127" t="str">
        <f>IFERROR(VLOOKUP(Table22[[#This Row],[Provider Name]],'Lookup Values'!$BK$1:$BL$3,2,FALSE),"0")</f>
        <v>0</v>
      </c>
      <c r="DJ76" s="112"/>
      <c r="DK76" s="127" t="str">
        <f>IFERROR(VLOOKUP(Table22[[#This Row],[Offer received (Y/N)]],'Lookup Values'!$BM$1:$BN$3,2,FALSE),"0")</f>
        <v>0</v>
      </c>
      <c r="DL76" s="127" t="str">
        <f>IFERROR(VLOOKUP(Table22[[#This Row],[Poor Behaviour / Attitude / Motivation]],'Lookup Values'!$BO$1:$BP$4,2,FALSE),"0")</f>
        <v>0</v>
      </c>
      <c r="DM76" s="127" t="str">
        <f>IFERROR(VLOOKUP(Table22[[#This Row],[Other known risk factors (1)]],'Lookup Values'!$BQ$1:$BR$10,2,FALSE),"0")</f>
        <v>0</v>
      </c>
      <c r="DN76" s="128" t="str">
        <f>IFERROR(VLOOKUP(Table22[[#This Row],[Other known risk factors (2)]],'Lookup Values'!$BQ$1:$BR$10,2,FALSE),"0")</f>
        <v>0</v>
      </c>
      <c r="DO76" s="127">
        <f>SUM(Table35[[#This Row],[Gender Score]:[Other known risk factors (2) Score]])</f>
        <v>0</v>
      </c>
      <c r="DP76" s="131" t="str">
        <f>CONCATENATE(Table22[[#This Row],[Generated RONI]],Table22[[#This Row],[School RONI]])</f>
        <v>Very Low</v>
      </c>
      <c r="DQ76" s="106"/>
      <c r="DR76" s="106"/>
      <c r="DS76" s="106"/>
      <c r="DT76" s="106"/>
      <c r="DU76" s="106"/>
      <c r="DV76" s="106"/>
      <c r="DW76" s="106"/>
      <c r="DX76" s="106"/>
      <c r="DY76" s="106"/>
      <c r="DZ76" s="106"/>
      <c r="EA76" s="106"/>
      <c r="EB76" s="106"/>
      <c r="EC76" s="106"/>
      <c r="ED76" s="106"/>
      <c r="EE76" s="106"/>
      <c r="EF76" s="106"/>
      <c r="EG76" s="106"/>
    </row>
    <row r="77" spans="1:137" ht="13" x14ac:dyDescent="0.3">
      <c r="A77" s="118"/>
      <c r="B77" s="126"/>
      <c r="C77" s="119"/>
      <c r="D77" s="119"/>
      <c r="E77" s="119"/>
      <c r="F77" s="119"/>
      <c r="G77" s="119"/>
      <c r="H77" s="120"/>
      <c r="I77" s="101"/>
      <c r="J77" s="121"/>
      <c r="K77" s="101"/>
      <c r="L77" s="101"/>
      <c r="M77" s="121"/>
      <c r="N77" s="120"/>
      <c r="O77" s="121"/>
      <c r="P77" s="140"/>
      <c r="Q77" s="140"/>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3"/>
      <c r="AS77" s="123"/>
      <c r="AT77" s="123"/>
      <c r="AU77" s="139" t="str">
        <f>VLOOKUP(Table35[[#This Row],[Risk Rating Score]],'Lookup Values'!$BS$1:$BT$34,2)</f>
        <v>Very Low</v>
      </c>
      <c r="AV77" s="101"/>
      <c r="AW77" s="139" t="str">
        <f>IFERROR(VLOOKUP(Table35[[#This Row],[RONI Match]],'Lookup Values'!$BU$2:$BV$26,2,FALSE),"")</f>
        <v/>
      </c>
      <c r="AX77" s="141"/>
      <c r="AY77" s="101"/>
      <c r="AZ77" s="123"/>
      <c r="BA77" s="119"/>
      <c r="BB77" s="119"/>
      <c r="BC77" s="119"/>
      <c r="BD77" s="119"/>
      <c r="BE77" s="119"/>
      <c r="BF77" s="119"/>
      <c r="BG77" s="119"/>
      <c r="BH77" s="119"/>
      <c r="BI77" s="122"/>
      <c r="BJ77" s="121"/>
      <c r="BK77" s="121"/>
      <c r="BL77" s="122"/>
      <c r="BM77" s="123"/>
      <c r="BN77" s="106"/>
      <c r="BO77" s="106"/>
      <c r="BP77" s="106"/>
      <c r="BQ77" s="106"/>
      <c r="BR77" s="106"/>
      <c r="BS77" s="106"/>
      <c r="BT77" s="106"/>
      <c r="BU77" s="106"/>
      <c r="BV77" s="106"/>
      <c r="BW77" s="106"/>
      <c r="BX77" s="106"/>
      <c r="BY77" s="106"/>
      <c r="BZ77" s="106"/>
      <c r="CA77" s="106"/>
      <c r="CB77" s="106"/>
      <c r="CC77" s="127" t="str">
        <f>IFERROR(VLOOKUP(Table22[[#This Row],[Gender]],'Lookup Values'!$A$1:$B$5,2,FALSE),"0")</f>
        <v>0</v>
      </c>
      <c r="CD77" s="112"/>
      <c r="CE77" s="127" t="str">
        <f>IFERROR(VLOOKUP(Table22[[#This Row],[Year Group]],'Lookup Values'!$C$1:$D$9,2,FALSE),"0")</f>
        <v>0</v>
      </c>
      <c r="CF77" s="127" t="str">
        <f>IFERROR(VLOOKUP(Table22[[#This Row],[School]],'Lookup Values'!$E$1:$E$22,2,FALSE),"0")</f>
        <v>0</v>
      </c>
      <c r="CG77" s="127" t="str">
        <f>IFERROR(VLOOKUP(Table22[[#This Row],[Attending PRU / AP]],'Lookup Values'!$G$1:$H$3,2,FALSE),"0")</f>
        <v>0</v>
      </c>
      <c r="CH77" s="127" t="str">
        <f>IFERROR(VLOOKUP(Table22[[#This Row],[EHE]],'Lookup Values'!$I$1:$J$3,2,FALSE),"0")</f>
        <v>0</v>
      </c>
      <c r="CI77" s="127" t="str">
        <f>IFERROR(VLOOKUP(Table22[[#This Row],[CME]],'Lookup Values'!$K$1:$L$3,2,FALSE),"0")</f>
        <v>0</v>
      </c>
      <c r="CJ77" s="129" t="str">
        <f>IFERROR(VLOOKUP(Table22[[#This Row],[Ethnicity]],'Ethnicity codes'!$H$1:$J$101,3,FALSE),"")</f>
        <v/>
      </c>
      <c r="CK77" s="127" t="str">
        <f>IFERROR(VLOOKUP(Table35[[#This Row],[Ethnicity2]],'Lookup Values'!$M$1:$N$23,2,FALSE),"0")</f>
        <v>0</v>
      </c>
      <c r="CL77" s="127" t="str">
        <f>IFERROR(VLOOKUP(Table35[[#This Row],[Ethnicity2]],'Lookup Values'!$O$1:$P$3,2,FALSE),"0")</f>
        <v>0</v>
      </c>
      <c r="CM77" s="127" t="str">
        <f>IFERROR(VLOOKUP(Table22[[#This Row],[EAL]],'Lookup Values'!$Q$1:$R$3,2,FALSE),"0")</f>
        <v>0</v>
      </c>
      <c r="CN77" s="127" t="str">
        <f>IFERROR(VLOOKUP(Table22[[#This Row],[SEND]],'Lookup Values'!$S$1:$T$6,2,FALSE),"0")</f>
        <v>0</v>
      </c>
      <c r="CO77" s="127" t="str">
        <f>IFERROR(VLOOKUP(Table22[[#This Row],[Pupil Premium]],'Lookup Values'!$U$1:$V$3,2,FALSE),"0")</f>
        <v>0</v>
      </c>
      <c r="CP77" s="127" t="str">
        <f>IFERROR(VLOOKUP(Table22[[#This Row],[LAC / Care Leaver]],'Lookup Values'!$W$1:$X$3,2,FALSE),"0")</f>
        <v>0</v>
      </c>
      <c r="CQ77" s="127" t="str">
        <f>IFERROR(VLOOKUP(Table22[[#This Row],[CP / CIN]],'Lookup Values'!$Y$1:$Z$3,2,FALSE),"0")</f>
        <v>0</v>
      </c>
      <c r="CR77" s="127" t="str">
        <f>IFERROR(VLOOKUP(Table22[[#This Row],[Early Help Referral]],'Lookup Values'!$Y$1:$Z$3,2,FALSE),"0")</f>
        <v>0</v>
      </c>
      <c r="CS77" s="127" t="str">
        <f>IFERROR(VLOOKUP(Table22[[#This Row],[Social Worker]],'Lookup Values'!$Y$1:$Z$3,2,FALSE),"0")</f>
        <v>0</v>
      </c>
      <c r="CT77" s="127" t="str">
        <f>IFERROR(VLOOKUP(Table22[[#This Row],[Exclusion]],'Lookup Values'!$AE$1:$AF$5,2,FALSE),"0")</f>
        <v>0</v>
      </c>
      <c r="CU77" s="127" t="str">
        <f>IFERROR(VLOOKUP(Table22[[#This Row],[Attendance / Absence (&lt;90% PA / &lt;50% SA)]],'Lookup Values'!$AG$1:$AH$4,2,FALSE),"0")</f>
        <v>0</v>
      </c>
      <c r="CV77" s="127" t="str">
        <f>IFERROR(VLOOKUP(Table22[[#This Row],[Multiple School Moves (3+)]],'Lookup Values'!$AI$1:$AJ$3,2,FALSE),"0")</f>
        <v>0</v>
      </c>
      <c r="CW77" s="127" t="str">
        <f>IFERROR(VLOOKUP(Table22[[#This Row],[Pregnancy]],'Lookup Values'!$AK$1:$AL$3,2,FALSE),"0")</f>
        <v>0</v>
      </c>
      <c r="CX77" s="127" t="str">
        <f>IFERROR(VLOOKUP(Table22[[#This Row],[Young Parent]],'Lookup Values'!$AM$1:$AN$3,2,FALSE),"0")</f>
        <v>0</v>
      </c>
      <c r="CY77" s="127" t="str">
        <f>IFERROR(VLOOKUP(Table22[[#This Row],[Young Carer]],'Lookup Values'!$AO$1:$AP$3,2,FALSE),"0")</f>
        <v>0</v>
      </c>
      <c r="CZ77" s="127" t="str">
        <f>IFERROR(VLOOKUP(Table22[[#This Row],[CAMHS Involvement]],'Lookup Values'!$AQ$1:$AR$3,2,FALSE),"0")</f>
        <v>0</v>
      </c>
      <c r="DA77" s="127" t="str">
        <f>IFERROR(VLOOKUP(Table22[[#This Row],[Health Condition]],'Lookup Values'!$AS$1:$AT$3,2,FALSE),"0")</f>
        <v>0</v>
      </c>
      <c r="DB77" s="127" t="str">
        <f>IFERROR(VLOOKUP(Table22[[#This Row],[Substance Misuse ]],'Lookup Values'!$AU$1:$AV$3,2,FALSE),"0")</f>
        <v>0</v>
      </c>
      <c r="DC77" s="127" t="str">
        <f>IFERROR(VLOOKUP(Table22[[#This Row],[YOT supervision]],'Lookup Values'!$AW$1:$AX$3,2,FALSE),"0")</f>
        <v>0</v>
      </c>
      <c r="DD77" s="127" t="str">
        <f>IFERROR(VLOOKUP(Table22[[#This Row],[Previous YOT supervision]],'Lookup Values'!$AY$1:$AZ$3,2,FALSE),"0")</f>
        <v>0</v>
      </c>
      <c r="DE77" s="127" t="str">
        <f>IFERROR(VLOOKUP(Table22[[#This Row],[Custody]],'Lookup Values'!$BA$1:$BB$3,2,FALSE),"0")</f>
        <v>0</v>
      </c>
      <c r="DF77" s="127" t="str">
        <f>IFERROR(VLOOKUP(Table22[[#This Row],[KS2 Eng &amp; Maths Ability Profile HAP/MAP/LAP]],'Lookup Values'!$BC$1:$BD$4,2,FALSE),"0")</f>
        <v>0</v>
      </c>
      <c r="DG77" s="127" t="str">
        <f>IFERROR(VLOOKUP(Table22[[#This Row],[Intended Post 16 Destination]],'Lookup Values'!$BG$1:$BH$12,2,FALSE),"0")</f>
        <v>0</v>
      </c>
      <c r="DH77" s="127" t="str">
        <f>IFERROR(VLOOKUP(Table22[[#This Row],[Application submitted (Y/N or number of applications)]],'Lookup Values'!$BI$1:$BJ$3,2,FALSE),"0")</f>
        <v>0</v>
      </c>
      <c r="DI77" s="127" t="str">
        <f>IFERROR(VLOOKUP(Table22[[#This Row],[Provider Name]],'Lookup Values'!$BK$1:$BL$3,2,FALSE),"0")</f>
        <v>0</v>
      </c>
      <c r="DJ77" s="112"/>
      <c r="DK77" s="127" t="str">
        <f>IFERROR(VLOOKUP(Table22[[#This Row],[Offer received (Y/N)]],'Lookup Values'!$BM$1:$BN$3,2,FALSE),"0")</f>
        <v>0</v>
      </c>
      <c r="DL77" s="127" t="str">
        <f>IFERROR(VLOOKUP(Table22[[#This Row],[Poor Behaviour / Attitude / Motivation]],'Lookup Values'!$BO$1:$BP$4,2,FALSE),"0")</f>
        <v>0</v>
      </c>
      <c r="DM77" s="127" t="str">
        <f>IFERROR(VLOOKUP(Table22[[#This Row],[Other known risk factors (1)]],'Lookup Values'!$BQ$1:$BR$10,2,FALSE),"0")</f>
        <v>0</v>
      </c>
      <c r="DN77" s="128" t="str">
        <f>IFERROR(VLOOKUP(Table22[[#This Row],[Other known risk factors (2)]],'Lookup Values'!$BQ$1:$BR$10,2,FALSE),"0")</f>
        <v>0</v>
      </c>
      <c r="DO77" s="127">
        <f>SUM(Table35[[#This Row],[Gender Score]:[Other known risk factors (2) Score]])</f>
        <v>0</v>
      </c>
      <c r="DP77" s="131" t="str">
        <f>CONCATENATE(Table22[[#This Row],[Generated RONI]],Table22[[#This Row],[School RONI]])</f>
        <v>Very Low</v>
      </c>
      <c r="DQ77" s="106"/>
      <c r="DR77" s="106"/>
      <c r="DS77" s="106"/>
      <c r="DT77" s="106"/>
      <c r="DU77" s="106"/>
      <c r="DV77" s="106"/>
      <c r="DW77" s="106"/>
      <c r="DX77" s="106"/>
      <c r="DY77" s="106"/>
      <c r="DZ77" s="106"/>
      <c r="EA77" s="106"/>
      <c r="EB77" s="106"/>
      <c r="EC77" s="106"/>
      <c r="ED77" s="106"/>
      <c r="EE77" s="106"/>
      <c r="EF77" s="106"/>
      <c r="EG77" s="106"/>
    </row>
    <row r="78" spans="1:137" ht="13" x14ac:dyDescent="0.3">
      <c r="A78" s="118"/>
      <c r="B78" s="126"/>
      <c r="C78" s="119"/>
      <c r="D78" s="119"/>
      <c r="E78" s="119"/>
      <c r="F78" s="119"/>
      <c r="G78" s="119"/>
      <c r="H78" s="120"/>
      <c r="I78" s="101"/>
      <c r="J78" s="121"/>
      <c r="K78" s="101"/>
      <c r="L78" s="101"/>
      <c r="M78" s="121"/>
      <c r="N78" s="120"/>
      <c r="O78" s="121"/>
      <c r="P78" s="140"/>
      <c r="Q78" s="140"/>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3"/>
      <c r="AS78" s="123"/>
      <c r="AT78" s="123"/>
      <c r="AU78" s="139" t="str">
        <f>VLOOKUP(Table35[[#This Row],[Risk Rating Score]],'Lookup Values'!$BS$1:$BT$34,2)</f>
        <v>Very Low</v>
      </c>
      <c r="AV78" s="101"/>
      <c r="AW78" s="139" t="str">
        <f>IFERROR(VLOOKUP(Table35[[#This Row],[RONI Match]],'Lookup Values'!$BU$2:$BV$26,2,FALSE),"")</f>
        <v/>
      </c>
      <c r="AX78" s="141"/>
      <c r="AY78" s="101"/>
      <c r="AZ78" s="123"/>
      <c r="BA78" s="119"/>
      <c r="BB78" s="119"/>
      <c r="BC78" s="119"/>
      <c r="BD78" s="119"/>
      <c r="BE78" s="119"/>
      <c r="BF78" s="119"/>
      <c r="BG78" s="119"/>
      <c r="BH78" s="119"/>
      <c r="BI78" s="122"/>
      <c r="BJ78" s="121"/>
      <c r="BK78" s="121"/>
      <c r="BL78" s="122"/>
      <c r="BM78" s="123"/>
      <c r="BN78" s="106"/>
      <c r="BO78" s="106"/>
      <c r="BP78" s="106"/>
      <c r="BQ78" s="106"/>
      <c r="BR78" s="106"/>
      <c r="BS78" s="106"/>
      <c r="BT78" s="106"/>
      <c r="BU78" s="106"/>
      <c r="BV78" s="106"/>
      <c r="BW78" s="106"/>
      <c r="BX78" s="106"/>
      <c r="BY78" s="106"/>
      <c r="BZ78" s="106"/>
      <c r="CA78" s="106"/>
      <c r="CB78" s="106"/>
      <c r="CC78" s="127" t="str">
        <f>IFERROR(VLOOKUP(Table22[[#This Row],[Gender]],'Lookup Values'!$A$1:$B$5,2,FALSE),"0")</f>
        <v>0</v>
      </c>
      <c r="CD78" s="112"/>
      <c r="CE78" s="127" t="str">
        <f>IFERROR(VLOOKUP(Table22[[#This Row],[Year Group]],'Lookup Values'!$C$1:$D$9,2,FALSE),"0")</f>
        <v>0</v>
      </c>
      <c r="CF78" s="127" t="str">
        <f>IFERROR(VLOOKUP(Table22[[#This Row],[School]],'Lookup Values'!$E$1:$E$22,2,FALSE),"0")</f>
        <v>0</v>
      </c>
      <c r="CG78" s="127" t="str">
        <f>IFERROR(VLOOKUP(Table22[[#This Row],[Attending PRU / AP]],'Lookup Values'!$G$1:$H$3,2,FALSE),"0")</f>
        <v>0</v>
      </c>
      <c r="CH78" s="127" t="str">
        <f>IFERROR(VLOOKUP(Table22[[#This Row],[EHE]],'Lookup Values'!$I$1:$J$3,2,FALSE),"0")</f>
        <v>0</v>
      </c>
      <c r="CI78" s="127" t="str">
        <f>IFERROR(VLOOKUP(Table22[[#This Row],[CME]],'Lookup Values'!$K$1:$L$3,2,FALSE),"0")</f>
        <v>0</v>
      </c>
      <c r="CJ78" s="129" t="str">
        <f>IFERROR(VLOOKUP(Table22[[#This Row],[Ethnicity]],'Ethnicity codes'!$H$1:$J$101,3,FALSE),"")</f>
        <v/>
      </c>
      <c r="CK78" s="127" t="str">
        <f>IFERROR(VLOOKUP(Table35[[#This Row],[Ethnicity2]],'Lookup Values'!$M$1:$N$23,2,FALSE),"0")</f>
        <v>0</v>
      </c>
      <c r="CL78" s="127" t="str">
        <f>IFERROR(VLOOKUP(Table35[[#This Row],[Ethnicity2]],'Lookup Values'!$O$1:$P$3,2,FALSE),"0")</f>
        <v>0</v>
      </c>
      <c r="CM78" s="127" t="str">
        <f>IFERROR(VLOOKUP(Table22[[#This Row],[EAL]],'Lookup Values'!$Q$1:$R$3,2,FALSE),"0")</f>
        <v>0</v>
      </c>
      <c r="CN78" s="127" t="str">
        <f>IFERROR(VLOOKUP(Table22[[#This Row],[SEND]],'Lookup Values'!$S$1:$T$6,2,FALSE),"0")</f>
        <v>0</v>
      </c>
      <c r="CO78" s="127" t="str">
        <f>IFERROR(VLOOKUP(Table22[[#This Row],[Pupil Premium]],'Lookup Values'!$U$1:$V$3,2,FALSE),"0")</f>
        <v>0</v>
      </c>
      <c r="CP78" s="127" t="str">
        <f>IFERROR(VLOOKUP(Table22[[#This Row],[LAC / Care Leaver]],'Lookup Values'!$W$1:$X$3,2,FALSE),"0")</f>
        <v>0</v>
      </c>
      <c r="CQ78" s="127" t="str">
        <f>IFERROR(VLOOKUP(Table22[[#This Row],[CP / CIN]],'Lookup Values'!$Y$1:$Z$3,2,FALSE),"0")</f>
        <v>0</v>
      </c>
      <c r="CR78" s="127" t="str">
        <f>IFERROR(VLOOKUP(Table22[[#This Row],[Early Help Referral]],'Lookup Values'!$Y$1:$Z$3,2,FALSE),"0")</f>
        <v>0</v>
      </c>
      <c r="CS78" s="127" t="str">
        <f>IFERROR(VLOOKUP(Table22[[#This Row],[Social Worker]],'Lookup Values'!$Y$1:$Z$3,2,FALSE),"0")</f>
        <v>0</v>
      </c>
      <c r="CT78" s="127" t="str">
        <f>IFERROR(VLOOKUP(Table22[[#This Row],[Exclusion]],'Lookup Values'!$AE$1:$AF$5,2,FALSE),"0")</f>
        <v>0</v>
      </c>
      <c r="CU78" s="127" t="str">
        <f>IFERROR(VLOOKUP(Table22[[#This Row],[Attendance / Absence (&lt;90% PA / &lt;50% SA)]],'Lookup Values'!$AG$1:$AH$4,2,FALSE),"0")</f>
        <v>0</v>
      </c>
      <c r="CV78" s="127" t="str">
        <f>IFERROR(VLOOKUP(Table22[[#This Row],[Multiple School Moves (3+)]],'Lookup Values'!$AI$1:$AJ$3,2,FALSE),"0")</f>
        <v>0</v>
      </c>
      <c r="CW78" s="127" t="str">
        <f>IFERROR(VLOOKUP(Table22[[#This Row],[Pregnancy]],'Lookup Values'!$AK$1:$AL$3,2,FALSE),"0")</f>
        <v>0</v>
      </c>
      <c r="CX78" s="127" t="str">
        <f>IFERROR(VLOOKUP(Table22[[#This Row],[Young Parent]],'Lookup Values'!$AM$1:$AN$3,2,FALSE),"0")</f>
        <v>0</v>
      </c>
      <c r="CY78" s="127" t="str">
        <f>IFERROR(VLOOKUP(Table22[[#This Row],[Young Carer]],'Lookup Values'!$AO$1:$AP$3,2,FALSE),"0")</f>
        <v>0</v>
      </c>
      <c r="CZ78" s="127" t="str">
        <f>IFERROR(VLOOKUP(Table22[[#This Row],[CAMHS Involvement]],'Lookup Values'!$AQ$1:$AR$3,2,FALSE),"0")</f>
        <v>0</v>
      </c>
      <c r="DA78" s="127" t="str">
        <f>IFERROR(VLOOKUP(Table22[[#This Row],[Health Condition]],'Lookup Values'!$AS$1:$AT$3,2,FALSE),"0")</f>
        <v>0</v>
      </c>
      <c r="DB78" s="127" t="str">
        <f>IFERROR(VLOOKUP(Table22[[#This Row],[Substance Misuse ]],'Lookup Values'!$AU$1:$AV$3,2,FALSE),"0")</f>
        <v>0</v>
      </c>
      <c r="DC78" s="127" t="str">
        <f>IFERROR(VLOOKUP(Table22[[#This Row],[YOT supervision]],'Lookup Values'!$AW$1:$AX$3,2,FALSE),"0")</f>
        <v>0</v>
      </c>
      <c r="DD78" s="127" t="str">
        <f>IFERROR(VLOOKUP(Table22[[#This Row],[Previous YOT supervision]],'Lookup Values'!$AY$1:$AZ$3,2,FALSE),"0")</f>
        <v>0</v>
      </c>
      <c r="DE78" s="127" t="str">
        <f>IFERROR(VLOOKUP(Table22[[#This Row],[Custody]],'Lookup Values'!$BA$1:$BB$3,2,FALSE),"0")</f>
        <v>0</v>
      </c>
      <c r="DF78" s="127" t="str">
        <f>IFERROR(VLOOKUP(Table22[[#This Row],[KS2 Eng &amp; Maths Ability Profile HAP/MAP/LAP]],'Lookup Values'!$BC$1:$BD$4,2,FALSE),"0")</f>
        <v>0</v>
      </c>
      <c r="DG78" s="127" t="str">
        <f>IFERROR(VLOOKUP(Table22[[#This Row],[Intended Post 16 Destination]],'Lookup Values'!$BG$1:$BH$12,2,FALSE),"0")</f>
        <v>0</v>
      </c>
      <c r="DH78" s="127" t="str">
        <f>IFERROR(VLOOKUP(Table22[[#This Row],[Application submitted (Y/N or number of applications)]],'Lookup Values'!$BI$1:$BJ$3,2,FALSE),"0")</f>
        <v>0</v>
      </c>
      <c r="DI78" s="127" t="str">
        <f>IFERROR(VLOOKUP(Table22[[#This Row],[Provider Name]],'Lookup Values'!$BK$1:$BL$3,2,FALSE),"0")</f>
        <v>0</v>
      </c>
      <c r="DJ78" s="112"/>
      <c r="DK78" s="127" t="str">
        <f>IFERROR(VLOOKUP(Table22[[#This Row],[Offer received (Y/N)]],'Lookup Values'!$BM$1:$BN$3,2,FALSE),"0")</f>
        <v>0</v>
      </c>
      <c r="DL78" s="127" t="str">
        <f>IFERROR(VLOOKUP(Table22[[#This Row],[Poor Behaviour / Attitude / Motivation]],'Lookup Values'!$BO$1:$BP$4,2,FALSE),"0")</f>
        <v>0</v>
      </c>
      <c r="DM78" s="127" t="str">
        <f>IFERROR(VLOOKUP(Table22[[#This Row],[Other known risk factors (1)]],'Lookup Values'!$BQ$1:$BR$10,2,FALSE),"0")</f>
        <v>0</v>
      </c>
      <c r="DN78" s="128" t="str">
        <f>IFERROR(VLOOKUP(Table22[[#This Row],[Other known risk factors (2)]],'Lookup Values'!$BQ$1:$BR$10,2,FALSE),"0")</f>
        <v>0</v>
      </c>
      <c r="DO78" s="127">
        <f>SUM(Table35[[#This Row],[Gender Score]:[Other known risk factors (2) Score]])</f>
        <v>0</v>
      </c>
      <c r="DP78" s="131" t="str">
        <f>CONCATENATE(Table22[[#This Row],[Generated RONI]],Table22[[#This Row],[School RONI]])</f>
        <v>Very Low</v>
      </c>
      <c r="DQ78" s="106"/>
      <c r="DR78" s="106"/>
      <c r="DS78" s="106"/>
      <c r="DT78" s="106"/>
      <c r="DU78" s="106"/>
      <c r="DV78" s="106"/>
      <c r="DW78" s="106"/>
      <c r="DX78" s="106"/>
      <c r="DY78" s="106"/>
      <c r="DZ78" s="106"/>
      <c r="EA78" s="106"/>
      <c r="EB78" s="106"/>
      <c r="EC78" s="106"/>
      <c r="ED78" s="106"/>
      <c r="EE78" s="106"/>
      <c r="EF78" s="106"/>
      <c r="EG78" s="106"/>
    </row>
    <row r="79" spans="1:137" ht="13" x14ac:dyDescent="0.3">
      <c r="A79" s="118"/>
      <c r="B79" s="126"/>
      <c r="C79" s="119"/>
      <c r="D79" s="119"/>
      <c r="E79" s="119"/>
      <c r="F79" s="119"/>
      <c r="G79" s="119"/>
      <c r="H79" s="120"/>
      <c r="I79" s="101"/>
      <c r="J79" s="121"/>
      <c r="K79" s="101"/>
      <c r="L79" s="101"/>
      <c r="M79" s="121"/>
      <c r="N79" s="120"/>
      <c r="O79" s="121"/>
      <c r="P79" s="140"/>
      <c r="Q79" s="140"/>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3"/>
      <c r="AS79" s="123"/>
      <c r="AT79" s="123"/>
      <c r="AU79" s="139" t="str">
        <f>VLOOKUP(Table35[[#This Row],[Risk Rating Score]],'Lookup Values'!$BS$1:$BT$34,2)</f>
        <v>Very Low</v>
      </c>
      <c r="AV79" s="101"/>
      <c r="AW79" s="139" t="str">
        <f>IFERROR(VLOOKUP(Table35[[#This Row],[RONI Match]],'Lookup Values'!$BU$2:$BV$26,2,FALSE),"")</f>
        <v/>
      </c>
      <c r="AX79" s="141"/>
      <c r="AY79" s="101"/>
      <c r="AZ79" s="123"/>
      <c r="BA79" s="119"/>
      <c r="BB79" s="119"/>
      <c r="BC79" s="119"/>
      <c r="BD79" s="119"/>
      <c r="BE79" s="119"/>
      <c r="BF79" s="119"/>
      <c r="BG79" s="119"/>
      <c r="BH79" s="119"/>
      <c r="BI79" s="122"/>
      <c r="BJ79" s="121"/>
      <c r="BK79" s="121"/>
      <c r="BL79" s="122"/>
      <c r="BM79" s="123"/>
      <c r="BN79" s="106"/>
      <c r="BO79" s="106"/>
      <c r="BP79" s="106"/>
      <c r="BQ79" s="106"/>
      <c r="BR79" s="106"/>
      <c r="BS79" s="106"/>
      <c r="BT79" s="106"/>
      <c r="BU79" s="106"/>
      <c r="BV79" s="106"/>
      <c r="BW79" s="106"/>
      <c r="BX79" s="106"/>
      <c r="BY79" s="106"/>
      <c r="BZ79" s="106"/>
      <c r="CA79" s="106"/>
      <c r="CB79" s="106"/>
      <c r="CC79" s="127" t="str">
        <f>IFERROR(VLOOKUP(Table22[[#This Row],[Gender]],'Lookup Values'!$A$1:$B$5,2,FALSE),"0")</f>
        <v>0</v>
      </c>
      <c r="CD79" s="112"/>
      <c r="CE79" s="127" t="str">
        <f>IFERROR(VLOOKUP(Table22[[#This Row],[Year Group]],'Lookup Values'!$C$1:$D$9,2,FALSE),"0")</f>
        <v>0</v>
      </c>
      <c r="CF79" s="127" t="str">
        <f>IFERROR(VLOOKUP(Table22[[#This Row],[School]],'Lookup Values'!$E$1:$E$22,2,FALSE),"0")</f>
        <v>0</v>
      </c>
      <c r="CG79" s="127" t="str">
        <f>IFERROR(VLOOKUP(Table22[[#This Row],[Attending PRU / AP]],'Lookup Values'!$G$1:$H$3,2,FALSE),"0")</f>
        <v>0</v>
      </c>
      <c r="CH79" s="127" t="str">
        <f>IFERROR(VLOOKUP(Table22[[#This Row],[EHE]],'Lookup Values'!$I$1:$J$3,2,FALSE),"0")</f>
        <v>0</v>
      </c>
      <c r="CI79" s="127" t="str">
        <f>IFERROR(VLOOKUP(Table22[[#This Row],[CME]],'Lookup Values'!$K$1:$L$3,2,FALSE),"0")</f>
        <v>0</v>
      </c>
      <c r="CJ79" s="129" t="str">
        <f>IFERROR(VLOOKUP(Table22[[#This Row],[Ethnicity]],'Ethnicity codes'!$H$1:$J$101,3,FALSE),"")</f>
        <v/>
      </c>
      <c r="CK79" s="127" t="str">
        <f>IFERROR(VLOOKUP(Table35[[#This Row],[Ethnicity2]],'Lookup Values'!$M$1:$N$23,2,FALSE),"0")</f>
        <v>0</v>
      </c>
      <c r="CL79" s="127" t="str">
        <f>IFERROR(VLOOKUP(Table35[[#This Row],[Ethnicity2]],'Lookup Values'!$O$1:$P$3,2,FALSE),"0")</f>
        <v>0</v>
      </c>
      <c r="CM79" s="127" t="str">
        <f>IFERROR(VLOOKUP(Table22[[#This Row],[EAL]],'Lookup Values'!$Q$1:$R$3,2,FALSE),"0")</f>
        <v>0</v>
      </c>
      <c r="CN79" s="127" t="str">
        <f>IFERROR(VLOOKUP(Table22[[#This Row],[SEND]],'Lookup Values'!$S$1:$T$6,2,FALSE),"0")</f>
        <v>0</v>
      </c>
      <c r="CO79" s="127" t="str">
        <f>IFERROR(VLOOKUP(Table22[[#This Row],[Pupil Premium]],'Lookup Values'!$U$1:$V$3,2,FALSE),"0")</f>
        <v>0</v>
      </c>
      <c r="CP79" s="127" t="str">
        <f>IFERROR(VLOOKUP(Table22[[#This Row],[LAC / Care Leaver]],'Lookup Values'!$W$1:$X$3,2,FALSE),"0")</f>
        <v>0</v>
      </c>
      <c r="CQ79" s="127" t="str">
        <f>IFERROR(VLOOKUP(Table22[[#This Row],[CP / CIN]],'Lookup Values'!$Y$1:$Z$3,2,FALSE),"0")</f>
        <v>0</v>
      </c>
      <c r="CR79" s="127" t="str">
        <f>IFERROR(VLOOKUP(Table22[[#This Row],[Early Help Referral]],'Lookup Values'!$Y$1:$Z$3,2,FALSE),"0")</f>
        <v>0</v>
      </c>
      <c r="CS79" s="127" t="str">
        <f>IFERROR(VLOOKUP(Table22[[#This Row],[Social Worker]],'Lookup Values'!$Y$1:$Z$3,2,FALSE),"0")</f>
        <v>0</v>
      </c>
      <c r="CT79" s="127" t="str">
        <f>IFERROR(VLOOKUP(Table22[[#This Row],[Exclusion]],'Lookup Values'!$AE$1:$AF$5,2,FALSE),"0")</f>
        <v>0</v>
      </c>
      <c r="CU79" s="127" t="str">
        <f>IFERROR(VLOOKUP(Table22[[#This Row],[Attendance / Absence (&lt;90% PA / &lt;50% SA)]],'Lookup Values'!$AG$1:$AH$4,2,FALSE),"0")</f>
        <v>0</v>
      </c>
      <c r="CV79" s="127" t="str">
        <f>IFERROR(VLOOKUP(Table22[[#This Row],[Multiple School Moves (3+)]],'Lookup Values'!$AI$1:$AJ$3,2,FALSE),"0")</f>
        <v>0</v>
      </c>
      <c r="CW79" s="127" t="str">
        <f>IFERROR(VLOOKUP(Table22[[#This Row],[Pregnancy]],'Lookup Values'!$AK$1:$AL$3,2,FALSE),"0")</f>
        <v>0</v>
      </c>
      <c r="CX79" s="127" t="str">
        <f>IFERROR(VLOOKUP(Table22[[#This Row],[Young Parent]],'Lookup Values'!$AM$1:$AN$3,2,FALSE),"0")</f>
        <v>0</v>
      </c>
      <c r="CY79" s="127" t="str">
        <f>IFERROR(VLOOKUP(Table22[[#This Row],[Young Carer]],'Lookup Values'!$AO$1:$AP$3,2,FALSE),"0")</f>
        <v>0</v>
      </c>
      <c r="CZ79" s="127" t="str">
        <f>IFERROR(VLOOKUP(Table22[[#This Row],[CAMHS Involvement]],'Lookup Values'!$AQ$1:$AR$3,2,FALSE),"0")</f>
        <v>0</v>
      </c>
      <c r="DA79" s="127" t="str">
        <f>IFERROR(VLOOKUP(Table22[[#This Row],[Health Condition]],'Lookup Values'!$AS$1:$AT$3,2,FALSE),"0")</f>
        <v>0</v>
      </c>
      <c r="DB79" s="127" t="str">
        <f>IFERROR(VLOOKUP(Table22[[#This Row],[Substance Misuse ]],'Lookup Values'!$AU$1:$AV$3,2,FALSE),"0")</f>
        <v>0</v>
      </c>
      <c r="DC79" s="127" t="str">
        <f>IFERROR(VLOOKUP(Table22[[#This Row],[YOT supervision]],'Lookup Values'!$AW$1:$AX$3,2,FALSE),"0")</f>
        <v>0</v>
      </c>
      <c r="DD79" s="127" t="str">
        <f>IFERROR(VLOOKUP(Table22[[#This Row],[Previous YOT supervision]],'Lookup Values'!$AY$1:$AZ$3,2,FALSE),"0")</f>
        <v>0</v>
      </c>
      <c r="DE79" s="127" t="str">
        <f>IFERROR(VLOOKUP(Table22[[#This Row],[Custody]],'Lookup Values'!$BA$1:$BB$3,2,FALSE),"0")</f>
        <v>0</v>
      </c>
      <c r="DF79" s="127" t="str">
        <f>IFERROR(VLOOKUP(Table22[[#This Row],[KS2 Eng &amp; Maths Ability Profile HAP/MAP/LAP]],'Lookup Values'!$BC$1:$BD$4,2,FALSE),"0")</f>
        <v>0</v>
      </c>
      <c r="DG79" s="127" t="str">
        <f>IFERROR(VLOOKUP(Table22[[#This Row],[Intended Post 16 Destination]],'Lookup Values'!$BG$1:$BH$12,2,FALSE),"0")</f>
        <v>0</v>
      </c>
      <c r="DH79" s="127" t="str">
        <f>IFERROR(VLOOKUP(Table22[[#This Row],[Application submitted (Y/N or number of applications)]],'Lookup Values'!$BI$1:$BJ$3,2,FALSE),"0")</f>
        <v>0</v>
      </c>
      <c r="DI79" s="127" t="str">
        <f>IFERROR(VLOOKUP(Table22[[#This Row],[Provider Name]],'Lookup Values'!$BK$1:$BL$3,2,FALSE),"0")</f>
        <v>0</v>
      </c>
      <c r="DJ79" s="112"/>
      <c r="DK79" s="127" t="str">
        <f>IFERROR(VLOOKUP(Table22[[#This Row],[Offer received (Y/N)]],'Lookup Values'!$BM$1:$BN$3,2,FALSE),"0")</f>
        <v>0</v>
      </c>
      <c r="DL79" s="127" t="str">
        <f>IFERROR(VLOOKUP(Table22[[#This Row],[Poor Behaviour / Attitude / Motivation]],'Lookup Values'!$BO$1:$BP$4,2,FALSE),"0")</f>
        <v>0</v>
      </c>
      <c r="DM79" s="127" t="str">
        <f>IFERROR(VLOOKUP(Table22[[#This Row],[Other known risk factors (1)]],'Lookup Values'!$BQ$1:$BR$10,2,FALSE),"0")</f>
        <v>0</v>
      </c>
      <c r="DN79" s="128" t="str">
        <f>IFERROR(VLOOKUP(Table22[[#This Row],[Other known risk factors (2)]],'Lookup Values'!$BQ$1:$BR$10,2,FALSE),"0")</f>
        <v>0</v>
      </c>
      <c r="DO79" s="127">
        <f>SUM(Table35[[#This Row],[Gender Score]:[Other known risk factors (2) Score]])</f>
        <v>0</v>
      </c>
      <c r="DP79" s="131" t="str">
        <f>CONCATENATE(Table22[[#This Row],[Generated RONI]],Table22[[#This Row],[School RONI]])</f>
        <v>Very Low</v>
      </c>
      <c r="DQ79" s="106"/>
      <c r="DR79" s="106"/>
      <c r="DS79" s="106"/>
      <c r="DT79" s="106"/>
      <c r="DU79" s="106"/>
      <c r="DV79" s="106"/>
      <c r="DW79" s="106"/>
      <c r="DX79" s="106"/>
      <c r="DY79" s="106"/>
      <c r="DZ79" s="106"/>
      <c r="EA79" s="106"/>
      <c r="EB79" s="106"/>
      <c r="EC79" s="106"/>
      <c r="ED79" s="106"/>
      <c r="EE79" s="106"/>
      <c r="EF79" s="106"/>
      <c r="EG79" s="106"/>
    </row>
    <row r="80" spans="1:137" ht="13" x14ac:dyDescent="0.3">
      <c r="A80" s="118"/>
      <c r="B80" s="126"/>
      <c r="C80" s="119"/>
      <c r="D80" s="119"/>
      <c r="E80" s="119"/>
      <c r="F80" s="119"/>
      <c r="G80" s="119"/>
      <c r="H80" s="120"/>
      <c r="I80" s="101"/>
      <c r="J80" s="121"/>
      <c r="K80" s="101"/>
      <c r="L80" s="101"/>
      <c r="M80" s="121"/>
      <c r="N80" s="120"/>
      <c r="O80" s="121"/>
      <c r="P80" s="140"/>
      <c r="Q80" s="140"/>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3"/>
      <c r="AS80" s="123"/>
      <c r="AT80" s="123"/>
      <c r="AU80" s="139" t="str">
        <f>VLOOKUP(Table35[[#This Row],[Risk Rating Score]],'Lookup Values'!$BS$1:$BT$34,2)</f>
        <v>Very Low</v>
      </c>
      <c r="AV80" s="101"/>
      <c r="AW80" s="139" t="str">
        <f>IFERROR(VLOOKUP(Table35[[#This Row],[RONI Match]],'Lookup Values'!$BU$2:$BV$26,2,FALSE),"")</f>
        <v/>
      </c>
      <c r="AX80" s="141"/>
      <c r="AY80" s="101"/>
      <c r="AZ80" s="123"/>
      <c r="BA80" s="119"/>
      <c r="BB80" s="119"/>
      <c r="BC80" s="119"/>
      <c r="BD80" s="119"/>
      <c r="BE80" s="119"/>
      <c r="BF80" s="119"/>
      <c r="BG80" s="119"/>
      <c r="BH80" s="119"/>
      <c r="BI80" s="122"/>
      <c r="BJ80" s="121"/>
      <c r="BK80" s="121"/>
      <c r="BL80" s="122"/>
      <c r="BM80" s="123"/>
      <c r="BN80" s="106"/>
      <c r="BO80" s="106"/>
      <c r="BP80" s="106"/>
      <c r="BQ80" s="106"/>
      <c r="BR80" s="106"/>
      <c r="BS80" s="106"/>
      <c r="BT80" s="106"/>
      <c r="BU80" s="106"/>
      <c r="BV80" s="106"/>
      <c r="BW80" s="106"/>
      <c r="BX80" s="106"/>
      <c r="BY80" s="106"/>
      <c r="BZ80" s="106"/>
      <c r="CA80" s="106"/>
      <c r="CB80" s="106"/>
      <c r="CC80" s="127" t="str">
        <f>IFERROR(VLOOKUP(Table22[[#This Row],[Gender]],'Lookup Values'!$A$1:$B$5,2,FALSE),"0")</f>
        <v>0</v>
      </c>
      <c r="CD80" s="112"/>
      <c r="CE80" s="127" t="str">
        <f>IFERROR(VLOOKUP(Table22[[#This Row],[Year Group]],'Lookup Values'!$C$1:$D$9,2,FALSE),"0")</f>
        <v>0</v>
      </c>
      <c r="CF80" s="127" t="str">
        <f>IFERROR(VLOOKUP(Table22[[#This Row],[School]],'Lookup Values'!$E$1:$E$22,2,FALSE),"0")</f>
        <v>0</v>
      </c>
      <c r="CG80" s="127" t="str">
        <f>IFERROR(VLOOKUP(Table22[[#This Row],[Attending PRU / AP]],'Lookup Values'!$G$1:$H$3,2,FALSE),"0")</f>
        <v>0</v>
      </c>
      <c r="CH80" s="127" t="str">
        <f>IFERROR(VLOOKUP(Table22[[#This Row],[EHE]],'Lookup Values'!$I$1:$J$3,2,FALSE),"0")</f>
        <v>0</v>
      </c>
      <c r="CI80" s="127" t="str">
        <f>IFERROR(VLOOKUP(Table22[[#This Row],[CME]],'Lookup Values'!$K$1:$L$3,2,FALSE),"0")</f>
        <v>0</v>
      </c>
      <c r="CJ80" s="129" t="str">
        <f>IFERROR(VLOOKUP(Table22[[#This Row],[Ethnicity]],'Ethnicity codes'!$H$1:$J$101,3,FALSE),"")</f>
        <v/>
      </c>
      <c r="CK80" s="127" t="str">
        <f>IFERROR(VLOOKUP(Table35[[#This Row],[Ethnicity2]],'Lookup Values'!$M$1:$N$23,2,FALSE),"0")</f>
        <v>0</v>
      </c>
      <c r="CL80" s="127" t="str">
        <f>IFERROR(VLOOKUP(Table35[[#This Row],[Ethnicity2]],'Lookup Values'!$O$1:$P$3,2,FALSE),"0")</f>
        <v>0</v>
      </c>
      <c r="CM80" s="127" t="str">
        <f>IFERROR(VLOOKUP(Table22[[#This Row],[EAL]],'Lookup Values'!$Q$1:$R$3,2,FALSE),"0")</f>
        <v>0</v>
      </c>
      <c r="CN80" s="127" t="str">
        <f>IFERROR(VLOOKUP(Table22[[#This Row],[SEND]],'Lookup Values'!$S$1:$T$6,2,FALSE),"0")</f>
        <v>0</v>
      </c>
      <c r="CO80" s="127" t="str">
        <f>IFERROR(VLOOKUP(Table22[[#This Row],[Pupil Premium]],'Lookup Values'!$U$1:$V$3,2,FALSE),"0")</f>
        <v>0</v>
      </c>
      <c r="CP80" s="127" t="str">
        <f>IFERROR(VLOOKUP(Table22[[#This Row],[LAC / Care Leaver]],'Lookup Values'!$W$1:$X$3,2,FALSE),"0")</f>
        <v>0</v>
      </c>
      <c r="CQ80" s="127" t="str">
        <f>IFERROR(VLOOKUP(Table22[[#This Row],[CP / CIN]],'Lookup Values'!$Y$1:$Z$3,2,FALSE),"0")</f>
        <v>0</v>
      </c>
      <c r="CR80" s="127" t="str">
        <f>IFERROR(VLOOKUP(Table22[[#This Row],[Early Help Referral]],'Lookup Values'!$Y$1:$Z$3,2,FALSE),"0")</f>
        <v>0</v>
      </c>
      <c r="CS80" s="127" t="str">
        <f>IFERROR(VLOOKUP(Table22[[#This Row],[Social Worker]],'Lookup Values'!$Y$1:$Z$3,2,FALSE),"0")</f>
        <v>0</v>
      </c>
      <c r="CT80" s="127" t="str">
        <f>IFERROR(VLOOKUP(Table22[[#This Row],[Exclusion]],'Lookup Values'!$AE$1:$AF$5,2,FALSE),"0")</f>
        <v>0</v>
      </c>
      <c r="CU80" s="127" t="str">
        <f>IFERROR(VLOOKUP(Table22[[#This Row],[Attendance / Absence (&lt;90% PA / &lt;50% SA)]],'Lookup Values'!$AG$1:$AH$4,2,FALSE),"0")</f>
        <v>0</v>
      </c>
      <c r="CV80" s="127" t="str">
        <f>IFERROR(VLOOKUP(Table22[[#This Row],[Multiple School Moves (3+)]],'Lookup Values'!$AI$1:$AJ$3,2,FALSE),"0")</f>
        <v>0</v>
      </c>
      <c r="CW80" s="127" t="str">
        <f>IFERROR(VLOOKUP(Table22[[#This Row],[Pregnancy]],'Lookup Values'!$AK$1:$AL$3,2,FALSE),"0")</f>
        <v>0</v>
      </c>
      <c r="CX80" s="127" t="str">
        <f>IFERROR(VLOOKUP(Table22[[#This Row],[Young Parent]],'Lookup Values'!$AM$1:$AN$3,2,FALSE),"0")</f>
        <v>0</v>
      </c>
      <c r="CY80" s="127" t="str">
        <f>IFERROR(VLOOKUP(Table22[[#This Row],[Young Carer]],'Lookup Values'!$AO$1:$AP$3,2,FALSE),"0")</f>
        <v>0</v>
      </c>
      <c r="CZ80" s="127" t="str">
        <f>IFERROR(VLOOKUP(Table22[[#This Row],[CAMHS Involvement]],'Lookup Values'!$AQ$1:$AR$3,2,FALSE),"0")</f>
        <v>0</v>
      </c>
      <c r="DA80" s="127" t="str">
        <f>IFERROR(VLOOKUP(Table22[[#This Row],[Health Condition]],'Lookup Values'!$AS$1:$AT$3,2,FALSE),"0")</f>
        <v>0</v>
      </c>
      <c r="DB80" s="127" t="str">
        <f>IFERROR(VLOOKUP(Table22[[#This Row],[Substance Misuse ]],'Lookup Values'!$AU$1:$AV$3,2,FALSE),"0")</f>
        <v>0</v>
      </c>
      <c r="DC80" s="127" t="str">
        <f>IFERROR(VLOOKUP(Table22[[#This Row],[YOT supervision]],'Lookup Values'!$AW$1:$AX$3,2,FALSE),"0")</f>
        <v>0</v>
      </c>
      <c r="DD80" s="127" t="str">
        <f>IFERROR(VLOOKUP(Table22[[#This Row],[Previous YOT supervision]],'Lookup Values'!$AY$1:$AZ$3,2,FALSE),"0")</f>
        <v>0</v>
      </c>
      <c r="DE80" s="127" t="str">
        <f>IFERROR(VLOOKUP(Table22[[#This Row],[Custody]],'Lookup Values'!$BA$1:$BB$3,2,FALSE),"0")</f>
        <v>0</v>
      </c>
      <c r="DF80" s="127" t="str">
        <f>IFERROR(VLOOKUP(Table22[[#This Row],[KS2 Eng &amp; Maths Ability Profile HAP/MAP/LAP]],'Lookup Values'!$BC$1:$BD$4,2,FALSE),"0")</f>
        <v>0</v>
      </c>
      <c r="DG80" s="127" t="str">
        <f>IFERROR(VLOOKUP(Table22[[#This Row],[Intended Post 16 Destination]],'Lookup Values'!$BG$1:$BH$12,2,FALSE),"0")</f>
        <v>0</v>
      </c>
      <c r="DH80" s="127" t="str">
        <f>IFERROR(VLOOKUP(Table22[[#This Row],[Application submitted (Y/N or number of applications)]],'Lookup Values'!$BI$1:$BJ$3,2,FALSE),"0")</f>
        <v>0</v>
      </c>
      <c r="DI80" s="127" t="str">
        <f>IFERROR(VLOOKUP(Table22[[#This Row],[Provider Name]],'Lookup Values'!$BK$1:$BL$3,2,FALSE),"0")</f>
        <v>0</v>
      </c>
      <c r="DJ80" s="112"/>
      <c r="DK80" s="127" t="str">
        <f>IFERROR(VLOOKUP(Table22[[#This Row],[Offer received (Y/N)]],'Lookup Values'!$BM$1:$BN$3,2,FALSE),"0")</f>
        <v>0</v>
      </c>
      <c r="DL80" s="127" t="str">
        <f>IFERROR(VLOOKUP(Table22[[#This Row],[Poor Behaviour / Attitude / Motivation]],'Lookup Values'!$BO$1:$BP$4,2,FALSE),"0")</f>
        <v>0</v>
      </c>
      <c r="DM80" s="127" t="str">
        <f>IFERROR(VLOOKUP(Table22[[#This Row],[Other known risk factors (1)]],'Lookup Values'!$BQ$1:$BR$10,2,FALSE),"0")</f>
        <v>0</v>
      </c>
      <c r="DN80" s="128" t="str">
        <f>IFERROR(VLOOKUP(Table22[[#This Row],[Other known risk factors (2)]],'Lookup Values'!$BQ$1:$BR$10,2,FALSE),"0")</f>
        <v>0</v>
      </c>
      <c r="DO80" s="127">
        <f>SUM(Table35[[#This Row],[Gender Score]:[Other known risk factors (2) Score]])</f>
        <v>0</v>
      </c>
      <c r="DP80" s="131" t="str">
        <f>CONCATENATE(Table22[[#This Row],[Generated RONI]],Table22[[#This Row],[School RONI]])</f>
        <v>Very Low</v>
      </c>
      <c r="DQ80" s="106"/>
      <c r="DR80" s="106"/>
      <c r="DS80" s="106"/>
      <c r="DT80" s="106"/>
      <c r="DU80" s="106"/>
      <c r="DV80" s="106"/>
      <c r="DW80" s="106"/>
      <c r="DX80" s="106"/>
      <c r="DY80" s="106"/>
      <c r="DZ80" s="106"/>
      <c r="EA80" s="106"/>
      <c r="EB80" s="106"/>
      <c r="EC80" s="106"/>
      <c r="ED80" s="106"/>
      <c r="EE80" s="106"/>
      <c r="EF80" s="106"/>
      <c r="EG80" s="106"/>
    </row>
    <row r="81" spans="1:137" ht="13" x14ac:dyDescent="0.3">
      <c r="A81" s="118"/>
      <c r="B81" s="126"/>
      <c r="C81" s="119"/>
      <c r="D81" s="119"/>
      <c r="E81" s="119"/>
      <c r="F81" s="119"/>
      <c r="G81" s="119"/>
      <c r="H81" s="120"/>
      <c r="I81" s="101"/>
      <c r="J81" s="121"/>
      <c r="K81" s="101"/>
      <c r="L81" s="101"/>
      <c r="M81" s="121"/>
      <c r="N81" s="120"/>
      <c r="O81" s="121"/>
      <c r="P81" s="140"/>
      <c r="Q81" s="140"/>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3"/>
      <c r="AS81" s="123"/>
      <c r="AT81" s="123"/>
      <c r="AU81" s="139" t="str">
        <f>VLOOKUP(Table35[[#This Row],[Risk Rating Score]],'Lookup Values'!$BS$1:$BT$34,2)</f>
        <v>Very Low</v>
      </c>
      <c r="AV81" s="101"/>
      <c r="AW81" s="139" t="str">
        <f>IFERROR(VLOOKUP(Table35[[#This Row],[RONI Match]],'Lookup Values'!$BU$2:$BV$26,2,FALSE),"")</f>
        <v/>
      </c>
      <c r="AX81" s="141"/>
      <c r="AY81" s="101"/>
      <c r="AZ81" s="123"/>
      <c r="BA81" s="119"/>
      <c r="BB81" s="119"/>
      <c r="BC81" s="119"/>
      <c r="BD81" s="119"/>
      <c r="BE81" s="119"/>
      <c r="BF81" s="119"/>
      <c r="BG81" s="119"/>
      <c r="BH81" s="119"/>
      <c r="BI81" s="122"/>
      <c r="BJ81" s="121"/>
      <c r="BK81" s="121"/>
      <c r="BL81" s="122"/>
      <c r="BM81" s="123"/>
      <c r="BN81" s="106"/>
      <c r="BO81" s="106"/>
      <c r="BP81" s="106"/>
      <c r="BQ81" s="106"/>
      <c r="BR81" s="106"/>
      <c r="BS81" s="106"/>
      <c r="BT81" s="106"/>
      <c r="BU81" s="106"/>
      <c r="BV81" s="106"/>
      <c r="BW81" s="106"/>
      <c r="BX81" s="106"/>
      <c r="BY81" s="106"/>
      <c r="BZ81" s="106"/>
      <c r="CA81" s="106"/>
      <c r="CB81" s="106"/>
      <c r="CC81" s="127" t="str">
        <f>IFERROR(VLOOKUP(Table22[[#This Row],[Gender]],'Lookup Values'!$A$1:$B$5,2,FALSE),"0")</f>
        <v>0</v>
      </c>
      <c r="CD81" s="112"/>
      <c r="CE81" s="127" t="str">
        <f>IFERROR(VLOOKUP(Table22[[#This Row],[Year Group]],'Lookup Values'!$C$1:$D$9,2,FALSE),"0")</f>
        <v>0</v>
      </c>
      <c r="CF81" s="127" t="str">
        <f>IFERROR(VLOOKUP(Table22[[#This Row],[School]],'Lookup Values'!$E$1:$E$22,2,FALSE),"0")</f>
        <v>0</v>
      </c>
      <c r="CG81" s="127" t="str">
        <f>IFERROR(VLOOKUP(Table22[[#This Row],[Attending PRU / AP]],'Lookup Values'!$G$1:$H$3,2,FALSE),"0")</f>
        <v>0</v>
      </c>
      <c r="CH81" s="127" t="str">
        <f>IFERROR(VLOOKUP(Table22[[#This Row],[EHE]],'Lookup Values'!$I$1:$J$3,2,FALSE),"0")</f>
        <v>0</v>
      </c>
      <c r="CI81" s="127" t="str">
        <f>IFERROR(VLOOKUP(Table22[[#This Row],[CME]],'Lookup Values'!$K$1:$L$3,2,FALSE),"0")</f>
        <v>0</v>
      </c>
      <c r="CJ81" s="129" t="str">
        <f>IFERROR(VLOOKUP(Table22[[#This Row],[Ethnicity]],'Ethnicity codes'!$H$1:$J$101,3,FALSE),"")</f>
        <v/>
      </c>
      <c r="CK81" s="127" t="str">
        <f>IFERROR(VLOOKUP(Table35[[#This Row],[Ethnicity2]],'Lookup Values'!$M$1:$N$23,2,FALSE),"0")</f>
        <v>0</v>
      </c>
      <c r="CL81" s="127" t="str">
        <f>IFERROR(VLOOKUP(Table35[[#This Row],[Ethnicity2]],'Lookup Values'!$O$1:$P$3,2,FALSE),"0")</f>
        <v>0</v>
      </c>
      <c r="CM81" s="127" t="str">
        <f>IFERROR(VLOOKUP(Table22[[#This Row],[EAL]],'Lookup Values'!$Q$1:$R$3,2,FALSE),"0")</f>
        <v>0</v>
      </c>
      <c r="CN81" s="127" t="str">
        <f>IFERROR(VLOOKUP(Table22[[#This Row],[SEND]],'Lookup Values'!$S$1:$T$6,2,FALSE),"0")</f>
        <v>0</v>
      </c>
      <c r="CO81" s="127" t="str">
        <f>IFERROR(VLOOKUP(Table22[[#This Row],[Pupil Premium]],'Lookup Values'!$U$1:$V$3,2,FALSE),"0")</f>
        <v>0</v>
      </c>
      <c r="CP81" s="127" t="str">
        <f>IFERROR(VLOOKUP(Table22[[#This Row],[LAC / Care Leaver]],'Lookup Values'!$W$1:$X$3,2,FALSE),"0")</f>
        <v>0</v>
      </c>
      <c r="CQ81" s="127" t="str">
        <f>IFERROR(VLOOKUP(Table22[[#This Row],[CP / CIN]],'Lookup Values'!$Y$1:$Z$3,2,FALSE),"0")</f>
        <v>0</v>
      </c>
      <c r="CR81" s="127" t="str">
        <f>IFERROR(VLOOKUP(Table22[[#This Row],[Early Help Referral]],'Lookup Values'!$Y$1:$Z$3,2,FALSE),"0")</f>
        <v>0</v>
      </c>
      <c r="CS81" s="127" t="str">
        <f>IFERROR(VLOOKUP(Table22[[#This Row],[Social Worker]],'Lookup Values'!$Y$1:$Z$3,2,FALSE),"0")</f>
        <v>0</v>
      </c>
      <c r="CT81" s="127" t="str">
        <f>IFERROR(VLOOKUP(Table22[[#This Row],[Exclusion]],'Lookup Values'!$AE$1:$AF$5,2,FALSE),"0")</f>
        <v>0</v>
      </c>
      <c r="CU81" s="127" t="str">
        <f>IFERROR(VLOOKUP(Table22[[#This Row],[Attendance / Absence (&lt;90% PA / &lt;50% SA)]],'Lookup Values'!$AG$1:$AH$4,2,FALSE),"0")</f>
        <v>0</v>
      </c>
      <c r="CV81" s="127" t="str">
        <f>IFERROR(VLOOKUP(Table22[[#This Row],[Multiple School Moves (3+)]],'Lookup Values'!$AI$1:$AJ$3,2,FALSE),"0")</f>
        <v>0</v>
      </c>
      <c r="CW81" s="127" t="str">
        <f>IFERROR(VLOOKUP(Table22[[#This Row],[Pregnancy]],'Lookup Values'!$AK$1:$AL$3,2,FALSE),"0")</f>
        <v>0</v>
      </c>
      <c r="CX81" s="127" t="str">
        <f>IFERROR(VLOOKUP(Table22[[#This Row],[Young Parent]],'Lookup Values'!$AM$1:$AN$3,2,FALSE),"0")</f>
        <v>0</v>
      </c>
      <c r="CY81" s="127" t="str">
        <f>IFERROR(VLOOKUP(Table22[[#This Row],[Young Carer]],'Lookup Values'!$AO$1:$AP$3,2,FALSE),"0")</f>
        <v>0</v>
      </c>
      <c r="CZ81" s="127" t="str">
        <f>IFERROR(VLOOKUP(Table22[[#This Row],[CAMHS Involvement]],'Lookup Values'!$AQ$1:$AR$3,2,FALSE),"0")</f>
        <v>0</v>
      </c>
      <c r="DA81" s="127" t="str">
        <f>IFERROR(VLOOKUP(Table22[[#This Row],[Health Condition]],'Lookup Values'!$AS$1:$AT$3,2,FALSE),"0")</f>
        <v>0</v>
      </c>
      <c r="DB81" s="127" t="str">
        <f>IFERROR(VLOOKUP(Table22[[#This Row],[Substance Misuse ]],'Lookup Values'!$AU$1:$AV$3,2,FALSE),"0")</f>
        <v>0</v>
      </c>
      <c r="DC81" s="127" t="str">
        <f>IFERROR(VLOOKUP(Table22[[#This Row],[YOT supervision]],'Lookup Values'!$AW$1:$AX$3,2,FALSE),"0")</f>
        <v>0</v>
      </c>
      <c r="DD81" s="127" t="str">
        <f>IFERROR(VLOOKUP(Table22[[#This Row],[Previous YOT supervision]],'Lookup Values'!$AY$1:$AZ$3,2,FALSE),"0")</f>
        <v>0</v>
      </c>
      <c r="DE81" s="127" t="str">
        <f>IFERROR(VLOOKUP(Table22[[#This Row],[Custody]],'Lookup Values'!$BA$1:$BB$3,2,FALSE),"0")</f>
        <v>0</v>
      </c>
      <c r="DF81" s="127" t="str">
        <f>IFERROR(VLOOKUP(Table22[[#This Row],[KS2 Eng &amp; Maths Ability Profile HAP/MAP/LAP]],'Lookup Values'!$BC$1:$BD$4,2,FALSE),"0")</f>
        <v>0</v>
      </c>
      <c r="DG81" s="127" t="str">
        <f>IFERROR(VLOOKUP(Table22[[#This Row],[Intended Post 16 Destination]],'Lookup Values'!$BG$1:$BH$12,2,FALSE),"0")</f>
        <v>0</v>
      </c>
      <c r="DH81" s="127" t="str">
        <f>IFERROR(VLOOKUP(Table22[[#This Row],[Application submitted (Y/N or number of applications)]],'Lookup Values'!$BI$1:$BJ$3,2,FALSE),"0")</f>
        <v>0</v>
      </c>
      <c r="DI81" s="127" t="str">
        <f>IFERROR(VLOOKUP(Table22[[#This Row],[Provider Name]],'Lookup Values'!$BK$1:$BL$3,2,FALSE),"0")</f>
        <v>0</v>
      </c>
      <c r="DJ81" s="112"/>
      <c r="DK81" s="127" t="str">
        <f>IFERROR(VLOOKUP(Table22[[#This Row],[Offer received (Y/N)]],'Lookup Values'!$BM$1:$BN$3,2,FALSE),"0")</f>
        <v>0</v>
      </c>
      <c r="DL81" s="127" t="str">
        <f>IFERROR(VLOOKUP(Table22[[#This Row],[Poor Behaviour / Attitude / Motivation]],'Lookup Values'!$BO$1:$BP$4,2,FALSE),"0")</f>
        <v>0</v>
      </c>
      <c r="DM81" s="127" t="str">
        <f>IFERROR(VLOOKUP(Table22[[#This Row],[Other known risk factors (1)]],'Lookup Values'!$BQ$1:$BR$10,2,FALSE),"0")</f>
        <v>0</v>
      </c>
      <c r="DN81" s="128" t="str">
        <f>IFERROR(VLOOKUP(Table22[[#This Row],[Other known risk factors (2)]],'Lookup Values'!$BQ$1:$BR$10,2,FALSE),"0")</f>
        <v>0</v>
      </c>
      <c r="DO81" s="127">
        <f>SUM(Table35[[#This Row],[Gender Score]:[Other known risk factors (2) Score]])</f>
        <v>0</v>
      </c>
      <c r="DP81" s="131" t="str">
        <f>CONCATENATE(Table22[[#This Row],[Generated RONI]],Table22[[#This Row],[School RONI]])</f>
        <v>Very Low</v>
      </c>
      <c r="DQ81" s="106"/>
      <c r="DR81" s="106"/>
      <c r="DS81" s="106"/>
      <c r="DT81" s="106"/>
      <c r="DU81" s="106"/>
      <c r="DV81" s="106"/>
      <c r="DW81" s="106"/>
      <c r="DX81" s="106"/>
      <c r="DY81" s="106"/>
      <c r="DZ81" s="106"/>
      <c r="EA81" s="106"/>
      <c r="EB81" s="106"/>
      <c r="EC81" s="106"/>
      <c r="ED81" s="106"/>
      <c r="EE81" s="106"/>
      <c r="EF81" s="106"/>
      <c r="EG81" s="106"/>
    </row>
    <row r="82" spans="1:137" ht="13" x14ac:dyDescent="0.3">
      <c r="A82" s="118"/>
      <c r="B82" s="126"/>
      <c r="C82" s="119"/>
      <c r="D82" s="119"/>
      <c r="E82" s="119"/>
      <c r="F82" s="119"/>
      <c r="G82" s="119"/>
      <c r="H82" s="120"/>
      <c r="I82" s="101"/>
      <c r="J82" s="121"/>
      <c r="K82" s="101"/>
      <c r="L82" s="101"/>
      <c r="M82" s="121"/>
      <c r="N82" s="120"/>
      <c r="O82" s="121"/>
      <c r="P82" s="140"/>
      <c r="Q82" s="140"/>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3"/>
      <c r="AS82" s="123"/>
      <c r="AT82" s="123"/>
      <c r="AU82" s="139" t="str">
        <f>VLOOKUP(Table35[[#This Row],[Risk Rating Score]],'Lookup Values'!$BS$1:$BT$34,2)</f>
        <v>Very Low</v>
      </c>
      <c r="AV82" s="101"/>
      <c r="AW82" s="139" t="str">
        <f>IFERROR(VLOOKUP(Table35[[#This Row],[RONI Match]],'Lookup Values'!$BU$2:$BV$26,2,FALSE),"")</f>
        <v/>
      </c>
      <c r="AX82" s="141"/>
      <c r="AY82" s="101"/>
      <c r="AZ82" s="123"/>
      <c r="BA82" s="119"/>
      <c r="BB82" s="119"/>
      <c r="BC82" s="119"/>
      <c r="BD82" s="119"/>
      <c r="BE82" s="119"/>
      <c r="BF82" s="119"/>
      <c r="BG82" s="119"/>
      <c r="BH82" s="119"/>
      <c r="BI82" s="122"/>
      <c r="BJ82" s="121"/>
      <c r="BK82" s="121"/>
      <c r="BL82" s="122"/>
      <c r="BM82" s="123"/>
      <c r="BN82" s="106"/>
      <c r="BO82" s="106"/>
      <c r="BP82" s="106"/>
      <c r="BQ82" s="106"/>
      <c r="BR82" s="106"/>
      <c r="BS82" s="106"/>
      <c r="BT82" s="106"/>
      <c r="BU82" s="106"/>
      <c r="BV82" s="106"/>
      <c r="BW82" s="106"/>
      <c r="BX82" s="106"/>
      <c r="BY82" s="106"/>
      <c r="BZ82" s="106"/>
      <c r="CA82" s="106"/>
      <c r="CB82" s="106"/>
      <c r="CC82" s="127" t="str">
        <f>IFERROR(VLOOKUP(Table22[[#This Row],[Gender]],'Lookup Values'!$A$1:$B$5,2,FALSE),"0")</f>
        <v>0</v>
      </c>
      <c r="CD82" s="112"/>
      <c r="CE82" s="127" t="str">
        <f>IFERROR(VLOOKUP(Table22[[#This Row],[Year Group]],'Lookup Values'!$C$1:$D$9,2,FALSE),"0")</f>
        <v>0</v>
      </c>
      <c r="CF82" s="127" t="str">
        <f>IFERROR(VLOOKUP(Table22[[#This Row],[School]],'Lookup Values'!$E$1:$E$22,2,FALSE),"0")</f>
        <v>0</v>
      </c>
      <c r="CG82" s="127" t="str">
        <f>IFERROR(VLOOKUP(Table22[[#This Row],[Attending PRU / AP]],'Lookup Values'!$G$1:$H$3,2,FALSE),"0")</f>
        <v>0</v>
      </c>
      <c r="CH82" s="127" t="str">
        <f>IFERROR(VLOOKUP(Table22[[#This Row],[EHE]],'Lookup Values'!$I$1:$J$3,2,FALSE),"0")</f>
        <v>0</v>
      </c>
      <c r="CI82" s="127" t="str">
        <f>IFERROR(VLOOKUP(Table22[[#This Row],[CME]],'Lookup Values'!$K$1:$L$3,2,FALSE),"0")</f>
        <v>0</v>
      </c>
      <c r="CJ82" s="129" t="str">
        <f>IFERROR(VLOOKUP(Table22[[#This Row],[Ethnicity]],'Ethnicity codes'!$H$1:$J$101,3,FALSE),"")</f>
        <v/>
      </c>
      <c r="CK82" s="127" t="str">
        <f>IFERROR(VLOOKUP(Table35[[#This Row],[Ethnicity2]],'Lookup Values'!$M$1:$N$23,2,FALSE),"0")</f>
        <v>0</v>
      </c>
      <c r="CL82" s="127" t="str">
        <f>IFERROR(VLOOKUP(Table35[[#This Row],[Ethnicity2]],'Lookup Values'!$O$1:$P$3,2,FALSE),"0")</f>
        <v>0</v>
      </c>
      <c r="CM82" s="127" t="str">
        <f>IFERROR(VLOOKUP(Table22[[#This Row],[EAL]],'Lookup Values'!$Q$1:$R$3,2,FALSE),"0")</f>
        <v>0</v>
      </c>
      <c r="CN82" s="127" t="str">
        <f>IFERROR(VLOOKUP(Table22[[#This Row],[SEND]],'Lookup Values'!$S$1:$T$6,2,FALSE),"0")</f>
        <v>0</v>
      </c>
      <c r="CO82" s="127" t="str">
        <f>IFERROR(VLOOKUP(Table22[[#This Row],[Pupil Premium]],'Lookup Values'!$U$1:$V$3,2,FALSE),"0")</f>
        <v>0</v>
      </c>
      <c r="CP82" s="127" t="str">
        <f>IFERROR(VLOOKUP(Table22[[#This Row],[LAC / Care Leaver]],'Lookup Values'!$W$1:$X$3,2,FALSE),"0")</f>
        <v>0</v>
      </c>
      <c r="CQ82" s="127" t="str">
        <f>IFERROR(VLOOKUP(Table22[[#This Row],[CP / CIN]],'Lookup Values'!$Y$1:$Z$3,2,FALSE),"0")</f>
        <v>0</v>
      </c>
      <c r="CR82" s="127" t="str">
        <f>IFERROR(VLOOKUP(Table22[[#This Row],[Early Help Referral]],'Lookup Values'!$Y$1:$Z$3,2,FALSE),"0")</f>
        <v>0</v>
      </c>
      <c r="CS82" s="127" t="str">
        <f>IFERROR(VLOOKUP(Table22[[#This Row],[Social Worker]],'Lookup Values'!$Y$1:$Z$3,2,FALSE),"0")</f>
        <v>0</v>
      </c>
      <c r="CT82" s="127" t="str">
        <f>IFERROR(VLOOKUP(Table22[[#This Row],[Exclusion]],'Lookup Values'!$AE$1:$AF$5,2,FALSE),"0")</f>
        <v>0</v>
      </c>
      <c r="CU82" s="127" t="str">
        <f>IFERROR(VLOOKUP(Table22[[#This Row],[Attendance / Absence (&lt;90% PA / &lt;50% SA)]],'Lookup Values'!$AG$1:$AH$4,2,FALSE),"0")</f>
        <v>0</v>
      </c>
      <c r="CV82" s="127" t="str">
        <f>IFERROR(VLOOKUP(Table22[[#This Row],[Multiple School Moves (3+)]],'Lookup Values'!$AI$1:$AJ$3,2,FALSE),"0")</f>
        <v>0</v>
      </c>
      <c r="CW82" s="127" t="str">
        <f>IFERROR(VLOOKUP(Table22[[#This Row],[Pregnancy]],'Lookup Values'!$AK$1:$AL$3,2,FALSE),"0")</f>
        <v>0</v>
      </c>
      <c r="CX82" s="127" t="str">
        <f>IFERROR(VLOOKUP(Table22[[#This Row],[Young Parent]],'Lookup Values'!$AM$1:$AN$3,2,FALSE),"0")</f>
        <v>0</v>
      </c>
      <c r="CY82" s="127" t="str">
        <f>IFERROR(VLOOKUP(Table22[[#This Row],[Young Carer]],'Lookup Values'!$AO$1:$AP$3,2,FALSE),"0")</f>
        <v>0</v>
      </c>
      <c r="CZ82" s="127" t="str">
        <f>IFERROR(VLOOKUP(Table22[[#This Row],[CAMHS Involvement]],'Lookup Values'!$AQ$1:$AR$3,2,FALSE),"0")</f>
        <v>0</v>
      </c>
      <c r="DA82" s="127" t="str">
        <f>IFERROR(VLOOKUP(Table22[[#This Row],[Health Condition]],'Lookup Values'!$AS$1:$AT$3,2,FALSE),"0")</f>
        <v>0</v>
      </c>
      <c r="DB82" s="127" t="str">
        <f>IFERROR(VLOOKUP(Table22[[#This Row],[Substance Misuse ]],'Lookup Values'!$AU$1:$AV$3,2,FALSE),"0")</f>
        <v>0</v>
      </c>
      <c r="DC82" s="127" t="str">
        <f>IFERROR(VLOOKUP(Table22[[#This Row],[YOT supervision]],'Lookup Values'!$AW$1:$AX$3,2,FALSE),"0")</f>
        <v>0</v>
      </c>
      <c r="DD82" s="127" t="str">
        <f>IFERROR(VLOOKUP(Table22[[#This Row],[Previous YOT supervision]],'Lookup Values'!$AY$1:$AZ$3,2,FALSE),"0")</f>
        <v>0</v>
      </c>
      <c r="DE82" s="127" t="str">
        <f>IFERROR(VLOOKUP(Table22[[#This Row],[Custody]],'Lookup Values'!$BA$1:$BB$3,2,FALSE),"0")</f>
        <v>0</v>
      </c>
      <c r="DF82" s="127" t="str">
        <f>IFERROR(VLOOKUP(Table22[[#This Row],[KS2 Eng &amp; Maths Ability Profile HAP/MAP/LAP]],'Lookup Values'!$BC$1:$BD$4,2,FALSE),"0")</f>
        <v>0</v>
      </c>
      <c r="DG82" s="127" t="str">
        <f>IFERROR(VLOOKUP(Table22[[#This Row],[Intended Post 16 Destination]],'Lookup Values'!$BG$1:$BH$12,2,FALSE),"0")</f>
        <v>0</v>
      </c>
      <c r="DH82" s="127" t="str">
        <f>IFERROR(VLOOKUP(Table22[[#This Row],[Application submitted (Y/N or number of applications)]],'Lookup Values'!$BI$1:$BJ$3,2,FALSE),"0")</f>
        <v>0</v>
      </c>
      <c r="DI82" s="127" t="str">
        <f>IFERROR(VLOOKUP(Table22[[#This Row],[Provider Name]],'Lookup Values'!$BK$1:$BL$3,2,FALSE),"0")</f>
        <v>0</v>
      </c>
      <c r="DJ82" s="112"/>
      <c r="DK82" s="127" t="str">
        <f>IFERROR(VLOOKUP(Table22[[#This Row],[Offer received (Y/N)]],'Lookup Values'!$BM$1:$BN$3,2,FALSE),"0")</f>
        <v>0</v>
      </c>
      <c r="DL82" s="127" t="str">
        <f>IFERROR(VLOOKUP(Table22[[#This Row],[Poor Behaviour / Attitude / Motivation]],'Lookup Values'!$BO$1:$BP$4,2,FALSE),"0")</f>
        <v>0</v>
      </c>
      <c r="DM82" s="127" t="str">
        <f>IFERROR(VLOOKUP(Table22[[#This Row],[Other known risk factors (1)]],'Lookup Values'!$BQ$1:$BR$10,2,FALSE),"0")</f>
        <v>0</v>
      </c>
      <c r="DN82" s="128" t="str">
        <f>IFERROR(VLOOKUP(Table22[[#This Row],[Other known risk factors (2)]],'Lookup Values'!$BQ$1:$BR$10,2,FALSE),"0")</f>
        <v>0</v>
      </c>
      <c r="DO82" s="127">
        <f>SUM(Table35[[#This Row],[Gender Score]:[Other known risk factors (2) Score]])</f>
        <v>0</v>
      </c>
      <c r="DP82" s="131" t="str">
        <f>CONCATENATE(Table22[[#This Row],[Generated RONI]],Table22[[#This Row],[School RONI]])</f>
        <v>Very Low</v>
      </c>
      <c r="DQ82" s="106"/>
      <c r="DR82" s="106"/>
      <c r="DS82" s="106"/>
      <c r="DT82" s="106"/>
      <c r="DU82" s="106"/>
      <c r="DV82" s="106"/>
      <c r="DW82" s="106"/>
      <c r="DX82" s="106"/>
      <c r="DY82" s="106"/>
      <c r="DZ82" s="106"/>
      <c r="EA82" s="106"/>
      <c r="EB82" s="106"/>
      <c r="EC82" s="106"/>
      <c r="ED82" s="106"/>
      <c r="EE82" s="106"/>
      <c r="EF82" s="106"/>
      <c r="EG82" s="106"/>
    </row>
    <row r="83" spans="1:137" ht="13" x14ac:dyDescent="0.3">
      <c r="A83" s="118"/>
      <c r="B83" s="126"/>
      <c r="C83" s="119"/>
      <c r="D83" s="119"/>
      <c r="E83" s="119"/>
      <c r="F83" s="119"/>
      <c r="G83" s="119"/>
      <c r="H83" s="120"/>
      <c r="I83" s="101"/>
      <c r="J83" s="121"/>
      <c r="K83" s="101"/>
      <c r="L83" s="101"/>
      <c r="M83" s="121"/>
      <c r="N83" s="120"/>
      <c r="O83" s="121"/>
      <c r="P83" s="140"/>
      <c r="Q83" s="140"/>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3"/>
      <c r="AS83" s="123"/>
      <c r="AT83" s="123"/>
      <c r="AU83" s="139" t="str">
        <f>VLOOKUP(Table35[[#This Row],[Risk Rating Score]],'Lookup Values'!$BS$1:$BT$34,2)</f>
        <v>Very Low</v>
      </c>
      <c r="AV83" s="101"/>
      <c r="AW83" s="139" t="str">
        <f>IFERROR(VLOOKUP(Table35[[#This Row],[RONI Match]],'Lookup Values'!$BU$2:$BV$26,2,FALSE),"")</f>
        <v/>
      </c>
      <c r="AX83" s="141"/>
      <c r="AY83" s="101"/>
      <c r="AZ83" s="123"/>
      <c r="BA83" s="119"/>
      <c r="BB83" s="119"/>
      <c r="BC83" s="119"/>
      <c r="BD83" s="119"/>
      <c r="BE83" s="119"/>
      <c r="BF83" s="119"/>
      <c r="BG83" s="119"/>
      <c r="BH83" s="119"/>
      <c r="BI83" s="122"/>
      <c r="BJ83" s="121"/>
      <c r="BK83" s="121"/>
      <c r="BL83" s="122"/>
      <c r="BM83" s="123"/>
      <c r="BN83" s="106"/>
      <c r="BO83" s="106"/>
      <c r="BP83" s="106"/>
      <c r="BQ83" s="106"/>
      <c r="BR83" s="106"/>
      <c r="BS83" s="106"/>
      <c r="BT83" s="106"/>
      <c r="BU83" s="106"/>
      <c r="BV83" s="106"/>
      <c r="BW83" s="106"/>
      <c r="BX83" s="106"/>
      <c r="BY83" s="106"/>
      <c r="BZ83" s="106"/>
      <c r="CA83" s="106"/>
      <c r="CB83" s="106"/>
      <c r="CC83" s="127" t="str">
        <f>IFERROR(VLOOKUP(Table22[[#This Row],[Gender]],'Lookup Values'!$A$1:$B$5,2,FALSE),"0")</f>
        <v>0</v>
      </c>
      <c r="CD83" s="112"/>
      <c r="CE83" s="127" t="str">
        <f>IFERROR(VLOOKUP(Table22[[#This Row],[Year Group]],'Lookup Values'!$C$1:$D$9,2,FALSE),"0")</f>
        <v>0</v>
      </c>
      <c r="CF83" s="127" t="str">
        <f>IFERROR(VLOOKUP(Table22[[#This Row],[School]],'Lookup Values'!$E$1:$E$22,2,FALSE),"0")</f>
        <v>0</v>
      </c>
      <c r="CG83" s="127" t="str">
        <f>IFERROR(VLOOKUP(Table22[[#This Row],[Attending PRU / AP]],'Lookup Values'!$G$1:$H$3,2,FALSE),"0")</f>
        <v>0</v>
      </c>
      <c r="CH83" s="127" t="str">
        <f>IFERROR(VLOOKUP(Table22[[#This Row],[EHE]],'Lookup Values'!$I$1:$J$3,2,FALSE),"0")</f>
        <v>0</v>
      </c>
      <c r="CI83" s="127" t="str">
        <f>IFERROR(VLOOKUP(Table22[[#This Row],[CME]],'Lookup Values'!$K$1:$L$3,2,FALSE),"0")</f>
        <v>0</v>
      </c>
      <c r="CJ83" s="129" t="str">
        <f>IFERROR(VLOOKUP(Table22[[#This Row],[Ethnicity]],'Ethnicity codes'!$H$1:$J$101,3,FALSE),"")</f>
        <v/>
      </c>
      <c r="CK83" s="127" t="str">
        <f>IFERROR(VLOOKUP(Table35[[#This Row],[Ethnicity2]],'Lookup Values'!$M$1:$N$23,2,FALSE),"0")</f>
        <v>0</v>
      </c>
      <c r="CL83" s="127" t="str">
        <f>IFERROR(VLOOKUP(Table35[[#This Row],[Ethnicity2]],'Lookup Values'!$O$1:$P$3,2,FALSE),"0")</f>
        <v>0</v>
      </c>
      <c r="CM83" s="127" t="str">
        <f>IFERROR(VLOOKUP(Table22[[#This Row],[EAL]],'Lookup Values'!$Q$1:$R$3,2,FALSE),"0")</f>
        <v>0</v>
      </c>
      <c r="CN83" s="127" t="str">
        <f>IFERROR(VLOOKUP(Table22[[#This Row],[SEND]],'Lookup Values'!$S$1:$T$6,2,FALSE),"0")</f>
        <v>0</v>
      </c>
      <c r="CO83" s="127" t="str">
        <f>IFERROR(VLOOKUP(Table22[[#This Row],[Pupil Premium]],'Lookup Values'!$U$1:$V$3,2,FALSE),"0")</f>
        <v>0</v>
      </c>
      <c r="CP83" s="127" t="str">
        <f>IFERROR(VLOOKUP(Table22[[#This Row],[LAC / Care Leaver]],'Lookup Values'!$W$1:$X$3,2,FALSE),"0")</f>
        <v>0</v>
      </c>
      <c r="CQ83" s="127" t="str">
        <f>IFERROR(VLOOKUP(Table22[[#This Row],[CP / CIN]],'Lookup Values'!$Y$1:$Z$3,2,FALSE),"0")</f>
        <v>0</v>
      </c>
      <c r="CR83" s="127" t="str">
        <f>IFERROR(VLOOKUP(Table22[[#This Row],[Early Help Referral]],'Lookup Values'!$Y$1:$Z$3,2,FALSE),"0")</f>
        <v>0</v>
      </c>
      <c r="CS83" s="127" t="str">
        <f>IFERROR(VLOOKUP(Table22[[#This Row],[Social Worker]],'Lookup Values'!$Y$1:$Z$3,2,FALSE),"0")</f>
        <v>0</v>
      </c>
      <c r="CT83" s="127" t="str">
        <f>IFERROR(VLOOKUP(Table22[[#This Row],[Exclusion]],'Lookup Values'!$AE$1:$AF$5,2,FALSE),"0")</f>
        <v>0</v>
      </c>
      <c r="CU83" s="127" t="str">
        <f>IFERROR(VLOOKUP(Table22[[#This Row],[Attendance / Absence (&lt;90% PA / &lt;50% SA)]],'Lookup Values'!$AG$1:$AH$4,2,FALSE),"0")</f>
        <v>0</v>
      </c>
      <c r="CV83" s="127" t="str">
        <f>IFERROR(VLOOKUP(Table22[[#This Row],[Multiple School Moves (3+)]],'Lookup Values'!$AI$1:$AJ$3,2,FALSE),"0")</f>
        <v>0</v>
      </c>
      <c r="CW83" s="127" t="str">
        <f>IFERROR(VLOOKUP(Table22[[#This Row],[Pregnancy]],'Lookup Values'!$AK$1:$AL$3,2,FALSE),"0")</f>
        <v>0</v>
      </c>
      <c r="CX83" s="127" t="str">
        <f>IFERROR(VLOOKUP(Table22[[#This Row],[Young Parent]],'Lookup Values'!$AM$1:$AN$3,2,FALSE),"0")</f>
        <v>0</v>
      </c>
      <c r="CY83" s="127" t="str">
        <f>IFERROR(VLOOKUP(Table22[[#This Row],[Young Carer]],'Lookup Values'!$AO$1:$AP$3,2,FALSE),"0")</f>
        <v>0</v>
      </c>
      <c r="CZ83" s="127" t="str">
        <f>IFERROR(VLOOKUP(Table22[[#This Row],[CAMHS Involvement]],'Lookup Values'!$AQ$1:$AR$3,2,FALSE),"0")</f>
        <v>0</v>
      </c>
      <c r="DA83" s="127" t="str">
        <f>IFERROR(VLOOKUP(Table22[[#This Row],[Health Condition]],'Lookup Values'!$AS$1:$AT$3,2,FALSE),"0")</f>
        <v>0</v>
      </c>
      <c r="DB83" s="127" t="str">
        <f>IFERROR(VLOOKUP(Table22[[#This Row],[Substance Misuse ]],'Lookup Values'!$AU$1:$AV$3,2,FALSE),"0")</f>
        <v>0</v>
      </c>
      <c r="DC83" s="127" t="str">
        <f>IFERROR(VLOOKUP(Table22[[#This Row],[YOT supervision]],'Lookup Values'!$AW$1:$AX$3,2,FALSE),"0")</f>
        <v>0</v>
      </c>
      <c r="DD83" s="127" t="str">
        <f>IFERROR(VLOOKUP(Table22[[#This Row],[Previous YOT supervision]],'Lookup Values'!$AY$1:$AZ$3,2,FALSE),"0")</f>
        <v>0</v>
      </c>
      <c r="DE83" s="127" t="str">
        <f>IFERROR(VLOOKUP(Table22[[#This Row],[Custody]],'Lookup Values'!$BA$1:$BB$3,2,FALSE),"0")</f>
        <v>0</v>
      </c>
      <c r="DF83" s="127" t="str">
        <f>IFERROR(VLOOKUP(Table22[[#This Row],[KS2 Eng &amp; Maths Ability Profile HAP/MAP/LAP]],'Lookup Values'!$BC$1:$BD$4,2,FALSE),"0")</f>
        <v>0</v>
      </c>
      <c r="DG83" s="127" t="str">
        <f>IFERROR(VLOOKUP(Table22[[#This Row],[Intended Post 16 Destination]],'Lookup Values'!$BG$1:$BH$12,2,FALSE),"0")</f>
        <v>0</v>
      </c>
      <c r="DH83" s="127" t="str">
        <f>IFERROR(VLOOKUP(Table22[[#This Row],[Application submitted (Y/N or number of applications)]],'Lookup Values'!$BI$1:$BJ$3,2,FALSE),"0")</f>
        <v>0</v>
      </c>
      <c r="DI83" s="127" t="str">
        <f>IFERROR(VLOOKUP(Table22[[#This Row],[Provider Name]],'Lookup Values'!$BK$1:$BL$3,2,FALSE),"0")</f>
        <v>0</v>
      </c>
      <c r="DJ83" s="112"/>
      <c r="DK83" s="127" t="str">
        <f>IFERROR(VLOOKUP(Table22[[#This Row],[Offer received (Y/N)]],'Lookup Values'!$BM$1:$BN$3,2,FALSE),"0")</f>
        <v>0</v>
      </c>
      <c r="DL83" s="127" t="str">
        <f>IFERROR(VLOOKUP(Table22[[#This Row],[Poor Behaviour / Attitude / Motivation]],'Lookup Values'!$BO$1:$BP$4,2,FALSE),"0")</f>
        <v>0</v>
      </c>
      <c r="DM83" s="127" t="str">
        <f>IFERROR(VLOOKUP(Table22[[#This Row],[Other known risk factors (1)]],'Lookup Values'!$BQ$1:$BR$10,2,FALSE),"0")</f>
        <v>0</v>
      </c>
      <c r="DN83" s="128" t="str">
        <f>IFERROR(VLOOKUP(Table22[[#This Row],[Other known risk factors (2)]],'Lookup Values'!$BQ$1:$BR$10,2,FALSE),"0")</f>
        <v>0</v>
      </c>
      <c r="DO83" s="127">
        <f>SUM(Table35[[#This Row],[Gender Score]:[Other known risk factors (2) Score]])</f>
        <v>0</v>
      </c>
      <c r="DP83" s="131" t="str">
        <f>CONCATENATE(Table22[[#This Row],[Generated RONI]],Table22[[#This Row],[School RONI]])</f>
        <v>Very Low</v>
      </c>
      <c r="DQ83" s="106"/>
      <c r="DR83" s="106"/>
      <c r="DS83" s="106"/>
      <c r="DT83" s="106"/>
      <c r="DU83" s="106"/>
      <c r="DV83" s="106"/>
      <c r="DW83" s="106"/>
      <c r="DX83" s="106"/>
      <c r="DY83" s="106"/>
      <c r="DZ83" s="106"/>
      <c r="EA83" s="106"/>
      <c r="EB83" s="106"/>
      <c r="EC83" s="106"/>
      <c r="ED83" s="106"/>
      <c r="EE83" s="106"/>
      <c r="EF83" s="106"/>
      <c r="EG83" s="106"/>
    </row>
    <row r="84" spans="1:137" ht="13" x14ac:dyDescent="0.3">
      <c r="A84" s="118"/>
      <c r="B84" s="126"/>
      <c r="C84" s="119"/>
      <c r="D84" s="119"/>
      <c r="E84" s="119"/>
      <c r="F84" s="119"/>
      <c r="G84" s="119"/>
      <c r="H84" s="120"/>
      <c r="I84" s="101"/>
      <c r="J84" s="121"/>
      <c r="K84" s="101"/>
      <c r="L84" s="101"/>
      <c r="M84" s="121"/>
      <c r="N84" s="120"/>
      <c r="O84" s="121"/>
      <c r="P84" s="140"/>
      <c r="Q84" s="140"/>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3"/>
      <c r="AS84" s="123"/>
      <c r="AT84" s="123"/>
      <c r="AU84" s="139" t="str">
        <f>VLOOKUP(Table35[[#This Row],[Risk Rating Score]],'Lookup Values'!$BS$1:$BT$34,2)</f>
        <v>Very Low</v>
      </c>
      <c r="AV84" s="101"/>
      <c r="AW84" s="139" t="str">
        <f>IFERROR(VLOOKUP(Table35[[#This Row],[RONI Match]],'Lookup Values'!$BU$2:$BV$26,2,FALSE),"")</f>
        <v/>
      </c>
      <c r="AX84" s="141"/>
      <c r="AY84" s="101"/>
      <c r="AZ84" s="123"/>
      <c r="BA84" s="119"/>
      <c r="BB84" s="119"/>
      <c r="BC84" s="119"/>
      <c r="BD84" s="119"/>
      <c r="BE84" s="119"/>
      <c r="BF84" s="119"/>
      <c r="BG84" s="119"/>
      <c r="BH84" s="119"/>
      <c r="BI84" s="122"/>
      <c r="BJ84" s="121"/>
      <c r="BK84" s="121"/>
      <c r="BL84" s="122"/>
      <c r="BM84" s="123"/>
      <c r="BN84" s="106"/>
      <c r="BO84" s="106"/>
      <c r="BP84" s="106"/>
      <c r="BQ84" s="106"/>
      <c r="BR84" s="106"/>
      <c r="BS84" s="106"/>
      <c r="BT84" s="106"/>
      <c r="BU84" s="106"/>
      <c r="BV84" s="106"/>
      <c r="BW84" s="106"/>
      <c r="BX84" s="106"/>
      <c r="BY84" s="106"/>
      <c r="BZ84" s="106"/>
      <c r="CA84" s="106"/>
      <c r="CB84" s="106"/>
      <c r="CC84" s="127" t="str">
        <f>IFERROR(VLOOKUP(Table22[[#This Row],[Gender]],'Lookup Values'!$A$1:$B$5,2,FALSE),"0")</f>
        <v>0</v>
      </c>
      <c r="CD84" s="112"/>
      <c r="CE84" s="127" t="str">
        <f>IFERROR(VLOOKUP(Table22[[#This Row],[Year Group]],'Lookup Values'!$C$1:$D$9,2,FALSE),"0")</f>
        <v>0</v>
      </c>
      <c r="CF84" s="127" t="str">
        <f>IFERROR(VLOOKUP(Table22[[#This Row],[School]],'Lookup Values'!$E$1:$E$22,2,FALSE),"0")</f>
        <v>0</v>
      </c>
      <c r="CG84" s="127" t="str">
        <f>IFERROR(VLOOKUP(Table22[[#This Row],[Attending PRU / AP]],'Lookup Values'!$G$1:$H$3,2,FALSE),"0")</f>
        <v>0</v>
      </c>
      <c r="CH84" s="127" t="str">
        <f>IFERROR(VLOOKUP(Table22[[#This Row],[EHE]],'Lookup Values'!$I$1:$J$3,2,FALSE),"0")</f>
        <v>0</v>
      </c>
      <c r="CI84" s="127" t="str">
        <f>IFERROR(VLOOKUP(Table22[[#This Row],[CME]],'Lookup Values'!$K$1:$L$3,2,FALSE),"0")</f>
        <v>0</v>
      </c>
      <c r="CJ84" s="129" t="str">
        <f>IFERROR(VLOOKUP(Table22[[#This Row],[Ethnicity]],'Ethnicity codes'!$H$1:$J$101,3,FALSE),"")</f>
        <v/>
      </c>
      <c r="CK84" s="127" t="str">
        <f>IFERROR(VLOOKUP(Table35[[#This Row],[Ethnicity2]],'Lookup Values'!$M$1:$N$23,2,FALSE),"0")</f>
        <v>0</v>
      </c>
      <c r="CL84" s="127" t="str">
        <f>IFERROR(VLOOKUP(Table35[[#This Row],[Ethnicity2]],'Lookup Values'!$O$1:$P$3,2,FALSE),"0")</f>
        <v>0</v>
      </c>
      <c r="CM84" s="127" t="str">
        <f>IFERROR(VLOOKUP(Table22[[#This Row],[EAL]],'Lookup Values'!$Q$1:$R$3,2,FALSE),"0")</f>
        <v>0</v>
      </c>
      <c r="CN84" s="127" t="str">
        <f>IFERROR(VLOOKUP(Table22[[#This Row],[SEND]],'Lookup Values'!$S$1:$T$6,2,FALSE),"0")</f>
        <v>0</v>
      </c>
      <c r="CO84" s="127" t="str">
        <f>IFERROR(VLOOKUP(Table22[[#This Row],[Pupil Premium]],'Lookup Values'!$U$1:$V$3,2,FALSE),"0")</f>
        <v>0</v>
      </c>
      <c r="CP84" s="127" t="str">
        <f>IFERROR(VLOOKUP(Table22[[#This Row],[LAC / Care Leaver]],'Lookup Values'!$W$1:$X$3,2,FALSE),"0")</f>
        <v>0</v>
      </c>
      <c r="CQ84" s="127" t="str">
        <f>IFERROR(VLOOKUP(Table22[[#This Row],[CP / CIN]],'Lookup Values'!$Y$1:$Z$3,2,FALSE),"0")</f>
        <v>0</v>
      </c>
      <c r="CR84" s="127" t="str">
        <f>IFERROR(VLOOKUP(Table22[[#This Row],[Early Help Referral]],'Lookup Values'!$Y$1:$Z$3,2,FALSE),"0")</f>
        <v>0</v>
      </c>
      <c r="CS84" s="127" t="str">
        <f>IFERROR(VLOOKUP(Table22[[#This Row],[Social Worker]],'Lookup Values'!$Y$1:$Z$3,2,FALSE),"0")</f>
        <v>0</v>
      </c>
      <c r="CT84" s="127" t="str">
        <f>IFERROR(VLOOKUP(Table22[[#This Row],[Exclusion]],'Lookup Values'!$AE$1:$AF$5,2,FALSE),"0")</f>
        <v>0</v>
      </c>
      <c r="CU84" s="127" t="str">
        <f>IFERROR(VLOOKUP(Table22[[#This Row],[Attendance / Absence (&lt;90% PA / &lt;50% SA)]],'Lookup Values'!$AG$1:$AH$4,2,FALSE),"0")</f>
        <v>0</v>
      </c>
      <c r="CV84" s="127" t="str">
        <f>IFERROR(VLOOKUP(Table22[[#This Row],[Multiple School Moves (3+)]],'Lookup Values'!$AI$1:$AJ$3,2,FALSE),"0")</f>
        <v>0</v>
      </c>
      <c r="CW84" s="127" t="str">
        <f>IFERROR(VLOOKUP(Table22[[#This Row],[Pregnancy]],'Lookup Values'!$AK$1:$AL$3,2,FALSE),"0")</f>
        <v>0</v>
      </c>
      <c r="CX84" s="127" t="str">
        <f>IFERROR(VLOOKUP(Table22[[#This Row],[Young Parent]],'Lookup Values'!$AM$1:$AN$3,2,FALSE),"0")</f>
        <v>0</v>
      </c>
      <c r="CY84" s="127" t="str">
        <f>IFERROR(VLOOKUP(Table22[[#This Row],[Young Carer]],'Lookup Values'!$AO$1:$AP$3,2,FALSE),"0")</f>
        <v>0</v>
      </c>
      <c r="CZ84" s="127" t="str">
        <f>IFERROR(VLOOKUP(Table22[[#This Row],[CAMHS Involvement]],'Lookup Values'!$AQ$1:$AR$3,2,FALSE),"0")</f>
        <v>0</v>
      </c>
      <c r="DA84" s="127" t="str">
        <f>IFERROR(VLOOKUP(Table22[[#This Row],[Health Condition]],'Lookup Values'!$AS$1:$AT$3,2,FALSE),"0")</f>
        <v>0</v>
      </c>
      <c r="DB84" s="127" t="str">
        <f>IFERROR(VLOOKUP(Table22[[#This Row],[Substance Misuse ]],'Lookup Values'!$AU$1:$AV$3,2,FALSE),"0")</f>
        <v>0</v>
      </c>
      <c r="DC84" s="127" t="str">
        <f>IFERROR(VLOOKUP(Table22[[#This Row],[YOT supervision]],'Lookup Values'!$AW$1:$AX$3,2,FALSE),"0")</f>
        <v>0</v>
      </c>
      <c r="DD84" s="127" t="str">
        <f>IFERROR(VLOOKUP(Table22[[#This Row],[Previous YOT supervision]],'Lookup Values'!$AY$1:$AZ$3,2,FALSE),"0")</f>
        <v>0</v>
      </c>
      <c r="DE84" s="127" t="str">
        <f>IFERROR(VLOOKUP(Table22[[#This Row],[Custody]],'Lookup Values'!$BA$1:$BB$3,2,FALSE),"0")</f>
        <v>0</v>
      </c>
      <c r="DF84" s="127" t="str">
        <f>IFERROR(VLOOKUP(Table22[[#This Row],[KS2 Eng &amp; Maths Ability Profile HAP/MAP/LAP]],'Lookup Values'!$BC$1:$BD$4,2,FALSE),"0")</f>
        <v>0</v>
      </c>
      <c r="DG84" s="127" t="str">
        <f>IFERROR(VLOOKUP(Table22[[#This Row],[Intended Post 16 Destination]],'Lookup Values'!$BG$1:$BH$12,2,FALSE),"0")</f>
        <v>0</v>
      </c>
      <c r="DH84" s="127" t="str">
        <f>IFERROR(VLOOKUP(Table22[[#This Row],[Application submitted (Y/N or number of applications)]],'Lookup Values'!$BI$1:$BJ$3,2,FALSE),"0")</f>
        <v>0</v>
      </c>
      <c r="DI84" s="127" t="str">
        <f>IFERROR(VLOOKUP(Table22[[#This Row],[Provider Name]],'Lookup Values'!$BK$1:$BL$3,2,FALSE),"0")</f>
        <v>0</v>
      </c>
      <c r="DJ84" s="112"/>
      <c r="DK84" s="127" t="str">
        <f>IFERROR(VLOOKUP(Table22[[#This Row],[Offer received (Y/N)]],'Lookup Values'!$BM$1:$BN$3,2,FALSE),"0")</f>
        <v>0</v>
      </c>
      <c r="DL84" s="127" t="str">
        <f>IFERROR(VLOOKUP(Table22[[#This Row],[Poor Behaviour / Attitude / Motivation]],'Lookup Values'!$BO$1:$BP$4,2,FALSE),"0")</f>
        <v>0</v>
      </c>
      <c r="DM84" s="127" t="str">
        <f>IFERROR(VLOOKUP(Table22[[#This Row],[Other known risk factors (1)]],'Lookup Values'!$BQ$1:$BR$10,2,FALSE),"0")</f>
        <v>0</v>
      </c>
      <c r="DN84" s="128" t="str">
        <f>IFERROR(VLOOKUP(Table22[[#This Row],[Other known risk factors (2)]],'Lookup Values'!$BQ$1:$BR$10,2,FALSE),"0")</f>
        <v>0</v>
      </c>
      <c r="DO84" s="127">
        <f>SUM(Table35[[#This Row],[Gender Score]:[Other known risk factors (2) Score]])</f>
        <v>0</v>
      </c>
      <c r="DP84" s="131" t="str">
        <f>CONCATENATE(Table22[[#This Row],[Generated RONI]],Table22[[#This Row],[School RONI]])</f>
        <v>Very Low</v>
      </c>
      <c r="DQ84" s="106"/>
      <c r="DR84" s="106"/>
      <c r="DS84" s="106"/>
      <c r="DT84" s="106"/>
      <c r="DU84" s="106"/>
      <c r="DV84" s="106"/>
      <c r="DW84" s="106"/>
      <c r="DX84" s="106"/>
      <c r="DY84" s="106"/>
      <c r="DZ84" s="106"/>
      <c r="EA84" s="106"/>
      <c r="EB84" s="106"/>
      <c r="EC84" s="106"/>
      <c r="ED84" s="106"/>
      <c r="EE84" s="106"/>
      <c r="EF84" s="106"/>
      <c r="EG84" s="106"/>
    </row>
    <row r="85" spans="1:137" ht="13" x14ac:dyDescent="0.3">
      <c r="A85" s="118"/>
      <c r="B85" s="126"/>
      <c r="C85" s="119"/>
      <c r="D85" s="119"/>
      <c r="E85" s="119"/>
      <c r="F85" s="119"/>
      <c r="G85" s="119"/>
      <c r="H85" s="120"/>
      <c r="I85" s="101"/>
      <c r="J85" s="121"/>
      <c r="K85" s="101"/>
      <c r="L85" s="101"/>
      <c r="M85" s="121"/>
      <c r="N85" s="120"/>
      <c r="O85" s="121"/>
      <c r="P85" s="140"/>
      <c r="Q85" s="140"/>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3"/>
      <c r="AS85" s="123"/>
      <c r="AT85" s="123"/>
      <c r="AU85" s="139" t="str">
        <f>VLOOKUP(Table35[[#This Row],[Risk Rating Score]],'Lookup Values'!$BS$1:$BT$34,2)</f>
        <v>Very Low</v>
      </c>
      <c r="AV85" s="101"/>
      <c r="AW85" s="139" t="str">
        <f>IFERROR(VLOOKUP(Table35[[#This Row],[RONI Match]],'Lookup Values'!$BU$2:$BV$26,2,FALSE),"")</f>
        <v/>
      </c>
      <c r="AX85" s="141"/>
      <c r="AY85" s="101"/>
      <c r="AZ85" s="123"/>
      <c r="BA85" s="119"/>
      <c r="BB85" s="119"/>
      <c r="BC85" s="119"/>
      <c r="BD85" s="119"/>
      <c r="BE85" s="119"/>
      <c r="BF85" s="119"/>
      <c r="BG85" s="119"/>
      <c r="BH85" s="119"/>
      <c r="BI85" s="122"/>
      <c r="BJ85" s="121"/>
      <c r="BK85" s="121"/>
      <c r="BL85" s="122"/>
      <c r="BM85" s="123"/>
      <c r="BN85" s="106"/>
      <c r="BO85" s="106"/>
      <c r="BP85" s="106"/>
      <c r="BQ85" s="106"/>
      <c r="BR85" s="106"/>
      <c r="BS85" s="106"/>
      <c r="BT85" s="106"/>
      <c r="BU85" s="106"/>
      <c r="BV85" s="106"/>
      <c r="BW85" s="106"/>
      <c r="BX85" s="106"/>
      <c r="BY85" s="106"/>
      <c r="BZ85" s="106"/>
      <c r="CA85" s="106"/>
      <c r="CB85" s="106"/>
      <c r="CC85" s="127" t="str">
        <f>IFERROR(VLOOKUP(Table22[[#This Row],[Gender]],'Lookup Values'!$A$1:$B$5,2,FALSE),"0")</f>
        <v>0</v>
      </c>
      <c r="CD85" s="112"/>
      <c r="CE85" s="127" t="str">
        <f>IFERROR(VLOOKUP(Table22[[#This Row],[Year Group]],'Lookup Values'!$C$1:$D$9,2,FALSE),"0")</f>
        <v>0</v>
      </c>
      <c r="CF85" s="127" t="str">
        <f>IFERROR(VLOOKUP(Table22[[#This Row],[School]],'Lookup Values'!$E$1:$E$22,2,FALSE),"0")</f>
        <v>0</v>
      </c>
      <c r="CG85" s="127" t="str">
        <f>IFERROR(VLOOKUP(Table22[[#This Row],[Attending PRU / AP]],'Lookup Values'!$G$1:$H$3,2,FALSE),"0")</f>
        <v>0</v>
      </c>
      <c r="CH85" s="127" t="str">
        <f>IFERROR(VLOOKUP(Table22[[#This Row],[EHE]],'Lookup Values'!$I$1:$J$3,2,FALSE),"0")</f>
        <v>0</v>
      </c>
      <c r="CI85" s="127" t="str">
        <f>IFERROR(VLOOKUP(Table22[[#This Row],[CME]],'Lookup Values'!$K$1:$L$3,2,FALSE),"0")</f>
        <v>0</v>
      </c>
      <c r="CJ85" s="129" t="str">
        <f>IFERROR(VLOOKUP(Table22[[#This Row],[Ethnicity]],'Ethnicity codes'!$H$1:$J$101,3,FALSE),"")</f>
        <v/>
      </c>
      <c r="CK85" s="127" t="str">
        <f>IFERROR(VLOOKUP(Table35[[#This Row],[Ethnicity2]],'Lookup Values'!$M$1:$N$23,2,FALSE),"0")</f>
        <v>0</v>
      </c>
      <c r="CL85" s="127" t="str">
        <f>IFERROR(VLOOKUP(Table35[[#This Row],[Ethnicity2]],'Lookup Values'!$O$1:$P$3,2,FALSE),"0")</f>
        <v>0</v>
      </c>
      <c r="CM85" s="127" t="str">
        <f>IFERROR(VLOOKUP(Table22[[#This Row],[EAL]],'Lookup Values'!$Q$1:$R$3,2,FALSE),"0")</f>
        <v>0</v>
      </c>
      <c r="CN85" s="127" t="str">
        <f>IFERROR(VLOOKUP(Table22[[#This Row],[SEND]],'Lookup Values'!$S$1:$T$6,2,FALSE),"0")</f>
        <v>0</v>
      </c>
      <c r="CO85" s="127" t="str">
        <f>IFERROR(VLOOKUP(Table22[[#This Row],[Pupil Premium]],'Lookup Values'!$U$1:$V$3,2,FALSE),"0")</f>
        <v>0</v>
      </c>
      <c r="CP85" s="127" t="str">
        <f>IFERROR(VLOOKUP(Table22[[#This Row],[LAC / Care Leaver]],'Lookup Values'!$W$1:$X$3,2,FALSE),"0")</f>
        <v>0</v>
      </c>
      <c r="CQ85" s="127" t="str">
        <f>IFERROR(VLOOKUP(Table22[[#This Row],[CP / CIN]],'Lookup Values'!$Y$1:$Z$3,2,FALSE),"0")</f>
        <v>0</v>
      </c>
      <c r="CR85" s="127" t="str">
        <f>IFERROR(VLOOKUP(Table22[[#This Row],[Early Help Referral]],'Lookup Values'!$Y$1:$Z$3,2,FALSE),"0")</f>
        <v>0</v>
      </c>
      <c r="CS85" s="127" t="str">
        <f>IFERROR(VLOOKUP(Table22[[#This Row],[Social Worker]],'Lookup Values'!$Y$1:$Z$3,2,FALSE),"0")</f>
        <v>0</v>
      </c>
      <c r="CT85" s="127" t="str">
        <f>IFERROR(VLOOKUP(Table22[[#This Row],[Exclusion]],'Lookup Values'!$AE$1:$AF$5,2,FALSE),"0")</f>
        <v>0</v>
      </c>
      <c r="CU85" s="127" t="str">
        <f>IFERROR(VLOOKUP(Table22[[#This Row],[Attendance / Absence (&lt;90% PA / &lt;50% SA)]],'Lookup Values'!$AG$1:$AH$4,2,FALSE),"0")</f>
        <v>0</v>
      </c>
      <c r="CV85" s="127" t="str">
        <f>IFERROR(VLOOKUP(Table22[[#This Row],[Multiple School Moves (3+)]],'Lookup Values'!$AI$1:$AJ$3,2,FALSE),"0")</f>
        <v>0</v>
      </c>
      <c r="CW85" s="127" t="str">
        <f>IFERROR(VLOOKUP(Table22[[#This Row],[Pregnancy]],'Lookup Values'!$AK$1:$AL$3,2,FALSE),"0")</f>
        <v>0</v>
      </c>
      <c r="CX85" s="127" t="str">
        <f>IFERROR(VLOOKUP(Table22[[#This Row],[Young Parent]],'Lookup Values'!$AM$1:$AN$3,2,FALSE),"0")</f>
        <v>0</v>
      </c>
      <c r="CY85" s="127" t="str">
        <f>IFERROR(VLOOKUP(Table22[[#This Row],[Young Carer]],'Lookup Values'!$AO$1:$AP$3,2,FALSE),"0")</f>
        <v>0</v>
      </c>
      <c r="CZ85" s="127" t="str">
        <f>IFERROR(VLOOKUP(Table22[[#This Row],[CAMHS Involvement]],'Lookup Values'!$AQ$1:$AR$3,2,FALSE),"0")</f>
        <v>0</v>
      </c>
      <c r="DA85" s="127" t="str">
        <f>IFERROR(VLOOKUP(Table22[[#This Row],[Health Condition]],'Lookup Values'!$AS$1:$AT$3,2,FALSE),"0")</f>
        <v>0</v>
      </c>
      <c r="DB85" s="127" t="str">
        <f>IFERROR(VLOOKUP(Table22[[#This Row],[Substance Misuse ]],'Lookup Values'!$AU$1:$AV$3,2,FALSE),"0")</f>
        <v>0</v>
      </c>
      <c r="DC85" s="127" t="str">
        <f>IFERROR(VLOOKUP(Table22[[#This Row],[YOT supervision]],'Lookup Values'!$AW$1:$AX$3,2,FALSE),"0")</f>
        <v>0</v>
      </c>
      <c r="DD85" s="127" t="str">
        <f>IFERROR(VLOOKUP(Table22[[#This Row],[Previous YOT supervision]],'Lookup Values'!$AY$1:$AZ$3,2,FALSE),"0")</f>
        <v>0</v>
      </c>
      <c r="DE85" s="127" t="str">
        <f>IFERROR(VLOOKUP(Table22[[#This Row],[Custody]],'Lookup Values'!$BA$1:$BB$3,2,FALSE),"0")</f>
        <v>0</v>
      </c>
      <c r="DF85" s="127" t="str">
        <f>IFERROR(VLOOKUP(Table22[[#This Row],[KS2 Eng &amp; Maths Ability Profile HAP/MAP/LAP]],'Lookup Values'!$BC$1:$BD$4,2,FALSE),"0")</f>
        <v>0</v>
      </c>
      <c r="DG85" s="127" t="str">
        <f>IFERROR(VLOOKUP(Table22[[#This Row],[Intended Post 16 Destination]],'Lookup Values'!$BG$1:$BH$12,2,FALSE),"0")</f>
        <v>0</v>
      </c>
      <c r="DH85" s="127" t="str">
        <f>IFERROR(VLOOKUP(Table22[[#This Row],[Application submitted (Y/N or number of applications)]],'Lookup Values'!$BI$1:$BJ$3,2,FALSE),"0")</f>
        <v>0</v>
      </c>
      <c r="DI85" s="127" t="str">
        <f>IFERROR(VLOOKUP(Table22[[#This Row],[Provider Name]],'Lookup Values'!$BK$1:$BL$3,2,FALSE),"0")</f>
        <v>0</v>
      </c>
      <c r="DJ85" s="112"/>
      <c r="DK85" s="127" t="str">
        <f>IFERROR(VLOOKUP(Table22[[#This Row],[Offer received (Y/N)]],'Lookup Values'!$BM$1:$BN$3,2,FALSE),"0")</f>
        <v>0</v>
      </c>
      <c r="DL85" s="127" t="str">
        <f>IFERROR(VLOOKUP(Table22[[#This Row],[Poor Behaviour / Attitude / Motivation]],'Lookup Values'!$BO$1:$BP$4,2,FALSE),"0")</f>
        <v>0</v>
      </c>
      <c r="DM85" s="127" t="str">
        <f>IFERROR(VLOOKUP(Table22[[#This Row],[Other known risk factors (1)]],'Lookup Values'!$BQ$1:$BR$10,2,FALSE),"0")</f>
        <v>0</v>
      </c>
      <c r="DN85" s="128" t="str">
        <f>IFERROR(VLOOKUP(Table22[[#This Row],[Other known risk factors (2)]],'Lookup Values'!$BQ$1:$BR$10,2,FALSE),"0")</f>
        <v>0</v>
      </c>
      <c r="DO85" s="127">
        <f>SUM(Table35[[#This Row],[Gender Score]:[Other known risk factors (2) Score]])</f>
        <v>0</v>
      </c>
      <c r="DP85" s="131" t="str">
        <f>CONCATENATE(Table22[[#This Row],[Generated RONI]],Table22[[#This Row],[School RONI]])</f>
        <v>Very Low</v>
      </c>
      <c r="DQ85" s="106"/>
      <c r="DR85" s="106"/>
      <c r="DS85" s="106"/>
      <c r="DT85" s="106"/>
      <c r="DU85" s="106"/>
      <c r="DV85" s="106"/>
      <c r="DW85" s="106"/>
      <c r="DX85" s="106"/>
      <c r="DY85" s="106"/>
      <c r="DZ85" s="106"/>
      <c r="EA85" s="106"/>
      <c r="EB85" s="106"/>
      <c r="EC85" s="106"/>
      <c r="ED85" s="106"/>
      <c r="EE85" s="106"/>
      <c r="EF85" s="106"/>
      <c r="EG85" s="106"/>
    </row>
    <row r="86" spans="1:137" ht="13" x14ac:dyDescent="0.3">
      <c r="A86" s="118"/>
      <c r="B86" s="126"/>
      <c r="C86" s="119"/>
      <c r="D86" s="119"/>
      <c r="E86" s="119"/>
      <c r="F86" s="119"/>
      <c r="G86" s="119"/>
      <c r="H86" s="120"/>
      <c r="I86" s="101"/>
      <c r="J86" s="121"/>
      <c r="K86" s="101"/>
      <c r="L86" s="101"/>
      <c r="M86" s="121"/>
      <c r="N86" s="120"/>
      <c r="O86" s="121"/>
      <c r="P86" s="140"/>
      <c r="Q86" s="140"/>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3"/>
      <c r="AS86" s="123"/>
      <c r="AT86" s="123"/>
      <c r="AU86" s="139" t="str">
        <f>VLOOKUP(Table35[[#This Row],[Risk Rating Score]],'Lookup Values'!$BS$1:$BT$34,2)</f>
        <v>Very Low</v>
      </c>
      <c r="AV86" s="101"/>
      <c r="AW86" s="139" t="str">
        <f>IFERROR(VLOOKUP(Table35[[#This Row],[RONI Match]],'Lookup Values'!$BU$2:$BV$26,2,FALSE),"")</f>
        <v/>
      </c>
      <c r="AX86" s="141"/>
      <c r="AY86" s="101"/>
      <c r="AZ86" s="123"/>
      <c r="BA86" s="119"/>
      <c r="BB86" s="119"/>
      <c r="BC86" s="119"/>
      <c r="BD86" s="119"/>
      <c r="BE86" s="119"/>
      <c r="BF86" s="119"/>
      <c r="BG86" s="119"/>
      <c r="BH86" s="119"/>
      <c r="BI86" s="122"/>
      <c r="BJ86" s="121"/>
      <c r="BK86" s="121"/>
      <c r="BL86" s="122"/>
      <c r="BM86" s="123"/>
      <c r="BN86" s="106"/>
      <c r="BO86" s="106"/>
      <c r="BP86" s="106"/>
      <c r="BQ86" s="106"/>
      <c r="BR86" s="106"/>
      <c r="BS86" s="106"/>
      <c r="BT86" s="106"/>
      <c r="BU86" s="106"/>
      <c r="BV86" s="106"/>
      <c r="BW86" s="106"/>
      <c r="BX86" s="106"/>
      <c r="BY86" s="106"/>
      <c r="BZ86" s="106"/>
      <c r="CA86" s="106"/>
      <c r="CB86" s="106"/>
      <c r="CC86" s="127" t="str">
        <f>IFERROR(VLOOKUP(Table22[[#This Row],[Gender]],'Lookup Values'!$A$1:$B$5,2,FALSE),"0")</f>
        <v>0</v>
      </c>
      <c r="CD86" s="112"/>
      <c r="CE86" s="127" t="str">
        <f>IFERROR(VLOOKUP(Table22[[#This Row],[Year Group]],'Lookup Values'!$C$1:$D$9,2,FALSE),"0")</f>
        <v>0</v>
      </c>
      <c r="CF86" s="127" t="str">
        <f>IFERROR(VLOOKUP(Table22[[#This Row],[School]],'Lookup Values'!$E$1:$E$22,2,FALSE),"0")</f>
        <v>0</v>
      </c>
      <c r="CG86" s="127" t="str">
        <f>IFERROR(VLOOKUP(Table22[[#This Row],[Attending PRU / AP]],'Lookup Values'!$G$1:$H$3,2,FALSE),"0")</f>
        <v>0</v>
      </c>
      <c r="CH86" s="127" t="str">
        <f>IFERROR(VLOOKUP(Table22[[#This Row],[EHE]],'Lookup Values'!$I$1:$J$3,2,FALSE),"0")</f>
        <v>0</v>
      </c>
      <c r="CI86" s="127" t="str">
        <f>IFERROR(VLOOKUP(Table22[[#This Row],[CME]],'Lookup Values'!$K$1:$L$3,2,FALSE),"0")</f>
        <v>0</v>
      </c>
      <c r="CJ86" s="129" t="str">
        <f>IFERROR(VLOOKUP(Table22[[#This Row],[Ethnicity]],'Ethnicity codes'!$H$1:$J$101,3,FALSE),"")</f>
        <v/>
      </c>
      <c r="CK86" s="127" t="str">
        <f>IFERROR(VLOOKUP(Table35[[#This Row],[Ethnicity2]],'Lookup Values'!$M$1:$N$23,2,FALSE),"0")</f>
        <v>0</v>
      </c>
      <c r="CL86" s="127" t="str">
        <f>IFERROR(VLOOKUP(Table35[[#This Row],[Ethnicity2]],'Lookup Values'!$O$1:$P$3,2,FALSE),"0")</f>
        <v>0</v>
      </c>
      <c r="CM86" s="127" t="str">
        <f>IFERROR(VLOOKUP(Table22[[#This Row],[EAL]],'Lookup Values'!$Q$1:$R$3,2,FALSE),"0")</f>
        <v>0</v>
      </c>
      <c r="CN86" s="127" t="str">
        <f>IFERROR(VLOOKUP(Table22[[#This Row],[SEND]],'Lookup Values'!$S$1:$T$6,2,FALSE),"0")</f>
        <v>0</v>
      </c>
      <c r="CO86" s="127" t="str">
        <f>IFERROR(VLOOKUP(Table22[[#This Row],[Pupil Premium]],'Lookup Values'!$U$1:$V$3,2,FALSE),"0")</f>
        <v>0</v>
      </c>
      <c r="CP86" s="127" t="str">
        <f>IFERROR(VLOOKUP(Table22[[#This Row],[LAC / Care Leaver]],'Lookup Values'!$W$1:$X$3,2,FALSE),"0")</f>
        <v>0</v>
      </c>
      <c r="CQ86" s="127" t="str">
        <f>IFERROR(VLOOKUP(Table22[[#This Row],[CP / CIN]],'Lookup Values'!$Y$1:$Z$3,2,FALSE),"0")</f>
        <v>0</v>
      </c>
      <c r="CR86" s="127" t="str">
        <f>IFERROR(VLOOKUP(Table22[[#This Row],[Early Help Referral]],'Lookup Values'!$Y$1:$Z$3,2,FALSE),"0")</f>
        <v>0</v>
      </c>
      <c r="CS86" s="127" t="str">
        <f>IFERROR(VLOOKUP(Table22[[#This Row],[Social Worker]],'Lookup Values'!$Y$1:$Z$3,2,FALSE),"0")</f>
        <v>0</v>
      </c>
      <c r="CT86" s="127" t="str">
        <f>IFERROR(VLOOKUP(Table22[[#This Row],[Exclusion]],'Lookup Values'!$AE$1:$AF$5,2,FALSE),"0")</f>
        <v>0</v>
      </c>
      <c r="CU86" s="127" t="str">
        <f>IFERROR(VLOOKUP(Table22[[#This Row],[Attendance / Absence (&lt;90% PA / &lt;50% SA)]],'Lookup Values'!$AG$1:$AH$4,2,FALSE),"0")</f>
        <v>0</v>
      </c>
      <c r="CV86" s="127" t="str">
        <f>IFERROR(VLOOKUP(Table22[[#This Row],[Multiple School Moves (3+)]],'Lookup Values'!$AI$1:$AJ$3,2,FALSE),"0")</f>
        <v>0</v>
      </c>
      <c r="CW86" s="127" t="str">
        <f>IFERROR(VLOOKUP(Table22[[#This Row],[Pregnancy]],'Lookup Values'!$AK$1:$AL$3,2,FALSE),"0")</f>
        <v>0</v>
      </c>
      <c r="CX86" s="127" t="str">
        <f>IFERROR(VLOOKUP(Table22[[#This Row],[Young Parent]],'Lookup Values'!$AM$1:$AN$3,2,FALSE),"0")</f>
        <v>0</v>
      </c>
      <c r="CY86" s="127" t="str">
        <f>IFERROR(VLOOKUP(Table22[[#This Row],[Young Carer]],'Lookup Values'!$AO$1:$AP$3,2,FALSE),"0")</f>
        <v>0</v>
      </c>
      <c r="CZ86" s="127" t="str">
        <f>IFERROR(VLOOKUP(Table22[[#This Row],[CAMHS Involvement]],'Lookup Values'!$AQ$1:$AR$3,2,FALSE),"0")</f>
        <v>0</v>
      </c>
      <c r="DA86" s="127" t="str">
        <f>IFERROR(VLOOKUP(Table22[[#This Row],[Health Condition]],'Lookup Values'!$AS$1:$AT$3,2,FALSE),"0")</f>
        <v>0</v>
      </c>
      <c r="DB86" s="127" t="str">
        <f>IFERROR(VLOOKUP(Table22[[#This Row],[Substance Misuse ]],'Lookup Values'!$AU$1:$AV$3,2,FALSE),"0")</f>
        <v>0</v>
      </c>
      <c r="DC86" s="127" t="str">
        <f>IFERROR(VLOOKUP(Table22[[#This Row],[YOT supervision]],'Lookup Values'!$AW$1:$AX$3,2,FALSE),"0")</f>
        <v>0</v>
      </c>
      <c r="DD86" s="127" t="str">
        <f>IFERROR(VLOOKUP(Table22[[#This Row],[Previous YOT supervision]],'Lookup Values'!$AY$1:$AZ$3,2,FALSE),"0")</f>
        <v>0</v>
      </c>
      <c r="DE86" s="127" t="str">
        <f>IFERROR(VLOOKUP(Table22[[#This Row],[Custody]],'Lookup Values'!$BA$1:$BB$3,2,FALSE),"0")</f>
        <v>0</v>
      </c>
      <c r="DF86" s="127" t="str">
        <f>IFERROR(VLOOKUP(Table22[[#This Row],[KS2 Eng &amp; Maths Ability Profile HAP/MAP/LAP]],'Lookup Values'!$BC$1:$BD$4,2,FALSE),"0")</f>
        <v>0</v>
      </c>
      <c r="DG86" s="127" t="str">
        <f>IFERROR(VLOOKUP(Table22[[#This Row],[Intended Post 16 Destination]],'Lookup Values'!$BG$1:$BH$12,2,FALSE),"0")</f>
        <v>0</v>
      </c>
      <c r="DH86" s="127" t="str">
        <f>IFERROR(VLOOKUP(Table22[[#This Row],[Application submitted (Y/N or number of applications)]],'Lookup Values'!$BI$1:$BJ$3,2,FALSE),"0")</f>
        <v>0</v>
      </c>
      <c r="DI86" s="127" t="str">
        <f>IFERROR(VLOOKUP(Table22[[#This Row],[Provider Name]],'Lookup Values'!$BK$1:$BL$3,2,FALSE),"0")</f>
        <v>0</v>
      </c>
      <c r="DJ86" s="112"/>
      <c r="DK86" s="127" t="str">
        <f>IFERROR(VLOOKUP(Table22[[#This Row],[Offer received (Y/N)]],'Lookup Values'!$BM$1:$BN$3,2,FALSE),"0")</f>
        <v>0</v>
      </c>
      <c r="DL86" s="127" t="str">
        <f>IFERROR(VLOOKUP(Table22[[#This Row],[Poor Behaviour / Attitude / Motivation]],'Lookup Values'!$BO$1:$BP$4,2,FALSE),"0")</f>
        <v>0</v>
      </c>
      <c r="DM86" s="127" t="str">
        <f>IFERROR(VLOOKUP(Table22[[#This Row],[Other known risk factors (1)]],'Lookup Values'!$BQ$1:$BR$10,2,FALSE),"0")</f>
        <v>0</v>
      </c>
      <c r="DN86" s="128" t="str">
        <f>IFERROR(VLOOKUP(Table22[[#This Row],[Other known risk factors (2)]],'Lookup Values'!$BQ$1:$BR$10,2,FALSE),"0")</f>
        <v>0</v>
      </c>
      <c r="DO86" s="127">
        <f>SUM(Table35[[#This Row],[Gender Score]:[Other known risk factors (2) Score]])</f>
        <v>0</v>
      </c>
      <c r="DP86" s="131" t="str">
        <f>CONCATENATE(Table22[[#This Row],[Generated RONI]],Table22[[#This Row],[School RONI]])</f>
        <v>Very Low</v>
      </c>
      <c r="DQ86" s="106"/>
      <c r="DR86" s="106"/>
      <c r="DS86" s="106"/>
      <c r="DT86" s="106"/>
      <c r="DU86" s="106"/>
      <c r="DV86" s="106"/>
      <c r="DW86" s="106"/>
      <c r="DX86" s="106"/>
      <c r="DY86" s="106"/>
      <c r="DZ86" s="106"/>
      <c r="EA86" s="106"/>
      <c r="EB86" s="106"/>
      <c r="EC86" s="106"/>
      <c r="ED86" s="106"/>
      <c r="EE86" s="106"/>
      <c r="EF86" s="106"/>
      <c r="EG86" s="106"/>
    </row>
    <row r="87" spans="1:137" ht="13" x14ac:dyDescent="0.3">
      <c r="A87" s="118"/>
      <c r="B87" s="126"/>
      <c r="C87" s="119"/>
      <c r="D87" s="119"/>
      <c r="E87" s="119"/>
      <c r="F87" s="119"/>
      <c r="G87" s="119"/>
      <c r="H87" s="120"/>
      <c r="I87" s="101"/>
      <c r="J87" s="121"/>
      <c r="K87" s="101"/>
      <c r="L87" s="101"/>
      <c r="M87" s="121"/>
      <c r="N87" s="120"/>
      <c r="O87" s="121"/>
      <c r="P87" s="140"/>
      <c r="Q87" s="140"/>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3"/>
      <c r="AS87" s="123"/>
      <c r="AT87" s="123"/>
      <c r="AU87" s="139" t="str">
        <f>VLOOKUP(Table35[[#This Row],[Risk Rating Score]],'Lookup Values'!$BS$1:$BT$34,2)</f>
        <v>Very Low</v>
      </c>
      <c r="AV87" s="101"/>
      <c r="AW87" s="139" t="str">
        <f>IFERROR(VLOOKUP(Table35[[#This Row],[RONI Match]],'Lookup Values'!$BU$2:$BV$26,2,FALSE),"")</f>
        <v/>
      </c>
      <c r="AX87" s="141"/>
      <c r="AY87" s="101"/>
      <c r="AZ87" s="123"/>
      <c r="BA87" s="119"/>
      <c r="BB87" s="119"/>
      <c r="BC87" s="119"/>
      <c r="BD87" s="119"/>
      <c r="BE87" s="119"/>
      <c r="BF87" s="119"/>
      <c r="BG87" s="119"/>
      <c r="BH87" s="119"/>
      <c r="BI87" s="122"/>
      <c r="BJ87" s="121"/>
      <c r="BK87" s="121"/>
      <c r="BL87" s="122"/>
      <c r="BM87" s="123"/>
      <c r="BN87" s="106"/>
      <c r="BO87" s="106"/>
      <c r="BP87" s="106"/>
      <c r="BQ87" s="106"/>
      <c r="BR87" s="106"/>
      <c r="BS87" s="106"/>
      <c r="BT87" s="106"/>
      <c r="BU87" s="106"/>
      <c r="BV87" s="106"/>
      <c r="BW87" s="106"/>
      <c r="BX87" s="106"/>
      <c r="BY87" s="106"/>
      <c r="BZ87" s="106"/>
      <c r="CA87" s="106"/>
      <c r="CB87" s="106"/>
      <c r="CC87" s="127" t="str">
        <f>IFERROR(VLOOKUP(Table22[[#This Row],[Gender]],'Lookup Values'!$A$1:$B$5,2,FALSE),"0")</f>
        <v>0</v>
      </c>
      <c r="CD87" s="112"/>
      <c r="CE87" s="127" t="str">
        <f>IFERROR(VLOOKUP(Table22[[#This Row],[Year Group]],'Lookup Values'!$C$1:$D$9,2,FALSE),"0")</f>
        <v>0</v>
      </c>
      <c r="CF87" s="127" t="str">
        <f>IFERROR(VLOOKUP(Table22[[#This Row],[School]],'Lookup Values'!$E$1:$E$22,2,FALSE),"0")</f>
        <v>0</v>
      </c>
      <c r="CG87" s="127" t="str">
        <f>IFERROR(VLOOKUP(Table22[[#This Row],[Attending PRU / AP]],'Lookup Values'!$G$1:$H$3,2,FALSE),"0")</f>
        <v>0</v>
      </c>
      <c r="CH87" s="127" t="str">
        <f>IFERROR(VLOOKUP(Table22[[#This Row],[EHE]],'Lookup Values'!$I$1:$J$3,2,FALSE),"0")</f>
        <v>0</v>
      </c>
      <c r="CI87" s="127" t="str">
        <f>IFERROR(VLOOKUP(Table22[[#This Row],[CME]],'Lookup Values'!$K$1:$L$3,2,FALSE),"0")</f>
        <v>0</v>
      </c>
      <c r="CJ87" s="129" t="str">
        <f>IFERROR(VLOOKUP(Table22[[#This Row],[Ethnicity]],'Ethnicity codes'!$H$1:$J$101,3,FALSE),"")</f>
        <v/>
      </c>
      <c r="CK87" s="127" t="str">
        <f>IFERROR(VLOOKUP(Table35[[#This Row],[Ethnicity2]],'Lookup Values'!$M$1:$N$23,2,FALSE),"0")</f>
        <v>0</v>
      </c>
      <c r="CL87" s="127" t="str">
        <f>IFERROR(VLOOKUP(Table35[[#This Row],[Ethnicity2]],'Lookup Values'!$O$1:$P$3,2,FALSE),"0")</f>
        <v>0</v>
      </c>
      <c r="CM87" s="127" t="str">
        <f>IFERROR(VLOOKUP(Table22[[#This Row],[EAL]],'Lookup Values'!$Q$1:$R$3,2,FALSE),"0")</f>
        <v>0</v>
      </c>
      <c r="CN87" s="127" t="str">
        <f>IFERROR(VLOOKUP(Table22[[#This Row],[SEND]],'Lookup Values'!$S$1:$T$6,2,FALSE),"0")</f>
        <v>0</v>
      </c>
      <c r="CO87" s="127" t="str">
        <f>IFERROR(VLOOKUP(Table22[[#This Row],[Pupil Premium]],'Lookup Values'!$U$1:$V$3,2,FALSE),"0")</f>
        <v>0</v>
      </c>
      <c r="CP87" s="127" t="str">
        <f>IFERROR(VLOOKUP(Table22[[#This Row],[LAC / Care Leaver]],'Lookup Values'!$W$1:$X$3,2,FALSE),"0")</f>
        <v>0</v>
      </c>
      <c r="CQ87" s="127" t="str">
        <f>IFERROR(VLOOKUP(Table22[[#This Row],[CP / CIN]],'Lookup Values'!$Y$1:$Z$3,2,FALSE),"0")</f>
        <v>0</v>
      </c>
      <c r="CR87" s="127" t="str">
        <f>IFERROR(VLOOKUP(Table22[[#This Row],[Early Help Referral]],'Lookup Values'!$Y$1:$Z$3,2,FALSE),"0")</f>
        <v>0</v>
      </c>
      <c r="CS87" s="127" t="str">
        <f>IFERROR(VLOOKUP(Table22[[#This Row],[Social Worker]],'Lookup Values'!$Y$1:$Z$3,2,FALSE),"0")</f>
        <v>0</v>
      </c>
      <c r="CT87" s="127" t="str">
        <f>IFERROR(VLOOKUP(Table22[[#This Row],[Exclusion]],'Lookup Values'!$AE$1:$AF$5,2,FALSE),"0")</f>
        <v>0</v>
      </c>
      <c r="CU87" s="127" t="str">
        <f>IFERROR(VLOOKUP(Table22[[#This Row],[Attendance / Absence (&lt;90% PA / &lt;50% SA)]],'Lookup Values'!$AG$1:$AH$4,2,FALSE),"0")</f>
        <v>0</v>
      </c>
      <c r="CV87" s="127" t="str">
        <f>IFERROR(VLOOKUP(Table22[[#This Row],[Multiple School Moves (3+)]],'Lookup Values'!$AI$1:$AJ$3,2,FALSE),"0")</f>
        <v>0</v>
      </c>
      <c r="CW87" s="127" t="str">
        <f>IFERROR(VLOOKUP(Table22[[#This Row],[Pregnancy]],'Lookup Values'!$AK$1:$AL$3,2,FALSE),"0")</f>
        <v>0</v>
      </c>
      <c r="CX87" s="127" t="str">
        <f>IFERROR(VLOOKUP(Table22[[#This Row],[Young Parent]],'Lookup Values'!$AM$1:$AN$3,2,FALSE),"0")</f>
        <v>0</v>
      </c>
      <c r="CY87" s="127" t="str">
        <f>IFERROR(VLOOKUP(Table22[[#This Row],[Young Carer]],'Lookup Values'!$AO$1:$AP$3,2,FALSE),"0")</f>
        <v>0</v>
      </c>
      <c r="CZ87" s="127" t="str">
        <f>IFERROR(VLOOKUP(Table22[[#This Row],[CAMHS Involvement]],'Lookup Values'!$AQ$1:$AR$3,2,FALSE),"0")</f>
        <v>0</v>
      </c>
      <c r="DA87" s="127" t="str">
        <f>IFERROR(VLOOKUP(Table22[[#This Row],[Health Condition]],'Lookup Values'!$AS$1:$AT$3,2,FALSE),"0")</f>
        <v>0</v>
      </c>
      <c r="DB87" s="127" t="str">
        <f>IFERROR(VLOOKUP(Table22[[#This Row],[Substance Misuse ]],'Lookup Values'!$AU$1:$AV$3,2,FALSE),"0")</f>
        <v>0</v>
      </c>
      <c r="DC87" s="127" t="str">
        <f>IFERROR(VLOOKUP(Table22[[#This Row],[YOT supervision]],'Lookup Values'!$AW$1:$AX$3,2,FALSE),"0")</f>
        <v>0</v>
      </c>
      <c r="DD87" s="127" t="str">
        <f>IFERROR(VLOOKUP(Table22[[#This Row],[Previous YOT supervision]],'Lookup Values'!$AY$1:$AZ$3,2,FALSE),"0")</f>
        <v>0</v>
      </c>
      <c r="DE87" s="127" t="str">
        <f>IFERROR(VLOOKUP(Table22[[#This Row],[Custody]],'Lookup Values'!$BA$1:$BB$3,2,FALSE),"0")</f>
        <v>0</v>
      </c>
      <c r="DF87" s="127" t="str">
        <f>IFERROR(VLOOKUP(Table22[[#This Row],[KS2 Eng &amp; Maths Ability Profile HAP/MAP/LAP]],'Lookup Values'!$BC$1:$BD$4,2,FALSE),"0")</f>
        <v>0</v>
      </c>
      <c r="DG87" s="127" t="str">
        <f>IFERROR(VLOOKUP(Table22[[#This Row],[Intended Post 16 Destination]],'Lookup Values'!$BG$1:$BH$12,2,FALSE),"0")</f>
        <v>0</v>
      </c>
      <c r="DH87" s="127" t="str">
        <f>IFERROR(VLOOKUP(Table22[[#This Row],[Application submitted (Y/N or number of applications)]],'Lookup Values'!$BI$1:$BJ$3,2,FALSE),"0")</f>
        <v>0</v>
      </c>
      <c r="DI87" s="127" t="str">
        <f>IFERROR(VLOOKUP(Table22[[#This Row],[Provider Name]],'Lookup Values'!$BK$1:$BL$3,2,FALSE),"0")</f>
        <v>0</v>
      </c>
      <c r="DJ87" s="112"/>
      <c r="DK87" s="127" t="str">
        <f>IFERROR(VLOOKUP(Table22[[#This Row],[Offer received (Y/N)]],'Lookup Values'!$BM$1:$BN$3,2,FALSE),"0")</f>
        <v>0</v>
      </c>
      <c r="DL87" s="127" t="str">
        <f>IFERROR(VLOOKUP(Table22[[#This Row],[Poor Behaviour / Attitude / Motivation]],'Lookup Values'!$BO$1:$BP$4,2,FALSE),"0")</f>
        <v>0</v>
      </c>
      <c r="DM87" s="127" t="str">
        <f>IFERROR(VLOOKUP(Table22[[#This Row],[Other known risk factors (1)]],'Lookup Values'!$BQ$1:$BR$10,2,FALSE),"0")</f>
        <v>0</v>
      </c>
      <c r="DN87" s="128" t="str">
        <f>IFERROR(VLOOKUP(Table22[[#This Row],[Other known risk factors (2)]],'Lookup Values'!$BQ$1:$BR$10,2,FALSE),"0")</f>
        <v>0</v>
      </c>
      <c r="DO87" s="127">
        <f>SUM(Table35[[#This Row],[Gender Score]:[Other known risk factors (2) Score]])</f>
        <v>0</v>
      </c>
      <c r="DP87" s="131" t="str">
        <f>CONCATENATE(Table22[[#This Row],[Generated RONI]],Table22[[#This Row],[School RONI]])</f>
        <v>Very Low</v>
      </c>
      <c r="DQ87" s="106"/>
      <c r="DR87" s="106"/>
      <c r="DS87" s="106"/>
      <c r="DT87" s="106"/>
      <c r="DU87" s="106"/>
      <c r="DV87" s="106"/>
      <c r="DW87" s="106"/>
      <c r="DX87" s="106"/>
      <c r="DY87" s="106"/>
      <c r="DZ87" s="106"/>
      <c r="EA87" s="106"/>
      <c r="EB87" s="106"/>
      <c r="EC87" s="106"/>
      <c r="ED87" s="106"/>
      <c r="EE87" s="106"/>
      <c r="EF87" s="106"/>
      <c r="EG87" s="106"/>
    </row>
    <row r="88" spans="1:137" ht="13" x14ac:dyDescent="0.3">
      <c r="A88" s="118"/>
      <c r="B88" s="126"/>
      <c r="C88" s="119"/>
      <c r="D88" s="119"/>
      <c r="E88" s="119"/>
      <c r="F88" s="119"/>
      <c r="G88" s="119"/>
      <c r="H88" s="120"/>
      <c r="I88" s="101"/>
      <c r="J88" s="121"/>
      <c r="K88" s="101"/>
      <c r="L88" s="101"/>
      <c r="M88" s="121"/>
      <c r="N88" s="120"/>
      <c r="O88" s="121"/>
      <c r="P88" s="140"/>
      <c r="Q88" s="140"/>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3"/>
      <c r="AS88" s="123"/>
      <c r="AT88" s="123"/>
      <c r="AU88" s="139" t="str">
        <f>VLOOKUP(Table35[[#This Row],[Risk Rating Score]],'Lookup Values'!$BS$1:$BT$34,2)</f>
        <v>Very Low</v>
      </c>
      <c r="AV88" s="101"/>
      <c r="AW88" s="139" t="str">
        <f>IFERROR(VLOOKUP(Table35[[#This Row],[RONI Match]],'Lookup Values'!$BU$2:$BV$26,2,FALSE),"")</f>
        <v/>
      </c>
      <c r="AX88" s="141"/>
      <c r="AY88" s="101"/>
      <c r="AZ88" s="123"/>
      <c r="BA88" s="119"/>
      <c r="BB88" s="119"/>
      <c r="BC88" s="119"/>
      <c r="BD88" s="119"/>
      <c r="BE88" s="119"/>
      <c r="BF88" s="119"/>
      <c r="BG88" s="119"/>
      <c r="BH88" s="119"/>
      <c r="BI88" s="122"/>
      <c r="BJ88" s="121"/>
      <c r="BK88" s="121"/>
      <c r="BL88" s="122"/>
      <c r="BM88" s="123"/>
      <c r="BN88" s="106"/>
      <c r="BO88" s="106"/>
      <c r="BP88" s="106"/>
      <c r="BQ88" s="106"/>
      <c r="BR88" s="106"/>
      <c r="BS88" s="106"/>
      <c r="BT88" s="106"/>
      <c r="BU88" s="106"/>
      <c r="BV88" s="106"/>
      <c r="BW88" s="106"/>
      <c r="BX88" s="106"/>
      <c r="BY88" s="106"/>
      <c r="BZ88" s="106"/>
      <c r="CA88" s="106"/>
      <c r="CB88" s="106"/>
      <c r="CC88" s="127" t="str">
        <f>IFERROR(VLOOKUP(Table22[[#This Row],[Gender]],'Lookup Values'!$A$1:$B$5,2,FALSE),"0")</f>
        <v>0</v>
      </c>
      <c r="CD88" s="112"/>
      <c r="CE88" s="127" t="str">
        <f>IFERROR(VLOOKUP(Table22[[#This Row],[Year Group]],'Lookup Values'!$C$1:$D$9,2,FALSE),"0")</f>
        <v>0</v>
      </c>
      <c r="CF88" s="127" t="str">
        <f>IFERROR(VLOOKUP(Table22[[#This Row],[School]],'Lookup Values'!$E$1:$E$22,2,FALSE),"0")</f>
        <v>0</v>
      </c>
      <c r="CG88" s="127" t="str">
        <f>IFERROR(VLOOKUP(Table22[[#This Row],[Attending PRU / AP]],'Lookup Values'!$G$1:$H$3,2,FALSE),"0")</f>
        <v>0</v>
      </c>
      <c r="CH88" s="127" t="str">
        <f>IFERROR(VLOOKUP(Table22[[#This Row],[EHE]],'Lookup Values'!$I$1:$J$3,2,FALSE),"0")</f>
        <v>0</v>
      </c>
      <c r="CI88" s="127" t="str">
        <f>IFERROR(VLOOKUP(Table22[[#This Row],[CME]],'Lookup Values'!$K$1:$L$3,2,FALSE),"0")</f>
        <v>0</v>
      </c>
      <c r="CJ88" s="129" t="str">
        <f>IFERROR(VLOOKUP(Table22[[#This Row],[Ethnicity]],'Ethnicity codes'!$H$1:$J$101,3,FALSE),"")</f>
        <v/>
      </c>
      <c r="CK88" s="127" t="str">
        <f>IFERROR(VLOOKUP(Table35[[#This Row],[Ethnicity2]],'Lookup Values'!$M$1:$N$23,2,FALSE),"0")</f>
        <v>0</v>
      </c>
      <c r="CL88" s="127" t="str">
        <f>IFERROR(VLOOKUP(Table35[[#This Row],[Ethnicity2]],'Lookup Values'!$O$1:$P$3,2,FALSE),"0")</f>
        <v>0</v>
      </c>
      <c r="CM88" s="127" t="str">
        <f>IFERROR(VLOOKUP(Table22[[#This Row],[EAL]],'Lookup Values'!$Q$1:$R$3,2,FALSE),"0")</f>
        <v>0</v>
      </c>
      <c r="CN88" s="127" t="str">
        <f>IFERROR(VLOOKUP(Table22[[#This Row],[SEND]],'Lookup Values'!$S$1:$T$6,2,FALSE),"0")</f>
        <v>0</v>
      </c>
      <c r="CO88" s="127" t="str">
        <f>IFERROR(VLOOKUP(Table22[[#This Row],[Pupil Premium]],'Lookup Values'!$U$1:$V$3,2,FALSE),"0")</f>
        <v>0</v>
      </c>
      <c r="CP88" s="127" t="str">
        <f>IFERROR(VLOOKUP(Table22[[#This Row],[LAC / Care Leaver]],'Lookup Values'!$W$1:$X$3,2,FALSE),"0")</f>
        <v>0</v>
      </c>
      <c r="CQ88" s="127" t="str">
        <f>IFERROR(VLOOKUP(Table22[[#This Row],[CP / CIN]],'Lookup Values'!$Y$1:$Z$3,2,FALSE),"0")</f>
        <v>0</v>
      </c>
      <c r="CR88" s="127" t="str">
        <f>IFERROR(VLOOKUP(Table22[[#This Row],[Early Help Referral]],'Lookup Values'!$Y$1:$Z$3,2,FALSE),"0")</f>
        <v>0</v>
      </c>
      <c r="CS88" s="127" t="str">
        <f>IFERROR(VLOOKUP(Table22[[#This Row],[Social Worker]],'Lookup Values'!$Y$1:$Z$3,2,FALSE),"0")</f>
        <v>0</v>
      </c>
      <c r="CT88" s="127" t="str">
        <f>IFERROR(VLOOKUP(Table22[[#This Row],[Exclusion]],'Lookup Values'!$AE$1:$AF$5,2,FALSE),"0")</f>
        <v>0</v>
      </c>
      <c r="CU88" s="127" t="str">
        <f>IFERROR(VLOOKUP(Table22[[#This Row],[Attendance / Absence (&lt;90% PA / &lt;50% SA)]],'Lookup Values'!$AG$1:$AH$4,2,FALSE),"0")</f>
        <v>0</v>
      </c>
      <c r="CV88" s="127" t="str">
        <f>IFERROR(VLOOKUP(Table22[[#This Row],[Multiple School Moves (3+)]],'Lookup Values'!$AI$1:$AJ$3,2,FALSE),"0")</f>
        <v>0</v>
      </c>
      <c r="CW88" s="127" t="str">
        <f>IFERROR(VLOOKUP(Table22[[#This Row],[Pregnancy]],'Lookup Values'!$AK$1:$AL$3,2,FALSE),"0")</f>
        <v>0</v>
      </c>
      <c r="CX88" s="127" t="str">
        <f>IFERROR(VLOOKUP(Table22[[#This Row],[Young Parent]],'Lookup Values'!$AM$1:$AN$3,2,FALSE),"0")</f>
        <v>0</v>
      </c>
      <c r="CY88" s="127" t="str">
        <f>IFERROR(VLOOKUP(Table22[[#This Row],[Young Carer]],'Lookup Values'!$AO$1:$AP$3,2,FALSE),"0")</f>
        <v>0</v>
      </c>
      <c r="CZ88" s="127" t="str">
        <f>IFERROR(VLOOKUP(Table22[[#This Row],[CAMHS Involvement]],'Lookup Values'!$AQ$1:$AR$3,2,FALSE),"0")</f>
        <v>0</v>
      </c>
      <c r="DA88" s="127" t="str">
        <f>IFERROR(VLOOKUP(Table22[[#This Row],[Health Condition]],'Lookup Values'!$AS$1:$AT$3,2,FALSE),"0")</f>
        <v>0</v>
      </c>
      <c r="DB88" s="127" t="str">
        <f>IFERROR(VLOOKUP(Table22[[#This Row],[Substance Misuse ]],'Lookup Values'!$AU$1:$AV$3,2,FALSE),"0")</f>
        <v>0</v>
      </c>
      <c r="DC88" s="127" t="str">
        <f>IFERROR(VLOOKUP(Table22[[#This Row],[YOT supervision]],'Lookup Values'!$AW$1:$AX$3,2,FALSE),"0")</f>
        <v>0</v>
      </c>
      <c r="DD88" s="127" t="str">
        <f>IFERROR(VLOOKUP(Table22[[#This Row],[Previous YOT supervision]],'Lookup Values'!$AY$1:$AZ$3,2,FALSE),"0")</f>
        <v>0</v>
      </c>
      <c r="DE88" s="127" t="str">
        <f>IFERROR(VLOOKUP(Table22[[#This Row],[Custody]],'Lookup Values'!$BA$1:$BB$3,2,FALSE),"0")</f>
        <v>0</v>
      </c>
      <c r="DF88" s="127" t="str">
        <f>IFERROR(VLOOKUP(Table22[[#This Row],[KS2 Eng &amp; Maths Ability Profile HAP/MAP/LAP]],'Lookup Values'!$BC$1:$BD$4,2,FALSE),"0")</f>
        <v>0</v>
      </c>
      <c r="DG88" s="127" t="str">
        <f>IFERROR(VLOOKUP(Table22[[#This Row],[Intended Post 16 Destination]],'Lookup Values'!$BG$1:$BH$12,2,FALSE),"0")</f>
        <v>0</v>
      </c>
      <c r="DH88" s="127" t="str">
        <f>IFERROR(VLOOKUP(Table22[[#This Row],[Application submitted (Y/N or number of applications)]],'Lookup Values'!$BI$1:$BJ$3,2,FALSE),"0")</f>
        <v>0</v>
      </c>
      <c r="DI88" s="127" t="str">
        <f>IFERROR(VLOOKUP(Table22[[#This Row],[Provider Name]],'Lookup Values'!$BK$1:$BL$3,2,FALSE),"0")</f>
        <v>0</v>
      </c>
      <c r="DJ88" s="112"/>
      <c r="DK88" s="127" t="str">
        <f>IFERROR(VLOOKUP(Table22[[#This Row],[Offer received (Y/N)]],'Lookup Values'!$BM$1:$BN$3,2,FALSE),"0")</f>
        <v>0</v>
      </c>
      <c r="DL88" s="127" t="str">
        <f>IFERROR(VLOOKUP(Table22[[#This Row],[Poor Behaviour / Attitude / Motivation]],'Lookup Values'!$BO$1:$BP$4,2,FALSE),"0")</f>
        <v>0</v>
      </c>
      <c r="DM88" s="127" t="str">
        <f>IFERROR(VLOOKUP(Table22[[#This Row],[Other known risk factors (1)]],'Lookup Values'!$BQ$1:$BR$10,2,FALSE),"0")</f>
        <v>0</v>
      </c>
      <c r="DN88" s="128" t="str">
        <f>IFERROR(VLOOKUP(Table22[[#This Row],[Other known risk factors (2)]],'Lookup Values'!$BQ$1:$BR$10,2,FALSE),"0")</f>
        <v>0</v>
      </c>
      <c r="DO88" s="127">
        <f>SUM(Table35[[#This Row],[Gender Score]:[Other known risk factors (2) Score]])</f>
        <v>0</v>
      </c>
      <c r="DP88" s="131" t="str">
        <f>CONCATENATE(Table22[[#This Row],[Generated RONI]],Table22[[#This Row],[School RONI]])</f>
        <v>Very Low</v>
      </c>
      <c r="DQ88" s="106"/>
      <c r="DR88" s="106"/>
      <c r="DS88" s="106"/>
      <c r="DT88" s="106"/>
      <c r="DU88" s="106"/>
      <c r="DV88" s="106"/>
      <c r="DW88" s="106"/>
      <c r="DX88" s="106"/>
      <c r="DY88" s="106"/>
      <c r="DZ88" s="106"/>
      <c r="EA88" s="106"/>
      <c r="EB88" s="106"/>
      <c r="EC88" s="106"/>
      <c r="ED88" s="106"/>
      <c r="EE88" s="106"/>
      <c r="EF88" s="106"/>
      <c r="EG88" s="106"/>
    </row>
    <row r="89" spans="1:137" ht="13" x14ac:dyDescent="0.3">
      <c r="A89" s="118"/>
      <c r="B89" s="126"/>
      <c r="C89" s="119"/>
      <c r="D89" s="119"/>
      <c r="E89" s="119"/>
      <c r="F89" s="119"/>
      <c r="G89" s="119"/>
      <c r="H89" s="120"/>
      <c r="I89" s="101"/>
      <c r="J89" s="121"/>
      <c r="K89" s="101"/>
      <c r="L89" s="101"/>
      <c r="M89" s="121"/>
      <c r="N89" s="120"/>
      <c r="O89" s="121"/>
      <c r="P89" s="140"/>
      <c r="Q89" s="140"/>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3"/>
      <c r="AS89" s="123"/>
      <c r="AT89" s="123"/>
      <c r="AU89" s="139" t="str">
        <f>VLOOKUP(Table35[[#This Row],[Risk Rating Score]],'Lookup Values'!$BS$1:$BT$34,2)</f>
        <v>Very Low</v>
      </c>
      <c r="AV89" s="101"/>
      <c r="AW89" s="139" t="str">
        <f>IFERROR(VLOOKUP(Table35[[#This Row],[RONI Match]],'Lookup Values'!$BU$2:$BV$26,2,FALSE),"")</f>
        <v/>
      </c>
      <c r="AX89" s="141"/>
      <c r="AY89" s="101"/>
      <c r="AZ89" s="123"/>
      <c r="BA89" s="119"/>
      <c r="BB89" s="119"/>
      <c r="BC89" s="119"/>
      <c r="BD89" s="119"/>
      <c r="BE89" s="119"/>
      <c r="BF89" s="119"/>
      <c r="BG89" s="119"/>
      <c r="BH89" s="119"/>
      <c r="BI89" s="122"/>
      <c r="BJ89" s="121"/>
      <c r="BK89" s="121"/>
      <c r="BL89" s="122"/>
      <c r="BM89" s="123"/>
      <c r="BN89" s="106"/>
      <c r="BO89" s="106"/>
      <c r="BP89" s="106"/>
      <c r="BQ89" s="106"/>
      <c r="BR89" s="106"/>
      <c r="BS89" s="106"/>
      <c r="BT89" s="106"/>
      <c r="BU89" s="106"/>
      <c r="BV89" s="106"/>
      <c r="BW89" s="106"/>
      <c r="BX89" s="106"/>
      <c r="BY89" s="106"/>
      <c r="BZ89" s="106"/>
      <c r="CA89" s="106"/>
      <c r="CB89" s="106"/>
      <c r="CC89" s="127" t="str">
        <f>IFERROR(VLOOKUP(Table22[[#This Row],[Gender]],'Lookup Values'!$A$1:$B$5,2,FALSE),"0")</f>
        <v>0</v>
      </c>
      <c r="CD89" s="112"/>
      <c r="CE89" s="127" t="str">
        <f>IFERROR(VLOOKUP(Table22[[#This Row],[Year Group]],'Lookup Values'!$C$1:$D$9,2,FALSE),"0")</f>
        <v>0</v>
      </c>
      <c r="CF89" s="127" t="str">
        <f>IFERROR(VLOOKUP(Table22[[#This Row],[School]],'Lookup Values'!$E$1:$E$22,2,FALSE),"0")</f>
        <v>0</v>
      </c>
      <c r="CG89" s="127" t="str">
        <f>IFERROR(VLOOKUP(Table22[[#This Row],[Attending PRU / AP]],'Lookup Values'!$G$1:$H$3,2,FALSE),"0")</f>
        <v>0</v>
      </c>
      <c r="CH89" s="127" t="str">
        <f>IFERROR(VLOOKUP(Table22[[#This Row],[EHE]],'Lookup Values'!$I$1:$J$3,2,FALSE),"0")</f>
        <v>0</v>
      </c>
      <c r="CI89" s="127" t="str">
        <f>IFERROR(VLOOKUP(Table22[[#This Row],[CME]],'Lookup Values'!$K$1:$L$3,2,FALSE),"0")</f>
        <v>0</v>
      </c>
      <c r="CJ89" s="129" t="str">
        <f>IFERROR(VLOOKUP(Table22[[#This Row],[Ethnicity]],'Ethnicity codes'!$H$1:$J$101,3,FALSE),"")</f>
        <v/>
      </c>
      <c r="CK89" s="127" t="str">
        <f>IFERROR(VLOOKUP(Table35[[#This Row],[Ethnicity2]],'Lookup Values'!$M$1:$N$23,2,FALSE),"0")</f>
        <v>0</v>
      </c>
      <c r="CL89" s="127" t="str">
        <f>IFERROR(VLOOKUP(Table35[[#This Row],[Ethnicity2]],'Lookup Values'!$O$1:$P$3,2,FALSE),"0")</f>
        <v>0</v>
      </c>
      <c r="CM89" s="127" t="str">
        <f>IFERROR(VLOOKUP(Table22[[#This Row],[EAL]],'Lookup Values'!$Q$1:$R$3,2,FALSE),"0")</f>
        <v>0</v>
      </c>
      <c r="CN89" s="127" t="str">
        <f>IFERROR(VLOOKUP(Table22[[#This Row],[SEND]],'Lookup Values'!$S$1:$T$6,2,FALSE),"0")</f>
        <v>0</v>
      </c>
      <c r="CO89" s="127" t="str">
        <f>IFERROR(VLOOKUP(Table22[[#This Row],[Pupil Premium]],'Lookup Values'!$U$1:$V$3,2,FALSE),"0")</f>
        <v>0</v>
      </c>
      <c r="CP89" s="127" t="str">
        <f>IFERROR(VLOOKUP(Table22[[#This Row],[LAC / Care Leaver]],'Lookup Values'!$W$1:$X$3,2,FALSE),"0")</f>
        <v>0</v>
      </c>
      <c r="CQ89" s="127" t="str">
        <f>IFERROR(VLOOKUP(Table22[[#This Row],[CP / CIN]],'Lookup Values'!$Y$1:$Z$3,2,FALSE),"0")</f>
        <v>0</v>
      </c>
      <c r="CR89" s="127" t="str">
        <f>IFERROR(VLOOKUP(Table22[[#This Row],[Early Help Referral]],'Lookup Values'!$Y$1:$Z$3,2,FALSE),"0")</f>
        <v>0</v>
      </c>
      <c r="CS89" s="127" t="str">
        <f>IFERROR(VLOOKUP(Table22[[#This Row],[Social Worker]],'Lookup Values'!$Y$1:$Z$3,2,FALSE),"0")</f>
        <v>0</v>
      </c>
      <c r="CT89" s="127" t="str">
        <f>IFERROR(VLOOKUP(Table22[[#This Row],[Exclusion]],'Lookup Values'!$AE$1:$AF$5,2,FALSE),"0")</f>
        <v>0</v>
      </c>
      <c r="CU89" s="127" t="str">
        <f>IFERROR(VLOOKUP(Table22[[#This Row],[Attendance / Absence (&lt;90% PA / &lt;50% SA)]],'Lookup Values'!$AG$1:$AH$4,2,FALSE),"0")</f>
        <v>0</v>
      </c>
      <c r="CV89" s="127" t="str">
        <f>IFERROR(VLOOKUP(Table22[[#This Row],[Multiple School Moves (3+)]],'Lookup Values'!$AI$1:$AJ$3,2,FALSE),"0")</f>
        <v>0</v>
      </c>
      <c r="CW89" s="127" t="str">
        <f>IFERROR(VLOOKUP(Table22[[#This Row],[Pregnancy]],'Lookup Values'!$AK$1:$AL$3,2,FALSE),"0")</f>
        <v>0</v>
      </c>
      <c r="CX89" s="127" t="str">
        <f>IFERROR(VLOOKUP(Table22[[#This Row],[Young Parent]],'Lookup Values'!$AM$1:$AN$3,2,FALSE),"0")</f>
        <v>0</v>
      </c>
      <c r="CY89" s="127" t="str">
        <f>IFERROR(VLOOKUP(Table22[[#This Row],[Young Carer]],'Lookup Values'!$AO$1:$AP$3,2,FALSE),"0")</f>
        <v>0</v>
      </c>
      <c r="CZ89" s="127" t="str">
        <f>IFERROR(VLOOKUP(Table22[[#This Row],[CAMHS Involvement]],'Lookup Values'!$AQ$1:$AR$3,2,FALSE),"0")</f>
        <v>0</v>
      </c>
      <c r="DA89" s="127" t="str">
        <f>IFERROR(VLOOKUP(Table22[[#This Row],[Health Condition]],'Lookup Values'!$AS$1:$AT$3,2,FALSE),"0")</f>
        <v>0</v>
      </c>
      <c r="DB89" s="127" t="str">
        <f>IFERROR(VLOOKUP(Table22[[#This Row],[Substance Misuse ]],'Lookup Values'!$AU$1:$AV$3,2,FALSE),"0")</f>
        <v>0</v>
      </c>
      <c r="DC89" s="127" t="str">
        <f>IFERROR(VLOOKUP(Table22[[#This Row],[YOT supervision]],'Lookup Values'!$AW$1:$AX$3,2,FALSE),"0")</f>
        <v>0</v>
      </c>
      <c r="DD89" s="127" t="str">
        <f>IFERROR(VLOOKUP(Table22[[#This Row],[Previous YOT supervision]],'Lookup Values'!$AY$1:$AZ$3,2,FALSE),"0")</f>
        <v>0</v>
      </c>
      <c r="DE89" s="127" t="str">
        <f>IFERROR(VLOOKUP(Table22[[#This Row],[Custody]],'Lookup Values'!$BA$1:$BB$3,2,FALSE),"0")</f>
        <v>0</v>
      </c>
      <c r="DF89" s="127" t="str">
        <f>IFERROR(VLOOKUP(Table22[[#This Row],[KS2 Eng &amp; Maths Ability Profile HAP/MAP/LAP]],'Lookup Values'!$BC$1:$BD$4,2,FALSE),"0")</f>
        <v>0</v>
      </c>
      <c r="DG89" s="127" t="str">
        <f>IFERROR(VLOOKUP(Table22[[#This Row],[Intended Post 16 Destination]],'Lookup Values'!$BG$1:$BH$12,2,FALSE),"0")</f>
        <v>0</v>
      </c>
      <c r="DH89" s="127" t="str">
        <f>IFERROR(VLOOKUP(Table22[[#This Row],[Application submitted (Y/N or number of applications)]],'Lookup Values'!$BI$1:$BJ$3,2,FALSE),"0")</f>
        <v>0</v>
      </c>
      <c r="DI89" s="127" t="str">
        <f>IFERROR(VLOOKUP(Table22[[#This Row],[Provider Name]],'Lookup Values'!$BK$1:$BL$3,2,FALSE),"0")</f>
        <v>0</v>
      </c>
      <c r="DJ89" s="112"/>
      <c r="DK89" s="127" t="str">
        <f>IFERROR(VLOOKUP(Table22[[#This Row],[Offer received (Y/N)]],'Lookup Values'!$BM$1:$BN$3,2,FALSE),"0")</f>
        <v>0</v>
      </c>
      <c r="DL89" s="127" t="str">
        <f>IFERROR(VLOOKUP(Table22[[#This Row],[Poor Behaviour / Attitude / Motivation]],'Lookup Values'!$BO$1:$BP$4,2,FALSE),"0")</f>
        <v>0</v>
      </c>
      <c r="DM89" s="127" t="str">
        <f>IFERROR(VLOOKUP(Table22[[#This Row],[Other known risk factors (1)]],'Lookup Values'!$BQ$1:$BR$10,2,FALSE),"0")</f>
        <v>0</v>
      </c>
      <c r="DN89" s="128" t="str">
        <f>IFERROR(VLOOKUP(Table22[[#This Row],[Other known risk factors (2)]],'Lookup Values'!$BQ$1:$BR$10,2,FALSE),"0")</f>
        <v>0</v>
      </c>
      <c r="DO89" s="127">
        <f>SUM(Table35[[#This Row],[Gender Score]:[Other known risk factors (2) Score]])</f>
        <v>0</v>
      </c>
      <c r="DP89" s="131" t="str">
        <f>CONCATENATE(Table22[[#This Row],[Generated RONI]],Table22[[#This Row],[School RONI]])</f>
        <v>Very Low</v>
      </c>
      <c r="DQ89" s="106"/>
      <c r="DR89" s="106"/>
      <c r="DS89" s="106"/>
      <c r="DT89" s="106"/>
      <c r="DU89" s="106"/>
      <c r="DV89" s="106"/>
      <c r="DW89" s="106"/>
      <c r="DX89" s="106"/>
      <c r="DY89" s="106"/>
      <c r="DZ89" s="106"/>
      <c r="EA89" s="106"/>
      <c r="EB89" s="106"/>
      <c r="EC89" s="106"/>
      <c r="ED89" s="106"/>
      <c r="EE89" s="106"/>
      <c r="EF89" s="106"/>
      <c r="EG89" s="106"/>
    </row>
    <row r="90" spans="1:137" ht="13" x14ac:dyDescent="0.3">
      <c r="A90" s="118"/>
      <c r="B90" s="126"/>
      <c r="C90" s="119"/>
      <c r="D90" s="119"/>
      <c r="E90" s="119"/>
      <c r="F90" s="119"/>
      <c r="G90" s="119"/>
      <c r="H90" s="120"/>
      <c r="I90" s="101"/>
      <c r="J90" s="121"/>
      <c r="K90" s="101"/>
      <c r="L90" s="101"/>
      <c r="M90" s="121"/>
      <c r="N90" s="120"/>
      <c r="O90" s="121"/>
      <c r="P90" s="140"/>
      <c r="Q90" s="140"/>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3"/>
      <c r="AS90" s="123"/>
      <c r="AT90" s="123"/>
      <c r="AU90" s="139" t="str">
        <f>VLOOKUP(Table35[[#This Row],[Risk Rating Score]],'Lookup Values'!$BS$1:$BT$34,2)</f>
        <v>Very Low</v>
      </c>
      <c r="AV90" s="101"/>
      <c r="AW90" s="139" t="str">
        <f>IFERROR(VLOOKUP(Table35[[#This Row],[RONI Match]],'Lookup Values'!$BU$2:$BV$26,2,FALSE),"")</f>
        <v/>
      </c>
      <c r="AX90" s="141"/>
      <c r="AY90" s="101"/>
      <c r="AZ90" s="123"/>
      <c r="BA90" s="119"/>
      <c r="BB90" s="119"/>
      <c r="BC90" s="119"/>
      <c r="BD90" s="119"/>
      <c r="BE90" s="119"/>
      <c r="BF90" s="119"/>
      <c r="BG90" s="119"/>
      <c r="BH90" s="119"/>
      <c r="BI90" s="122"/>
      <c r="BJ90" s="121"/>
      <c r="BK90" s="121"/>
      <c r="BL90" s="122"/>
      <c r="BM90" s="123"/>
      <c r="BN90" s="106"/>
      <c r="BO90" s="106"/>
      <c r="BP90" s="106"/>
      <c r="BQ90" s="106"/>
      <c r="BR90" s="106"/>
      <c r="BS90" s="106"/>
      <c r="BT90" s="106"/>
      <c r="BU90" s="106"/>
      <c r="BV90" s="106"/>
      <c r="BW90" s="106"/>
      <c r="BX90" s="106"/>
      <c r="BY90" s="106"/>
      <c r="BZ90" s="106"/>
      <c r="CA90" s="106"/>
      <c r="CB90" s="106"/>
      <c r="CC90" s="127" t="str">
        <f>IFERROR(VLOOKUP(Table22[[#This Row],[Gender]],'Lookup Values'!$A$1:$B$5,2,FALSE),"0")</f>
        <v>0</v>
      </c>
      <c r="CD90" s="112"/>
      <c r="CE90" s="127" t="str">
        <f>IFERROR(VLOOKUP(Table22[[#This Row],[Year Group]],'Lookup Values'!$C$1:$D$9,2,FALSE),"0")</f>
        <v>0</v>
      </c>
      <c r="CF90" s="127" t="str">
        <f>IFERROR(VLOOKUP(Table22[[#This Row],[School]],'Lookup Values'!$E$1:$E$22,2,FALSE),"0")</f>
        <v>0</v>
      </c>
      <c r="CG90" s="127" t="str">
        <f>IFERROR(VLOOKUP(Table22[[#This Row],[Attending PRU / AP]],'Lookup Values'!$G$1:$H$3,2,FALSE),"0")</f>
        <v>0</v>
      </c>
      <c r="CH90" s="127" t="str">
        <f>IFERROR(VLOOKUP(Table22[[#This Row],[EHE]],'Lookup Values'!$I$1:$J$3,2,FALSE),"0")</f>
        <v>0</v>
      </c>
      <c r="CI90" s="127" t="str">
        <f>IFERROR(VLOOKUP(Table22[[#This Row],[CME]],'Lookup Values'!$K$1:$L$3,2,FALSE),"0")</f>
        <v>0</v>
      </c>
      <c r="CJ90" s="129" t="str">
        <f>IFERROR(VLOOKUP(Table22[[#This Row],[Ethnicity]],'Ethnicity codes'!$H$1:$J$101,3,FALSE),"")</f>
        <v/>
      </c>
      <c r="CK90" s="127" t="str">
        <f>IFERROR(VLOOKUP(Table35[[#This Row],[Ethnicity2]],'Lookup Values'!$M$1:$N$23,2,FALSE),"0")</f>
        <v>0</v>
      </c>
      <c r="CL90" s="127" t="str">
        <f>IFERROR(VLOOKUP(Table35[[#This Row],[Ethnicity2]],'Lookup Values'!$O$1:$P$3,2,FALSE),"0")</f>
        <v>0</v>
      </c>
      <c r="CM90" s="127" t="str">
        <f>IFERROR(VLOOKUP(Table22[[#This Row],[EAL]],'Lookup Values'!$Q$1:$R$3,2,FALSE),"0")</f>
        <v>0</v>
      </c>
      <c r="CN90" s="127" t="str">
        <f>IFERROR(VLOOKUP(Table22[[#This Row],[SEND]],'Lookup Values'!$S$1:$T$6,2,FALSE),"0")</f>
        <v>0</v>
      </c>
      <c r="CO90" s="127" t="str">
        <f>IFERROR(VLOOKUP(Table22[[#This Row],[Pupil Premium]],'Lookup Values'!$U$1:$V$3,2,FALSE),"0")</f>
        <v>0</v>
      </c>
      <c r="CP90" s="127" t="str">
        <f>IFERROR(VLOOKUP(Table22[[#This Row],[LAC / Care Leaver]],'Lookup Values'!$W$1:$X$3,2,FALSE),"0")</f>
        <v>0</v>
      </c>
      <c r="CQ90" s="127" t="str">
        <f>IFERROR(VLOOKUP(Table22[[#This Row],[CP / CIN]],'Lookup Values'!$Y$1:$Z$3,2,FALSE),"0")</f>
        <v>0</v>
      </c>
      <c r="CR90" s="127" t="str">
        <f>IFERROR(VLOOKUP(Table22[[#This Row],[Early Help Referral]],'Lookup Values'!$Y$1:$Z$3,2,FALSE),"0")</f>
        <v>0</v>
      </c>
      <c r="CS90" s="127" t="str">
        <f>IFERROR(VLOOKUP(Table22[[#This Row],[Social Worker]],'Lookup Values'!$Y$1:$Z$3,2,FALSE),"0")</f>
        <v>0</v>
      </c>
      <c r="CT90" s="127" t="str">
        <f>IFERROR(VLOOKUP(Table22[[#This Row],[Exclusion]],'Lookup Values'!$AE$1:$AF$5,2,FALSE),"0")</f>
        <v>0</v>
      </c>
      <c r="CU90" s="127" t="str">
        <f>IFERROR(VLOOKUP(Table22[[#This Row],[Attendance / Absence (&lt;90% PA / &lt;50% SA)]],'Lookup Values'!$AG$1:$AH$4,2,FALSE),"0")</f>
        <v>0</v>
      </c>
      <c r="CV90" s="127" t="str">
        <f>IFERROR(VLOOKUP(Table22[[#This Row],[Multiple School Moves (3+)]],'Lookup Values'!$AI$1:$AJ$3,2,FALSE),"0")</f>
        <v>0</v>
      </c>
      <c r="CW90" s="127" t="str">
        <f>IFERROR(VLOOKUP(Table22[[#This Row],[Pregnancy]],'Lookup Values'!$AK$1:$AL$3,2,FALSE),"0")</f>
        <v>0</v>
      </c>
      <c r="CX90" s="127" t="str">
        <f>IFERROR(VLOOKUP(Table22[[#This Row],[Young Parent]],'Lookup Values'!$AM$1:$AN$3,2,FALSE),"0")</f>
        <v>0</v>
      </c>
      <c r="CY90" s="127" t="str">
        <f>IFERROR(VLOOKUP(Table22[[#This Row],[Young Carer]],'Lookup Values'!$AO$1:$AP$3,2,FALSE),"0")</f>
        <v>0</v>
      </c>
      <c r="CZ90" s="127" t="str">
        <f>IFERROR(VLOOKUP(Table22[[#This Row],[CAMHS Involvement]],'Lookup Values'!$AQ$1:$AR$3,2,FALSE),"0")</f>
        <v>0</v>
      </c>
      <c r="DA90" s="127" t="str">
        <f>IFERROR(VLOOKUP(Table22[[#This Row],[Health Condition]],'Lookup Values'!$AS$1:$AT$3,2,FALSE),"0")</f>
        <v>0</v>
      </c>
      <c r="DB90" s="127" t="str">
        <f>IFERROR(VLOOKUP(Table22[[#This Row],[Substance Misuse ]],'Lookup Values'!$AU$1:$AV$3,2,FALSE),"0")</f>
        <v>0</v>
      </c>
      <c r="DC90" s="127" t="str">
        <f>IFERROR(VLOOKUP(Table22[[#This Row],[YOT supervision]],'Lookup Values'!$AW$1:$AX$3,2,FALSE),"0")</f>
        <v>0</v>
      </c>
      <c r="DD90" s="127" t="str">
        <f>IFERROR(VLOOKUP(Table22[[#This Row],[Previous YOT supervision]],'Lookup Values'!$AY$1:$AZ$3,2,FALSE),"0")</f>
        <v>0</v>
      </c>
      <c r="DE90" s="127" t="str">
        <f>IFERROR(VLOOKUP(Table22[[#This Row],[Custody]],'Lookup Values'!$BA$1:$BB$3,2,FALSE),"0")</f>
        <v>0</v>
      </c>
      <c r="DF90" s="127" t="str">
        <f>IFERROR(VLOOKUP(Table22[[#This Row],[KS2 Eng &amp; Maths Ability Profile HAP/MAP/LAP]],'Lookup Values'!$BC$1:$BD$4,2,FALSE),"0")</f>
        <v>0</v>
      </c>
      <c r="DG90" s="127" t="str">
        <f>IFERROR(VLOOKUP(Table22[[#This Row],[Intended Post 16 Destination]],'Lookup Values'!$BG$1:$BH$12,2,FALSE),"0")</f>
        <v>0</v>
      </c>
      <c r="DH90" s="127" t="str">
        <f>IFERROR(VLOOKUP(Table22[[#This Row],[Application submitted (Y/N or number of applications)]],'Lookup Values'!$BI$1:$BJ$3,2,FALSE),"0")</f>
        <v>0</v>
      </c>
      <c r="DI90" s="127" t="str">
        <f>IFERROR(VLOOKUP(Table22[[#This Row],[Provider Name]],'Lookup Values'!$BK$1:$BL$3,2,FALSE),"0")</f>
        <v>0</v>
      </c>
      <c r="DJ90" s="112"/>
      <c r="DK90" s="127" t="str">
        <f>IFERROR(VLOOKUP(Table22[[#This Row],[Offer received (Y/N)]],'Lookup Values'!$BM$1:$BN$3,2,FALSE),"0")</f>
        <v>0</v>
      </c>
      <c r="DL90" s="127" t="str">
        <f>IFERROR(VLOOKUP(Table22[[#This Row],[Poor Behaviour / Attitude / Motivation]],'Lookup Values'!$BO$1:$BP$4,2,FALSE),"0")</f>
        <v>0</v>
      </c>
      <c r="DM90" s="127" t="str">
        <f>IFERROR(VLOOKUP(Table22[[#This Row],[Other known risk factors (1)]],'Lookup Values'!$BQ$1:$BR$10,2,FALSE),"0")</f>
        <v>0</v>
      </c>
      <c r="DN90" s="128" t="str">
        <f>IFERROR(VLOOKUP(Table22[[#This Row],[Other known risk factors (2)]],'Lookup Values'!$BQ$1:$BR$10,2,FALSE),"0")</f>
        <v>0</v>
      </c>
      <c r="DO90" s="127">
        <f>SUM(Table35[[#This Row],[Gender Score]:[Other known risk factors (2) Score]])</f>
        <v>0</v>
      </c>
      <c r="DP90" s="131" t="str">
        <f>CONCATENATE(Table22[[#This Row],[Generated RONI]],Table22[[#This Row],[School RONI]])</f>
        <v>Very Low</v>
      </c>
      <c r="DQ90" s="106"/>
      <c r="DR90" s="106"/>
      <c r="DS90" s="106"/>
      <c r="DT90" s="106"/>
      <c r="DU90" s="106"/>
      <c r="DV90" s="106"/>
      <c r="DW90" s="106"/>
      <c r="DX90" s="106"/>
      <c r="DY90" s="106"/>
      <c r="DZ90" s="106"/>
      <c r="EA90" s="106"/>
      <c r="EB90" s="106"/>
      <c r="EC90" s="106"/>
      <c r="ED90" s="106"/>
      <c r="EE90" s="106"/>
      <c r="EF90" s="106"/>
      <c r="EG90" s="106"/>
    </row>
    <row r="91" spans="1:137" ht="13" x14ac:dyDescent="0.3">
      <c r="A91" s="118"/>
      <c r="B91" s="126"/>
      <c r="C91" s="119"/>
      <c r="D91" s="119"/>
      <c r="E91" s="119"/>
      <c r="F91" s="119"/>
      <c r="G91" s="119"/>
      <c r="H91" s="120"/>
      <c r="I91" s="101"/>
      <c r="J91" s="121"/>
      <c r="K91" s="101"/>
      <c r="L91" s="101"/>
      <c r="M91" s="121"/>
      <c r="N91" s="120"/>
      <c r="O91" s="121"/>
      <c r="P91" s="140"/>
      <c r="Q91" s="140"/>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3"/>
      <c r="AS91" s="123"/>
      <c r="AT91" s="123"/>
      <c r="AU91" s="139" t="str">
        <f>VLOOKUP(Table35[[#This Row],[Risk Rating Score]],'Lookup Values'!$BS$1:$BT$34,2)</f>
        <v>Very Low</v>
      </c>
      <c r="AV91" s="101"/>
      <c r="AW91" s="139" t="str">
        <f>IFERROR(VLOOKUP(Table35[[#This Row],[RONI Match]],'Lookup Values'!$BU$2:$BV$26,2,FALSE),"")</f>
        <v/>
      </c>
      <c r="AX91" s="141"/>
      <c r="AY91" s="101"/>
      <c r="AZ91" s="123"/>
      <c r="BA91" s="119"/>
      <c r="BB91" s="119"/>
      <c r="BC91" s="119"/>
      <c r="BD91" s="119"/>
      <c r="BE91" s="119"/>
      <c r="BF91" s="119"/>
      <c r="BG91" s="119"/>
      <c r="BH91" s="119"/>
      <c r="BI91" s="122"/>
      <c r="BJ91" s="121"/>
      <c r="BK91" s="121"/>
      <c r="BL91" s="122"/>
      <c r="BM91" s="123"/>
      <c r="BN91" s="106"/>
      <c r="BO91" s="106"/>
      <c r="BP91" s="106"/>
      <c r="BQ91" s="106"/>
      <c r="BR91" s="106"/>
      <c r="BS91" s="106"/>
      <c r="BT91" s="106"/>
      <c r="BU91" s="106"/>
      <c r="BV91" s="106"/>
      <c r="BW91" s="106"/>
      <c r="BX91" s="106"/>
      <c r="BY91" s="106"/>
      <c r="BZ91" s="106"/>
      <c r="CA91" s="106"/>
      <c r="CB91" s="106"/>
      <c r="CC91" s="127" t="str">
        <f>IFERROR(VLOOKUP(Table22[[#This Row],[Gender]],'Lookup Values'!$A$1:$B$5,2,FALSE),"0")</f>
        <v>0</v>
      </c>
      <c r="CD91" s="112"/>
      <c r="CE91" s="127" t="str">
        <f>IFERROR(VLOOKUP(Table22[[#This Row],[Year Group]],'Lookup Values'!$C$1:$D$9,2,FALSE),"0")</f>
        <v>0</v>
      </c>
      <c r="CF91" s="127" t="str">
        <f>IFERROR(VLOOKUP(Table22[[#This Row],[School]],'Lookup Values'!$E$1:$E$22,2,FALSE),"0")</f>
        <v>0</v>
      </c>
      <c r="CG91" s="127" t="str">
        <f>IFERROR(VLOOKUP(Table22[[#This Row],[Attending PRU / AP]],'Lookup Values'!$G$1:$H$3,2,FALSE),"0")</f>
        <v>0</v>
      </c>
      <c r="CH91" s="127" t="str">
        <f>IFERROR(VLOOKUP(Table22[[#This Row],[EHE]],'Lookup Values'!$I$1:$J$3,2,FALSE),"0")</f>
        <v>0</v>
      </c>
      <c r="CI91" s="127" t="str">
        <f>IFERROR(VLOOKUP(Table22[[#This Row],[CME]],'Lookup Values'!$K$1:$L$3,2,FALSE),"0")</f>
        <v>0</v>
      </c>
      <c r="CJ91" s="129" t="str">
        <f>IFERROR(VLOOKUP(Table22[[#This Row],[Ethnicity]],'Ethnicity codes'!$H$1:$J$101,3,FALSE),"")</f>
        <v/>
      </c>
      <c r="CK91" s="127" t="str">
        <f>IFERROR(VLOOKUP(Table35[[#This Row],[Ethnicity2]],'Lookup Values'!$M$1:$N$23,2,FALSE),"0")</f>
        <v>0</v>
      </c>
      <c r="CL91" s="127" t="str">
        <f>IFERROR(VLOOKUP(Table35[[#This Row],[Ethnicity2]],'Lookup Values'!$O$1:$P$3,2,FALSE),"0")</f>
        <v>0</v>
      </c>
      <c r="CM91" s="127" t="str">
        <f>IFERROR(VLOOKUP(Table22[[#This Row],[EAL]],'Lookup Values'!$Q$1:$R$3,2,FALSE),"0")</f>
        <v>0</v>
      </c>
      <c r="CN91" s="127" t="str">
        <f>IFERROR(VLOOKUP(Table22[[#This Row],[SEND]],'Lookup Values'!$S$1:$T$6,2,FALSE),"0")</f>
        <v>0</v>
      </c>
      <c r="CO91" s="127" t="str">
        <f>IFERROR(VLOOKUP(Table22[[#This Row],[Pupil Premium]],'Lookup Values'!$U$1:$V$3,2,FALSE),"0")</f>
        <v>0</v>
      </c>
      <c r="CP91" s="127" t="str">
        <f>IFERROR(VLOOKUP(Table22[[#This Row],[LAC / Care Leaver]],'Lookup Values'!$W$1:$X$3,2,FALSE),"0")</f>
        <v>0</v>
      </c>
      <c r="CQ91" s="127" t="str">
        <f>IFERROR(VLOOKUP(Table22[[#This Row],[CP / CIN]],'Lookup Values'!$Y$1:$Z$3,2,FALSE),"0")</f>
        <v>0</v>
      </c>
      <c r="CR91" s="127" t="str">
        <f>IFERROR(VLOOKUP(Table22[[#This Row],[Early Help Referral]],'Lookup Values'!$Y$1:$Z$3,2,FALSE),"0")</f>
        <v>0</v>
      </c>
      <c r="CS91" s="127" t="str">
        <f>IFERROR(VLOOKUP(Table22[[#This Row],[Social Worker]],'Lookup Values'!$Y$1:$Z$3,2,FALSE),"0")</f>
        <v>0</v>
      </c>
      <c r="CT91" s="127" t="str">
        <f>IFERROR(VLOOKUP(Table22[[#This Row],[Exclusion]],'Lookup Values'!$AE$1:$AF$5,2,FALSE),"0")</f>
        <v>0</v>
      </c>
      <c r="CU91" s="127" t="str">
        <f>IFERROR(VLOOKUP(Table22[[#This Row],[Attendance / Absence (&lt;90% PA / &lt;50% SA)]],'Lookup Values'!$AG$1:$AH$4,2,FALSE),"0")</f>
        <v>0</v>
      </c>
      <c r="CV91" s="127" t="str">
        <f>IFERROR(VLOOKUP(Table22[[#This Row],[Multiple School Moves (3+)]],'Lookup Values'!$AI$1:$AJ$3,2,FALSE),"0")</f>
        <v>0</v>
      </c>
      <c r="CW91" s="127" t="str">
        <f>IFERROR(VLOOKUP(Table22[[#This Row],[Pregnancy]],'Lookup Values'!$AK$1:$AL$3,2,FALSE),"0")</f>
        <v>0</v>
      </c>
      <c r="CX91" s="127" t="str">
        <f>IFERROR(VLOOKUP(Table22[[#This Row],[Young Parent]],'Lookup Values'!$AM$1:$AN$3,2,FALSE),"0")</f>
        <v>0</v>
      </c>
      <c r="CY91" s="127" t="str">
        <f>IFERROR(VLOOKUP(Table22[[#This Row],[Young Carer]],'Lookup Values'!$AO$1:$AP$3,2,FALSE),"0")</f>
        <v>0</v>
      </c>
      <c r="CZ91" s="127" t="str">
        <f>IFERROR(VLOOKUP(Table22[[#This Row],[CAMHS Involvement]],'Lookup Values'!$AQ$1:$AR$3,2,FALSE),"0")</f>
        <v>0</v>
      </c>
      <c r="DA91" s="127" t="str">
        <f>IFERROR(VLOOKUP(Table22[[#This Row],[Health Condition]],'Lookup Values'!$AS$1:$AT$3,2,FALSE),"0")</f>
        <v>0</v>
      </c>
      <c r="DB91" s="127" t="str">
        <f>IFERROR(VLOOKUP(Table22[[#This Row],[Substance Misuse ]],'Lookup Values'!$AU$1:$AV$3,2,FALSE),"0")</f>
        <v>0</v>
      </c>
      <c r="DC91" s="127" t="str">
        <f>IFERROR(VLOOKUP(Table22[[#This Row],[YOT supervision]],'Lookup Values'!$AW$1:$AX$3,2,FALSE),"0")</f>
        <v>0</v>
      </c>
      <c r="DD91" s="127" t="str">
        <f>IFERROR(VLOOKUP(Table22[[#This Row],[Previous YOT supervision]],'Lookup Values'!$AY$1:$AZ$3,2,FALSE),"0")</f>
        <v>0</v>
      </c>
      <c r="DE91" s="127" t="str">
        <f>IFERROR(VLOOKUP(Table22[[#This Row],[Custody]],'Lookup Values'!$BA$1:$BB$3,2,FALSE),"0")</f>
        <v>0</v>
      </c>
      <c r="DF91" s="127" t="str">
        <f>IFERROR(VLOOKUP(Table22[[#This Row],[KS2 Eng &amp; Maths Ability Profile HAP/MAP/LAP]],'Lookup Values'!$BC$1:$BD$4,2,FALSE),"0")</f>
        <v>0</v>
      </c>
      <c r="DG91" s="127" t="str">
        <f>IFERROR(VLOOKUP(Table22[[#This Row],[Intended Post 16 Destination]],'Lookup Values'!$BG$1:$BH$12,2,FALSE),"0")</f>
        <v>0</v>
      </c>
      <c r="DH91" s="127" t="str">
        <f>IFERROR(VLOOKUP(Table22[[#This Row],[Application submitted (Y/N or number of applications)]],'Lookup Values'!$BI$1:$BJ$3,2,FALSE),"0")</f>
        <v>0</v>
      </c>
      <c r="DI91" s="127" t="str">
        <f>IFERROR(VLOOKUP(Table22[[#This Row],[Provider Name]],'Lookup Values'!$BK$1:$BL$3,2,FALSE),"0")</f>
        <v>0</v>
      </c>
      <c r="DJ91" s="112"/>
      <c r="DK91" s="127" t="str">
        <f>IFERROR(VLOOKUP(Table22[[#This Row],[Offer received (Y/N)]],'Lookup Values'!$BM$1:$BN$3,2,FALSE),"0")</f>
        <v>0</v>
      </c>
      <c r="DL91" s="127" t="str">
        <f>IFERROR(VLOOKUP(Table22[[#This Row],[Poor Behaviour / Attitude / Motivation]],'Lookup Values'!$BO$1:$BP$4,2,FALSE),"0")</f>
        <v>0</v>
      </c>
      <c r="DM91" s="127" t="str">
        <f>IFERROR(VLOOKUP(Table22[[#This Row],[Other known risk factors (1)]],'Lookup Values'!$BQ$1:$BR$10,2,FALSE),"0")</f>
        <v>0</v>
      </c>
      <c r="DN91" s="128" t="str">
        <f>IFERROR(VLOOKUP(Table22[[#This Row],[Other known risk factors (2)]],'Lookup Values'!$BQ$1:$BR$10,2,FALSE),"0")</f>
        <v>0</v>
      </c>
      <c r="DO91" s="127">
        <f>SUM(Table35[[#This Row],[Gender Score]:[Other known risk factors (2) Score]])</f>
        <v>0</v>
      </c>
      <c r="DP91" s="131" t="str">
        <f>CONCATENATE(Table22[[#This Row],[Generated RONI]],Table22[[#This Row],[School RONI]])</f>
        <v>Very Low</v>
      </c>
      <c r="DQ91" s="106"/>
      <c r="DR91" s="106"/>
      <c r="DS91" s="106"/>
      <c r="DT91" s="106"/>
      <c r="DU91" s="106"/>
      <c r="DV91" s="106"/>
      <c r="DW91" s="106"/>
      <c r="DX91" s="106"/>
      <c r="DY91" s="106"/>
      <c r="DZ91" s="106"/>
      <c r="EA91" s="106"/>
      <c r="EB91" s="106"/>
      <c r="EC91" s="106"/>
      <c r="ED91" s="106"/>
      <c r="EE91" s="106"/>
      <c r="EF91" s="106"/>
      <c r="EG91" s="106"/>
    </row>
    <row r="92" spans="1:137" ht="13" x14ac:dyDescent="0.3">
      <c r="A92" s="118"/>
      <c r="B92" s="126"/>
      <c r="C92" s="119"/>
      <c r="D92" s="119"/>
      <c r="E92" s="119"/>
      <c r="F92" s="119"/>
      <c r="G92" s="119"/>
      <c r="H92" s="120"/>
      <c r="I92" s="101"/>
      <c r="J92" s="121"/>
      <c r="K92" s="101"/>
      <c r="L92" s="101"/>
      <c r="M92" s="121"/>
      <c r="N92" s="120"/>
      <c r="O92" s="121"/>
      <c r="P92" s="140"/>
      <c r="Q92" s="140"/>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3"/>
      <c r="AS92" s="123"/>
      <c r="AT92" s="123"/>
      <c r="AU92" s="139" t="str">
        <f>VLOOKUP(Table35[[#This Row],[Risk Rating Score]],'Lookup Values'!$BS$1:$BT$34,2)</f>
        <v>Very Low</v>
      </c>
      <c r="AV92" s="101"/>
      <c r="AW92" s="139" t="str">
        <f>IFERROR(VLOOKUP(Table35[[#This Row],[RONI Match]],'Lookup Values'!$BU$2:$BV$26,2,FALSE),"")</f>
        <v/>
      </c>
      <c r="AX92" s="141"/>
      <c r="AY92" s="101"/>
      <c r="AZ92" s="123"/>
      <c r="BA92" s="119"/>
      <c r="BB92" s="119"/>
      <c r="BC92" s="119"/>
      <c r="BD92" s="119"/>
      <c r="BE92" s="119"/>
      <c r="BF92" s="119"/>
      <c r="BG92" s="119"/>
      <c r="BH92" s="119"/>
      <c r="BI92" s="122"/>
      <c r="BJ92" s="121"/>
      <c r="BK92" s="121"/>
      <c r="BL92" s="122"/>
      <c r="BM92" s="123"/>
      <c r="BN92" s="106"/>
      <c r="BO92" s="106"/>
      <c r="BP92" s="106"/>
      <c r="BQ92" s="106"/>
      <c r="BR92" s="106"/>
      <c r="BS92" s="106"/>
      <c r="BT92" s="106"/>
      <c r="BU92" s="106"/>
      <c r="BV92" s="106"/>
      <c r="BW92" s="106"/>
      <c r="BX92" s="106"/>
      <c r="BY92" s="106"/>
      <c r="BZ92" s="106"/>
      <c r="CA92" s="106"/>
      <c r="CB92" s="106"/>
      <c r="CC92" s="127" t="str">
        <f>IFERROR(VLOOKUP(Table22[[#This Row],[Gender]],'Lookup Values'!$A$1:$B$5,2,FALSE),"0")</f>
        <v>0</v>
      </c>
      <c r="CD92" s="112"/>
      <c r="CE92" s="127" t="str">
        <f>IFERROR(VLOOKUP(Table22[[#This Row],[Year Group]],'Lookup Values'!$C$1:$D$9,2,FALSE),"0")</f>
        <v>0</v>
      </c>
      <c r="CF92" s="127" t="str">
        <f>IFERROR(VLOOKUP(Table22[[#This Row],[School]],'Lookup Values'!$E$1:$E$22,2,FALSE),"0")</f>
        <v>0</v>
      </c>
      <c r="CG92" s="127" t="str">
        <f>IFERROR(VLOOKUP(Table22[[#This Row],[Attending PRU / AP]],'Lookup Values'!$G$1:$H$3,2,FALSE),"0")</f>
        <v>0</v>
      </c>
      <c r="CH92" s="127" t="str">
        <f>IFERROR(VLOOKUP(Table22[[#This Row],[EHE]],'Lookup Values'!$I$1:$J$3,2,FALSE),"0")</f>
        <v>0</v>
      </c>
      <c r="CI92" s="127" t="str">
        <f>IFERROR(VLOOKUP(Table22[[#This Row],[CME]],'Lookup Values'!$K$1:$L$3,2,FALSE),"0")</f>
        <v>0</v>
      </c>
      <c r="CJ92" s="129" t="str">
        <f>IFERROR(VLOOKUP(Table22[[#This Row],[Ethnicity]],'Ethnicity codes'!$H$1:$J$101,3,FALSE),"")</f>
        <v/>
      </c>
      <c r="CK92" s="127" t="str">
        <f>IFERROR(VLOOKUP(Table35[[#This Row],[Ethnicity2]],'Lookup Values'!$M$1:$N$23,2,FALSE),"0")</f>
        <v>0</v>
      </c>
      <c r="CL92" s="127" t="str">
        <f>IFERROR(VLOOKUP(Table35[[#This Row],[Ethnicity2]],'Lookup Values'!$O$1:$P$3,2,FALSE),"0")</f>
        <v>0</v>
      </c>
      <c r="CM92" s="127" t="str">
        <f>IFERROR(VLOOKUP(Table22[[#This Row],[EAL]],'Lookup Values'!$Q$1:$R$3,2,FALSE),"0")</f>
        <v>0</v>
      </c>
      <c r="CN92" s="127" t="str">
        <f>IFERROR(VLOOKUP(Table22[[#This Row],[SEND]],'Lookup Values'!$S$1:$T$6,2,FALSE),"0")</f>
        <v>0</v>
      </c>
      <c r="CO92" s="127" t="str">
        <f>IFERROR(VLOOKUP(Table22[[#This Row],[Pupil Premium]],'Lookup Values'!$U$1:$V$3,2,FALSE),"0")</f>
        <v>0</v>
      </c>
      <c r="CP92" s="127" t="str">
        <f>IFERROR(VLOOKUP(Table22[[#This Row],[LAC / Care Leaver]],'Lookup Values'!$W$1:$X$3,2,FALSE),"0")</f>
        <v>0</v>
      </c>
      <c r="CQ92" s="127" t="str">
        <f>IFERROR(VLOOKUP(Table22[[#This Row],[CP / CIN]],'Lookup Values'!$Y$1:$Z$3,2,FALSE),"0")</f>
        <v>0</v>
      </c>
      <c r="CR92" s="127" t="str">
        <f>IFERROR(VLOOKUP(Table22[[#This Row],[Early Help Referral]],'Lookup Values'!$Y$1:$Z$3,2,FALSE),"0")</f>
        <v>0</v>
      </c>
      <c r="CS92" s="127" t="str">
        <f>IFERROR(VLOOKUP(Table22[[#This Row],[Social Worker]],'Lookup Values'!$Y$1:$Z$3,2,FALSE),"0")</f>
        <v>0</v>
      </c>
      <c r="CT92" s="127" t="str">
        <f>IFERROR(VLOOKUP(Table22[[#This Row],[Exclusion]],'Lookup Values'!$AE$1:$AF$5,2,FALSE),"0")</f>
        <v>0</v>
      </c>
      <c r="CU92" s="127" t="str">
        <f>IFERROR(VLOOKUP(Table22[[#This Row],[Attendance / Absence (&lt;90% PA / &lt;50% SA)]],'Lookup Values'!$AG$1:$AH$4,2,FALSE),"0")</f>
        <v>0</v>
      </c>
      <c r="CV92" s="127" t="str">
        <f>IFERROR(VLOOKUP(Table22[[#This Row],[Multiple School Moves (3+)]],'Lookup Values'!$AI$1:$AJ$3,2,FALSE),"0")</f>
        <v>0</v>
      </c>
      <c r="CW92" s="127" t="str">
        <f>IFERROR(VLOOKUP(Table22[[#This Row],[Pregnancy]],'Lookup Values'!$AK$1:$AL$3,2,FALSE),"0")</f>
        <v>0</v>
      </c>
      <c r="CX92" s="127" t="str">
        <f>IFERROR(VLOOKUP(Table22[[#This Row],[Young Parent]],'Lookup Values'!$AM$1:$AN$3,2,FALSE),"0")</f>
        <v>0</v>
      </c>
      <c r="CY92" s="127" t="str">
        <f>IFERROR(VLOOKUP(Table22[[#This Row],[Young Carer]],'Lookup Values'!$AO$1:$AP$3,2,FALSE),"0")</f>
        <v>0</v>
      </c>
      <c r="CZ92" s="127" t="str">
        <f>IFERROR(VLOOKUP(Table22[[#This Row],[CAMHS Involvement]],'Lookup Values'!$AQ$1:$AR$3,2,FALSE),"0")</f>
        <v>0</v>
      </c>
      <c r="DA92" s="127" t="str">
        <f>IFERROR(VLOOKUP(Table22[[#This Row],[Health Condition]],'Lookup Values'!$AS$1:$AT$3,2,FALSE),"0")</f>
        <v>0</v>
      </c>
      <c r="DB92" s="127" t="str">
        <f>IFERROR(VLOOKUP(Table22[[#This Row],[Substance Misuse ]],'Lookup Values'!$AU$1:$AV$3,2,FALSE),"0")</f>
        <v>0</v>
      </c>
      <c r="DC92" s="127" t="str">
        <f>IFERROR(VLOOKUP(Table22[[#This Row],[YOT supervision]],'Lookup Values'!$AW$1:$AX$3,2,FALSE),"0")</f>
        <v>0</v>
      </c>
      <c r="DD92" s="127" t="str">
        <f>IFERROR(VLOOKUP(Table22[[#This Row],[Previous YOT supervision]],'Lookup Values'!$AY$1:$AZ$3,2,FALSE),"0")</f>
        <v>0</v>
      </c>
      <c r="DE92" s="127" t="str">
        <f>IFERROR(VLOOKUP(Table22[[#This Row],[Custody]],'Lookup Values'!$BA$1:$BB$3,2,FALSE),"0")</f>
        <v>0</v>
      </c>
      <c r="DF92" s="127" t="str">
        <f>IFERROR(VLOOKUP(Table22[[#This Row],[KS2 Eng &amp; Maths Ability Profile HAP/MAP/LAP]],'Lookup Values'!$BC$1:$BD$4,2,FALSE),"0")</f>
        <v>0</v>
      </c>
      <c r="DG92" s="127" t="str">
        <f>IFERROR(VLOOKUP(Table22[[#This Row],[Intended Post 16 Destination]],'Lookup Values'!$BG$1:$BH$12,2,FALSE),"0")</f>
        <v>0</v>
      </c>
      <c r="DH92" s="127" t="str">
        <f>IFERROR(VLOOKUP(Table22[[#This Row],[Application submitted (Y/N or number of applications)]],'Lookup Values'!$BI$1:$BJ$3,2,FALSE),"0")</f>
        <v>0</v>
      </c>
      <c r="DI92" s="127" t="str">
        <f>IFERROR(VLOOKUP(Table22[[#This Row],[Provider Name]],'Lookup Values'!$BK$1:$BL$3,2,FALSE),"0")</f>
        <v>0</v>
      </c>
      <c r="DJ92" s="112"/>
      <c r="DK92" s="127" t="str">
        <f>IFERROR(VLOOKUP(Table22[[#This Row],[Offer received (Y/N)]],'Lookup Values'!$BM$1:$BN$3,2,FALSE),"0")</f>
        <v>0</v>
      </c>
      <c r="DL92" s="127" t="str">
        <f>IFERROR(VLOOKUP(Table22[[#This Row],[Poor Behaviour / Attitude / Motivation]],'Lookup Values'!$BO$1:$BP$4,2,FALSE),"0")</f>
        <v>0</v>
      </c>
      <c r="DM92" s="127" t="str">
        <f>IFERROR(VLOOKUP(Table22[[#This Row],[Other known risk factors (1)]],'Lookup Values'!$BQ$1:$BR$10,2,FALSE),"0")</f>
        <v>0</v>
      </c>
      <c r="DN92" s="128" t="str">
        <f>IFERROR(VLOOKUP(Table22[[#This Row],[Other known risk factors (2)]],'Lookup Values'!$BQ$1:$BR$10,2,FALSE),"0")</f>
        <v>0</v>
      </c>
      <c r="DO92" s="127">
        <f>SUM(Table35[[#This Row],[Gender Score]:[Other known risk factors (2) Score]])</f>
        <v>0</v>
      </c>
      <c r="DP92" s="131" t="str">
        <f>CONCATENATE(Table22[[#This Row],[Generated RONI]],Table22[[#This Row],[School RONI]])</f>
        <v>Very Low</v>
      </c>
      <c r="DQ92" s="106"/>
      <c r="DR92" s="106"/>
      <c r="DS92" s="106"/>
      <c r="DT92" s="106"/>
      <c r="DU92" s="106"/>
      <c r="DV92" s="106"/>
      <c r="DW92" s="106"/>
      <c r="DX92" s="106"/>
      <c r="DY92" s="106"/>
      <c r="DZ92" s="106"/>
      <c r="EA92" s="106"/>
      <c r="EB92" s="106"/>
      <c r="EC92" s="106"/>
      <c r="ED92" s="106"/>
      <c r="EE92" s="106"/>
      <c r="EF92" s="106"/>
      <c r="EG92" s="106"/>
    </row>
    <row r="93" spans="1:137" ht="13" x14ac:dyDescent="0.3">
      <c r="A93" s="118"/>
      <c r="B93" s="126"/>
      <c r="C93" s="119"/>
      <c r="D93" s="119"/>
      <c r="E93" s="119"/>
      <c r="F93" s="119"/>
      <c r="G93" s="119"/>
      <c r="H93" s="120"/>
      <c r="I93" s="101"/>
      <c r="J93" s="121"/>
      <c r="K93" s="101"/>
      <c r="L93" s="101"/>
      <c r="M93" s="121"/>
      <c r="N93" s="120"/>
      <c r="O93" s="121"/>
      <c r="P93" s="140"/>
      <c r="Q93" s="140"/>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3"/>
      <c r="AS93" s="123"/>
      <c r="AT93" s="123"/>
      <c r="AU93" s="139" t="str">
        <f>VLOOKUP(Table35[[#This Row],[Risk Rating Score]],'Lookup Values'!$BS$1:$BT$34,2)</f>
        <v>Very Low</v>
      </c>
      <c r="AV93" s="101"/>
      <c r="AW93" s="139" t="str">
        <f>IFERROR(VLOOKUP(Table35[[#This Row],[RONI Match]],'Lookup Values'!$BU$2:$BV$26,2,FALSE),"")</f>
        <v/>
      </c>
      <c r="AX93" s="141"/>
      <c r="AY93" s="101"/>
      <c r="AZ93" s="123"/>
      <c r="BA93" s="119"/>
      <c r="BB93" s="119"/>
      <c r="BC93" s="119"/>
      <c r="BD93" s="119"/>
      <c r="BE93" s="119"/>
      <c r="BF93" s="119"/>
      <c r="BG93" s="119"/>
      <c r="BH93" s="119"/>
      <c r="BI93" s="122"/>
      <c r="BJ93" s="121"/>
      <c r="BK93" s="121"/>
      <c r="BL93" s="122"/>
      <c r="BM93" s="123"/>
      <c r="BN93" s="106"/>
      <c r="BO93" s="106"/>
      <c r="BP93" s="106"/>
      <c r="BQ93" s="106"/>
      <c r="BR93" s="106"/>
      <c r="BS93" s="106"/>
      <c r="BT93" s="106"/>
      <c r="BU93" s="106"/>
      <c r="BV93" s="106"/>
      <c r="BW93" s="106"/>
      <c r="BX93" s="106"/>
      <c r="BY93" s="106"/>
      <c r="BZ93" s="106"/>
      <c r="CA93" s="106"/>
      <c r="CB93" s="106"/>
      <c r="CC93" s="127" t="str">
        <f>IFERROR(VLOOKUP(Table22[[#This Row],[Gender]],'Lookup Values'!$A$1:$B$5,2,FALSE),"0")</f>
        <v>0</v>
      </c>
      <c r="CD93" s="112"/>
      <c r="CE93" s="127" t="str">
        <f>IFERROR(VLOOKUP(Table22[[#This Row],[Year Group]],'Lookup Values'!$C$1:$D$9,2,FALSE),"0")</f>
        <v>0</v>
      </c>
      <c r="CF93" s="127" t="str">
        <f>IFERROR(VLOOKUP(Table22[[#This Row],[School]],'Lookup Values'!$E$1:$E$22,2,FALSE),"0")</f>
        <v>0</v>
      </c>
      <c r="CG93" s="127" t="str">
        <f>IFERROR(VLOOKUP(Table22[[#This Row],[Attending PRU / AP]],'Lookup Values'!$G$1:$H$3,2,FALSE),"0")</f>
        <v>0</v>
      </c>
      <c r="CH93" s="127" t="str">
        <f>IFERROR(VLOOKUP(Table22[[#This Row],[EHE]],'Lookup Values'!$I$1:$J$3,2,FALSE),"0")</f>
        <v>0</v>
      </c>
      <c r="CI93" s="127" t="str">
        <f>IFERROR(VLOOKUP(Table22[[#This Row],[CME]],'Lookup Values'!$K$1:$L$3,2,FALSE),"0")</f>
        <v>0</v>
      </c>
      <c r="CJ93" s="129" t="str">
        <f>IFERROR(VLOOKUP(Table22[[#This Row],[Ethnicity]],'Ethnicity codes'!$H$1:$J$101,3,FALSE),"")</f>
        <v/>
      </c>
      <c r="CK93" s="127" t="str">
        <f>IFERROR(VLOOKUP(Table35[[#This Row],[Ethnicity2]],'Lookup Values'!$M$1:$N$23,2,FALSE),"0")</f>
        <v>0</v>
      </c>
      <c r="CL93" s="127" t="str">
        <f>IFERROR(VLOOKUP(Table35[[#This Row],[Ethnicity2]],'Lookup Values'!$O$1:$P$3,2,FALSE),"0")</f>
        <v>0</v>
      </c>
      <c r="CM93" s="127" t="str">
        <f>IFERROR(VLOOKUP(Table22[[#This Row],[EAL]],'Lookup Values'!$Q$1:$R$3,2,FALSE),"0")</f>
        <v>0</v>
      </c>
      <c r="CN93" s="127" t="str">
        <f>IFERROR(VLOOKUP(Table22[[#This Row],[SEND]],'Lookup Values'!$S$1:$T$6,2,FALSE),"0")</f>
        <v>0</v>
      </c>
      <c r="CO93" s="127" t="str">
        <f>IFERROR(VLOOKUP(Table22[[#This Row],[Pupil Premium]],'Lookup Values'!$U$1:$V$3,2,FALSE),"0")</f>
        <v>0</v>
      </c>
      <c r="CP93" s="127" t="str">
        <f>IFERROR(VLOOKUP(Table22[[#This Row],[LAC / Care Leaver]],'Lookup Values'!$W$1:$X$3,2,FALSE),"0")</f>
        <v>0</v>
      </c>
      <c r="CQ93" s="127" t="str">
        <f>IFERROR(VLOOKUP(Table22[[#This Row],[CP / CIN]],'Lookup Values'!$Y$1:$Z$3,2,FALSE),"0")</f>
        <v>0</v>
      </c>
      <c r="CR93" s="127" t="str">
        <f>IFERROR(VLOOKUP(Table22[[#This Row],[Early Help Referral]],'Lookup Values'!$Y$1:$Z$3,2,FALSE),"0")</f>
        <v>0</v>
      </c>
      <c r="CS93" s="127" t="str">
        <f>IFERROR(VLOOKUP(Table22[[#This Row],[Social Worker]],'Lookup Values'!$Y$1:$Z$3,2,FALSE),"0")</f>
        <v>0</v>
      </c>
      <c r="CT93" s="127" t="str">
        <f>IFERROR(VLOOKUP(Table22[[#This Row],[Exclusion]],'Lookup Values'!$AE$1:$AF$5,2,FALSE),"0")</f>
        <v>0</v>
      </c>
      <c r="CU93" s="127" t="str">
        <f>IFERROR(VLOOKUP(Table22[[#This Row],[Attendance / Absence (&lt;90% PA / &lt;50% SA)]],'Lookup Values'!$AG$1:$AH$4,2,FALSE),"0")</f>
        <v>0</v>
      </c>
      <c r="CV93" s="127" t="str">
        <f>IFERROR(VLOOKUP(Table22[[#This Row],[Multiple School Moves (3+)]],'Lookup Values'!$AI$1:$AJ$3,2,FALSE),"0")</f>
        <v>0</v>
      </c>
      <c r="CW93" s="127" t="str">
        <f>IFERROR(VLOOKUP(Table22[[#This Row],[Pregnancy]],'Lookup Values'!$AK$1:$AL$3,2,FALSE),"0")</f>
        <v>0</v>
      </c>
      <c r="CX93" s="127" t="str">
        <f>IFERROR(VLOOKUP(Table22[[#This Row],[Young Parent]],'Lookup Values'!$AM$1:$AN$3,2,FALSE),"0")</f>
        <v>0</v>
      </c>
      <c r="CY93" s="127" t="str">
        <f>IFERROR(VLOOKUP(Table22[[#This Row],[Young Carer]],'Lookup Values'!$AO$1:$AP$3,2,FALSE),"0")</f>
        <v>0</v>
      </c>
      <c r="CZ93" s="127" t="str">
        <f>IFERROR(VLOOKUP(Table22[[#This Row],[CAMHS Involvement]],'Lookup Values'!$AQ$1:$AR$3,2,FALSE),"0")</f>
        <v>0</v>
      </c>
      <c r="DA93" s="127" t="str">
        <f>IFERROR(VLOOKUP(Table22[[#This Row],[Health Condition]],'Lookup Values'!$AS$1:$AT$3,2,FALSE),"0")</f>
        <v>0</v>
      </c>
      <c r="DB93" s="127" t="str">
        <f>IFERROR(VLOOKUP(Table22[[#This Row],[Substance Misuse ]],'Lookup Values'!$AU$1:$AV$3,2,FALSE),"0")</f>
        <v>0</v>
      </c>
      <c r="DC93" s="127" t="str">
        <f>IFERROR(VLOOKUP(Table22[[#This Row],[YOT supervision]],'Lookup Values'!$AW$1:$AX$3,2,FALSE),"0")</f>
        <v>0</v>
      </c>
      <c r="DD93" s="127" t="str">
        <f>IFERROR(VLOOKUP(Table22[[#This Row],[Previous YOT supervision]],'Lookup Values'!$AY$1:$AZ$3,2,FALSE),"0")</f>
        <v>0</v>
      </c>
      <c r="DE93" s="127" t="str">
        <f>IFERROR(VLOOKUP(Table22[[#This Row],[Custody]],'Lookup Values'!$BA$1:$BB$3,2,FALSE),"0")</f>
        <v>0</v>
      </c>
      <c r="DF93" s="127" t="str">
        <f>IFERROR(VLOOKUP(Table22[[#This Row],[KS2 Eng &amp; Maths Ability Profile HAP/MAP/LAP]],'Lookup Values'!$BC$1:$BD$4,2,FALSE),"0")</f>
        <v>0</v>
      </c>
      <c r="DG93" s="127" t="str">
        <f>IFERROR(VLOOKUP(Table22[[#This Row],[Intended Post 16 Destination]],'Lookup Values'!$BG$1:$BH$12,2,FALSE),"0")</f>
        <v>0</v>
      </c>
      <c r="DH93" s="127" t="str">
        <f>IFERROR(VLOOKUP(Table22[[#This Row],[Application submitted (Y/N or number of applications)]],'Lookup Values'!$BI$1:$BJ$3,2,FALSE),"0")</f>
        <v>0</v>
      </c>
      <c r="DI93" s="127" t="str">
        <f>IFERROR(VLOOKUP(Table22[[#This Row],[Provider Name]],'Lookup Values'!$BK$1:$BL$3,2,FALSE),"0")</f>
        <v>0</v>
      </c>
      <c r="DJ93" s="112"/>
      <c r="DK93" s="127" t="str">
        <f>IFERROR(VLOOKUP(Table22[[#This Row],[Offer received (Y/N)]],'Lookup Values'!$BM$1:$BN$3,2,FALSE),"0")</f>
        <v>0</v>
      </c>
      <c r="DL93" s="127" t="str">
        <f>IFERROR(VLOOKUP(Table22[[#This Row],[Poor Behaviour / Attitude / Motivation]],'Lookup Values'!$BO$1:$BP$4,2,FALSE),"0")</f>
        <v>0</v>
      </c>
      <c r="DM93" s="127" t="str">
        <f>IFERROR(VLOOKUP(Table22[[#This Row],[Other known risk factors (1)]],'Lookup Values'!$BQ$1:$BR$10,2,FALSE),"0")</f>
        <v>0</v>
      </c>
      <c r="DN93" s="128" t="str">
        <f>IFERROR(VLOOKUP(Table22[[#This Row],[Other known risk factors (2)]],'Lookup Values'!$BQ$1:$BR$10,2,FALSE),"0")</f>
        <v>0</v>
      </c>
      <c r="DO93" s="127">
        <f>SUM(Table35[[#This Row],[Gender Score]:[Other known risk factors (2) Score]])</f>
        <v>0</v>
      </c>
      <c r="DP93" s="131" t="str">
        <f>CONCATENATE(Table22[[#This Row],[Generated RONI]],Table22[[#This Row],[School RONI]])</f>
        <v>Very Low</v>
      </c>
      <c r="DQ93" s="106"/>
      <c r="DR93" s="106"/>
      <c r="DS93" s="106"/>
      <c r="DT93" s="106"/>
      <c r="DU93" s="106"/>
      <c r="DV93" s="106"/>
      <c r="DW93" s="106"/>
      <c r="DX93" s="106"/>
      <c r="DY93" s="106"/>
      <c r="DZ93" s="106"/>
      <c r="EA93" s="106"/>
      <c r="EB93" s="106"/>
      <c r="EC93" s="106"/>
      <c r="ED93" s="106"/>
      <c r="EE93" s="106"/>
      <c r="EF93" s="106"/>
      <c r="EG93" s="106"/>
    </row>
    <row r="94" spans="1:137" ht="13" x14ac:dyDescent="0.3">
      <c r="A94" s="118"/>
      <c r="B94" s="126"/>
      <c r="C94" s="119"/>
      <c r="D94" s="119"/>
      <c r="E94" s="119"/>
      <c r="F94" s="119"/>
      <c r="G94" s="119"/>
      <c r="H94" s="120"/>
      <c r="I94" s="101"/>
      <c r="J94" s="121"/>
      <c r="K94" s="101"/>
      <c r="L94" s="101"/>
      <c r="M94" s="121"/>
      <c r="N94" s="120"/>
      <c r="O94" s="121"/>
      <c r="P94" s="140"/>
      <c r="Q94" s="140"/>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3"/>
      <c r="AS94" s="123"/>
      <c r="AT94" s="123"/>
      <c r="AU94" s="139" t="str">
        <f>VLOOKUP(Table35[[#This Row],[Risk Rating Score]],'Lookup Values'!$BS$1:$BT$34,2)</f>
        <v>Very Low</v>
      </c>
      <c r="AV94" s="101"/>
      <c r="AW94" s="139" t="str">
        <f>IFERROR(VLOOKUP(Table35[[#This Row],[RONI Match]],'Lookup Values'!$BU$2:$BV$26,2,FALSE),"")</f>
        <v/>
      </c>
      <c r="AX94" s="141"/>
      <c r="AY94" s="101"/>
      <c r="AZ94" s="123"/>
      <c r="BA94" s="119"/>
      <c r="BB94" s="119"/>
      <c r="BC94" s="119"/>
      <c r="BD94" s="119"/>
      <c r="BE94" s="119"/>
      <c r="BF94" s="119"/>
      <c r="BG94" s="119"/>
      <c r="BH94" s="119"/>
      <c r="BI94" s="122"/>
      <c r="BJ94" s="121"/>
      <c r="BK94" s="121"/>
      <c r="BL94" s="122"/>
      <c r="BM94" s="123"/>
      <c r="BN94" s="106"/>
      <c r="BO94" s="106"/>
      <c r="BP94" s="106"/>
      <c r="BQ94" s="106"/>
      <c r="BR94" s="106"/>
      <c r="BS94" s="106"/>
      <c r="BT94" s="106"/>
      <c r="BU94" s="106"/>
      <c r="BV94" s="106"/>
      <c r="BW94" s="106"/>
      <c r="BX94" s="106"/>
      <c r="BY94" s="106"/>
      <c r="BZ94" s="106"/>
      <c r="CA94" s="106"/>
      <c r="CB94" s="106"/>
      <c r="CC94" s="127" t="str">
        <f>IFERROR(VLOOKUP(Table22[[#This Row],[Gender]],'Lookup Values'!$A$1:$B$5,2,FALSE),"0")</f>
        <v>0</v>
      </c>
      <c r="CD94" s="112"/>
      <c r="CE94" s="127" t="str">
        <f>IFERROR(VLOOKUP(Table22[[#This Row],[Year Group]],'Lookup Values'!$C$1:$D$9,2,FALSE),"0")</f>
        <v>0</v>
      </c>
      <c r="CF94" s="127" t="str">
        <f>IFERROR(VLOOKUP(Table22[[#This Row],[School]],'Lookup Values'!$E$1:$E$22,2,FALSE),"0")</f>
        <v>0</v>
      </c>
      <c r="CG94" s="127" t="str">
        <f>IFERROR(VLOOKUP(Table22[[#This Row],[Attending PRU / AP]],'Lookup Values'!$G$1:$H$3,2,FALSE),"0")</f>
        <v>0</v>
      </c>
      <c r="CH94" s="127" t="str">
        <f>IFERROR(VLOOKUP(Table22[[#This Row],[EHE]],'Lookup Values'!$I$1:$J$3,2,FALSE),"0")</f>
        <v>0</v>
      </c>
      <c r="CI94" s="127" t="str">
        <f>IFERROR(VLOOKUP(Table22[[#This Row],[CME]],'Lookup Values'!$K$1:$L$3,2,FALSE),"0")</f>
        <v>0</v>
      </c>
      <c r="CJ94" s="129" t="str">
        <f>IFERROR(VLOOKUP(Table22[[#This Row],[Ethnicity]],'Ethnicity codes'!$H$1:$J$101,3,FALSE),"")</f>
        <v/>
      </c>
      <c r="CK94" s="127" t="str">
        <f>IFERROR(VLOOKUP(Table35[[#This Row],[Ethnicity2]],'Lookup Values'!$M$1:$N$23,2,FALSE),"0")</f>
        <v>0</v>
      </c>
      <c r="CL94" s="127" t="str">
        <f>IFERROR(VLOOKUP(Table35[[#This Row],[Ethnicity2]],'Lookup Values'!$O$1:$P$3,2,FALSE),"0")</f>
        <v>0</v>
      </c>
      <c r="CM94" s="127" t="str">
        <f>IFERROR(VLOOKUP(Table22[[#This Row],[EAL]],'Lookup Values'!$Q$1:$R$3,2,FALSE),"0")</f>
        <v>0</v>
      </c>
      <c r="CN94" s="127" t="str">
        <f>IFERROR(VLOOKUP(Table22[[#This Row],[SEND]],'Lookup Values'!$S$1:$T$6,2,FALSE),"0")</f>
        <v>0</v>
      </c>
      <c r="CO94" s="127" t="str">
        <f>IFERROR(VLOOKUP(Table22[[#This Row],[Pupil Premium]],'Lookup Values'!$U$1:$V$3,2,FALSE),"0")</f>
        <v>0</v>
      </c>
      <c r="CP94" s="127" t="str">
        <f>IFERROR(VLOOKUP(Table22[[#This Row],[LAC / Care Leaver]],'Lookup Values'!$W$1:$X$3,2,FALSE),"0")</f>
        <v>0</v>
      </c>
      <c r="CQ94" s="127" t="str">
        <f>IFERROR(VLOOKUP(Table22[[#This Row],[CP / CIN]],'Lookup Values'!$Y$1:$Z$3,2,FALSE),"0")</f>
        <v>0</v>
      </c>
      <c r="CR94" s="127" t="str">
        <f>IFERROR(VLOOKUP(Table22[[#This Row],[Early Help Referral]],'Lookup Values'!$Y$1:$Z$3,2,FALSE),"0")</f>
        <v>0</v>
      </c>
      <c r="CS94" s="127" t="str">
        <f>IFERROR(VLOOKUP(Table22[[#This Row],[Social Worker]],'Lookup Values'!$Y$1:$Z$3,2,FALSE),"0")</f>
        <v>0</v>
      </c>
      <c r="CT94" s="127" t="str">
        <f>IFERROR(VLOOKUP(Table22[[#This Row],[Exclusion]],'Lookup Values'!$AE$1:$AF$5,2,FALSE),"0")</f>
        <v>0</v>
      </c>
      <c r="CU94" s="127" t="str">
        <f>IFERROR(VLOOKUP(Table22[[#This Row],[Attendance / Absence (&lt;90% PA / &lt;50% SA)]],'Lookup Values'!$AG$1:$AH$4,2,FALSE),"0")</f>
        <v>0</v>
      </c>
      <c r="CV94" s="127" t="str">
        <f>IFERROR(VLOOKUP(Table22[[#This Row],[Multiple School Moves (3+)]],'Lookup Values'!$AI$1:$AJ$3,2,FALSE),"0")</f>
        <v>0</v>
      </c>
      <c r="CW94" s="127" t="str">
        <f>IFERROR(VLOOKUP(Table22[[#This Row],[Pregnancy]],'Lookup Values'!$AK$1:$AL$3,2,FALSE),"0")</f>
        <v>0</v>
      </c>
      <c r="CX94" s="127" t="str">
        <f>IFERROR(VLOOKUP(Table22[[#This Row],[Young Parent]],'Lookup Values'!$AM$1:$AN$3,2,FALSE),"0")</f>
        <v>0</v>
      </c>
      <c r="CY94" s="127" t="str">
        <f>IFERROR(VLOOKUP(Table22[[#This Row],[Young Carer]],'Lookup Values'!$AO$1:$AP$3,2,FALSE),"0")</f>
        <v>0</v>
      </c>
      <c r="CZ94" s="127" t="str">
        <f>IFERROR(VLOOKUP(Table22[[#This Row],[CAMHS Involvement]],'Lookup Values'!$AQ$1:$AR$3,2,FALSE),"0")</f>
        <v>0</v>
      </c>
      <c r="DA94" s="127" t="str">
        <f>IFERROR(VLOOKUP(Table22[[#This Row],[Health Condition]],'Lookup Values'!$AS$1:$AT$3,2,FALSE),"0")</f>
        <v>0</v>
      </c>
      <c r="DB94" s="127" t="str">
        <f>IFERROR(VLOOKUP(Table22[[#This Row],[Substance Misuse ]],'Lookup Values'!$AU$1:$AV$3,2,FALSE),"0")</f>
        <v>0</v>
      </c>
      <c r="DC94" s="127" t="str">
        <f>IFERROR(VLOOKUP(Table22[[#This Row],[YOT supervision]],'Lookup Values'!$AW$1:$AX$3,2,FALSE),"0")</f>
        <v>0</v>
      </c>
      <c r="DD94" s="127" t="str">
        <f>IFERROR(VLOOKUP(Table22[[#This Row],[Previous YOT supervision]],'Lookup Values'!$AY$1:$AZ$3,2,FALSE),"0")</f>
        <v>0</v>
      </c>
      <c r="DE94" s="127" t="str">
        <f>IFERROR(VLOOKUP(Table22[[#This Row],[Custody]],'Lookup Values'!$BA$1:$BB$3,2,FALSE),"0")</f>
        <v>0</v>
      </c>
      <c r="DF94" s="127" t="str">
        <f>IFERROR(VLOOKUP(Table22[[#This Row],[KS2 Eng &amp; Maths Ability Profile HAP/MAP/LAP]],'Lookup Values'!$BC$1:$BD$4,2,FALSE),"0")</f>
        <v>0</v>
      </c>
      <c r="DG94" s="127" t="str">
        <f>IFERROR(VLOOKUP(Table22[[#This Row],[Intended Post 16 Destination]],'Lookup Values'!$BG$1:$BH$12,2,FALSE),"0")</f>
        <v>0</v>
      </c>
      <c r="DH94" s="127" t="str">
        <f>IFERROR(VLOOKUP(Table22[[#This Row],[Application submitted (Y/N or number of applications)]],'Lookup Values'!$BI$1:$BJ$3,2,FALSE),"0")</f>
        <v>0</v>
      </c>
      <c r="DI94" s="127" t="str">
        <f>IFERROR(VLOOKUP(Table22[[#This Row],[Provider Name]],'Lookup Values'!$BK$1:$BL$3,2,FALSE),"0")</f>
        <v>0</v>
      </c>
      <c r="DJ94" s="112"/>
      <c r="DK94" s="127" t="str">
        <f>IFERROR(VLOOKUP(Table22[[#This Row],[Offer received (Y/N)]],'Lookup Values'!$BM$1:$BN$3,2,FALSE),"0")</f>
        <v>0</v>
      </c>
      <c r="DL94" s="127" t="str">
        <f>IFERROR(VLOOKUP(Table22[[#This Row],[Poor Behaviour / Attitude / Motivation]],'Lookup Values'!$BO$1:$BP$4,2,FALSE),"0")</f>
        <v>0</v>
      </c>
      <c r="DM94" s="127" t="str">
        <f>IFERROR(VLOOKUP(Table22[[#This Row],[Other known risk factors (1)]],'Lookup Values'!$BQ$1:$BR$10,2,FALSE),"0")</f>
        <v>0</v>
      </c>
      <c r="DN94" s="128" t="str">
        <f>IFERROR(VLOOKUP(Table22[[#This Row],[Other known risk factors (2)]],'Lookup Values'!$BQ$1:$BR$10,2,FALSE),"0")</f>
        <v>0</v>
      </c>
      <c r="DO94" s="127">
        <f>SUM(Table35[[#This Row],[Gender Score]:[Other known risk factors (2) Score]])</f>
        <v>0</v>
      </c>
      <c r="DP94" s="131" t="str">
        <f>CONCATENATE(Table22[[#This Row],[Generated RONI]],Table22[[#This Row],[School RONI]])</f>
        <v>Very Low</v>
      </c>
      <c r="DQ94" s="106"/>
      <c r="DR94" s="106"/>
      <c r="DS94" s="106"/>
      <c r="DT94" s="106"/>
      <c r="DU94" s="106"/>
      <c r="DV94" s="106"/>
      <c r="DW94" s="106"/>
      <c r="DX94" s="106"/>
      <c r="DY94" s="106"/>
      <c r="DZ94" s="106"/>
      <c r="EA94" s="106"/>
      <c r="EB94" s="106"/>
      <c r="EC94" s="106"/>
      <c r="ED94" s="106"/>
      <c r="EE94" s="106"/>
      <c r="EF94" s="106"/>
      <c r="EG94" s="106"/>
    </row>
    <row r="95" spans="1:137" ht="13" x14ac:dyDescent="0.3">
      <c r="A95" s="118"/>
      <c r="B95" s="126"/>
      <c r="C95" s="119"/>
      <c r="D95" s="119"/>
      <c r="E95" s="119"/>
      <c r="F95" s="119"/>
      <c r="G95" s="119"/>
      <c r="H95" s="120"/>
      <c r="I95" s="101"/>
      <c r="J95" s="121"/>
      <c r="K95" s="101"/>
      <c r="L95" s="101"/>
      <c r="M95" s="121"/>
      <c r="N95" s="120"/>
      <c r="O95" s="121"/>
      <c r="P95" s="140"/>
      <c r="Q95" s="140"/>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3"/>
      <c r="AS95" s="123"/>
      <c r="AT95" s="123"/>
      <c r="AU95" s="139" t="str">
        <f>VLOOKUP(Table35[[#This Row],[Risk Rating Score]],'Lookup Values'!$BS$1:$BT$34,2)</f>
        <v>Very Low</v>
      </c>
      <c r="AV95" s="101"/>
      <c r="AW95" s="139" t="str">
        <f>IFERROR(VLOOKUP(Table35[[#This Row],[RONI Match]],'Lookup Values'!$BU$2:$BV$26,2,FALSE),"")</f>
        <v/>
      </c>
      <c r="AX95" s="141"/>
      <c r="AY95" s="101"/>
      <c r="AZ95" s="123"/>
      <c r="BA95" s="119"/>
      <c r="BB95" s="119"/>
      <c r="BC95" s="119"/>
      <c r="BD95" s="119"/>
      <c r="BE95" s="119"/>
      <c r="BF95" s="119"/>
      <c r="BG95" s="119"/>
      <c r="BH95" s="119"/>
      <c r="BI95" s="122"/>
      <c r="BJ95" s="121"/>
      <c r="BK95" s="121"/>
      <c r="BL95" s="122"/>
      <c r="BM95" s="123"/>
      <c r="BN95" s="106"/>
      <c r="BO95" s="106"/>
      <c r="BP95" s="106"/>
      <c r="BQ95" s="106"/>
      <c r="BR95" s="106"/>
      <c r="BS95" s="106"/>
      <c r="BT95" s="106"/>
      <c r="BU95" s="106"/>
      <c r="BV95" s="106"/>
      <c r="BW95" s="106"/>
      <c r="BX95" s="106"/>
      <c r="BY95" s="106"/>
      <c r="BZ95" s="106"/>
      <c r="CA95" s="106"/>
      <c r="CB95" s="106"/>
      <c r="CC95" s="127" t="str">
        <f>IFERROR(VLOOKUP(Table22[[#This Row],[Gender]],'Lookup Values'!$A$1:$B$5,2,FALSE),"0")</f>
        <v>0</v>
      </c>
      <c r="CD95" s="112"/>
      <c r="CE95" s="127" t="str">
        <f>IFERROR(VLOOKUP(Table22[[#This Row],[Year Group]],'Lookup Values'!$C$1:$D$9,2,FALSE),"0")</f>
        <v>0</v>
      </c>
      <c r="CF95" s="127" t="str">
        <f>IFERROR(VLOOKUP(Table22[[#This Row],[School]],'Lookup Values'!$E$1:$E$22,2,FALSE),"0")</f>
        <v>0</v>
      </c>
      <c r="CG95" s="127" t="str">
        <f>IFERROR(VLOOKUP(Table22[[#This Row],[Attending PRU / AP]],'Lookup Values'!$G$1:$H$3,2,FALSE),"0")</f>
        <v>0</v>
      </c>
      <c r="CH95" s="127" t="str">
        <f>IFERROR(VLOOKUP(Table22[[#This Row],[EHE]],'Lookup Values'!$I$1:$J$3,2,FALSE),"0")</f>
        <v>0</v>
      </c>
      <c r="CI95" s="127" t="str">
        <f>IFERROR(VLOOKUP(Table22[[#This Row],[CME]],'Lookup Values'!$K$1:$L$3,2,FALSE),"0")</f>
        <v>0</v>
      </c>
      <c r="CJ95" s="129" t="str">
        <f>IFERROR(VLOOKUP(Table22[[#This Row],[Ethnicity]],'Ethnicity codes'!$H$1:$J$101,3,FALSE),"")</f>
        <v/>
      </c>
      <c r="CK95" s="127" t="str">
        <f>IFERROR(VLOOKUP(Table35[[#This Row],[Ethnicity2]],'Lookup Values'!$M$1:$N$23,2,FALSE),"0")</f>
        <v>0</v>
      </c>
      <c r="CL95" s="127" t="str">
        <f>IFERROR(VLOOKUP(Table35[[#This Row],[Ethnicity2]],'Lookup Values'!$O$1:$P$3,2,FALSE),"0")</f>
        <v>0</v>
      </c>
      <c r="CM95" s="127" t="str">
        <f>IFERROR(VLOOKUP(Table22[[#This Row],[EAL]],'Lookup Values'!$Q$1:$R$3,2,FALSE),"0")</f>
        <v>0</v>
      </c>
      <c r="CN95" s="127" t="str">
        <f>IFERROR(VLOOKUP(Table22[[#This Row],[SEND]],'Lookup Values'!$S$1:$T$6,2,FALSE),"0")</f>
        <v>0</v>
      </c>
      <c r="CO95" s="127" t="str">
        <f>IFERROR(VLOOKUP(Table22[[#This Row],[Pupil Premium]],'Lookup Values'!$U$1:$V$3,2,FALSE),"0")</f>
        <v>0</v>
      </c>
      <c r="CP95" s="127" t="str">
        <f>IFERROR(VLOOKUP(Table22[[#This Row],[LAC / Care Leaver]],'Lookup Values'!$W$1:$X$3,2,FALSE),"0")</f>
        <v>0</v>
      </c>
      <c r="CQ95" s="127" t="str">
        <f>IFERROR(VLOOKUP(Table22[[#This Row],[CP / CIN]],'Lookup Values'!$Y$1:$Z$3,2,FALSE),"0")</f>
        <v>0</v>
      </c>
      <c r="CR95" s="127" t="str">
        <f>IFERROR(VLOOKUP(Table22[[#This Row],[Early Help Referral]],'Lookup Values'!$Y$1:$Z$3,2,FALSE),"0")</f>
        <v>0</v>
      </c>
      <c r="CS95" s="127" t="str">
        <f>IFERROR(VLOOKUP(Table22[[#This Row],[Social Worker]],'Lookup Values'!$Y$1:$Z$3,2,FALSE),"0")</f>
        <v>0</v>
      </c>
      <c r="CT95" s="127" t="str">
        <f>IFERROR(VLOOKUP(Table22[[#This Row],[Exclusion]],'Lookup Values'!$AE$1:$AF$5,2,FALSE),"0")</f>
        <v>0</v>
      </c>
      <c r="CU95" s="127" t="str">
        <f>IFERROR(VLOOKUP(Table22[[#This Row],[Attendance / Absence (&lt;90% PA / &lt;50% SA)]],'Lookup Values'!$AG$1:$AH$4,2,FALSE),"0")</f>
        <v>0</v>
      </c>
      <c r="CV95" s="127" t="str">
        <f>IFERROR(VLOOKUP(Table22[[#This Row],[Multiple School Moves (3+)]],'Lookup Values'!$AI$1:$AJ$3,2,FALSE),"0")</f>
        <v>0</v>
      </c>
      <c r="CW95" s="127" t="str">
        <f>IFERROR(VLOOKUP(Table22[[#This Row],[Pregnancy]],'Lookup Values'!$AK$1:$AL$3,2,FALSE),"0")</f>
        <v>0</v>
      </c>
      <c r="CX95" s="127" t="str">
        <f>IFERROR(VLOOKUP(Table22[[#This Row],[Young Parent]],'Lookup Values'!$AM$1:$AN$3,2,FALSE),"0")</f>
        <v>0</v>
      </c>
      <c r="CY95" s="127" t="str">
        <f>IFERROR(VLOOKUP(Table22[[#This Row],[Young Carer]],'Lookup Values'!$AO$1:$AP$3,2,FALSE),"0")</f>
        <v>0</v>
      </c>
      <c r="CZ95" s="127" t="str">
        <f>IFERROR(VLOOKUP(Table22[[#This Row],[CAMHS Involvement]],'Lookup Values'!$AQ$1:$AR$3,2,FALSE),"0")</f>
        <v>0</v>
      </c>
      <c r="DA95" s="127" t="str">
        <f>IFERROR(VLOOKUP(Table22[[#This Row],[Health Condition]],'Lookup Values'!$AS$1:$AT$3,2,FALSE),"0")</f>
        <v>0</v>
      </c>
      <c r="DB95" s="127" t="str">
        <f>IFERROR(VLOOKUP(Table22[[#This Row],[Substance Misuse ]],'Lookup Values'!$AU$1:$AV$3,2,FALSE),"0")</f>
        <v>0</v>
      </c>
      <c r="DC95" s="127" t="str">
        <f>IFERROR(VLOOKUP(Table22[[#This Row],[YOT supervision]],'Lookup Values'!$AW$1:$AX$3,2,FALSE),"0")</f>
        <v>0</v>
      </c>
      <c r="DD95" s="127" t="str">
        <f>IFERROR(VLOOKUP(Table22[[#This Row],[Previous YOT supervision]],'Lookup Values'!$AY$1:$AZ$3,2,FALSE),"0")</f>
        <v>0</v>
      </c>
      <c r="DE95" s="127" t="str">
        <f>IFERROR(VLOOKUP(Table22[[#This Row],[Custody]],'Lookup Values'!$BA$1:$BB$3,2,FALSE),"0")</f>
        <v>0</v>
      </c>
      <c r="DF95" s="127" t="str">
        <f>IFERROR(VLOOKUP(Table22[[#This Row],[KS2 Eng &amp; Maths Ability Profile HAP/MAP/LAP]],'Lookup Values'!$BC$1:$BD$4,2,FALSE),"0")</f>
        <v>0</v>
      </c>
      <c r="DG95" s="127" t="str">
        <f>IFERROR(VLOOKUP(Table22[[#This Row],[Intended Post 16 Destination]],'Lookup Values'!$BG$1:$BH$12,2,FALSE),"0")</f>
        <v>0</v>
      </c>
      <c r="DH95" s="127" t="str">
        <f>IFERROR(VLOOKUP(Table22[[#This Row],[Application submitted (Y/N or number of applications)]],'Lookup Values'!$BI$1:$BJ$3,2,FALSE),"0")</f>
        <v>0</v>
      </c>
      <c r="DI95" s="127" t="str">
        <f>IFERROR(VLOOKUP(Table22[[#This Row],[Provider Name]],'Lookup Values'!$BK$1:$BL$3,2,FALSE),"0")</f>
        <v>0</v>
      </c>
      <c r="DJ95" s="112"/>
      <c r="DK95" s="127" t="str">
        <f>IFERROR(VLOOKUP(Table22[[#This Row],[Offer received (Y/N)]],'Lookup Values'!$BM$1:$BN$3,2,FALSE),"0")</f>
        <v>0</v>
      </c>
      <c r="DL95" s="127" t="str">
        <f>IFERROR(VLOOKUP(Table22[[#This Row],[Poor Behaviour / Attitude / Motivation]],'Lookup Values'!$BO$1:$BP$4,2,FALSE),"0")</f>
        <v>0</v>
      </c>
      <c r="DM95" s="127" t="str">
        <f>IFERROR(VLOOKUP(Table22[[#This Row],[Other known risk factors (1)]],'Lookup Values'!$BQ$1:$BR$10,2,FALSE),"0")</f>
        <v>0</v>
      </c>
      <c r="DN95" s="128" t="str">
        <f>IFERROR(VLOOKUP(Table22[[#This Row],[Other known risk factors (2)]],'Lookup Values'!$BQ$1:$BR$10,2,FALSE),"0")</f>
        <v>0</v>
      </c>
      <c r="DO95" s="127">
        <f>SUM(Table35[[#This Row],[Gender Score]:[Other known risk factors (2) Score]])</f>
        <v>0</v>
      </c>
      <c r="DP95" s="131" t="str">
        <f>CONCATENATE(Table22[[#This Row],[Generated RONI]],Table22[[#This Row],[School RONI]])</f>
        <v>Very Low</v>
      </c>
      <c r="DQ95" s="106"/>
      <c r="DR95" s="106"/>
      <c r="DS95" s="106"/>
      <c r="DT95" s="106"/>
      <c r="DU95" s="106"/>
      <c r="DV95" s="106"/>
      <c r="DW95" s="106"/>
      <c r="DX95" s="106"/>
      <c r="DY95" s="106"/>
      <c r="DZ95" s="106"/>
      <c r="EA95" s="106"/>
      <c r="EB95" s="106"/>
      <c r="EC95" s="106"/>
      <c r="ED95" s="106"/>
      <c r="EE95" s="106"/>
      <c r="EF95" s="106"/>
      <c r="EG95" s="106"/>
    </row>
    <row r="96" spans="1:137" ht="13" x14ac:dyDescent="0.3">
      <c r="A96" s="118"/>
      <c r="B96" s="126"/>
      <c r="C96" s="119"/>
      <c r="D96" s="119"/>
      <c r="E96" s="119"/>
      <c r="F96" s="119"/>
      <c r="G96" s="119"/>
      <c r="H96" s="120"/>
      <c r="I96" s="101"/>
      <c r="J96" s="121"/>
      <c r="K96" s="101"/>
      <c r="L96" s="101"/>
      <c r="M96" s="121"/>
      <c r="N96" s="120"/>
      <c r="O96" s="121"/>
      <c r="P96" s="140"/>
      <c r="Q96" s="140"/>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3"/>
      <c r="AS96" s="123"/>
      <c r="AT96" s="123"/>
      <c r="AU96" s="139" t="str">
        <f>VLOOKUP(Table35[[#This Row],[Risk Rating Score]],'Lookup Values'!$BS$1:$BT$34,2)</f>
        <v>Very Low</v>
      </c>
      <c r="AV96" s="101"/>
      <c r="AW96" s="139" t="str">
        <f>IFERROR(VLOOKUP(Table35[[#This Row],[RONI Match]],'Lookup Values'!$BU$2:$BV$26,2,FALSE),"")</f>
        <v/>
      </c>
      <c r="AX96" s="141"/>
      <c r="AY96" s="101"/>
      <c r="AZ96" s="123"/>
      <c r="BA96" s="119"/>
      <c r="BB96" s="119"/>
      <c r="BC96" s="119"/>
      <c r="BD96" s="119"/>
      <c r="BE96" s="119"/>
      <c r="BF96" s="119"/>
      <c r="BG96" s="119"/>
      <c r="BH96" s="119"/>
      <c r="BI96" s="122"/>
      <c r="BJ96" s="121"/>
      <c r="BK96" s="121"/>
      <c r="BL96" s="122"/>
      <c r="BM96" s="123"/>
      <c r="BN96" s="106"/>
      <c r="BO96" s="106"/>
      <c r="BP96" s="106"/>
      <c r="BQ96" s="106"/>
      <c r="BR96" s="106"/>
      <c r="BS96" s="106"/>
      <c r="BT96" s="106"/>
      <c r="BU96" s="106"/>
      <c r="BV96" s="106"/>
      <c r="BW96" s="106"/>
      <c r="BX96" s="106"/>
      <c r="BY96" s="106"/>
      <c r="BZ96" s="106"/>
      <c r="CA96" s="106"/>
      <c r="CB96" s="106"/>
      <c r="CC96" s="127" t="str">
        <f>IFERROR(VLOOKUP(Table22[[#This Row],[Gender]],'Lookup Values'!$A$1:$B$5,2,FALSE),"0")</f>
        <v>0</v>
      </c>
      <c r="CD96" s="112"/>
      <c r="CE96" s="127" t="str">
        <f>IFERROR(VLOOKUP(Table22[[#This Row],[Year Group]],'Lookup Values'!$C$1:$D$9,2,FALSE),"0")</f>
        <v>0</v>
      </c>
      <c r="CF96" s="127" t="str">
        <f>IFERROR(VLOOKUP(Table22[[#This Row],[School]],'Lookup Values'!$E$1:$E$22,2,FALSE),"0")</f>
        <v>0</v>
      </c>
      <c r="CG96" s="127" t="str">
        <f>IFERROR(VLOOKUP(Table22[[#This Row],[Attending PRU / AP]],'Lookup Values'!$G$1:$H$3,2,FALSE),"0")</f>
        <v>0</v>
      </c>
      <c r="CH96" s="127" t="str">
        <f>IFERROR(VLOOKUP(Table22[[#This Row],[EHE]],'Lookup Values'!$I$1:$J$3,2,FALSE),"0")</f>
        <v>0</v>
      </c>
      <c r="CI96" s="127" t="str">
        <f>IFERROR(VLOOKUP(Table22[[#This Row],[CME]],'Lookup Values'!$K$1:$L$3,2,FALSE),"0")</f>
        <v>0</v>
      </c>
      <c r="CJ96" s="129" t="str">
        <f>IFERROR(VLOOKUP(Table22[[#This Row],[Ethnicity]],'Ethnicity codes'!$H$1:$J$101,3,FALSE),"")</f>
        <v/>
      </c>
      <c r="CK96" s="127" t="str">
        <f>IFERROR(VLOOKUP(Table35[[#This Row],[Ethnicity2]],'Lookup Values'!$M$1:$N$23,2,FALSE),"0")</f>
        <v>0</v>
      </c>
      <c r="CL96" s="127" t="str">
        <f>IFERROR(VLOOKUP(Table35[[#This Row],[Ethnicity2]],'Lookup Values'!$O$1:$P$3,2,FALSE),"0")</f>
        <v>0</v>
      </c>
      <c r="CM96" s="127" t="str">
        <f>IFERROR(VLOOKUP(Table22[[#This Row],[EAL]],'Lookup Values'!$Q$1:$R$3,2,FALSE),"0")</f>
        <v>0</v>
      </c>
      <c r="CN96" s="127" t="str">
        <f>IFERROR(VLOOKUP(Table22[[#This Row],[SEND]],'Lookup Values'!$S$1:$T$6,2,FALSE),"0")</f>
        <v>0</v>
      </c>
      <c r="CO96" s="127" t="str">
        <f>IFERROR(VLOOKUP(Table22[[#This Row],[Pupil Premium]],'Lookup Values'!$U$1:$V$3,2,FALSE),"0")</f>
        <v>0</v>
      </c>
      <c r="CP96" s="127" t="str">
        <f>IFERROR(VLOOKUP(Table22[[#This Row],[LAC / Care Leaver]],'Lookup Values'!$W$1:$X$3,2,FALSE),"0")</f>
        <v>0</v>
      </c>
      <c r="CQ96" s="127" t="str">
        <f>IFERROR(VLOOKUP(Table22[[#This Row],[CP / CIN]],'Lookup Values'!$Y$1:$Z$3,2,FALSE),"0")</f>
        <v>0</v>
      </c>
      <c r="CR96" s="127" t="str">
        <f>IFERROR(VLOOKUP(Table22[[#This Row],[Early Help Referral]],'Lookup Values'!$Y$1:$Z$3,2,FALSE),"0")</f>
        <v>0</v>
      </c>
      <c r="CS96" s="127" t="str">
        <f>IFERROR(VLOOKUP(Table22[[#This Row],[Social Worker]],'Lookup Values'!$Y$1:$Z$3,2,FALSE),"0")</f>
        <v>0</v>
      </c>
      <c r="CT96" s="127" t="str">
        <f>IFERROR(VLOOKUP(Table22[[#This Row],[Exclusion]],'Lookup Values'!$AE$1:$AF$5,2,FALSE),"0")</f>
        <v>0</v>
      </c>
      <c r="CU96" s="127" t="str">
        <f>IFERROR(VLOOKUP(Table22[[#This Row],[Attendance / Absence (&lt;90% PA / &lt;50% SA)]],'Lookup Values'!$AG$1:$AH$4,2,FALSE),"0")</f>
        <v>0</v>
      </c>
      <c r="CV96" s="127" t="str">
        <f>IFERROR(VLOOKUP(Table22[[#This Row],[Multiple School Moves (3+)]],'Lookup Values'!$AI$1:$AJ$3,2,FALSE),"0")</f>
        <v>0</v>
      </c>
      <c r="CW96" s="127" t="str">
        <f>IFERROR(VLOOKUP(Table22[[#This Row],[Pregnancy]],'Lookup Values'!$AK$1:$AL$3,2,FALSE),"0")</f>
        <v>0</v>
      </c>
      <c r="CX96" s="127" t="str">
        <f>IFERROR(VLOOKUP(Table22[[#This Row],[Young Parent]],'Lookup Values'!$AM$1:$AN$3,2,FALSE),"0")</f>
        <v>0</v>
      </c>
      <c r="CY96" s="127" t="str">
        <f>IFERROR(VLOOKUP(Table22[[#This Row],[Young Carer]],'Lookup Values'!$AO$1:$AP$3,2,FALSE),"0")</f>
        <v>0</v>
      </c>
      <c r="CZ96" s="127" t="str">
        <f>IFERROR(VLOOKUP(Table22[[#This Row],[CAMHS Involvement]],'Lookup Values'!$AQ$1:$AR$3,2,FALSE),"0")</f>
        <v>0</v>
      </c>
      <c r="DA96" s="127" t="str">
        <f>IFERROR(VLOOKUP(Table22[[#This Row],[Health Condition]],'Lookup Values'!$AS$1:$AT$3,2,FALSE),"0")</f>
        <v>0</v>
      </c>
      <c r="DB96" s="127" t="str">
        <f>IFERROR(VLOOKUP(Table22[[#This Row],[Substance Misuse ]],'Lookup Values'!$AU$1:$AV$3,2,FALSE),"0")</f>
        <v>0</v>
      </c>
      <c r="DC96" s="127" t="str">
        <f>IFERROR(VLOOKUP(Table22[[#This Row],[YOT supervision]],'Lookup Values'!$AW$1:$AX$3,2,FALSE),"0")</f>
        <v>0</v>
      </c>
      <c r="DD96" s="127" t="str">
        <f>IFERROR(VLOOKUP(Table22[[#This Row],[Previous YOT supervision]],'Lookup Values'!$AY$1:$AZ$3,2,FALSE),"0")</f>
        <v>0</v>
      </c>
      <c r="DE96" s="127" t="str">
        <f>IFERROR(VLOOKUP(Table22[[#This Row],[Custody]],'Lookup Values'!$BA$1:$BB$3,2,FALSE),"0")</f>
        <v>0</v>
      </c>
      <c r="DF96" s="127" t="str">
        <f>IFERROR(VLOOKUP(Table22[[#This Row],[KS2 Eng &amp; Maths Ability Profile HAP/MAP/LAP]],'Lookup Values'!$BC$1:$BD$4,2,FALSE),"0")</f>
        <v>0</v>
      </c>
      <c r="DG96" s="127" t="str">
        <f>IFERROR(VLOOKUP(Table22[[#This Row],[Intended Post 16 Destination]],'Lookup Values'!$BG$1:$BH$12,2,FALSE),"0")</f>
        <v>0</v>
      </c>
      <c r="DH96" s="127" t="str">
        <f>IFERROR(VLOOKUP(Table22[[#This Row],[Application submitted (Y/N or number of applications)]],'Lookup Values'!$BI$1:$BJ$3,2,FALSE),"0")</f>
        <v>0</v>
      </c>
      <c r="DI96" s="127" t="str">
        <f>IFERROR(VLOOKUP(Table22[[#This Row],[Provider Name]],'Lookup Values'!$BK$1:$BL$3,2,FALSE),"0")</f>
        <v>0</v>
      </c>
      <c r="DJ96" s="112"/>
      <c r="DK96" s="127" t="str">
        <f>IFERROR(VLOOKUP(Table22[[#This Row],[Offer received (Y/N)]],'Lookup Values'!$BM$1:$BN$3,2,FALSE),"0")</f>
        <v>0</v>
      </c>
      <c r="DL96" s="127" t="str">
        <f>IFERROR(VLOOKUP(Table22[[#This Row],[Poor Behaviour / Attitude / Motivation]],'Lookup Values'!$BO$1:$BP$4,2,FALSE),"0")</f>
        <v>0</v>
      </c>
      <c r="DM96" s="127" t="str">
        <f>IFERROR(VLOOKUP(Table22[[#This Row],[Other known risk factors (1)]],'Lookup Values'!$BQ$1:$BR$10,2,FALSE),"0")</f>
        <v>0</v>
      </c>
      <c r="DN96" s="128" t="str">
        <f>IFERROR(VLOOKUP(Table22[[#This Row],[Other known risk factors (2)]],'Lookup Values'!$BQ$1:$BR$10,2,FALSE),"0")</f>
        <v>0</v>
      </c>
      <c r="DO96" s="127">
        <f>SUM(Table35[[#This Row],[Gender Score]:[Other known risk factors (2) Score]])</f>
        <v>0</v>
      </c>
      <c r="DP96" s="131" t="str">
        <f>CONCATENATE(Table22[[#This Row],[Generated RONI]],Table22[[#This Row],[School RONI]])</f>
        <v>Very Low</v>
      </c>
      <c r="DQ96" s="106"/>
      <c r="DR96" s="106"/>
      <c r="DS96" s="106"/>
      <c r="DT96" s="106"/>
      <c r="DU96" s="106"/>
      <c r="DV96" s="106"/>
      <c r="DW96" s="106"/>
      <c r="DX96" s="106"/>
      <c r="DY96" s="106"/>
      <c r="DZ96" s="106"/>
      <c r="EA96" s="106"/>
      <c r="EB96" s="106"/>
      <c r="EC96" s="106"/>
      <c r="ED96" s="106"/>
      <c r="EE96" s="106"/>
      <c r="EF96" s="106"/>
      <c r="EG96" s="106"/>
    </row>
    <row r="97" spans="1:137" ht="13" x14ac:dyDescent="0.3">
      <c r="A97" s="118"/>
      <c r="B97" s="126"/>
      <c r="C97" s="119"/>
      <c r="D97" s="119"/>
      <c r="E97" s="119"/>
      <c r="F97" s="119"/>
      <c r="G97" s="119"/>
      <c r="H97" s="120"/>
      <c r="I97" s="101"/>
      <c r="J97" s="121"/>
      <c r="K97" s="101"/>
      <c r="L97" s="101"/>
      <c r="M97" s="121"/>
      <c r="N97" s="120"/>
      <c r="O97" s="121"/>
      <c r="P97" s="140"/>
      <c r="Q97" s="140"/>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3"/>
      <c r="AS97" s="123"/>
      <c r="AT97" s="123"/>
      <c r="AU97" s="139" t="str">
        <f>VLOOKUP(Table35[[#This Row],[Risk Rating Score]],'Lookup Values'!$BS$1:$BT$34,2)</f>
        <v>Very Low</v>
      </c>
      <c r="AV97" s="101"/>
      <c r="AW97" s="139" t="str">
        <f>IFERROR(VLOOKUP(Table35[[#This Row],[RONI Match]],'Lookup Values'!$BU$2:$BV$26,2,FALSE),"")</f>
        <v/>
      </c>
      <c r="AX97" s="141"/>
      <c r="AY97" s="101"/>
      <c r="AZ97" s="123"/>
      <c r="BA97" s="119"/>
      <c r="BB97" s="119"/>
      <c r="BC97" s="119"/>
      <c r="BD97" s="119"/>
      <c r="BE97" s="119"/>
      <c r="BF97" s="119"/>
      <c r="BG97" s="119"/>
      <c r="BH97" s="119"/>
      <c r="BI97" s="122"/>
      <c r="BJ97" s="121"/>
      <c r="BK97" s="121"/>
      <c r="BL97" s="122"/>
      <c r="BM97" s="123"/>
      <c r="BN97" s="106"/>
      <c r="BO97" s="106"/>
      <c r="BP97" s="106"/>
      <c r="BQ97" s="106"/>
      <c r="BR97" s="106"/>
      <c r="BS97" s="106"/>
      <c r="BT97" s="106"/>
      <c r="BU97" s="106"/>
      <c r="BV97" s="106"/>
      <c r="BW97" s="106"/>
      <c r="BX97" s="106"/>
      <c r="BY97" s="106"/>
      <c r="BZ97" s="106"/>
      <c r="CA97" s="106"/>
      <c r="CB97" s="106"/>
      <c r="CC97" s="127" t="str">
        <f>IFERROR(VLOOKUP(Table22[[#This Row],[Gender]],'Lookup Values'!$A$1:$B$5,2,FALSE),"0")</f>
        <v>0</v>
      </c>
      <c r="CD97" s="112"/>
      <c r="CE97" s="127" t="str">
        <f>IFERROR(VLOOKUP(Table22[[#This Row],[Year Group]],'Lookup Values'!$C$1:$D$9,2,FALSE),"0")</f>
        <v>0</v>
      </c>
      <c r="CF97" s="127" t="str">
        <f>IFERROR(VLOOKUP(Table22[[#This Row],[School]],'Lookup Values'!$E$1:$E$22,2,FALSE),"0")</f>
        <v>0</v>
      </c>
      <c r="CG97" s="127" t="str">
        <f>IFERROR(VLOOKUP(Table22[[#This Row],[Attending PRU / AP]],'Lookup Values'!$G$1:$H$3,2,FALSE),"0")</f>
        <v>0</v>
      </c>
      <c r="CH97" s="127" t="str">
        <f>IFERROR(VLOOKUP(Table22[[#This Row],[EHE]],'Lookup Values'!$I$1:$J$3,2,FALSE),"0")</f>
        <v>0</v>
      </c>
      <c r="CI97" s="127" t="str">
        <f>IFERROR(VLOOKUP(Table22[[#This Row],[CME]],'Lookup Values'!$K$1:$L$3,2,FALSE),"0")</f>
        <v>0</v>
      </c>
      <c r="CJ97" s="129" t="str">
        <f>IFERROR(VLOOKUP(Table22[[#This Row],[Ethnicity]],'Ethnicity codes'!$H$1:$J$101,3,FALSE),"")</f>
        <v/>
      </c>
      <c r="CK97" s="127" t="str">
        <f>IFERROR(VLOOKUP(Table35[[#This Row],[Ethnicity2]],'Lookup Values'!$M$1:$N$23,2,FALSE),"0")</f>
        <v>0</v>
      </c>
      <c r="CL97" s="127" t="str">
        <f>IFERROR(VLOOKUP(Table35[[#This Row],[Ethnicity2]],'Lookup Values'!$O$1:$P$3,2,FALSE),"0")</f>
        <v>0</v>
      </c>
      <c r="CM97" s="127" t="str">
        <f>IFERROR(VLOOKUP(Table22[[#This Row],[EAL]],'Lookup Values'!$Q$1:$R$3,2,FALSE),"0")</f>
        <v>0</v>
      </c>
      <c r="CN97" s="127" t="str">
        <f>IFERROR(VLOOKUP(Table22[[#This Row],[SEND]],'Lookup Values'!$S$1:$T$6,2,FALSE),"0")</f>
        <v>0</v>
      </c>
      <c r="CO97" s="127" t="str">
        <f>IFERROR(VLOOKUP(Table22[[#This Row],[Pupil Premium]],'Lookup Values'!$U$1:$V$3,2,FALSE),"0")</f>
        <v>0</v>
      </c>
      <c r="CP97" s="127" t="str">
        <f>IFERROR(VLOOKUP(Table22[[#This Row],[LAC / Care Leaver]],'Lookup Values'!$W$1:$X$3,2,FALSE),"0")</f>
        <v>0</v>
      </c>
      <c r="CQ97" s="127" t="str">
        <f>IFERROR(VLOOKUP(Table22[[#This Row],[CP / CIN]],'Lookup Values'!$Y$1:$Z$3,2,FALSE),"0")</f>
        <v>0</v>
      </c>
      <c r="CR97" s="127" t="str">
        <f>IFERROR(VLOOKUP(Table22[[#This Row],[Early Help Referral]],'Lookup Values'!$Y$1:$Z$3,2,FALSE),"0")</f>
        <v>0</v>
      </c>
      <c r="CS97" s="127" t="str">
        <f>IFERROR(VLOOKUP(Table22[[#This Row],[Social Worker]],'Lookup Values'!$Y$1:$Z$3,2,FALSE),"0")</f>
        <v>0</v>
      </c>
      <c r="CT97" s="127" t="str">
        <f>IFERROR(VLOOKUP(Table22[[#This Row],[Exclusion]],'Lookup Values'!$AE$1:$AF$5,2,FALSE),"0")</f>
        <v>0</v>
      </c>
      <c r="CU97" s="127" t="str">
        <f>IFERROR(VLOOKUP(Table22[[#This Row],[Attendance / Absence (&lt;90% PA / &lt;50% SA)]],'Lookup Values'!$AG$1:$AH$4,2,FALSE),"0")</f>
        <v>0</v>
      </c>
      <c r="CV97" s="127" t="str">
        <f>IFERROR(VLOOKUP(Table22[[#This Row],[Multiple School Moves (3+)]],'Lookup Values'!$AI$1:$AJ$3,2,FALSE),"0")</f>
        <v>0</v>
      </c>
      <c r="CW97" s="127" t="str">
        <f>IFERROR(VLOOKUP(Table22[[#This Row],[Pregnancy]],'Lookup Values'!$AK$1:$AL$3,2,FALSE),"0")</f>
        <v>0</v>
      </c>
      <c r="CX97" s="127" t="str">
        <f>IFERROR(VLOOKUP(Table22[[#This Row],[Young Parent]],'Lookup Values'!$AM$1:$AN$3,2,FALSE),"0")</f>
        <v>0</v>
      </c>
      <c r="CY97" s="127" t="str">
        <f>IFERROR(VLOOKUP(Table22[[#This Row],[Young Carer]],'Lookup Values'!$AO$1:$AP$3,2,FALSE),"0")</f>
        <v>0</v>
      </c>
      <c r="CZ97" s="127" t="str">
        <f>IFERROR(VLOOKUP(Table22[[#This Row],[CAMHS Involvement]],'Lookup Values'!$AQ$1:$AR$3,2,FALSE),"0")</f>
        <v>0</v>
      </c>
      <c r="DA97" s="127" t="str">
        <f>IFERROR(VLOOKUP(Table22[[#This Row],[Health Condition]],'Lookup Values'!$AS$1:$AT$3,2,FALSE),"0")</f>
        <v>0</v>
      </c>
      <c r="DB97" s="127" t="str">
        <f>IFERROR(VLOOKUP(Table22[[#This Row],[Substance Misuse ]],'Lookup Values'!$AU$1:$AV$3,2,FALSE),"0")</f>
        <v>0</v>
      </c>
      <c r="DC97" s="127" t="str">
        <f>IFERROR(VLOOKUP(Table22[[#This Row],[YOT supervision]],'Lookup Values'!$AW$1:$AX$3,2,FALSE),"0")</f>
        <v>0</v>
      </c>
      <c r="DD97" s="127" t="str">
        <f>IFERROR(VLOOKUP(Table22[[#This Row],[Previous YOT supervision]],'Lookup Values'!$AY$1:$AZ$3,2,FALSE),"0")</f>
        <v>0</v>
      </c>
      <c r="DE97" s="127" t="str">
        <f>IFERROR(VLOOKUP(Table22[[#This Row],[Custody]],'Lookup Values'!$BA$1:$BB$3,2,FALSE),"0")</f>
        <v>0</v>
      </c>
      <c r="DF97" s="127" t="str">
        <f>IFERROR(VLOOKUP(Table22[[#This Row],[KS2 Eng &amp; Maths Ability Profile HAP/MAP/LAP]],'Lookup Values'!$BC$1:$BD$4,2,FALSE),"0")</f>
        <v>0</v>
      </c>
      <c r="DG97" s="127" t="str">
        <f>IFERROR(VLOOKUP(Table22[[#This Row],[Intended Post 16 Destination]],'Lookup Values'!$BG$1:$BH$12,2,FALSE),"0")</f>
        <v>0</v>
      </c>
      <c r="DH97" s="127" t="str">
        <f>IFERROR(VLOOKUP(Table22[[#This Row],[Application submitted (Y/N or number of applications)]],'Lookup Values'!$BI$1:$BJ$3,2,FALSE),"0")</f>
        <v>0</v>
      </c>
      <c r="DI97" s="127" t="str">
        <f>IFERROR(VLOOKUP(Table22[[#This Row],[Provider Name]],'Lookup Values'!$BK$1:$BL$3,2,FALSE),"0")</f>
        <v>0</v>
      </c>
      <c r="DJ97" s="112"/>
      <c r="DK97" s="127" t="str">
        <f>IFERROR(VLOOKUP(Table22[[#This Row],[Offer received (Y/N)]],'Lookup Values'!$BM$1:$BN$3,2,FALSE),"0")</f>
        <v>0</v>
      </c>
      <c r="DL97" s="127" t="str">
        <f>IFERROR(VLOOKUP(Table22[[#This Row],[Poor Behaviour / Attitude / Motivation]],'Lookup Values'!$BO$1:$BP$4,2,FALSE),"0")</f>
        <v>0</v>
      </c>
      <c r="DM97" s="127" t="str">
        <f>IFERROR(VLOOKUP(Table22[[#This Row],[Other known risk factors (1)]],'Lookup Values'!$BQ$1:$BR$10,2,FALSE),"0")</f>
        <v>0</v>
      </c>
      <c r="DN97" s="128" t="str">
        <f>IFERROR(VLOOKUP(Table22[[#This Row],[Other known risk factors (2)]],'Lookup Values'!$BQ$1:$BR$10,2,FALSE),"0")</f>
        <v>0</v>
      </c>
      <c r="DO97" s="127">
        <f>SUM(Table35[[#This Row],[Gender Score]:[Other known risk factors (2) Score]])</f>
        <v>0</v>
      </c>
      <c r="DP97" s="131" t="str">
        <f>CONCATENATE(Table22[[#This Row],[Generated RONI]],Table22[[#This Row],[School RONI]])</f>
        <v>Very Low</v>
      </c>
      <c r="DQ97" s="106"/>
      <c r="DR97" s="106"/>
      <c r="DS97" s="106"/>
      <c r="DT97" s="106"/>
      <c r="DU97" s="106"/>
      <c r="DV97" s="106"/>
      <c r="DW97" s="106"/>
      <c r="DX97" s="106"/>
      <c r="DY97" s="106"/>
      <c r="DZ97" s="106"/>
      <c r="EA97" s="106"/>
      <c r="EB97" s="106"/>
      <c r="EC97" s="106"/>
      <c r="ED97" s="106"/>
      <c r="EE97" s="106"/>
      <c r="EF97" s="106"/>
      <c r="EG97" s="106"/>
    </row>
    <row r="98" spans="1:137" ht="13" x14ac:dyDescent="0.3">
      <c r="A98" s="118"/>
      <c r="B98" s="126"/>
      <c r="C98" s="119"/>
      <c r="D98" s="119"/>
      <c r="E98" s="119"/>
      <c r="F98" s="119"/>
      <c r="G98" s="119"/>
      <c r="H98" s="120"/>
      <c r="I98" s="101"/>
      <c r="J98" s="121"/>
      <c r="K98" s="101"/>
      <c r="L98" s="101"/>
      <c r="M98" s="121"/>
      <c r="N98" s="120"/>
      <c r="O98" s="121"/>
      <c r="P98" s="140"/>
      <c r="Q98" s="140"/>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3"/>
      <c r="AS98" s="123"/>
      <c r="AT98" s="123"/>
      <c r="AU98" s="139" t="str">
        <f>VLOOKUP(Table35[[#This Row],[Risk Rating Score]],'Lookup Values'!$BS$1:$BT$34,2)</f>
        <v>Very Low</v>
      </c>
      <c r="AV98" s="101"/>
      <c r="AW98" s="139" t="str">
        <f>IFERROR(VLOOKUP(Table35[[#This Row],[RONI Match]],'Lookup Values'!$BU$2:$BV$26,2,FALSE),"")</f>
        <v/>
      </c>
      <c r="AX98" s="141"/>
      <c r="AY98" s="101"/>
      <c r="AZ98" s="123"/>
      <c r="BA98" s="119"/>
      <c r="BB98" s="119"/>
      <c r="BC98" s="119"/>
      <c r="BD98" s="119"/>
      <c r="BE98" s="119"/>
      <c r="BF98" s="119"/>
      <c r="BG98" s="119"/>
      <c r="BH98" s="119"/>
      <c r="BI98" s="122"/>
      <c r="BJ98" s="121"/>
      <c r="BK98" s="121"/>
      <c r="BL98" s="122"/>
      <c r="BM98" s="123"/>
      <c r="BN98" s="106"/>
      <c r="BO98" s="106"/>
      <c r="BP98" s="106"/>
      <c r="BQ98" s="106"/>
      <c r="BR98" s="106"/>
      <c r="BS98" s="106"/>
      <c r="BT98" s="106"/>
      <c r="BU98" s="106"/>
      <c r="BV98" s="106"/>
      <c r="BW98" s="106"/>
      <c r="BX98" s="106"/>
      <c r="BY98" s="106"/>
      <c r="BZ98" s="106"/>
      <c r="CA98" s="106"/>
      <c r="CB98" s="106"/>
      <c r="CC98" s="127" t="str">
        <f>IFERROR(VLOOKUP(Table22[[#This Row],[Gender]],'Lookup Values'!$A$1:$B$5,2,FALSE),"0")</f>
        <v>0</v>
      </c>
      <c r="CD98" s="112"/>
      <c r="CE98" s="127" t="str">
        <f>IFERROR(VLOOKUP(Table22[[#This Row],[Year Group]],'Lookup Values'!$C$1:$D$9,2,FALSE),"0")</f>
        <v>0</v>
      </c>
      <c r="CF98" s="127" t="str">
        <f>IFERROR(VLOOKUP(Table22[[#This Row],[School]],'Lookup Values'!$E$1:$E$22,2,FALSE),"0")</f>
        <v>0</v>
      </c>
      <c r="CG98" s="127" t="str">
        <f>IFERROR(VLOOKUP(Table22[[#This Row],[Attending PRU / AP]],'Lookup Values'!$G$1:$H$3,2,FALSE),"0")</f>
        <v>0</v>
      </c>
      <c r="CH98" s="127" t="str">
        <f>IFERROR(VLOOKUP(Table22[[#This Row],[EHE]],'Lookup Values'!$I$1:$J$3,2,FALSE),"0")</f>
        <v>0</v>
      </c>
      <c r="CI98" s="127" t="str">
        <f>IFERROR(VLOOKUP(Table22[[#This Row],[CME]],'Lookup Values'!$K$1:$L$3,2,FALSE),"0")</f>
        <v>0</v>
      </c>
      <c r="CJ98" s="129" t="str">
        <f>IFERROR(VLOOKUP(Table22[[#This Row],[Ethnicity]],'Ethnicity codes'!$H$1:$J$101,3,FALSE),"")</f>
        <v/>
      </c>
      <c r="CK98" s="127" t="str">
        <f>IFERROR(VLOOKUP(Table35[[#This Row],[Ethnicity2]],'Lookup Values'!$M$1:$N$23,2,FALSE),"0")</f>
        <v>0</v>
      </c>
      <c r="CL98" s="127" t="str">
        <f>IFERROR(VLOOKUP(Table35[[#This Row],[Ethnicity2]],'Lookup Values'!$O$1:$P$3,2,FALSE),"0")</f>
        <v>0</v>
      </c>
      <c r="CM98" s="127" t="str">
        <f>IFERROR(VLOOKUP(Table22[[#This Row],[EAL]],'Lookup Values'!$Q$1:$R$3,2,FALSE),"0")</f>
        <v>0</v>
      </c>
      <c r="CN98" s="127" t="str">
        <f>IFERROR(VLOOKUP(Table22[[#This Row],[SEND]],'Lookup Values'!$S$1:$T$6,2,FALSE),"0")</f>
        <v>0</v>
      </c>
      <c r="CO98" s="127" t="str">
        <f>IFERROR(VLOOKUP(Table22[[#This Row],[Pupil Premium]],'Lookup Values'!$U$1:$V$3,2,FALSE),"0")</f>
        <v>0</v>
      </c>
      <c r="CP98" s="127" t="str">
        <f>IFERROR(VLOOKUP(Table22[[#This Row],[LAC / Care Leaver]],'Lookup Values'!$W$1:$X$3,2,FALSE),"0")</f>
        <v>0</v>
      </c>
      <c r="CQ98" s="127" t="str">
        <f>IFERROR(VLOOKUP(Table22[[#This Row],[CP / CIN]],'Lookup Values'!$Y$1:$Z$3,2,FALSE),"0")</f>
        <v>0</v>
      </c>
      <c r="CR98" s="127" t="str">
        <f>IFERROR(VLOOKUP(Table22[[#This Row],[Early Help Referral]],'Lookup Values'!$Y$1:$Z$3,2,FALSE),"0")</f>
        <v>0</v>
      </c>
      <c r="CS98" s="127" t="str">
        <f>IFERROR(VLOOKUP(Table22[[#This Row],[Social Worker]],'Lookup Values'!$Y$1:$Z$3,2,FALSE),"0")</f>
        <v>0</v>
      </c>
      <c r="CT98" s="127" t="str">
        <f>IFERROR(VLOOKUP(Table22[[#This Row],[Exclusion]],'Lookup Values'!$AE$1:$AF$5,2,FALSE),"0")</f>
        <v>0</v>
      </c>
      <c r="CU98" s="127" t="str">
        <f>IFERROR(VLOOKUP(Table22[[#This Row],[Attendance / Absence (&lt;90% PA / &lt;50% SA)]],'Lookup Values'!$AG$1:$AH$4,2,FALSE),"0")</f>
        <v>0</v>
      </c>
      <c r="CV98" s="127" t="str">
        <f>IFERROR(VLOOKUP(Table22[[#This Row],[Multiple School Moves (3+)]],'Lookup Values'!$AI$1:$AJ$3,2,FALSE),"0")</f>
        <v>0</v>
      </c>
      <c r="CW98" s="127" t="str">
        <f>IFERROR(VLOOKUP(Table22[[#This Row],[Pregnancy]],'Lookup Values'!$AK$1:$AL$3,2,FALSE),"0")</f>
        <v>0</v>
      </c>
      <c r="CX98" s="127" t="str">
        <f>IFERROR(VLOOKUP(Table22[[#This Row],[Young Parent]],'Lookup Values'!$AM$1:$AN$3,2,FALSE),"0")</f>
        <v>0</v>
      </c>
      <c r="CY98" s="127" t="str">
        <f>IFERROR(VLOOKUP(Table22[[#This Row],[Young Carer]],'Lookup Values'!$AO$1:$AP$3,2,FALSE),"0")</f>
        <v>0</v>
      </c>
      <c r="CZ98" s="127" t="str">
        <f>IFERROR(VLOOKUP(Table22[[#This Row],[CAMHS Involvement]],'Lookup Values'!$AQ$1:$AR$3,2,FALSE),"0")</f>
        <v>0</v>
      </c>
      <c r="DA98" s="127" t="str">
        <f>IFERROR(VLOOKUP(Table22[[#This Row],[Health Condition]],'Lookup Values'!$AS$1:$AT$3,2,FALSE),"0")</f>
        <v>0</v>
      </c>
      <c r="DB98" s="127" t="str">
        <f>IFERROR(VLOOKUP(Table22[[#This Row],[Substance Misuse ]],'Lookup Values'!$AU$1:$AV$3,2,FALSE),"0")</f>
        <v>0</v>
      </c>
      <c r="DC98" s="127" t="str">
        <f>IFERROR(VLOOKUP(Table22[[#This Row],[YOT supervision]],'Lookup Values'!$AW$1:$AX$3,2,FALSE),"0")</f>
        <v>0</v>
      </c>
      <c r="DD98" s="127" t="str">
        <f>IFERROR(VLOOKUP(Table22[[#This Row],[Previous YOT supervision]],'Lookup Values'!$AY$1:$AZ$3,2,FALSE),"0")</f>
        <v>0</v>
      </c>
      <c r="DE98" s="127" t="str">
        <f>IFERROR(VLOOKUP(Table22[[#This Row],[Custody]],'Lookup Values'!$BA$1:$BB$3,2,FALSE),"0")</f>
        <v>0</v>
      </c>
      <c r="DF98" s="127" t="str">
        <f>IFERROR(VLOOKUP(Table22[[#This Row],[KS2 Eng &amp; Maths Ability Profile HAP/MAP/LAP]],'Lookup Values'!$BC$1:$BD$4,2,FALSE),"0")</f>
        <v>0</v>
      </c>
      <c r="DG98" s="127" t="str">
        <f>IFERROR(VLOOKUP(Table22[[#This Row],[Intended Post 16 Destination]],'Lookup Values'!$BG$1:$BH$12,2,FALSE),"0")</f>
        <v>0</v>
      </c>
      <c r="DH98" s="127" t="str">
        <f>IFERROR(VLOOKUP(Table22[[#This Row],[Application submitted (Y/N or number of applications)]],'Lookup Values'!$BI$1:$BJ$3,2,FALSE),"0")</f>
        <v>0</v>
      </c>
      <c r="DI98" s="127" t="str">
        <f>IFERROR(VLOOKUP(Table22[[#This Row],[Provider Name]],'Lookup Values'!$BK$1:$BL$3,2,FALSE),"0")</f>
        <v>0</v>
      </c>
      <c r="DJ98" s="112"/>
      <c r="DK98" s="127" t="str">
        <f>IFERROR(VLOOKUP(Table22[[#This Row],[Offer received (Y/N)]],'Lookup Values'!$BM$1:$BN$3,2,FALSE),"0")</f>
        <v>0</v>
      </c>
      <c r="DL98" s="127" t="str">
        <f>IFERROR(VLOOKUP(Table22[[#This Row],[Poor Behaviour / Attitude / Motivation]],'Lookup Values'!$BO$1:$BP$4,2,FALSE),"0")</f>
        <v>0</v>
      </c>
      <c r="DM98" s="127" t="str">
        <f>IFERROR(VLOOKUP(Table22[[#This Row],[Other known risk factors (1)]],'Lookup Values'!$BQ$1:$BR$10,2,FALSE),"0")</f>
        <v>0</v>
      </c>
      <c r="DN98" s="128" t="str">
        <f>IFERROR(VLOOKUP(Table22[[#This Row],[Other known risk factors (2)]],'Lookup Values'!$BQ$1:$BR$10,2,FALSE),"0")</f>
        <v>0</v>
      </c>
      <c r="DO98" s="127">
        <f>SUM(Table35[[#This Row],[Gender Score]:[Other known risk factors (2) Score]])</f>
        <v>0</v>
      </c>
      <c r="DP98" s="131" t="str">
        <f>CONCATENATE(Table22[[#This Row],[Generated RONI]],Table22[[#This Row],[School RONI]])</f>
        <v>Very Low</v>
      </c>
      <c r="DQ98" s="106"/>
      <c r="DR98" s="106"/>
      <c r="DS98" s="106"/>
      <c r="DT98" s="106"/>
      <c r="DU98" s="106"/>
      <c r="DV98" s="106"/>
      <c r="DW98" s="106"/>
      <c r="DX98" s="106"/>
      <c r="DY98" s="106"/>
      <c r="DZ98" s="106"/>
      <c r="EA98" s="106"/>
      <c r="EB98" s="106"/>
      <c r="EC98" s="106"/>
      <c r="ED98" s="106"/>
      <c r="EE98" s="106"/>
      <c r="EF98" s="106"/>
      <c r="EG98" s="106"/>
    </row>
    <row r="99" spans="1:137" ht="13" x14ac:dyDescent="0.3">
      <c r="A99" s="118"/>
      <c r="B99" s="126"/>
      <c r="C99" s="119"/>
      <c r="D99" s="119"/>
      <c r="E99" s="119"/>
      <c r="F99" s="119"/>
      <c r="G99" s="119"/>
      <c r="H99" s="120"/>
      <c r="I99" s="101"/>
      <c r="J99" s="121"/>
      <c r="K99" s="101"/>
      <c r="L99" s="101"/>
      <c r="M99" s="121"/>
      <c r="N99" s="120"/>
      <c r="O99" s="121"/>
      <c r="P99" s="140"/>
      <c r="Q99" s="140"/>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3"/>
      <c r="AS99" s="123"/>
      <c r="AT99" s="123"/>
      <c r="AU99" s="139" t="str">
        <f>VLOOKUP(Table35[[#This Row],[Risk Rating Score]],'Lookup Values'!$BS$1:$BT$34,2)</f>
        <v>Very Low</v>
      </c>
      <c r="AV99" s="101"/>
      <c r="AW99" s="139" t="str">
        <f>IFERROR(VLOOKUP(Table35[[#This Row],[RONI Match]],'Lookup Values'!$BU$2:$BV$26,2,FALSE),"")</f>
        <v/>
      </c>
      <c r="AX99" s="141"/>
      <c r="AY99" s="101"/>
      <c r="AZ99" s="123"/>
      <c r="BA99" s="119"/>
      <c r="BB99" s="119"/>
      <c r="BC99" s="119"/>
      <c r="BD99" s="119"/>
      <c r="BE99" s="119"/>
      <c r="BF99" s="119"/>
      <c r="BG99" s="119"/>
      <c r="BH99" s="119"/>
      <c r="BI99" s="122"/>
      <c r="BJ99" s="121"/>
      <c r="BK99" s="121"/>
      <c r="BL99" s="122"/>
      <c r="BM99" s="123"/>
      <c r="BN99" s="106"/>
      <c r="BO99" s="106"/>
      <c r="BP99" s="106"/>
      <c r="BQ99" s="106"/>
      <c r="BR99" s="106"/>
      <c r="BS99" s="106"/>
      <c r="BT99" s="106"/>
      <c r="BU99" s="106"/>
      <c r="BV99" s="106"/>
      <c r="BW99" s="106"/>
      <c r="BX99" s="106"/>
      <c r="BY99" s="106"/>
      <c r="BZ99" s="106"/>
      <c r="CA99" s="106"/>
      <c r="CB99" s="106"/>
      <c r="CC99" s="127" t="str">
        <f>IFERROR(VLOOKUP(Table22[[#This Row],[Gender]],'Lookup Values'!$A$1:$B$5,2,FALSE),"0")</f>
        <v>0</v>
      </c>
      <c r="CD99" s="112"/>
      <c r="CE99" s="127" t="str">
        <f>IFERROR(VLOOKUP(Table22[[#This Row],[Year Group]],'Lookup Values'!$C$1:$D$9,2,FALSE),"0")</f>
        <v>0</v>
      </c>
      <c r="CF99" s="127" t="str">
        <f>IFERROR(VLOOKUP(Table22[[#This Row],[School]],'Lookup Values'!$E$1:$E$22,2,FALSE),"0")</f>
        <v>0</v>
      </c>
      <c r="CG99" s="127" t="str">
        <f>IFERROR(VLOOKUP(Table22[[#This Row],[Attending PRU / AP]],'Lookup Values'!$G$1:$H$3,2,FALSE),"0")</f>
        <v>0</v>
      </c>
      <c r="CH99" s="127" t="str">
        <f>IFERROR(VLOOKUP(Table22[[#This Row],[EHE]],'Lookup Values'!$I$1:$J$3,2,FALSE),"0")</f>
        <v>0</v>
      </c>
      <c r="CI99" s="127" t="str">
        <f>IFERROR(VLOOKUP(Table22[[#This Row],[CME]],'Lookup Values'!$K$1:$L$3,2,FALSE),"0")</f>
        <v>0</v>
      </c>
      <c r="CJ99" s="129" t="str">
        <f>IFERROR(VLOOKUP(Table22[[#This Row],[Ethnicity]],'Ethnicity codes'!$H$1:$J$101,3,FALSE),"")</f>
        <v/>
      </c>
      <c r="CK99" s="127" t="str">
        <f>IFERROR(VLOOKUP(Table35[[#This Row],[Ethnicity2]],'Lookup Values'!$M$1:$N$23,2,FALSE),"0")</f>
        <v>0</v>
      </c>
      <c r="CL99" s="127" t="str">
        <f>IFERROR(VLOOKUP(Table35[[#This Row],[Ethnicity2]],'Lookup Values'!$O$1:$P$3,2,FALSE),"0")</f>
        <v>0</v>
      </c>
      <c r="CM99" s="127" t="str">
        <f>IFERROR(VLOOKUP(Table22[[#This Row],[EAL]],'Lookup Values'!$Q$1:$R$3,2,FALSE),"0")</f>
        <v>0</v>
      </c>
      <c r="CN99" s="127" t="str">
        <f>IFERROR(VLOOKUP(Table22[[#This Row],[SEND]],'Lookup Values'!$S$1:$T$6,2,FALSE),"0")</f>
        <v>0</v>
      </c>
      <c r="CO99" s="127" t="str">
        <f>IFERROR(VLOOKUP(Table22[[#This Row],[Pupil Premium]],'Lookup Values'!$U$1:$V$3,2,FALSE),"0")</f>
        <v>0</v>
      </c>
      <c r="CP99" s="127" t="str">
        <f>IFERROR(VLOOKUP(Table22[[#This Row],[LAC / Care Leaver]],'Lookup Values'!$W$1:$X$3,2,FALSE),"0")</f>
        <v>0</v>
      </c>
      <c r="CQ99" s="127" t="str">
        <f>IFERROR(VLOOKUP(Table22[[#This Row],[CP / CIN]],'Lookup Values'!$Y$1:$Z$3,2,FALSE),"0")</f>
        <v>0</v>
      </c>
      <c r="CR99" s="127" t="str">
        <f>IFERROR(VLOOKUP(Table22[[#This Row],[Early Help Referral]],'Lookup Values'!$Y$1:$Z$3,2,FALSE),"0")</f>
        <v>0</v>
      </c>
      <c r="CS99" s="127" t="str">
        <f>IFERROR(VLOOKUP(Table22[[#This Row],[Social Worker]],'Lookup Values'!$Y$1:$Z$3,2,FALSE),"0")</f>
        <v>0</v>
      </c>
      <c r="CT99" s="127" t="str">
        <f>IFERROR(VLOOKUP(Table22[[#This Row],[Exclusion]],'Lookup Values'!$AE$1:$AF$5,2,FALSE),"0")</f>
        <v>0</v>
      </c>
      <c r="CU99" s="127" t="str">
        <f>IFERROR(VLOOKUP(Table22[[#This Row],[Attendance / Absence (&lt;90% PA / &lt;50% SA)]],'Lookup Values'!$AG$1:$AH$4,2,FALSE),"0")</f>
        <v>0</v>
      </c>
      <c r="CV99" s="127" t="str">
        <f>IFERROR(VLOOKUP(Table22[[#This Row],[Multiple School Moves (3+)]],'Lookup Values'!$AI$1:$AJ$3,2,FALSE),"0")</f>
        <v>0</v>
      </c>
      <c r="CW99" s="127" t="str">
        <f>IFERROR(VLOOKUP(Table22[[#This Row],[Pregnancy]],'Lookup Values'!$AK$1:$AL$3,2,FALSE),"0")</f>
        <v>0</v>
      </c>
      <c r="CX99" s="127" t="str">
        <f>IFERROR(VLOOKUP(Table22[[#This Row],[Young Parent]],'Lookup Values'!$AM$1:$AN$3,2,FALSE),"0")</f>
        <v>0</v>
      </c>
      <c r="CY99" s="127" t="str">
        <f>IFERROR(VLOOKUP(Table22[[#This Row],[Young Carer]],'Lookup Values'!$AO$1:$AP$3,2,FALSE),"0")</f>
        <v>0</v>
      </c>
      <c r="CZ99" s="127" t="str">
        <f>IFERROR(VLOOKUP(Table22[[#This Row],[CAMHS Involvement]],'Lookup Values'!$AQ$1:$AR$3,2,FALSE),"0")</f>
        <v>0</v>
      </c>
      <c r="DA99" s="127" t="str">
        <f>IFERROR(VLOOKUP(Table22[[#This Row],[Health Condition]],'Lookup Values'!$AS$1:$AT$3,2,FALSE),"0")</f>
        <v>0</v>
      </c>
      <c r="DB99" s="127" t="str">
        <f>IFERROR(VLOOKUP(Table22[[#This Row],[Substance Misuse ]],'Lookup Values'!$AU$1:$AV$3,2,FALSE),"0")</f>
        <v>0</v>
      </c>
      <c r="DC99" s="127" t="str">
        <f>IFERROR(VLOOKUP(Table22[[#This Row],[YOT supervision]],'Lookup Values'!$AW$1:$AX$3,2,FALSE),"0")</f>
        <v>0</v>
      </c>
      <c r="DD99" s="127" t="str">
        <f>IFERROR(VLOOKUP(Table22[[#This Row],[Previous YOT supervision]],'Lookup Values'!$AY$1:$AZ$3,2,FALSE),"0")</f>
        <v>0</v>
      </c>
      <c r="DE99" s="127" t="str">
        <f>IFERROR(VLOOKUP(Table22[[#This Row],[Custody]],'Lookup Values'!$BA$1:$BB$3,2,FALSE),"0")</f>
        <v>0</v>
      </c>
      <c r="DF99" s="127" t="str">
        <f>IFERROR(VLOOKUP(Table22[[#This Row],[KS2 Eng &amp; Maths Ability Profile HAP/MAP/LAP]],'Lookup Values'!$BC$1:$BD$4,2,FALSE),"0")</f>
        <v>0</v>
      </c>
      <c r="DG99" s="127" t="str">
        <f>IFERROR(VLOOKUP(Table22[[#This Row],[Intended Post 16 Destination]],'Lookup Values'!$BG$1:$BH$12,2,FALSE),"0")</f>
        <v>0</v>
      </c>
      <c r="DH99" s="127" t="str">
        <f>IFERROR(VLOOKUP(Table22[[#This Row],[Application submitted (Y/N or number of applications)]],'Lookup Values'!$BI$1:$BJ$3,2,FALSE),"0")</f>
        <v>0</v>
      </c>
      <c r="DI99" s="127" t="str">
        <f>IFERROR(VLOOKUP(Table22[[#This Row],[Provider Name]],'Lookup Values'!$BK$1:$BL$3,2,FALSE),"0")</f>
        <v>0</v>
      </c>
      <c r="DJ99" s="112"/>
      <c r="DK99" s="127" t="str">
        <f>IFERROR(VLOOKUP(Table22[[#This Row],[Offer received (Y/N)]],'Lookup Values'!$BM$1:$BN$3,2,FALSE),"0")</f>
        <v>0</v>
      </c>
      <c r="DL99" s="127" t="str">
        <f>IFERROR(VLOOKUP(Table22[[#This Row],[Poor Behaviour / Attitude / Motivation]],'Lookup Values'!$BO$1:$BP$4,2,FALSE),"0")</f>
        <v>0</v>
      </c>
      <c r="DM99" s="127" t="str">
        <f>IFERROR(VLOOKUP(Table22[[#This Row],[Other known risk factors (1)]],'Lookup Values'!$BQ$1:$BR$10,2,FALSE),"0")</f>
        <v>0</v>
      </c>
      <c r="DN99" s="128" t="str">
        <f>IFERROR(VLOOKUP(Table22[[#This Row],[Other known risk factors (2)]],'Lookup Values'!$BQ$1:$BR$10,2,FALSE),"0")</f>
        <v>0</v>
      </c>
      <c r="DO99" s="127">
        <f>SUM(Table35[[#This Row],[Gender Score]:[Other known risk factors (2) Score]])</f>
        <v>0</v>
      </c>
      <c r="DP99" s="131" t="str">
        <f>CONCATENATE(Table22[[#This Row],[Generated RONI]],Table22[[#This Row],[School RONI]])</f>
        <v>Very Low</v>
      </c>
      <c r="DQ99" s="106"/>
      <c r="DR99" s="106"/>
      <c r="DS99" s="106"/>
      <c r="DT99" s="106"/>
      <c r="DU99" s="106"/>
      <c r="DV99" s="106"/>
      <c r="DW99" s="106"/>
      <c r="DX99" s="106"/>
      <c r="DY99" s="106"/>
      <c r="DZ99" s="106"/>
      <c r="EA99" s="106"/>
      <c r="EB99" s="106"/>
      <c r="EC99" s="106"/>
      <c r="ED99" s="106"/>
      <c r="EE99" s="106"/>
      <c r="EF99" s="106"/>
      <c r="EG99" s="106"/>
    </row>
    <row r="100" spans="1:137" ht="13" x14ac:dyDescent="0.3">
      <c r="A100" s="118"/>
      <c r="B100" s="126"/>
      <c r="C100" s="119"/>
      <c r="D100" s="119"/>
      <c r="E100" s="119"/>
      <c r="F100" s="119"/>
      <c r="G100" s="119"/>
      <c r="H100" s="120"/>
      <c r="I100" s="101"/>
      <c r="J100" s="121"/>
      <c r="K100" s="101"/>
      <c r="L100" s="101"/>
      <c r="M100" s="121"/>
      <c r="N100" s="120"/>
      <c r="O100" s="121"/>
      <c r="P100" s="140"/>
      <c r="Q100" s="140"/>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3"/>
      <c r="AS100" s="123"/>
      <c r="AT100" s="123"/>
      <c r="AU100" s="139" t="str">
        <f>VLOOKUP(Table35[[#This Row],[Risk Rating Score]],'Lookup Values'!$BS$1:$BT$34,2)</f>
        <v>Very Low</v>
      </c>
      <c r="AV100" s="101"/>
      <c r="AW100" s="139" t="str">
        <f>IFERROR(VLOOKUP(Table35[[#This Row],[RONI Match]],'Lookup Values'!$BU$2:$BV$26,2,FALSE),"")</f>
        <v/>
      </c>
      <c r="AX100" s="141"/>
      <c r="AY100" s="101"/>
      <c r="AZ100" s="123"/>
      <c r="BA100" s="119"/>
      <c r="BB100" s="119"/>
      <c r="BC100" s="119"/>
      <c r="BD100" s="119"/>
      <c r="BE100" s="119"/>
      <c r="BF100" s="119"/>
      <c r="BG100" s="119"/>
      <c r="BH100" s="119"/>
      <c r="BI100" s="122"/>
      <c r="BJ100" s="121"/>
      <c r="BK100" s="121"/>
      <c r="BL100" s="122"/>
      <c r="BM100" s="123"/>
      <c r="BN100" s="106"/>
      <c r="BO100" s="106"/>
      <c r="BP100" s="106"/>
      <c r="BQ100" s="106"/>
      <c r="BR100" s="106"/>
      <c r="BS100" s="106"/>
      <c r="BT100" s="106"/>
      <c r="BU100" s="106"/>
      <c r="BV100" s="106"/>
      <c r="BW100" s="106"/>
      <c r="BX100" s="106"/>
      <c r="BY100" s="106"/>
      <c r="BZ100" s="106"/>
      <c r="CA100" s="106"/>
      <c r="CB100" s="106"/>
      <c r="CC100" s="127" t="str">
        <f>IFERROR(VLOOKUP(Table22[[#This Row],[Gender]],'Lookup Values'!$A$1:$B$5,2,FALSE),"0")</f>
        <v>0</v>
      </c>
      <c r="CD100" s="112"/>
      <c r="CE100" s="127" t="str">
        <f>IFERROR(VLOOKUP(Table22[[#This Row],[Year Group]],'Lookup Values'!$C$1:$D$9,2,FALSE),"0")</f>
        <v>0</v>
      </c>
      <c r="CF100" s="127" t="str">
        <f>IFERROR(VLOOKUP(Table22[[#This Row],[School]],'Lookup Values'!$E$1:$E$22,2,FALSE),"0")</f>
        <v>0</v>
      </c>
      <c r="CG100" s="127" t="str">
        <f>IFERROR(VLOOKUP(Table22[[#This Row],[Attending PRU / AP]],'Lookup Values'!$G$1:$H$3,2,FALSE),"0")</f>
        <v>0</v>
      </c>
      <c r="CH100" s="127" t="str">
        <f>IFERROR(VLOOKUP(Table22[[#This Row],[EHE]],'Lookup Values'!$I$1:$J$3,2,FALSE),"0")</f>
        <v>0</v>
      </c>
      <c r="CI100" s="127" t="str">
        <f>IFERROR(VLOOKUP(Table22[[#This Row],[CME]],'Lookup Values'!$K$1:$L$3,2,FALSE),"0")</f>
        <v>0</v>
      </c>
      <c r="CJ100" s="129" t="str">
        <f>IFERROR(VLOOKUP(Table22[[#This Row],[Ethnicity]],'Ethnicity codes'!$H$1:$J$101,3,FALSE),"")</f>
        <v/>
      </c>
      <c r="CK100" s="127" t="str">
        <f>IFERROR(VLOOKUP(Table35[[#This Row],[Ethnicity2]],'Lookup Values'!$M$1:$N$23,2,FALSE),"0")</f>
        <v>0</v>
      </c>
      <c r="CL100" s="127" t="str">
        <f>IFERROR(VLOOKUP(Table35[[#This Row],[Ethnicity2]],'Lookup Values'!$O$1:$P$3,2,FALSE),"0")</f>
        <v>0</v>
      </c>
      <c r="CM100" s="127" t="str">
        <f>IFERROR(VLOOKUP(Table22[[#This Row],[EAL]],'Lookup Values'!$Q$1:$R$3,2,FALSE),"0")</f>
        <v>0</v>
      </c>
      <c r="CN100" s="127" t="str">
        <f>IFERROR(VLOOKUP(Table22[[#This Row],[SEND]],'Lookup Values'!$S$1:$T$6,2,FALSE),"0")</f>
        <v>0</v>
      </c>
      <c r="CO100" s="127" t="str">
        <f>IFERROR(VLOOKUP(Table22[[#This Row],[Pupil Premium]],'Lookup Values'!$U$1:$V$3,2,FALSE),"0")</f>
        <v>0</v>
      </c>
      <c r="CP100" s="127" t="str">
        <f>IFERROR(VLOOKUP(Table22[[#This Row],[LAC / Care Leaver]],'Lookup Values'!$W$1:$X$3,2,FALSE),"0")</f>
        <v>0</v>
      </c>
      <c r="CQ100" s="127" t="str">
        <f>IFERROR(VLOOKUP(Table22[[#This Row],[CP / CIN]],'Lookup Values'!$Y$1:$Z$3,2,FALSE),"0")</f>
        <v>0</v>
      </c>
      <c r="CR100" s="127" t="str">
        <f>IFERROR(VLOOKUP(Table22[[#This Row],[Early Help Referral]],'Lookup Values'!$Y$1:$Z$3,2,FALSE),"0")</f>
        <v>0</v>
      </c>
      <c r="CS100" s="127" t="str">
        <f>IFERROR(VLOOKUP(Table22[[#This Row],[Social Worker]],'Lookup Values'!$Y$1:$Z$3,2,FALSE),"0")</f>
        <v>0</v>
      </c>
      <c r="CT100" s="127" t="str">
        <f>IFERROR(VLOOKUP(Table22[[#This Row],[Exclusion]],'Lookup Values'!$AE$1:$AF$5,2,FALSE),"0")</f>
        <v>0</v>
      </c>
      <c r="CU100" s="127" t="str">
        <f>IFERROR(VLOOKUP(Table22[[#This Row],[Attendance / Absence (&lt;90% PA / &lt;50% SA)]],'Lookup Values'!$AG$1:$AH$4,2,FALSE),"0")</f>
        <v>0</v>
      </c>
      <c r="CV100" s="127" t="str">
        <f>IFERROR(VLOOKUP(Table22[[#This Row],[Multiple School Moves (3+)]],'Lookup Values'!$AI$1:$AJ$3,2,FALSE),"0")</f>
        <v>0</v>
      </c>
      <c r="CW100" s="127" t="str">
        <f>IFERROR(VLOOKUP(Table22[[#This Row],[Pregnancy]],'Lookup Values'!$AK$1:$AL$3,2,FALSE),"0")</f>
        <v>0</v>
      </c>
      <c r="CX100" s="127" t="str">
        <f>IFERROR(VLOOKUP(Table22[[#This Row],[Young Parent]],'Lookup Values'!$AM$1:$AN$3,2,FALSE),"0")</f>
        <v>0</v>
      </c>
      <c r="CY100" s="127" t="str">
        <f>IFERROR(VLOOKUP(Table22[[#This Row],[Young Carer]],'Lookup Values'!$AO$1:$AP$3,2,FALSE),"0")</f>
        <v>0</v>
      </c>
      <c r="CZ100" s="127" t="str">
        <f>IFERROR(VLOOKUP(Table22[[#This Row],[CAMHS Involvement]],'Lookup Values'!$AQ$1:$AR$3,2,FALSE),"0")</f>
        <v>0</v>
      </c>
      <c r="DA100" s="127" t="str">
        <f>IFERROR(VLOOKUP(Table22[[#This Row],[Health Condition]],'Lookup Values'!$AS$1:$AT$3,2,FALSE),"0")</f>
        <v>0</v>
      </c>
      <c r="DB100" s="127" t="str">
        <f>IFERROR(VLOOKUP(Table22[[#This Row],[Substance Misuse ]],'Lookup Values'!$AU$1:$AV$3,2,FALSE),"0")</f>
        <v>0</v>
      </c>
      <c r="DC100" s="127" t="str">
        <f>IFERROR(VLOOKUP(Table22[[#This Row],[YOT supervision]],'Lookup Values'!$AW$1:$AX$3,2,FALSE),"0")</f>
        <v>0</v>
      </c>
      <c r="DD100" s="127" t="str">
        <f>IFERROR(VLOOKUP(Table22[[#This Row],[Previous YOT supervision]],'Lookup Values'!$AY$1:$AZ$3,2,FALSE),"0")</f>
        <v>0</v>
      </c>
      <c r="DE100" s="127" t="str">
        <f>IFERROR(VLOOKUP(Table22[[#This Row],[Custody]],'Lookup Values'!$BA$1:$BB$3,2,FALSE),"0")</f>
        <v>0</v>
      </c>
      <c r="DF100" s="127" t="str">
        <f>IFERROR(VLOOKUP(Table22[[#This Row],[KS2 Eng &amp; Maths Ability Profile HAP/MAP/LAP]],'Lookup Values'!$BC$1:$BD$4,2,FALSE),"0")</f>
        <v>0</v>
      </c>
      <c r="DG100" s="127" t="str">
        <f>IFERROR(VLOOKUP(Table22[[#This Row],[Intended Post 16 Destination]],'Lookup Values'!$BG$1:$BH$12,2,FALSE),"0")</f>
        <v>0</v>
      </c>
      <c r="DH100" s="127" t="str">
        <f>IFERROR(VLOOKUP(Table22[[#This Row],[Application submitted (Y/N or number of applications)]],'Lookup Values'!$BI$1:$BJ$3,2,FALSE),"0")</f>
        <v>0</v>
      </c>
      <c r="DI100" s="127" t="str">
        <f>IFERROR(VLOOKUP(Table22[[#This Row],[Provider Name]],'Lookup Values'!$BK$1:$BL$3,2,FALSE),"0")</f>
        <v>0</v>
      </c>
      <c r="DJ100" s="112"/>
      <c r="DK100" s="127" t="str">
        <f>IFERROR(VLOOKUP(Table22[[#This Row],[Offer received (Y/N)]],'Lookup Values'!$BM$1:$BN$3,2,FALSE),"0")</f>
        <v>0</v>
      </c>
      <c r="DL100" s="127" t="str">
        <f>IFERROR(VLOOKUP(Table22[[#This Row],[Poor Behaviour / Attitude / Motivation]],'Lookup Values'!$BO$1:$BP$4,2,FALSE),"0")</f>
        <v>0</v>
      </c>
      <c r="DM100" s="127" t="str">
        <f>IFERROR(VLOOKUP(Table22[[#This Row],[Other known risk factors (1)]],'Lookup Values'!$BQ$1:$BR$10,2,FALSE),"0")</f>
        <v>0</v>
      </c>
      <c r="DN100" s="128" t="str">
        <f>IFERROR(VLOOKUP(Table22[[#This Row],[Other known risk factors (2)]],'Lookup Values'!$BQ$1:$BR$10,2,FALSE),"0")</f>
        <v>0</v>
      </c>
      <c r="DO100" s="127">
        <f>SUM(Table35[[#This Row],[Gender Score]:[Other known risk factors (2) Score]])</f>
        <v>0</v>
      </c>
      <c r="DP100" s="131" t="str">
        <f>CONCATENATE(Table22[[#This Row],[Generated RONI]],Table22[[#This Row],[School RONI]])</f>
        <v>Very Low</v>
      </c>
      <c r="DQ100" s="106"/>
      <c r="DR100" s="106"/>
      <c r="DS100" s="106"/>
      <c r="DT100" s="106"/>
      <c r="DU100" s="106"/>
      <c r="DV100" s="106"/>
      <c r="DW100" s="106"/>
      <c r="DX100" s="106"/>
      <c r="DY100" s="106"/>
      <c r="DZ100" s="106"/>
      <c r="EA100" s="106"/>
      <c r="EB100" s="106"/>
      <c r="EC100" s="106"/>
      <c r="ED100" s="106"/>
      <c r="EE100" s="106"/>
      <c r="EF100" s="106"/>
      <c r="EG100" s="106"/>
    </row>
    <row r="101" spans="1:137" ht="13" x14ac:dyDescent="0.3">
      <c r="A101" s="118"/>
      <c r="B101" s="126"/>
      <c r="C101" s="119"/>
      <c r="D101" s="119"/>
      <c r="E101" s="119"/>
      <c r="F101" s="119"/>
      <c r="G101" s="119"/>
      <c r="H101" s="120"/>
      <c r="I101" s="101"/>
      <c r="J101" s="121"/>
      <c r="K101" s="101"/>
      <c r="L101" s="101"/>
      <c r="M101" s="121"/>
      <c r="N101" s="120"/>
      <c r="O101" s="121"/>
      <c r="P101" s="140"/>
      <c r="Q101" s="140"/>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3"/>
      <c r="AS101" s="123"/>
      <c r="AT101" s="123"/>
      <c r="AU101" s="139" t="str">
        <f>VLOOKUP(Table35[[#This Row],[Risk Rating Score]],'Lookup Values'!$BS$1:$BT$34,2)</f>
        <v>Very Low</v>
      </c>
      <c r="AV101" s="101"/>
      <c r="AW101" s="139" t="str">
        <f>IFERROR(VLOOKUP(Table35[[#This Row],[RONI Match]],'Lookup Values'!$BU$2:$BV$26,2,FALSE),"")</f>
        <v/>
      </c>
      <c r="AX101" s="141"/>
      <c r="AY101" s="101"/>
      <c r="AZ101" s="123"/>
      <c r="BA101" s="119"/>
      <c r="BB101" s="119"/>
      <c r="BC101" s="119"/>
      <c r="BD101" s="119"/>
      <c r="BE101" s="119"/>
      <c r="BF101" s="119"/>
      <c r="BG101" s="119"/>
      <c r="BH101" s="119"/>
      <c r="BI101" s="122"/>
      <c r="BJ101" s="121"/>
      <c r="BK101" s="121"/>
      <c r="BL101" s="122"/>
      <c r="BM101" s="123"/>
      <c r="BN101" s="106"/>
      <c r="BO101" s="106"/>
      <c r="BP101" s="106"/>
      <c r="BQ101" s="106"/>
      <c r="BR101" s="106"/>
      <c r="BS101" s="106"/>
      <c r="BT101" s="106"/>
      <c r="BU101" s="106"/>
      <c r="BV101" s="106"/>
      <c r="BW101" s="106"/>
      <c r="BX101" s="106"/>
      <c r="BY101" s="106"/>
      <c r="BZ101" s="106"/>
      <c r="CA101" s="106"/>
      <c r="CB101" s="106"/>
      <c r="CC101" s="127" t="str">
        <f>IFERROR(VLOOKUP(Table22[[#This Row],[Gender]],'Lookup Values'!$A$1:$B$5,2,FALSE),"0")</f>
        <v>0</v>
      </c>
      <c r="CD101" s="112"/>
      <c r="CE101" s="127" t="str">
        <f>IFERROR(VLOOKUP(Table22[[#This Row],[Year Group]],'Lookup Values'!$C$1:$D$9,2,FALSE),"0")</f>
        <v>0</v>
      </c>
      <c r="CF101" s="127" t="str">
        <f>IFERROR(VLOOKUP(Table22[[#This Row],[School]],'Lookup Values'!$E$1:$E$22,2,FALSE),"0")</f>
        <v>0</v>
      </c>
      <c r="CG101" s="127" t="str">
        <f>IFERROR(VLOOKUP(Table22[[#This Row],[Attending PRU / AP]],'Lookup Values'!$G$1:$H$3,2,FALSE),"0")</f>
        <v>0</v>
      </c>
      <c r="CH101" s="127" t="str">
        <f>IFERROR(VLOOKUP(Table22[[#This Row],[EHE]],'Lookup Values'!$I$1:$J$3,2,FALSE),"0")</f>
        <v>0</v>
      </c>
      <c r="CI101" s="127" t="str">
        <f>IFERROR(VLOOKUP(Table22[[#This Row],[CME]],'Lookup Values'!$K$1:$L$3,2,FALSE),"0")</f>
        <v>0</v>
      </c>
      <c r="CJ101" s="129" t="str">
        <f>IFERROR(VLOOKUP(Table22[[#This Row],[Ethnicity]],'Ethnicity codes'!$H$1:$J$101,3,FALSE),"")</f>
        <v/>
      </c>
      <c r="CK101" s="127" t="str">
        <f>IFERROR(VLOOKUP(Table35[[#This Row],[Ethnicity2]],'Lookup Values'!$M$1:$N$23,2,FALSE),"0")</f>
        <v>0</v>
      </c>
      <c r="CL101" s="127" t="str">
        <f>IFERROR(VLOOKUP(Table35[[#This Row],[Ethnicity2]],'Lookup Values'!$O$1:$P$3,2,FALSE),"0")</f>
        <v>0</v>
      </c>
      <c r="CM101" s="127" t="str">
        <f>IFERROR(VLOOKUP(Table22[[#This Row],[EAL]],'Lookup Values'!$Q$1:$R$3,2,FALSE),"0")</f>
        <v>0</v>
      </c>
      <c r="CN101" s="127" t="str">
        <f>IFERROR(VLOOKUP(Table22[[#This Row],[SEND]],'Lookup Values'!$S$1:$T$6,2,FALSE),"0")</f>
        <v>0</v>
      </c>
      <c r="CO101" s="127" t="str">
        <f>IFERROR(VLOOKUP(Table22[[#This Row],[Pupil Premium]],'Lookup Values'!$U$1:$V$3,2,FALSE),"0")</f>
        <v>0</v>
      </c>
      <c r="CP101" s="127" t="str">
        <f>IFERROR(VLOOKUP(Table22[[#This Row],[LAC / Care Leaver]],'Lookup Values'!$W$1:$X$3,2,FALSE),"0")</f>
        <v>0</v>
      </c>
      <c r="CQ101" s="127" t="str">
        <f>IFERROR(VLOOKUP(Table22[[#This Row],[CP / CIN]],'Lookup Values'!$Y$1:$Z$3,2,FALSE),"0")</f>
        <v>0</v>
      </c>
      <c r="CR101" s="127" t="str">
        <f>IFERROR(VLOOKUP(Table22[[#This Row],[Early Help Referral]],'Lookup Values'!$Y$1:$Z$3,2,FALSE),"0")</f>
        <v>0</v>
      </c>
      <c r="CS101" s="127" t="str">
        <f>IFERROR(VLOOKUP(Table22[[#This Row],[Social Worker]],'Lookup Values'!$Y$1:$Z$3,2,FALSE),"0")</f>
        <v>0</v>
      </c>
      <c r="CT101" s="127" t="str">
        <f>IFERROR(VLOOKUP(Table22[[#This Row],[Exclusion]],'Lookup Values'!$AE$1:$AF$5,2,FALSE),"0")</f>
        <v>0</v>
      </c>
      <c r="CU101" s="127" t="str">
        <f>IFERROR(VLOOKUP(Table22[[#This Row],[Attendance / Absence (&lt;90% PA / &lt;50% SA)]],'Lookup Values'!$AG$1:$AH$4,2,FALSE),"0")</f>
        <v>0</v>
      </c>
      <c r="CV101" s="127" t="str">
        <f>IFERROR(VLOOKUP(Table22[[#This Row],[Multiple School Moves (3+)]],'Lookup Values'!$AI$1:$AJ$3,2,FALSE),"0")</f>
        <v>0</v>
      </c>
      <c r="CW101" s="127" t="str">
        <f>IFERROR(VLOOKUP(Table22[[#This Row],[Pregnancy]],'Lookup Values'!$AK$1:$AL$3,2,FALSE),"0")</f>
        <v>0</v>
      </c>
      <c r="CX101" s="127" t="str">
        <f>IFERROR(VLOOKUP(Table22[[#This Row],[Young Parent]],'Lookup Values'!$AM$1:$AN$3,2,FALSE),"0")</f>
        <v>0</v>
      </c>
      <c r="CY101" s="127" t="str">
        <f>IFERROR(VLOOKUP(Table22[[#This Row],[Young Carer]],'Lookup Values'!$AO$1:$AP$3,2,FALSE),"0")</f>
        <v>0</v>
      </c>
      <c r="CZ101" s="127" t="str">
        <f>IFERROR(VLOOKUP(Table22[[#This Row],[CAMHS Involvement]],'Lookup Values'!$AQ$1:$AR$3,2,FALSE),"0")</f>
        <v>0</v>
      </c>
      <c r="DA101" s="127" t="str">
        <f>IFERROR(VLOOKUP(Table22[[#This Row],[Health Condition]],'Lookup Values'!$AS$1:$AT$3,2,FALSE),"0")</f>
        <v>0</v>
      </c>
      <c r="DB101" s="127" t="str">
        <f>IFERROR(VLOOKUP(Table22[[#This Row],[Substance Misuse ]],'Lookup Values'!$AU$1:$AV$3,2,FALSE),"0")</f>
        <v>0</v>
      </c>
      <c r="DC101" s="127" t="str">
        <f>IFERROR(VLOOKUP(Table22[[#This Row],[YOT supervision]],'Lookup Values'!$AW$1:$AX$3,2,FALSE),"0")</f>
        <v>0</v>
      </c>
      <c r="DD101" s="127" t="str">
        <f>IFERROR(VLOOKUP(Table22[[#This Row],[Previous YOT supervision]],'Lookup Values'!$AY$1:$AZ$3,2,FALSE),"0")</f>
        <v>0</v>
      </c>
      <c r="DE101" s="127" t="str">
        <f>IFERROR(VLOOKUP(Table22[[#This Row],[Custody]],'Lookup Values'!$BA$1:$BB$3,2,FALSE),"0")</f>
        <v>0</v>
      </c>
      <c r="DF101" s="127" t="str">
        <f>IFERROR(VLOOKUP(Table22[[#This Row],[KS2 Eng &amp; Maths Ability Profile HAP/MAP/LAP]],'Lookup Values'!$BC$1:$BD$4,2,FALSE),"0")</f>
        <v>0</v>
      </c>
      <c r="DG101" s="127" t="str">
        <f>IFERROR(VLOOKUP(Table22[[#This Row],[Intended Post 16 Destination]],'Lookup Values'!$BG$1:$BH$12,2,FALSE),"0")</f>
        <v>0</v>
      </c>
      <c r="DH101" s="127" t="str">
        <f>IFERROR(VLOOKUP(Table22[[#This Row],[Application submitted (Y/N or number of applications)]],'Lookup Values'!$BI$1:$BJ$3,2,FALSE),"0")</f>
        <v>0</v>
      </c>
      <c r="DI101" s="127" t="str">
        <f>IFERROR(VLOOKUP(Table22[[#This Row],[Provider Name]],'Lookup Values'!$BK$1:$BL$3,2,FALSE),"0")</f>
        <v>0</v>
      </c>
      <c r="DJ101" s="112"/>
      <c r="DK101" s="127" t="str">
        <f>IFERROR(VLOOKUP(Table22[[#This Row],[Offer received (Y/N)]],'Lookup Values'!$BM$1:$BN$3,2,FALSE),"0")</f>
        <v>0</v>
      </c>
      <c r="DL101" s="127" t="str">
        <f>IFERROR(VLOOKUP(Table22[[#This Row],[Poor Behaviour / Attitude / Motivation]],'Lookup Values'!$BO$1:$BP$4,2,FALSE),"0")</f>
        <v>0</v>
      </c>
      <c r="DM101" s="127" t="str">
        <f>IFERROR(VLOOKUP(Table22[[#This Row],[Other known risk factors (1)]],'Lookup Values'!$BQ$1:$BR$10,2,FALSE),"0")</f>
        <v>0</v>
      </c>
      <c r="DN101" s="128" t="str">
        <f>IFERROR(VLOOKUP(Table22[[#This Row],[Other known risk factors (2)]],'Lookup Values'!$BQ$1:$BR$10,2,FALSE),"0")</f>
        <v>0</v>
      </c>
      <c r="DO101" s="127">
        <f>SUM(Table35[[#This Row],[Gender Score]:[Other known risk factors (2) Score]])</f>
        <v>0</v>
      </c>
      <c r="DP101" s="131" t="str">
        <f>CONCATENATE(Table22[[#This Row],[Generated RONI]],Table22[[#This Row],[School RONI]])</f>
        <v>Very Low</v>
      </c>
      <c r="DQ101" s="106"/>
      <c r="DR101" s="106"/>
      <c r="DS101" s="106"/>
      <c r="DT101" s="106"/>
      <c r="DU101" s="106"/>
      <c r="DV101" s="106"/>
      <c r="DW101" s="106"/>
      <c r="DX101" s="106"/>
      <c r="DY101" s="106"/>
      <c r="DZ101" s="106"/>
      <c r="EA101" s="106"/>
      <c r="EB101" s="106"/>
      <c r="EC101" s="106"/>
      <c r="ED101" s="106"/>
      <c r="EE101" s="106"/>
      <c r="EF101" s="106"/>
      <c r="EG101" s="106"/>
    </row>
    <row r="102" spans="1:137" ht="13" x14ac:dyDescent="0.3">
      <c r="A102" s="118"/>
      <c r="B102" s="126"/>
      <c r="C102" s="119"/>
      <c r="D102" s="119"/>
      <c r="E102" s="119"/>
      <c r="F102" s="119"/>
      <c r="G102" s="119"/>
      <c r="H102" s="120"/>
      <c r="I102" s="101"/>
      <c r="J102" s="121"/>
      <c r="K102" s="101"/>
      <c r="L102" s="101"/>
      <c r="M102" s="121"/>
      <c r="N102" s="120"/>
      <c r="O102" s="121"/>
      <c r="P102" s="140"/>
      <c r="Q102" s="140"/>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3"/>
      <c r="AS102" s="123"/>
      <c r="AT102" s="123"/>
      <c r="AU102" s="139" t="str">
        <f>VLOOKUP(Table35[[#This Row],[Risk Rating Score]],'Lookup Values'!$BS$1:$BT$34,2)</f>
        <v>Very Low</v>
      </c>
      <c r="AV102" s="101"/>
      <c r="AW102" s="139" t="str">
        <f>IFERROR(VLOOKUP(Table35[[#This Row],[RONI Match]],'Lookup Values'!$BU$2:$BV$26,2,FALSE),"")</f>
        <v/>
      </c>
      <c r="AX102" s="141"/>
      <c r="AY102" s="101"/>
      <c r="AZ102" s="123"/>
      <c r="BA102" s="119"/>
      <c r="BB102" s="119"/>
      <c r="BC102" s="119"/>
      <c r="BD102" s="119"/>
      <c r="BE102" s="119"/>
      <c r="BF102" s="119"/>
      <c r="BG102" s="119"/>
      <c r="BH102" s="119"/>
      <c r="BI102" s="122"/>
      <c r="BJ102" s="121"/>
      <c r="BK102" s="121"/>
      <c r="BL102" s="122"/>
      <c r="BM102" s="123"/>
      <c r="BN102" s="106"/>
      <c r="BO102" s="106"/>
      <c r="BP102" s="106"/>
      <c r="BQ102" s="106"/>
      <c r="BR102" s="106"/>
      <c r="BS102" s="106"/>
      <c r="BT102" s="106"/>
      <c r="BU102" s="106"/>
      <c r="BV102" s="106"/>
      <c r="BW102" s="106"/>
      <c r="BX102" s="106"/>
      <c r="BY102" s="106"/>
      <c r="BZ102" s="106"/>
      <c r="CA102" s="106"/>
      <c r="CB102" s="106"/>
      <c r="CC102" s="127" t="str">
        <f>IFERROR(VLOOKUP(Table22[[#This Row],[Gender]],'Lookup Values'!$A$1:$B$5,2,FALSE),"0")</f>
        <v>0</v>
      </c>
      <c r="CD102" s="112"/>
      <c r="CE102" s="127" t="str">
        <f>IFERROR(VLOOKUP(Table22[[#This Row],[Year Group]],'Lookup Values'!$C$1:$D$9,2,FALSE),"0")</f>
        <v>0</v>
      </c>
      <c r="CF102" s="127" t="str">
        <f>IFERROR(VLOOKUP(Table22[[#This Row],[School]],'Lookup Values'!$E$1:$E$22,2,FALSE),"0")</f>
        <v>0</v>
      </c>
      <c r="CG102" s="127" t="str">
        <f>IFERROR(VLOOKUP(Table22[[#This Row],[Attending PRU / AP]],'Lookup Values'!$G$1:$H$3,2,FALSE),"0")</f>
        <v>0</v>
      </c>
      <c r="CH102" s="127" t="str">
        <f>IFERROR(VLOOKUP(Table22[[#This Row],[EHE]],'Lookup Values'!$I$1:$J$3,2,FALSE),"0")</f>
        <v>0</v>
      </c>
      <c r="CI102" s="127" t="str">
        <f>IFERROR(VLOOKUP(Table22[[#This Row],[CME]],'Lookup Values'!$K$1:$L$3,2,FALSE),"0")</f>
        <v>0</v>
      </c>
      <c r="CJ102" s="129" t="str">
        <f>IFERROR(VLOOKUP(Table22[[#This Row],[Ethnicity]],'Ethnicity codes'!$H$1:$J$101,3,FALSE),"")</f>
        <v/>
      </c>
      <c r="CK102" s="127" t="str">
        <f>IFERROR(VLOOKUP(Table35[[#This Row],[Ethnicity2]],'Lookup Values'!$M$1:$N$23,2,FALSE),"0")</f>
        <v>0</v>
      </c>
      <c r="CL102" s="127" t="str">
        <f>IFERROR(VLOOKUP(Table35[[#This Row],[Ethnicity2]],'Lookup Values'!$O$1:$P$3,2,FALSE),"0")</f>
        <v>0</v>
      </c>
      <c r="CM102" s="127" t="str">
        <f>IFERROR(VLOOKUP(Table22[[#This Row],[EAL]],'Lookup Values'!$Q$1:$R$3,2,FALSE),"0")</f>
        <v>0</v>
      </c>
      <c r="CN102" s="127" t="str">
        <f>IFERROR(VLOOKUP(Table22[[#This Row],[SEND]],'Lookup Values'!$S$1:$T$6,2,FALSE),"0")</f>
        <v>0</v>
      </c>
      <c r="CO102" s="127" t="str">
        <f>IFERROR(VLOOKUP(Table22[[#This Row],[Pupil Premium]],'Lookup Values'!$U$1:$V$3,2,FALSE),"0")</f>
        <v>0</v>
      </c>
      <c r="CP102" s="127" t="str">
        <f>IFERROR(VLOOKUP(Table22[[#This Row],[LAC / Care Leaver]],'Lookup Values'!$W$1:$X$3,2,FALSE),"0")</f>
        <v>0</v>
      </c>
      <c r="CQ102" s="127" t="str">
        <f>IFERROR(VLOOKUP(Table22[[#This Row],[CP / CIN]],'Lookup Values'!$Y$1:$Z$3,2,FALSE),"0")</f>
        <v>0</v>
      </c>
      <c r="CR102" s="127" t="str">
        <f>IFERROR(VLOOKUP(Table22[[#This Row],[Early Help Referral]],'Lookup Values'!$Y$1:$Z$3,2,FALSE),"0")</f>
        <v>0</v>
      </c>
      <c r="CS102" s="127" t="str">
        <f>IFERROR(VLOOKUP(Table22[[#This Row],[Social Worker]],'Lookup Values'!$Y$1:$Z$3,2,FALSE),"0")</f>
        <v>0</v>
      </c>
      <c r="CT102" s="127" t="str">
        <f>IFERROR(VLOOKUP(Table22[[#This Row],[Exclusion]],'Lookup Values'!$AE$1:$AF$5,2,FALSE),"0")</f>
        <v>0</v>
      </c>
      <c r="CU102" s="127" t="str">
        <f>IFERROR(VLOOKUP(Table22[[#This Row],[Attendance / Absence (&lt;90% PA / &lt;50% SA)]],'Lookup Values'!$AG$1:$AH$4,2,FALSE),"0")</f>
        <v>0</v>
      </c>
      <c r="CV102" s="127" t="str">
        <f>IFERROR(VLOOKUP(Table22[[#This Row],[Multiple School Moves (3+)]],'Lookup Values'!$AI$1:$AJ$3,2,FALSE),"0")</f>
        <v>0</v>
      </c>
      <c r="CW102" s="127" t="str">
        <f>IFERROR(VLOOKUP(Table22[[#This Row],[Pregnancy]],'Lookup Values'!$AK$1:$AL$3,2,FALSE),"0")</f>
        <v>0</v>
      </c>
      <c r="CX102" s="127" t="str">
        <f>IFERROR(VLOOKUP(Table22[[#This Row],[Young Parent]],'Lookup Values'!$AM$1:$AN$3,2,FALSE),"0")</f>
        <v>0</v>
      </c>
      <c r="CY102" s="127" t="str">
        <f>IFERROR(VLOOKUP(Table22[[#This Row],[Young Carer]],'Lookup Values'!$AO$1:$AP$3,2,FALSE),"0")</f>
        <v>0</v>
      </c>
      <c r="CZ102" s="127" t="str">
        <f>IFERROR(VLOOKUP(Table22[[#This Row],[CAMHS Involvement]],'Lookup Values'!$AQ$1:$AR$3,2,FALSE),"0")</f>
        <v>0</v>
      </c>
      <c r="DA102" s="127" t="str">
        <f>IFERROR(VLOOKUP(Table22[[#This Row],[Health Condition]],'Lookup Values'!$AS$1:$AT$3,2,FALSE),"0")</f>
        <v>0</v>
      </c>
      <c r="DB102" s="127" t="str">
        <f>IFERROR(VLOOKUP(Table22[[#This Row],[Substance Misuse ]],'Lookup Values'!$AU$1:$AV$3,2,FALSE),"0")</f>
        <v>0</v>
      </c>
      <c r="DC102" s="127" t="str">
        <f>IFERROR(VLOOKUP(Table22[[#This Row],[YOT supervision]],'Lookup Values'!$AW$1:$AX$3,2,FALSE),"0")</f>
        <v>0</v>
      </c>
      <c r="DD102" s="127" t="str">
        <f>IFERROR(VLOOKUP(Table22[[#This Row],[Previous YOT supervision]],'Lookup Values'!$AY$1:$AZ$3,2,FALSE),"0")</f>
        <v>0</v>
      </c>
      <c r="DE102" s="127" t="str">
        <f>IFERROR(VLOOKUP(Table22[[#This Row],[Custody]],'Lookup Values'!$BA$1:$BB$3,2,FALSE),"0")</f>
        <v>0</v>
      </c>
      <c r="DF102" s="127" t="str">
        <f>IFERROR(VLOOKUP(Table22[[#This Row],[KS2 Eng &amp; Maths Ability Profile HAP/MAP/LAP]],'Lookup Values'!$BC$1:$BD$4,2,FALSE),"0")</f>
        <v>0</v>
      </c>
      <c r="DG102" s="127" t="str">
        <f>IFERROR(VLOOKUP(Table22[[#This Row],[Intended Post 16 Destination]],'Lookup Values'!$BG$1:$BH$12,2,FALSE),"0")</f>
        <v>0</v>
      </c>
      <c r="DH102" s="127" t="str">
        <f>IFERROR(VLOOKUP(Table22[[#This Row],[Application submitted (Y/N or number of applications)]],'Lookup Values'!$BI$1:$BJ$3,2,FALSE),"0")</f>
        <v>0</v>
      </c>
      <c r="DI102" s="127" t="str">
        <f>IFERROR(VLOOKUP(Table22[[#This Row],[Provider Name]],'Lookup Values'!$BK$1:$BL$3,2,FALSE),"0")</f>
        <v>0</v>
      </c>
      <c r="DJ102" s="112"/>
      <c r="DK102" s="127" t="str">
        <f>IFERROR(VLOOKUP(Table22[[#This Row],[Offer received (Y/N)]],'Lookup Values'!$BM$1:$BN$3,2,FALSE),"0")</f>
        <v>0</v>
      </c>
      <c r="DL102" s="127" t="str">
        <f>IFERROR(VLOOKUP(Table22[[#This Row],[Poor Behaviour / Attitude / Motivation]],'Lookup Values'!$BO$1:$BP$4,2,FALSE),"0")</f>
        <v>0</v>
      </c>
      <c r="DM102" s="127" t="str">
        <f>IFERROR(VLOOKUP(Table22[[#This Row],[Other known risk factors (1)]],'Lookup Values'!$BQ$1:$BR$10,2,FALSE),"0")</f>
        <v>0</v>
      </c>
      <c r="DN102" s="128" t="str">
        <f>IFERROR(VLOOKUP(Table22[[#This Row],[Other known risk factors (2)]],'Lookup Values'!$BQ$1:$BR$10,2,FALSE),"0")</f>
        <v>0</v>
      </c>
      <c r="DO102" s="127">
        <f>SUM(Table35[[#This Row],[Gender Score]:[Other known risk factors (2) Score]])</f>
        <v>0</v>
      </c>
      <c r="DP102" s="131" t="str">
        <f>CONCATENATE(Table22[[#This Row],[Generated RONI]],Table22[[#This Row],[School RONI]])</f>
        <v>Very Low</v>
      </c>
      <c r="DQ102" s="106"/>
      <c r="DR102" s="106"/>
      <c r="DS102" s="106"/>
      <c r="DT102" s="106"/>
      <c r="DU102" s="106"/>
      <c r="DV102" s="106"/>
      <c r="DW102" s="106"/>
      <c r="DX102" s="106"/>
      <c r="DY102" s="106"/>
      <c r="DZ102" s="106"/>
      <c r="EA102" s="106"/>
      <c r="EB102" s="106"/>
      <c r="EC102" s="106"/>
      <c r="ED102" s="106"/>
      <c r="EE102" s="106"/>
      <c r="EF102" s="106"/>
      <c r="EG102" s="106"/>
    </row>
    <row r="103" spans="1:137" ht="13" x14ac:dyDescent="0.3">
      <c r="A103" s="118"/>
      <c r="B103" s="126"/>
      <c r="C103" s="119"/>
      <c r="D103" s="119"/>
      <c r="E103" s="119"/>
      <c r="F103" s="119"/>
      <c r="G103" s="119"/>
      <c r="H103" s="120"/>
      <c r="I103" s="101"/>
      <c r="J103" s="121"/>
      <c r="K103" s="101"/>
      <c r="L103" s="101"/>
      <c r="M103" s="121"/>
      <c r="N103" s="120"/>
      <c r="O103" s="121"/>
      <c r="P103" s="140"/>
      <c r="Q103" s="140"/>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3"/>
      <c r="AS103" s="123"/>
      <c r="AT103" s="123"/>
      <c r="AU103" s="139" t="str">
        <f>VLOOKUP(Table35[[#This Row],[Risk Rating Score]],'Lookup Values'!$BS$1:$BT$34,2)</f>
        <v>Very Low</v>
      </c>
      <c r="AV103" s="101"/>
      <c r="AW103" s="139" t="str">
        <f>IFERROR(VLOOKUP(Table35[[#This Row],[RONI Match]],'Lookup Values'!$BU$2:$BV$26,2,FALSE),"")</f>
        <v/>
      </c>
      <c r="AX103" s="141"/>
      <c r="AY103" s="101"/>
      <c r="AZ103" s="123"/>
      <c r="BA103" s="119"/>
      <c r="BB103" s="119"/>
      <c r="BC103" s="119"/>
      <c r="BD103" s="119"/>
      <c r="BE103" s="119"/>
      <c r="BF103" s="119"/>
      <c r="BG103" s="119"/>
      <c r="BH103" s="119"/>
      <c r="BI103" s="122"/>
      <c r="BJ103" s="121"/>
      <c r="BK103" s="121"/>
      <c r="BL103" s="122"/>
      <c r="BM103" s="123"/>
      <c r="BN103" s="106"/>
      <c r="BO103" s="106"/>
      <c r="BP103" s="106"/>
      <c r="BQ103" s="106"/>
      <c r="BR103" s="106"/>
      <c r="BS103" s="106"/>
      <c r="BT103" s="106"/>
      <c r="BU103" s="106"/>
      <c r="BV103" s="106"/>
      <c r="BW103" s="106"/>
      <c r="BX103" s="106"/>
      <c r="BY103" s="106"/>
      <c r="BZ103" s="106"/>
      <c r="CA103" s="106"/>
      <c r="CB103" s="106"/>
      <c r="CC103" s="127" t="str">
        <f>IFERROR(VLOOKUP(Table22[[#This Row],[Gender]],'Lookup Values'!$A$1:$B$5,2,FALSE),"0")</f>
        <v>0</v>
      </c>
      <c r="CD103" s="112"/>
      <c r="CE103" s="127" t="str">
        <f>IFERROR(VLOOKUP(Table22[[#This Row],[Year Group]],'Lookup Values'!$C$1:$D$9,2,FALSE),"0")</f>
        <v>0</v>
      </c>
      <c r="CF103" s="127" t="str">
        <f>IFERROR(VLOOKUP(Table22[[#This Row],[School]],'Lookup Values'!$E$1:$E$22,2,FALSE),"0")</f>
        <v>0</v>
      </c>
      <c r="CG103" s="127" t="str">
        <f>IFERROR(VLOOKUP(Table22[[#This Row],[Attending PRU / AP]],'Lookup Values'!$G$1:$H$3,2,FALSE),"0")</f>
        <v>0</v>
      </c>
      <c r="CH103" s="127" t="str">
        <f>IFERROR(VLOOKUP(Table22[[#This Row],[EHE]],'Lookup Values'!$I$1:$J$3,2,FALSE),"0")</f>
        <v>0</v>
      </c>
      <c r="CI103" s="127" t="str">
        <f>IFERROR(VLOOKUP(Table22[[#This Row],[CME]],'Lookup Values'!$K$1:$L$3,2,FALSE),"0")</f>
        <v>0</v>
      </c>
      <c r="CJ103" s="129" t="str">
        <f>IFERROR(VLOOKUP(Table22[[#This Row],[Ethnicity]],'Ethnicity codes'!$H$1:$J$101,3,FALSE),"")</f>
        <v/>
      </c>
      <c r="CK103" s="127" t="str">
        <f>IFERROR(VLOOKUP(Table35[[#This Row],[Ethnicity2]],'Lookup Values'!$M$1:$N$23,2,FALSE),"0")</f>
        <v>0</v>
      </c>
      <c r="CL103" s="127" t="str">
        <f>IFERROR(VLOOKUP(Table35[[#This Row],[Ethnicity2]],'Lookup Values'!$O$1:$P$3,2,FALSE),"0")</f>
        <v>0</v>
      </c>
      <c r="CM103" s="127" t="str">
        <f>IFERROR(VLOOKUP(Table22[[#This Row],[EAL]],'Lookup Values'!$Q$1:$R$3,2,FALSE),"0")</f>
        <v>0</v>
      </c>
      <c r="CN103" s="127" t="str">
        <f>IFERROR(VLOOKUP(Table22[[#This Row],[SEND]],'Lookup Values'!$S$1:$T$6,2,FALSE),"0")</f>
        <v>0</v>
      </c>
      <c r="CO103" s="127" t="str">
        <f>IFERROR(VLOOKUP(Table22[[#This Row],[Pupil Premium]],'Lookup Values'!$U$1:$V$3,2,FALSE),"0")</f>
        <v>0</v>
      </c>
      <c r="CP103" s="127" t="str">
        <f>IFERROR(VLOOKUP(Table22[[#This Row],[LAC / Care Leaver]],'Lookup Values'!$W$1:$X$3,2,FALSE),"0")</f>
        <v>0</v>
      </c>
      <c r="CQ103" s="127" t="str">
        <f>IFERROR(VLOOKUP(Table22[[#This Row],[CP / CIN]],'Lookup Values'!$Y$1:$Z$3,2,FALSE),"0")</f>
        <v>0</v>
      </c>
      <c r="CR103" s="127" t="str">
        <f>IFERROR(VLOOKUP(Table22[[#This Row],[Early Help Referral]],'Lookup Values'!$Y$1:$Z$3,2,FALSE),"0")</f>
        <v>0</v>
      </c>
      <c r="CS103" s="127" t="str">
        <f>IFERROR(VLOOKUP(Table22[[#This Row],[Social Worker]],'Lookup Values'!$Y$1:$Z$3,2,FALSE),"0")</f>
        <v>0</v>
      </c>
      <c r="CT103" s="127" t="str">
        <f>IFERROR(VLOOKUP(Table22[[#This Row],[Exclusion]],'Lookup Values'!$AE$1:$AF$5,2,FALSE),"0")</f>
        <v>0</v>
      </c>
      <c r="CU103" s="127" t="str">
        <f>IFERROR(VLOOKUP(Table22[[#This Row],[Attendance / Absence (&lt;90% PA / &lt;50% SA)]],'Lookup Values'!$AG$1:$AH$4,2,FALSE),"0")</f>
        <v>0</v>
      </c>
      <c r="CV103" s="127" t="str">
        <f>IFERROR(VLOOKUP(Table22[[#This Row],[Multiple School Moves (3+)]],'Lookup Values'!$AI$1:$AJ$3,2,FALSE),"0")</f>
        <v>0</v>
      </c>
      <c r="CW103" s="127" t="str">
        <f>IFERROR(VLOOKUP(Table22[[#This Row],[Pregnancy]],'Lookup Values'!$AK$1:$AL$3,2,FALSE),"0")</f>
        <v>0</v>
      </c>
      <c r="CX103" s="127" t="str">
        <f>IFERROR(VLOOKUP(Table22[[#This Row],[Young Parent]],'Lookup Values'!$AM$1:$AN$3,2,FALSE),"0")</f>
        <v>0</v>
      </c>
      <c r="CY103" s="127" t="str">
        <f>IFERROR(VLOOKUP(Table22[[#This Row],[Young Carer]],'Lookup Values'!$AO$1:$AP$3,2,FALSE),"0")</f>
        <v>0</v>
      </c>
      <c r="CZ103" s="127" t="str">
        <f>IFERROR(VLOOKUP(Table22[[#This Row],[CAMHS Involvement]],'Lookup Values'!$AQ$1:$AR$3,2,FALSE),"0")</f>
        <v>0</v>
      </c>
      <c r="DA103" s="127" t="str">
        <f>IFERROR(VLOOKUP(Table22[[#This Row],[Health Condition]],'Lookup Values'!$AS$1:$AT$3,2,FALSE),"0")</f>
        <v>0</v>
      </c>
      <c r="DB103" s="127" t="str">
        <f>IFERROR(VLOOKUP(Table22[[#This Row],[Substance Misuse ]],'Lookup Values'!$AU$1:$AV$3,2,FALSE),"0")</f>
        <v>0</v>
      </c>
      <c r="DC103" s="127" t="str">
        <f>IFERROR(VLOOKUP(Table22[[#This Row],[YOT supervision]],'Lookup Values'!$AW$1:$AX$3,2,FALSE),"0")</f>
        <v>0</v>
      </c>
      <c r="DD103" s="127" t="str">
        <f>IFERROR(VLOOKUP(Table22[[#This Row],[Previous YOT supervision]],'Lookup Values'!$AY$1:$AZ$3,2,FALSE),"0")</f>
        <v>0</v>
      </c>
      <c r="DE103" s="127" t="str">
        <f>IFERROR(VLOOKUP(Table22[[#This Row],[Custody]],'Lookup Values'!$BA$1:$BB$3,2,FALSE),"0")</f>
        <v>0</v>
      </c>
      <c r="DF103" s="127" t="str">
        <f>IFERROR(VLOOKUP(Table22[[#This Row],[KS2 Eng &amp; Maths Ability Profile HAP/MAP/LAP]],'Lookup Values'!$BC$1:$BD$4,2,FALSE),"0")</f>
        <v>0</v>
      </c>
      <c r="DG103" s="127" t="str">
        <f>IFERROR(VLOOKUP(Table22[[#This Row],[Intended Post 16 Destination]],'Lookup Values'!$BG$1:$BH$12,2,FALSE),"0")</f>
        <v>0</v>
      </c>
      <c r="DH103" s="127" t="str">
        <f>IFERROR(VLOOKUP(Table22[[#This Row],[Application submitted (Y/N or number of applications)]],'Lookup Values'!$BI$1:$BJ$3,2,FALSE),"0")</f>
        <v>0</v>
      </c>
      <c r="DI103" s="127" t="str">
        <f>IFERROR(VLOOKUP(Table22[[#This Row],[Provider Name]],'Lookup Values'!$BK$1:$BL$3,2,FALSE),"0")</f>
        <v>0</v>
      </c>
      <c r="DJ103" s="112"/>
      <c r="DK103" s="127" t="str">
        <f>IFERROR(VLOOKUP(Table22[[#This Row],[Offer received (Y/N)]],'Lookup Values'!$BM$1:$BN$3,2,FALSE),"0")</f>
        <v>0</v>
      </c>
      <c r="DL103" s="127" t="str">
        <f>IFERROR(VLOOKUP(Table22[[#This Row],[Poor Behaviour / Attitude / Motivation]],'Lookup Values'!$BO$1:$BP$4,2,FALSE),"0")</f>
        <v>0</v>
      </c>
      <c r="DM103" s="127" t="str">
        <f>IFERROR(VLOOKUP(Table22[[#This Row],[Other known risk factors (1)]],'Lookup Values'!$BQ$1:$BR$10,2,FALSE),"0")</f>
        <v>0</v>
      </c>
      <c r="DN103" s="128" t="str">
        <f>IFERROR(VLOOKUP(Table22[[#This Row],[Other known risk factors (2)]],'Lookup Values'!$BQ$1:$BR$10,2,FALSE),"0")</f>
        <v>0</v>
      </c>
      <c r="DO103" s="127">
        <f>SUM(Table35[[#This Row],[Gender Score]:[Other known risk factors (2) Score]])</f>
        <v>0</v>
      </c>
      <c r="DP103" s="131" t="str">
        <f>CONCATENATE(Table22[[#This Row],[Generated RONI]],Table22[[#This Row],[School RONI]])</f>
        <v>Very Low</v>
      </c>
      <c r="DQ103" s="106"/>
      <c r="DR103" s="106"/>
      <c r="DS103" s="106"/>
      <c r="DT103" s="106"/>
      <c r="DU103" s="106"/>
      <c r="DV103" s="106"/>
      <c r="DW103" s="106"/>
      <c r="DX103" s="106"/>
      <c r="DY103" s="106"/>
      <c r="DZ103" s="106"/>
      <c r="EA103" s="106"/>
      <c r="EB103" s="106"/>
      <c r="EC103" s="106"/>
      <c r="ED103" s="106"/>
      <c r="EE103" s="106"/>
      <c r="EF103" s="106"/>
      <c r="EG103" s="106"/>
    </row>
    <row r="104" spans="1:137" ht="13" x14ac:dyDescent="0.3">
      <c r="A104" s="118"/>
      <c r="B104" s="126"/>
      <c r="C104" s="119"/>
      <c r="D104" s="119"/>
      <c r="E104" s="119"/>
      <c r="F104" s="119"/>
      <c r="G104" s="119"/>
      <c r="H104" s="120"/>
      <c r="I104" s="101"/>
      <c r="J104" s="121"/>
      <c r="K104" s="101"/>
      <c r="L104" s="101"/>
      <c r="M104" s="121"/>
      <c r="N104" s="120"/>
      <c r="O104" s="121"/>
      <c r="P104" s="140"/>
      <c r="Q104" s="140"/>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3"/>
      <c r="AS104" s="123"/>
      <c r="AT104" s="123"/>
      <c r="AU104" s="139" t="str">
        <f>VLOOKUP(Table35[[#This Row],[Risk Rating Score]],'Lookup Values'!$BS$1:$BT$34,2)</f>
        <v>Very Low</v>
      </c>
      <c r="AV104" s="101"/>
      <c r="AW104" s="139" t="str">
        <f>IFERROR(VLOOKUP(Table35[[#This Row],[RONI Match]],'Lookup Values'!$BU$2:$BV$26,2,FALSE),"")</f>
        <v/>
      </c>
      <c r="AX104" s="141"/>
      <c r="AY104" s="101"/>
      <c r="AZ104" s="123"/>
      <c r="BA104" s="119"/>
      <c r="BB104" s="119"/>
      <c r="BC104" s="119"/>
      <c r="BD104" s="119"/>
      <c r="BE104" s="119"/>
      <c r="BF104" s="119"/>
      <c r="BG104" s="119"/>
      <c r="BH104" s="119"/>
      <c r="BI104" s="122"/>
      <c r="BJ104" s="121"/>
      <c r="BK104" s="121"/>
      <c r="BL104" s="122"/>
      <c r="BM104" s="123"/>
      <c r="BN104" s="106"/>
      <c r="BO104" s="106"/>
      <c r="BP104" s="106"/>
      <c r="BQ104" s="106"/>
      <c r="BR104" s="106"/>
      <c r="BS104" s="106"/>
      <c r="BT104" s="106"/>
      <c r="BU104" s="106"/>
      <c r="BV104" s="106"/>
      <c r="BW104" s="106"/>
      <c r="BX104" s="106"/>
      <c r="BY104" s="106"/>
      <c r="BZ104" s="106"/>
      <c r="CA104" s="106"/>
      <c r="CB104" s="106"/>
      <c r="CC104" s="127" t="str">
        <f>IFERROR(VLOOKUP(Table22[[#This Row],[Gender]],'Lookup Values'!$A$1:$B$5,2,FALSE),"0")</f>
        <v>0</v>
      </c>
      <c r="CD104" s="112"/>
      <c r="CE104" s="127" t="str">
        <f>IFERROR(VLOOKUP(Table22[[#This Row],[Year Group]],'Lookup Values'!$C$1:$D$9,2,FALSE),"0")</f>
        <v>0</v>
      </c>
      <c r="CF104" s="127" t="str">
        <f>IFERROR(VLOOKUP(Table22[[#This Row],[School]],'Lookup Values'!$E$1:$E$22,2,FALSE),"0")</f>
        <v>0</v>
      </c>
      <c r="CG104" s="127" t="str">
        <f>IFERROR(VLOOKUP(Table22[[#This Row],[Attending PRU / AP]],'Lookup Values'!$G$1:$H$3,2,FALSE),"0")</f>
        <v>0</v>
      </c>
      <c r="CH104" s="127" t="str">
        <f>IFERROR(VLOOKUP(Table22[[#This Row],[EHE]],'Lookup Values'!$I$1:$J$3,2,FALSE),"0")</f>
        <v>0</v>
      </c>
      <c r="CI104" s="127" t="str">
        <f>IFERROR(VLOOKUP(Table22[[#This Row],[CME]],'Lookup Values'!$K$1:$L$3,2,FALSE),"0")</f>
        <v>0</v>
      </c>
      <c r="CJ104" s="129" t="str">
        <f>IFERROR(VLOOKUP(Table22[[#This Row],[Ethnicity]],'Ethnicity codes'!$H$1:$J$101,3,FALSE),"")</f>
        <v/>
      </c>
      <c r="CK104" s="127" t="str">
        <f>IFERROR(VLOOKUP(Table35[[#This Row],[Ethnicity2]],'Lookup Values'!$M$1:$N$23,2,FALSE),"0")</f>
        <v>0</v>
      </c>
      <c r="CL104" s="127" t="str">
        <f>IFERROR(VLOOKUP(Table35[[#This Row],[Ethnicity2]],'Lookup Values'!$O$1:$P$3,2,FALSE),"0")</f>
        <v>0</v>
      </c>
      <c r="CM104" s="127" t="str">
        <f>IFERROR(VLOOKUP(Table22[[#This Row],[EAL]],'Lookup Values'!$Q$1:$R$3,2,FALSE),"0")</f>
        <v>0</v>
      </c>
      <c r="CN104" s="127" t="str">
        <f>IFERROR(VLOOKUP(Table22[[#This Row],[SEND]],'Lookup Values'!$S$1:$T$6,2,FALSE),"0")</f>
        <v>0</v>
      </c>
      <c r="CO104" s="127" t="str">
        <f>IFERROR(VLOOKUP(Table22[[#This Row],[Pupil Premium]],'Lookup Values'!$U$1:$V$3,2,FALSE),"0")</f>
        <v>0</v>
      </c>
      <c r="CP104" s="127" t="str">
        <f>IFERROR(VLOOKUP(Table22[[#This Row],[LAC / Care Leaver]],'Lookup Values'!$W$1:$X$3,2,FALSE),"0")</f>
        <v>0</v>
      </c>
      <c r="CQ104" s="127" t="str">
        <f>IFERROR(VLOOKUP(Table22[[#This Row],[CP / CIN]],'Lookup Values'!$Y$1:$Z$3,2,FALSE),"0")</f>
        <v>0</v>
      </c>
      <c r="CR104" s="127" t="str">
        <f>IFERROR(VLOOKUP(Table22[[#This Row],[Early Help Referral]],'Lookup Values'!$Y$1:$Z$3,2,FALSE),"0")</f>
        <v>0</v>
      </c>
      <c r="CS104" s="127" t="str">
        <f>IFERROR(VLOOKUP(Table22[[#This Row],[Social Worker]],'Lookup Values'!$Y$1:$Z$3,2,FALSE),"0")</f>
        <v>0</v>
      </c>
      <c r="CT104" s="127" t="str">
        <f>IFERROR(VLOOKUP(Table22[[#This Row],[Exclusion]],'Lookup Values'!$AE$1:$AF$5,2,FALSE),"0")</f>
        <v>0</v>
      </c>
      <c r="CU104" s="127" t="str">
        <f>IFERROR(VLOOKUP(Table22[[#This Row],[Attendance / Absence (&lt;90% PA / &lt;50% SA)]],'Lookup Values'!$AG$1:$AH$4,2,FALSE),"0")</f>
        <v>0</v>
      </c>
      <c r="CV104" s="127" t="str">
        <f>IFERROR(VLOOKUP(Table22[[#This Row],[Multiple School Moves (3+)]],'Lookup Values'!$AI$1:$AJ$3,2,FALSE),"0")</f>
        <v>0</v>
      </c>
      <c r="CW104" s="127" t="str">
        <f>IFERROR(VLOOKUP(Table22[[#This Row],[Pregnancy]],'Lookup Values'!$AK$1:$AL$3,2,FALSE),"0")</f>
        <v>0</v>
      </c>
      <c r="CX104" s="127" t="str">
        <f>IFERROR(VLOOKUP(Table22[[#This Row],[Young Parent]],'Lookup Values'!$AM$1:$AN$3,2,FALSE),"0")</f>
        <v>0</v>
      </c>
      <c r="CY104" s="127" t="str">
        <f>IFERROR(VLOOKUP(Table22[[#This Row],[Young Carer]],'Lookup Values'!$AO$1:$AP$3,2,FALSE),"0")</f>
        <v>0</v>
      </c>
      <c r="CZ104" s="127" t="str">
        <f>IFERROR(VLOOKUP(Table22[[#This Row],[CAMHS Involvement]],'Lookup Values'!$AQ$1:$AR$3,2,FALSE),"0")</f>
        <v>0</v>
      </c>
      <c r="DA104" s="127" t="str">
        <f>IFERROR(VLOOKUP(Table22[[#This Row],[Health Condition]],'Lookup Values'!$AS$1:$AT$3,2,FALSE),"0")</f>
        <v>0</v>
      </c>
      <c r="DB104" s="127" t="str">
        <f>IFERROR(VLOOKUP(Table22[[#This Row],[Substance Misuse ]],'Lookup Values'!$AU$1:$AV$3,2,FALSE),"0")</f>
        <v>0</v>
      </c>
      <c r="DC104" s="127" t="str">
        <f>IFERROR(VLOOKUP(Table22[[#This Row],[YOT supervision]],'Lookup Values'!$AW$1:$AX$3,2,FALSE),"0")</f>
        <v>0</v>
      </c>
      <c r="DD104" s="127" t="str">
        <f>IFERROR(VLOOKUP(Table22[[#This Row],[Previous YOT supervision]],'Lookup Values'!$AY$1:$AZ$3,2,FALSE),"0")</f>
        <v>0</v>
      </c>
      <c r="DE104" s="127" t="str">
        <f>IFERROR(VLOOKUP(Table22[[#This Row],[Custody]],'Lookup Values'!$BA$1:$BB$3,2,FALSE),"0")</f>
        <v>0</v>
      </c>
      <c r="DF104" s="127" t="str">
        <f>IFERROR(VLOOKUP(Table22[[#This Row],[KS2 Eng &amp; Maths Ability Profile HAP/MAP/LAP]],'Lookup Values'!$BC$1:$BD$4,2,FALSE),"0")</f>
        <v>0</v>
      </c>
      <c r="DG104" s="127" t="str">
        <f>IFERROR(VLOOKUP(Table22[[#This Row],[Intended Post 16 Destination]],'Lookup Values'!$BG$1:$BH$12,2,FALSE),"0")</f>
        <v>0</v>
      </c>
      <c r="DH104" s="127" t="str">
        <f>IFERROR(VLOOKUP(Table22[[#This Row],[Application submitted (Y/N or number of applications)]],'Lookup Values'!$BI$1:$BJ$3,2,FALSE),"0")</f>
        <v>0</v>
      </c>
      <c r="DI104" s="127" t="str">
        <f>IFERROR(VLOOKUP(Table22[[#This Row],[Provider Name]],'Lookup Values'!$BK$1:$BL$3,2,FALSE),"0")</f>
        <v>0</v>
      </c>
      <c r="DJ104" s="112"/>
      <c r="DK104" s="127" t="str">
        <f>IFERROR(VLOOKUP(Table22[[#This Row],[Offer received (Y/N)]],'Lookup Values'!$BM$1:$BN$3,2,FALSE),"0")</f>
        <v>0</v>
      </c>
      <c r="DL104" s="127" t="str">
        <f>IFERROR(VLOOKUP(Table22[[#This Row],[Poor Behaviour / Attitude / Motivation]],'Lookup Values'!$BO$1:$BP$4,2,FALSE),"0")</f>
        <v>0</v>
      </c>
      <c r="DM104" s="127" t="str">
        <f>IFERROR(VLOOKUP(Table22[[#This Row],[Other known risk factors (1)]],'Lookup Values'!$BQ$1:$BR$10,2,FALSE),"0")</f>
        <v>0</v>
      </c>
      <c r="DN104" s="128" t="str">
        <f>IFERROR(VLOOKUP(Table22[[#This Row],[Other known risk factors (2)]],'Lookup Values'!$BQ$1:$BR$10,2,FALSE),"0")</f>
        <v>0</v>
      </c>
      <c r="DO104" s="127">
        <f>SUM(Table35[[#This Row],[Gender Score]:[Other known risk factors (2) Score]])</f>
        <v>0</v>
      </c>
      <c r="DP104" s="131" t="str">
        <f>CONCATENATE(Table22[[#This Row],[Generated RONI]],Table22[[#This Row],[School RONI]])</f>
        <v>Very Low</v>
      </c>
      <c r="DQ104" s="106"/>
      <c r="DR104" s="106"/>
      <c r="DS104" s="106"/>
      <c r="DT104" s="106"/>
      <c r="DU104" s="106"/>
      <c r="DV104" s="106"/>
      <c r="DW104" s="106"/>
      <c r="DX104" s="106"/>
      <c r="DY104" s="106"/>
      <c r="DZ104" s="106"/>
      <c r="EA104" s="106"/>
      <c r="EB104" s="106"/>
      <c r="EC104" s="106"/>
      <c r="ED104" s="106"/>
      <c r="EE104" s="106"/>
      <c r="EF104" s="106"/>
      <c r="EG104" s="106"/>
    </row>
    <row r="105" spans="1:137" ht="13" x14ac:dyDescent="0.3">
      <c r="A105" s="118"/>
      <c r="B105" s="126"/>
      <c r="C105" s="119"/>
      <c r="D105" s="119"/>
      <c r="E105" s="119"/>
      <c r="F105" s="119"/>
      <c r="G105" s="119"/>
      <c r="H105" s="120"/>
      <c r="I105" s="101"/>
      <c r="J105" s="121"/>
      <c r="K105" s="101"/>
      <c r="L105" s="101"/>
      <c r="M105" s="121"/>
      <c r="N105" s="120"/>
      <c r="O105" s="121"/>
      <c r="P105" s="140"/>
      <c r="Q105" s="140"/>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3"/>
      <c r="AS105" s="123"/>
      <c r="AT105" s="123"/>
      <c r="AU105" s="139" t="str">
        <f>VLOOKUP(Table35[[#This Row],[Risk Rating Score]],'Lookup Values'!$BS$1:$BT$34,2)</f>
        <v>Very Low</v>
      </c>
      <c r="AV105" s="101"/>
      <c r="AW105" s="139" t="str">
        <f>IFERROR(VLOOKUP(Table35[[#This Row],[RONI Match]],'Lookup Values'!$BU$2:$BV$26,2,FALSE),"")</f>
        <v/>
      </c>
      <c r="AX105" s="141"/>
      <c r="AY105" s="101"/>
      <c r="AZ105" s="123"/>
      <c r="BA105" s="119"/>
      <c r="BB105" s="119"/>
      <c r="BC105" s="119"/>
      <c r="BD105" s="119"/>
      <c r="BE105" s="119"/>
      <c r="BF105" s="119"/>
      <c r="BG105" s="119"/>
      <c r="BH105" s="119"/>
      <c r="BI105" s="122"/>
      <c r="BJ105" s="121"/>
      <c r="BK105" s="121"/>
      <c r="BL105" s="122"/>
      <c r="BM105" s="123"/>
      <c r="BN105" s="106"/>
      <c r="BO105" s="106"/>
      <c r="BP105" s="106"/>
      <c r="BQ105" s="106"/>
      <c r="BR105" s="106"/>
      <c r="BS105" s="106"/>
      <c r="BT105" s="106"/>
      <c r="BU105" s="106"/>
      <c r="BV105" s="106"/>
      <c r="BW105" s="106"/>
      <c r="BX105" s="106"/>
      <c r="BY105" s="106"/>
      <c r="BZ105" s="106"/>
      <c r="CA105" s="106"/>
      <c r="CB105" s="106"/>
      <c r="CC105" s="127" t="str">
        <f>IFERROR(VLOOKUP(Table22[[#This Row],[Gender]],'Lookup Values'!$A$1:$B$5,2,FALSE),"0")</f>
        <v>0</v>
      </c>
      <c r="CD105" s="112"/>
      <c r="CE105" s="127" t="str">
        <f>IFERROR(VLOOKUP(Table22[[#This Row],[Year Group]],'Lookup Values'!$C$1:$D$9,2,FALSE),"0")</f>
        <v>0</v>
      </c>
      <c r="CF105" s="127" t="str">
        <f>IFERROR(VLOOKUP(Table22[[#This Row],[School]],'Lookup Values'!$E$1:$E$22,2,FALSE),"0")</f>
        <v>0</v>
      </c>
      <c r="CG105" s="127" t="str">
        <f>IFERROR(VLOOKUP(Table22[[#This Row],[Attending PRU / AP]],'Lookup Values'!$G$1:$H$3,2,FALSE),"0")</f>
        <v>0</v>
      </c>
      <c r="CH105" s="127" t="str">
        <f>IFERROR(VLOOKUP(Table22[[#This Row],[EHE]],'Lookup Values'!$I$1:$J$3,2,FALSE),"0")</f>
        <v>0</v>
      </c>
      <c r="CI105" s="127" t="str">
        <f>IFERROR(VLOOKUP(Table22[[#This Row],[CME]],'Lookup Values'!$K$1:$L$3,2,FALSE),"0")</f>
        <v>0</v>
      </c>
      <c r="CJ105" s="129" t="str">
        <f>IFERROR(VLOOKUP(Table22[[#This Row],[Ethnicity]],'Ethnicity codes'!$H$1:$J$101,3,FALSE),"")</f>
        <v/>
      </c>
      <c r="CK105" s="127" t="str">
        <f>IFERROR(VLOOKUP(Table35[[#This Row],[Ethnicity2]],'Lookup Values'!$M$1:$N$23,2,FALSE),"0")</f>
        <v>0</v>
      </c>
      <c r="CL105" s="127" t="str">
        <f>IFERROR(VLOOKUP(Table35[[#This Row],[Ethnicity2]],'Lookup Values'!$O$1:$P$3,2,FALSE),"0")</f>
        <v>0</v>
      </c>
      <c r="CM105" s="127" t="str">
        <f>IFERROR(VLOOKUP(Table22[[#This Row],[EAL]],'Lookup Values'!$Q$1:$R$3,2,FALSE),"0")</f>
        <v>0</v>
      </c>
      <c r="CN105" s="127" t="str">
        <f>IFERROR(VLOOKUP(Table22[[#This Row],[SEND]],'Lookup Values'!$S$1:$T$6,2,FALSE),"0")</f>
        <v>0</v>
      </c>
      <c r="CO105" s="127" t="str">
        <f>IFERROR(VLOOKUP(Table22[[#This Row],[Pupil Premium]],'Lookup Values'!$U$1:$V$3,2,FALSE),"0")</f>
        <v>0</v>
      </c>
      <c r="CP105" s="127" t="str">
        <f>IFERROR(VLOOKUP(Table22[[#This Row],[LAC / Care Leaver]],'Lookup Values'!$W$1:$X$3,2,FALSE),"0")</f>
        <v>0</v>
      </c>
      <c r="CQ105" s="127" t="str">
        <f>IFERROR(VLOOKUP(Table22[[#This Row],[CP / CIN]],'Lookup Values'!$Y$1:$Z$3,2,FALSE),"0")</f>
        <v>0</v>
      </c>
      <c r="CR105" s="127" t="str">
        <f>IFERROR(VLOOKUP(Table22[[#This Row],[Early Help Referral]],'Lookup Values'!$Y$1:$Z$3,2,FALSE),"0")</f>
        <v>0</v>
      </c>
      <c r="CS105" s="127" t="str">
        <f>IFERROR(VLOOKUP(Table22[[#This Row],[Social Worker]],'Lookup Values'!$Y$1:$Z$3,2,FALSE),"0")</f>
        <v>0</v>
      </c>
      <c r="CT105" s="127" t="str">
        <f>IFERROR(VLOOKUP(Table22[[#This Row],[Exclusion]],'Lookup Values'!$AE$1:$AF$5,2,FALSE),"0")</f>
        <v>0</v>
      </c>
      <c r="CU105" s="127" t="str">
        <f>IFERROR(VLOOKUP(Table22[[#This Row],[Attendance / Absence (&lt;90% PA / &lt;50% SA)]],'Lookup Values'!$AG$1:$AH$4,2,FALSE),"0")</f>
        <v>0</v>
      </c>
      <c r="CV105" s="127" t="str">
        <f>IFERROR(VLOOKUP(Table22[[#This Row],[Multiple School Moves (3+)]],'Lookup Values'!$AI$1:$AJ$3,2,FALSE),"0")</f>
        <v>0</v>
      </c>
      <c r="CW105" s="127" t="str">
        <f>IFERROR(VLOOKUP(Table22[[#This Row],[Pregnancy]],'Lookup Values'!$AK$1:$AL$3,2,FALSE),"0")</f>
        <v>0</v>
      </c>
      <c r="CX105" s="127" t="str">
        <f>IFERROR(VLOOKUP(Table22[[#This Row],[Young Parent]],'Lookup Values'!$AM$1:$AN$3,2,FALSE),"0")</f>
        <v>0</v>
      </c>
      <c r="CY105" s="127" t="str">
        <f>IFERROR(VLOOKUP(Table22[[#This Row],[Young Carer]],'Lookup Values'!$AO$1:$AP$3,2,FALSE),"0")</f>
        <v>0</v>
      </c>
      <c r="CZ105" s="127" t="str">
        <f>IFERROR(VLOOKUP(Table22[[#This Row],[CAMHS Involvement]],'Lookup Values'!$AQ$1:$AR$3,2,FALSE),"0")</f>
        <v>0</v>
      </c>
      <c r="DA105" s="127" t="str">
        <f>IFERROR(VLOOKUP(Table22[[#This Row],[Health Condition]],'Lookup Values'!$AS$1:$AT$3,2,FALSE),"0")</f>
        <v>0</v>
      </c>
      <c r="DB105" s="127" t="str">
        <f>IFERROR(VLOOKUP(Table22[[#This Row],[Substance Misuse ]],'Lookup Values'!$AU$1:$AV$3,2,FALSE),"0")</f>
        <v>0</v>
      </c>
      <c r="DC105" s="127" t="str">
        <f>IFERROR(VLOOKUP(Table22[[#This Row],[YOT supervision]],'Lookup Values'!$AW$1:$AX$3,2,FALSE),"0")</f>
        <v>0</v>
      </c>
      <c r="DD105" s="127" t="str">
        <f>IFERROR(VLOOKUP(Table22[[#This Row],[Previous YOT supervision]],'Lookup Values'!$AY$1:$AZ$3,2,FALSE),"0")</f>
        <v>0</v>
      </c>
      <c r="DE105" s="127" t="str">
        <f>IFERROR(VLOOKUP(Table22[[#This Row],[Custody]],'Lookup Values'!$BA$1:$BB$3,2,FALSE),"0")</f>
        <v>0</v>
      </c>
      <c r="DF105" s="127" t="str">
        <f>IFERROR(VLOOKUP(Table22[[#This Row],[KS2 Eng &amp; Maths Ability Profile HAP/MAP/LAP]],'Lookup Values'!$BC$1:$BD$4,2,FALSE),"0")</f>
        <v>0</v>
      </c>
      <c r="DG105" s="127" t="str">
        <f>IFERROR(VLOOKUP(Table22[[#This Row],[Intended Post 16 Destination]],'Lookup Values'!$BG$1:$BH$12,2,FALSE),"0")</f>
        <v>0</v>
      </c>
      <c r="DH105" s="127" t="str">
        <f>IFERROR(VLOOKUP(Table22[[#This Row],[Application submitted (Y/N or number of applications)]],'Lookup Values'!$BI$1:$BJ$3,2,FALSE),"0")</f>
        <v>0</v>
      </c>
      <c r="DI105" s="127" t="str">
        <f>IFERROR(VLOOKUP(Table22[[#This Row],[Provider Name]],'Lookup Values'!$BK$1:$BL$3,2,FALSE),"0")</f>
        <v>0</v>
      </c>
      <c r="DJ105" s="112"/>
      <c r="DK105" s="127" t="str">
        <f>IFERROR(VLOOKUP(Table22[[#This Row],[Offer received (Y/N)]],'Lookup Values'!$BM$1:$BN$3,2,FALSE),"0")</f>
        <v>0</v>
      </c>
      <c r="DL105" s="127" t="str">
        <f>IFERROR(VLOOKUP(Table22[[#This Row],[Poor Behaviour / Attitude / Motivation]],'Lookup Values'!$BO$1:$BP$4,2,FALSE),"0")</f>
        <v>0</v>
      </c>
      <c r="DM105" s="127" t="str">
        <f>IFERROR(VLOOKUP(Table22[[#This Row],[Other known risk factors (1)]],'Lookup Values'!$BQ$1:$BR$10,2,FALSE),"0")</f>
        <v>0</v>
      </c>
      <c r="DN105" s="128" t="str">
        <f>IFERROR(VLOOKUP(Table22[[#This Row],[Other known risk factors (2)]],'Lookup Values'!$BQ$1:$BR$10,2,FALSE),"0")</f>
        <v>0</v>
      </c>
      <c r="DO105" s="127">
        <f>SUM(Table35[[#This Row],[Gender Score]:[Other known risk factors (2) Score]])</f>
        <v>0</v>
      </c>
      <c r="DP105" s="131" t="str">
        <f>CONCATENATE(Table22[[#This Row],[Generated RONI]],Table22[[#This Row],[School RONI]])</f>
        <v>Very Low</v>
      </c>
      <c r="DQ105" s="106"/>
      <c r="DR105" s="106"/>
      <c r="DS105" s="106"/>
      <c r="DT105" s="106"/>
      <c r="DU105" s="106"/>
      <c r="DV105" s="106"/>
      <c r="DW105" s="106"/>
      <c r="DX105" s="106"/>
      <c r="DY105" s="106"/>
      <c r="DZ105" s="106"/>
      <c r="EA105" s="106"/>
      <c r="EB105" s="106"/>
      <c r="EC105" s="106"/>
      <c r="ED105" s="106"/>
      <c r="EE105" s="106"/>
      <c r="EF105" s="106"/>
      <c r="EG105" s="106"/>
    </row>
    <row r="106" spans="1:137" ht="13" x14ac:dyDescent="0.3">
      <c r="A106" s="118"/>
      <c r="B106" s="126"/>
      <c r="C106" s="119"/>
      <c r="D106" s="119"/>
      <c r="E106" s="119"/>
      <c r="F106" s="119"/>
      <c r="G106" s="119"/>
      <c r="H106" s="120"/>
      <c r="I106" s="101"/>
      <c r="J106" s="121"/>
      <c r="K106" s="101"/>
      <c r="L106" s="101"/>
      <c r="M106" s="121"/>
      <c r="N106" s="120"/>
      <c r="O106" s="121"/>
      <c r="P106" s="140"/>
      <c r="Q106" s="140"/>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3"/>
      <c r="AS106" s="123"/>
      <c r="AT106" s="123"/>
      <c r="AU106" s="139" t="str">
        <f>VLOOKUP(Table35[[#This Row],[Risk Rating Score]],'Lookup Values'!$BS$1:$BT$34,2)</f>
        <v>Very Low</v>
      </c>
      <c r="AV106" s="101"/>
      <c r="AW106" s="139" t="str">
        <f>IFERROR(VLOOKUP(Table35[[#This Row],[RONI Match]],'Lookup Values'!$BU$2:$BV$26,2,FALSE),"")</f>
        <v/>
      </c>
      <c r="AX106" s="141"/>
      <c r="AY106" s="101"/>
      <c r="AZ106" s="123"/>
      <c r="BA106" s="119"/>
      <c r="BB106" s="119"/>
      <c r="BC106" s="119"/>
      <c r="BD106" s="119"/>
      <c r="BE106" s="119"/>
      <c r="BF106" s="119"/>
      <c r="BG106" s="119"/>
      <c r="BH106" s="119"/>
      <c r="BI106" s="122"/>
      <c r="BJ106" s="121"/>
      <c r="BK106" s="121"/>
      <c r="BL106" s="122"/>
      <c r="BM106" s="123"/>
      <c r="BN106" s="106"/>
      <c r="BO106" s="106"/>
      <c r="BP106" s="106"/>
      <c r="BQ106" s="106"/>
      <c r="BR106" s="106"/>
      <c r="BS106" s="106"/>
      <c r="BT106" s="106"/>
      <c r="BU106" s="106"/>
      <c r="BV106" s="106"/>
      <c r="BW106" s="106"/>
      <c r="BX106" s="106"/>
      <c r="BY106" s="106"/>
      <c r="BZ106" s="106"/>
      <c r="CA106" s="106"/>
      <c r="CB106" s="106"/>
      <c r="CC106" s="127" t="str">
        <f>IFERROR(VLOOKUP(Table22[[#This Row],[Gender]],'Lookup Values'!$A$1:$B$5,2,FALSE),"0")</f>
        <v>0</v>
      </c>
      <c r="CD106" s="112"/>
      <c r="CE106" s="127" t="str">
        <f>IFERROR(VLOOKUP(Table22[[#This Row],[Year Group]],'Lookup Values'!$C$1:$D$9,2,FALSE),"0")</f>
        <v>0</v>
      </c>
      <c r="CF106" s="127" t="str">
        <f>IFERROR(VLOOKUP(Table22[[#This Row],[School]],'Lookup Values'!$E$1:$E$22,2,FALSE),"0")</f>
        <v>0</v>
      </c>
      <c r="CG106" s="127" t="str">
        <f>IFERROR(VLOOKUP(Table22[[#This Row],[Attending PRU / AP]],'Lookup Values'!$G$1:$H$3,2,FALSE),"0")</f>
        <v>0</v>
      </c>
      <c r="CH106" s="127" t="str">
        <f>IFERROR(VLOOKUP(Table22[[#This Row],[EHE]],'Lookup Values'!$I$1:$J$3,2,FALSE),"0")</f>
        <v>0</v>
      </c>
      <c r="CI106" s="127" t="str">
        <f>IFERROR(VLOOKUP(Table22[[#This Row],[CME]],'Lookup Values'!$K$1:$L$3,2,FALSE),"0")</f>
        <v>0</v>
      </c>
      <c r="CJ106" s="129" t="str">
        <f>IFERROR(VLOOKUP(Table22[[#This Row],[Ethnicity]],'Ethnicity codes'!$H$1:$J$101,3,FALSE),"")</f>
        <v/>
      </c>
      <c r="CK106" s="127" t="str">
        <f>IFERROR(VLOOKUP(Table35[[#This Row],[Ethnicity2]],'Lookup Values'!$M$1:$N$23,2,FALSE),"0")</f>
        <v>0</v>
      </c>
      <c r="CL106" s="127" t="str">
        <f>IFERROR(VLOOKUP(Table35[[#This Row],[Ethnicity2]],'Lookup Values'!$O$1:$P$3,2,FALSE),"0")</f>
        <v>0</v>
      </c>
      <c r="CM106" s="127" t="str">
        <f>IFERROR(VLOOKUP(Table22[[#This Row],[EAL]],'Lookup Values'!$Q$1:$R$3,2,FALSE),"0")</f>
        <v>0</v>
      </c>
      <c r="CN106" s="127" t="str">
        <f>IFERROR(VLOOKUP(Table22[[#This Row],[SEND]],'Lookup Values'!$S$1:$T$6,2,FALSE),"0")</f>
        <v>0</v>
      </c>
      <c r="CO106" s="127" t="str">
        <f>IFERROR(VLOOKUP(Table22[[#This Row],[Pupil Premium]],'Lookup Values'!$U$1:$V$3,2,FALSE),"0")</f>
        <v>0</v>
      </c>
      <c r="CP106" s="127" t="str">
        <f>IFERROR(VLOOKUP(Table22[[#This Row],[LAC / Care Leaver]],'Lookup Values'!$W$1:$X$3,2,FALSE),"0")</f>
        <v>0</v>
      </c>
      <c r="CQ106" s="127" t="str">
        <f>IFERROR(VLOOKUP(Table22[[#This Row],[CP / CIN]],'Lookup Values'!$Y$1:$Z$3,2,FALSE),"0")</f>
        <v>0</v>
      </c>
      <c r="CR106" s="127" t="str">
        <f>IFERROR(VLOOKUP(Table22[[#This Row],[Early Help Referral]],'Lookup Values'!$Y$1:$Z$3,2,FALSE),"0")</f>
        <v>0</v>
      </c>
      <c r="CS106" s="127" t="str">
        <f>IFERROR(VLOOKUP(Table22[[#This Row],[Social Worker]],'Lookup Values'!$Y$1:$Z$3,2,FALSE),"0")</f>
        <v>0</v>
      </c>
      <c r="CT106" s="127" t="str">
        <f>IFERROR(VLOOKUP(Table22[[#This Row],[Exclusion]],'Lookup Values'!$AE$1:$AF$5,2,FALSE),"0")</f>
        <v>0</v>
      </c>
      <c r="CU106" s="127" t="str">
        <f>IFERROR(VLOOKUP(Table22[[#This Row],[Attendance / Absence (&lt;90% PA / &lt;50% SA)]],'Lookup Values'!$AG$1:$AH$4,2,FALSE),"0")</f>
        <v>0</v>
      </c>
      <c r="CV106" s="127" t="str">
        <f>IFERROR(VLOOKUP(Table22[[#This Row],[Multiple School Moves (3+)]],'Lookup Values'!$AI$1:$AJ$3,2,FALSE),"0")</f>
        <v>0</v>
      </c>
      <c r="CW106" s="127" t="str">
        <f>IFERROR(VLOOKUP(Table22[[#This Row],[Pregnancy]],'Lookup Values'!$AK$1:$AL$3,2,FALSE),"0")</f>
        <v>0</v>
      </c>
      <c r="CX106" s="127" t="str">
        <f>IFERROR(VLOOKUP(Table22[[#This Row],[Young Parent]],'Lookup Values'!$AM$1:$AN$3,2,FALSE),"0")</f>
        <v>0</v>
      </c>
      <c r="CY106" s="127" t="str">
        <f>IFERROR(VLOOKUP(Table22[[#This Row],[Young Carer]],'Lookup Values'!$AO$1:$AP$3,2,FALSE),"0")</f>
        <v>0</v>
      </c>
      <c r="CZ106" s="127" t="str">
        <f>IFERROR(VLOOKUP(Table22[[#This Row],[CAMHS Involvement]],'Lookup Values'!$AQ$1:$AR$3,2,FALSE),"0")</f>
        <v>0</v>
      </c>
      <c r="DA106" s="127" t="str">
        <f>IFERROR(VLOOKUP(Table22[[#This Row],[Health Condition]],'Lookup Values'!$AS$1:$AT$3,2,FALSE),"0")</f>
        <v>0</v>
      </c>
      <c r="DB106" s="127" t="str">
        <f>IFERROR(VLOOKUP(Table22[[#This Row],[Substance Misuse ]],'Lookup Values'!$AU$1:$AV$3,2,FALSE),"0")</f>
        <v>0</v>
      </c>
      <c r="DC106" s="127" t="str">
        <f>IFERROR(VLOOKUP(Table22[[#This Row],[YOT supervision]],'Lookup Values'!$AW$1:$AX$3,2,FALSE),"0")</f>
        <v>0</v>
      </c>
      <c r="DD106" s="127" t="str">
        <f>IFERROR(VLOOKUP(Table22[[#This Row],[Previous YOT supervision]],'Lookup Values'!$AY$1:$AZ$3,2,FALSE),"0")</f>
        <v>0</v>
      </c>
      <c r="DE106" s="127" t="str">
        <f>IFERROR(VLOOKUP(Table22[[#This Row],[Custody]],'Lookup Values'!$BA$1:$BB$3,2,FALSE),"0")</f>
        <v>0</v>
      </c>
      <c r="DF106" s="127" t="str">
        <f>IFERROR(VLOOKUP(Table22[[#This Row],[KS2 Eng &amp; Maths Ability Profile HAP/MAP/LAP]],'Lookup Values'!$BC$1:$BD$4,2,FALSE),"0")</f>
        <v>0</v>
      </c>
      <c r="DG106" s="127" t="str">
        <f>IFERROR(VLOOKUP(Table22[[#This Row],[Intended Post 16 Destination]],'Lookup Values'!$BG$1:$BH$12,2,FALSE),"0")</f>
        <v>0</v>
      </c>
      <c r="DH106" s="127" t="str">
        <f>IFERROR(VLOOKUP(Table22[[#This Row],[Application submitted (Y/N or number of applications)]],'Lookup Values'!$BI$1:$BJ$3,2,FALSE),"0")</f>
        <v>0</v>
      </c>
      <c r="DI106" s="127" t="str">
        <f>IFERROR(VLOOKUP(Table22[[#This Row],[Provider Name]],'Lookup Values'!$BK$1:$BL$3,2,FALSE),"0")</f>
        <v>0</v>
      </c>
      <c r="DJ106" s="112"/>
      <c r="DK106" s="127" t="str">
        <f>IFERROR(VLOOKUP(Table22[[#This Row],[Offer received (Y/N)]],'Lookup Values'!$BM$1:$BN$3,2,FALSE),"0")</f>
        <v>0</v>
      </c>
      <c r="DL106" s="127" t="str">
        <f>IFERROR(VLOOKUP(Table22[[#This Row],[Poor Behaviour / Attitude / Motivation]],'Lookup Values'!$BO$1:$BP$4,2,FALSE),"0")</f>
        <v>0</v>
      </c>
      <c r="DM106" s="127" t="str">
        <f>IFERROR(VLOOKUP(Table22[[#This Row],[Other known risk factors (1)]],'Lookup Values'!$BQ$1:$BR$10,2,FALSE),"0")</f>
        <v>0</v>
      </c>
      <c r="DN106" s="128" t="str">
        <f>IFERROR(VLOOKUP(Table22[[#This Row],[Other known risk factors (2)]],'Lookup Values'!$BQ$1:$BR$10,2,FALSE),"0")</f>
        <v>0</v>
      </c>
      <c r="DO106" s="127">
        <f>SUM(Table35[[#This Row],[Gender Score]:[Other known risk factors (2) Score]])</f>
        <v>0</v>
      </c>
      <c r="DP106" s="131" t="str">
        <f>CONCATENATE(Table22[[#This Row],[Generated RONI]],Table22[[#This Row],[School RONI]])</f>
        <v>Very Low</v>
      </c>
      <c r="DQ106" s="106"/>
      <c r="DR106" s="106"/>
      <c r="DS106" s="106"/>
      <c r="DT106" s="106"/>
      <c r="DU106" s="106"/>
      <c r="DV106" s="106"/>
      <c r="DW106" s="106"/>
      <c r="DX106" s="106"/>
      <c r="DY106" s="106"/>
      <c r="DZ106" s="106"/>
      <c r="EA106" s="106"/>
      <c r="EB106" s="106"/>
      <c r="EC106" s="106"/>
      <c r="ED106" s="106"/>
      <c r="EE106" s="106"/>
      <c r="EF106" s="106"/>
      <c r="EG106" s="106"/>
    </row>
    <row r="107" spans="1:137" ht="13" x14ac:dyDescent="0.3">
      <c r="A107" s="118"/>
      <c r="B107" s="126"/>
      <c r="C107" s="119"/>
      <c r="D107" s="119"/>
      <c r="E107" s="119"/>
      <c r="F107" s="119"/>
      <c r="G107" s="119"/>
      <c r="H107" s="120"/>
      <c r="I107" s="101"/>
      <c r="J107" s="121"/>
      <c r="K107" s="101"/>
      <c r="L107" s="101"/>
      <c r="M107" s="121"/>
      <c r="N107" s="120"/>
      <c r="O107" s="121"/>
      <c r="P107" s="140"/>
      <c r="Q107" s="140"/>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3"/>
      <c r="AS107" s="123"/>
      <c r="AT107" s="123"/>
      <c r="AU107" s="139" t="str">
        <f>VLOOKUP(Table35[[#This Row],[Risk Rating Score]],'Lookup Values'!$BS$1:$BT$34,2)</f>
        <v>Very Low</v>
      </c>
      <c r="AV107" s="101"/>
      <c r="AW107" s="139" t="str">
        <f>IFERROR(VLOOKUP(Table35[[#This Row],[RONI Match]],'Lookup Values'!$BU$2:$BV$26,2,FALSE),"")</f>
        <v/>
      </c>
      <c r="AX107" s="141"/>
      <c r="AY107" s="101"/>
      <c r="AZ107" s="123"/>
      <c r="BA107" s="119"/>
      <c r="BB107" s="119"/>
      <c r="BC107" s="119"/>
      <c r="BD107" s="119"/>
      <c r="BE107" s="119"/>
      <c r="BF107" s="119"/>
      <c r="BG107" s="119"/>
      <c r="BH107" s="119"/>
      <c r="BI107" s="122"/>
      <c r="BJ107" s="121"/>
      <c r="BK107" s="121"/>
      <c r="BL107" s="122"/>
      <c r="BM107" s="123"/>
      <c r="BN107" s="106"/>
      <c r="BO107" s="106"/>
      <c r="BP107" s="106"/>
      <c r="BQ107" s="106"/>
      <c r="BR107" s="106"/>
      <c r="BS107" s="106"/>
      <c r="BT107" s="106"/>
      <c r="BU107" s="106"/>
      <c r="BV107" s="106"/>
      <c r="BW107" s="106"/>
      <c r="BX107" s="106"/>
      <c r="BY107" s="106"/>
      <c r="BZ107" s="106"/>
      <c r="CA107" s="106"/>
      <c r="CB107" s="106"/>
      <c r="CC107" s="127" t="str">
        <f>IFERROR(VLOOKUP(Table22[[#This Row],[Gender]],'Lookup Values'!$A$1:$B$5,2,FALSE),"0")</f>
        <v>0</v>
      </c>
      <c r="CD107" s="112"/>
      <c r="CE107" s="127" t="str">
        <f>IFERROR(VLOOKUP(Table22[[#This Row],[Year Group]],'Lookup Values'!$C$1:$D$9,2,FALSE),"0")</f>
        <v>0</v>
      </c>
      <c r="CF107" s="127" t="str">
        <f>IFERROR(VLOOKUP(Table22[[#This Row],[School]],'Lookup Values'!$E$1:$E$22,2,FALSE),"0")</f>
        <v>0</v>
      </c>
      <c r="CG107" s="127" t="str">
        <f>IFERROR(VLOOKUP(Table22[[#This Row],[Attending PRU / AP]],'Lookup Values'!$G$1:$H$3,2,FALSE),"0")</f>
        <v>0</v>
      </c>
      <c r="CH107" s="127" t="str">
        <f>IFERROR(VLOOKUP(Table22[[#This Row],[EHE]],'Lookup Values'!$I$1:$J$3,2,FALSE),"0")</f>
        <v>0</v>
      </c>
      <c r="CI107" s="127" t="str">
        <f>IFERROR(VLOOKUP(Table22[[#This Row],[CME]],'Lookup Values'!$K$1:$L$3,2,FALSE),"0")</f>
        <v>0</v>
      </c>
      <c r="CJ107" s="129" t="str">
        <f>IFERROR(VLOOKUP(Table22[[#This Row],[Ethnicity]],'Ethnicity codes'!$H$1:$J$101,3,FALSE),"")</f>
        <v/>
      </c>
      <c r="CK107" s="127" t="str">
        <f>IFERROR(VLOOKUP(Table35[[#This Row],[Ethnicity2]],'Lookup Values'!$M$1:$N$23,2,FALSE),"0")</f>
        <v>0</v>
      </c>
      <c r="CL107" s="127" t="str">
        <f>IFERROR(VLOOKUP(Table35[[#This Row],[Ethnicity2]],'Lookup Values'!$O$1:$P$3,2,FALSE),"0")</f>
        <v>0</v>
      </c>
      <c r="CM107" s="127" t="str">
        <f>IFERROR(VLOOKUP(Table22[[#This Row],[EAL]],'Lookup Values'!$Q$1:$R$3,2,FALSE),"0")</f>
        <v>0</v>
      </c>
      <c r="CN107" s="127" t="str">
        <f>IFERROR(VLOOKUP(Table22[[#This Row],[SEND]],'Lookup Values'!$S$1:$T$6,2,FALSE),"0")</f>
        <v>0</v>
      </c>
      <c r="CO107" s="127" t="str">
        <f>IFERROR(VLOOKUP(Table22[[#This Row],[Pupil Premium]],'Lookup Values'!$U$1:$V$3,2,FALSE),"0")</f>
        <v>0</v>
      </c>
      <c r="CP107" s="127" t="str">
        <f>IFERROR(VLOOKUP(Table22[[#This Row],[LAC / Care Leaver]],'Lookup Values'!$W$1:$X$3,2,FALSE),"0")</f>
        <v>0</v>
      </c>
      <c r="CQ107" s="127" t="str">
        <f>IFERROR(VLOOKUP(Table22[[#This Row],[CP / CIN]],'Lookup Values'!$Y$1:$Z$3,2,FALSE),"0")</f>
        <v>0</v>
      </c>
      <c r="CR107" s="127" t="str">
        <f>IFERROR(VLOOKUP(Table22[[#This Row],[Early Help Referral]],'Lookup Values'!$Y$1:$Z$3,2,FALSE),"0")</f>
        <v>0</v>
      </c>
      <c r="CS107" s="127" t="str">
        <f>IFERROR(VLOOKUP(Table22[[#This Row],[Social Worker]],'Lookup Values'!$Y$1:$Z$3,2,FALSE),"0")</f>
        <v>0</v>
      </c>
      <c r="CT107" s="127" t="str">
        <f>IFERROR(VLOOKUP(Table22[[#This Row],[Exclusion]],'Lookup Values'!$AE$1:$AF$5,2,FALSE),"0")</f>
        <v>0</v>
      </c>
      <c r="CU107" s="127" t="str">
        <f>IFERROR(VLOOKUP(Table22[[#This Row],[Attendance / Absence (&lt;90% PA / &lt;50% SA)]],'Lookup Values'!$AG$1:$AH$4,2,FALSE),"0")</f>
        <v>0</v>
      </c>
      <c r="CV107" s="127" t="str">
        <f>IFERROR(VLOOKUP(Table22[[#This Row],[Multiple School Moves (3+)]],'Lookup Values'!$AI$1:$AJ$3,2,FALSE),"0")</f>
        <v>0</v>
      </c>
      <c r="CW107" s="127" t="str">
        <f>IFERROR(VLOOKUP(Table22[[#This Row],[Pregnancy]],'Lookup Values'!$AK$1:$AL$3,2,FALSE),"0")</f>
        <v>0</v>
      </c>
      <c r="CX107" s="127" t="str">
        <f>IFERROR(VLOOKUP(Table22[[#This Row],[Young Parent]],'Lookup Values'!$AM$1:$AN$3,2,FALSE),"0")</f>
        <v>0</v>
      </c>
      <c r="CY107" s="127" t="str">
        <f>IFERROR(VLOOKUP(Table22[[#This Row],[Young Carer]],'Lookup Values'!$AO$1:$AP$3,2,FALSE),"0")</f>
        <v>0</v>
      </c>
      <c r="CZ107" s="127" t="str">
        <f>IFERROR(VLOOKUP(Table22[[#This Row],[CAMHS Involvement]],'Lookup Values'!$AQ$1:$AR$3,2,FALSE),"0")</f>
        <v>0</v>
      </c>
      <c r="DA107" s="127" t="str">
        <f>IFERROR(VLOOKUP(Table22[[#This Row],[Health Condition]],'Lookup Values'!$AS$1:$AT$3,2,FALSE),"0")</f>
        <v>0</v>
      </c>
      <c r="DB107" s="127" t="str">
        <f>IFERROR(VLOOKUP(Table22[[#This Row],[Substance Misuse ]],'Lookup Values'!$AU$1:$AV$3,2,FALSE),"0")</f>
        <v>0</v>
      </c>
      <c r="DC107" s="127" t="str">
        <f>IFERROR(VLOOKUP(Table22[[#This Row],[YOT supervision]],'Lookup Values'!$AW$1:$AX$3,2,FALSE),"0")</f>
        <v>0</v>
      </c>
      <c r="DD107" s="127" t="str">
        <f>IFERROR(VLOOKUP(Table22[[#This Row],[Previous YOT supervision]],'Lookup Values'!$AY$1:$AZ$3,2,FALSE),"0")</f>
        <v>0</v>
      </c>
      <c r="DE107" s="127" t="str">
        <f>IFERROR(VLOOKUP(Table22[[#This Row],[Custody]],'Lookup Values'!$BA$1:$BB$3,2,FALSE),"0")</f>
        <v>0</v>
      </c>
      <c r="DF107" s="127" t="str">
        <f>IFERROR(VLOOKUP(Table22[[#This Row],[KS2 Eng &amp; Maths Ability Profile HAP/MAP/LAP]],'Lookup Values'!$BC$1:$BD$4,2,FALSE),"0")</f>
        <v>0</v>
      </c>
      <c r="DG107" s="127" t="str">
        <f>IFERROR(VLOOKUP(Table22[[#This Row],[Intended Post 16 Destination]],'Lookup Values'!$BG$1:$BH$12,2,FALSE),"0")</f>
        <v>0</v>
      </c>
      <c r="DH107" s="127" t="str">
        <f>IFERROR(VLOOKUP(Table22[[#This Row],[Application submitted (Y/N or number of applications)]],'Lookup Values'!$BI$1:$BJ$3,2,FALSE),"0")</f>
        <v>0</v>
      </c>
      <c r="DI107" s="127" t="str">
        <f>IFERROR(VLOOKUP(Table22[[#This Row],[Provider Name]],'Lookup Values'!$BK$1:$BL$3,2,FALSE),"0")</f>
        <v>0</v>
      </c>
      <c r="DJ107" s="112"/>
      <c r="DK107" s="127" t="str">
        <f>IFERROR(VLOOKUP(Table22[[#This Row],[Offer received (Y/N)]],'Lookup Values'!$BM$1:$BN$3,2,FALSE),"0")</f>
        <v>0</v>
      </c>
      <c r="DL107" s="127" t="str">
        <f>IFERROR(VLOOKUP(Table22[[#This Row],[Poor Behaviour / Attitude / Motivation]],'Lookup Values'!$BO$1:$BP$4,2,FALSE),"0")</f>
        <v>0</v>
      </c>
      <c r="DM107" s="127" t="str">
        <f>IFERROR(VLOOKUP(Table22[[#This Row],[Other known risk factors (1)]],'Lookup Values'!$BQ$1:$BR$10,2,FALSE),"0")</f>
        <v>0</v>
      </c>
      <c r="DN107" s="128" t="str">
        <f>IFERROR(VLOOKUP(Table22[[#This Row],[Other known risk factors (2)]],'Lookup Values'!$BQ$1:$BR$10,2,FALSE),"0")</f>
        <v>0</v>
      </c>
      <c r="DO107" s="127">
        <f>SUM(Table35[[#This Row],[Gender Score]:[Other known risk factors (2) Score]])</f>
        <v>0</v>
      </c>
      <c r="DP107" s="131" t="str">
        <f>CONCATENATE(Table22[[#This Row],[Generated RONI]],Table22[[#This Row],[School RONI]])</f>
        <v>Very Low</v>
      </c>
      <c r="DQ107" s="106"/>
      <c r="DR107" s="106"/>
      <c r="DS107" s="106"/>
      <c r="DT107" s="106"/>
      <c r="DU107" s="106"/>
      <c r="DV107" s="106"/>
      <c r="DW107" s="106"/>
      <c r="DX107" s="106"/>
      <c r="DY107" s="106"/>
      <c r="DZ107" s="106"/>
      <c r="EA107" s="106"/>
      <c r="EB107" s="106"/>
      <c r="EC107" s="106"/>
      <c r="ED107" s="106"/>
      <c r="EE107" s="106"/>
      <c r="EF107" s="106"/>
      <c r="EG107" s="106"/>
    </row>
    <row r="108" spans="1:137" ht="13" x14ac:dyDescent="0.3">
      <c r="A108" s="118"/>
      <c r="B108" s="126"/>
      <c r="C108" s="119"/>
      <c r="D108" s="119"/>
      <c r="E108" s="119"/>
      <c r="F108" s="119"/>
      <c r="G108" s="119"/>
      <c r="H108" s="120"/>
      <c r="I108" s="101"/>
      <c r="J108" s="121"/>
      <c r="K108" s="101"/>
      <c r="L108" s="101"/>
      <c r="M108" s="121"/>
      <c r="N108" s="120"/>
      <c r="O108" s="121"/>
      <c r="P108" s="140"/>
      <c r="Q108" s="140"/>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3"/>
      <c r="AS108" s="123"/>
      <c r="AT108" s="123"/>
      <c r="AU108" s="139" t="str">
        <f>VLOOKUP(Table35[[#This Row],[Risk Rating Score]],'Lookup Values'!$BS$1:$BT$34,2)</f>
        <v>Very Low</v>
      </c>
      <c r="AV108" s="101"/>
      <c r="AW108" s="139" t="str">
        <f>IFERROR(VLOOKUP(Table35[[#This Row],[RONI Match]],'Lookup Values'!$BU$2:$BV$26,2,FALSE),"")</f>
        <v/>
      </c>
      <c r="AX108" s="141"/>
      <c r="AY108" s="101"/>
      <c r="AZ108" s="123"/>
      <c r="BA108" s="119"/>
      <c r="BB108" s="119"/>
      <c r="BC108" s="119"/>
      <c r="BD108" s="119"/>
      <c r="BE108" s="119"/>
      <c r="BF108" s="119"/>
      <c r="BG108" s="119"/>
      <c r="BH108" s="119"/>
      <c r="BI108" s="122"/>
      <c r="BJ108" s="121"/>
      <c r="BK108" s="121"/>
      <c r="BL108" s="122"/>
      <c r="BM108" s="123"/>
      <c r="BN108" s="106"/>
      <c r="BO108" s="106"/>
      <c r="BP108" s="106"/>
      <c r="BQ108" s="106"/>
      <c r="BR108" s="106"/>
      <c r="BS108" s="106"/>
      <c r="BT108" s="106"/>
      <c r="BU108" s="106"/>
      <c r="BV108" s="106"/>
      <c r="BW108" s="106"/>
      <c r="BX108" s="106"/>
      <c r="BY108" s="106"/>
      <c r="BZ108" s="106"/>
      <c r="CA108" s="106"/>
      <c r="CB108" s="106"/>
      <c r="CC108" s="127" t="str">
        <f>IFERROR(VLOOKUP(Table22[[#This Row],[Gender]],'Lookup Values'!$A$1:$B$5,2,FALSE),"0")</f>
        <v>0</v>
      </c>
      <c r="CD108" s="112"/>
      <c r="CE108" s="127" t="str">
        <f>IFERROR(VLOOKUP(Table22[[#This Row],[Year Group]],'Lookup Values'!$C$1:$D$9,2,FALSE),"0")</f>
        <v>0</v>
      </c>
      <c r="CF108" s="127" t="str">
        <f>IFERROR(VLOOKUP(Table22[[#This Row],[School]],'Lookup Values'!$E$1:$E$22,2,FALSE),"0")</f>
        <v>0</v>
      </c>
      <c r="CG108" s="127" t="str">
        <f>IFERROR(VLOOKUP(Table22[[#This Row],[Attending PRU / AP]],'Lookup Values'!$G$1:$H$3,2,FALSE),"0")</f>
        <v>0</v>
      </c>
      <c r="CH108" s="127" t="str">
        <f>IFERROR(VLOOKUP(Table22[[#This Row],[EHE]],'Lookup Values'!$I$1:$J$3,2,FALSE),"0")</f>
        <v>0</v>
      </c>
      <c r="CI108" s="127" t="str">
        <f>IFERROR(VLOOKUP(Table22[[#This Row],[CME]],'Lookup Values'!$K$1:$L$3,2,FALSE),"0")</f>
        <v>0</v>
      </c>
      <c r="CJ108" s="129" t="str">
        <f>IFERROR(VLOOKUP(Table22[[#This Row],[Ethnicity]],'Ethnicity codes'!$H$1:$J$101,3,FALSE),"")</f>
        <v/>
      </c>
      <c r="CK108" s="127" t="str">
        <f>IFERROR(VLOOKUP(Table35[[#This Row],[Ethnicity2]],'Lookup Values'!$M$1:$N$23,2,FALSE),"0")</f>
        <v>0</v>
      </c>
      <c r="CL108" s="127" t="str">
        <f>IFERROR(VLOOKUP(Table35[[#This Row],[Ethnicity2]],'Lookup Values'!$O$1:$P$3,2,FALSE),"0")</f>
        <v>0</v>
      </c>
      <c r="CM108" s="127" t="str">
        <f>IFERROR(VLOOKUP(Table22[[#This Row],[EAL]],'Lookup Values'!$Q$1:$R$3,2,FALSE),"0")</f>
        <v>0</v>
      </c>
      <c r="CN108" s="127" t="str">
        <f>IFERROR(VLOOKUP(Table22[[#This Row],[SEND]],'Lookup Values'!$S$1:$T$6,2,FALSE),"0")</f>
        <v>0</v>
      </c>
      <c r="CO108" s="127" t="str">
        <f>IFERROR(VLOOKUP(Table22[[#This Row],[Pupil Premium]],'Lookup Values'!$U$1:$V$3,2,FALSE),"0")</f>
        <v>0</v>
      </c>
      <c r="CP108" s="127" t="str">
        <f>IFERROR(VLOOKUP(Table22[[#This Row],[LAC / Care Leaver]],'Lookup Values'!$W$1:$X$3,2,FALSE),"0")</f>
        <v>0</v>
      </c>
      <c r="CQ108" s="127" t="str">
        <f>IFERROR(VLOOKUP(Table22[[#This Row],[CP / CIN]],'Lookup Values'!$Y$1:$Z$3,2,FALSE),"0")</f>
        <v>0</v>
      </c>
      <c r="CR108" s="127" t="str">
        <f>IFERROR(VLOOKUP(Table22[[#This Row],[Early Help Referral]],'Lookup Values'!$Y$1:$Z$3,2,FALSE),"0")</f>
        <v>0</v>
      </c>
      <c r="CS108" s="127" t="str">
        <f>IFERROR(VLOOKUP(Table22[[#This Row],[Social Worker]],'Lookup Values'!$Y$1:$Z$3,2,FALSE),"0")</f>
        <v>0</v>
      </c>
      <c r="CT108" s="127" t="str">
        <f>IFERROR(VLOOKUP(Table22[[#This Row],[Exclusion]],'Lookup Values'!$AE$1:$AF$5,2,FALSE),"0")</f>
        <v>0</v>
      </c>
      <c r="CU108" s="127" t="str">
        <f>IFERROR(VLOOKUP(Table22[[#This Row],[Attendance / Absence (&lt;90% PA / &lt;50% SA)]],'Lookup Values'!$AG$1:$AH$4,2,FALSE),"0")</f>
        <v>0</v>
      </c>
      <c r="CV108" s="127" t="str">
        <f>IFERROR(VLOOKUP(Table22[[#This Row],[Multiple School Moves (3+)]],'Lookup Values'!$AI$1:$AJ$3,2,FALSE),"0")</f>
        <v>0</v>
      </c>
      <c r="CW108" s="127" t="str">
        <f>IFERROR(VLOOKUP(Table22[[#This Row],[Pregnancy]],'Lookup Values'!$AK$1:$AL$3,2,FALSE),"0")</f>
        <v>0</v>
      </c>
      <c r="CX108" s="127" t="str">
        <f>IFERROR(VLOOKUP(Table22[[#This Row],[Young Parent]],'Lookup Values'!$AM$1:$AN$3,2,FALSE),"0")</f>
        <v>0</v>
      </c>
      <c r="CY108" s="127" t="str">
        <f>IFERROR(VLOOKUP(Table22[[#This Row],[Young Carer]],'Lookup Values'!$AO$1:$AP$3,2,FALSE),"0")</f>
        <v>0</v>
      </c>
      <c r="CZ108" s="127" t="str">
        <f>IFERROR(VLOOKUP(Table22[[#This Row],[CAMHS Involvement]],'Lookup Values'!$AQ$1:$AR$3,2,FALSE),"0")</f>
        <v>0</v>
      </c>
      <c r="DA108" s="127" t="str">
        <f>IFERROR(VLOOKUP(Table22[[#This Row],[Health Condition]],'Lookup Values'!$AS$1:$AT$3,2,FALSE),"0")</f>
        <v>0</v>
      </c>
      <c r="DB108" s="127" t="str">
        <f>IFERROR(VLOOKUP(Table22[[#This Row],[Substance Misuse ]],'Lookup Values'!$AU$1:$AV$3,2,FALSE),"0")</f>
        <v>0</v>
      </c>
      <c r="DC108" s="127" t="str">
        <f>IFERROR(VLOOKUP(Table22[[#This Row],[YOT supervision]],'Lookup Values'!$AW$1:$AX$3,2,FALSE),"0")</f>
        <v>0</v>
      </c>
      <c r="DD108" s="127" t="str">
        <f>IFERROR(VLOOKUP(Table22[[#This Row],[Previous YOT supervision]],'Lookup Values'!$AY$1:$AZ$3,2,FALSE),"0")</f>
        <v>0</v>
      </c>
      <c r="DE108" s="127" t="str">
        <f>IFERROR(VLOOKUP(Table22[[#This Row],[Custody]],'Lookup Values'!$BA$1:$BB$3,2,FALSE),"0")</f>
        <v>0</v>
      </c>
      <c r="DF108" s="127" t="str">
        <f>IFERROR(VLOOKUP(Table22[[#This Row],[KS2 Eng &amp; Maths Ability Profile HAP/MAP/LAP]],'Lookup Values'!$BC$1:$BD$4,2,FALSE),"0")</f>
        <v>0</v>
      </c>
      <c r="DG108" s="127" t="str">
        <f>IFERROR(VLOOKUP(Table22[[#This Row],[Intended Post 16 Destination]],'Lookup Values'!$BG$1:$BH$12,2,FALSE),"0")</f>
        <v>0</v>
      </c>
      <c r="DH108" s="127" t="str">
        <f>IFERROR(VLOOKUP(Table22[[#This Row],[Application submitted (Y/N or number of applications)]],'Lookup Values'!$BI$1:$BJ$3,2,FALSE),"0")</f>
        <v>0</v>
      </c>
      <c r="DI108" s="127" t="str">
        <f>IFERROR(VLOOKUP(Table22[[#This Row],[Provider Name]],'Lookup Values'!$BK$1:$BL$3,2,FALSE),"0")</f>
        <v>0</v>
      </c>
      <c r="DJ108" s="112"/>
      <c r="DK108" s="127" t="str">
        <f>IFERROR(VLOOKUP(Table22[[#This Row],[Offer received (Y/N)]],'Lookup Values'!$BM$1:$BN$3,2,FALSE),"0")</f>
        <v>0</v>
      </c>
      <c r="DL108" s="127" t="str">
        <f>IFERROR(VLOOKUP(Table22[[#This Row],[Poor Behaviour / Attitude / Motivation]],'Lookup Values'!$BO$1:$BP$4,2,FALSE),"0")</f>
        <v>0</v>
      </c>
      <c r="DM108" s="127" t="str">
        <f>IFERROR(VLOOKUP(Table22[[#This Row],[Other known risk factors (1)]],'Lookup Values'!$BQ$1:$BR$10,2,FALSE),"0")</f>
        <v>0</v>
      </c>
      <c r="DN108" s="128" t="str">
        <f>IFERROR(VLOOKUP(Table22[[#This Row],[Other known risk factors (2)]],'Lookup Values'!$BQ$1:$BR$10,2,FALSE),"0")</f>
        <v>0</v>
      </c>
      <c r="DO108" s="127">
        <f>SUM(Table35[[#This Row],[Gender Score]:[Other known risk factors (2) Score]])</f>
        <v>0</v>
      </c>
      <c r="DP108" s="131" t="str">
        <f>CONCATENATE(Table22[[#This Row],[Generated RONI]],Table22[[#This Row],[School RONI]])</f>
        <v>Very Low</v>
      </c>
      <c r="DQ108" s="106"/>
      <c r="DR108" s="106"/>
      <c r="DS108" s="106"/>
      <c r="DT108" s="106"/>
      <c r="DU108" s="106"/>
      <c r="DV108" s="106"/>
      <c r="DW108" s="106"/>
      <c r="DX108" s="106"/>
      <c r="DY108" s="106"/>
      <c r="DZ108" s="106"/>
      <c r="EA108" s="106"/>
      <c r="EB108" s="106"/>
      <c r="EC108" s="106"/>
      <c r="ED108" s="106"/>
      <c r="EE108" s="106"/>
      <c r="EF108" s="106"/>
      <c r="EG108" s="106"/>
    </row>
    <row r="109" spans="1:137" ht="13" x14ac:dyDescent="0.3">
      <c r="A109" s="118"/>
      <c r="B109" s="126"/>
      <c r="C109" s="119"/>
      <c r="D109" s="119"/>
      <c r="E109" s="119"/>
      <c r="F109" s="119"/>
      <c r="G109" s="119"/>
      <c r="H109" s="120"/>
      <c r="I109" s="101"/>
      <c r="J109" s="121"/>
      <c r="K109" s="101"/>
      <c r="L109" s="101"/>
      <c r="M109" s="121"/>
      <c r="N109" s="120"/>
      <c r="O109" s="121"/>
      <c r="P109" s="140"/>
      <c r="Q109" s="140"/>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3"/>
      <c r="AS109" s="123"/>
      <c r="AT109" s="123"/>
      <c r="AU109" s="139" t="str">
        <f>VLOOKUP(Table35[[#This Row],[Risk Rating Score]],'Lookup Values'!$BS$1:$BT$34,2)</f>
        <v>Very Low</v>
      </c>
      <c r="AV109" s="101"/>
      <c r="AW109" s="139" t="str">
        <f>IFERROR(VLOOKUP(Table35[[#This Row],[RONI Match]],'Lookup Values'!$BU$2:$BV$26,2,FALSE),"")</f>
        <v/>
      </c>
      <c r="AX109" s="141"/>
      <c r="AY109" s="101"/>
      <c r="AZ109" s="123"/>
      <c r="BA109" s="119"/>
      <c r="BB109" s="119"/>
      <c r="BC109" s="119"/>
      <c r="BD109" s="119"/>
      <c r="BE109" s="119"/>
      <c r="BF109" s="119"/>
      <c r="BG109" s="119"/>
      <c r="BH109" s="119"/>
      <c r="BI109" s="122"/>
      <c r="BJ109" s="121"/>
      <c r="BK109" s="121"/>
      <c r="BL109" s="122"/>
      <c r="BM109" s="123"/>
      <c r="BN109" s="106"/>
      <c r="BO109" s="106"/>
      <c r="BP109" s="106"/>
      <c r="BQ109" s="106"/>
      <c r="BR109" s="106"/>
      <c r="BS109" s="106"/>
      <c r="BT109" s="106"/>
      <c r="BU109" s="106"/>
      <c r="BV109" s="106"/>
      <c r="BW109" s="106"/>
      <c r="BX109" s="106"/>
      <c r="BY109" s="106"/>
      <c r="BZ109" s="106"/>
      <c r="CA109" s="106"/>
      <c r="CB109" s="106"/>
      <c r="CC109" s="127" t="str">
        <f>IFERROR(VLOOKUP(Table22[[#This Row],[Gender]],'Lookup Values'!$A$1:$B$5,2,FALSE),"0")</f>
        <v>0</v>
      </c>
      <c r="CD109" s="112"/>
      <c r="CE109" s="127" t="str">
        <f>IFERROR(VLOOKUP(Table22[[#This Row],[Year Group]],'Lookup Values'!$C$1:$D$9,2,FALSE),"0")</f>
        <v>0</v>
      </c>
      <c r="CF109" s="127" t="str">
        <f>IFERROR(VLOOKUP(Table22[[#This Row],[School]],'Lookup Values'!$E$1:$E$22,2,FALSE),"0")</f>
        <v>0</v>
      </c>
      <c r="CG109" s="127" t="str">
        <f>IFERROR(VLOOKUP(Table22[[#This Row],[Attending PRU / AP]],'Lookup Values'!$G$1:$H$3,2,FALSE),"0")</f>
        <v>0</v>
      </c>
      <c r="CH109" s="127" t="str">
        <f>IFERROR(VLOOKUP(Table22[[#This Row],[EHE]],'Lookup Values'!$I$1:$J$3,2,FALSE),"0")</f>
        <v>0</v>
      </c>
      <c r="CI109" s="127" t="str">
        <f>IFERROR(VLOOKUP(Table22[[#This Row],[CME]],'Lookup Values'!$K$1:$L$3,2,FALSE),"0")</f>
        <v>0</v>
      </c>
      <c r="CJ109" s="129" t="str">
        <f>IFERROR(VLOOKUP(Table22[[#This Row],[Ethnicity]],'Ethnicity codes'!$H$1:$J$101,3,FALSE),"")</f>
        <v/>
      </c>
      <c r="CK109" s="127" t="str">
        <f>IFERROR(VLOOKUP(Table35[[#This Row],[Ethnicity2]],'Lookup Values'!$M$1:$N$23,2,FALSE),"0")</f>
        <v>0</v>
      </c>
      <c r="CL109" s="127" t="str">
        <f>IFERROR(VLOOKUP(Table35[[#This Row],[Ethnicity2]],'Lookup Values'!$O$1:$P$3,2,FALSE),"0")</f>
        <v>0</v>
      </c>
      <c r="CM109" s="127" t="str">
        <f>IFERROR(VLOOKUP(Table22[[#This Row],[EAL]],'Lookup Values'!$Q$1:$R$3,2,FALSE),"0")</f>
        <v>0</v>
      </c>
      <c r="CN109" s="127" t="str">
        <f>IFERROR(VLOOKUP(Table22[[#This Row],[SEND]],'Lookup Values'!$S$1:$T$6,2,FALSE),"0")</f>
        <v>0</v>
      </c>
      <c r="CO109" s="127" t="str">
        <f>IFERROR(VLOOKUP(Table22[[#This Row],[Pupil Premium]],'Lookup Values'!$U$1:$V$3,2,FALSE),"0")</f>
        <v>0</v>
      </c>
      <c r="CP109" s="127" t="str">
        <f>IFERROR(VLOOKUP(Table22[[#This Row],[LAC / Care Leaver]],'Lookup Values'!$W$1:$X$3,2,FALSE),"0")</f>
        <v>0</v>
      </c>
      <c r="CQ109" s="127" t="str">
        <f>IFERROR(VLOOKUP(Table22[[#This Row],[CP / CIN]],'Lookup Values'!$Y$1:$Z$3,2,FALSE),"0")</f>
        <v>0</v>
      </c>
      <c r="CR109" s="127" t="str">
        <f>IFERROR(VLOOKUP(Table22[[#This Row],[Early Help Referral]],'Lookup Values'!$Y$1:$Z$3,2,FALSE),"0")</f>
        <v>0</v>
      </c>
      <c r="CS109" s="127" t="str">
        <f>IFERROR(VLOOKUP(Table22[[#This Row],[Social Worker]],'Lookup Values'!$Y$1:$Z$3,2,FALSE),"0")</f>
        <v>0</v>
      </c>
      <c r="CT109" s="127" t="str">
        <f>IFERROR(VLOOKUP(Table22[[#This Row],[Exclusion]],'Lookup Values'!$AE$1:$AF$5,2,FALSE),"0")</f>
        <v>0</v>
      </c>
      <c r="CU109" s="127" t="str">
        <f>IFERROR(VLOOKUP(Table22[[#This Row],[Attendance / Absence (&lt;90% PA / &lt;50% SA)]],'Lookup Values'!$AG$1:$AH$4,2,FALSE),"0")</f>
        <v>0</v>
      </c>
      <c r="CV109" s="127" t="str">
        <f>IFERROR(VLOOKUP(Table22[[#This Row],[Multiple School Moves (3+)]],'Lookup Values'!$AI$1:$AJ$3,2,FALSE),"0")</f>
        <v>0</v>
      </c>
      <c r="CW109" s="127" t="str">
        <f>IFERROR(VLOOKUP(Table22[[#This Row],[Pregnancy]],'Lookup Values'!$AK$1:$AL$3,2,FALSE),"0")</f>
        <v>0</v>
      </c>
      <c r="CX109" s="127" t="str">
        <f>IFERROR(VLOOKUP(Table22[[#This Row],[Young Parent]],'Lookup Values'!$AM$1:$AN$3,2,FALSE),"0")</f>
        <v>0</v>
      </c>
      <c r="CY109" s="127" t="str">
        <f>IFERROR(VLOOKUP(Table22[[#This Row],[Young Carer]],'Lookup Values'!$AO$1:$AP$3,2,FALSE),"0")</f>
        <v>0</v>
      </c>
      <c r="CZ109" s="127" t="str">
        <f>IFERROR(VLOOKUP(Table22[[#This Row],[CAMHS Involvement]],'Lookup Values'!$AQ$1:$AR$3,2,FALSE),"0")</f>
        <v>0</v>
      </c>
      <c r="DA109" s="127" t="str">
        <f>IFERROR(VLOOKUP(Table22[[#This Row],[Health Condition]],'Lookup Values'!$AS$1:$AT$3,2,FALSE),"0")</f>
        <v>0</v>
      </c>
      <c r="DB109" s="127" t="str">
        <f>IFERROR(VLOOKUP(Table22[[#This Row],[Substance Misuse ]],'Lookup Values'!$AU$1:$AV$3,2,FALSE),"0")</f>
        <v>0</v>
      </c>
      <c r="DC109" s="127" t="str">
        <f>IFERROR(VLOOKUP(Table22[[#This Row],[YOT supervision]],'Lookup Values'!$AW$1:$AX$3,2,FALSE),"0")</f>
        <v>0</v>
      </c>
      <c r="DD109" s="127" t="str">
        <f>IFERROR(VLOOKUP(Table22[[#This Row],[Previous YOT supervision]],'Lookup Values'!$AY$1:$AZ$3,2,FALSE),"0")</f>
        <v>0</v>
      </c>
      <c r="DE109" s="127" t="str">
        <f>IFERROR(VLOOKUP(Table22[[#This Row],[Custody]],'Lookup Values'!$BA$1:$BB$3,2,FALSE),"0")</f>
        <v>0</v>
      </c>
      <c r="DF109" s="127" t="str">
        <f>IFERROR(VLOOKUP(Table22[[#This Row],[KS2 Eng &amp; Maths Ability Profile HAP/MAP/LAP]],'Lookup Values'!$BC$1:$BD$4,2,FALSE),"0")</f>
        <v>0</v>
      </c>
      <c r="DG109" s="127" t="str">
        <f>IFERROR(VLOOKUP(Table22[[#This Row],[Intended Post 16 Destination]],'Lookup Values'!$BG$1:$BH$12,2,FALSE),"0")</f>
        <v>0</v>
      </c>
      <c r="DH109" s="127" t="str">
        <f>IFERROR(VLOOKUP(Table22[[#This Row],[Application submitted (Y/N or number of applications)]],'Lookup Values'!$BI$1:$BJ$3,2,FALSE),"0")</f>
        <v>0</v>
      </c>
      <c r="DI109" s="127" t="str">
        <f>IFERROR(VLOOKUP(Table22[[#This Row],[Provider Name]],'Lookup Values'!$BK$1:$BL$3,2,FALSE),"0")</f>
        <v>0</v>
      </c>
      <c r="DJ109" s="112"/>
      <c r="DK109" s="127" t="str">
        <f>IFERROR(VLOOKUP(Table22[[#This Row],[Offer received (Y/N)]],'Lookup Values'!$BM$1:$BN$3,2,FALSE),"0")</f>
        <v>0</v>
      </c>
      <c r="DL109" s="127" t="str">
        <f>IFERROR(VLOOKUP(Table22[[#This Row],[Poor Behaviour / Attitude / Motivation]],'Lookup Values'!$BO$1:$BP$4,2,FALSE),"0")</f>
        <v>0</v>
      </c>
      <c r="DM109" s="127" t="str">
        <f>IFERROR(VLOOKUP(Table22[[#This Row],[Other known risk factors (1)]],'Lookup Values'!$BQ$1:$BR$10,2,FALSE),"0")</f>
        <v>0</v>
      </c>
      <c r="DN109" s="128" t="str">
        <f>IFERROR(VLOOKUP(Table22[[#This Row],[Other known risk factors (2)]],'Lookup Values'!$BQ$1:$BR$10,2,FALSE),"0")</f>
        <v>0</v>
      </c>
      <c r="DO109" s="127">
        <f>SUM(Table35[[#This Row],[Gender Score]:[Other known risk factors (2) Score]])</f>
        <v>0</v>
      </c>
      <c r="DP109" s="131" t="str">
        <f>CONCATENATE(Table22[[#This Row],[Generated RONI]],Table22[[#This Row],[School RONI]])</f>
        <v>Very Low</v>
      </c>
      <c r="DQ109" s="106"/>
      <c r="DR109" s="106"/>
      <c r="DS109" s="106"/>
      <c r="DT109" s="106"/>
      <c r="DU109" s="106"/>
      <c r="DV109" s="106"/>
      <c r="DW109" s="106"/>
      <c r="DX109" s="106"/>
      <c r="DY109" s="106"/>
      <c r="DZ109" s="106"/>
      <c r="EA109" s="106"/>
      <c r="EB109" s="106"/>
      <c r="EC109" s="106"/>
      <c r="ED109" s="106"/>
      <c r="EE109" s="106"/>
      <c r="EF109" s="106"/>
      <c r="EG109" s="106"/>
    </row>
    <row r="110" spans="1:137" ht="13" x14ac:dyDescent="0.3">
      <c r="A110" s="118"/>
      <c r="B110" s="126"/>
      <c r="C110" s="119"/>
      <c r="D110" s="119"/>
      <c r="E110" s="119"/>
      <c r="F110" s="119"/>
      <c r="G110" s="119"/>
      <c r="H110" s="120"/>
      <c r="I110" s="101"/>
      <c r="J110" s="121"/>
      <c r="K110" s="101"/>
      <c r="L110" s="101"/>
      <c r="M110" s="121"/>
      <c r="N110" s="120"/>
      <c r="O110" s="121"/>
      <c r="P110" s="140"/>
      <c r="Q110" s="140"/>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3"/>
      <c r="AS110" s="123"/>
      <c r="AT110" s="123"/>
      <c r="AU110" s="139" t="str">
        <f>VLOOKUP(Table35[[#This Row],[Risk Rating Score]],'Lookup Values'!$BS$1:$BT$34,2)</f>
        <v>Very Low</v>
      </c>
      <c r="AV110" s="101"/>
      <c r="AW110" s="139" t="str">
        <f>IFERROR(VLOOKUP(Table35[[#This Row],[RONI Match]],'Lookup Values'!$BU$2:$BV$26,2,FALSE),"")</f>
        <v/>
      </c>
      <c r="AX110" s="141"/>
      <c r="AY110" s="101"/>
      <c r="AZ110" s="123"/>
      <c r="BA110" s="119"/>
      <c r="BB110" s="119"/>
      <c r="BC110" s="119"/>
      <c r="BD110" s="119"/>
      <c r="BE110" s="119"/>
      <c r="BF110" s="119"/>
      <c r="BG110" s="119"/>
      <c r="BH110" s="119"/>
      <c r="BI110" s="122"/>
      <c r="BJ110" s="121"/>
      <c r="BK110" s="121"/>
      <c r="BL110" s="122"/>
      <c r="BM110" s="123"/>
      <c r="BN110" s="106"/>
      <c r="BO110" s="106"/>
      <c r="BP110" s="106"/>
      <c r="BQ110" s="106"/>
      <c r="BR110" s="106"/>
      <c r="BS110" s="106"/>
      <c r="BT110" s="106"/>
      <c r="BU110" s="106"/>
      <c r="BV110" s="106"/>
      <c r="BW110" s="106"/>
      <c r="BX110" s="106"/>
      <c r="BY110" s="106"/>
      <c r="BZ110" s="106"/>
      <c r="CA110" s="106"/>
      <c r="CB110" s="106"/>
      <c r="CC110" s="127" t="str">
        <f>IFERROR(VLOOKUP(Table22[[#This Row],[Gender]],'Lookup Values'!$A$1:$B$5,2,FALSE),"0")</f>
        <v>0</v>
      </c>
      <c r="CD110" s="112"/>
      <c r="CE110" s="127" t="str">
        <f>IFERROR(VLOOKUP(Table22[[#This Row],[Year Group]],'Lookup Values'!$C$1:$D$9,2,FALSE),"0")</f>
        <v>0</v>
      </c>
      <c r="CF110" s="127" t="str">
        <f>IFERROR(VLOOKUP(Table22[[#This Row],[School]],'Lookup Values'!$E$1:$E$22,2,FALSE),"0")</f>
        <v>0</v>
      </c>
      <c r="CG110" s="127" t="str">
        <f>IFERROR(VLOOKUP(Table22[[#This Row],[Attending PRU / AP]],'Lookup Values'!$G$1:$H$3,2,FALSE),"0")</f>
        <v>0</v>
      </c>
      <c r="CH110" s="127" t="str">
        <f>IFERROR(VLOOKUP(Table22[[#This Row],[EHE]],'Lookup Values'!$I$1:$J$3,2,FALSE),"0")</f>
        <v>0</v>
      </c>
      <c r="CI110" s="127" t="str">
        <f>IFERROR(VLOOKUP(Table22[[#This Row],[CME]],'Lookup Values'!$K$1:$L$3,2,FALSE),"0")</f>
        <v>0</v>
      </c>
      <c r="CJ110" s="129" t="str">
        <f>IFERROR(VLOOKUP(Table22[[#This Row],[Ethnicity]],'Ethnicity codes'!$H$1:$J$101,3,FALSE),"")</f>
        <v/>
      </c>
      <c r="CK110" s="127" t="str">
        <f>IFERROR(VLOOKUP(Table35[[#This Row],[Ethnicity2]],'Lookup Values'!$M$1:$N$23,2,FALSE),"0")</f>
        <v>0</v>
      </c>
      <c r="CL110" s="127" t="str">
        <f>IFERROR(VLOOKUP(Table35[[#This Row],[Ethnicity2]],'Lookup Values'!$O$1:$P$3,2,FALSE),"0")</f>
        <v>0</v>
      </c>
      <c r="CM110" s="127" t="str">
        <f>IFERROR(VLOOKUP(Table22[[#This Row],[EAL]],'Lookup Values'!$Q$1:$R$3,2,FALSE),"0")</f>
        <v>0</v>
      </c>
      <c r="CN110" s="127" t="str">
        <f>IFERROR(VLOOKUP(Table22[[#This Row],[SEND]],'Lookup Values'!$S$1:$T$6,2,FALSE),"0")</f>
        <v>0</v>
      </c>
      <c r="CO110" s="127" t="str">
        <f>IFERROR(VLOOKUP(Table22[[#This Row],[Pupil Premium]],'Lookup Values'!$U$1:$V$3,2,FALSE),"0")</f>
        <v>0</v>
      </c>
      <c r="CP110" s="127" t="str">
        <f>IFERROR(VLOOKUP(Table22[[#This Row],[LAC / Care Leaver]],'Lookup Values'!$W$1:$X$3,2,FALSE),"0")</f>
        <v>0</v>
      </c>
      <c r="CQ110" s="127" t="str">
        <f>IFERROR(VLOOKUP(Table22[[#This Row],[CP / CIN]],'Lookup Values'!$Y$1:$Z$3,2,FALSE),"0")</f>
        <v>0</v>
      </c>
      <c r="CR110" s="127" t="str">
        <f>IFERROR(VLOOKUP(Table22[[#This Row],[Early Help Referral]],'Lookup Values'!$Y$1:$Z$3,2,FALSE),"0")</f>
        <v>0</v>
      </c>
      <c r="CS110" s="127" t="str">
        <f>IFERROR(VLOOKUP(Table22[[#This Row],[Social Worker]],'Lookup Values'!$Y$1:$Z$3,2,FALSE),"0")</f>
        <v>0</v>
      </c>
      <c r="CT110" s="127" t="str">
        <f>IFERROR(VLOOKUP(Table22[[#This Row],[Exclusion]],'Lookup Values'!$AE$1:$AF$5,2,FALSE),"0")</f>
        <v>0</v>
      </c>
      <c r="CU110" s="127" t="str">
        <f>IFERROR(VLOOKUP(Table22[[#This Row],[Attendance / Absence (&lt;90% PA / &lt;50% SA)]],'Lookup Values'!$AG$1:$AH$4,2,FALSE),"0")</f>
        <v>0</v>
      </c>
      <c r="CV110" s="127" t="str">
        <f>IFERROR(VLOOKUP(Table22[[#This Row],[Multiple School Moves (3+)]],'Lookup Values'!$AI$1:$AJ$3,2,FALSE),"0")</f>
        <v>0</v>
      </c>
      <c r="CW110" s="127" t="str">
        <f>IFERROR(VLOOKUP(Table22[[#This Row],[Pregnancy]],'Lookup Values'!$AK$1:$AL$3,2,FALSE),"0")</f>
        <v>0</v>
      </c>
      <c r="CX110" s="127" t="str">
        <f>IFERROR(VLOOKUP(Table22[[#This Row],[Young Parent]],'Lookup Values'!$AM$1:$AN$3,2,FALSE),"0")</f>
        <v>0</v>
      </c>
      <c r="CY110" s="127" t="str">
        <f>IFERROR(VLOOKUP(Table22[[#This Row],[Young Carer]],'Lookup Values'!$AO$1:$AP$3,2,FALSE),"0")</f>
        <v>0</v>
      </c>
      <c r="CZ110" s="127" t="str">
        <f>IFERROR(VLOOKUP(Table22[[#This Row],[CAMHS Involvement]],'Lookup Values'!$AQ$1:$AR$3,2,FALSE),"0")</f>
        <v>0</v>
      </c>
      <c r="DA110" s="127" t="str">
        <f>IFERROR(VLOOKUP(Table22[[#This Row],[Health Condition]],'Lookup Values'!$AS$1:$AT$3,2,FALSE),"0")</f>
        <v>0</v>
      </c>
      <c r="DB110" s="127" t="str">
        <f>IFERROR(VLOOKUP(Table22[[#This Row],[Substance Misuse ]],'Lookup Values'!$AU$1:$AV$3,2,FALSE),"0")</f>
        <v>0</v>
      </c>
      <c r="DC110" s="127" t="str">
        <f>IFERROR(VLOOKUP(Table22[[#This Row],[YOT supervision]],'Lookup Values'!$AW$1:$AX$3,2,FALSE),"0")</f>
        <v>0</v>
      </c>
      <c r="DD110" s="127" t="str">
        <f>IFERROR(VLOOKUP(Table22[[#This Row],[Previous YOT supervision]],'Lookup Values'!$AY$1:$AZ$3,2,FALSE),"0")</f>
        <v>0</v>
      </c>
      <c r="DE110" s="127" t="str">
        <f>IFERROR(VLOOKUP(Table22[[#This Row],[Custody]],'Lookup Values'!$BA$1:$BB$3,2,FALSE),"0")</f>
        <v>0</v>
      </c>
      <c r="DF110" s="127" t="str">
        <f>IFERROR(VLOOKUP(Table22[[#This Row],[KS2 Eng &amp; Maths Ability Profile HAP/MAP/LAP]],'Lookup Values'!$BC$1:$BD$4,2,FALSE),"0")</f>
        <v>0</v>
      </c>
      <c r="DG110" s="127" t="str">
        <f>IFERROR(VLOOKUP(Table22[[#This Row],[Intended Post 16 Destination]],'Lookup Values'!$BG$1:$BH$12,2,FALSE),"0")</f>
        <v>0</v>
      </c>
      <c r="DH110" s="127" t="str">
        <f>IFERROR(VLOOKUP(Table22[[#This Row],[Application submitted (Y/N or number of applications)]],'Lookup Values'!$BI$1:$BJ$3,2,FALSE),"0")</f>
        <v>0</v>
      </c>
      <c r="DI110" s="127" t="str">
        <f>IFERROR(VLOOKUP(Table22[[#This Row],[Provider Name]],'Lookup Values'!$BK$1:$BL$3,2,FALSE),"0")</f>
        <v>0</v>
      </c>
      <c r="DJ110" s="112"/>
      <c r="DK110" s="127" t="str">
        <f>IFERROR(VLOOKUP(Table22[[#This Row],[Offer received (Y/N)]],'Lookup Values'!$BM$1:$BN$3,2,FALSE),"0")</f>
        <v>0</v>
      </c>
      <c r="DL110" s="127" t="str">
        <f>IFERROR(VLOOKUP(Table22[[#This Row],[Poor Behaviour / Attitude / Motivation]],'Lookup Values'!$BO$1:$BP$4,2,FALSE),"0")</f>
        <v>0</v>
      </c>
      <c r="DM110" s="127" t="str">
        <f>IFERROR(VLOOKUP(Table22[[#This Row],[Other known risk factors (1)]],'Lookup Values'!$BQ$1:$BR$10,2,FALSE),"0")</f>
        <v>0</v>
      </c>
      <c r="DN110" s="128" t="str">
        <f>IFERROR(VLOOKUP(Table22[[#This Row],[Other known risk factors (2)]],'Lookup Values'!$BQ$1:$BR$10,2,FALSE),"0")</f>
        <v>0</v>
      </c>
      <c r="DO110" s="127">
        <f>SUM(Table35[[#This Row],[Gender Score]:[Other known risk factors (2) Score]])</f>
        <v>0</v>
      </c>
      <c r="DP110" s="131" t="str">
        <f>CONCATENATE(Table22[[#This Row],[Generated RONI]],Table22[[#This Row],[School RONI]])</f>
        <v>Very Low</v>
      </c>
      <c r="DQ110" s="106"/>
      <c r="DR110" s="106"/>
      <c r="DS110" s="106"/>
      <c r="DT110" s="106"/>
      <c r="DU110" s="106"/>
      <c r="DV110" s="106"/>
      <c r="DW110" s="106"/>
      <c r="DX110" s="106"/>
      <c r="DY110" s="106"/>
      <c r="DZ110" s="106"/>
      <c r="EA110" s="106"/>
      <c r="EB110" s="106"/>
      <c r="EC110" s="106"/>
      <c r="ED110" s="106"/>
      <c r="EE110" s="106"/>
      <c r="EF110" s="106"/>
      <c r="EG110" s="106"/>
    </row>
    <row r="111" spans="1:137" ht="13" x14ac:dyDescent="0.3">
      <c r="A111" s="118"/>
      <c r="B111" s="126"/>
      <c r="C111" s="119"/>
      <c r="D111" s="119"/>
      <c r="E111" s="119"/>
      <c r="F111" s="119"/>
      <c r="G111" s="119"/>
      <c r="H111" s="120"/>
      <c r="I111" s="101"/>
      <c r="J111" s="121"/>
      <c r="K111" s="101"/>
      <c r="L111" s="101"/>
      <c r="M111" s="121"/>
      <c r="N111" s="120"/>
      <c r="O111" s="121"/>
      <c r="P111" s="140"/>
      <c r="Q111" s="140"/>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3"/>
      <c r="AS111" s="123"/>
      <c r="AT111" s="123"/>
      <c r="AU111" s="139" t="str">
        <f>VLOOKUP(Table35[[#This Row],[Risk Rating Score]],'Lookup Values'!$BS$1:$BT$34,2)</f>
        <v>Very Low</v>
      </c>
      <c r="AV111" s="101"/>
      <c r="AW111" s="139" t="str">
        <f>IFERROR(VLOOKUP(Table35[[#This Row],[RONI Match]],'Lookup Values'!$BU$2:$BV$26,2,FALSE),"")</f>
        <v/>
      </c>
      <c r="AX111" s="141"/>
      <c r="AY111" s="101"/>
      <c r="AZ111" s="123"/>
      <c r="BA111" s="119"/>
      <c r="BB111" s="119"/>
      <c r="BC111" s="119"/>
      <c r="BD111" s="119"/>
      <c r="BE111" s="119"/>
      <c r="BF111" s="119"/>
      <c r="BG111" s="119"/>
      <c r="BH111" s="119"/>
      <c r="BI111" s="122"/>
      <c r="BJ111" s="121"/>
      <c r="BK111" s="121"/>
      <c r="BL111" s="122"/>
      <c r="BM111" s="123"/>
      <c r="BN111" s="106"/>
      <c r="BO111" s="106"/>
      <c r="BP111" s="106"/>
      <c r="BQ111" s="106"/>
      <c r="BR111" s="106"/>
      <c r="BS111" s="106"/>
      <c r="BT111" s="106"/>
      <c r="BU111" s="106"/>
      <c r="BV111" s="106"/>
      <c r="BW111" s="106"/>
      <c r="BX111" s="106"/>
      <c r="BY111" s="106"/>
      <c r="BZ111" s="106"/>
      <c r="CA111" s="106"/>
      <c r="CB111" s="106"/>
      <c r="CC111" s="127" t="str">
        <f>IFERROR(VLOOKUP(Table22[[#This Row],[Gender]],'Lookup Values'!$A$1:$B$5,2,FALSE),"0")</f>
        <v>0</v>
      </c>
      <c r="CD111" s="112"/>
      <c r="CE111" s="127" t="str">
        <f>IFERROR(VLOOKUP(Table22[[#This Row],[Year Group]],'Lookup Values'!$C$1:$D$9,2,FALSE),"0")</f>
        <v>0</v>
      </c>
      <c r="CF111" s="127" t="str">
        <f>IFERROR(VLOOKUP(Table22[[#This Row],[School]],'Lookup Values'!$E$1:$E$22,2,FALSE),"0")</f>
        <v>0</v>
      </c>
      <c r="CG111" s="127" t="str">
        <f>IFERROR(VLOOKUP(Table22[[#This Row],[Attending PRU / AP]],'Lookup Values'!$G$1:$H$3,2,FALSE),"0")</f>
        <v>0</v>
      </c>
      <c r="CH111" s="127" t="str">
        <f>IFERROR(VLOOKUP(Table22[[#This Row],[EHE]],'Lookup Values'!$I$1:$J$3,2,FALSE),"0")</f>
        <v>0</v>
      </c>
      <c r="CI111" s="127" t="str">
        <f>IFERROR(VLOOKUP(Table22[[#This Row],[CME]],'Lookup Values'!$K$1:$L$3,2,FALSE),"0")</f>
        <v>0</v>
      </c>
      <c r="CJ111" s="129" t="str">
        <f>IFERROR(VLOOKUP(Table22[[#This Row],[Ethnicity]],'Ethnicity codes'!$H$1:$J$101,3,FALSE),"")</f>
        <v/>
      </c>
      <c r="CK111" s="127" t="str">
        <f>IFERROR(VLOOKUP(Table35[[#This Row],[Ethnicity2]],'Lookup Values'!$M$1:$N$23,2,FALSE),"0")</f>
        <v>0</v>
      </c>
      <c r="CL111" s="127" t="str">
        <f>IFERROR(VLOOKUP(Table35[[#This Row],[Ethnicity2]],'Lookup Values'!$O$1:$P$3,2,FALSE),"0")</f>
        <v>0</v>
      </c>
      <c r="CM111" s="127" t="str">
        <f>IFERROR(VLOOKUP(Table22[[#This Row],[EAL]],'Lookup Values'!$Q$1:$R$3,2,FALSE),"0")</f>
        <v>0</v>
      </c>
      <c r="CN111" s="127" t="str">
        <f>IFERROR(VLOOKUP(Table22[[#This Row],[SEND]],'Lookup Values'!$S$1:$T$6,2,FALSE),"0")</f>
        <v>0</v>
      </c>
      <c r="CO111" s="127" t="str">
        <f>IFERROR(VLOOKUP(Table22[[#This Row],[Pupil Premium]],'Lookup Values'!$U$1:$V$3,2,FALSE),"0")</f>
        <v>0</v>
      </c>
      <c r="CP111" s="127" t="str">
        <f>IFERROR(VLOOKUP(Table22[[#This Row],[LAC / Care Leaver]],'Lookup Values'!$W$1:$X$3,2,FALSE),"0")</f>
        <v>0</v>
      </c>
      <c r="CQ111" s="127" t="str">
        <f>IFERROR(VLOOKUP(Table22[[#This Row],[CP / CIN]],'Lookup Values'!$Y$1:$Z$3,2,FALSE),"0")</f>
        <v>0</v>
      </c>
      <c r="CR111" s="127" t="str">
        <f>IFERROR(VLOOKUP(Table22[[#This Row],[Early Help Referral]],'Lookup Values'!$Y$1:$Z$3,2,FALSE),"0")</f>
        <v>0</v>
      </c>
      <c r="CS111" s="127" t="str">
        <f>IFERROR(VLOOKUP(Table22[[#This Row],[Social Worker]],'Lookup Values'!$Y$1:$Z$3,2,FALSE),"0")</f>
        <v>0</v>
      </c>
      <c r="CT111" s="127" t="str">
        <f>IFERROR(VLOOKUP(Table22[[#This Row],[Exclusion]],'Lookup Values'!$AE$1:$AF$5,2,FALSE),"0")</f>
        <v>0</v>
      </c>
      <c r="CU111" s="127" t="str">
        <f>IFERROR(VLOOKUP(Table22[[#This Row],[Attendance / Absence (&lt;90% PA / &lt;50% SA)]],'Lookup Values'!$AG$1:$AH$4,2,FALSE),"0")</f>
        <v>0</v>
      </c>
      <c r="CV111" s="127" t="str">
        <f>IFERROR(VLOOKUP(Table22[[#This Row],[Multiple School Moves (3+)]],'Lookup Values'!$AI$1:$AJ$3,2,FALSE),"0")</f>
        <v>0</v>
      </c>
      <c r="CW111" s="127" t="str">
        <f>IFERROR(VLOOKUP(Table22[[#This Row],[Pregnancy]],'Lookup Values'!$AK$1:$AL$3,2,FALSE),"0")</f>
        <v>0</v>
      </c>
      <c r="CX111" s="127" t="str">
        <f>IFERROR(VLOOKUP(Table22[[#This Row],[Young Parent]],'Lookup Values'!$AM$1:$AN$3,2,FALSE),"0")</f>
        <v>0</v>
      </c>
      <c r="CY111" s="127" t="str">
        <f>IFERROR(VLOOKUP(Table22[[#This Row],[Young Carer]],'Lookup Values'!$AO$1:$AP$3,2,FALSE),"0")</f>
        <v>0</v>
      </c>
      <c r="CZ111" s="127" t="str">
        <f>IFERROR(VLOOKUP(Table22[[#This Row],[CAMHS Involvement]],'Lookup Values'!$AQ$1:$AR$3,2,FALSE),"0")</f>
        <v>0</v>
      </c>
      <c r="DA111" s="127" t="str">
        <f>IFERROR(VLOOKUP(Table22[[#This Row],[Health Condition]],'Lookup Values'!$AS$1:$AT$3,2,FALSE),"0")</f>
        <v>0</v>
      </c>
      <c r="DB111" s="127" t="str">
        <f>IFERROR(VLOOKUP(Table22[[#This Row],[Substance Misuse ]],'Lookup Values'!$AU$1:$AV$3,2,FALSE),"0")</f>
        <v>0</v>
      </c>
      <c r="DC111" s="127" t="str">
        <f>IFERROR(VLOOKUP(Table22[[#This Row],[YOT supervision]],'Lookup Values'!$AW$1:$AX$3,2,FALSE),"0")</f>
        <v>0</v>
      </c>
      <c r="DD111" s="127" t="str">
        <f>IFERROR(VLOOKUP(Table22[[#This Row],[Previous YOT supervision]],'Lookup Values'!$AY$1:$AZ$3,2,FALSE),"0")</f>
        <v>0</v>
      </c>
      <c r="DE111" s="127" t="str">
        <f>IFERROR(VLOOKUP(Table22[[#This Row],[Custody]],'Lookup Values'!$BA$1:$BB$3,2,FALSE),"0")</f>
        <v>0</v>
      </c>
      <c r="DF111" s="127" t="str">
        <f>IFERROR(VLOOKUP(Table22[[#This Row],[KS2 Eng &amp; Maths Ability Profile HAP/MAP/LAP]],'Lookup Values'!$BC$1:$BD$4,2,FALSE),"0")</f>
        <v>0</v>
      </c>
      <c r="DG111" s="127" t="str">
        <f>IFERROR(VLOOKUP(Table22[[#This Row],[Intended Post 16 Destination]],'Lookup Values'!$BG$1:$BH$12,2,FALSE),"0")</f>
        <v>0</v>
      </c>
      <c r="DH111" s="127" t="str">
        <f>IFERROR(VLOOKUP(Table22[[#This Row],[Application submitted (Y/N or number of applications)]],'Lookup Values'!$BI$1:$BJ$3,2,FALSE),"0")</f>
        <v>0</v>
      </c>
      <c r="DI111" s="127" t="str">
        <f>IFERROR(VLOOKUP(Table22[[#This Row],[Provider Name]],'Lookup Values'!$BK$1:$BL$3,2,FALSE),"0")</f>
        <v>0</v>
      </c>
      <c r="DJ111" s="112"/>
      <c r="DK111" s="127" t="str">
        <f>IFERROR(VLOOKUP(Table22[[#This Row],[Offer received (Y/N)]],'Lookup Values'!$BM$1:$BN$3,2,FALSE),"0")</f>
        <v>0</v>
      </c>
      <c r="DL111" s="127" t="str">
        <f>IFERROR(VLOOKUP(Table22[[#This Row],[Poor Behaviour / Attitude / Motivation]],'Lookup Values'!$BO$1:$BP$4,2,FALSE),"0")</f>
        <v>0</v>
      </c>
      <c r="DM111" s="127" t="str">
        <f>IFERROR(VLOOKUP(Table22[[#This Row],[Other known risk factors (1)]],'Lookup Values'!$BQ$1:$BR$10,2,FALSE),"0")</f>
        <v>0</v>
      </c>
      <c r="DN111" s="128" t="str">
        <f>IFERROR(VLOOKUP(Table22[[#This Row],[Other known risk factors (2)]],'Lookup Values'!$BQ$1:$BR$10,2,FALSE),"0")</f>
        <v>0</v>
      </c>
      <c r="DO111" s="127">
        <f>SUM(Table35[[#This Row],[Gender Score]:[Other known risk factors (2) Score]])</f>
        <v>0</v>
      </c>
      <c r="DP111" s="131" t="str">
        <f>CONCATENATE(Table22[[#This Row],[Generated RONI]],Table22[[#This Row],[School RONI]])</f>
        <v>Very Low</v>
      </c>
      <c r="DQ111" s="106"/>
      <c r="DR111" s="106"/>
      <c r="DS111" s="106"/>
      <c r="DT111" s="106"/>
      <c r="DU111" s="106"/>
      <c r="DV111" s="106"/>
      <c r="DW111" s="106"/>
      <c r="DX111" s="106"/>
      <c r="DY111" s="106"/>
      <c r="DZ111" s="106"/>
      <c r="EA111" s="106"/>
      <c r="EB111" s="106"/>
      <c r="EC111" s="106"/>
      <c r="ED111" s="106"/>
      <c r="EE111" s="106"/>
      <c r="EF111" s="106"/>
      <c r="EG111" s="106"/>
    </row>
    <row r="112" spans="1:137" ht="13" x14ac:dyDescent="0.3">
      <c r="A112" s="118"/>
      <c r="B112" s="126"/>
      <c r="C112" s="119"/>
      <c r="D112" s="119"/>
      <c r="E112" s="119"/>
      <c r="F112" s="119"/>
      <c r="G112" s="119"/>
      <c r="H112" s="120"/>
      <c r="I112" s="101"/>
      <c r="J112" s="121"/>
      <c r="K112" s="101"/>
      <c r="L112" s="101"/>
      <c r="M112" s="121"/>
      <c r="N112" s="120"/>
      <c r="O112" s="121"/>
      <c r="P112" s="140"/>
      <c r="Q112" s="140"/>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3"/>
      <c r="AS112" s="123"/>
      <c r="AT112" s="123"/>
      <c r="AU112" s="139" t="str">
        <f>VLOOKUP(Table35[[#This Row],[Risk Rating Score]],'Lookup Values'!$BS$1:$BT$34,2)</f>
        <v>Very Low</v>
      </c>
      <c r="AV112" s="101"/>
      <c r="AW112" s="139" t="str">
        <f>IFERROR(VLOOKUP(Table35[[#This Row],[RONI Match]],'Lookup Values'!$BU$2:$BV$26,2,FALSE),"")</f>
        <v/>
      </c>
      <c r="AX112" s="141"/>
      <c r="AY112" s="101"/>
      <c r="AZ112" s="123"/>
      <c r="BA112" s="119"/>
      <c r="BB112" s="119"/>
      <c r="BC112" s="119"/>
      <c r="BD112" s="119"/>
      <c r="BE112" s="119"/>
      <c r="BF112" s="119"/>
      <c r="BG112" s="119"/>
      <c r="BH112" s="119"/>
      <c r="BI112" s="122"/>
      <c r="BJ112" s="121"/>
      <c r="BK112" s="121"/>
      <c r="BL112" s="122"/>
      <c r="BM112" s="123"/>
      <c r="BN112" s="106"/>
      <c r="BO112" s="106"/>
      <c r="BP112" s="106"/>
      <c r="BQ112" s="106"/>
      <c r="BR112" s="106"/>
      <c r="BS112" s="106"/>
      <c r="BT112" s="106"/>
      <c r="BU112" s="106"/>
      <c r="BV112" s="106"/>
      <c r="BW112" s="106"/>
      <c r="BX112" s="106"/>
      <c r="BY112" s="106"/>
      <c r="BZ112" s="106"/>
      <c r="CA112" s="106"/>
      <c r="CB112" s="106"/>
      <c r="CC112" s="127" t="str">
        <f>IFERROR(VLOOKUP(Table22[[#This Row],[Gender]],'Lookup Values'!$A$1:$B$5,2,FALSE),"0")</f>
        <v>0</v>
      </c>
      <c r="CD112" s="112"/>
      <c r="CE112" s="127" t="str">
        <f>IFERROR(VLOOKUP(Table22[[#This Row],[Year Group]],'Lookup Values'!$C$1:$D$9,2,FALSE),"0")</f>
        <v>0</v>
      </c>
      <c r="CF112" s="127" t="str">
        <f>IFERROR(VLOOKUP(Table22[[#This Row],[School]],'Lookup Values'!$E$1:$E$22,2,FALSE),"0")</f>
        <v>0</v>
      </c>
      <c r="CG112" s="127" t="str">
        <f>IFERROR(VLOOKUP(Table22[[#This Row],[Attending PRU / AP]],'Lookup Values'!$G$1:$H$3,2,FALSE),"0")</f>
        <v>0</v>
      </c>
      <c r="CH112" s="127" t="str">
        <f>IFERROR(VLOOKUP(Table22[[#This Row],[EHE]],'Lookup Values'!$I$1:$J$3,2,FALSE),"0")</f>
        <v>0</v>
      </c>
      <c r="CI112" s="127" t="str">
        <f>IFERROR(VLOOKUP(Table22[[#This Row],[CME]],'Lookup Values'!$K$1:$L$3,2,FALSE),"0")</f>
        <v>0</v>
      </c>
      <c r="CJ112" s="129" t="str">
        <f>IFERROR(VLOOKUP(Table22[[#This Row],[Ethnicity]],'Ethnicity codes'!$H$1:$J$101,3,FALSE),"")</f>
        <v/>
      </c>
      <c r="CK112" s="127" t="str">
        <f>IFERROR(VLOOKUP(Table35[[#This Row],[Ethnicity2]],'Lookup Values'!$M$1:$N$23,2,FALSE),"0")</f>
        <v>0</v>
      </c>
      <c r="CL112" s="127" t="str">
        <f>IFERROR(VLOOKUP(Table35[[#This Row],[Ethnicity2]],'Lookup Values'!$O$1:$P$3,2,FALSE),"0")</f>
        <v>0</v>
      </c>
      <c r="CM112" s="127" t="str">
        <f>IFERROR(VLOOKUP(Table22[[#This Row],[EAL]],'Lookup Values'!$Q$1:$R$3,2,FALSE),"0")</f>
        <v>0</v>
      </c>
      <c r="CN112" s="127" t="str">
        <f>IFERROR(VLOOKUP(Table22[[#This Row],[SEND]],'Lookup Values'!$S$1:$T$6,2,FALSE),"0")</f>
        <v>0</v>
      </c>
      <c r="CO112" s="127" t="str">
        <f>IFERROR(VLOOKUP(Table22[[#This Row],[Pupil Premium]],'Lookup Values'!$U$1:$V$3,2,FALSE),"0")</f>
        <v>0</v>
      </c>
      <c r="CP112" s="127" t="str">
        <f>IFERROR(VLOOKUP(Table22[[#This Row],[LAC / Care Leaver]],'Lookup Values'!$W$1:$X$3,2,FALSE),"0")</f>
        <v>0</v>
      </c>
      <c r="CQ112" s="127" t="str">
        <f>IFERROR(VLOOKUP(Table22[[#This Row],[CP / CIN]],'Lookup Values'!$Y$1:$Z$3,2,FALSE),"0")</f>
        <v>0</v>
      </c>
      <c r="CR112" s="127" t="str">
        <f>IFERROR(VLOOKUP(Table22[[#This Row],[Early Help Referral]],'Lookup Values'!$Y$1:$Z$3,2,FALSE),"0")</f>
        <v>0</v>
      </c>
      <c r="CS112" s="127" t="str">
        <f>IFERROR(VLOOKUP(Table22[[#This Row],[Social Worker]],'Lookup Values'!$Y$1:$Z$3,2,FALSE),"0")</f>
        <v>0</v>
      </c>
      <c r="CT112" s="127" t="str">
        <f>IFERROR(VLOOKUP(Table22[[#This Row],[Exclusion]],'Lookup Values'!$AE$1:$AF$5,2,FALSE),"0")</f>
        <v>0</v>
      </c>
      <c r="CU112" s="127" t="str">
        <f>IFERROR(VLOOKUP(Table22[[#This Row],[Attendance / Absence (&lt;90% PA / &lt;50% SA)]],'Lookup Values'!$AG$1:$AH$4,2,FALSE),"0")</f>
        <v>0</v>
      </c>
      <c r="CV112" s="127" t="str">
        <f>IFERROR(VLOOKUP(Table22[[#This Row],[Multiple School Moves (3+)]],'Lookup Values'!$AI$1:$AJ$3,2,FALSE),"0")</f>
        <v>0</v>
      </c>
      <c r="CW112" s="127" t="str">
        <f>IFERROR(VLOOKUP(Table22[[#This Row],[Pregnancy]],'Lookup Values'!$AK$1:$AL$3,2,FALSE),"0")</f>
        <v>0</v>
      </c>
      <c r="CX112" s="127" t="str">
        <f>IFERROR(VLOOKUP(Table22[[#This Row],[Young Parent]],'Lookup Values'!$AM$1:$AN$3,2,FALSE),"0")</f>
        <v>0</v>
      </c>
      <c r="CY112" s="127" t="str">
        <f>IFERROR(VLOOKUP(Table22[[#This Row],[Young Carer]],'Lookup Values'!$AO$1:$AP$3,2,FALSE),"0")</f>
        <v>0</v>
      </c>
      <c r="CZ112" s="127" t="str">
        <f>IFERROR(VLOOKUP(Table22[[#This Row],[CAMHS Involvement]],'Lookup Values'!$AQ$1:$AR$3,2,FALSE),"0")</f>
        <v>0</v>
      </c>
      <c r="DA112" s="127" t="str">
        <f>IFERROR(VLOOKUP(Table22[[#This Row],[Health Condition]],'Lookup Values'!$AS$1:$AT$3,2,FALSE),"0")</f>
        <v>0</v>
      </c>
      <c r="DB112" s="127" t="str">
        <f>IFERROR(VLOOKUP(Table22[[#This Row],[Substance Misuse ]],'Lookup Values'!$AU$1:$AV$3,2,FALSE),"0")</f>
        <v>0</v>
      </c>
      <c r="DC112" s="127" t="str">
        <f>IFERROR(VLOOKUP(Table22[[#This Row],[YOT supervision]],'Lookup Values'!$AW$1:$AX$3,2,FALSE),"0")</f>
        <v>0</v>
      </c>
      <c r="DD112" s="127" t="str">
        <f>IFERROR(VLOOKUP(Table22[[#This Row],[Previous YOT supervision]],'Lookup Values'!$AY$1:$AZ$3,2,FALSE),"0")</f>
        <v>0</v>
      </c>
      <c r="DE112" s="127" t="str">
        <f>IFERROR(VLOOKUP(Table22[[#This Row],[Custody]],'Lookup Values'!$BA$1:$BB$3,2,FALSE),"0")</f>
        <v>0</v>
      </c>
      <c r="DF112" s="127" t="str">
        <f>IFERROR(VLOOKUP(Table22[[#This Row],[KS2 Eng &amp; Maths Ability Profile HAP/MAP/LAP]],'Lookup Values'!$BC$1:$BD$4,2,FALSE),"0")</f>
        <v>0</v>
      </c>
      <c r="DG112" s="127" t="str">
        <f>IFERROR(VLOOKUP(Table22[[#This Row],[Intended Post 16 Destination]],'Lookup Values'!$BG$1:$BH$12,2,FALSE),"0")</f>
        <v>0</v>
      </c>
      <c r="DH112" s="127" t="str">
        <f>IFERROR(VLOOKUP(Table22[[#This Row],[Application submitted (Y/N or number of applications)]],'Lookup Values'!$BI$1:$BJ$3,2,FALSE),"0")</f>
        <v>0</v>
      </c>
      <c r="DI112" s="127" t="str">
        <f>IFERROR(VLOOKUP(Table22[[#This Row],[Provider Name]],'Lookup Values'!$BK$1:$BL$3,2,FALSE),"0")</f>
        <v>0</v>
      </c>
      <c r="DJ112" s="112"/>
      <c r="DK112" s="127" t="str">
        <f>IFERROR(VLOOKUP(Table22[[#This Row],[Offer received (Y/N)]],'Lookup Values'!$BM$1:$BN$3,2,FALSE),"0")</f>
        <v>0</v>
      </c>
      <c r="DL112" s="127" t="str">
        <f>IFERROR(VLOOKUP(Table22[[#This Row],[Poor Behaviour / Attitude / Motivation]],'Lookup Values'!$BO$1:$BP$4,2,FALSE),"0")</f>
        <v>0</v>
      </c>
      <c r="DM112" s="127" t="str">
        <f>IFERROR(VLOOKUP(Table22[[#This Row],[Other known risk factors (1)]],'Lookup Values'!$BQ$1:$BR$10,2,FALSE),"0")</f>
        <v>0</v>
      </c>
      <c r="DN112" s="128" t="str">
        <f>IFERROR(VLOOKUP(Table22[[#This Row],[Other known risk factors (2)]],'Lookup Values'!$BQ$1:$BR$10,2,FALSE),"0")</f>
        <v>0</v>
      </c>
      <c r="DO112" s="127">
        <f>SUM(Table35[[#This Row],[Gender Score]:[Other known risk factors (2) Score]])</f>
        <v>0</v>
      </c>
      <c r="DP112" s="131" t="str">
        <f>CONCATENATE(Table22[[#This Row],[Generated RONI]],Table22[[#This Row],[School RONI]])</f>
        <v>Very Low</v>
      </c>
      <c r="DQ112" s="106"/>
      <c r="DR112" s="106"/>
      <c r="DS112" s="106"/>
      <c r="DT112" s="106"/>
      <c r="DU112" s="106"/>
      <c r="DV112" s="106"/>
      <c r="DW112" s="106"/>
      <c r="DX112" s="106"/>
      <c r="DY112" s="106"/>
      <c r="DZ112" s="106"/>
      <c r="EA112" s="106"/>
      <c r="EB112" s="106"/>
      <c r="EC112" s="106"/>
      <c r="ED112" s="106"/>
      <c r="EE112" s="106"/>
      <c r="EF112" s="106"/>
      <c r="EG112" s="106"/>
    </row>
    <row r="113" spans="1:137" ht="13" x14ac:dyDescent="0.3">
      <c r="A113" s="118"/>
      <c r="B113" s="126"/>
      <c r="C113" s="119"/>
      <c r="D113" s="119"/>
      <c r="E113" s="119"/>
      <c r="F113" s="119"/>
      <c r="G113" s="119"/>
      <c r="H113" s="120"/>
      <c r="I113" s="101"/>
      <c r="J113" s="121"/>
      <c r="K113" s="101"/>
      <c r="L113" s="101"/>
      <c r="M113" s="121"/>
      <c r="N113" s="120"/>
      <c r="O113" s="121"/>
      <c r="P113" s="140"/>
      <c r="Q113" s="140"/>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3"/>
      <c r="AS113" s="123"/>
      <c r="AT113" s="123"/>
      <c r="AU113" s="139" t="str">
        <f>VLOOKUP(Table35[[#This Row],[Risk Rating Score]],'Lookup Values'!$BS$1:$BT$34,2)</f>
        <v>Very Low</v>
      </c>
      <c r="AV113" s="101"/>
      <c r="AW113" s="139" t="str">
        <f>IFERROR(VLOOKUP(Table35[[#This Row],[RONI Match]],'Lookup Values'!$BU$2:$BV$26,2,FALSE),"")</f>
        <v/>
      </c>
      <c r="AX113" s="141"/>
      <c r="AY113" s="101"/>
      <c r="AZ113" s="123"/>
      <c r="BA113" s="119"/>
      <c r="BB113" s="119"/>
      <c r="BC113" s="119"/>
      <c r="BD113" s="119"/>
      <c r="BE113" s="119"/>
      <c r="BF113" s="119"/>
      <c r="BG113" s="119"/>
      <c r="BH113" s="119"/>
      <c r="BI113" s="122"/>
      <c r="BJ113" s="121"/>
      <c r="BK113" s="121"/>
      <c r="BL113" s="122"/>
      <c r="BM113" s="123"/>
      <c r="BN113" s="106"/>
      <c r="BO113" s="106"/>
      <c r="BP113" s="106"/>
      <c r="BQ113" s="106"/>
      <c r="BR113" s="106"/>
      <c r="BS113" s="106"/>
      <c r="BT113" s="106"/>
      <c r="BU113" s="106"/>
      <c r="BV113" s="106"/>
      <c r="BW113" s="106"/>
      <c r="BX113" s="106"/>
      <c r="BY113" s="106"/>
      <c r="BZ113" s="106"/>
      <c r="CA113" s="106"/>
      <c r="CB113" s="106"/>
      <c r="CC113" s="127" t="str">
        <f>IFERROR(VLOOKUP(Table22[[#This Row],[Gender]],'Lookup Values'!$A$1:$B$5,2,FALSE),"0")</f>
        <v>0</v>
      </c>
      <c r="CD113" s="112"/>
      <c r="CE113" s="127" t="str">
        <f>IFERROR(VLOOKUP(Table22[[#This Row],[Year Group]],'Lookup Values'!$C$1:$D$9,2,FALSE),"0")</f>
        <v>0</v>
      </c>
      <c r="CF113" s="127" t="str">
        <f>IFERROR(VLOOKUP(Table22[[#This Row],[School]],'Lookup Values'!$E$1:$E$22,2,FALSE),"0")</f>
        <v>0</v>
      </c>
      <c r="CG113" s="127" t="str">
        <f>IFERROR(VLOOKUP(Table22[[#This Row],[Attending PRU / AP]],'Lookup Values'!$G$1:$H$3,2,FALSE),"0")</f>
        <v>0</v>
      </c>
      <c r="CH113" s="127" t="str">
        <f>IFERROR(VLOOKUP(Table22[[#This Row],[EHE]],'Lookup Values'!$I$1:$J$3,2,FALSE),"0")</f>
        <v>0</v>
      </c>
      <c r="CI113" s="127" t="str">
        <f>IFERROR(VLOOKUP(Table22[[#This Row],[CME]],'Lookup Values'!$K$1:$L$3,2,FALSE),"0")</f>
        <v>0</v>
      </c>
      <c r="CJ113" s="129" t="str">
        <f>IFERROR(VLOOKUP(Table22[[#This Row],[Ethnicity]],'Ethnicity codes'!$H$1:$J$101,3,FALSE),"")</f>
        <v/>
      </c>
      <c r="CK113" s="127" t="str">
        <f>IFERROR(VLOOKUP(Table35[[#This Row],[Ethnicity2]],'Lookup Values'!$M$1:$N$23,2,FALSE),"0")</f>
        <v>0</v>
      </c>
      <c r="CL113" s="127" t="str">
        <f>IFERROR(VLOOKUP(Table35[[#This Row],[Ethnicity2]],'Lookup Values'!$O$1:$P$3,2,FALSE),"0")</f>
        <v>0</v>
      </c>
      <c r="CM113" s="127" t="str">
        <f>IFERROR(VLOOKUP(Table22[[#This Row],[EAL]],'Lookup Values'!$Q$1:$R$3,2,FALSE),"0")</f>
        <v>0</v>
      </c>
      <c r="CN113" s="127" t="str">
        <f>IFERROR(VLOOKUP(Table22[[#This Row],[SEND]],'Lookup Values'!$S$1:$T$6,2,FALSE),"0")</f>
        <v>0</v>
      </c>
      <c r="CO113" s="127" t="str">
        <f>IFERROR(VLOOKUP(Table22[[#This Row],[Pupil Premium]],'Lookup Values'!$U$1:$V$3,2,FALSE),"0")</f>
        <v>0</v>
      </c>
      <c r="CP113" s="127" t="str">
        <f>IFERROR(VLOOKUP(Table22[[#This Row],[LAC / Care Leaver]],'Lookup Values'!$W$1:$X$3,2,FALSE),"0")</f>
        <v>0</v>
      </c>
      <c r="CQ113" s="127" t="str">
        <f>IFERROR(VLOOKUP(Table22[[#This Row],[CP / CIN]],'Lookup Values'!$Y$1:$Z$3,2,FALSE),"0")</f>
        <v>0</v>
      </c>
      <c r="CR113" s="127" t="str">
        <f>IFERROR(VLOOKUP(Table22[[#This Row],[Early Help Referral]],'Lookup Values'!$Y$1:$Z$3,2,FALSE),"0")</f>
        <v>0</v>
      </c>
      <c r="CS113" s="127" t="str">
        <f>IFERROR(VLOOKUP(Table22[[#This Row],[Social Worker]],'Lookup Values'!$Y$1:$Z$3,2,FALSE),"0")</f>
        <v>0</v>
      </c>
      <c r="CT113" s="127" t="str">
        <f>IFERROR(VLOOKUP(Table22[[#This Row],[Exclusion]],'Lookup Values'!$AE$1:$AF$5,2,FALSE),"0")</f>
        <v>0</v>
      </c>
      <c r="CU113" s="127" t="str">
        <f>IFERROR(VLOOKUP(Table22[[#This Row],[Attendance / Absence (&lt;90% PA / &lt;50% SA)]],'Lookup Values'!$AG$1:$AH$4,2,FALSE),"0")</f>
        <v>0</v>
      </c>
      <c r="CV113" s="127" t="str">
        <f>IFERROR(VLOOKUP(Table22[[#This Row],[Multiple School Moves (3+)]],'Lookup Values'!$AI$1:$AJ$3,2,FALSE),"0")</f>
        <v>0</v>
      </c>
      <c r="CW113" s="127" t="str">
        <f>IFERROR(VLOOKUP(Table22[[#This Row],[Pregnancy]],'Lookup Values'!$AK$1:$AL$3,2,FALSE),"0")</f>
        <v>0</v>
      </c>
      <c r="CX113" s="127" t="str">
        <f>IFERROR(VLOOKUP(Table22[[#This Row],[Young Parent]],'Lookup Values'!$AM$1:$AN$3,2,FALSE),"0")</f>
        <v>0</v>
      </c>
      <c r="CY113" s="127" t="str">
        <f>IFERROR(VLOOKUP(Table22[[#This Row],[Young Carer]],'Lookup Values'!$AO$1:$AP$3,2,FALSE),"0")</f>
        <v>0</v>
      </c>
      <c r="CZ113" s="127" t="str">
        <f>IFERROR(VLOOKUP(Table22[[#This Row],[CAMHS Involvement]],'Lookup Values'!$AQ$1:$AR$3,2,FALSE),"0")</f>
        <v>0</v>
      </c>
      <c r="DA113" s="127" t="str">
        <f>IFERROR(VLOOKUP(Table22[[#This Row],[Health Condition]],'Lookup Values'!$AS$1:$AT$3,2,FALSE),"0")</f>
        <v>0</v>
      </c>
      <c r="DB113" s="127" t="str">
        <f>IFERROR(VLOOKUP(Table22[[#This Row],[Substance Misuse ]],'Lookup Values'!$AU$1:$AV$3,2,FALSE),"0")</f>
        <v>0</v>
      </c>
      <c r="DC113" s="127" t="str">
        <f>IFERROR(VLOOKUP(Table22[[#This Row],[YOT supervision]],'Lookup Values'!$AW$1:$AX$3,2,FALSE),"0")</f>
        <v>0</v>
      </c>
      <c r="DD113" s="127" t="str">
        <f>IFERROR(VLOOKUP(Table22[[#This Row],[Previous YOT supervision]],'Lookup Values'!$AY$1:$AZ$3,2,FALSE),"0")</f>
        <v>0</v>
      </c>
      <c r="DE113" s="127" t="str">
        <f>IFERROR(VLOOKUP(Table22[[#This Row],[Custody]],'Lookup Values'!$BA$1:$BB$3,2,FALSE),"0")</f>
        <v>0</v>
      </c>
      <c r="DF113" s="127" t="str">
        <f>IFERROR(VLOOKUP(Table22[[#This Row],[KS2 Eng &amp; Maths Ability Profile HAP/MAP/LAP]],'Lookup Values'!$BC$1:$BD$4,2,FALSE),"0")</f>
        <v>0</v>
      </c>
      <c r="DG113" s="127" t="str">
        <f>IFERROR(VLOOKUP(Table22[[#This Row],[Intended Post 16 Destination]],'Lookup Values'!$BG$1:$BH$12,2,FALSE),"0")</f>
        <v>0</v>
      </c>
      <c r="DH113" s="127" t="str">
        <f>IFERROR(VLOOKUP(Table22[[#This Row],[Application submitted (Y/N or number of applications)]],'Lookup Values'!$BI$1:$BJ$3,2,FALSE),"0")</f>
        <v>0</v>
      </c>
      <c r="DI113" s="127" t="str">
        <f>IFERROR(VLOOKUP(Table22[[#This Row],[Provider Name]],'Lookup Values'!$BK$1:$BL$3,2,FALSE),"0")</f>
        <v>0</v>
      </c>
      <c r="DJ113" s="112"/>
      <c r="DK113" s="127" t="str">
        <f>IFERROR(VLOOKUP(Table22[[#This Row],[Offer received (Y/N)]],'Lookup Values'!$BM$1:$BN$3,2,FALSE),"0")</f>
        <v>0</v>
      </c>
      <c r="DL113" s="127" t="str">
        <f>IFERROR(VLOOKUP(Table22[[#This Row],[Poor Behaviour / Attitude / Motivation]],'Lookup Values'!$BO$1:$BP$4,2,FALSE),"0")</f>
        <v>0</v>
      </c>
      <c r="DM113" s="127" t="str">
        <f>IFERROR(VLOOKUP(Table22[[#This Row],[Other known risk factors (1)]],'Lookup Values'!$BQ$1:$BR$10,2,FALSE),"0")</f>
        <v>0</v>
      </c>
      <c r="DN113" s="128" t="str">
        <f>IFERROR(VLOOKUP(Table22[[#This Row],[Other known risk factors (2)]],'Lookup Values'!$BQ$1:$BR$10,2,FALSE),"0")</f>
        <v>0</v>
      </c>
      <c r="DO113" s="127">
        <f>SUM(Table35[[#This Row],[Gender Score]:[Other known risk factors (2) Score]])</f>
        <v>0</v>
      </c>
      <c r="DP113" s="131" t="str">
        <f>CONCATENATE(Table22[[#This Row],[Generated RONI]],Table22[[#This Row],[School RONI]])</f>
        <v>Very Low</v>
      </c>
      <c r="DQ113" s="106"/>
      <c r="DR113" s="106"/>
      <c r="DS113" s="106"/>
      <c r="DT113" s="106"/>
      <c r="DU113" s="106"/>
      <c r="DV113" s="106"/>
      <c r="DW113" s="106"/>
      <c r="DX113" s="106"/>
      <c r="DY113" s="106"/>
      <c r="DZ113" s="106"/>
      <c r="EA113" s="106"/>
      <c r="EB113" s="106"/>
      <c r="EC113" s="106"/>
      <c r="ED113" s="106"/>
      <c r="EE113" s="106"/>
      <c r="EF113" s="106"/>
      <c r="EG113" s="106"/>
    </row>
    <row r="114" spans="1:137" ht="13" x14ac:dyDescent="0.3">
      <c r="A114" s="118"/>
      <c r="B114" s="126"/>
      <c r="C114" s="119"/>
      <c r="D114" s="119"/>
      <c r="E114" s="119"/>
      <c r="F114" s="119"/>
      <c r="G114" s="119"/>
      <c r="H114" s="120"/>
      <c r="I114" s="101"/>
      <c r="J114" s="121"/>
      <c r="K114" s="101"/>
      <c r="L114" s="101"/>
      <c r="M114" s="121"/>
      <c r="N114" s="120"/>
      <c r="O114" s="121"/>
      <c r="P114" s="140"/>
      <c r="Q114" s="140"/>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3"/>
      <c r="AS114" s="123"/>
      <c r="AT114" s="123"/>
      <c r="AU114" s="139" t="str">
        <f>VLOOKUP(Table35[[#This Row],[Risk Rating Score]],'Lookup Values'!$BS$1:$BT$34,2)</f>
        <v>Very Low</v>
      </c>
      <c r="AV114" s="101"/>
      <c r="AW114" s="139" t="str">
        <f>IFERROR(VLOOKUP(Table35[[#This Row],[RONI Match]],'Lookup Values'!$BU$2:$BV$26,2,FALSE),"")</f>
        <v/>
      </c>
      <c r="AX114" s="141"/>
      <c r="AY114" s="101"/>
      <c r="AZ114" s="123"/>
      <c r="BA114" s="119"/>
      <c r="BB114" s="119"/>
      <c r="BC114" s="119"/>
      <c r="BD114" s="119"/>
      <c r="BE114" s="119"/>
      <c r="BF114" s="119"/>
      <c r="BG114" s="119"/>
      <c r="BH114" s="119"/>
      <c r="BI114" s="122"/>
      <c r="BJ114" s="121"/>
      <c r="BK114" s="121"/>
      <c r="BL114" s="122"/>
      <c r="BM114" s="123"/>
      <c r="BN114" s="106"/>
      <c r="BO114" s="106"/>
      <c r="BP114" s="106"/>
      <c r="BQ114" s="106"/>
      <c r="BR114" s="106"/>
      <c r="BS114" s="106"/>
      <c r="BT114" s="106"/>
      <c r="BU114" s="106"/>
      <c r="BV114" s="106"/>
      <c r="BW114" s="106"/>
      <c r="BX114" s="106"/>
      <c r="BY114" s="106"/>
      <c r="BZ114" s="106"/>
      <c r="CA114" s="106"/>
      <c r="CB114" s="106"/>
      <c r="CC114" s="127" t="str">
        <f>IFERROR(VLOOKUP(Table22[[#This Row],[Gender]],'Lookup Values'!$A$1:$B$5,2,FALSE),"0")</f>
        <v>0</v>
      </c>
      <c r="CD114" s="112"/>
      <c r="CE114" s="127" t="str">
        <f>IFERROR(VLOOKUP(Table22[[#This Row],[Year Group]],'Lookup Values'!$C$1:$D$9,2,FALSE),"0")</f>
        <v>0</v>
      </c>
      <c r="CF114" s="127" t="str">
        <f>IFERROR(VLOOKUP(Table22[[#This Row],[School]],'Lookup Values'!$E$1:$E$22,2,FALSE),"0")</f>
        <v>0</v>
      </c>
      <c r="CG114" s="127" t="str">
        <f>IFERROR(VLOOKUP(Table22[[#This Row],[Attending PRU / AP]],'Lookup Values'!$G$1:$H$3,2,FALSE),"0")</f>
        <v>0</v>
      </c>
      <c r="CH114" s="127" t="str">
        <f>IFERROR(VLOOKUP(Table22[[#This Row],[EHE]],'Lookup Values'!$I$1:$J$3,2,FALSE),"0")</f>
        <v>0</v>
      </c>
      <c r="CI114" s="127" t="str">
        <f>IFERROR(VLOOKUP(Table22[[#This Row],[CME]],'Lookup Values'!$K$1:$L$3,2,FALSE),"0")</f>
        <v>0</v>
      </c>
      <c r="CJ114" s="129" t="str">
        <f>IFERROR(VLOOKUP(Table22[[#This Row],[Ethnicity]],'Ethnicity codes'!$H$1:$J$101,3,FALSE),"")</f>
        <v/>
      </c>
      <c r="CK114" s="127" t="str">
        <f>IFERROR(VLOOKUP(Table35[[#This Row],[Ethnicity2]],'Lookup Values'!$M$1:$N$23,2,FALSE),"0")</f>
        <v>0</v>
      </c>
      <c r="CL114" s="127" t="str">
        <f>IFERROR(VLOOKUP(Table35[[#This Row],[Ethnicity2]],'Lookup Values'!$O$1:$P$3,2,FALSE),"0")</f>
        <v>0</v>
      </c>
      <c r="CM114" s="127" t="str">
        <f>IFERROR(VLOOKUP(Table22[[#This Row],[EAL]],'Lookup Values'!$Q$1:$R$3,2,FALSE),"0")</f>
        <v>0</v>
      </c>
      <c r="CN114" s="127" t="str">
        <f>IFERROR(VLOOKUP(Table22[[#This Row],[SEND]],'Lookup Values'!$S$1:$T$6,2,FALSE),"0")</f>
        <v>0</v>
      </c>
      <c r="CO114" s="127" t="str">
        <f>IFERROR(VLOOKUP(Table22[[#This Row],[Pupil Premium]],'Lookup Values'!$U$1:$V$3,2,FALSE),"0")</f>
        <v>0</v>
      </c>
      <c r="CP114" s="127" t="str">
        <f>IFERROR(VLOOKUP(Table22[[#This Row],[LAC / Care Leaver]],'Lookup Values'!$W$1:$X$3,2,FALSE),"0")</f>
        <v>0</v>
      </c>
      <c r="CQ114" s="127" t="str">
        <f>IFERROR(VLOOKUP(Table22[[#This Row],[CP / CIN]],'Lookup Values'!$Y$1:$Z$3,2,FALSE),"0")</f>
        <v>0</v>
      </c>
      <c r="CR114" s="127" t="str">
        <f>IFERROR(VLOOKUP(Table22[[#This Row],[Early Help Referral]],'Lookup Values'!$Y$1:$Z$3,2,FALSE),"0")</f>
        <v>0</v>
      </c>
      <c r="CS114" s="127" t="str">
        <f>IFERROR(VLOOKUP(Table22[[#This Row],[Social Worker]],'Lookup Values'!$Y$1:$Z$3,2,FALSE),"0")</f>
        <v>0</v>
      </c>
      <c r="CT114" s="127" t="str">
        <f>IFERROR(VLOOKUP(Table22[[#This Row],[Exclusion]],'Lookup Values'!$AE$1:$AF$5,2,FALSE),"0")</f>
        <v>0</v>
      </c>
      <c r="CU114" s="127" t="str">
        <f>IFERROR(VLOOKUP(Table22[[#This Row],[Attendance / Absence (&lt;90% PA / &lt;50% SA)]],'Lookup Values'!$AG$1:$AH$4,2,FALSE),"0")</f>
        <v>0</v>
      </c>
      <c r="CV114" s="127" t="str">
        <f>IFERROR(VLOOKUP(Table22[[#This Row],[Multiple School Moves (3+)]],'Lookup Values'!$AI$1:$AJ$3,2,FALSE),"0")</f>
        <v>0</v>
      </c>
      <c r="CW114" s="127" t="str">
        <f>IFERROR(VLOOKUP(Table22[[#This Row],[Pregnancy]],'Lookup Values'!$AK$1:$AL$3,2,FALSE),"0")</f>
        <v>0</v>
      </c>
      <c r="CX114" s="127" t="str">
        <f>IFERROR(VLOOKUP(Table22[[#This Row],[Young Parent]],'Lookup Values'!$AM$1:$AN$3,2,FALSE),"0")</f>
        <v>0</v>
      </c>
      <c r="CY114" s="127" t="str">
        <f>IFERROR(VLOOKUP(Table22[[#This Row],[Young Carer]],'Lookup Values'!$AO$1:$AP$3,2,FALSE),"0")</f>
        <v>0</v>
      </c>
      <c r="CZ114" s="127" t="str">
        <f>IFERROR(VLOOKUP(Table22[[#This Row],[CAMHS Involvement]],'Lookup Values'!$AQ$1:$AR$3,2,FALSE),"0")</f>
        <v>0</v>
      </c>
      <c r="DA114" s="127" t="str">
        <f>IFERROR(VLOOKUP(Table22[[#This Row],[Health Condition]],'Lookup Values'!$AS$1:$AT$3,2,FALSE),"0")</f>
        <v>0</v>
      </c>
      <c r="DB114" s="127" t="str">
        <f>IFERROR(VLOOKUP(Table22[[#This Row],[Substance Misuse ]],'Lookup Values'!$AU$1:$AV$3,2,FALSE),"0")</f>
        <v>0</v>
      </c>
      <c r="DC114" s="127" t="str">
        <f>IFERROR(VLOOKUP(Table22[[#This Row],[YOT supervision]],'Lookup Values'!$AW$1:$AX$3,2,FALSE),"0")</f>
        <v>0</v>
      </c>
      <c r="DD114" s="127" t="str">
        <f>IFERROR(VLOOKUP(Table22[[#This Row],[Previous YOT supervision]],'Lookup Values'!$AY$1:$AZ$3,2,FALSE),"0")</f>
        <v>0</v>
      </c>
      <c r="DE114" s="127" t="str">
        <f>IFERROR(VLOOKUP(Table22[[#This Row],[Custody]],'Lookup Values'!$BA$1:$BB$3,2,FALSE),"0")</f>
        <v>0</v>
      </c>
      <c r="DF114" s="127" t="str">
        <f>IFERROR(VLOOKUP(Table22[[#This Row],[KS2 Eng &amp; Maths Ability Profile HAP/MAP/LAP]],'Lookup Values'!$BC$1:$BD$4,2,FALSE),"0")</f>
        <v>0</v>
      </c>
      <c r="DG114" s="127" t="str">
        <f>IFERROR(VLOOKUP(Table22[[#This Row],[Intended Post 16 Destination]],'Lookup Values'!$BG$1:$BH$12,2,FALSE),"0")</f>
        <v>0</v>
      </c>
      <c r="DH114" s="127" t="str">
        <f>IFERROR(VLOOKUP(Table22[[#This Row],[Application submitted (Y/N or number of applications)]],'Lookup Values'!$BI$1:$BJ$3,2,FALSE),"0")</f>
        <v>0</v>
      </c>
      <c r="DI114" s="127" t="str">
        <f>IFERROR(VLOOKUP(Table22[[#This Row],[Provider Name]],'Lookup Values'!$BK$1:$BL$3,2,FALSE),"0")</f>
        <v>0</v>
      </c>
      <c r="DJ114" s="112"/>
      <c r="DK114" s="127" t="str">
        <f>IFERROR(VLOOKUP(Table22[[#This Row],[Offer received (Y/N)]],'Lookup Values'!$BM$1:$BN$3,2,FALSE),"0")</f>
        <v>0</v>
      </c>
      <c r="DL114" s="127" t="str">
        <f>IFERROR(VLOOKUP(Table22[[#This Row],[Poor Behaviour / Attitude / Motivation]],'Lookup Values'!$BO$1:$BP$4,2,FALSE),"0")</f>
        <v>0</v>
      </c>
      <c r="DM114" s="127" t="str">
        <f>IFERROR(VLOOKUP(Table22[[#This Row],[Other known risk factors (1)]],'Lookup Values'!$BQ$1:$BR$10,2,FALSE),"0")</f>
        <v>0</v>
      </c>
      <c r="DN114" s="128" t="str">
        <f>IFERROR(VLOOKUP(Table22[[#This Row],[Other known risk factors (2)]],'Lookup Values'!$BQ$1:$BR$10,2,FALSE),"0")</f>
        <v>0</v>
      </c>
      <c r="DO114" s="127">
        <f>SUM(Table35[[#This Row],[Gender Score]:[Other known risk factors (2) Score]])</f>
        <v>0</v>
      </c>
      <c r="DP114" s="131" t="str">
        <f>CONCATENATE(Table22[[#This Row],[Generated RONI]],Table22[[#This Row],[School RONI]])</f>
        <v>Very Low</v>
      </c>
      <c r="DQ114" s="106"/>
      <c r="DR114" s="106"/>
      <c r="DS114" s="106"/>
      <c r="DT114" s="106"/>
      <c r="DU114" s="106"/>
      <c r="DV114" s="106"/>
      <c r="DW114" s="106"/>
      <c r="DX114" s="106"/>
      <c r="DY114" s="106"/>
      <c r="DZ114" s="106"/>
      <c r="EA114" s="106"/>
      <c r="EB114" s="106"/>
      <c r="EC114" s="106"/>
      <c r="ED114" s="106"/>
      <c r="EE114" s="106"/>
      <c r="EF114" s="106"/>
      <c r="EG114" s="106"/>
    </row>
    <row r="115" spans="1:137" ht="13" x14ac:dyDescent="0.3">
      <c r="A115" s="118"/>
      <c r="B115" s="126"/>
      <c r="C115" s="119"/>
      <c r="D115" s="119"/>
      <c r="E115" s="119"/>
      <c r="F115" s="119"/>
      <c r="G115" s="119"/>
      <c r="H115" s="120"/>
      <c r="I115" s="101"/>
      <c r="J115" s="121"/>
      <c r="K115" s="101"/>
      <c r="L115" s="101"/>
      <c r="M115" s="121"/>
      <c r="N115" s="120"/>
      <c r="O115" s="121"/>
      <c r="P115" s="140"/>
      <c r="Q115" s="140"/>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3"/>
      <c r="AS115" s="123"/>
      <c r="AT115" s="123"/>
      <c r="AU115" s="139" t="str">
        <f>VLOOKUP(Table35[[#This Row],[Risk Rating Score]],'Lookup Values'!$BS$1:$BT$34,2)</f>
        <v>Very Low</v>
      </c>
      <c r="AV115" s="101"/>
      <c r="AW115" s="139" t="str">
        <f>IFERROR(VLOOKUP(Table35[[#This Row],[RONI Match]],'Lookup Values'!$BU$2:$BV$26,2,FALSE),"")</f>
        <v/>
      </c>
      <c r="AX115" s="141"/>
      <c r="AY115" s="101"/>
      <c r="AZ115" s="123"/>
      <c r="BA115" s="119"/>
      <c r="BB115" s="119"/>
      <c r="BC115" s="119"/>
      <c r="BD115" s="119"/>
      <c r="BE115" s="119"/>
      <c r="BF115" s="119"/>
      <c r="BG115" s="119"/>
      <c r="BH115" s="119"/>
      <c r="BI115" s="122"/>
      <c r="BJ115" s="121"/>
      <c r="BK115" s="121"/>
      <c r="BL115" s="122"/>
      <c r="BM115" s="123"/>
      <c r="BN115" s="106"/>
      <c r="BO115" s="106"/>
      <c r="BP115" s="106"/>
      <c r="BQ115" s="106"/>
      <c r="BR115" s="106"/>
      <c r="BS115" s="106"/>
      <c r="BT115" s="106"/>
      <c r="BU115" s="106"/>
      <c r="BV115" s="106"/>
      <c r="BW115" s="106"/>
      <c r="BX115" s="106"/>
      <c r="BY115" s="106"/>
      <c r="BZ115" s="106"/>
      <c r="CA115" s="106"/>
      <c r="CB115" s="106"/>
      <c r="CC115" s="127" t="str">
        <f>IFERROR(VLOOKUP(Table22[[#This Row],[Gender]],'Lookup Values'!$A$1:$B$5,2,FALSE),"0")</f>
        <v>0</v>
      </c>
      <c r="CD115" s="112"/>
      <c r="CE115" s="127" t="str">
        <f>IFERROR(VLOOKUP(Table22[[#This Row],[Year Group]],'Lookup Values'!$C$1:$D$9,2,FALSE),"0")</f>
        <v>0</v>
      </c>
      <c r="CF115" s="127" t="str">
        <f>IFERROR(VLOOKUP(Table22[[#This Row],[School]],'Lookup Values'!$E$1:$E$22,2,FALSE),"0")</f>
        <v>0</v>
      </c>
      <c r="CG115" s="127" t="str">
        <f>IFERROR(VLOOKUP(Table22[[#This Row],[Attending PRU / AP]],'Lookup Values'!$G$1:$H$3,2,FALSE),"0")</f>
        <v>0</v>
      </c>
      <c r="CH115" s="127" t="str">
        <f>IFERROR(VLOOKUP(Table22[[#This Row],[EHE]],'Lookup Values'!$I$1:$J$3,2,FALSE),"0")</f>
        <v>0</v>
      </c>
      <c r="CI115" s="127" t="str">
        <f>IFERROR(VLOOKUP(Table22[[#This Row],[CME]],'Lookup Values'!$K$1:$L$3,2,FALSE),"0")</f>
        <v>0</v>
      </c>
      <c r="CJ115" s="129" t="str">
        <f>IFERROR(VLOOKUP(Table22[[#This Row],[Ethnicity]],'Ethnicity codes'!$H$1:$J$101,3,FALSE),"")</f>
        <v/>
      </c>
      <c r="CK115" s="127" t="str">
        <f>IFERROR(VLOOKUP(Table35[[#This Row],[Ethnicity2]],'Lookup Values'!$M$1:$N$23,2,FALSE),"0")</f>
        <v>0</v>
      </c>
      <c r="CL115" s="127" t="str">
        <f>IFERROR(VLOOKUP(Table35[[#This Row],[Ethnicity2]],'Lookup Values'!$O$1:$P$3,2,FALSE),"0")</f>
        <v>0</v>
      </c>
      <c r="CM115" s="127" t="str">
        <f>IFERROR(VLOOKUP(Table22[[#This Row],[EAL]],'Lookup Values'!$Q$1:$R$3,2,FALSE),"0")</f>
        <v>0</v>
      </c>
      <c r="CN115" s="127" t="str">
        <f>IFERROR(VLOOKUP(Table22[[#This Row],[SEND]],'Lookup Values'!$S$1:$T$6,2,FALSE),"0")</f>
        <v>0</v>
      </c>
      <c r="CO115" s="127" t="str">
        <f>IFERROR(VLOOKUP(Table22[[#This Row],[Pupil Premium]],'Lookup Values'!$U$1:$V$3,2,FALSE),"0")</f>
        <v>0</v>
      </c>
      <c r="CP115" s="127" t="str">
        <f>IFERROR(VLOOKUP(Table22[[#This Row],[LAC / Care Leaver]],'Lookup Values'!$W$1:$X$3,2,FALSE),"0")</f>
        <v>0</v>
      </c>
      <c r="CQ115" s="127" t="str">
        <f>IFERROR(VLOOKUP(Table22[[#This Row],[CP / CIN]],'Lookup Values'!$Y$1:$Z$3,2,FALSE),"0")</f>
        <v>0</v>
      </c>
      <c r="CR115" s="127" t="str">
        <f>IFERROR(VLOOKUP(Table22[[#This Row],[Early Help Referral]],'Lookup Values'!$Y$1:$Z$3,2,FALSE),"0")</f>
        <v>0</v>
      </c>
      <c r="CS115" s="127" t="str">
        <f>IFERROR(VLOOKUP(Table22[[#This Row],[Social Worker]],'Lookup Values'!$Y$1:$Z$3,2,FALSE),"0")</f>
        <v>0</v>
      </c>
      <c r="CT115" s="127" t="str">
        <f>IFERROR(VLOOKUP(Table22[[#This Row],[Exclusion]],'Lookup Values'!$AE$1:$AF$5,2,FALSE),"0")</f>
        <v>0</v>
      </c>
      <c r="CU115" s="127" t="str">
        <f>IFERROR(VLOOKUP(Table22[[#This Row],[Attendance / Absence (&lt;90% PA / &lt;50% SA)]],'Lookup Values'!$AG$1:$AH$4,2,FALSE),"0")</f>
        <v>0</v>
      </c>
      <c r="CV115" s="127" t="str">
        <f>IFERROR(VLOOKUP(Table22[[#This Row],[Multiple School Moves (3+)]],'Lookup Values'!$AI$1:$AJ$3,2,FALSE),"0")</f>
        <v>0</v>
      </c>
      <c r="CW115" s="127" t="str">
        <f>IFERROR(VLOOKUP(Table22[[#This Row],[Pregnancy]],'Lookup Values'!$AK$1:$AL$3,2,FALSE),"0")</f>
        <v>0</v>
      </c>
      <c r="CX115" s="127" t="str">
        <f>IFERROR(VLOOKUP(Table22[[#This Row],[Young Parent]],'Lookup Values'!$AM$1:$AN$3,2,FALSE),"0")</f>
        <v>0</v>
      </c>
      <c r="CY115" s="127" t="str">
        <f>IFERROR(VLOOKUP(Table22[[#This Row],[Young Carer]],'Lookup Values'!$AO$1:$AP$3,2,FALSE),"0")</f>
        <v>0</v>
      </c>
      <c r="CZ115" s="127" t="str">
        <f>IFERROR(VLOOKUP(Table22[[#This Row],[CAMHS Involvement]],'Lookup Values'!$AQ$1:$AR$3,2,FALSE),"0")</f>
        <v>0</v>
      </c>
      <c r="DA115" s="127" t="str">
        <f>IFERROR(VLOOKUP(Table22[[#This Row],[Health Condition]],'Lookup Values'!$AS$1:$AT$3,2,FALSE),"0")</f>
        <v>0</v>
      </c>
      <c r="DB115" s="127" t="str">
        <f>IFERROR(VLOOKUP(Table22[[#This Row],[Substance Misuse ]],'Lookup Values'!$AU$1:$AV$3,2,FALSE),"0")</f>
        <v>0</v>
      </c>
      <c r="DC115" s="127" t="str">
        <f>IFERROR(VLOOKUP(Table22[[#This Row],[YOT supervision]],'Lookup Values'!$AW$1:$AX$3,2,FALSE),"0")</f>
        <v>0</v>
      </c>
      <c r="DD115" s="127" t="str">
        <f>IFERROR(VLOOKUP(Table22[[#This Row],[Previous YOT supervision]],'Lookup Values'!$AY$1:$AZ$3,2,FALSE),"0")</f>
        <v>0</v>
      </c>
      <c r="DE115" s="127" t="str">
        <f>IFERROR(VLOOKUP(Table22[[#This Row],[Custody]],'Lookup Values'!$BA$1:$BB$3,2,FALSE),"0")</f>
        <v>0</v>
      </c>
      <c r="DF115" s="127" t="str">
        <f>IFERROR(VLOOKUP(Table22[[#This Row],[KS2 Eng &amp; Maths Ability Profile HAP/MAP/LAP]],'Lookup Values'!$BC$1:$BD$4,2,FALSE),"0")</f>
        <v>0</v>
      </c>
      <c r="DG115" s="127" t="str">
        <f>IFERROR(VLOOKUP(Table22[[#This Row],[Intended Post 16 Destination]],'Lookup Values'!$BG$1:$BH$12,2,FALSE),"0")</f>
        <v>0</v>
      </c>
      <c r="DH115" s="127" t="str">
        <f>IFERROR(VLOOKUP(Table22[[#This Row],[Application submitted (Y/N or number of applications)]],'Lookup Values'!$BI$1:$BJ$3,2,FALSE),"0")</f>
        <v>0</v>
      </c>
      <c r="DI115" s="127" t="str">
        <f>IFERROR(VLOOKUP(Table22[[#This Row],[Provider Name]],'Lookup Values'!$BK$1:$BL$3,2,FALSE),"0")</f>
        <v>0</v>
      </c>
      <c r="DJ115" s="112"/>
      <c r="DK115" s="127" t="str">
        <f>IFERROR(VLOOKUP(Table22[[#This Row],[Offer received (Y/N)]],'Lookup Values'!$BM$1:$BN$3,2,FALSE),"0")</f>
        <v>0</v>
      </c>
      <c r="DL115" s="127" t="str">
        <f>IFERROR(VLOOKUP(Table22[[#This Row],[Poor Behaviour / Attitude / Motivation]],'Lookup Values'!$BO$1:$BP$4,2,FALSE),"0")</f>
        <v>0</v>
      </c>
      <c r="DM115" s="127" t="str">
        <f>IFERROR(VLOOKUP(Table22[[#This Row],[Other known risk factors (1)]],'Lookup Values'!$BQ$1:$BR$10,2,FALSE),"0")</f>
        <v>0</v>
      </c>
      <c r="DN115" s="128" t="str">
        <f>IFERROR(VLOOKUP(Table22[[#This Row],[Other known risk factors (2)]],'Lookup Values'!$BQ$1:$BR$10,2,FALSE),"0")</f>
        <v>0</v>
      </c>
      <c r="DO115" s="127">
        <f>SUM(Table35[[#This Row],[Gender Score]:[Other known risk factors (2) Score]])</f>
        <v>0</v>
      </c>
      <c r="DP115" s="131" t="str">
        <f>CONCATENATE(Table22[[#This Row],[Generated RONI]],Table22[[#This Row],[School RONI]])</f>
        <v>Very Low</v>
      </c>
      <c r="DQ115" s="106"/>
      <c r="DR115" s="106"/>
      <c r="DS115" s="106"/>
      <c r="DT115" s="106"/>
      <c r="DU115" s="106"/>
      <c r="DV115" s="106"/>
      <c r="DW115" s="106"/>
      <c r="DX115" s="106"/>
      <c r="DY115" s="106"/>
      <c r="DZ115" s="106"/>
      <c r="EA115" s="106"/>
      <c r="EB115" s="106"/>
      <c r="EC115" s="106"/>
      <c r="ED115" s="106"/>
      <c r="EE115" s="106"/>
      <c r="EF115" s="106"/>
      <c r="EG115" s="106"/>
    </row>
    <row r="116" spans="1:137" ht="13" x14ac:dyDescent="0.3">
      <c r="A116" s="118"/>
      <c r="B116" s="126"/>
      <c r="C116" s="119"/>
      <c r="D116" s="119"/>
      <c r="E116" s="119"/>
      <c r="F116" s="119"/>
      <c r="G116" s="119"/>
      <c r="H116" s="120"/>
      <c r="I116" s="101"/>
      <c r="J116" s="121"/>
      <c r="K116" s="101"/>
      <c r="L116" s="101"/>
      <c r="M116" s="121"/>
      <c r="N116" s="120"/>
      <c r="O116" s="121"/>
      <c r="P116" s="140"/>
      <c r="Q116" s="140"/>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3"/>
      <c r="AS116" s="123"/>
      <c r="AT116" s="123"/>
      <c r="AU116" s="139" t="str">
        <f>VLOOKUP(Table35[[#This Row],[Risk Rating Score]],'Lookup Values'!$BS$1:$BT$34,2)</f>
        <v>Very Low</v>
      </c>
      <c r="AV116" s="101"/>
      <c r="AW116" s="139" t="str">
        <f>IFERROR(VLOOKUP(Table35[[#This Row],[RONI Match]],'Lookup Values'!$BU$2:$BV$26,2,FALSE),"")</f>
        <v/>
      </c>
      <c r="AX116" s="141"/>
      <c r="AY116" s="101"/>
      <c r="AZ116" s="123"/>
      <c r="BA116" s="119"/>
      <c r="BB116" s="119"/>
      <c r="BC116" s="119"/>
      <c r="BD116" s="119"/>
      <c r="BE116" s="119"/>
      <c r="BF116" s="119"/>
      <c r="BG116" s="119"/>
      <c r="BH116" s="119"/>
      <c r="BI116" s="122"/>
      <c r="BJ116" s="121"/>
      <c r="BK116" s="121"/>
      <c r="BL116" s="122"/>
      <c r="BM116" s="123"/>
      <c r="BN116" s="106"/>
      <c r="BO116" s="106"/>
      <c r="BP116" s="106"/>
      <c r="BQ116" s="106"/>
      <c r="BR116" s="106"/>
      <c r="BS116" s="106"/>
      <c r="BT116" s="106"/>
      <c r="BU116" s="106"/>
      <c r="BV116" s="106"/>
      <c r="BW116" s="106"/>
      <c r="BX116" s="106"/>
      <c r="BY116" s="106"/>
      <c r="BZ116" s="106"/>
      <c r="CA116" s="106"/>
      <c r="CB116" s="106"/>
      <c r="CC116" s="127" t="str">
        <f>IFERROR(VLOOKUP(Table22[[#This Row],[Gender]],'Lookup Values'!$A$1:$B$5,2,FALSE),"0")</f>
        <v>0</v>
      </c>
      <c r="CD116" s="112"/>
      <c r="CE116" s="127" t="str">
        <f>IFERROR(VLOOKUP(Table22[[#This Row],[Year Group]],'Lookup Values'!$C$1:$D$9,2,FALSE),"0")</f>
        <v>0</v>
      </c>
      <c r="CF116" s="127" t="str">
        <f>IFERROR(VLOOKUP(Table22[[#This Row],[School]],'Lookup Values'!$E$1:$E$22,2,FALSE),"0")</f>
        <v>0</v>
      </c>
      <c r="CG116" s="127" t="str">
        <f>IFERROR(VLOOKUP(Table22[[#This Row],[Attending PRU / AP]],'Lookup Values'!$G$1:$H$3,2,FALSE),"0")</f>
        <v>0</v>
      </c>
      <c r="CH116" s="127" t="str">
        <f>IFERROR(VLOOKUP(Table22[[#This Row],[EHE]],'Lookup Values'!$I$1:$J$3,2,FALSE),"0")</f>
        <v>0</v>
      </c>
      <c r="CI116" s="127" t="str">
        <f>IFERROR(VLOOKUP(Table22[[#This Row],[CME]],'Lookup Values'!$K$1:$L$3,2,FALSE),"0")</f>
        <v>0</v>
      </c>
      <c r="CJ116" s="129" t="str">
        <f>IFERROR(VLOOKUP(Table22[[#This Row],[Ethnicity]],'Ethnicity codes'!$H$1:$J$101,3,FALSE),"")</f>
        <v/>
      </c>
      <c r="CK116" s="127" t="str">
        <f>IFERROR(VLOOKUP(Table35[[#This Row],[Ethnicity2]],'Lookup Values'!$M$1:$N$23,2,FALSE),"0")</f>
        <v>0</v>
      </c>
      <c r="CL116" s="127" t="str">
        <f>IFERROR(VLOOKUP(Table35[[#This Row],[Ethnicity2]],'Lookup Values'!$O$1:$P$3,2,FALSE),"0")</f>
        <v>0</v>
      </c>
      <c r="CM116" s="127" t="str">
        <f>IFERROR(VLOOKUP(Table22[[#This Row],[EAL]],'Lookup Values'!$Q$1:$R$3,2,FALSE),"0")</f>
        <v>0</v>
      </c>
      <c r="CN116" s="127" t="str">
        <f>IFERROR(VLOOKUP(Table22[[#This Row],[SEND]],'Lookup Values'!$S$1:$T$6,2,FALSE),"0")</f>
        <v>0</v>
      </c>
      <c r="CO116" s="127" t="str">
        <f>IFERROR(VLOOKUP(Table22[[#This Row],[Pupil Premium]],'Lookup Values'!$U$1:$V$3,2,FALSE),"0")</f>
        <v>0</v>
      </c>
      <c r="CP116" s="127" t="str">
        <f>IFERROR(VLOOKUP(Table22[[#This Row],[LAC / Care Leaver]],'Lookup Values'!$W$1:$X$3,2,FALSE),"0")</f>
        <v>0</v>
      </c>
      <c r="CQ116" s="127" t="str">
        <f>IFERROR(VLOOKUP(Table22[[#This Row],[CP / CIN]],'Lookup Values'!$Y$1:$Z$3,2,FALSE),"0")</f>
        <v>0</v>
      </c>
      <c r="CR116" s="127" t="str">
        <f>IFERROR(VLOOKUP(Table22[[#This Row],[Early Help Referral]],'Lookup Values'!$Y$1:$Z$3,2,FALSE),"0")</f>
        <v>0</v>
      </c>
      <c r="CS116" s="127" t="str">
        <f>IFERROR(VLOOKUP(Table22[[#This Row],[Social Worker]],'Lookup Values'!$Y$1:$Z$3,2,FALSE),"0")</f>
        <v>0</v>
      </c>
      <c r="CT116" s="127" t="str">
        <f>IFERROR(VLOOKUP(Table22[[#This Row],[Exclusion]],'Lookup Values'!$AE$1:$AF$5,2,FALSE),"0")</f>
        <v>0</v>
      </c>
      <c r="CU116" s="127" t="str">
        <f>IFERROR(VLOOKUP(Table22[[#This Row],[Attendance / Absence (&lt;90% PA / &lt;50% SA)]],'Lookup Values'!$AG$1:$AH$4,2,FALSE),"0")</f>
        <v>0</v>
      </c>
      <c r="CV116" s="127" t="str">
        <f>IFERROR(VLOOKUP(Table22[[#This Row],[Multiple School Moves (3+)]],'Lookup Values'!$AI$1:$AJ$3,2,FALSE),"0")</f>
        <v>0</v>
      </c>
      <c r="CW116" s="127" t="str">
        <f>IFERROR(VLOOKUP(Table22[[#This Row],[Pregnancy]],'Lookup Values'!$AK$1:$AL$3,2,FALSE),"0")</f>
        <v>0</v>
      </c>
      <c r="CX116" s="127" t="str">
        <f>IFERROR(VLOOKUP(Table22[[#This Row],[Young Parent]],'Lookup Values'!$AM$1:$AN$3,2,FALSE),"0")</f>
        <v>0</v>
      </c>
      <c r="CY116" s="127" t="str">
        <f>IFERROR(VLOOKUP(Table22[[#This Row],[Young Carer]],'Lookup Values'!$AO$1:$AP$3,2,FALSE),"0")</f>
        <v>0</v>
      </c>
      <c r="CZ116" s="127" t="str">
        <f>IFERROR(VLOOKUP(Table22[[#This Row],[CAMHS Involvement]],'Lookup Values'!$AQ$1:$AR$3,2,FALSE),"0")</f>
        <v>0</v>
      </c>
      <c r="DA116" s="127" t="str">
        <f>IFERROR(VLOOKUP(Table22[[#This Row],[Health Condition]],'Lookup Values'!$AS$1:$AT$3,2,FALSE),"0")</f>
        <v>0</v>
      </c>
      <c r="DB116" s="127" t="str">
        <f>IFERROR(VLOOKUP(Table22[[#This Row],[Substance Misuse ]],'Lookup Values'!$AU$1:$AV$3,2,FALSE),"0")</f>
        <v>0</v>
      </c>
      <c r="DC116" s="127" t="str">
        <f>IFERROR(VLOOKUP(Table22[[#This Row],[YOT supervision]],'Lookup Values'!$AW$1:$AX$3,2,FALSE),"0")</f>
        <v>0</v>
      </c>
      <c r="DD116" s="127" t="str">
        <f>IFERROR(VLOOKUP(Table22[[#This Row],[Previous YOT supervision]],'Lookup Values'!$AY$1:$AZ$3,2,FALSE),"0")</f>
        <v>0</v>
      </c>
      <c r="DE116" s="127" t="str">
        <f>IFERROR(VLOOKUP(Table22[[#This Row],[Custody]],'Lookup Values'!$BA$1:$BB$3,2,FALSE),"0")</f>
        <v>0</v>
      </c>
      <c r="DF116" s="127" t="str">
        <f>IFERROR(VLOOKUP(Table22[[#This Row],[KS2 Eng &amp; Maths Ability Profile HAP/MAP/LAP]],'Lookup Values'!$BC$1:$BD$4,2,FALSE),"0")</f>
        <v>0</v>
      </c>
      <c r="DG116" s="127" t="str">
        <f>IFERROR(VLOOKUP(Table22[[#This Row],[Intended Post 16 Destination]],'Lookup Values'!$BG$1:$BH$12,2,FALSE),"0")</f>
        <v>0</v>
      </c>
      <c r="DH116" s="127" t="str">
        <f>IFERROR(VLOOKUP(Table22[[#This Row],[Application submitted (Y/N or number of applications)]],'Lookup Values'!$BI$1:$BJ$3,2,FALSE),"0")</f>
        <v>0</v>
      </c>
      <c r="DI116" s="127" t="str">
        <f>IFERROR(VLOOKUP(Table22[[#This Row],[Provider Name]],'Lookup Values'!$BK$1:$BL$3,2,FALSE),"0")</f>
        <v>0</v>
      </c>
      <c r="DJ116" s="112"/>
      <c r="DK116" s="127" t="str">
        <f>IFERROR(VLOOKUP(Table22[[#This Row],[Offer received (Y/N)]],'Lookup Values'!$BM$1:$BN$3,2,FALSE),"0")</f>
        <v>0</v>
      </c>
      <c r="DL116" s="127" t="str">
        <f>IFERROR(VLOOKUP(Table22[[#This Row],[Poor Behaviour / Attitude / Motivation]],'Lookup Values'!$BO$1:$BP$4,2,FALSE),"0")</f>
        <v>0</v>
      </c>
      <c r="DM116" s="127" t="str">
        <f>IFERROR(VLOOKUP(Table22[[#This Row],[Other known risk factors (1)]],'Lookup Values'!$BQ$1:$BR$10,2,FALSE),"0")</f>
        <v>0</v>
      </c>
      <c r="DN116" s="128" t="str">
        <f>IFERROR(VLOOKUP(Table22[[#This Row],[Other known risk factors (2)]],'Lookup Values'!$BQ$1:$BR$10,2,FALSE),"0")</f>
        <v>0</v>
      </c>
      <c r="DO116" s="127">
        <f>SUM(Table35[[#This Row],[Gender Score]:[Other known risk factors (2) Score]])</f>
        <v>0</v>
      </c>
      <c r="DP116" s="131" t="str">
        <f>CONCATENATE(Table22[[#This Row],[Generated RONI]],Table22[[#This Row],[School RONI]])</f>
        <v>Very Low</v>
      </c>
      <c r="DQ116" s="106"/>
      <c r="DR116" s="106"/>
      <c r="DS116" s="106"/>
      <c r="DT116" s="106"/>
      <c r="DU116" s="106"/>
      <c r="DV116" s="106"/>
      <c r="DW116" s="106"/>
      <c r="DX116" s="106"/>
      <c r="DY116" s="106"/>
      <c r="DZ116" s="106"/>
      <c r="EA116" s="106"/>
      <c r="EB116" s="106"/>
      <c r="EC116" s="106"/>
      <c r="ED116" s="106"/>
      <c r="EE116" s="106"/>
      <c r="EF116" s="106"/>
      <c r="EG116" s="106"/>
    </row>
    <row r="117" spans="1:137" ht="13" x14ac:dyDescent="0.3">
      <c r="A117" s="118"/>
      <c r="B117" s="126"/>
      <c r="C117" s="119"/>
      <c r="D117" s="119"/>
      <c r="E117" s="119"/>
      <c r="F117" s="119"/>
      <c r="G117" s="119"/>
      <c r="H117" s="120"/>
      <c r="I117" s="101"/>
      <c r="J117" s="121"/>
      <c r="K117" s="101"/>
      <c r="L117" s="101"/>
      <c r="M117" s="121"/>
      <c r="N117" s="120"/>
      <c r="O117" s="121"/>
      <c r="P117" s="140"/>
      <c r="Q117" s="140"/>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3"/>
      <c r="AS117" s="123"/>
      <c r="AT117" s="123"/>
      <c r="AU117" s="139" t="str">
        <f>VLOOKUP(Table35[[#This Row],[Risk Rating Score]],'Lookup Values'!$BS$1:$BT$34,2)</f>
        <v>Very Low</v>
      </c>
      <c r="AV117" s="101"/>
      <c r="AW117" s="139" t="str">
        <f>IFERROR(VLOOKUP(Table35[[#This Row],[RONI Match]],'Lookup Values'!$BU$2:$BV$26,2,FALSE),"")</f>
        <v/>
      </c>
      <c r="AX117" s="141"/>
      <c r="AY117" s="101"/>
      <c r="AZ117" s="123"/>
      <c r="BA117" s="119"/>
      <c r="BB117" s="119"/>
      <c r="BC117" s="119"/>
      <c r="BD117" s="119"/>
      <c r="BE117" s="119"/>
      <c r="BF117" s="119"/>
      <c r="BG117" s="119"/>
      <c r="BH117" s="119"/>
      <c r="BI117" s="122"/>
      <c r="BJ117" s="121"/>
      <c r="BK117" s="121"/>
      <c r="BL117" s="122"/>
      <c r="BM117" s="123"/>
      <c r="BN117" s="106"/>
      <c r="BO117" s="106"/>
      <c r="BP117" s="106"/>
      <c r="BQ117" s="106"/>
      <c r="BR117" s="106"/>
      <c r="BS117" s="106"/>
      <c r="BT117" s="106"/>
      <c r="BU117" s="106"/>
      <c r="BV117" s="106"/>
      <c r="BW117" s="106"/>
      <c r="BX117" s="106"/>
      <c r="BY117" s="106"/>
      <c r="BZ117" s="106"/>
      <c r="CA117" s="106"/>
      <c r="CB117" s="106"/>
      <c r="CC117" s="127" t="str">
        <f>IFERROR(VLOOKUP(Table22[[#This Row],[Gender]],'Lookup Values'!$A$1:$B$5,2,FALSE),"0")</f>
        <v>0</v>
      </c>
      <c r="CD117" s="112"/>
      <c r="CE117" s="127" t="str">
        <f>IFERROR(VLOOKUP(Table22[[#This Row],[Year Group]],'Lookup Values'!$C$1:$D$9,2,FALSE),"0")</f>
        <v>0</v>
      </c>
      <c r="CF117" s="127" t="str">
        <f>IFERROR(VLOOKUP(Table22[[#This Row],[School]],'Lookup Values'!$E$1:$E$22,2,FALSE),"0")</f>
        <v>0</v>
      </c>
      <c r="CG117" s="127" t="str">
        <f>IFERROR(VLOOKUP(Table22[[#This Row],[Attending PRU / AP]],'Lookup Values'!$G$1:$H$3,2,FALSE),"0")</f>
        <v>0</v>
      </c>
      <c r="CH117" s="127" t="str">
        <f>IFERROR(VLOOKUP(Table22[[#This Row],[EHE]],'Lookup Values'!$I$1:$J$3,2,FALSE),"0")</f>
        <v>0</v>
      </c>
      <c r="CI117" s="127" t="str">
        <f>IFERROR(VLOOKUP(Table22[[#This Row],[CME]],'Lookup Values'!$K$1:$L$3,2,FALSE),"0")</f>
        <v>0</v>
      </c>
      <c r="CJ117" s="129" t="str">
        <f>IFERROR(VLOOKUP(Table22[[#This Row],[Ethnicity]],'Ethnicity codes'!$H$1:$J$101,3,FALSE),"")</f>
        <v/>
      </c>
      <c r="CK117" s="127" t="str">
        <f>IFERROR(VLOOKUP(Table35[[#This Row],[Ethnicity2]],'Lookup Values'!$M$1:$N$23,2,FALSE),"0")</f>
        <v>0</v>
      </c>
      <c r="CL117" s="127" t="str">
        <f>IFERROR(VLOOKUP(Table35[[#This Row],[Ethnicity2]],'Lookup Values'!$O$1:$P$3,2,FALSE),"0")</f>
        <v>0</v>
      </c>
      <c r="CM117" s="127" t="str">
        <f>IFERROR(VLOOKUP(Table22[[#This Row],[EAL]],'Lookup Values'!$Q$1:$R$3,2,FALSE),"0")</f>
        <v>0</v>
      </c>
      <c r="CN117" s="127" t="str">
        <f>IFERROR(VLOOKUP(Table22[[#This Row],[SEND]],'Lookup Values'!$S$1:$T$6,2,FALSE),"0")</f>
        <v>0</v>
      </c>
      <c r="CO117" s="127" t="str">
        <f>IFERROR(VLOOKUP(Table22[[#This Row],[Pupil Premium]],'Lookup Values'!$U$1:$V$3,2,FALSE),"0")</f>
        <v>0</v>
      </c>
      <c r="CP117" s="127" t="str">
        <f>IFERROR(VLOOKUP(Table22[[#This Row],[LAC / Care Leaver]],'Lookup Values'!$W$1:$X$3,2,FALSE),"0")</f>
        <v>0</v>
      </c>
      <c r="CQ117" s="127" t="str">
        <f>IFERROR(VLOOKUP(Table22[[#This Row],[CP / CIN]],'Lookup Values'!$Y$1:$Z$3,2,FALSE),"0")</f>
        <v>0</v>
      </c>
      <c r="CR117" s="127" t="str">
        <f>IFERROR(VLOOKUP(Table22[[#This Row],[Early Help Referral]],'Lookup Values'!$Y$1:$Z$3,2,FALSE),"0")</f>
        <v>0</v>
      </c>
      <c r="CS117" s="127" t="str">
        <f>IFERROR(VLOOKUP(Table22[[#This Row],[Social Worker]],'Lookup Values'!$Y$1:$Z$3,2,FALSE),"0")</f>
        <v>0</v>
      </c>
      <c r="CT117" s="127" t="str">
        <f>IFERROR(VLOOKUP(Table22[[#This Row],[Exclusion]],'Lookup Values'!$AE$1:$AF$5,2,FALSE),"0")</f>
        <v>0</v>
      </c>
      <c r="CU117" s="127" t="str">
        <f>IFERROR(VLOOKUP(Table22[[#This Row],[Attendance / Absence (&lt;90% PA / &lt;50% SA)]],'Lookup Values'!$AG$1:$AH$4,2,FALSE),"0")</f>
        <v>0</v>
      </c>
      <c r="CV117" s="127" t="str">
        <f>IFERROR(VLOOKUP(Table22[[#This Row],[Multiple School Moves (3+)]],'Lookup Values'!$AI$1:$AJ$3,2,FALSE),"0")</f>
        <v>0</v>
      </c>
      <c r="CW117" s="127" t="str">
        <f>IFERROR(VLOOKUP(Table22[[#This Row],[Pregnancy]],'Lookup Values'!$AK$1:$AL$3,2,FALSE),"0")</f>
        <v>0</v>
      </c>
      <c r="CX117" s="127" t="str">
        <f>IFERROR(VLOOKUP(Table22[[#This Row],[Young Parent]],'Lookup Values'!$AM$1:$AN$3,2,FALSE),"0")</f>
        <v>0</v>
      </c>
      <c r="CY117" s="127" t="str">
        <f>IFERROR(VLOOKUP(Table22[[#This Row],[Young Carer]],'Lookup Values'!$AO$1:$AP$3,2,FALSE),"0")</f>
        <v>0</v>
      </c>
      <c r="CZ117" s="127" t="str">
        <f>IFERROR(VLOOKUP(Table22[[#This Row],[CAMHS Involvement]],'Lookup Values'!$AQ$1:$AR$3,2,FALSE),"0")</f>
        <v>0</v>
      </c>
      <c r="DA117" s="127" t="str">
        <f>IFERROR(VLOOKUP(Table22[[#This Row],[Health Condition]],'Lookup Values'!$AS$1:$AT$3,2,FALSE),"0")</f>
        <v>0</v>
      </c>
      <c r="DB117" s="127" t="str">
        <f>IFERROR(VLOOKUP(Table22[[#This Row],[Substance Misuse ]],'Lookup Values'!$AU$1:$AV$3,2,FALSE),"0")</f>
        <v>0</v>
      </c>
      <c r="DC117" s="127" t="str">
        <f>IFERROR(VLOOKUP(Table22[[#This Row],[YOT supervision]],'Lookup Values'!$AW$1:$AX$3,2,FALSE),"0")</f>
        <v>0</v>
      </c>
      <c r="DD117" s="127" t="str">
        <f>IFERROR(VLOOKUP(Table22[[#This Row],[Previous YOT supervision]],'Lookup Values'!$AY$1:$AZ$3,2,FALSE),"0")</f>
        <v>0</v>
      </c>
      <c r="DE117" s="127" t="str">
        <f>IFERROR(VLOOKUP(Table22[[#This Row],[Custody]],'Lookup Values'!$BA$1:$BB$3,2,FALSE),"0")</f>
        <v>0</v>
      </c>
      <c r="DF117" s="127" t="str">
        <f>IFERROR(VLOOKUP(Table22[[#This Row],[KS2 Eng &amp; Maths Ability Profile HAP/MAP/LAP]],'Lookup Values'!$BC$1:$BD$4,2,FALSE),"0")</f>
        <v>0</v>
      </c>
      <c r="DG117" s="127" t="str">
        <f>IFERROR(VLOOKUP(Table22[[#This Row],[Intended Post 16 Destination]],'Lookup Values'!$BG$1:$BH$12,2,FALSE),"0")</f>
        <v>0</v>
      </c>
      <c r="DH117" s="127" t="str">
        <f>IFERROR(VLOOKUP(Table22[[#This Row],[Application submitted (Y/N or number of applications)]],'Lookup Values'!$BI$1:$BJ$3,2,FALSE),"0")</f>
        <v>0</v>
      </c>
      <c r="DI117" s="127" t="str">
        <f>IFERROR(VLOOKUP(Table22[[#This Row],[Provider Name]],'Lookup Values'!$BK$1:$BL$3,2,FALSE),"0")</f>
        <v>0</v>
      </c>
      <c r="DJ117" s="112"/>
      <c r="DK117" s="127" t="str">
        <f>IFERROR(VLOOKUP(Table22[[#This Row],[Offer received (Y/N)]],'Lookup Values'!$BM$1:$BN$3,2,FALSE),"0")</f>
        <v>0</v>
      </c>
      <c r="DL117" s="127" t="str">
        <f>IFERROR(VLOOKUP(Table22[[#This Row],[Poor Behaviour / Attitude / Motivation]],'Lookup Values'!$BO$1:$BP$4,2,FALSE),"0")</f>
        <v>0</v>
      </c>
      <c r="DM117" s="127" t="str">
        <f>IFERROR(VLOOKUP(Table22[[#This Row],[Other known risk factors (1)]],'Lookup Values'!$BQ$1:$BR$10,2,FALSE),"0")</f>
        <v>0</v>
      </c>
      <c r="DN117" s="128" t="str">
        <f>IFERROR(VLOOKUP(Table22[[#This Row],[Other known risk factors (2)]],'Lookup Values'!$BQ$1:$BR$10,2,FALSE),"0")</f>
        <v>0</v>
      </c>
      <c r="DO117" s="127">
        <f>SUM(Table35[[#This Row],[Gender Score]:[Other known risk factors (2) Score]])</f>
        <v>0</v>
      </c>
      <c r="DP117" s="131" t="str">
        <f>CONCATENATE(Table22[[#This Row],[Generated RONI]],Table22[[#This Row],[School RONI]])</f>
        <v>Very Low</v>
      </c>
      <c r="DQ117" s="106"/>
      <c r="DR117" s="106"/>
      <c r="DS117" s="106"/>
      <c r="DT117" s="106"/>
      <c r="DU117" s="106"/>
      <c r="DV117" s="106"/>
      <c r="DW117" s="106"/>
      <c r="DX117" s="106"/>
      <c r="DY117" s="106"/>
      <c r="DZ117" s="106"/>
      <c r="EA117" s="106"/>
      <c r="EB117" s="106"/>
      <c r="EC117" s="106"/>
      <c r="ED117" s="106"/>
      <c r="EE117" s="106"/>
      <c r="EF117" s="106"/>
      <c r="EG117" s="106"/>
    </row>
    <row r="118" spans="1:137" ht="13" x14ac:dyDescent="0.3">
      <c r="A118" s="118"/>
      <c r="B118" s="126"/>
      <c r="C118" s="119"/>
      <c r="D118" s="119"/>
      <c r="E118" s="119"/>
      <c r="F118" s="119"/>
      <c r="G118" s="119"/>
      <c r="H118" s="120"/>
      <c r="I118" s="101"/>
      <c r="J118" s="121"/>
      <c r="K118" s="101"/>
      <c r="L118" s="101"/>
      <c r="M118" s="121"/>
      <c r="N118" s="120"/>
      <c r="O118" s="121"/>
      <c r="P118" s="140"/>
      <c r="Q118" s="140"/>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3"/>
      <c r="AS118" s="123"/>
      <c r="AT118" s="123"/>
      <c r="AU118" s="139" t="str">
        <f>VLOOKUP(Table35[[#This Row],[Risk Rating Score]],'Lookup Values'!$BS$1:$BT$34,2)</f>
        <v>Very Low</v>
      </c>
      <c r="AV118" s="101"/>
      <c r="AW118" s="139" t="str">
        <f>IFERROR(VLOOKUP(Table35[[#This Row],[RONI Match]],'Lookup Values'!$BU$2:$BV$26,2,FALSE),"")</f>
        <v/>
      </c>
      <c r="AX118" s="141"/>
      <c r="AY118" s="101"/>
      <c r="AZ118" s="123"/>
      <c r="BA118" s="119"/>
      <c r="BB118" s="119"/>
      <c r="BC118" s="119"/>
      <c r="BD118" s="119"/>
      <c r="BE118" s="119"/>
      <c r="BF118" s="119"/>
      <c r="BG118" s="119"/>
      <c r="BH118" s="119"/>
      <c r="BI118" s="122"/>
      <c r="BJ118" s="121"/>
      <c r="BK118" s="121"/>
      <c r="BL118" s="122"/>
      <c r="BM118" s="123"/>
      <c r="BN118" s="106"/>
      <c r="BO118" s="106"/>
      <c r="BP118" s="106"/>
      <c r="BQ118" s="106"/>
      <c r="BR118" s="106"/>
      <c r="BS118" s="106"/>
      <c r="BT118" s="106"/>
      <c r="BU118" s="106"/>
      <c r="BV118" s="106"/>
      <c r="BW118" s="106"/>
      <c r="BX118" s="106"/>
      <c r="BY118" s="106"/>
      <c r="BZ118" s="106"/>
      <c r="CA118" s="106"/>
      <c r="CB118" s="106"/>
      <c r="CC118" s="127" t="str">
        <f>IFERROR(VLOOKUP(Table22[[#This Row],[Gender]],'Lookup Values'!$A$1:$B$5,2,FALSE),"0")</f>
        <v>0</v>
      </c>
      <c r="CD118" s="112"/>
      <c r="CE118" s="127" t="str">
        <f>IFERROR(VLOOKUP(Table22[[#This Row],[Year Group]],'Lookup Values'!$C$1:$D$9,2,FALSE),"0")</f>
        <v>0</v>
      </c>
      <c r="CF118" s="127" t="str">
        <f>IFERROR(VLOOKUP(Table22[[#This Row],[School]],'Lookup Values'!$E$1:$E$22,2,FALSE),"0")</f>
        <v>0</v>
      </c>
      <c r="CG118" s="127" t="str">
        <f>IFERROR(VLOOKUP(Table22[[#This Row],[Attending PRU / AP]],'Lookup Values'!$G$1:$H$3,2,FALSE),"0")</f>
        <v>0</v>
      </c>
      <c r="CH118" s="127" t="str">
        <f>IFERROR(VLOOKUP(Table22[[#This Row],[EHE]],'Lookup Values'!$I$1:$J$3,2,FALSE),"0")</f>
        <v>0</v>
      </c>
      <c r="CI118" s="127" t="str">
        <f>IFERROR(VLOOKUP(Table22[[#This Row],[CME]],'Lookup Values'!$K$1:$L$3,2,FALSE),"0")</f>
        <v>0</v>
      </c>
      <c r="CJ118" s="129" t="str">
        <f>IFERROR(VLOOKUP(Table22[[#This Row],[Ethnicity]],'Ethnicity codes'!$H$1:$J$101,3,FALSE),"")</f>
        <v/>
      </c>
      <c r="CK118" s="127" t="str">
        <f>IFERROR(VLOOKUP(Table35[[#This Row],[Ethnicity2]],'Lookup Values'!$M$1:$N$23,2,FALSE),"0")</f>
        <v>0</v>
      </c>
      <c r="CL118" s="127" t="str">
        <f>IFERROR(VLOOKUP(Table35[[#This Row],[Ethnicity2]],'Lookup Values'!$O$1:$P$3,2,FALSE),"0")</f>
        <v>0</v>
      </c>
      <c r="CM118" s="127" t="str">
        <f>IFERROR(VLOOKUP(Table22[[#This Row],[EAL]],'Lookup Values'!$Q$1:$R$3,2,FALSE),"0")</f>
        <v>0</v>
      </c>
      <c r="CN118" s="127" t="str">
        <f>IFERROR(VLOOKUP(Table22[[#This Row],[SEND]],'Lookup Values'!$S$1:$T$6,2,FALSE),"0")</f>
        <v>0</v>
      </c>
      <c r="CO118" s="127" t="str">
        <f>IFERROR(VLOOKUP(Table22[[#This Row],[Pupil Premium]],'Lookup Values'!$U$1:$V$3,2,FALSE),"0")</f>
        <v>0</v>
      </c>
      <c r="CP118" s="127" t="str">
        <f>IFERROR(VLOOKUP(Table22[[#This Row],[LAC / Care Leaver]],'Lookup Values'!$W$1:$X$3,2,FALSE),"0")</f>
        <v>0</v>
      </c>
      <c r="CQ118" s="127" t="str">
        <f>IFERROR(VLOOKUP(Table22[[#This Row],[CP / CIN]],'Lookup Values'!$Y$1:$Z$3,2,FALSE),"0")</f>
        <v>0</v>
      </c>
      <c r="CR118" s="127" t="str">
        <f>IFERROR(VLOOKUP(Table22[[#This Row],[Early Help Referral]],'Lookup Values'!$Y$1:$Z$3,2,FALSE),"0")</f>
        <v>0</v>
      </c>
      <c r="CS118" s="127" t="str">
        <f>IFERROR(VLOOKUP(Table22[[#This Row],[Social Worker]],'Lookup Values'!$Y$1:$Z$3,2,FALSE),"0")</f>
        <v>0</v>
      </c>
      <c r="CT118" s="127" t="str">
        <f>IFERROR(VLOOKUP(Table22[[#This Row],[Exclusion]],'Lookup Values'!$AE$1:$AF$5,2,FALSE),"0")</f>
        <v>0</v>
      </c>
      <c r="CU118" s="127" t="str">
        <f>IFERROR(VLOOKUP(Table22[[#This Row],[Attendance / Absence (&lt;90% PA / &lt;50% SA)]],'Lookup Values'!$AG$1:$AH$4,2,FALSE),"0")</f>
        <v>0</v>
      </c>
      <c r="CV118" s="127" t="str">
        <f>IFERROR(VLOOKUP(Table22[[#This Row],[Multiple School Moves (3+)]],'Lookup Values'!$AI$1:$AJ$3,2,FALSE),"0")</f>
        <v>0</v>
      </c>
      <c r="CW118" s="127" t="str">
        <f>IFERROR(VLOOKUP(Table22[[#This Row],[Pregnancy]],'Lookup Values'!$AK$1:$AL$3,2,FALSE),"0")</f>
        <v>0</v>
      </c>
      <c r="CX118" s="127" t="str">
        <f>IFERROR(VLOOKUP(Table22[[#This Row],[Young Parent]],'Lookup Values'!$AM$1:$AN$3,2,FALSE),"0")</f>
        <v>0</v>
      </c>
      <c r="CY118" s="127" t="str">
        <f>IFERROR(VLOOKUP(Table22[[#This Row],[Young Carer]],'Lookup Values'!$AO$1:$AP$3,2,FALSE),"0")</f>
        <v>0</v>
      </c>
      <c r="CZ118" s="127" t="str">
        <f>IFERROR(VLOOKUP(Table22[[#This Row],[CAMHS Involvement]],'Lookup Values'!$AQ$1:$AR$3,2,FALSE),"0")</f>
        <v>0</v>
      </c>
      <c r="DA118" s="127" t="str">
        <f>IFERROR(VLOOKUP(Table22[[#This Row],[Health Condition]],'Lookup Values'!$AS$1:$AT$3,2,FALSE),"0")</f>
        <v>0</v>
      </c>
      <c r="DB118" s="127" t="str">
        <f>IFERROR(VLOOKUP(Table22[[#This Row],[Substance Misuse ]],'Lookup Values'!$AU$1:$AV$3,2,FALSE),"0")</f>
        <v>0</v>
      </c>
      <c r="DC118" s="127" t="str">
        <f>IFERROR(VLOOKUP(Table22[[#This Row],[YOT supervision]],'Lookup Values'!$AW$1:$AX$3,2,FALSE),"0")</f>
        <v>0</v>
      </c>
      <c r="DD118" s="127" t="str">
        <f>IFERROR(VLOOKUP(Table22[[#This Row],[Previous YOT supervision]],'Lookup Values'!$AY$1:$AZ$3,2,FALSE),"0")</f>
        <v>0</v>
      </c>
      <c r="DE118" s="127" t="str">
        <f>IFERROR(VLOOKUP(Table22[[#This Row],[Custody]],'Lookup Values'!$BA$1:$BB$3,2,FALSE),"0")</f>
        <v>0</v>
      </c>
      <c r="DF118" s="127" t="str">
        <f>IFERROR(VLOOKUP(Table22[[#This Row],[KS2 Eng &amp; Maths Ability Profile HAP/MAP/LAP]],'Lookup Values'!$BC$1:$BD$4,2,FALSE),"0")</f>
        <v>0</v>
      </c>
      <c r="DG118" s="127" t="str">
        <f>IFERROR(VLOOKUP(Table22[[#This Row],[Intended Post 16 Destination]],'Lookup Values'!$BG$1:$BH$12,2,FALSE),"0")</f>
        <v>0</v>
      </c>
      <c r="DH118" s="127" t="str">
        <f>IFERROR(VLOOKUP(Table22[[#This Row],[Application submitted (Y/N or number of applications)]],'Lookup Values'!$BI$1:$BJ$3,2,FALSE),"0")</f>
        <v>0</v>
      </c>
      <c r="DI118" s="127" t="str">
        <f>IFERROR(VLOOKUP(Table22[[#This Row],[Provider Name]],'Lookup Values'!$BK$1:$BL$3,2,FALSE),"0")</f>
        <v>0</v>
      </c>
      <c r="DJ118" s="112"/>
      <c r="DK118" s="127" t="str">
        <f>IFERROR(VLOOKUP(Table22[[#This Row],[Offer received (Y/N)]],'Lookup Values'!$BM$1:$BN$3,2,FALSE),"0")</f>
        <v>0</v>
      </c>
      <c r="DL118" s="127" t="str">
        <f>IFERROR(VLOOKUP(Table22[[#This Row],[Poor Behaviour / Attitude / Motivation]],'Lookup Values'!$BO$1:$BP$4,2,FALSE),"0")</f>
        <v>0</v>
      </c>
      <c r="DM118" s="127" t="str">
        <f>IFERROR(VLOOKUP(Table22[[#This Row],[Other known risk factors (1)]],'Lookup Values'!$BQ$1:$BR$10,2,FALSE),"0")</f>
        <v>0</v>
      </c>
      <c r="DN118" s="128" t="str">
        <f>IFERROR(VLOOKUP(Table22[[#This Row],[Other known risk factors (2)]],'Lookup Values'!$BQ$1:$BR$10,2,FALSE),"0")</f>
        <v>0</v>
      </c>
      <c r="DO118" s="127">
        <f>SUM(Table35[[#This Row],[Gender Score]:[Other known risk factors (2) Score]])</f>
        <v>0</v>
      </c>
      <c r="DP118" s="131" t="str">
        <f>CONCATENATE(Table22[[#This Row],[Generated RONI]],Table22[[#This Row],[School RONI]])</f>
        <v>Very Low</v>
      </c>
      <c r="DQ118" s="106"/>
      <c r="DR118" s="106"/>
      <c r="DS118" s="106"/>
      <c r="DT118" s="106"/>
      <c r="DU118" s="106"/>
      <c r="DV118" s="106"/>
      <c r="DW118" s="106"/>
      <c r="DX118" s="106"/>
      <c r="DY118" s="106"/>
      <c r="DZ118" s="106"/>
      <c r="EA118" s="106"/>
      <c r="EB118" s="106"/>
      <c r="EC118" s="106"/>
      <c r="ED118" s="106"/>
      <c r="EE118" s="106"/>
      <c r="EF118" s="106"/>
      <c r="EG118" s="106"/>
    </row>
    <row r="119" spans="1:137" ht="13" x14ac:dyDescent="0.3">
      <c r="A119" s="118"/>
      <c r="B119" s="126"/>
      <c r="C119" s="119"/>
      <c r="D119" s="119"/>
      <c r="E119" s="119"/>
      <c r="F119" s="119"/>
      <c r="G119" s="119"/>
      <c r="H119" s="120"/>
      <c r="I119" s="101"/>
      <c r="J119" s="121"/>
      <c r="K119" s="101"/>
      <c r="L119" s="101"/>
      <c r="M119" s="121"/>
      <c r="N119" s="120"/>
      <c r="O119" s="121"/>
      <c r="P119" s="140"/>
      <c r="Q119" s="140"/>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3"/>
      <c r="AS119" s="123"/>
      <c r="AT119" s="123"/>
      <c r="AU119" s="139" t="str">
        <f>VLOOKUP(Table35[[#This Row],[Risk Rating Score]],'Lookup Values'!$BS$1:$BT$34,2)</f>
        <v>Very Low</v>
      </c>
      <c r="AV119" s="101"/>
      <c r="AW119" s="139" t="str">
        <f>IFERROR(VLOOKUP(Table35[[#This Row],[RONI Match]],'Lookup Values'!$BU$2:$BV$26,2,FALSE),"")</f>
        <v/>
      </c>
      <c r="AX119" s="141"/>
      <c r="AY119" s="101"/>
      <c r="AZ119" s="123"/>
      <c r="BA119" s="119"/>
      <c r="BB119" s="119"/>
      <c r="BC119" s="119"/>
      <c r="BD119" s="119"/>
      <c r="BE119" s="119"/>
      <c r="BF119" s="119"/>
      <c r="BG119" s="119"/>
      <c r="BH119" s="119"/>
      <c r="BI119" s="122"/>
      <c r="BJ119" s="121"/>
      <c r="BK119" s="121"/>
      <c r="BL119" s="122"/>
      <c r="BM119" s="123"/>
      <c r="BN119" s="106"/>
      <c r="BO119" s="106"/>
      <c r="BP119" s="106"/>
      <c r="BQ119" s="106"/>
      <c r="BR119" s="106"/>
      <c r="BS119" s="106"/>
      <c r="BT119" s="106"/>
      <c r="BU119" s="106"/>
      <c r="BV119" s="106"/>
      <c r="BW119" s="106"/>
      <c r="BX119" s="106"/>
      <c r="BY119" s="106"/>
      <c r="BZ119" s="106"/>
      <c r="CA119" s="106"/>
      <c r="CB119" s="106"/>
      <c r="CC119" s="127" t="str">
        <f>IFERROR(VLOOKUP(Table22[[#This Row],[Gender]],'Lookup Values'!$A$1:$B$5,2,FALSE),"0")</f>
        <v>0</v>
      </c>
      <c r="CD119" s="112"/>
      <c r="CE119" s="127" t="str">
        <f>IFERROR(VLOOKUP(Table22[[#This Row],[Year Group]],'Lookup Values'!$C$1:$D$9,2,FALSE),"0")</f>
        <v>0</v>
      </c>
      <c r="CF119" s="127" t="str">
        <f>IFERROR(VLOOKUP(Table22[[#This Row],[School]],'Lookup Values'!$E$1:$E$22,2,FALSE),"0")</f>
        <v>0</v>
      </c>
      <c r="CG119" s="127" t="str">
        <f>IFERROR(VLOOKUP(Table22[[#This Row],[Attending PRU / AP]],'Lookup Values'!$G$1:$H$3,2,FALSE),"0")</f>
        <v>0</v>
      </c>
      <c r="CH119" s="127" t="str">
        <f>IFERROR(VLOOKUP(Table22[[#This Row],[EHE]],'Lookup Values'!$I$1:$J$3,2,FALSE),"0")</f>
        <v>0</v>
      </c>
      <c r="CI119" s="127" t="str">
        <f>IFERROR(VLOOKUP(Table22[[#This Row],[CME]],'Lookup Values'!$K$1:$L$3,2,FALSE),"0")</f>
        <v>0</v>
      </c>
      <c r="CJ119" s="129" t="str">
        <f>IFERROR(VLOOKUP(Table22[[#This Row],[Ethnicity]],'Ethnicity codes'!$H$1:$J$101,3,FALSE),"")</f>
        <v/>
      </c>
      <c r="CK119" s="127" t="str">
        <f>IFERROR(VLOOKUP(Table35[[#This Row],[Ethnicity2]],'Lookup Values'!$M$1:$N$23,2,FALSE),"0")</f>
        <v>0</v>
      </c>
      <c r="CL119" s="127" t="str">
        <f>IFERROR(VLOOKUP(Table35[[#This Row],[Ethnicity2]],'Lookup Values'!$O$1:$P$3,2,FALSE),"0")</f>
        <v>0</v>
      </c>
      <c r="CM119" s="127" t="str">
        <f>IFERROR(VLOOKUP(Table22[[#This Row],[EAL]],'Lookup Values'!$Q$1:$R$3,2,FALSE),"0")</f>
        <v>0</v>
      </c>
      <c r="CN119" s="127" t="str">
        <f>IFERROR(VLOOKUP(Table22[[#This Row],[SEND]],'Lookup Values'!$S$1:$T$6,2,FALSE),"0")</f>
        <v>0</v>
      </c>
      <c r="CO119" s="127" t="str">
        <f>IFERROR(VLOOKUP(Table22[[#This Row],[Pupil Premium]],'Lookup Values'!$U$1:$V$3,2,FALSE),"0")</f>
        <v>0</v>
      </c>
      <c r="CP119" s="127" t="str">
        <f>IFERROR(VLOOKUP(Table22[[#This Row],[LAC / Care Leaver]],'Lookup Values'!$W$1:$X$3,2,FALSE),"0")</f>
        <v>0</v>
      </c>
      <c r="CQ119" s="127" t="str">
        <f>IFERROR(VLOOKUP(Table22[[#This Row],[CP / CIN]],'Lookup Values'!$Y$1:$Z$3,2,FALSE),"0")</f>
        <v>0</v>
      </c>
      <c r="CR119" s="127" t="str">
        <f>IFERROR(VLOOKUP(Table22[[#This Row],[Early Help Referral]],'Lookup Values'!$Y$1:$Z$3,2,FALSE),"0")</f>
        <v>0</v>
      </c>
      <c r="CS119" s="127" t="str">
        <f>IFERROR(VLOOKUP(Table22[[#This Row],[Social Worker]],'Lookup Values'!$Y$1:$Z$3,2,FALSE),"0")</f>
        <v>0</v>
      </c>
      <c r="CT119" s="127" t="str">
        <f>IFERROR(VLOOKUP(Table22[[#This Row],[Exclusion]],'Lookup Values'!$AE$1:$AF$5,2,FALSE),"0")</f>
        <v>0</v>
      </c>
      <c r="CU119" s="127" t="str">
        <f>IFERROR(VLOOKUP(Table22[[#This Row],[Attendance / Absence (&lt;90% PA / &lt;50% SA)]],'Lookup Values'!$AG$1:$AH$4,2,FALSE),"0")</f>
        <v>0</v>
      </c>
      <c r="CV119" s="127" t="str">
        <f>IFERROR(VLOOKUP(Table22[[#This Row],[Multiple School Moves (3+)]],'Lookup Values'!$AI$1:$AJ$3,2,FALSE),"0")</f>
        <v>0</v>
      </c>
      <c r="CW119" s="127" t="str">
        <f>IFERROR(VLOOKUP(Table22[[#This Row],[Pregnancy]],'Lookup Values'!$AK$1:$AL$3,2,FALSE),"0")</f>
        <v>0</v>
      </c>
      <c r="CX119" s="127" t="str">
        <f>IFERROR(VLOOKUP(Table22[[#This Row],[Young Parent]],'Lookup Values'!$AM$1:$AN$3,2,FALSE),"0")</f>
        <v>0</v>
      </c>
      <c r="CY119" s="127" t="str">
        <f>IFERROR(VLOOKUP(Table22[[#This Row],[Young Carer]],'Lookup Values'!$AO$1:$AP$3,2,FALSE),"0")</f>
        <v>0</v>
      </c>
      <c r="CZ119" s="127" t="str">
        <f>IFERROR(VLOOKUP(Table22[[#This Row],[CAMHS Involvement]],'Lookup Values'!$AQ$1:$AR$3,2,FALSE),"0")</f>
        <v>0</v>
      </c>
      <c r="DA119" s="127" t="str">
        <f>IFERROR(VLOOKUP(Table22[[#This Row],[Health Condition]],'Lookup Values'!$AS$1:$AT$3,2,FALSE),"0")</f>
        <v>0</v>
      </c>
      <c r="DB119" s="127" t="str">
        <f>IFERROR(VLOOKUP(Table22[[#This Row],[Substance Misuse ]],'Lookup Values'!$AU$1:$AV$3,2,FALSE),"0")</f>
        <v>0</v>
      </c>
      <c r="DC119" s="127" t="str">
        <f>IFERROR(VLOOKUP(Table22[[#This Row],[YOT supervision]],'Lookup Values'!$AW$1:$AX$3,2,FALSE),"0")</f>
        <v>0</v>
      </c>
      <c r="DD119" s="127" t="str">
        <f>IFERROR(VLOOKUP(Table22[[#This Row],[Previous YOT supervision]],'Lookup Values'!$AY$1:$AZ$3,2,FALSE),"0")</f>
        <v>0</v>
      </c>
      <c r="DE119" s="127" t="str">
        <f>IFERROR(VLOOKUP(Table22[[#This Row],[Custody]],'Lookup Values'!$BA$1:$BB$3,2,FALSE),"0")</f>
        <v>0</v>
      </c>
      <c r="DF119" s="127" t="str">
        <f>IFERROR(VLOOKUP(Table22[[#This Row],[KS2 Eng &amp; Maths Ability Profile HAP/MAP/LAP]],'Lookup Values'!$BC$1:$BD$4,2,FALSE),"0")</f>
        <v>0</v>
      </c>
      <c r="DG119" s="127" t="str">
        <f>IFERROR(VLOOKUP(Table22[[#This Row],[Intended Post 16 Destination]],'Lookup Values'!$BG$1:$BH$12,2,FALSE),"0")</f>
        <v>0</v>
      </c>
      <c r="DH119" s="127" t="str">
        <f>IFERROR(VLOOKUP(Table22[[#This Row],[Application submitted (Y/N or number of applications)]],'Lookup Values'!$BI$1:$BJ$3,2,FALSE),"0")</f>
        <v>0</v>
      </c>
      <c r="DI119" s="127" t="str">
        <f>IFERROR(VLOOKUP(Table22[[#This Row],[Provider Name]],'Lookup Values'!$BK$1:$BL$3,2,FALSE),"0")</f>
        <v>0</v>
      </c>
      <c r="DJ119" s="112"/>
      <c r="DK119" s="127" t="str">
        <f>IFERROR(VLOOKUP(Table22[[#This Row],[Offer received (Y/N)]],'Lookup Values'!$BM$1:$BN$3,2,FALSE),"0")</f>
        <v>0</v>
      </c>
      <c r="DL119" s="127" t="str">
        <f>IFERROR(VLOOKUP(Table22[[#This Row],[Poor Behaviour / Attitude / Motivation]],'Lookup Values'!$BO$1:$BP$4,2,FALSE),"0")</f>
        <v>0</v>
      </c>
      <c r="DM119" s="127" t="str">
        <f>IFERROR(VLOOKUP(Table22[[#This Row],[Other known risk factors (1)]],'Lookup Values'!$BQ$1:$BR$10,2,FALSE),"0")</f>
        <v>0</v>
      </c>
      <c r="DN119" s="128" t="str">
        <f>IFERROR(VLOOKUP(Table22[[#This Row],[Other known risk factors (2)]],'Lookup Values'!$BQ$1:$BR$10,2,FALSE),"0")</f>
        <v>0</v>
      </c>
      <c r="DO119" s="127">
        <f>SUM(Table35[[#This Row],[Gender Score]:[Other known risk factors (2) Score]])</f>
        <v>0</v>
      </c>
      <c r="DP119" s="131" t="str">
        <f>CONCATENATE(Table22[[#This Row],[Generated RONI]],Table22[[#This Row],[School RONI]])</f>
        <v>Very Low</v>
      </c>
      <c r="DQ119" s="106"/>
      <c r="DR119" s="106"/>
      <c r="DS119" s="106"/>
      <c r="DT119" s="106"/>
      <c r="DU119" s="106"/>
      <c r="DV119" s="106"/>
      <c r="DW119" s="106"/>
      <c r="DX119" s="106"/>
      <c r="DY119" s="106"/>
      <c r="DZ119" s="106"/>
      <c r="EA119" s="106"/>
      <c r="EB119" s="106"/>
      <c r="EC119" s="106"/>
      <c r="ED119" s="106"/>
      <c r="EE119" s="106"/>
      <c r="EF119" s="106"/>
      <c r="EG119" s="106"/>
    </row>
    <row r="120" spans="1:137" ht="13" x14ac:dyDescent="0.3">
      <c r="A120" s="118"/>
      <c r="B120" s="126"/>
      <c r="C120" s="119"/>
      <c r="D120" s="119"/>
      <c r="E120" s="119"/>
      <c r="F120" s="119"/>
      <c r="G120" s="119"/>
      <c r="H120" s="120"/>
      <c r="I120" s="101"/>
      <c r="J120" s="121"/>
      <c r="K120" s="101"/>
      <c r="L120" s="101"/>
      <c r="M120" s="121"/>
      <c r="N120" s="120"/>
      <c r="O120" s="121"/>
      <c r="P120" s="140"/>
      <c r="Q120" s="140"/>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3"/>
      <c r="AS120" s="123"/>
      <c r="AT120" s="123"/>
      <c r="AU120" s="139" t="str">
        <f>VLOOKUP(Table35[[#This Row],[Risk Rating Score]],'Lookup Values'!$BS$1:$BT$34,2)</f>
        <v>Very Low</v>
      </c>
      <c r="AV120" s="101"/>
      <c r="AW120" s="139" t="str">
        <f>IFERROR(VLOOKUP(Table35[[#This Row],[RONI Match]],'Lookup Values'!$BU$2:$BV$26,2,FALSE),"")</f>
        <v/>
      </c>
      <c r="AX120" s="141"/>
      <c r="AY120" s="101"/>
      <c r="AZ120" s="123"/>
      <c r="BA120" s="119"/>
      <c r="BB120" s="119"/>
      <c r="BC120" s="119"/>
      <c r="BD120" s="119"/>
      <c r="BE120" s="119"/>
      <c r="BF120" s="119"/>
      <c r="BG120" s="119"/>
      <c r="BH120" s="119"/>
      <c r="BI120" s="122"/>
      <c r="BJ120" s="121"/>
      <c r="BK120" s="121"/>
      <c r="BL120" s="122"/>
      <c r="BM120" s="123"/>
      <c r="BN120" s="106"/>
      <c r="BO120" s="106"/>
      <c r="BP120" s="106"/>
      <c r="BQ120" s="106"/>
      <c r="BR120" s="106"/>
      <c r="BS120" s="106"/>
      <c r="BT120" s="106"/>
      <c r="BU120" s="106"/>
      <c r="BV120" s="106"/>
      <c r="BW120" s="106"/>
      <c r="BX120" s="106"/>
      <c r="BY120" s="106"/>
      <c r="BZ120" s="106"/>
      <c r="CA120" s="106"/>
      <c r="CB120" s="106"/>
      <c r="CC120" s="127" t="str">
        <f>IFERROR(VLOOKUP(Table22[[#This Row],[Gender]],'Lookup Values'!$A$1:$B$5,2,FALSE),"0")</f>
        <v>0</v>
      </c>
      <c r="CD120" s="112"/>
      <c r="CE120" s="127" t="str">
        <f>IFERROR(VLOOKUP(Table22[[#This Row],[Year Group]],'Lookup Values'!$C$1:$D$9,2,FALSE),"0")</f>
        <v>0</v>
      </c>
      <c r="CF120" s="127" t="str">
        <f>IFERROR(VLOOKUP(Table22[[#This Row],[School]],'Lookup Values'!$E$1:$E$22,2,FALSE),"0")</f>
        <v>0</v>
      </c>
      <c r="CG120" s="127" t="str">
        <f>IFERROR(VLOOKUP(Table22[[#This Row],[Attending PRU / AP]],'Lookup Values'!$G$1:$H$3,2,FALSE),"0")</f>
        <v>0</v>
      </c>
      <c r="CH120" s="127" t="str">
        <f>IFERROR(VLOOKUP(Table22[[#This Row],[EHE]],'Lookup Values'!$I$1:$J$3,2,FALSE),"0")</f>
        <v>0</v>
      </c>
      <c r="CI120" s="127" t="str">
        <f>IFERROR(VLOOKUP(Table22[[#This Row],[CME]],'Lookup Values'!$K$1:$L$3,2,FALSE),"0")</f>
        <v>0</v>
      </c>
      <c r="CJ120" s="129" t="str">
        <f>IFERROR(VLOOKUP(Table22[[#This Row],[Ethnicity]],'Ethnicity codes'!$H$1:$J$101,3,FALSE),"")</f>
        <v/>
      </c>
      <c r="CK120" s="127" t="str">
        <f>IFERROR(VLOOKUP(Table35[[#This Row],[Ethnicity2]],'Lookup Values'!$M$1:$N$23,2,FALSE),"0")</f>
        <v>0</v>
      </c>
      <c r="CL120" s="127" t="str">
        <f>IFERROR(VLOOKUP(Table35[[#This Row],[Ethnicity2]],'Lookup Values'!$O$1:$P$3,2,FALSE),"0")</f>
        <v>0</v>
      </c>
      <c r="CM120" s="127" t="str">
        <f>IFERROR(VLOOKUP(Table22[[#This Row],[EAL]],'Lookup Values'!$Q$1:$R$3,2,FALSE),"0")</f>
        <v>0</v>
      </c>
      <c r="CN120" s="127" t="str">
        <f>IFERROR(VLOOKUP(Table22[[#This Row],[SEND]],'Lookup Values'!$S$1:$T$6,2,FALSE),"0")</f>
        <v>0</v>
      </c>
      <c r="CO120" s="127" t="str">
        <f>IFERROR(VLOOKUP(Table22[[#This Row],[Pupil Premium]],'Lookup Values'!$U$1:$V$3,2,FALSE),"0")</f>
        <v>0</v>
      </c>
      <c r="CP120" s="127" t="str">
        <f>IFERROR(VLOOKUP(Table22[[#This Row],[LAC / Care Leaver]],'Lookup Values'!$W$1:$X$3,2,FALSE),"0")</f>
        <v>0</v>
      </c>
      <c r="CQ120" s="127" t="str">
        <f>IFERROR(VLOOKUP(Table22[[#This Row],[CP / CIN]],'Lookup Values'!$Y$1:$Z$3,2,FALSE),"0")</f>
        <v>0</v>
      </c>
      <c r="CR120" s="127" t="str">
        <f>IFERROR(VLOOKUP(Table22[[#This Row],[Early Help Referral]],'Lookup Values'!$Y$1:$Z$3,2,FALSE),"0")</f>
        <v>0</v>
      </c>
      <c r="CS120" s="127" t="str">
        <f>IFERROR(VLOOKUP(Table22[[#This Row],[Social Worker]],'Lookup Values'!$Y$1:$Z$3,2,FALSE),"0")</f>
        <v>0</v>
      </c>
      <c r="CT120" s="127" t="str">
        <f>IFERROR(VLOOKUP(Table22[[#This Row],[Exclusion]],'Lookup Values'!$AE$1:$AF$5,2,FALSE),"0")</f>
        <v>0</v>
      </c>
      <c r="CU120" s="127" t="str">
        <f>IFERROR(VLOOKUP(Table22[[#This Row],[Attendance / Absence (&lt;90% PA / &lt;50% SA)]],'Lookup Values'!$AG$1:$AH$4,2,FALSE),"0")</f>
        <v>0</v>
      </c>
      <c r="CV120" s="127" t="str">
        <f>IFERROR(VLOOKUP(Table22[[#This Row],[Multiple School Moves (3+)]],'Lookup Values'!$AI$1:$AJ$3,2,FALSE),"0")</f>
        <v>0</v>
      </c>
      <c r="CW120" s="127" t="str">
        <f>IFERROR(VLOOKUP(Table22[[#This Row],[Pregnancy]],'Lookup Values'!$AK$1:$AL$3,2,FALSE),"0")</f>
        <v>0</v>
      </c>
      <c r="CX120" s="127" t="str">
        <f>IFERROR(VLOOKUP(Table22[[#This Row],[Young Parent]],'Lookup Values'!$AM$1:$AN$3,2,FALSE),"0")</f>
        <v>0</v>
      </c>
      <c r="CY120" s="127" t="str">
        <f>IFERROR(VLOOKUP(Table22[[#This Row],[Young Carer]],'Lookup Values'!$AO$1:$AP$3,2,FALSE),"0")</f>
        <v>0</v>
      </c>
      <c r="CZ120" s="127" t="str">
        <f>IFERROR(VLOOKUP(Table22[[#This Row],[CAMHS Involvement]],'Lookup Values'!$AQ$1:$AR$3,2,FALSE),"0")</f>
        <v>0</v>
      </c>
      <c r="DA120" s="127" t="str">
        <f>IFERROR(VLOOKUP(Table22[[#This Row],[Health Condition]],'Lookup Values'!$AS$1:$AT$3,2,FALSE),"0")</f>
        <v>0</v>
      </c>
      <c r="DB120" s="127" t="str">
        <f>IFERROR(VLOOKUP(Table22[[#This Row],[Substance Misuse ]],'Lookup Values'!$AU$1:$AV$3,2,FALSE),"0")</f>
        <v>0</v>
      </c>
      <c r="DC120" s="127" t="str">
        <f>IFERROR(VLOOKUP(Table22[[#This Row],[YOT supervision]],'Lookup Values'!$AW$1:$AX$3,2,FALSE),"0")</f>
        <v>0</v>
      </c>
      <c r="DD120" s="127" t="str">
        <f>IFERROR(VLOOKUP(Table22[[#This Row],[Previous YOT supervision]],'Lookup Values'!$AY$1:$AZ$3,2,FALSE),"0")</f>
        <v>0</v>
      </c>
      <c r="DE120" s="127" t="str">
        <f>IFERROR(VLOOKUP(Table22[[#This Row],[Custody]],'Lookup Values'!$BA$1:$BB$3,2,FALSE),"0")</f>
        <v>0</v>
      </c>
      <c r="DF120" s="127" t="str">
        <f>IFERROR(VLOOKUP(Table22[[#This Row],[KS2 Eng &amp; Maths Ability Profile HAP/MAP/LAP]],'Lookup Values'!$BC$1:$BD$4,2,FALSE),"0")</f>
        <v>0</v>
      </c>
      <c r="DG120" s="127" t="str">
        <f>IFERROR(VLOOKUP(Table22[[#This Row],[Intended Post 16 Destination]],'Lookup Values'!$BG$1:$BH$12,2,FALSE),"0")</f>
        <v>0</v>
      </c>
      <c r="DH120" s="127" t="str">
        <f>IFERROR(VLOOKUP(Table22[[#This Row],[Application submitted (Y/N or number of applications)]],'Lookup Values'!$BI$1:$BJ$3,2,FALSE),"0")</f>
        <v>0</v>
      </c>
      <c r="DI120" s="127" t="str">
        <f>IFERROR(VLOOKUP(Table22[[#This Row],[Provider Name]],'Lookup Values'!$BK$1:$BL$3,2,FALSE),"0")</f>
        <v>0</v>
      </c>
      <c r="DJ120" s="112"/>
      <c r="DK120" s="127" t="str">
        <f>IFERROR(VLOOKUP(Table22[[#This Row],[Offer received (Y/N)]],'Lookup Values'!$BM$1:$BN$3,2,FALSE),"0")</f>
        <v>0</v>
      </c>
      <c r="DL120" s="127" t="str">
        <f>IFERROR(VLOOKUP(Table22[[#This Row],[Poor Behaviour / Attitude / Motivation]],'Lookup Values'!$BO$1:$BP$4,2,FALSE),"0")</f>
        <v>0</v>
      </c>
      <c r="DM120" s="127" t="str">
        <f>IFERROR(VLOOKUP(Table22[[#This Row],[Other known risk factors (1)]],'Lookup Values'!$BQ$1:$BR$10,2,FALSE),"0")</f>
        <v>0</v>
      </c>
      <c r="DN120" s="128" t="str">
        <f>IFERROR(VLOOKUP(Table22[[#This Row],[Other known risk factors (2)]],'Lookup Values'!$BQ$1:$BR$10,2,FALSE),"0")</f>
        <v>0</v>
      </c>
      <c r="DO120" s="127">
        <f>SUM(Table35[[#This Row],[Gender Score]:[Other known risk factors (2) Score]])</f>
        <v>0</v>
      </c>
      <c r="DP120" s="131" t="str">
        <f>CONCATENATE(Table22[[#This Row],[Generated RONI]],Table22[[#This Row],[School RONI]])</f>
        <v>Very Low</v>
      </c>
      <c r="DQ120" s="106"/>
      <c r="DR120" s="106"/>
      <c r="DS120" s="106"/>
      <c r="DT120" s="106"/>
      <c r="DU120" s="106"/>
      <c r="DV120" s="106"/>
      <c r="DW120" s="106"/>
      <c r="DX120" s="106"/>
      <c r="DY120" s="106"/>
      <c r="DZ120" s="106"/>
      <c r="EA120" s="106"/>
      <c r="EB120" s="106"/>
      <c r="EC120" s="106"/>
      <c r="ED120" s="106"/>
      <c r="EE120" s="106"/>
      <c r="EF120" s="106"/>
      <c r="EG120" s="106"/>
    </row>
    <row r="121" spans="1:137" ht="13" x14ac:dyDescent="0.3">
      <c r="A121" s="118"/>
      <c r="B121" s="126"/>
      <c r="C121" s="119"/>
      <c r="D121" s="119"/>
      <c r="E121" s="119"/>
      <c r="F121" s="119"/>
      <c r="G121" s="119"/>
      <c r="H121" s="120"/>
      <c r="I121" s="101"/>
      <c r="J121" s="121"/>
      <c r="K121" s="101"/>
      <c r="L121" s="101"/>
      <c r="M121" s="121"/>
      <c r="N121" s="120"/>
      <c r="O121" s="121"/>
      <c r="P121" s="140"/>
      <c r="Q121" s="140"/>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3"/>
      <c r="AS121" s="123"/>
      <c r="AT121" s="123"/>
      <c r="AU121" s="139" t="str">
        <f>VLOOKUP(Table35[[#This Row],[Risk Rating Score]],'Lookup Values'!$BS$1:$BT$34,2)</f>
        <v>Very Low</v>
      </c>
      <c r="AV121" s="101"/>
      <c r="AW121" s="139" t="str">
        <f>IFERROR(VLOOKUP(Table35[[#This Row],[RONI Match]],'Lookup Values'!$BU$2:$BV$26,2,FALSE),"")</f>
        <v/>
      </c>
      <c r="AX121" s="141"/>
      <c r="AY121" s="101"/>
      <c r="AZ121" s="123"/>
      <c r="BA121" s="119"/>
      <c r="BB121" s="119"/>
      <c r="BC121" s="119"/>
      <c r="BD121" s="119"/>
      <c r="BE121" s="119"/>
      <c r="BF121" s="119"/>
      <c r="BG121" s="119"/>
      <c r="BH121" s="119"/>
      <c r="BI121" s="122"/>
      <c r="BJ121" s="121"/>
      <c r="BK121" s="121"/>
      <c r="BL121" s="122"/>
      <c r="BM121" s="123"/>
      <c r="BN121" s="106"/>
      <c r="BO121" s="106"/>
      <c r="BP121" s="106"/>
      <c r="BQ121" s="106"/>
      <c r="BR121" s="106"/>
      <c r="BS121" s="106"/>
      <c r="BT121" s="106"/>
      <c r="BU121" s="106"/>
      <c r="BV121" s="106"/>
      <c r="BW121" s="106"/>
      <c r="BX121" s="106"/>
      <c r="BY121" s="106"/>
      <c r="BZ121" s="106"/>
      <c r="CA121" s="106"/>
      <c r="CB121" s="106"/>
      <c r="CC121" s="127" t="str">
        <f>IFERROR(VLOOKUP(Table22[[#This Row],[Gender]],'Lookup Values'!$A$1:$B$5,2,FALSE),"0")</f>
        <v>0</v>
      </c>
      <c r="CD121" s="112"/>
      <c r="CE121" s="127" t="str">
        <f>IFERROR(VLOOKUP(Table22[[#This Row],[Year Group]],'Lookup Values'!$C$1:$D$9,2,FALSE),"0")</f>
        <v>0</v>
      </c>
      <c r="CF121" s="127" t="str">
        <f>IFERROR(VLOOKUP(Table22[[#This Row],[School]],'Lookup Values'!$E$1:$E$22,2,FALSE),"0")</f>
        <v>0</v>
      </c>
      <c r="CG121" s="127" t="str">
        <f>IFERROR(VLOOKUP(Table22[[#This Row],[Attending PRU / AP]],'Lookup Values'!$G$1:$H$3,2,FALSE),"0")</f>
        <v>0</v>
      </c>
      <c r="CH121" s="127" t="str">
        <f>IFERROR(VLOOKUP(Table22[[#This Row],[EHE]],'Lookup Values'!$I$1:$J$3,2,FALSE),"0")</f>
        <v>0</v>
      </c>
      <c r="CI121" s="127" t="str">
        <f>IFERROR(VLOOKUP(Table22[[#This Row],[CME]],'Lookup Values'!$K$1:$L$3,2,FALSE),"0")</f>
        <v>0</v>
      </c>
      <c r="CJ121" s="129" t="str">
        <f>IFERROR(VLOOKUP(Table22[[#This Row],[Ethnicity]],'Ethnicity codes'!$H$1:$J$101,3,FALSE),"")</f>
        <v/>
      </c>
      <c r="CK121" s="127" t="str">
        <f>IFERROR(VLOOKUP(Table35[[#This Row],[Ethnicity2]],'Lookup Values'!$M$1:$N$23,2,FALSE),"0")</f>
        <v>0</v>
      </c>
      <c r="CL121" s="127" t="str">
        <f>IFERROR(VLOOKUP(Table35[[#This Row],[Ethnicity2]],'Lookup Values'!$O$1:$P$3,2,FALSE),"0")</f>
        <v>0</v>
      </c>
      <c r="CM121" s="127" t="str">
        <f>IFERROR(VLOOKUP(Table22[[#This Row],[EAL]],'Lookup Values'!$Q$1:$R$3,2,FALSE),"0")</f>
        <v>0</v>
      </c>
      <c r="CN121" s="127" t="str">
        <f>IFERROR(VLOOKUP(Table22[[#This Row],[SEND]],'Lookup Values'!$S$1:$T$6,2,FALSE),"0")</f>
        <v>0</v>
      </c>
      <c r="CO121" s="127" t="str">
        <f>IFERROR(VLOOKUP(Table22[[#This Row],[Pupil Premium]],'Lookup Values'!$U$1:$V$3,2,FALSE),"0")</f>
        <v>0</v>
      </c>
      <c r="CP121" s="127" t="str">
        <f>IFERROR(VLOOKUP(Table22[[#This Row],[LAC / Care Leaver]],'Lookup Values'!$W$1:$X$3,2,FALSE),"0")</f>
        <v>0</v>
      </c>
      <c r="CQ121" s="127" t="str">
        <f>IFERROR(VLOOKUP(Table22[[#This Row],[CP / CIN]],'Lookup Values'!$Y$1:$Z$3,2,FALSE),"0")</f>
        <v>0</v>
      </c>
      <c r="CR121" s="127" t="str">
        <f>IFERROR(VLOOKUP(Table22[[#This Row],[Early Help Referral]],'Lookup Values'!$Y$1:$Z$3,2,FALSE),"0")</f>
        <v>0</v>
      </c>
      <c r="CS121" s="127" t="str">
        <f>IFERROR(VLOOKUP(Table22[[#This Row],[Social Worker]],'Lookup Values'!$Y$1:$Z$3,2,FALSE),"0")</f>
        <v>0</v>
      </c>
      <c r="CT121" s="127" t="str">
        <f>IFERROR(VLOOKUP(Table22[[#This Row],[Exclusion]],'Lookup Values'!$AE$1:$AF$5,2,FALSE),"0")</f>
        <v>0</v>
      </c>
      <c r="CU121" s="127" t="str">
        <f>IFERROR(VLOOKUP(Table22[[#This Row],[Attendance / Absence (&lt;90% PA / &lt;50% SA)]],'Lookup Values'!$AG$1:$AH$4,2,FALSE),"0")</f>
        <v>0</v>
      </c>
      <c r="CV121" s="127" t="str">
        <f>IFERROR(VLOOKUP(Table22[[#This Row],[Multiple School Moves (3+)]],'Lookup Values'!$AI$1:$AJ$3,2,FALSE),"0")</f>
        <v>0</v>
      </c>
      <c r="CW121" s="127" t="str">
        <f>IFERROR(VLOOKUP(Table22[[#This Row],[Pregnancy]],'Lookup Values'!$AK$1:$AL$3,2,FALSE),"0")</f>
        <v>0</v>
      </c>
      <c r="CX121" s="127" t="str">
        <f>IFERROR(VLOOKUP(Table22[[#This Row],[Young Parent]],'Lookup Values'!$AM$1:$AN$3,2,FALSE),"0")</f>
        <v>0</v>
      </c>
      <c r="CY121" s="127" t="str">
        <f>IFERROR(VLOOKUP(Table22[[#This Row],[Young Carer]],'Lookup Values'!$AO$1:$AP$3,2,FALSE),"0")</f>
        <v>0</v>
      </c>
      <c r="CZ121" s="127" t="str">
        <f>IFERROR(VLOOKUP(Table22[[#This Row],[CAMHS Involvement]],'Lookup Values'!$AQ$1:$AR$3,2,FALSE),"0")</f>
        <v>0</v>
      </c>
      <c r="DA121" s="127" t="str">
        <f>IFERROR(VLOOKUP(Table22[[#This Row],[Health Condition]],'Lookup Values'!$AS$1:$AT$3,2,FALSE),"0")</f>
        <v>0</v>
      </c>
      <c r="DB121" s="127" t="str">
        <f>IFERROR(VLOOKUP(Table22[[#This Row],[Substance Misuse ]],'Lookup Values'!$AU$1:$AV$3,2,FALSE),"0")</f>
        <v>0</v>
      </c>
      <c r="DC121" s="127" t="str">
        <f>IFERROR(VLOOKUP(Table22[[#This Row],[YOT supervision]],'Lookup Values'!$AW$1:$AX$3,2,FALSE),"0")</f>
        <v>0</v>
      </c>
      <c r="DD121" s="127" t="str">
        <f>IFERROR(VLOOKUP(Table22[[#This Row],[Previous YOT supervision]],'Lookup Values'!$AY$1:$AZ$3,2,FALSE),"0")</f>
        <v>0</v>
      </c>
      <c r="DE121" s="127" t="str">
        <f>IFERROR(VLOOKUP(Table22[[#This Row],[Custody]],'Lookup Values'!$BA$1:$BB$3,2,FALSE),"0")</f>
        <v>0</v>
      </c>
      <c r="DF121" s="127" t="str">
        <f>IFERROR(VLOOKUP(Table22[[#This Row],[KS2 Eng &amp; Maths Ability Profile HAP/MAP/LAP]],'Lookup Values'!$BC$1:$BD$4,2,FALSE),"0")</f>
        <v>0</v>
      </c>
      <c r="DG121" s="127" t="str">
        <f>IFERROR(VLOOKUP(Table22[[#This Row],[Intended Post 16 Destination]],'Lookup Values'!$BG$1:$BH$12,2,FALSE),"0")</f>
        <v>0</v>
      </c>
      <c r="DH121" s="127" t="str">
        <f>IFERROR(VLOOKUP(Table22[[#This Row],[Application submitted (Y/N or number of applications)]],'Lookup Values'!$BI$1:$BJ$3,2,FALSE),"0")</f>
        <v>0</v>
      </c>
      <c r="DI121" s="127" t="str">
        <f>IFERROR(VLOOKUP(Table22[[#This Row],[Provider Name]],'Lookup Values'!$BK$1:$BL$3,2,FALSE),"0")</f>
        <v>0</v>
      </c>
      <c r="DJ121" s="112"/>
      <c r="DK121" s="127" t="str">
        <f>IFERROR(VLOOKUP(Table22[[#This Row],[Offer received (Y/N)]],'Lookup Values'!$BM$1:$BN$3,2,FALSE),"0")</f>
        <v>0</v>
      </c>
      <c r="DL121" s="127" t="str">
        <f>IFERROR(VLOOKUP(Table22[[#This Row],[Poor Behaviour / Attitude / Motivation]],'Lookup Values'!$BO$1:$BP$4,2,FALSE),"0")</f>
        <v>0</v>
      </c>
      <c r="DM121" s="127" t="str">
        <f>IFERROR(VLOOKUP(Table22[[#This Row],[Other known risk factors (1)]],'Lookup Values'!$BQ$1:$BR$10,2,FALSE),"0")</f>
        <v>0</v>
      </c>
      <c r="DN121" s="128" t="str">
        <f>IFERROR(VLOOKUP(Table22[[#This Row],[Other known risk factors (2)]],'Lookup Values'!$BQ$1:$BR$10,2,FALSE),"0")</f>
        <v>0</v>
      </c>
      <c r="DO121" s="127">
        <f>SUM(Table35[[#This Row],[Gender Score]:[Other known risk factors (2) Score]])</f>
        <v>0</v>
      </c>
      <c r="DP121" s="131" t="str">
        <f>CONCATENATE(Table22[[#This Row],[Generated RONI]],Table22[[#This Row],[School RONI]])</f>
        <v>Very Low</v>
      </c>
      <c r="DQ121" s="106"/>
      <c r="DR121" s="106"/>
      <c r="DS121" s="106"/>
      <c r="DT121" s="106"/>
      <c r="DU121" s="106"/>
      <c r="DV121" s="106"/>
      <c r="DW121" s="106"/>
      <c r="DX121" s="106"/>
      <c r="DY121" s="106"/>
      <c r="DZ121" s="106"/>
      <c r="EA121" s="106"/>
      <c r="EB121" s="106"/>
      <c r="EC121" s="106"/>
      <c r="ED121" s="106"/>
      <c r="EE121" s="106"/>
      <c r="EF121" s="106"/>
      <c r="EG121" s="106"/>
    </row>
    <row r="122" spans="1:137" ht="13" x14ac:dyDescent="0.3">
      <c r="A122" s="118"/>
      <c r="B122" s="126"/>
      <c r="C122" s="119"/>
      <c r="D122" s="119"/>
      <c r="E122" s="119"/>
      <c r="F122" s="119"/>
      <c r="G122" s="119"/>
      <c r="H122" s="120"/>
      <c r="I122" s="101"/>
      <c r="J122" s="121"/>
      <c r="K122" s="101"/>
      <c r="L122" s="101"/>
      <c r="M122" s="121"/>
      <c r="N122" s="120"/>
      <c r="O122" s="121"/>
      <c r="P122" s="140"/>
      <c r="Q122" s="140"/>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3"/>
      <c r="AS122" s="123"/>
      <c r="AT122" s="123"/>
      <c r="AU122" s="139" t="str">
        <f>VLOOKUP(Table35[[#This Row],[Risk Rating Score]],'Lookup Values'!$BS$1:$BT$34,2)</f>
        <v>Very Low</v>
      </c>
      <c r="AV122" s="101"/>
      <c r="AW122" s="139" t="str">
        <f>IFERROR(VLOOKUP(Table35[[#This Row],[RONI Match]],'Lookup Values'!$BU$2:$BV$26,2,FALSE),"")</f>
        <v/>
      </c>
      <c r="AX122" s="141"/>
      <c r="AY122" s="101"/>
      <c r="AZ122" s="123"/>
      <c r="BA122" s="119"/>
      <c r="BB122" s="119"/>
      <c r="BC122" s="119"/>
      <c r="BD122" s="119"/>
      <c r="BE122" s="119"/>
      <c r="BF122" s="119"/>
      <c r="BG122" s="119"/>
      <c r="BH122" s="119"/>
      <c r="BI122" s="122"/>
      <c r="BJ122" s="121"/>
      <c r="BK122" s="121"/>
      <c r="BL122" s="122"/>
      <c r="BM122" s="123"/>
      <c r="BN122" s="106"/>
      <c r="BO122" s="106"/>
      <c r="BP122" s="106"/>
      <c r="BQ122" s="106"/>
      <c r="BR122" s="106"/>
      <c r="BS122" s="106"/>
      <c r="BT122" s="106"/>
      <c r="BU122" s="106"/>
      <c r="BV122" s="106"/>
      <c r="BW122" s="106"/>
      <c r="BX122" s="106"/>
      <c r="BY122" s="106"/>
      <c r="BZ122" s="106"/>
      <c r="CA122" s="106"/>
      <c r="CB122" s="106"/>
      <c r="CC122" s="127" t="str">
        <f>IFERROR(VLOOKUP(Table22[[#This Row],[Gender]],'Lookup Values'!$A$1:$B$5,2,FALSE),"0")</f>
        <v>0</v>
      </c>
      <c r="CD122" s="112"/>
      <c r="CE122" s="127" t="str">
        <f>IFERROR(VLOOKUP(Table22[[#This Row],[Year Group]],'Lookup Values'!$C$1:$D$9,2,FALSE),"0")</f>
        <v>0</v>
      </c>
      <c r="CF122" s="127" t="str">
        <f>IFERROR(VLOOKUP(Table22[[#This Row],[School]],'Lookup Values'!$E$1:$E$22,2,FALSE),"0")</f>
        <v>0</v>
      </c>
      <c r="CG122" s="127" t="str">
        <f>IFERROR(VLOOKUP(Table22[[#This Row],[Attending PRU / AP]],'Lookup Values'!$G$1:$H$3,2,FALSE),"0")</f>
        <v>0</v>
      </c>
      <c r="CH122" s="127" t="str">
        <f>IFERROR(VLOOKUP(Table22[[#This Row],[EHE]],'Lookup Values'!$I$1:$J$3,2,FALSE),"0")</f>
        <v>0</v>
      </c>
      <c r="CI122" s="127" t="str">
        <f>IFERROR(VLOOKUP(Table22[[#This Row],[CME]],'Lookup Values'!$K$1:$L$3,2,FALSE),"0")</f>
        <v>0</v>
      </c>
      <c r="CJ122" s="129" t="str">
        <f>IFERROR(VLOOKUP(Table22[[#This Row],[Ethnicity]],'Ethnicity codes'!$H$1:$J$101,3,FALSE),"")</f>
        <v/>
      </c>
      <c r="CK122" s="127" t="str">
        <f>IFERROR(VLOOKUP(Table35[[#This Row],[Ethnicity2]],'Lookup Values'!$M$1:$N$23,2,FALSE),"0")</f>
        <v>0</v>
      </c>
      <c r="CL122" s="127" t="str">
        <f>IFERROR(VLOOKUP(Table35[[#This Row],[Ethnicity2]],'Lookup Values'!$O$1:$P$3,2,FALSE),"0")</f>
        <v>0</v>
      </c>
      <c r="CM122" s="127" t="str">
        <f>IFERROR(VLOOKUP(Table22[[#This Row],[EAL]],'Lookup Values'!$Q$1:$R$3,2,FALSE),"0")</f>
        <v>0</v>
      </c>
      <c r="CN122" s="127" t="str">
        <f>IFERROR(VLOOKUP(Table22[[#This Row],[SEND]],'Lookup Values'!$S$1:$T$6,2,FALSE),"0")</f>
        <v>0</v>
      </c>
      <c r="CO122" s="127" t="str">
        <f>IFERROR(VLOOKUP(Table22[[#This Row],[Pupil Premium]],'Lookup Values'!$U$1:$V$3,2,FALSE),"0")</f>
        <v>0</v>
      </c>
      <c r="CP122" s="127" t="str">
        <f>IFERROR(VLOOKUP(Table22[[#This Row],[LAC / Care Leaver]],'Lookup Values'!$W$1:$X$3,2,FALSE),"0")</f>
        <v>0</v>
      </c>
      <c r="CQ122" s="127" t="str">
        <f>IFERROR(VLOOKUP(Table22[[#This Row],[CP / CIN]],'Lookup Values'!$Y$1:$Z$3,2,FALSE),"0")</f>
        <v>0</v>
      </c>
      <c r="CR122" s="127" t="str">
        <f>IFERROR(VLOOKUP(Table22[[#This Row],[Early Help Referral]],'Lookup Values'!$Y$1:$Z$3,2,FALSE),"0")</f>
        <v>0</v>
      </c>
      <c r="CS122" s="127" t="str">
        <f>IFERROR(VLOOKUP(Table22[[#This Row],[Social Worker]],'Lookup Values'!$Y$1:$Z$3,2,FALSE),"0")</f>
        <v>0</v>
      </c>
      <c r="CT122" s="127" t="str">
        <f>IFERROR(VLOOKUP(Table22[[#This Row],[Exclusion]],'Lookup Values'!$AE$1:$AF$5,2,FALSE),"0")</f>
        <v>0</v>
      </c>
      <c r="CU122" s="127" t="str">
        <f>IFERROR(VLOOKUP(Table22[[#This Row],[Attendance / Absence (&lt;90% PA / &lt;50% SA)]],'Lookup Values'!$AG$1:$AH$4,2,FALSE),"0")</f>
        <v>0</v>
      </c>
      <c r="CV122" s="127" t="str">
        <f>IFERROR(VLOOKUP(Table22[[#This Row],[Multiple School Moves (3+)]],'Lookup Values'!$AI$1:$AJ$3,2,FALSE),"0")</f>
        <v>0</v>
      </c>
      <c r="CW122" s="127" t="str">
        <f>IFERROR(VLOOKUP(Table22[[#This Row],[Pregnancy]],'Lookup Values'!$AK$1:$AL$3,2,FALSE),"0")</f>
        <v>0</v>
      </c>
      <c r="CX122" s="127" t="str">
        <f>IFERROR(VLOOKUP(Table22[[#This Row],[Young Parent]],'Lookup Values'!$AM$1:$AN$3,2,FALSE),"0")</f>
        <v>0</v>
      </c>
      <c r="CY122" s="127" t="str">
        <f>IFERROR(VLOOKUP(Table22[[#This Row],[Young Carer]],'Lookup Values'!$AO$1:$AP$3,2,FALSE),"0")</f>
        <v>0</v>
      </c>
      <c r="CZ122" s="127" t="str">
        <f>IFERROR(VLOOKUP(Table22[[#This Row],[CAMHS Involvement]],'Lookup Values'!$AQ$1:$AR$3,2,FALSE),"0")</f>
        <v>0</v>
      </c>
      <c r="DA122" s="127" t="str">
        <f>IFERROR(VLOOKUP(Table22[[#This Row],[Health Condition]],'Lookup Values'!$AS$1:$AT$3,2,FALSE),"0")</f>
        <v>0</v>
      </c>
      <c r="DB122" s="127" t="str">
        <f>IFERROR(VLOOKUP(Table22[[#This Row],[Substance Misuse ]],'Lookup Values'!$AU$1:$AV$3,2,FALSE),"0")</f>
        <v>0</v>
      </c>
      <c r="DC122" s="127" t="str">
        <f>IFERROR(VLOOKUP(Table22[[#This Row],[YOT supervision]],'Lookup Values'!$AW$1:$AX$3,2,FALSE),"0")</f>
        <v>0</v>
      </c>
      <c r="DD122" s="127" t="str">
        <f>IFERROR(VLOOKUP(Table22[[#This Row],[Previous YOT supervision]],'Lookup Values'!$AY$1:$AZ$3,2,FALSE),"0")</f>
        <v>0</v>
      </c>
      <c r="DE122" s="127" t="str">
        <f>IFERROR(VLOOKUP(Table22[[#This Row],[Custody]],'Lookup Values'!$BA$1:$BB$3,2,FALSE),"0")</f>
        <v>0</v>
      </c>
      <c r="DF122" s="127" t="str">
        <f>IFERROR(VLOOKUP(Table22[[#This Row],[KS2 Eng &amp; Maths Ability Profile HAP/MAP/LAP]],'Lookup Values'!$BC$1:$BD$4,2,FALSE),"0")</f>
        <v>0</v>
      </c>
      <c r="DG122" s="127" t="str">
        <f>IFERROR(VLOOKUP(Table22[[#This Row],[Intended Post 16 Destination]],'Lookup Values'!$BG$1:$BH$12,2,FALSE),"0")</f>
        <v>0</v>
      </c>
      <c r="DH122" s="127" t="str">
        <f>IFERROR(VLOOKUP(Table22[[#This Row],[Application submitted (Y/N or number of applications)]],'Lookup Values'!$BI$1:$BJ$3,2,FALSE),"0")</f>
        <v>0</v>
      </c>
      <c r="DI122" s="127" t="str">
        <f>IFERROR(VLOOKUP(Table22[[#This Row],[Provider Name]],'Lookup Values'!$BK$1:$BL$3,2,FALSE),"0")</f>
        <v>0</v>
      </c>
      <c r="DJ122" s="112"/>
      <c r="DK122" s="127" t="str">
        <f>IFERROR(VLOOKUP(Table22[[#This Row],[Offer received (Y/N)]],'Lookup Values'!$BM$1:$BN$3,2,FALSE),"0")</f>
        <v>0</v>
      </c>
      <c r="DL122" s="127" t="str">
        <f>IFERROR(VLOOKUP(Table22[[#This Row],[Poor Behaviour / Attitude / Motivation]],'Lookup Values'!$BO$1:$BP$4,2,FALSE),"0")</f>
        <v>0</v>
      </c>
      <c r="DM122" s="127" t="str">
        <f>IFERROR(VLOOKUP(Table22[[#This Row],[Other known risk factors (1)]],'Lookup Values'!$BQ$1:$BR$10,2,FALSE),"0")</f>
        <v>0</v>
      </c>
      <c r="DN122" s="128" t="str">
        <f>IFERROR(VLOOKUP(Table22[[#This Row],[Other known risk factors (2)]],'Lookup Values'!$BQ$1:$BR$10,2,FALSE),"0")</f>
        <v>0</v>
      </c>
      <c r="DO122" s="127">
        <f>SUM(Table35[[#This Row],[Gender Score]:[Other known risk factors (2) Score]])</f>
        <v>0</v>
      </c>
      <c r="DP122" s="131" t="str">
        <f>CONCATENATE(Table22[[#This Row],[Generated RONI]],Table22[[#This Row],[School RONI]])</f>
        <v>Very Low</v>
      </c>
      <c r="DQ122" s="106"/>
      <c r="DR122" s="106"/>
      <c r="DS122" s="106"/>
      <c r="DT122" s="106"/>
      <c r="DU122" s="106"/>
      <c r="DV122" s="106"/>
      <c r="DW122" s="106"/>
      <c r="DX122" s="106"/>
      <c r="DY122" s="106"/>
      <c r="DZ122" s="106"/>
      <c r="EA122" s="106"/>
      <c r="EB122" s="106"/>
      <c r="EC122" s="106"/>
      <c r="ED122" s="106"/>
      <c r="EE122" s="106"/>
      <c r="EF122" s="106"/>
      <c r="EG122" s="106"/>
    </row>
    <row r="123" spans="1:137" ht="13" x14ac:dyDescent="0.3">
      <c r="A123" s="118"/>
      <c r="B123" s="126"/>
      <c r="C123" s="119"/>
      <c r="D123" s="119"/>
      <c r="E123" s="119"/>
      <c r="F123" s="119"/>
      <c r="G123" s="119"/>
      <c r="H123" s="120"/>
      <c r="I123" s="101"/>
      <c r="J123" s="121"/>
      <c r="K123" s="101"/>
      <c r="L123" s="101"/>
      <c r="M123" s="121"/>
      <c r="N123" s="120"/>
      <c r="O123" s="121"/>
      <c r="P123" s="140"/>
      <c r="Q123" s="140"/>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3"/>
      <c r="AS123" s="123"/>
      <c r="AT123" s="123"/>
      <c r="AU123" s="139" t="str">
        <f>VLOOKUP(Table35[[#This Row],[Risk Rating Score]],'Lookup Values'!$BS$1:$BT$34,2)</f>
        <v>Very Low</v>
      </c>
      <c r="AV123" s="101"/>
      <c r="AW123" s="139" t="str">
        <f>IFERROR(VLOOKUP(Table35[[#This Row],[RONI Match]],'Lookup Values'!$BU$2:$BV$26,2,FALSE),"")</f>
        <v/>
      </c>
      <c r="AX123" s="141"/>
      <c r="AY123" s="101"/>
      <c r="AZ123" s="123"/>
      <c r="BA123" s="119"/>
      <c r="BB123" s="119"/>
      <c r="BC123" s="119"/>
      <c r="BD123" s="119"/>
      <c r="BE123" s="119"/>
      <c r="BF123" s="119"/>
      <c r="BG123" s="119"/>
      <c r="BH123" s="119"/>
      <c r="BI123" s="122"/>
      <c r="BJ123" s="121"/>
      <c r="BK123" s="121"/>
      <c r="BL123" s="122"/>
      <c r="BM123" s="123"/>
      <c r="BN123" s="106"/>
      <c r="BO123" s="106"/>
      <c r="BP123" s="106"/>
      <c r="BQ123" s="106"/>
      <c r="BR123" s="106"/>
      <c r="BS123" s="106"/>
      <c r="BT123" s="106"/>
      <c r="BU123" s="106"/>
      <c r="BV123" s="106"/>
      <c r="BW123" s="106"/>
      <c r="BX123" s="106"/>
      <c r="BY123" s="106"/>
      <c r="BZ123" s="106"/>
      <c r="CA123" s="106"/>
      <c r="CB123" s="106"/>
      <c r="CC123" s="127" t="str">
        <f>IFERROR(VLOOKUP(Table22[[#This Row],[Gender]],'Lookup Values'!$A$1:$B$5,2,FALSE),"0")</f>
        <v>0</v>
      </c>
      <c r="CD123" s="112"/>
      <c r="CE123" s="127" t="str">
        <f>IFERROR(VLOOKUP(Table22[[#This Row],[Year Group]],'Lookup Values'!$C$1:$D$9,2,FALSE),"0")</f>
        <v>0</v>
      </c>
      <c r="CF123" s="127" t="str">
        <f>IFERROR(VLOOKUP(Table22[[#This Row],[School]],'Lookup Values'!$E$1:$E$22,2,FALSE),"0")</f>
        <v>0</v>
      </c>
      <c r="CG123" s="127" t="str">
        <f>IFERROR(VLOOKUP(Table22[[#This Row],[Attending PRU / AP]],'Lookup Values'!$G$1:$H$3,2,FALSE),"0")</f>
        <v>0</v>
      </c>
      <c r="CH123" s="127" t="str">
        <f>IFERROR(VLOOKUP(Table22[[#This Row],[EHE]],'Lookup Values'!$I$1:$J$3,2,FALSE),"0")</f>
        <v>0</v>
      </c>
      <c r="CI123" s="127" t="str">
        <f>IFERROR(VLOOKUP(Table22[[#This Row],[CME]],'Lookup Values'!$K$1:$L$3,2,FALSE),"0")</f>
        <v>0</v>
      </c>
      <c r="CJ123" s="129" t="str">
        <f>IFERROR(VLOOKUP(Table22[[#This Row],[Ethnicity]],'Ethnicity codes'!$H$1:$J$101,3,FALSE),"")</f>
        <v/>
      </c>
      <c r="CK123" s="127" t="str">
        <f>IFERROR(VLOOKUP(Table35[[#This Row],[Ethnicity2]],'Lookup Values'!$M$1:$N$23,2,FALSE),"0")</f>
        <v>0</v>
      </c>
      <c r="CL123" s="127" t="str">
        <f>IFERROR(VLOOKUP(Table35[[#This Row],[Ethnicity2]],'Lookup Values'!$O$1:$P$3,2,FALSE),"0")</f>
        <v>0</v>
      </c>
      <c r="CM123" s="127" t="str">
        <f>IFERROR(VLOOKUP(Table22[[#This Row],[EAL]],'Lookup Values'!$Q$1:$R$3,2,FALSE),"0")</f>
        <v>0</v>
      </c>
      <c r="CN123" s="127" t="str">
        <f>IFERROR(VLOOKUP(Table22[[#This Row],[SEND]],'Lookup Values'!$S$1:$T$6,2,FALSE),"0")</f>
        <v>0</v>
      </c>
      <c r="CO123" s="127" t="str">
        <f>IFERROR(VLOOKUP(Table22[[#This Row],[Pupil Premium]],'Lookup Values'!$U$1:$V$3,2,FALSE),"0")</f>
        <v>0</v>
      </c>
      <c r="CP123" s="127" t="str">
        <f>IFERROR(VLOOKUP(Table22[[#This Row],[LAC / Care Leaver]],'Lookup Values'!$W$1:$X$3,2,FALSE),"0")</f>
        <v>0</v>
      </c>
      <c r="CQ123" s="127" t="str">
        <f>IFERROR(VLOOKUP(Table22[[#This Row],[CP / CIN]],'Lookup Values'!$Y$1:$Z$3,2,FALSE),"0")</f>
        <v>0</v>
      </c>
      <c r="CR123" s="127" t="str">
        <f>IFERROR(VLOOKUP(Table22[[#This Row],[Early Help Referral]],'Lookup Values'!$Y$1:$Z$3,2,FALSE),"0")</f>
        <v>0</v>
      </c>
      <c r="CS123" s="127" t="str">
        <f>IFERROR(VLOOKUP(Table22[[#This Row],[Social Worker]],'Lookup Values'!$Y$1:$Z$3,2,FALSE),"0")</f>
        <v>0</v>
      </c>
      <c r="CT123" s="127" t="str">
        <f>IFERROR(VLOOKUP(Table22[[#This Row],[Exclusion]],'Lookup Values'!$AE$1:$AF$5,2,FALSE),"0")</f>
        <v>0</v>
      </c>
      <c r="CU123" s="127" t="str">
        <f>IFERROR(VLOOKUP(Table22[[#This Row],[Attendance / Absence (&lt;90% PA / &lt;50% SA)]],'Lookup Values'!$AG$1:$AH$4,2,FALSE),"0")</f>
        <v>0</v>
      </c>
      <c r="CV123" s="127" t="str">
        <f>IFERROR(VLOOKUP(Table22[[#This Row],[Multiple School Moves (3+)]],'Lookup Values'!$AI$1:$AJ$3,2,FALSE),"0")</f>
        <v>0</v>
      </c>
      <c r="CW123" s="127" t="str">
        <f>IFERROR(VLOOKUP(Table22[[#This Row],[Pregnancy]],'Lookup Values'!$AK$1:$AL$3,2,FALSE),"0")</f>
        <v>0</v>
      </c>
      <c r="CX123" s="127" t="str">
        <f>IFERROR(VLOOKUP(Table22[[#This Row],[Young Parent]],'Lookup Values'!$AM$1:$AN$3,2,FALSE),"0")</f>
        <v>0</v>
      </c>
      <c r="CY123" s="127" t="str">
        <f>IFERROR(VLOOKUP(Table22[[#This Row],[Young Carer]],'Lookup Values'!$AO$1:$AP$3,2,FALSE),"0")</f>
        <v>0</v>
      </c>
      <c r="CZ123" s="127" t="str">
        <f>IFERROR(VLOOKUP(Table22[[#This Row],[CAMHS Involvement]],'Lookup Values'!$AQ$1:$AR$3,2,FALSE),"0")</f>
        <v>0</v>
      </c>
      <c r="DA123" s="127" t="str">
        <f>IFERROR(VLOOKUP(Table22[[#This Row],[Health Condition]],'Lookup Values'!$AS$1:$AT$3,2,FALSE),"0")</f>
        <v>0</v>
      </c>
      <c r="DB123" s="127" t="str">
        <f>IFERROR(VLOOKUP(Table22[[#This Row],[Substance Misuse ]],'Lookup Values'!$AU$1:$AV$3,2,FALSE),"0")</f>
        <v>0</v>
      </c>
      <c r="DC123" s="127" t="str">
        <f>IFERROR(VLOOKUP(Table22[[#This Row],[YOT supervision]],'Lookup Values'!$AW$1:$AX$3,2,FALSE),"0")</f>
        <v>0</v>
      </c>
      <c r="DD123" s="127" t="str">
        <f>IFERROR(VLOOKUP(Table22[[#This Row],[Previous YOT supervision]],'Lookup Values'!$AY$1:$AZ$3,2,FALSE),"0")</f>
        <v>0</v>
      </c>
      <c r="DE123" s="127" t="str">
        <f>IFERROR(VLOOKUP(Table22[[#This Row],[Custody]],'Lookup Values'!$BA$1:$BB$3,2,FALSE),"0")</f>
        <v>0</v>
      </c>
      <c r="DF123" s="127" t="str">
        <f>IFERROR(VLOOKUP(Table22[[#This Row],[KS2 Eng &amp; Maths Ability Profile HAP/MAP/LAP]],'Lookup Values'!$BC$1:$BD$4,2,FALSE),"0")</f>
        <v>0</v>
      </c>
      <c r="DG123" s="127" t="str">
        <f>IFERROR(VLOOKUP(Table22[[#This Row],[Intended Post 16 Destination]],'Lookup Values'!$BG$1:$BH$12,2,FALSE),"0")</f>
        <v>0</v>
      </c>
      <c r="DH123" s="127" t="str">
        <f>IFERROR(VLOOKUP(Table22[[#This Row],[Application submitted (Y/N or number of applications)]],'Lookup Values'!$BI$1:$BJ$3,2,FALSE),"0")</f>
        <v>0</v>
      </c>
      <c r="DI123" s="127" t="str">
        <f>IFERROR(VLOOKUP(Table22[[#This Row],[Provider Name]],'Lookup Values'!$BK$1:$BL$3,2,FALSE),"0")</f>
        <v>0</v>
      </c>
      <c r="DJ123" s="112"/>
      <c r="DK123" s="127" t="str">
        <f>IFERROR(VLOOKUP(Table22[[#This Row],[Offer received (Y/N)]],'Lookup Values'!$BM$1:$BN$3,2,FALSE),"0")</f>
        <v>0</v>
      </c>
      <c r="DL123" s="127" t="str">
        <f>IFERROR(VLOOKUP(Table22[[#This Row],[Poor Behaviour / Attitude / Motivation]],'Lookup Values'!$BO$1:$BP$4,2,FALSE),"0")</f>
        <v>0</v>
      </c>
      <c r="DM123" s="127" t="str">
        <f>IFERROR(VLOOKUP(Table22[[#This Row],[Other known risk factors (1)]],'Lookup Values'!$BQ$1:$BR$10,2,FALSE),"0")</f>
        <v>0</v>
      </c>
      <c r="DN123" s="128" t="str">
        <f>IFERROR(VLOOKUP(Table22[[#This Row],[Other known risk factors (2)]],'Lookup Values'!$BQ$1:$BR$10,2,FALSE),"0")</f>
        <v>0</v>
      </c>
      <c r="DO123" s="127">
        <f>SUM(Table35[[#This Row],[Gender Score]:[Other known risk factors (2) Score]])</f>
        <v>0</v>
      </c>
      <c r="DP123" s="131" t="str">
        <f>CONCATENATE(Table22[[#This Row],[Generated RONI]],Table22[[#This Row],[School RONI]])</f>
        <v>Very Low</v>
      </c>
      <c r="DQ123" s="106"/>
      <c r="DR123" s="106"/>
      <c r="DS123" s="106"/>
      <c r="DT123" s="106"/>
      <c r="DU123" s="106"/>
      <c r="DV123" s="106"/>
      <c r="DW123" s="106"/>
      <c r="DX123" s="106"/>
      <c r="DY123" s="106"/>
      <c r="DZ123" s="106"/>
      <c r="EA123" s="106"/>
      <c r="EB123" s="106"/>
      <c r="EC123" s="106"/>
      <c r="ED123" s="106"/>
      <c r="EE123" s="106"/>
      <c r="EF123" s="106"/>
      <c r="EG123" s="106"/>
    </row>
    <row r="124" spans="1:137" ht="13" x14ac:dyDescent="0.3">
      <c r="A124" s="118"/>
      <c r="B124" s="126"/>
      <c r="C124" s="119"/>
      <c r="D124" s="119"/>
      <c r="E124" s="119"/>
      <c r="F124" s="119"/>
      <c r="G124" s="119"/>
      <c r="H124" s="120"/>
      <c r="I124" s="101"/>
      <c r="J124" s="121"/>
      <c r="K124" s="101"/>
      <c r="L124" s="101"/>
      <c r="M124" s="121"/>
      <c r="N124" s="120"/>
      <c r="O124" s="121"/>
      <c r="P124" s="140"/>
      <c r="Q124" s="140"/>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3"/>
      <c r="AS124" s="123"/>
      <c r="AT124" s="123"/>
      <c r="AU124" s="139" t="str">
        <f>VLOOKUP(Table35[[#This Row],[Risk Rating Score]],'Lookup Values'!$BS$1:$BT$34,2)</f>
        <v>Very Low</v>
      </c>
      <c r="AV124" s="101"/>
      <c r="AW124" s="139" t="str">
        <f>IFERROR(VLOOKUP(Table35[[#This Row],[RONI Match]],'Lookup Values'!$BU$2:$BV$26,2,FALSE),"")</f>
        <v/>
      </c>
      <c r="AX124" s="141"/>
      <c r="AY124" s="101"/>
      <c r="AZ124" s="123"/>
      <c r="BA124" s="119"/>
      <c r="BB124" s="119"/>
      <c r="BC124" s="119"/>
      <c r="BD124" s="119"/>
      <c r="BE124" s="119"/>
      <c r="BF124" s="119"/>
      <c r="BG124" s="119"/>
      <c r="BH124" s="119"/>
      <c r="BI124" s="122"/>
      <c r="BJ124" s="121"/>
      <c r="BK124" s="121"/>
      <c r="BL124" s="122"/>
      <c r="BM124" s="123"/>
      <c r="BN124" s="106"/>
      <c r="BO124" s="106"/>
      <c r="BP124" s="106"/>
      <c r="BQ124" s="106"/>
      <c r="BR124" s="106"/>
      <c r="BS124" s="106"/>
      <c r="BT124" s="106"/>
      <c r="BU124" s="106"/>
      <c r="BV124" s="106"/>
      <c r="BW124" s="106"/>
      <c r="BX124" s="106"/>
      <c r="BY124" s="106"/>
      <c r="BZ124" s="106"/>
      <c r="CA124" s="106"/>
      <c r="CB124" s="106"/>
      <c r="CC124" s="127" t="str">
        <f>IFERROR(VLOOKUP(Table22[[#This Row],[Gender]],'Lookup Values'!$A$1:$B$5,2,FALSE),"0")</f>
        <v>0</v>
      </c>
      <c r="CD124" s="112"/>
      <c r="CE124" s="127" t="str">
        <f>IFERROR(VLOOKUP(Table22[[#This Row],[Year Group]],'Lookup Values'!$C$1:$D$9,2,FALSE),"0")</f>
        <v>0</v>
      </c>
      <c r="CF124" s="127" t="str">
        <f>IFERROR(VLOOKUP(Table22[[#This Row],[School]],'Lookup Values'!$E$1:$E$22,2,FALSE),"0")</f>
        <v>0</v>
      </c>
      <c r="CG124" s="127" t="str">
        <f>IFERROR(VLOOKUP(Table22[[#This Row],[Attending PRU / AP]],'Lookup Values'!$G$1:$H$3,2,FALSE),"0")</f>
        <v>0</v>
      </c>
      <c r="CH124" s="127" t="str">
        <f>IFERROR(VLOOKUP(Table22[[#This Row],[EHE]],'Lookup Values'!$I$1:$J$3,2,FALSE),"0")</f>
        <v>0</v>
      </c>
      <c r="CI124" s="127" t="str">
        <f>IFERROR(VLOOKUP(Table22[[#This Row],[CME]],'Lookup Values'!$K$1:$L$3,2,FALSE),"0")</f>
        <v>0</v>
      </c>
      <c r="CJ124" s="129" t="str">
        <f>IFERROR(VLOOKUP(Table22[[#This Row],[Ethnicity]],'Ethnicity codes'!$H$1:$J$101,3,FALSE),"")</f>
        <v/>
      </c>
      <c r="CK124" s="127" t="str">
        <f>IFERROR(VLOOKUP(Table35[[#This Row],[Ethnicity2]],'Lookup Values'!$M$1:$N$23,2,FALSE),"0")</f>
        <v>0</v>
      </c>
      <c r="CL124" s="127" t="str">
        <f>IFERROR(VLOOKUP(Table35[[#This Row],[Ethnicity2]],'Lookup Values'!$O$1:$P$3,2,FALSE),"0")</f>
        <v>0</v>
      </c>
      <c r="CM124" s="127" t="str">
        <f>IFERROR(VLOOKUP(Table22[[#This Row],[EAL]],'Lookup Values'!$Q$1:$R$3,2,FALSE),"0")</f>
        <v>0</v>
      </c>
      <c r="CN124" s="127" t="str">
        <f>IFERROR(VLOOKUP(Table22[[#This Row],[SEND]],'Lookup Values'!$S$1:$T$6,2,FALSE),"0")</f>
        <v>0</v>
      </c>
      <c r="CO124" s="127" t="str">
        <f>IFERROR(VLOOKUP(Table22[[#This Row],[Pupil Premium]],'Lookup Values'!$U$1:$V$3,2,FALSE),"0")</f>
        <v>0</v>
      </c>
      <c r="CP124" s="127" t="str">
        <f>IFERROR(VLOOKUP(Table22[[#This Row],[LAC / Care Leaver]],'Lookup Values'!$W$1:$X$3,2,FALSE),"0")</f>
        <v>0</v>
      </c>
      <c r="CQ124" s="127" t="str">
        <f>IFERROR(VLOOKUP(Table22[[#This Row],[CP / CIN]],'Lookup Values'!$Y$1:$Z$3,2,FALSE),"0")</f>
        <v>0</v>
      </c>
      <c r="CR124" s="127" t="str">
        <f>IFERROR(VLOOKUP(Table22[[#This Row],[Early Help Referral]],'Lookup Values'!$Y$1:$Z$3,2,FALSE),"0")</f>
        <v>0</v>
      </c>
      <c r="CS124" s="127" t="str">
        <f>IFERROR(VLOOKUP(Table22[[#This Row],[Social Worker]],'Lookup Values'!$Y$1:$Z$3,2,FALSE),"0")</f>
        <v>0</v>
      </c>
      <c r="CT124" s="127" t="str">
        <f>IFERROR(VLOOKUP(Table22[[#This Row],[Exclusion]],'Lookup Values'!$AE$1:$AF$5,2,FALSE),"0")</f>
        <v>0</v>
      </c>
      <c r="CU124" s="127" t="str">
        <f>IFERROR(VLOOKUP(Table22[[#This Row],[Attendance / Absence (&lt;90% PA / &lt;50% SA)]],'Lookup Values'!$AG$1:$AH$4,2,FALSE),"0")</f>
        <v>0</v>
      </c>
      <c r="CV124" s="127" t="str">
        <f>IFERROR(VLOOKUP(Table22[[#This Row],[Multiple School Moves (3+)]],'Lookup Values'!$AI$1:$AJ$3,2,FALSE),"0")</f>
        <v>0</v>
      </c>
      <c r="CW124" s="127" t="str">
        <f>IFERROR(VLOOKUP(Table22[[#This Row],[Pregnancy]],'Lookup Values'!$AK$1:$AL$3,2,FALSE),"0")</f>
        <v>0</v>
      </c>
      <c r="CX124" s="127" t="str">
        <f>IFERROR(VLOOKUP(Table22[[#This Row],[Young Parent]],'Lookup Values'!$AM$1:$AN$3,2,FALSE),"0")</f>
        <v>0</v>
      </c>
      <c r="CY124" s="127" t="str">
        <f>IFERROR(VLOOKUP(Table22[[#This Row],[Young Carer]],'Lookup Values'!$AO$1:$AP$3,2,FALSE),"0")</f>
        <v>0</v>
      </c>
      <c r="CZ124" s="127" t="str">
        <f>IFERROR(VLOOKUP(Table22[[#This Row],[CAMHS Involvement]],'Lookup Values'!$AQ$1:$AR$3,2,FALSE),"0")</f>
        <v>0</v>
      </c>
      <c r="DA124" s="127" t="str">
        <f>IFERROR(VLOOKUP(Table22[[#This Row],[Health Condition]],'Lookup Values'!$AS$1:$AT$3,2,FALSE),"0")</f>
        <v>0</v>
      </c>
      <c r="DB124" s="127" t="str">
        <f>IFERROR(VLOOKUP(Table22[[#This Row],[Substance Misuse ]],'Lookup Values'!$AU$1:$AV$3,2,FALSE),"0")</f>
        <v>0</v>
      </c>
      <c r="DC124" s="127" t="str">
        <f>IFERROR(VLOOKUP(Table22[[#This Row],[YOT supervision]],'Lookup Values'!$AW$1:$AX$3,2,FALSE),"0")</f>
        <v>0</v>
      </c>
      <c r="DD124" s="127" t="str">
        <f>IFERROR(VLOOKUP(Table22[[#This Row],[Previous YOT supervision]],'Lookup Values'!$AY$1:$AZ$3,2,FALSE),"0")</f>
        <v>0</v>
      </c>
      <c r="DE124" s="127" t="str">
        <f>IFERROR(VLOOKUP(Table22[[#This Row],[Custody]],'Lookup Values'!$BA$1:$BB$3,2,FALSE),"0")</f>
        <v>0</v>
      </c>
      <c r="DF124" s="127" t="str">
        <f>IFERROR(VLOOKUP(Table22[[#This Row],[KS2 Eng &amp; Maths Ability Profile HAP/MAP/LAP]],'Lookup Values'!$BC$1:$BD$4,2,FALSE),"0")</f>
        <v>0</v>
      </c>
      <c r="DG124" s="127" t="str">
        <f>IFERROR(VLOOKUP(Table22[[#This Row],[Intended Post 16 Destination]],'Lookup Values'!$BG$1:$BH$12,2,FALSE),"0")</f>
        <v>0</v>
      </c>
      <c r="DH124" s="127" t="str">
        <f>IFERROR(VLOOKUP(Table22[[#This Row],[Application submitted (Y/N or number of applications)]],'Lookup Values'!$BI$1:$BJ$3,2,FALSE),"0")</f>
        <v>0</v>
      </c>
      <c r="DI124" s="127" t="str">
        <f>IFERROR(VLOOKUP(Table22[[#This Row],[Provider Name]],'Lookup Values'!$BK$1:$BL$3,2,FALSE),"0")</f>
        <v>0</v>
      </c>
      <c r="DJ124" s="112"/>
      <c r="DK124" s="127" t="str">
        <f>IFERROR(VLOOKUP(Table22[[#This Row],[Offer received (Y/N)]],'Lookup Values'!$BM$1:$BN$3,2,FALSE),"0")</f>
        <v>0</v>
      </c>
      <c r="DL124" s="127" t="str">
        <f>IFERROR(VLOOKUP(Table22[[#This Row],[Poor Behaviour / Attitude / Motivation]],'Lookup Values'!$BO$1:$BP$4,2,FALSE),"0")</f>
        <v>0</v>
      </c>
      <c r="DM124" s="127" t="str">
        <f>IFERROR(VLOOKUP(Table22[[#This Row],[Other known risk factors (1)]],'Lookup Values'!$BQ$1:$BR$10,2,FALSE),"0")</f>
        <v>0</v>
      </c>
      <c r="DN124" s="128" t="str">
        <f>IFERROR(VLOOKUP(Table22[[#This Row],[Other known risk factors (2)]],'Lookup Values'!$BQ$1:$BR$10,2,FALSE),"0")</f>
        <v>0</v>
      </c>
      <c r="DO124" s="127">
        <f>SUM(Table35[[#This Row],[Gender Score]:[Other known risk factors (2) Score]])</f>
        <v>0</v>
      </c>
      <c r="DP124" s="131" t="str">
        <f>CONCATENATE(Table22[[#This Row],[Generated RONI]],Table22[[#This Row],[School RONI]])</f>
        <v>Very Low</v>
      </c>
      <c r="DQ124" s="106"/>
      <c r="DR124" s="106"/>
      <c r="DS124" s="106"/>
      <c r="DT124" s="106"/>
      <c r="DU124" s="106"/>
      <c r="DV124" s="106"/>
      <c r="DW124" s="106"/>
      <c r="DX124" s="106"/>
      <c r="DY124" s="106"/>
      <c r="DZ124" s="106"/>
      <c r="EA124" s="106"/>
      <c r="EB124" s="106"/>
      <c r="EC124" s="106"/>
      <c r="ED124" s="106"/>
      <c r="EE124" s="106"/>
      <c r="EF124" s="106"/>
      <c r="EG124" s="106"/>
    </row>
    <row r="125" spans="1:137" ht="13" x14ac:dyDescent="0.3">
      <c r="A125" s="118"/>
      <c r="B125" s="126"/>
      <c r="C125" s="119"/>
      <c r="D125" s="119"/>
      <c r="E125" s="119"/>
      <c r="F125" s="119"/>
      <c r="G125" s="119"/>
      <c r="H125" s="120"/>
      <c r="I125" s="101"/>
      <c r="J125" s="121"/>
      <c r="K125" s="101"/>
      <c r="L125" s="101"/>
      <c r="M125" s="121"/>
      <c r="N125" s="120"/>
      <c r="O125" s="121"/>
      <c r="P125" s="140"/>
      <c r="Q125" s="140"/>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3"/>
      <c r="AS125" s="123"/>
      <c r="AT125" s="123"/>
      <c r="AU125" s="139" t="str">
        <f>VLOOKUP(Table35[[#This Row],[Risk Rating Score]],'Lookup Values'!$BS$1:$BT$34,2)</f>
        <v>Very Low</v>
      </c>
      <c r="AV125" s="101"/>
      <c r="AW125" s="139" t="str">
        <f>IFERROR(VLOOKUP(Table35[[#This Row],[RONI Match]],'Lookup Values'!$BU$2:$BV$26,2,FALSE),"")</f>
        <v/>
      </c>
      <c r="AX125" s="141"/>
      <c r="AY125" s="101"/>
      <c r="AZ125" s="123"/>
      <c r="BA125" s="119"/>
      <c r="BB125" s="119"/>
      <c r="BC125" s="119"/>
      <c r="BD125" s="119"/>
      <c r="BE125" s="119"/>
      <c r="BF125" s="119"/>
      <c r="BG125" s="119"/>
      <c r="BH125" s="119"/>
      <c r="BI125" s="122"/>
      <c r="BJ125" s="121"/>
      <c r="BK125" s="121"/>
      <c r="BL125" s="122"/>
      <c r="BM125" s="123"/>
      <c r="BN125" s="106"/>
      <c r="BO125" s="106"/>
      <c r="BP125" s="106"/>
      <c r="BQ125" s="106"/>
      <c r="BR125" s="106"/>
      <c r="BS125" s="106"/>
      <c r="BT125" s="106"/>
      <c r="BU125" s="106"/>
      <c r="BV125" s="106"/>
      <c r="BW125" s="106"/>
      <c r="BX125" s="106"/>
      <c r="BY125" s="106"/>
      <c r="BZ125" s="106"/>
      <c r="CA125" s="106"/>
      <c r="CB125" s="106"/>
      <c r="CC125" s="127" t="str">
        <f>IFERROR(VLOOKUP(Table22[[#This Row],[Gender]],'Lookup Values'!$A$1:$B$5,2,FALSE),"0")</f>
        <v>0</v>
      </c>
      <c r="CD125" s="112"/>
      <c r="CE125" s="127" t="str">
        <f>IFERROR(VLOOKUP(Table22[[#This Row],[Year Group]],'Lookup Values'!$C$1:$D$9,2,FALSE),"0")</f>
        <v>0</v>
      </c>
      <c r="CF125" s="127" t="str">
        <f>IFERROR(VLOOKUP(Table22[[#This Row],[School]],'Lookup Values'!$E$1:$E$22,2,FALSE),"0")</f>
        <v>0</v>
      </c>
      <c r="CG125" s="127" t="str">
        <f>IFERROR(VLOOKUP(Table22[[#This Row],[Attending PRU / AP]],'Lookup Values'!$G$1:$H$3,2,FALSE),"0")</f>
        <v>0</v>
      </c>
      <c r="CH125" s="127" t="str">
        <f>IFERROR(VLOOKUP(Table22[[#This Row],[EHE]],'Lookup Values'!$I$1:$J$3,2,FALSE),"0")</f>
        <v>0</v>
      </c>
      <c r="CI125" s="127" t="str">
        <f>IFERROR(VLOOKUP(Table22[[#This Row],[CME]],'Lookup Values'!$K$1:$L$3,2,FALSE),"0")</f>
        <v>0</v>
      </c>
      <c r="CJ125" s="129" t="str">
        <f>IFERROR(VLOOKUP(Table22[[#This Row],[Ethnicity]],'Ethnicity codes'!$H$1:$J$101,3,FALSE),"")</f>
        <v/>
      </c>
      <c r="CK125" s="127" t="str">
        <f>IFERROR(VLOOKUP(Table35[[#This Row],[Ethnicity2]],'Lookup Values'!$M$1:$N$23,2,FALSE),"0")</f>
        <v>0</v>
      </c>
      <c r="CL125" s="127" t="str">
        <f>IFERROR(VLOOKUP(Table35[[#This Row],[Ethnicity2]],'Lookup Values'!$O$1:$P$3,2,FALSE),"0")</f>
        <v>0</v>
      </c>
      <c r="CM125" s="127" t="str">
        <f>IFERROR(VLOOKUP(Table22[[#This Row],[EAL]],'Lookup Values'!$Q$1:$R$3,2,FALSE),"0")</f>
        <v>0</v>
      </c>
      <c r="CN125" s="127" t="str">
        <f>IFERROR(VLOOKUP(Table22[[#This Row],[SEND]],'Lookup Values'!$S$1:$T$6,2,FALSE),"0")</f>
        <v>0</v>
      </c>
      <c r="CO125" s="127" t="str">
        <f>IFERROR(VLOOKUP(Table22[[#This Row],[Pupil Premium]],'Lookup Values'!$U$1:$V$3,2,FALSE),"0")</f>
        <v>0</v>
      </c>
      <c r="CP125" s="127" t="str">
        <f>IFERROR(VLOOKUP(Table22[[#This Row],[LAC / Care Leaver]],'Lookup Values'!$W$1:$X$3,2,FALSE),"0")</f>
        <v>0</v>
      </c>
      <c r="CQ125" s="127" t="str">
        <f>IFERROR(VLOOKUP(Table22[[#This Row],[CP / CIN]],'Lookup Values'!$Y$1:$Z$3,2,FALSE),"0")</f>
        <v>0</v>
      </c>
      <c r="CR125" s="127" t="str">
        <f>IFERROR(VLOOKUP(Table22[[#This Row],[Early Help Referral]],'Lookup Values'!$Y$1:$Z$3,2,FALSE),"0")</f>
        <v>0</v>
      </c>
      <c r="CS125" s="127" t="str">
        <f>IFERROR(VLOOKUP(Table22[[#This Row],[Social Worker]],'Lookup Values'!$Y$1:$Z$3,2,FALSE),"0")</f>
        <v>0</v>
      </c>
      <c r="CT125" s="127" t="str">
        <f>IFERROR(VLOOKUP(Table22[[#This Row],[Exclusion]],'Lookup Values'!$AE$1:$AF$5,2,FALSE),"0")</f>
        <v>0</v>
      </c>
      <c r="CU125" s="127" t="str">
        <f>IFERROR(VLOOKUP(Table22[[#This Row],[Attendance / Absence (&lt;90% PA / &lt;50% SA)]],'Lookup Values'!$AG$1:$AH$4,2,FALSE),"0")</f>
        <v>0</v>
      </c>
      <c r="CV125" s="127" t="str">
        <f>IFERROR(VLOOKUP(Table22[[#This Row],[Multiple School Moves (3+)]],'Lookup Values'!$AI$1:$AJ$3,2,FALSE),"0")</f>
        <v>0</v>
      </c>
      <c r="CW125" s="127" t="str">
        <f>IFERROR(VLOOKUP(Table22[[#This Row],[Pregnancy]],'Lookup Values'!$AK$1:$AL$3,2,FALSE),"0")</f>
        <v>0</v>
      </c>
      <c r="CX125" s="127" t="str">
        <f>IFERROR(VLOOKUP(Table22[[#This Row],[Young Parent]],'Lookup Values'!$AM$1:$AN$3,2,FALSE),"0")</f>
        <v>0</v>
      </c>
      <c r="CY125" s="127" t="str">
        <f>IFERROR(VLOOKUP(Table22[[#This Row],[Young Carer]],'Lookup Values'!$AO$1:$AP$3,2,FALSE),"0")</f>
        <v>0</v>
      </c>
      <c r="CZ125" s="127" t="str">
        <f>IFERROR(VLOOKUP(Table22[[#This Row],[CAMHS Involvement]],'Lookup Values'!$AQ$1:$AR$3,2,FALSE),"0")</f>
        <v>0</v>
      </c>
      <c r="DA125" s="127" t="str">
        <f>IFERROR(VLOOKUP(Table22[[#This Row],[Health Condition]],'Lookup Values'!$AS$1:$AT$3,2,FALSE),"0")</f>
        <v>0</v>
      </c>
      <c r="DB125" s="127" t="str">
        <f>IFERROR(VLOOKUP(Table22[[#This Row],[Substance Misuse ]],'Lookup Values'!$AU$1:$AV$3,2,FALSE),"0")</f>
        <v>0</v>
      </c>
      <c r="DC125" s="127" t="str">
        <f>IFERROR(VLOOKUP(Table22[[#This Row],[YOT supervision]],'Lookup Values'!$AW$1:$AX$3,2,FALSE),"0")</f>
        <v>0</v>
      </c>
      <c r="DD125" s="127" t="str">
        <f>IFERROR(VLOOKUP(Table22[[#This Row],[Previous YOT supervision]],'Lookup Values'!$AY$1:$AZ$3,2,FALSE),"0")</f>
        <v>0</v>
      </c>
      <c r="DE125" s="127" t="str">
        <f>IFERROR(VLOOKUP(Table22[[#This Row],[Custody]],'Lookup Values'!$BA$1:$BB$3,2,FALSE),"0")</f>
        <v>0</v>
      </c>
      <c r="DF125" s="127" t="str">
        <f>IFERROR(VLOOKUP(Table22[[#This Row],[KS2 Eng &amp; Maths Ability Profile HAP/MAP/LAP]],'Lookup Values'!$BC$1:$BD$4,2,FALSE),"0")</f>
        <v>0</v>
      </c>
      <c r="DG125" s="127" t="str">
        <f>IFERROR(VLOOKUP(Table22[[#This Row],[Intended Post 16 Destination]],'Lookup Values'!$BG$1:$BH$12,2,FALSE),"0")</f>
        <v>0</v>
      </c>
      <c r="DH125" s="127" t="str">
        <f>IFERROR(VLOOKUP(Table22[[#This Row],[Application submitted (Y/N or number of applications)]],'Lookup Values'!$BI$1:$BJ$3,2,FALSE),"0")</f>
        <v>0</v>
      </c>
      <c r="DI125" s="127" t="str">
        <f>IFERROR(VLOOKUP(Table22[[#This Row],[Provider Name]],'Lookup Values'!$BK$1:$BL$3,2,FALSE),"0")</f>
        <v>0</v>
      </c>
      <c r="DJ125" s="112"/>
      <c r="DK125" s="127" t="str">
        <f>IFERROR(VLOOKUP(Table22[[#This Row],[Offer received (Y/N)]],'Lookup Values'!$BM$1:$BN$3,2,FALSE),"0")</f>
        <v>0</v>
      </c>
      <c r="DL125" s="127" t="str">
        <f>IFERROR(VLOOKUP(Table22[[#This Row],[Poor Behaviour / Attitude / Motivation]],'Lookup Values'!$BO$1:$BP$4,2,FALSE),"0")</f>
        <v>0</v>
      </c>
      <c r="DM125" s="127" t="str">
        <f>IFERROR(VLOOKUP(Table22[[#This Row],[Other known risk factors (1)]],'Lookup Values'!$BQ$1:$BR$10,2,FALSE),"0")</f>
        <v>0</v>
      </c>
      <c r="DN125" s="128" t="str">
        <f>IFERROR(VLOOKUP(Table22[[#This Row],[Other known risk factors (2)]],'Lookup Values'!$BQ$1:$BR$10,2,FALSE),"0")</f>
        <v>0</v>
      </c>
      <c r="DO125" s="127">
        <f>SUM(Table35[[#This Row],[Gender Score]:[Other known risk factors (2) Score]])</f>
        <v>0</v>
      </c>
      <c r="DP125" s="131" t="str">
        <f>CONCATENATE(Table22[[#This Row],[Generated RONI]],Table22[[#This Row],[School RONI]])</f>
        <v>Very Low</v>
      </c>
      <c r="DQ125" s="106"/>
      <c r="DR125" s="106"/>
      <c r="DS125" s="106"/>
      <c r="DT125" s="106"/>
      <c r="DU125" s="106"/>
      <c r="DV125" s="106"/>
      <c r="DW125" s="106"/>
      <c r="DX125" s="106"/>
      <c r="DY125" s="106"/>
      <c r="DZ125" s="106"/>
      <c r="EA125" s="106"/>
      <c r="EB125" s="106"/>
      <c r="EC125" s="106"/>
      <c r="ED125" s="106"/>
      <c r="EE125" s="106"/>
      <c r="EF125" s="106"/>
      <c r="EG125" s="106"/>
    </row>
    <row r="126" spans="1:137" ht="13" x14ac:dyDescent="0.3">
      <c r="A126" s="118"/>
      <c r="B126" s="126"/>
      <c r="C126" s="119"/>
      <c r="D126" s="119"/>
      <c r="E126" s="119"/>
      <c r="F126" s="119"/>
      <c r="G126" s="119"/>
      <c r="H126" s="120"/>
      <c r="I126" s="101"/>
      <c r="J126" s="121"/>
      <c r="K126" s="101"/>
      <c r="L126" s="101"/>
      <c r="M126" s="121"/>
      <c r="N126" s="120"/>
      <c r="O126" s="121"/>
      <c r="P126" s="140"/>
      <c r="Q126" s="140"/>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3"/>
      <c r="AS126" s="123"/>
      <c r="AT126" s="123"/>
      <c r="AU126" s="139" t="str">
        <f>VLOOKUP(Table35[[#This Row],[Risk Rating Score]],'Lookup Values'!$BS$1:$BT$34,2)</f>
        <v>Very Low</v>
      </c>
      <c r="AV126" s="101"/>
      <c r="AW126" s="139" t="str">
        <f>IFERROR(VLOOKUP(Table35[[#This Row],[RONI Match]],'Lookup Values'!$BU$2:$BV$26,2,FALSE),"")</f>
        <v/>
      </c>
      <c r="AX126" s="141"/>
      <c r="AY126" s="101"/>
      <c r="AZ126" s="123"/>
      <c r="BA126" s="119"/>
      <c r="BB126" s="119"/>
      <c r="BC126" s="119"/>
      <c r="BD126" s="119"/>
      <c r="BE126" s="119"/>
      <c r="BF126" s="119"/>
      <c r="BG126" s="119"/>
      <c r="BH126" s="119"/>
      <c r="BI126" s="122"/>
      <c r="BJ126" s="121"/>
      <c r="BK126" s="121"/>
      <c r="BL126" s="122"/>
      <c r="BM126" s="123"/>
      <c r="BN126" s="106"/>
      <c r="BO126" s="106"/>
      <c r="BP126" s="106"/>
      <c r="BQ126" s="106"/>
      <c r="BR126" s="106"/>
      <c r="BS126" s="106"/>
      <c r="BT126" s="106"/>
      <c r="BU126" s="106"/>
      <c r="BV126" s="106"/>
      <c r="BW126" s="106"/>
      <c r="BX126" s="106"/>
      <c r="BY126" s="106"/>
      <c r="BZ126" s="106"/>
      <c r="CA126" s="106"/>
      <c r="CB126" s="106"/>
      <c r="CC126" s="127" t="str">
        <f>IFERROR(VLOOKUP(Table22[[#This Row],[Gender]],'Lookup Values'!$A$1:$B$5,2,FALSE),"0")</f>
        <v>0</v>
      </c>
      <c r="CD126" s="112"/>
      <c r="CE126" s="127" t="str">
        <f>IFERROR(VLOOKUP(Table22[[#This Row],[Year Group]],'Lookup Values'!$C$1:$D$9,2,FALSE),"0")</f>
        <v>0</v>
      </c>
      <c r="CF126" s="127" t="str">
        <f>IFERROR(VLOOKUP(Table22[[#This Row],[School]],'Lookup Values'!$E$1:$E$22,2,FALSE),"0")</f>
        <v>0</v>
      </c>
      <c r="CG126" s="127" t="str">
        <f>IFERROR(VLOOKUP(Table22[[#This Row],[Attending PRU / AP]],'Lookup Values'!$G$1:$H$3,2,FALSE),"0")</f>
        <v>0</v>
      </c>
      <c r="CH126" s="127" t="str">
        <f>IFERROR(VLOOKUP(Table22[[#This Row],[EHE]],'Lookup Values'!$I$1:$J$3,2,FALSE),"0")</f>
        <v>0</v>
      </c>
      <c r="CI126" s="127" t="str">
        <f>IFERROR(VLOOKUP(Table22[[#This Row],[CME]],'Lookup Values'!$K$1:$L$3,2,FALSE),"0")</f>
        <v>0</v>
      </c>
      <c r="CJ126" s="129" t="str">
        <f>IFERROR(VLOOKUP(Table22[[#This Row],[Ethnicity]],'Ethnicity codes'!$H$1:$J$101,3,FALSE),"")</f>
        <v/>
      </c>
      <c r="CK126" s="127" t="str">
        <f>IFERROR(VLOOKUP(Table35[[#This Row],[Ethnicity2]],'Lookup Values'!$M$1:$N$23,2,FALSE),"0")</f>
        <v>0</v>
      </c>
      <c r="CL126" s="127" t="str">
        <f>IFERROR(VLOOKUP(Table35[[#This Row],[Ethnicity2]],'Lookup Values'!$O$1:$P$3,2,FALSE),"0")</f>
        <v>0</v>
      </c>
      <c r="CM126" s="127" t="str">
        <f>IFERROR(VLOOKUP(Table22[[#This Row],[EAL]],'Lookup Values'!$Q$1:$R$3,2,FALSE),"0")</f>
        <v>0</v>
      </c>
      <c r="CN126" s="127" t="str">
        <f>IFERROR(VLOOKUP(Table22[[#This Row],[SEND]],'Lookup Values'!$S$1:$T$6,2,FALSE),"0")</f>
        <v>0</v>
      </c>
      <c r="CO126" s="127" t="str">
        <f>IFERROR(VLOOKUP(Table22[[#This Row],[Pupil Premium]],'Lookup Values'!$U$1:$V$3,2,FALSE),"0")</f>
        <v>0</v>
      </c>
      <c r="CP126" s="127" t="str">
        <f>IFERROR(VLOOKUP(Table22[[#This Row],[LAC / Care Leaver]],'Lookup Values'!$W$1:$X$3,2,FALSE),"0")</f>
        <v>0</v>
      </c>
      <c r="CQ126" s="127" t="str">
        <f>IFERROR(VLOOKUP(Table22[[#This Row],[CP / CIN]],'Lookup Values'!$Y$1:$Z$3,2,FALSE),"0")</f>
        <v>0</v>
      </c>
      <c r="CR126" s="127" t="str">
        <f>IFERROR(VLOOKUP(Table22[[#This Row],[Early Help Referral]],'Lookup Values'!$Y$1:$Z$3,2,FALSE),"0")</f>
        <v>0</v>
      </c>
      <c r="CS126" s="127" t="str">
        <f>IFERROR(VLOOKUP(Table22[[#This Row],[Social Worker]],'Lookup Values'!$Y$1:$Z$3,2,FALSE),"0")</f>
        <v>0</v>
      </c>
      <c r="CT126" s="127" t="str">
        <f>IFERROR(VLOOKUP(Table22[[#This Row],[Exclusion]],'Lookup Values'!$AE$1:$AF$5,2,FALSE),"0")</f>
        <v>0</v>
      </c>
      <c r="CU126" s="127" t="str">
        <f>IFERROR(VLOOKUP(Table22[[#This Row],[Attendance / Absence (&lt;90% PA / &lt;50% SA)]],'Lookup Values'!$AG$1:$AH$4,2,FALSE),"0")</f>
        <v>0</v>
      </c>
      <c r="CV126" s="127" t="str">
        <f>IFERROR(VLOOKUP(Table22[[#This Row],[Multiple School Moves (3+)]],'Lookup Values'!$AI$1:$AJ$3,2,FALSE),"0")</f>
        <v>0</v>
      </c>
      <c r="CW126" s="127" t="str">
        <f>IFERROR(VLOOKUP(Table22[[#This Row],[Pregnancy]],'Lookup Values'!$AK$1:$AL$3,2,FALSE),"0")</f>
        <v>0</v>
      </c>
      <c r="CX126" s="127" t="str">
        <f>IFERROR(VLOOKUP(Table22[[#This Row],[Young Parent]],'Lookup Values'!$AM$1:$AN$3,2,FALSE),"0")</f>
        <v>0</v>
      </c>
      <c r="CY126" s="127" t="str">
        <f>IFERROR(VLOOKUP(Table22[[#This Row],[Young Carer]],'Lookup Values'!$AO$1:$AP$3,2,FALSE),"0")</f>
        <v>0</v>
      </c>
      <c r="CZ126" s="127" t="str">
        <f>IFERROR(VLOOKUP(Table22[[#This Row],[CAMHS Involvement]],'Lookup Values'!$AQ$1:$AR$3,2,FALSE),"0")</f>
        <v>0</v>
      </c>
      <c r="DA126" s="127" t="str">
        <f>IFERROR(VLOOKUP(Table22[[#This Row],[Health Condition]],'Lookup Values'!$AS$1:$AT$3,2,FALSE),"0")</f>
        <v>0</v>
      </c>
      <c r="DB126" s="127" t="str">
        <f>IFERROR(VLOOKUP(Table22[[#This Row],[Substance Misuse ]],'Lookup Values'!$AU$1:$AV$3,2,FALSE),"0")</f>
        <v>0</v>
      </c>
      <c r="DC126" s="127" t="str">
        <f>IFERROR(VLOOKUP(Table22[[#This Row],[YOT supervision]],'Lookup Values'!$AW$1:$AX$3,2,FALSE),"0")</f>
        <v>0</v>
      </c>
      <c r="DD126" s="127" t="str">
        <f>IFERROR(VLOOKUP(Table22[[#This Row],[Previous YOT supervision]],'Lookup Values'!$AY$1:$AZ$3,2,FALSE),"0")</f>
        <v>0</v>
      </c>
      <c r="DE126" s="127" t="str">
        <f>IFERROR(VLOOKUP(Table22[[#This Row],[Custody]],'Lookup Values'!$BA$1:$BB$3,2,FALSE),"0")</f>
        <v>0</v>
      </c>
      <c r="DF126" s="127" t="str">
        <f>IFERROR(VLOOKUP(Table22[[#This Row],[KS2 Eng &amp; Maths Ability Profile HAP/MAP/LAP]],'Lookup Values'!$BC$1:$BD$4,2,FALSE),"0")</f>
        <v>0</v>
      </c>
      <c r="DG126" s="127" t="str">
        <f>IFERROR(VLOOKUP(Table22[[#This Row],[Intended Post 16 Destination]],'Lookup Values'!$BG$1:$BH$12,2,FALSE),"0")</f>
        <v>0</v>
      </c>
      <c r="DH126" s="127" t="str">
        <f>IFERROR(VLOOKUP(Table22[[#This Row],[Application submitted (Y/N or number of applications)]],'Lookup Values'!$BI$1:$BJ$3,2,FALSE),"0")</f>
        <v>0</v>
      </c>
      <c r="DI126" s="127" t="str">
        <f>IFERROR(VLOOKUP(Table22[[#This Row],[Provider Name]],'Lookup Values'!$BK$1:$BL$3,2,FALSE),"0")</f>
        <v>0</v>
      </c>
      <c r="DJ126" s="112"/>
      <c r="DK126" s="127" t="str">
        <f>IFERROR(VLOOKUP(Table22[[#This Row],[Offer received (Y/N)]],'Lookup Values'!$BM$1:$BN$3,2,FALSE),"0")</f>
        <v>0</v>
      </c>
      <c r="DL126" s="127" t="str">
        <f>IFERROR(VLOOKUP(Table22[[#This Row],[Poor Behaviour / Attitude / Motivation]],'Lookup Values'!$BO$1:$BP$4,2,FALSE),"0")</f>
        <v>0</v>
      </c>
      <c r="DM126" s="127" t="str">
        <f>IFERROR(VLOOKUP(Table22[[#This Row],[Other known risk factors (1)]],'Lookup Values'!$BQ$1:$BR$10,2,FALSE),"0")</f>
        <v>0</v>
      </c>
      <c r="DN126" s="128" t="str">
        <f>IFERROR(VLOOKUP(Table22[[#This Row],[Other known risk factors (2)]],'Lookup Values'!$BQ$1:$BR$10,2,FALSE),"0")</f>
        <v>0</v>
      </c>
      <c r="DO126" s="127">
        <f>SUM(Table35[[#This Row],[Gender Score]:[Other known risk factors (2) Score]])</f>
        <v>0</v>
      </c>
      <c r="DP126" s="131" t="str">
        <f>CONCATENATE(Table22[[#This Row],[Generated RONI]],Table22[[#This Row],[School RONI]])</f>
        <v>Very Low</v>
      </c>
      <c r="DQ126" s="106"/>
      <c r="DR126" s="106"/>
      <c r="DS126" s="106"/>
      <c r="DT126" s="106"/>
      <c r="DU126" s="106"/>
      <c r="DV126" s="106"/>
      <c r="DW126" s="106"/>
      <c r="DX126" s="106"/>
      <c r="DY126" s="106"/>
      <c r="DZ126" s="106"/>
      <c r="EA126" s="106"/>
      <c r="EB126" s="106"/>
      <c r="EC126" s="106"/>
      <c r="ED126" s="106"/>
      <c r="EE126" s="106"/>
      <c r="EF126" s="106"/>
      <c r="EG126" s="106"/>
    </row>
    <row r="127" spans="1:137" ht="13" x14ac:dyDescent="0.3">
      <c r="A127" s="118"/>
      <c r="B127" s="126"/>
      <c r="C127" s="119"/>
      <c r="D127" s="119"/>
      <c r="E127" s="119"/>
      <c r="F127" s="119"/>
      <c r="G127" s="119"/>
      <c r="H127" s="120"/>
      <c r="I127" s="101"/>
      <c r="J127" s="121"/>
      <c r="K127" s="101"/>
      <c r="L127" s="101"/>
      <c r="M127" s="121"/>
      <c r="N127" s="120"/>
      <c r="O127" s="121"/>
      <c r="P127" s="140"/>
      <c r="Q127" s="140"/>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3"/>
      <c r="AS127" s="123"/>
      <c r="AT127" s="123"/>
      <c r="AU127" s="139" t="str">
        <f>VLOOKUP(Table35[[#This Row],[Risk Rating Score]],'Lookup Values'!$BS$1:$BT$34,2)</f>
        <v>Very Low</v>
      </c>
      <c r="AV127" s="101"/>
      <c r="AW127" s="139" t="str">
        <f>IFERROR(VLOOKUP(Table35[[#This Row],[RONI Match]],'Lookup Values'!$BU$2:$BV$26,2,FALSE),"")</f>
        <v/>
      </c>
      <c r="AX127" s="141"/>
      <c r="AY127" s="101"/>
      <c r="AZ127" s="123"/>
      <c r="BA127" s="119"/>
      <c r="BB127" s="119"/>
      <c r="BC127" s="119"/>
      <c r="BD127" s="119"/>
      <c r="BE127" s="119"/>
      <c r="BF127" s="119"/>
      <c r="BG127" s="119"/>
      <c r="BH127" s="119"/>
      <c r="BI127" s="122"/>
      <c r="BJ127" s="121"/>
      <c r="BK127" s="121"/>
      <c r="BL127" s="122"/>
      <c r="BM127" s="123"/>
      <c r="BN127" s="106"/>
      <c r="BO127" s="106"/>
      <c r="BP127" s="106"/>
      <c r="BQ127" s="106"/>
      <c r="BR127" s="106"/>
      <c r="BS127" s="106"/>
      <c r="BT127" s="106"/>
      <c r="BU127" s="106"/>
      <c r="BV127" s="106"/>
      <c r="BW127" s="106"/>
      <c r="BX127" s="106"/>
      <c r="BY127" s="106"/>
      <c r="BZ127" s="106"/>
      <c r="CA127" s="106"/>
      <c r="CB127" s="106"/>
      <c r="CC127" s="127" t="str">
        <f>IFERROR(VLOOKUP(Table22[[#This Row],[Gender]],'Lookup Values'!$A$1:$B$5,2,FALSE),"0")</f>
        <v>0</v>
      </c>
      <c r="CD127" s="112"/>
      <c r="CE127" s="127" t="str">
        <f>IFERROR(VLOOKUP(Table22[[#This Row],[Year Group]],'Lookup Values'!$C$1:$D$9,2,FALSE),"0")</f>
        <v>0</v>
      </c>
      <c r="CF127" s="127" t="str">
        <f>IFERROR(VLOOKUP(Table22[[#This Row],[School]],'Lookup Values'!$E$1:$E$22,2,FALSE),"0")</f>
        <v>0</v>
      </c>
      <c r="CG127" s="127" t="str">
        <f>IFERROR(VLOOKUP(Table22[[#This Row],[Attending PRU / AP]],'Lookup Values'!$G$1:$H$3,2,FALSE),"0")</f>
        <v>0</v>
      </c>
      <c r="CH127" s="127" t="str">
        <f>IFERROR(VLOOKUP(Table22[[#This Row],[EHE]],'Lookup Values'!$I$1:$J$3,2,FALSE),"0")</f>
        <v>0</v>
      </c>
      <c r="CI127" s="127" t="str">
        <f>IFERROR(VLOOKUP(Table22[[#This Row],[CME]],'Lookup Values'!$K$1:$L$3,2,FALSE),"0")</f>
        <v>0</v>
      </c>
      <c r="CJ127" s="129" t="str">
        <f>IFERROR(VLOOKUP(Table22[[#This Row],[Ethnicity]],'Ethnicity codes'!$H$1:$J$101,3,FALSE),"")</f>
        <v/>
      </c>
      <c r="CK127" s="127" t="str">
        <f>IFERROR(VLOOKUP(Table35[[#This Row],[Ethnicity2]],'Lookup Values'!$M$1:$N$23,2,FALSE),"0")</f>
        <v>0</v>
      </c>
      <c r="CL127" s="127" t="str">
        <f>IFERROR(VLOOKUP(Table35[[#This Row],[Ethnicity2]],'Lookup Values'!$O$1:$P$3,2,FALSE),"0")</f>
        <v>0</v>
      </c>
      <c r="CM127" s="127" t="str">
        <f>IFERROR(VLOOKUP(Table22[[#This Row],[EAL]],'Lookup Values'!$Q$1:$R$3,2,FALSE),"0")</f>
        <v>0</v>
      </c>
      <c r="CN127" s="127" t="str">
        <f>IFERROR(VLOOKUP(Table22[[#This Row],[SEND]],'Lookup Values'!$S$1:$T$6,2,FALSE),"0")</f>
        <v>0</v>
      </c>
      <c r="CO127" s="127" t="str">
        <f>IFERROR(VLOOKUP(Table22[[#This Row],[Pupil Premium]],'Lookup Values'!$U$1:$V$3,2,FALSE),"0")</f>
        <v>0</v>
      </c>
      <c r="CP127" s="127" t="str">
        <f>IFERROR(VLOOKUP(Table22[[#This Row],[LAC / Care Leaver]],'Lookup Values'!$W$1:$X$3,2,FALSE),"0")</f>
        <v>0</v>
      </c>
      <c r="CQ127" s="127" t="str">
        <f>IFERROR(VLOOKUP(Table22[[#This Row],[CP / CIN]],'Lookup Values'!$Y$1:$Z$3,2,FALSE),"0")</f>
        <v>0</v>
      </c>
      <c r="CR127" s="127" t="str">
        <f>IFERROR(VLOOKUP(Table22[[#This Row],[Early Help Referral]],'Lookup Values'!$Y$1:$Z$3,2,FALSE),"0")</f>
        <v>0</v>
      </c>
      <c r="CS127" s="127" t="str">
        <f>IFERROR(VLOOKUP(Table22[[#This Row],[Social Worker]],'Lookup Values'!$Y$1:$Z$3,2,FALSE),"0")</f>
        <v>0</v>
      </c>
      <c r="CT127" s="127" t="str">
        <f>IFERROR(VLOOKUP(Table22[[#This Row],[Exclusion]],'Lookup Values'!$AE$1:$AF$5,2,FALSE),"0")</f>
        <v>0</v>
      </c>
      <c r="CU127" s="127" t="str">
        <f>IFERROR(VLOOKUP(Table22[[#This Row],[Attendance / Absence (&lt;90% PA / &lt;50% SA)]],'Lookup Values'!$AG$1:$AH$4,2,FALSE),"0")</f>
        <v>0</v>
      </c>
      <c r="CV127" s="127" t="str">
        <f>IFERROR(VLOOKUP(Table22[[#This Row],[Multiple School Moves (3+)]],'Lookup Values'!$AI$1:$AJ$3,2,FALSE),"0")</f>
        <v>0</v>
      </c>
      <c r="CW127" s="127" t="str">
        <f>IFERROR(VLOOKUP(Table22[[#This Row],[Pregnancy]],'Lookup Values'!$AK$1:$AL$3,2,FALSE),"0")</f>
        <v>0</v>
      </c>
      <c r="CX127" s="127" t="str">
        <f>IFERROR(VLOOKUP(Table22[[#This Row],[Young Parent]],'Lookup Values'!$AM$1:$AN$3,2,FALSE),"0")</f>
        <v>0</v>
      </c>
      <c r="CY127" s="127" t="str">
        <f>IFERROR(VLOOKUP(Table22[[#This Row],[Young Carer]],'Lookup Values'!$AO$1:$AP$3,2,FALSE),"0")</f>
        <v>0</v>
      </c>
      <c r="CZ127" s="127" t="str">
        <f>IFERROR(VLOOKUP(Table22[[#This Row],[CAMHS Involvement]],'Lookup Values'!$AQ$1:$AR$3,2,FALSE),"0")</f>
        <v>0</v>
      </c>
      <c r="DA127" s="127" t="str">
        <f>IFERROR(VLOOKUP(Table22[[#This Row],[Health Condition]],'Lookup Values'!$AS$1:$AT$3,2,FALSE),"0")</f>
        <v>0</v>
      </c>
      <c r="DB127" s="127" t="str">
        <f>IFERROR(VLOOKUP(Table22[[#This Row],[Substance Misuse ]],'Lookup Values'!$AU$1:$AV$3,2,FALSE),"0")</f>
        <v>0</v>
      </c>
      <c r="DC127" s="127" t="str">
        <f>IFERROR(VLOOKUP(Table22[[#This Row],[YOT supervision]],'Lookup Values'!$AW$1:$AX$3,2,FALSE),"0")</f>
        <v>0</v>
      </c>
      <c r="DD127" s="127" t="str">
        <f>IFERROR(VLOOKUP(Table22[[#This Row],[Previous YOT supervision]],'Lookup Values'!$AY$1:$AZ$3,2,FALSE),"0")</f>
        <v>0</v>
      </c>
      <c r="DE127" s="127" t="str">
        <f>IFERROR(VLOOKUP(Table22[[#This Row],[Custody]],'Lookup Values'!$BA$1:$BB$3,2,FALSE),"0")</f>
        <v>0</v>
      </c>
      <c r="DF127" s="127" t="str">
        <f>IFERROR(VLOOKUP(Table22[[#This Row],[KS2 Eng &amp; Maths Ability Profile HAP/MAP/LAP]],'Lookup Values'!$BC$1:$BD$4,2,FALSE),"0")</f>
        <v>0</v>
      </c>
      <c r="DG127" s="127" t="str">
        <f>IFERROR(VLOOKUP(Table22[[#This Row],[Intended Post 16 Destination]],'Lookup Values'!$BG$1:$BH$12,2,FALSE),"0")</f>
        <v>0</v>
      </c>
      <c r="DH127" s="127" t="str">
        <f>IFERROR(VLOOKUP(Table22[[#This Row],[Application submitted (Y/N or number of applications)]],'Lookup Values'!$BI$1:$BJ$3,2,FALSE),"0")</f>
        <v>0</v>
      </c>
      <c r="DI127" s="127" t="str">
        <f>IFERROR(VLOOKUP(Table22[[#This Row],[Provider Name]],'Lookup Values'!$BK$1:$BL$3,2,FALSE),"0")</f>
        <v>0</v>
      </c>
      <c r="DJ127" s="112"/>
      <c r="DK127" s="127" t="str">
        <f>IFERROR(VLOOKUP(Table22[[#This Row],[Offer received (Y/N)]],'Lookup Values'!$BM$1:$BN$3,2,FALSE),"0")</f>
        <v>0</v>
      </c>
      <c r="DL127" s="127" t="str">
        <f>IFERROR(VLOOKUP(Table22[[#This Row],[Poor Behaviour / Attitude / Motivation]],'Lookup Values'!$BO$1:$BP$4,2,FALSE),"0")</f>
        <v>0</v>
      </c>
      <c r="DM127" s="127" t="str">
        <f>IFERROR(VLOOKUP(Table22[[#This Row],[Other known risk factors (1)]],'Lookup Values'!$BQ$1:$BR$10,2,FALSE),"0")</f>
        <v>0</v>
      </c>
      <c r="DN127" s="128" t="str">
        <f>IFERROR(VLOOKUP(Table22[[#This Row],[Other known risk factors (2)]],'Lookup Values'!$BQ$1:$BR$10,2,FALSE),"0")</f>
        <v>0</v>
      </c>
      <c r="DO127" s="127">
        <f>SUM(Table35[[#This Row],[Gender Score]:[Other known risk factors (2) Score]])</f>
        <v>0</v>
      </c>
      <c r="DP127" s="131" t="str">
        <f>CONCATENATE(Table22[[#This Row],[Generated RONI]],Table22[[#This Row],[School RONI]])</f>
        <v>Very Low</v>
      </c>
      <c r="DQ127" s="106"/>
      <c r="DR127" s="106"/>
      <c r="DS127" s="106"/>
      <c r="DT127" s="106"/>
      <c r="DU127" s="106"/>
      <c r="DV127" s="106"/>
      <c r="DW127" s="106"/>
      <c r="DX127" s="106"/>
      <c r="DY127" s="106"/>
      <c r="DZ127" s="106"/>
      <c r="EA127" s="106"/>
      <c r="EB127" s="106"/>
      <c r="EC127" s="106"/>
      <c r="ED127" s="106"/>
      <c r="EE127" s="106"/>
      <c r="EF127" s="106"/>
      <c r="EG127" s="106"/>
    </row>
    <row r="128" spans="1:137" ht="13" x14ac:dyDescent="0.3">
      <c r="A128" s="118"/>
      <c r="B128" s="126"/>
      <c r="C128" s="119"/>
      <c r="D128" s="119"/>
      <c r="E128" s="119"/>
      <c r="F128" s="119"/>
      <c r="G128" s="119"/>
      <c r="H128" s="120"/>
      <c r="I128" s="101"/>
      <c r="J128" s="121"/>
      <c r="K128" s="101"/>
      <c r="L128" s="101"/>
      <c r="M128" s="121"/>
      <c r="N128" s="120"/>
      <c r="O128" s="121"/>
      <c r="P128" s="140"/>
      <c r="Q128" s="140"/>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3"/>
      <c r="AS128" s="123"/>
      <c r="AT128" s="123"/>
      <c r="AU128" s="139" t="str">
        <f>VLOOKUP(Table35[[#This Row],[Risk Rating Score]],'Lookup Values'!$BS$1:$BT$34,2)</f>
        <v>Very Low</v>
      </c>
      <c r="AV128" s="101"/>
      <c r="AW128" s="139" t="str">
        <f>IFERROR(VLOOKUP(Table35[[#This Row],[RONI Match]],'Lookup Values'!$BU$2:$BV$26,2,FALSE),"")</f>
        <v/>
      </c>
      <c r="AX128" s="141"/>
      <c r="AY128" s="101"/>
      <c r="AZ128" s="123"/>
      <c r="BA128" s="119"/>
      <c r="BB128" s="119"/>
      <c r="BC128" s="119"/>
      <c r="BD128" s="119"/>
      <c r="BE128" s="119"/>
      <c r="BF128" s="119"/>
      <c r="BG128" s="119"/>
      <c r="BH128" s="119"/>
      <c r="BI128" s="122"/>
      <c r="BJ128" s="121"/>
      <c r="BK128" s="121"/>
      <c r="BL128" s="122"/>
      <c r="BM128" s="123"/>
      <c r="BN128" s="106"/>
      <c r="BO128" s="106"/>
      <c r="BP128" s="106"/>
      <c r="BQ128" s="106"/>
      <c r="BR128" s="106"/>
      <c r="BS128" s="106"/>
      <c r="BT128" s="106"/>
      <c r="BU128" s="106"/>
      <c r="BV128" s="106"/>
      <c r="BW128" s="106"/>
      <c r="BX128" s="106"/>
      <c r="BY128" s="106"/>
      <c r="BZ128" s="106"/>
      <c r="CA128" s="106"/>
      <c r="CB128" s="106"/>
      <c r="CC128" s="127" t="str">
        <f>IFERROR(VLOOKUP(Table22[[#This Row],[Gender]],'Lookup Values'!$A$1:$B$5,2,FALSE),"0")</f>
        <v>0</v>
      </c>
      <c r="CD128" s="112"/>
      <c r="CE128" s="127" t="str">
        <f>IFERROR(VLOOKUP(Table22[[#This Row],[Year Group]],'Lookup Values'!$C$1:$D$9,2,FALSE),"0")</f>
        <v>0</v>
      </c>
      <c r="CF128" s="127" t="str">
        <f>IFERROR(VLOOKUP(Table22[[#This Row],[School]],'Lookup Values'!$E$1:$E$22,2,FALSE),"0")</f>
        <v>0</v>
      </c>
      <c r="CG128" s="127" t="str">
        <f>IFERROR(VLOOKUP(Table22[[#This Row],[Attending PRU / AP]],'Lookup Values'!$G$1:$H$3,2,FALSE),"0")</f>
        <v>0</v>
      </c>
      <c r="CH128" s="127" t="str">
        <f>IFERROR(VLOOKUP(Table22[[#This Row],[EHE]],'Lookup Values'!$I$1:$J$3,2,FALSE),"0")</f>
        <v>0</v>
      </c>
      <c r="CI128" s="127" t="str">
        <f>IFERROR(VLOOKUP(Table22[[#This Row],[CME]],'Lookup Values'!$K$1:$L$3,2,FALSE),"0")</f>
        <v>0</v>
      </c>
      <c r="CJ128" s="129" t="str">
        <f>IFERROR(VLOOKUP(Table22[[#This Row],[Ethnicity]],'Ethnicity codes'!$H$1:$J$101,3,FALSE),"")</f>
        <v/>
      </c>
      <c r="CK128" s="127" t="str">
        <f>IFERROR(VLOOKUP(Table35[[#This Row],[Ethnicity2]],'Lookup Values'!$M$1:$N$23,2,FALSE),"0")</f>
        <v>0</v>
      </c>
      <c r="CL128" s="127" t="str">
        <f>IFERROR(VLOOKUP(Table35[[#This Row],[Ethnicity2]],'Lookup Values'!$O$1:$P$3,2,FALSE),"0")</f>
        <v>0</v>
      </c>
      <c r="CM128" s="127" t="str">
        <f>IFERROR(VLOOKUP(Table22[[#This Row],[EAL]],'Lookup Values'!$Q$1:$R$3,2,FALSE),"0")</f>
        <v>0</v>
      </c>
      <c r="CN128" s="127" t="str">
        <f>IFERROR(VLOOKUP(Table22[[#This Row],[SEND]],'Lookup Values'!$S$1:$T$6,2,FALSE),"0")</f>
        <v>0</v>
      </c>
      <c r="CO128" s="127" t="str">
        <f>IFERROR(VLOOKUP(Table22[[#This Row],[Pupil Premium]],'Lookup Values'!$U$1:$V$3,2,FALSE),"0")</f>
        <v>0</v>
      </c>
      <c r="CP128" s="127" t="str">
        <f>IFERROR(VLOOKUP(Table22[[#This Row],[LAC / Care Leaver]],'Lookup Values'!$W$1:$X$3,2,FALSE),"0")</f>
        <v>0</v>
      </c>
      <c r="CQ128" s="127" t="str">
        <f>IFERROR(VLOOKUP(Table22[[#This Row],[CP / CIN]],'Lookup Values'!$Y$1:$Z$3,2,FALSE),"0")</f>
        <v>0</v>
      </c>
      <c r="CR128" s="127" t="str">
        <f>IFERROR(VLOOKUP(Table22[[#This Row],[Early Help Referral]],'Lookup Values'!$Y$1:$Z$3,2,FALSE),"0")</f>
        <v>0</v>
      </c>
      <c r="CS128" s="127" t="str">
        <f>IFERROR(VLOOKUP(Table22[[#This Row],[Social Worker]],'Lookup Values'!$Y$1:$Z$3,2,FALSE),"0")</f>
        <v>0</v>
      </c>
      <c r="CT128" s="127" t="str">
        <f>IFERROR(VLOOKUP(Table22[[#This Row],[Exclusion]],'Lookup Values'!$AE$1:$AF$5,2,FALSE),"0")</f>
        <v>0</v>
      </c>
      <c r="CU128" s="127" t="str">
        <f>IFERROR(VLOOKUP(Table22[[#This Row],[Attendance / Absence (&lt;90% PA / &lt;50% SA)]],'Lookup Values'!$AG$1:$AH$4,2,FALSE),"0")</f>
        <v>0</v>
      </c>
      <c r="CV128" s="127" t="str">
        <f>IFERROR(VLOOKUP(Table22[[#This Row],[Multiple School Moves (3+)]],'Lookup Values'!$AI$1:$AJ$3,2,FALSE),"0")</f>
        <v>0</v>
      </c>
      <c r="CW128" s="127" t="str">
        <f>IFERROR(VLOOKUP(Table22[[#This Row],[Pregnancy]],'Lookup Values'!$AK$1:$AL$3,2,FALSE),"0")</f>
        <v>0</v>
      </c>
      <c r="CX128" s="127" t="str">
        <f>IFERROR(VLOOKUP(Table22[[#This Row],[Young Parent]],'Lookup Values'!$AM$1:$AN$3,2,FALSE),"0")</f>
        <v>0</v>
      </c>
      <c r="CY128" s="127" t="str">
        <f>IFERROR(VLOOKUP(Table22[[#This Row],[Young Carer]],'Lookup Values'!$AO$1:$AP$3,2,FALSE),"0")</f>
        <v>0</v>
      </c>
      <c r="CZ128" s="127" t="str">
        <f>IFERROR(VLOOKUP(Table22[[#This Row],[CAMHS Involvement]],'Lookup Values'!$AQ$1:$AR$3,2,FALSE),"0")</f>
        <v>0</v>
      </c>
      <c r="DA128" s="127" t="str">
        <f>IFERROR(VLOOKUP(Table22[[#This Row],[Health Condition]],'Lookup Values'!$AS$1:$AT$3,2,FALSE),"0")</f>
        <v>0</v>
      </c>
      <c r="DB128" s="127" t="str">
        <f>IFERROR(VLOOKUP(Table22[[#This Row],[Substance Misuse ]],'Lookup Values'!$AU$1:$AV$3,2,FALSE),"0")</f>
        <v>0</v>
      </c>
      <c r="DC128" s="127" t="str">
        <f>IFERROR(VLOOKUP(Table22[[#This Row],[YOT supervision]],'Lookup Values'!$AW$1:$AX$3,2,FALSE),"0")</f>
        <v>0</v>
      </c>
      <c r="DD128" s="127" t="str">
        <f>IFERROR(VLOOKUP(Table22[[#This Row],[Previous YOT supervision]],'Lookup Values'!$AY$1:$AZ$3,2,FALSE),"0")</f>
        <v>0</v>
      </c>
      <c r="DE128" s="127" t="str">
        <f>IFERROR(VLOOKUP(Table22[[#This Row],[Custody]],'Lookup Values'!$BA$1:$BB$3,2,FALSE),"0")</f>
        <v>0</v>
      </c>
      <c r="DF128" s="127" t="str">
        <f>IFERROR(VLOOKUP(Table22[[#This Row],[KS2 Eng &amp; Maths Ability Profile HAP/MAP/LAP]],'Lookup Values'!$BC$1:$BD$4,2,FALSE),"0")</f>
        <v>0</v>
      </c>
      <c r="DG128" s="127" t="str">
        <f>IFERROR(VLOOKUP(Table22[[#This Row],[Intended Post 16 Destination]],'Lookup Values'!$BG$1:$BH$12,2,FALSE),"0")</f>
        <v>0</v>
      </c>
      <c r="DH128" s="127" t="str">
        <f>IFERROR(VLOOKUP(Table22[[#This Row],[Application submitted (Y/N or number of applications)]],'Lookup Values'!$BI$1:$BJ$3,2,FALSE),"0")</f>
        <v>0</v>
      </c>
      <c r="DI128" s="127" t="str">
        <f>IFERROR(VLOOKUP(Table22[[#This Row],[Provider Name]],'Lookup Values'!$BK$1:$BL$3,2,FALSE),"0")</f>
        <v>0</v>
      </c>
      <c r="DJ128" s="112"/>
      <c r="DK128" s="127" t="str">
        <f>IFERROR(VLOOKUP(Table22[[#This Row],[Offer received (Y/N)]],'Lookup Values'!$BM$1:$BN$3,2,FALSE),"0")</f>
        <v>0</v>
      </c>
      <c r="DL128" s="127" t="str">
        <f>IFERROR(VLOOKUP(Table22[[#This Row],[Poor Behaviour / Attitude / Motivation]],'Lookup Values'!$BO$1:$BP$4,2,FALSE),"0")</f>
        <v>0</v>
      </c>
      <c r="DM128" s="127" t="str">
        <f>IFERROR(VLOOKUP(Table22[[#This Row],[Other known risk factors (1)]],'Lookup Values'!$BQ$1:$BR$10,2,FALSE),"0")</f>
        <v>0</v>
      </c>
      <c r="DN128" s="128" t="str">
        <f>IFERROR(VLOOKUP(Table22[[#This Row],[Other known risk factors (2)]],'Lookup Values'!$BQ$1:$BR$10,2,FALSE),"0")</f>
        <v>0</v>
      </c>
      <c r="DO128" s="127">
        <f>SUM(Table35[[#This Row],[Gender Score]:[Other known risk factors (2) Score]])</f>
        <v>0</v>
      </c>
      <c r="DP128" s="131" t="str">
        <f>CONCATENATE(Table22[[#This Row],[Generated RONI]],Table22[[#This Row],[School RONI]])</f>
        <v>Very Low</v>
      </c>
      <c r="DQ128" s="106"/>
      <c r="DR128" s="106"/>
      <c r="DS128" s="106"/>
      <c r="DT128" s="106"/>
      <c r="DU128" s="106"/>
      <c r="DV128" s="106"/>
      <c r="DW128" s="106"/>
      <c r="DX128" s="106"/>
      <c r="DY128" s="106"/>
      <c r="DZ128" s="106"/>
      <c r="EA128" s="106"/>
      <c r="EB128" s="106"/>
      <c r="EC128" s="106"/>
      <c r="ED128" s="106"/>
      <c r="EE128" s="106"/>
      <c r="EF128" s="106"/>
      <c r="EG128" s="106"/>
    </row>
    <row r="129" spans="1:137" ht="13" x14ac:dyDescent="0.3">
      <c r="A129" s="118"/>
      <c r="B129" s="126"/>
      <c r="C129" s="119"/>
      <c r="D129" s="119"/>
      <c r="E129" s="119"/>
      <c r="F129" s="119"/>
      <c r="G129" s="119"/>
      <c r="H129" s="120"/>
      <c r="I129" s="101"/>
      <c r="J129" s="121"/>
      <c r="K129" s="101"/>
      <c r="L129" s="101"/>
      <c r="M129" s="121"/>
      <c r="N129" s="120"/>
      <c r="O129" s="121"/>
      <c r="P129" s="140"/>
      <c r="Q129" s="140"/>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3"/>
      <c r="AS129" s="123"/>
      <c r="AT129" s="123"/>
      <c r="AU129" s="139" t="str">
        <f>VLOOKUP(Table35[[#This Row],[Risk Rating Score]],'Lookup Values'!$BS$1:$BT$34,2)</f>
        <v>Very Low</v>
      </c>
      <c r="AV129" s="101"/>
      <c r="AW129" s="139" t="str">
        <f>IFERROR(VLOOKUP(Table35[[#This Row],[RONI Match]],'Lookup Values'!$BU$2:$BV$26,2,FALSE),"")</f>
        <v/>
      </c>
      <c r="AX129" s="141"/>
      <c r="AY129" s="101"/>
      <c r="AZ129" s="123"/>
      <c r="BA129" s="119"/>
      <c r="BB129" s="119"/>
      <c r="BC129" s="119"/>
      <c r="BD129" s="119"/>
      <c r="BE129" s="119"/>
      <c r="BF129" s="119"/>
      <c r="BG129" s="119"/>
      <c r="BH129" s="119"/>
      <c r="BI129" s="122"/>
      <c r="BJ129" s="121"/>
      <c r="BK129" s="121"/>
      <c r="BL129" s="122"/>
      <c r="BM129" s="123"/>
      <c r="BN129" s="106"/>
      <c r="BO129" s="106"/>
      <c r="BP129" s="106"/>
      <c r="BQ129" s="106"/>
      <c r="BR129" s="106"/>
      <c r="BS129" s="106"/>
      <c r="BT129" s="106"/>
      <c r="BU129" s="106"/>
      <c r="BV129" s="106"/>
      <c r="BW129" s="106"/>
      <c r="BX129" s="106"/>
      <c r="BY129" s="106"/>
      <c r="BZ129" s="106"/>
      <c r="CA129" s="106"/>
      <c r="CB129" s="106"/>
      <c r="CC129" s="127" t="str">
        <f>IFERROR(VLOOKUP(Table22[[#This Row],[Gender]],'Lookup Values'!$A$1:$B$5,2,FALSE),"0")</f>
        <v>0</v>
      </c>
      <c r="CD129" s="112"/>
      <c r="CE129" s="127" t="str">
        <f>IFERROR(VLOOKUP(Table22[[#This Row],[Year Group]],'Lookup Values'!$C$1:$D$9,2,FALSE),"0")</f>
        <v>0</v>
      </c>
      <c r="CF129" s="127" t="str">
        <f>IFERROR(VLOOKUP(Table22[[#This Row],[School]],'Lookup Values'!$E$1:$E$22,2,FALSE),"0")</f>
        <v>0</v>
      </c>
      <c r="CG129" s="127" t="str">
        <f>IFERROR(VLOOKUP(Table22[[#This Row],[Attending PRU / AP]],'Lookup Values'!$G$1:$H$3,2,FALSE),"0")</f>
        <v>0</v>
      </c>
      <c r="CH129" s="127" t="str">
        <f>IFERROR(VLOOKUP(Table22[[#This Row],[EHE]],'Lookup Values'!$I$1:$J$3,2,FALSE),"0")</f>
        <v>0</v>
      </c>
      <c r="CI129" s="127" t="str">
        <f>IFERROR(VLOOKUP(Table22[[#This Row],[CME]],'Lookup Values'!$K$1:$L$3,2,FALSE),"0")</f>
        <v>0</v>
      </c>
      <c r="CJ129" s="129" t="str">
        <f>IFERROR(VLOOKUP(Table22[[#This Row],[Ethnicity]],'Ethnicity codes'!$H$1:$J$101,3,FALSE),"")</f>
        <v/>
      </c>
      <c r="CK129" s="127" t="str">
        <f>IFERROR(VLOOKUP(Table35[[#This Row],[Ethnicity2]],'Lookup Values'!$M$1:$N$23,2,FALSE),"0")</f>
        <v>0</v>
      </c>
      <c r="CL129" s="127" t="str">
        <f>IFERROR(VLOOKUP(Table35[[#This Row],[Ethnicity2]],'Lookup Values'!$O$1:$P$3,2,FALSE),"0")</f>
        <v>0</v>
      </c>
      <c r="CM129" s="127" t="str">
        <f>IFERROR(VLOOKUP(Table22[[#This Row],[EAL]],'Lookup Values'!$Q$1:$R$3,2,FALSE),"0")</f>
        <v>0</v>
      </c>
      <c r="CN129" s="127" t="str">
        <f>IFERROR(VLOOKUP(Table22[[#This Row],[SEND]],'Lookup Values'!$S$1:$T$6,2,FALSE),"0")</f>
        <v>0</v>
      </c>
      <c r="CO129" s="127" t="str">
        <f>IFERROR(VLOOKUP(Table22[[#This Row],[Pupil Premium]],'Lookup Values'!$U$1:$V$3,2,FALSE),"0")</f>
        <v>0</v>
      </c>
      <c r="CP129" s="127" t="str">
        <f>IFERROR(VLOOKUP(Table22[[#This Row],[LAC / Care Leaver]],'Lookup Values'!$W$1:$X$3,2,FALSE),"0")</f>
        <v>0</v>
      </c>
      <c r="CQ129" s="127" t="str">
        <f>IFERROR(VLOOKUP(Table22[[#This Row],[CP / CIN]],'Lookup Values'!$Y$1:$Z$3,2,FALSE),"0")</f>
        <v>0</v>
      </c>
      <c r="CR129" s="127" t="str">
        <f>IFERROR(VLOOKUP(Table22[[#This Row],[Early Help Referral]],'Lookup Values'!$Y$1:$Z$3,2,FALSE),"0")</f>
        <v>0</v>
      </c>
      <c r="CS129" s="127" t="str">
        <f>IFERROR(VLOOKUP(Table22[[#This Row],[Social Worker]],'Lookup Values'!$Y$1:$Z$3,2,FALSE),"0")</f>
        <v>0</v>
      </c>
      <c r="CT129" s="127" t="str">
        <f>IFERROR(VLOOKUP(Table22[[#This Row],[Exclusion]],'Lookup Values'!$AE$1:$AF$5,2,FALSE),"0")</f>
        <v>0</v>
      </c>
      <c r="CU129" s="127" t="str">
        <f>IFERROR(VLOOKUP(Table22[[#This Row],[Attendance / Absence (&lt;90% PA / &lt;50% SA)]],'Lookup Values'!$AG$1:$AH$4,2,FALSE),"0")</f>
        <v>0</v>
      </c>
      <c r="CV129" s="127" t="str">
        <f>IFERROR(VLOOKUP(Table22[[#This Row],[Multiple School Moves (3+)]],'Lookup Values'!$AI$1:$AJ$3,2,FALSE),"0")</f>
        <v>0</v>
      </c>
      <c r="CW129" s="127" t="str">
        <f>IFERROR(VLOOKUP(Table22[[#This Row],[Pregnancy]],'Lookup Values'!$AK$1:$AL$3,2,FALSE),"0")</f>
        <v>0</v>
      </c>
      <c r="CX129" s="127" t="str">
        <f>IFERROR(VLOOKUP(Table22[[#This Row],[Young Parent]],'Lookup Values'!$AM$1:$AN$3,2,FALSE),"0")</f>
        <v>0</v>
      </c>
      <c r="CY129" s="127" t="str">
        <f>IFERROR(VLOOKUP(Table22[[#This Row],[Young Carer]],'Lookup Values'!$AO$1:$AP$3,2,FALSE),"0")</f>
        <v>0</v>
      </c>
      <c r="CZ129" s="127" t="str">
        <f>IFERROR(VLOOKUP(Table22[[#This Row],[CAMHS Involvement]],'Lookup Values'!$AQ$1:$AR$3,2,FALSE),"0")</f>
        <v>0</v>
      </c>
      <c r="DA129" s="127" t="str">
        <f>IFERROR(VLOOKUP(Table22[[#This Row],[Health Condition]],'Lookup Values'!$AS$1:$AT$3,2,FALSE),"0")</f>
        <v>0</v>
      </c>
      <c r="DB129" s="127" t="str">
        <f>IFERROR(VLOOKUP(Table22[[#This Row],[Substance Misuse ]],'Lookup Values'!$AU$1:$AV$3,2,FALSE),"0")</f>
        <v>0</v>
      </c>
      <c r="DC129" s="127" t="str">
        <f>IFERROR(VLOOKUP(Table22[[#This Row],[YOT supervision]],'Lookup Values'!$AW$1:$AX$3,2,FALSE),"0")</f>
        <v>0</v>
      </c>
      <c r="DD129" s="127" t="str">
        <f>IFERROR(VLOOKUP(Table22[[#This Row],[Previous YOT supervision]],'Lookup Values'!$AY$1:$AZ$3,2,FALSE),"0")</f>
        <v>0</v>
      </c>
      <c r="DE129" s="127" t="str">
        <f>IFERROR(VLOOKUP(Table22[[#This Row],[Custody]],'Lookup Values'!$BA$1:$BB$3,2,FALSE),"0")</f>
        <v>0</v>
      </c>
      <c r="DF129" s="127" t="str">
        <f>IFERROR(VLOOKUP(Table22[[#This Row],[KS2 Eng &amp; Maths Ability Profile HAP/MAP/LAP]],'Lookup Values'!$BC$1:$BD$4,2,FALSE),"0")</f>
        <v>0</v>
      </c>
      <c r="DG129" s="127" t="str">
        <f>IFERROR(VLOOKUP(Table22[[#This Row],[Intended Post 16 Destination]],'Lookup Values'!$BG$1:$BH$12,2,FALSE),"0")</f>
        <v>0</v>
      </c>
      <c r="DH129" s="127" t="str">
        <f>IFERROR(VLOOKUP(Table22[[#This Row],[Application submitted (Y/N or number of applications)]],'Lookup Values'!$BI$1:$BJ$3,2,FALSE),"0")</f>
        <v>0</v>
      </c>
      <c r="DI129" s="127" t="str">
        <f>IFERROR(VLOOKUP(Table22[[#This Row],[Provider Name]],'Lookup Values'!$BK$1:$BL$3,2,FALSE),"0")</f>
        <v>0</v>
      </c>
      <c r="DJ129" s="112"/>
      <c r="DK129" s="127" t="str">
        <f>IFERROR(VLOOKUP(Table22[[#This Row],[Offer received (Y/N)]],'Lookup Values'!$BM$1:$BN$3,2,FALSE),"0")</f>
        <v>0</v>
      </c>
      <c r="DL129" s="127" t="str">
        <f>IFERROR(VLOOKUP(Table22[[#This Row],[Poor Behaviour / Attitude / Motivation]],'Lookup Values'!$BO$1:$BP$4,2,FALSE),"0")</f>
        <v>0</v>
      </c>
      <c r="DM129" s="127" t="str">
        <f>IFERROR(VLOOKUP(Table22[[#This Row],[Other known risk factors (1)]],'Lookup Values'!$BQ$1:$BR$10,2,FALSE),"0")</f>
        <v>0</v>
      </c>
      <c r="DN129" s="128" t="str">
        <f>IFERROR(VLOOKUP(Table22[[#This Row],[Other known risk factors (2)]],'Lookup Values'!$BQ$1:$BR$10,2,FALSE),"0")</f>
        <v>0</v>
      </c>
      <c r="DO129" s="127">
        <f>SUM(Table35[[#This Row],[Gender Score]:[Other known risk factors (2) Score]])</f>
        <v>0</v>
      </c>
      <c r="DP129" s="131" t="str">
        <f>CONCATENATE(Table22[[#This Row],[Generated RONI]],Table22[[#This Row],[School RONI]])</f>
        <v>Very Low</v>
      </c>
      <c r="DQ129" s="106"/>
      <c r="DR129" s="106"/>
      <c r="DS129" s="106"/>
      <c r="DT129" s="106"/>
      <c r="DU129" s="106"/>
      <c r="DV129" s="106"/>
      <c r="DW129" s="106"/>
      <c r="DX129" s="106"/>
      <c r="DY129" s="106"/>
      <c r="DZ129" s="106"/>
      <c r="EA129" s="106"/>
      <c r="EB129" s="106"/>
      <c r="EC129" s="106"/>
      <c r="ED129" s="106"/>
      <c r="EE129" s="106"/>
      <c r="EF129" s="106"/>
      <c r="EG129" s="106"/>
    </row>
    <row r="130" spans="1:137" ht="13" x14ac:dyDescent="0.3">
      <c r="A130" s="118"/>
      <c r="B130" s="126"/>
      <c r="C130" s="119"/>
      <c r="D130" s="119"/>
      <c r="E130" s="119"/>
      <c r="F130" s="119"/>
      <c r="G130" s="119"/>
      <c r="H130" s="120"/>
      <c r="I130" s="101"/>
      <c r="J130" s="121"/>
      <c r="K130" s="101"/>
      <c r="L130" s="101"/>
      <c r="M130" s="121"/>
      <c r="N130" s="120"/>
      <c r="O130" s="121"/>
      <c r="P130" s="140"/>
      <c r="Q130" s="140"/>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3"/>
      <c r="AS130" s="123"/>
      <c r="AT130" s="123"/>
      <c r="AU130" s="139" t="str">
        <f>VLOOKUP(Table35[[#This Row],[Risk Rating Score]],'Lookup Values'!$BS$1:$BT$34,2)</f>
        <v>Very Low</v>
      </c>
      <c r="AV130" s="101"/>
      <c r="AW130" s="139" t="str">
        <f>IFERROR(VLOOKUP(Table35[[#This Row],[RONI Match]],'Lookup Values'!$BU$2:$BV$26,2,FALSE),"")</f>
        <v/>
      </c>
      <c r="AX130" s="141"/>
      <c r="AY130" s="101"/>
      <c r="AZ130" s="123"/>
      <c r="BA130" s="119"/>
      <c r="BB130" s="119"/>
      <c r="BC130" s="119"/>
      <c r="BD130" s="119"/>
      <c r="BE130" s="119"/>
      <c r="BF130" s="119"/>
      <c r="BG130" s="119"/>
      <c r="BH130" s="119"/>
      <c r="BI130" s="122"/>
      <c r="BJ130" s="121"/>
      <c r="BK130" s="121"/>
      <c r="BL130" s="122"/>
      <c r="BM130" s="123"/>
      <c r="BN130" s="106"/>
      <c r="BO130" s="106"/>
      <c r="BP130" s="106"/>
      <c r="BQ130" s="106"/>
      <c r="BR130" s="106"/>
      <c r="BS130" s="106"/>
      <c r="BT130" s="106"/>
      <c r="BU130" s="106"/>
      <c r="BV130" s="106"/>
      <c r="BW130" s="106"/>
      <c r="BX130" s="106"/>
      <c r="BY130" s="106"/>
      <c r="BZ130" s="106"/>
      <c r="CA130" s="106"/>
      <c r="CB130" s="106"/>
      <c r="CC130" s="127" t="str">
        <f>IFERROR(VLOOKUP(Table22[[#This Row],[Gender]],'Lookup Values'!$A$1:$B$5,2,FALSE),"0")</f>
        <v>0</v>
      </c>
      <c r="CD130" s="112"/>
      <c r="CE130" s="127" t="str">
        <f>IFERROR(VLOOKUP(Table22[[#This Row],[Year Group]],'Lookup Values'!$C$1:$D$9,2,FALSE),"0")</f>
        <v>0</v>
      </c>
      <c r="CF130" s="127" t="str">
        <f>IFERROR(VLOOKUP(Table22[[#This Row],[School]],'Lookup Values'!$E$1:$E$22,2,FALSE),"0")</f>
        <v>0</v>
      </c>
      <c r="CG130" s="127" t="str">
        <f>IFERROR(VLOOKUP(Table22[[#This Row],[Attending PRU / AP]],'Lookup Values'!$G$1:$H$3,2,FALSE),"0")</f>
        <v>0</v>
      </c>
      <c r="CH130" s="127" t="str">
        <f>IFERROR(VLOOKUP(Table22[[#This Row],[EHE]],'Lookup Values'!$I$1:$J$3,2,FALSE),"0")</f>
        <v>0</v>
      </c>
      <c r="CI130" s="127" t="str">
        <f>IFERROR(VLOOKUP(Table22[[#This Row],[CME]],'Lookup Values'!$K$1:$L$3,2,FALSE),"0")</f>
        <v>0</v>
      </c>
      <c r="CJ130" s="129" t="str">
        <f>IFERROR(VLOOKUP(Table22[[#This Row],[Ethnicity]],'Ethnicity codes'!$H$1:$J$101,3,FALSE),"")</f>
        <v/>
      </c>
      <c r="CK130" s="127" t="str">
        <f>IFERROR(VLOOKUP(Table35[[#This Row],[Ethnicity2]],'Lookup Values'!$M$1:$N$23,2,FALSE),"0")</f>
        <v>0</v>
      </c>
      <c r="CL130" s="127" t="str">
        <f>IFERROR(VLOOKUP(Table35[[#This Row],[Ethnicity2]],'Lookup Values'!$O$1:$P$3,2,FALSE),"0")</f>
        <v>0</v>
      </c>
      <c r="CM130" s="127" t="str">
        <f>IFERROR(VLOOKUP(Table22[[#This Row],[EAL]],'Lookup Values'!$Q$1:$R$3,2,FALSE),"0")</f>
        <v>0</v>
      </c>
      <c r="CN130" s="127" t="str">
        <f>IFERROR(VLOOKUP(Table22[[#This Row],[SEND]],'Lookup Values'!$S$1:$T$6,2,FALSE),"0")</f>
        <v>0</v>
      </c>
      <c r="CO130" s="127" t="str">
        <f>IFERROR(VLOOKUP(Table22[[#This Row],[Pupil Premium]],'Lookup Values'!$U$1:$V$3,2,FALSE),"0")</f>
        <v>0</v>
      </c>
      <c r="CP130" s="127" t="str">
        <f>IFERROR(VLOOKUP(Table22[[#This Row],[LAC / Care Leaver]],'Lookup Values'!$W$1:$X$3,2,FALSE),"0")</f>
        <v>0</v>
      </c>
      <c r="CQ130" s="127" t="str">
        <f>IFERROR(VLOOKUP(Table22[[#This Row],[CP / CIN]],'Lookup Values'!$Y$1:$Z$3,2,FALSE),"0")</f>
        <v>0</v>
      </c>
      <c r="CR130" s="127" t="str">
        <f>IFERROR(VLOOKUP(Table22[[#This Row],[Early Help Referral]],'Lookup Values'!$Y$1:$Z$3,2,FALSE),"0")</f>
        <v>0</v>
      </c>
      <c r="CS130" s="127" t="str">
        <f>IFERROR(VLOOKUP(Table22[[#This Row],[Social Worker]],'Lookup Values'!$Y$1:$Z$3,2,FALSE),"0")</f>
        <v>0</v>
      </c>
      <c r="CT130" s="127" t="str">
        <f>IFERROR(VLOOKUP(Table22[[#This Row],[Exclusion]],'Lookup Values'!$AE$1:$AF$5,2,FALSE),"0")</f>
        <v>0</v>
      </c>
      <c r="CU130" s="127" t="str">
        <f>IFERROR(VLOOKUP(Table22[[#This Row],[Attendance / Absence (&lt;90% PA / &lt;50% SA)]],'Lookup Values'!$AG$1:$AH$4,2,FALSE),"0")</f>
        <v>0</v>
      </c>
      <c r="CV130" s="127" t="str">
        <f>IFERROR(VLOOKUP(Table22[[#This Row],[Multiple School Moves (3+)]],'Lookup Values'!$AI$1:$AJ$3,2,FALSE),"0")</f>
        <v>0</v>
      </c>
      <c r="CW130" s="127" t="str">
        <f>IFERROR(VLOOKUP(Table22[[#This Row],[Pregnancy]],'Lookup Values'!$AK$1:$AL$3,2,FALSE),"0")</f>
        <v>0</v>
      </c>
      <c r="CX130" s="127" t="str">
        <f>IFERROR(VLOOKUP(Table22[[#This Row],[Young Parent]],'Lookup Values'!$AM$1:$AN$3,2,FALSE),"0")</f>
        <v>0</v>
      </c>
      <c r="CY130" s="127" t="str">
        <f>IFERROR(VLOOKUP(Table22[[#This Row],[Young Carer]],'Lookup Values'!$AO$1:$AP$3,2,FALSE),"0")</f>
        <v>0</v>
      </c>
      <c r="CZ130" s="127" t="str">
        <f>IFERROR(VLOOKUP(Table22[[#This Row],[CAMHS Involvement]],'Lookup Values'!$AQ$1:$AR$3,2,FALSE),"0")</f>
        <v>0</v>
      </c>
      <c r="DA130" s="127" t="str">
        <f>IFERROR(VLOOKUP(Table22[[#This Row],[Health Condition]],'Lookup Values'!$AS$1:$AT$3,2,FALSE),"0")</f>
        <v>0</v>
      </c>
      <c r="DB130" s="127" t="str">
        <f>IFERROR(VLOOKUP(Table22[[#This Row],[Substance Misuse ]],'Lookup Values'!$AU$1:$AV$3,2,FALSE),"0")</f>
        <v>0</v>
      </c>
      <c r="DC130" s="127" t="str">
        <f>IFERROR(VLOOKUP(Table22[[#This Row],[YOT supervision]],'Lookup Values'!$AW$1:$AX$3,2,FALSE),"0")</f>
        <v>0</v>
      </c>
      <c r="DD130" s="127" t="str">
        <f>IFERROR(VLOOKUP(Table22[[#This Row],[Previous YOT supervision]],'Lookup Values'!$AY$1:$AZ$3,2,FALSE),"0")</f>
        <v>0</v>
      </c>
      <c r="DE130" s="127" t="str">
        <f>IFERROR(VLOOKUP(Table22[[#This Row],[Custody]],'Lookup Values'!$BA$1:$BB$3,2,FALSE),"0")</f>
        <v>0</v>
      </c>
      <c r="DF130" s="127" t="str">
        <f>IFERROR(VLOOKUP(Table22[[#This Row],[KS2 Eng &amp; Maths Ability Profile HAP/MAP/LAP]],'Lookup Values'!$BC$1:$BD$4,2,FALSE),"0")</f>
        <v>0</v>
      </c>
      <c r="DG130" s="127" t="str">
        <f>IFERROR(VLOOKUP(Table22[[#This Row],[Intended Post 16 Destination]],'Lookup Values'!$BG$1:$BH$12,2,FALSE),"0")</f>
        <v>0</v>
      </c>
      <c r="DH130" s="127" t="str">
        <f>IFERROR(VLOOKUP(Table22[[#This Row],[Application submitted (Y/N or number of applications)]],'Lookup Values'!$BI$1:$BJ$3,2,FALSE),"0")</f>
        <v>0</v>
      </c>
      <c r="DI130" s="127" t="str">
        <f>IFERROR(VLOOKUP(Table22[[#This Row],[Provider Name]],'Lookup Values'!$BK$1:$BL$3,2,FALSE),"0")</f>
        <v>0</v>
      </c>
      <c r="DJ130" s="112"/>
      <c r="DK130" s="127" t="str">
        <f>IFERROR(VLOOKUP(Table22[[#This Row],[Offer received (Y/N)]],'Lookup Values'!$BM$1:$BN$3,2,FALSE),"0")</f>
        <v>0</v>
      </c>
      <c r="DL130" s="127" t="str">
        <f>IFERROR(VLOOKUP(Table22[[#This Row],[Poor Behaviour / Attitude / Motivation]],'Lookup Values'!$BO$1:$BP$4,2,FALSE),"0")</f>
        <v>0</v>
      </c>
      <c r="DM130" s="127" t="str">
        <f>IFERROR(VLOOKUP(Table22[[#This Row],[Other known risk factors (1)]],'Lookup Values'!$BQ$1:$BR$10,2,FALSE),"0")</f>
        <v>0</v>
      </c>
      <c r="DN130" s="128" t="str">
        <f>IFERROR(VLOOKUP(Table22[[#This Row],[Other known risk factors (2)]],'Lookup Values'!$BQ$1:$BR$10,2,FALSE),"0")</f>
        <v>0</v>
      </c>
      <c r="DO130" s="127">
        <f>SUM(Table35[[#This Row],[Gender Score]:[Other known risk factors (2) Score]])</f>
        <v>0</v>
      </c>
      <c r="DP130" s="131" t="str">
        <f>CONCATENATE(Table22[[#This Row],[Generated RONI]],Table22[[#This Row],[School RONI]])</f>
        <v>Very Low</v>
      </c>
      <c r="DQ130" s="106"/>
      <c r="DR130" s="106"/>
      <c r="DS130" s="106"/>
      <c r="DT130" s="106"/>
      <c r="DU130" s="106"/>
      <c r="DV130" s="106"/>
      <c r="DW130" s="106"/>
      <c r="DX130" s="106"/>
      <c r="DY130" s="106"/>
      <c r="DZ130" s="106"/>
      <c r="EA130" s="106"/>
      <c r="EB130" s="106"/>
      <c r="EC130" s="106"/>
      <c r="ED130" s="106"/>
      <c r="EE130" s="106"/>
      <c r="EF130" s="106"/>
      <c r="EG130" s="106"/>
    </row>
    <row r="131" spans="1:137" ht="13" x14ac:dyDescent="0.3">
      <c r="A131" s="118"/>
      <c r="B131" s="126"/>
      <c r="C131" s="119"/>
      <c r="D131" s="119"/>
      <c r="E131" s="119"/>
      <c r="F131" s="119"/>
      <c r="G131" s="119"/>
      <c r="H131" s="120"/>
      <c r="I131" s="101"/>
      <c r="J131" s="121"/>
      <c r="K131" s="101"/>
      <c r="L131" s="101"/>
      <c r="M131" s="121"/>
      <c r="N131" s="120"/>
      <c r="O131" s="121"/>
      <c r="P131" s="140"/>
      <c r="Q131" s="140"/>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3"/>
      <c r="AS131" s="123"/>
      <c r="AT131" s="123"/>
      <c r="AU131" s="139" t="str">
        <f>VLOOKUP(Table35[[#This Row],[Risk Rating Score]],'Lookup Values'!$BS$1:$BT$34,2)</f>
        <v>Very Low</v>
      </c>
      <c r="AV131" s="101"/>
      <c r="AW131" s="139" t="str">
        <f>IFERROR(VLOOKUP(Table35[[#This Row],[RONI Match]],'Lookup Values'!$BU$2:$BV$26,2,FALSE),"")</f>
        <v/>
      </c>
      <c r="AX131" s="141"/>
      <c r="AY131" s="101"/>
      <c r="AZ131" s="123"/>
      <c r="BA131" s="119"/>
      <c r="BB131" s="119"/>
      <c r="BC131" s="119"/>
      <c r="BD131" s="119"/>
      <c r="BE131" s="119"/>
      <c r="BF131" s="119"/>
      <c r="BG131" s="119"/>
      <c r="BH131" s="119"/>
      <c r="BI131" s="122"/>
      <c r="BJ131" s="121"/>
      <c r="BK131" s="121"/>
      <c r="BL131" s="122"/>
      <c r="BM131" s="123"/>
      <c r="BN131" s="106"/>
      <c r="BO131" s="106"/>
      <c r="BP131" s="106"/>
      <c r="BQ131" s="106"/>
      <c r="BR131" s="106"/>
      <c r="BS131" s="106"/>
      <c r="BT131" s="106"/>
      <c r="BU131" s="106"/>
      <c r="BV131" s="106"/>
      <c r="BW131" s="106"/>
      <c r="BX131" s="106"/>
      <c r="BY131" s="106"/>
      <c r="BZ131" s="106"/>
      <c r="CA131" s="106"/>
      <c r="CB131" s="106"/>
      <c r="CC131" s="127" t="str">
        <f>IFERROR(VLOOKUP(Table22[[#This Row],[Gender]],'Lookup Values'!$A$1:$B$5,2,FALSE),"0")</f>
        <v>0</v>
      </c>
      <c r="CD131" s="112"/>
      <c r="CE131" s="127" t="str">
        <f>IFERROR(VLOOKUP(Table22[[#This Row],[Year Group]],'Lookup Values'!$C$1:$D$9,2,FALSE),"0")</f>
        <v>0</v>
      </c>
      <c r="CF131" s="127" t="str">
        <f>IFERROR(VLOOKUP(Table22[[#This Row],[School]],'Lookup Values'!$E$1:$E$22,2,FALSE),"0")</f>
        <v>0</v>
      </c>
      <c r="CG131" s="127" t="str">
        <f>IFERROR(VLOOKUP(Table22[[#This Row],[Attending PRU / AP]],'Lookup Values'!$G$1:$H$3,2,FALSE),"0")</f>
        <v>0</v>
      </c>
      <c r="CH131" s="127" t="str">
        <f>IFERROR(VLOOKUP(Table22[[#This Row],[EHE]],'Lookup Values'!$I$1:$J$3,2,FALSE),"0")</f>
        <v>0</v>
      </c>
      <c r="CI131" s="127" t="str">
        <f>IFERROR(VLOOKUP(Table22[[#This Row],[CME]],'Lookup Values'!$K$1:$L$3,2,FALSE),"0")</f>
        <v>0</v>
      </c>
      <c r="CJ131" s="129" t="str">
        <f>IFERROR(VLOOKUP(Table22[[#This Row],[Ethnicity]],'Ethnicity codes'!$H$1:$J$101,3,FALSE),"")</f>
        <v/>
      </c>
      <c r="CK131" s="127" t="str">
        <f>IFERROR(VLOOKUP(Table35[[#This Row],[Ethnicity2]],'Lookup Values'!$M$1:$N$23,2,FALSE),"0")</f>
        <v>0</v>
      </c>
      <c r="CL131" s="127" t="str">
        <f>IFERROR(VLOOKUP(Table35[[#This Row],[Ethnicity2]],'Lookup Values'!$O$1:$P$3,2,FALSE),"0")</f>
        <v>0</v>
      </c>
      <c r="CM131" s="127" t="str">
        <f>IFERROR(VLOOKUP(Table22[[#This Row],[EAL]],'Lookup Values'!$Q$1:$R$3,2,FALSE),"0")</f>
        <v>0</v>
      </c>
      <c r="CN131" s="127" t="str">
        <f>IFERROR(VLOOKUP(Table22[[#This Row],[SEND]],'Lookup Values'!$S$1:$T$6,2,FALSE),"0")</f>
        <v>0</v>
      </c>
      <c r="CO131" s="127" t="str">
        <f>IFERROR(VLOOKUP(Table22[[#This Row],[Pupil Premium]],'Lookup Values'!$U$1:$V$3,2,FALSE),"0")</f>
        <v>0</v>
      </c>
      <c r="CP131" s="127" t="str">
        <f>IFERROR(VLOOKUP(Table22[[#This Row],[LAC / Care Leaver]],'Lookup Values'!$W$1:$X$3,2,FALSE),"0")</f>
        <v>0</v>
      </c>
      <c r="CQ131" s="127" t="str">
        <f>IFERROR(VLOOKUP(Table22[[#This Row],[CP / CIN]],'Lookup Values'!$Y$1:$Z$3,2,FALSE),"0")</f>
        <v>0</v>
      </c>
      <c r="CR131" s="127" t="str">
        <f>IFERROR(VLOOKUP(Table22[[#This Row],[Early Help Referral]],'Lookup Values'!$Y$1:$Z$3,2,FALSE),"0")</f>
        <v>0</v>
      </c>
      <c r="CS131" s="127" t="str">
        <f>IFERROR(VLOOKUP(Table22[[#This Row],[Social Worker]],'Lookup Values'!$Y$1:$Z$3,2,FALSE),"0")</f>
        <v>0</v>
      </c>
      <c r="CT131" s="127" t="str">
        <f>IFERROR(VLOOKUP(Table22[[#This Row],[Exclusion]],'Lookup Values'!$AE$1:$AF$5,2,FALSE),"0")</f>
        <v>0</v>
      </c>
      <c r="CU131" s="127" t="str">
        <f>IFERROR(VLOOKUP(Table22[[#This Row],[Attendance / Absence (&lt;90% PA / &lt;50% SA)]],'Lookup Values'!$AG$1:$AH$4,2,FALSE),"0")</f>
        <v>0</v>
      </c>
      <c r="CV131" s="127" t="str">
        <f>IFERROR(VLOOKUP(Table22[[#This Row],[Multiple School Moves (3+)]],'Lookup Values'!$AI$1:$AJ$3,2,FALSE),"0")</f>
        <v>0</v>
      </c>
      <c r="CW131" s="127" t="str">
        <f>IFERROR(VLOOKUP(Table22[[#This Row],[Pregnancy]],'Lookup Values'!$AK$1:$AL$3,2,FALSE),"0")</f>
        <v>0</v>
      </c>
      <c r="CX131" s="127" t="str">
        <f>IFERROR(VLOOKUP(Table22[[#This Row],[Young Parent]],'Lookup Values'!$AM$1:$AN$3,2,FALSE),"0")</f>
        <v>0</v>
      </c>
      <c r="CY131" s="127" t="str">
        <f>IFERROR(VLOOKUP(Table22[[#This Row],[Young Carer]],'Lookup Values'!$AO$1:$AP$3,2,FALSE),"0")</f>
        <v>0</v>
      </c>
      <c r="CZ131" s="127" t="str">
        <f>IFERROR(VLOOKUP(Table22[[#This Row],[CAMHS Involvement]],'Lookup Values'!$AQ$1:$AR$3,2,FALSE),"0")</f>
        <v>0</v>
      </c>
      <c r="DA131" s="127" t="str">
        <f>IFERROR(VLOOKUP(Table22[[#This Row],[Health Condition]],'Lookup Values'!$AS$1:$AT$3,2,FALSE),"0")</f>
        <v>0</v>
      </c>
      <c r="DB131" s="127" t="str">
        <f>IFERROR(VLOOKUP(Table22[[#This Row],[Substance Misuse ]],'Lookup Values'!$AU$1:$AV$3,2,FALSE),"0")</f>
        <v>0</v>
      </c>
      <c r="DC131" s="127" t="str">
        <f>IFERROR(VLOOKUP(Table22[[#This Row],[YOT supervision]],'Lookup Values'!$AW$1:$AX$3,2,FALSE),"0")</f>
        <v>0</v>
      </c>
      <c r="DD131" s="127" t="str">
        <f>IFERROR(VLOOKUP(Table22[[#This Row],[Previous YOT supervision]],'Lookup Values'!$AY$1:$AZ$3,2,FALSE),"0")</f>
        <v>0</v>
      </c>
      <c r="DE131" s="127" t="str">
        <f>IFERROR(VLOOKUP(Table22[[#This Row],[Custody]],'Lookup Values'!$BA$1:$BB$3,2,FALSE),"0")</f>
        <v>0</v>
      </c>
      <c r="DF131" s="127" t="str">
        <f>IFERROR(VLOOKUP(Table22[[#This Row],[KS2 Eng &amp; Maths Ability Profile HAP/MAP/LAP]],'Lookup Values'!$BC$1:$BD$4,2,FALSE),"0")</f>
        <v>0</v>
      </c>
      <c r="DG131" s="127" t="str">
        <f>IFERROR(VLOOKUP(Table22[[#This Row],[Intended Post 16 Destination]],'Lookup Values'!$BG$1:$BH$12,2,FALSE),"0")</f>
        <v>0</v>
      </c>
      <c r="DH131" s="127" t="str">
        <f>IFERROR(VLOOKUP(Table22[[#This Row],[Application submitted (Y/N or number of applications)]],'Lookup Values'!$BI$1:$BJ$3,2,FALSE),"0")</f>
        <v>0</v>
      </c>
      <c r="DI131" s="127" t="str">
        <f>IFERROR(VLOOKUP(Table22[[#This Row],[Provider Name]],'Lookup Values'!$BK$1:$BL$3,2,FALSE),"0")</f>
        <v>0</v>
      </c>
      <c r="DJ131" s="112"/>
      <c r="DK131" s="127" t="str">
        <f>IFERROR(VLOOKUP(Table22[[#This Row],[Offer received (Y/N)]],'Lookup Values'!$BM$1:$BN$3,2,FALSE),"0")</f>
        <v>0</v>
      </c>
      <c r="DL131" s="127" t="str">
        <f>IFERROR(VLOOKUP(Table22[[#This Row],[Poor Behaviour / Attitude / Motivation]],'Lookup Values'!$BO$1:$BP$4,2,FALSE),"0")</f>
        <v>0</v>
      </c>
      <c r="DM131" s="127" t="str">
        <f>IFERROR(VLOOKUP(Table22[[#This Row],[Other known risk factors (1)]],'Lookup Values'!$BQ$1:$BR$10,2,FALSE),"0")</f>
        <v>0</v>
      </c>
      <c r="DN131" s="128" t="str">
        <f>IFERROR(VLOOKUP(Table22[[#This Row],[Other known risk factors (2)]],'Lookup Values'!$BQ$1:$BR$10,2,FALSE),"0")</f>
        <v>0</v>
      </c>
      <c r="DO131" s="127">
        <f>SUM(Table35[[#This Row],[Gender Score]:[Other known risk factors (2) Score]])</f>
        <v>0</v>
      </c>
      <c r="DP131" s="131" t="str">
        <f>CONCATENATE(Table22[[#This Row],[Generated RONI]],Table22[[#This Row],[School RONI]])</f>
        <v>Very Low</v>
      </c>
      <c r="DQ131" s="106"/>
      <c r="DR131" s="106"/>
      <c r="DS131" s="106"/>
      <c r="DT131" s="106"/>
      <c r="DU131" s="106"/>
      <c r="DV131" s="106"/>
      <c r="DW131" s="106"/>
      <c r="DX131" s="106"/>
      <c r="DY131" s="106"/>
      <c r="DZ131" s="106"/>
      <c r="EA131" s="106"/>
      <c r="EB131" s="106"/>
      <c r="EC131" s="106"/>
      <c r="ED131" s="106"/>
      <c r="EE131" s="106"/>
      <c r="EF131" s="106"/>
      <c r="EG131" s="106"/>
    </row>
    <row r="132" spans="1:137" ht="13" x14ac:dyDescent="0.3">
      <c r="A132" s="118"/>
      <c r="B132" s="126"/>
      <c r="C132" s="119"/>
      <c r="D132" s="119"/>
      <c r="E132" s="119"/>
      <c r="F132" s="119"/>
      <c r="G132" s="119"/>
      <c r="H132" s="120"/>
      <c r="I132" s="101"/>
      <c r="J132" s="121"/>
      <c r="K132" s="101"/>
      <c r="L132" s="101"/>
      <c r="M132" s="121"/>
      <c r="N132" s="120"/>
      <c r="O132" s="121"/>
      <c r="P132" s="140"/>
      <c r="Q132" s="140"/>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3"/>
      <c r="AS132" s="123"/>
      <c r="AT132" s="123"/>
      <c r="AU132" s="139" t="str">
        <f>VLOOKUP(Table35[[#This Row],[Risk Rating Score]],'Lookup Values'!$BS$1:$BT$34,2)</f>
        <v>Very Low</v>
      </c>
      <c r="AV132" s="101"/>
      <c r="AW132" s="139" t="str">
        <f>IFERROR(VLOOKUP(Table35[[#This Row],[RONI Match]],'Lookup Values'!$BU$2:$BV$26,2,FALSE),"")</f>
        <v/>
      </c>
      <c r="AX132" s="141"/>
      <c r="AY132" s="101"/>
      <c r="AZ132" s="123"/>
      <c r="BA132" s="119"/>
      <c r="BB132" s="119"/>
      <c r="BC132" s="119"/>
      <c r="BD132" s="119"/>
      <c r="BE132" s="119"/>
      <c r="BF132" s="119"/>
      <c r="BG132" s="119"/>
      <c r="BH132" s="119"/>
      <c r="BI132" s="122"/>
      <c r="BJ132" s="121"/>
      <c r="BK132" s="121"/>
      <c r="BL132" s="122"/>
      <c r="BM132" s="123"/>
      <c r="BN132" s="106"/>
      <c r="BO132" s="106"/>
      <c r="BP132" s="106"/>
      <c r="BQ132" s="106"/>
      <c r="BR132" s="106"/>
      <c r="BS132" s="106"/>
      <c r="BT132" s="106"/>
      <c r="BU132" s="106"/>
      <c r="BV132" s="106"/>
      <c r="BW132" s="106"/>
      <c r="BX132" s="106"/>
      <c r="BY132" s="106"/>
      <c r="BZ132" s="106"/>
      <c r="CA132" s="106"/>
      <c r="CB132" s="106"/>
      <c r="CC132" s="127" t="str">
        <f>IFERROR(VLOOKUP(Table22[[#This Row],[Gender]],'Lookup Values'!$A$1:$B$5,2,FALSE),"0")</f>
        <v>0</v>
      </c>
      <c r="CD132" s="112"/>
      <c r="CE132" s="127" t="str">
        <f>IFERROR(VLOOKUP(Table22[[#This Row],[Year Group]],'Lookup Values'!$C$1:$D$9,2,FALSE),"0")</f>
        <v>0</v>
      </c>
      <c r="CF132" s="127" t="str">
        <f>IFERROR(VLOOKUP(Table22[[#This Row],[School]],'Lookup Values'!$E$1:$E$22,2,FALSE),"0")</f>
        <v>0</v>
      </c>
      <c r="CG132" s="127" t="str">
        <f>IFERROR(VLOOKUP(Table22[[#This Row],[Attending PRU / AP]],'Lookup Values'!$G$1:$H$3,2,FALSE),"0")</f>
        <v>0</v>
      </c>
      <c r="CH132" s="127" t="str">
        <f>IFERROR(VLOOKUP(Table22[[#This Row],[EHE]],'Lookup Values'!$I$1:$J$3,2,FALSE),"0")</f>
        <v>0</v>
      </c>
      <c r="CI132" s="127" t="str">
        <f>IFERROR(VLOOKUP(Table22[[#This Row],[CME]],'Lookup Values'!$K$1:$L$3,2,FALSE),"0")</f>
        <v>0</v>
      </c>
      <c r="CJ132" s="129" t="str">
        <f>IFERROR(VLOOKUP(Table22[[#This Row],[Ethnicity]],'Ethnicity codes'!$H$1:$J$101,3,FALSE),"")</f>
        <v/>
      </c>
      <c r="CK132" s="127" t="str">
        <f>IFERROR(VLOOKUP(Table35[[#This Row],[Ethnicity2]],'Lookup Values'!$M$1:$N$23,2,FALSE),"0")</f>
        <v>0</v>
      </c>
      <c r="CL132" s="127" t="str">
        <f>IFERROR(VLOOKUP(Table35[[#This Row],[Ethnicity2]],'Lookup Values'!$O$1:$P$3,2,FALSE),"0")</f>
        <v>0</v>
      </c>
      <c r="CM132" s="127" t="str">
        <f>IFERROR(VLOOKUP(Table22[[#This Row],[EAL]],'Lookup Values'!$Q$1:$R$3,2,FALSE),"0")</f>
        <v>0</v>
      </c>
      <c r="CN132" s="127" t="str">
        <f>IFERROR(VLOOKUP(Table22[[#This Row],[SEND]],'Lookup Values'!$S$1:$T$6,2,FALSE),"0")</f>
        <v>0</v>
      </c>
      <c r="CO132" s="127" t="str">
        <f>IFERROR(VLOOKUP(Table22[[#This Row],[Pupil Premium]],'Lookup Values'!$U$1:$V$3,2,FALSE),"0")</f>
        <v>0</v>
      </c>
      <c r="CP132" s="127" t="str">
        <f>IFERROR(VLOOKUP(Table22[[#This Row],[LAC / Care Leaver]],'Lookup Values'!$W$1:$X$3,2,FALSE),"0")</f>
        <v>0</v>
      </c>
      <c r="CQ132" s="127" t="str">
        <f>IFERROR(VLOOKUP(Table22[[#This Row],[CP / CIN]],'Lookup Values'!$Y$1:$Z$3,2,FALSE),"0")</f>
        <v>0</v>
      </c>
      <c r="CR132" s="127" t="str">
        <f>IFERROR(VLOOKUP(Table22[[#This Row],[Early Help Referral]],'Lookup Values'!$Y$1:$Z$3,2,FALSE),"0")</f>
        <v>0</v>
      </c>
      <c r="CS132" s="127" t="str">
        <f>IFERROR(VLOOKUP(Table22[[#This Row],[Social Worker]],'Lookup Values'!$Y$1:$Z$3,2,FALSE),"0")</f>
        <v>0</v>
      </c>
      <c r="CT132" s="127" t="str">
        <f>IFERROR(VLOOKUP(Table22[[#This Row],[Exclusion]],'Lookup Values'!$AE$1:$AF$5,2,FALSE),"0")</f>
        <v>0</v>
      </c>
      <c r="CU132" s="127" t="str">
        <f>IFERROR(VLOOKUP(Table22[[#This Row],[Attendance / Absence (&lt;90% PA / &lt;50% SA)]],'Lookup Values'!$AG$1:$AH$4,2,FALSE),"0")</f>
        <v>0</v>
      </c>
      <c r="CV132" s="127" t="str">
        <f>IFERROR(VLOOKUP(Table22[[#This Row],[Multiple School Moves (3+)]],'Lookup Values'!$AI$1:$AJ$3,2,FALSE),"0")</f>
        <v>0</v>
      </c>
      <c r="CW132" s="127" t="str">
        <f>IFERROR(VLOOKUP(Table22[[#This Row],[Pregnancy]],'Lookup Values'!$AK$1:$AL$3,2,FALSE),"0")</f>
        <v>0</v>
      </c>
      <c r="CX132" s="127" t="str">
        <f>IFERROR(VLOOKUP(Table22[[#This Row],[Young Parent]],'Lookup Values'!$AM$1:$AN$3,2,FALSE),"0")</f>
        <v>0</v>
      </c>
      <c r="CY132" s="127" t="str">
        <f>IFERROR(VLOOKUP(Table22[[#This Row],[Young Carer]],'Lookup Values'!$AO$1:$AP$3,2,FALSE),"0")</f>
        <v>0</v>
      </c>
      <c r="CZ132" s="127" t="str">
        <f>IFERROR(VLOOKUP(Table22[[#This Row],[CAMHS Involvement]],'Lookup Values'!$AQ$1:$AR$3,2,FALSE),"0")</f>
        <v>0</v>
      </c>
      <c r="DA132" s="127" t="str">
        <f>IFERROR(VLOOKUP(Table22[[#This Row],[Health Condition]],'Lookup Values'!$AS$1:$AT$3,2,FALSE),"0")</f>
        <v>0</v>
      </c>
      <c r="DB132" s="127" t="str">
        <f>IFERROR(VLOOKUP(Table22[[#This Row],[Substance Misuse ]],'Lookup Values'!$AU$1:$AV$3,2,FALSE),"0")</f>
        <v>0</v>
      </c>
      <c r="DC132" s="127" t="str">
        <f>IFERROR(VLOOKUP(Table22[[#This Row],[YOT supervision]],'Lookup Values'!$AW$1:$AX$3,2,FALSE),"0")</f>
        <v>0</v>
      </c>
      <c r="DD132" s="127" t="str">
        <f>IFERROR(VLOOKUP(Table22[[#This Row],[Previous YOT supervision]],'Lookup Values'!$AY$1:$AZ$3,2,FALSE),"0")</f>
        <v>0</v>
      </c>
      <c r="DE132" s="127" t="str">
        <f>IFERROR(VLOOKUP(Table22[[#This Row],[Custody]],'Lookup Values'!$BA$1:$BB$3,2,FALSE),"0")</f>
        <v>0</v>
      </c>
      <c r="DF132" s="127" t="str">
        <f>IFERROR(VLOOKUP(Table22[[#This Row],[KS2 Eng &amp; Maths Ability Profile HAP/MAP/LAP]],'Lookup Values'!$BC$1:$BD$4,2,FALSE),"0")</f>
        <v>0</v>
      </c>
      <c r="DG132" s="127" t="str">
        <f>IFERROR(VLOOKUP(Table22[[#This Row],[Intended Post 16 Destination]],'Lookup Values'!$BG$1:$BH$12,2,FALSE),"0")</f>
        <v>0</v>
      </c>
      <c r="DH132" s="127" t="str">
        <f>IFERROR(VLOOKUP(Table22[[#This Row],[Application submitted (Y/N or number of applications)]],'Lookup Values'!$BI$1:$BJ$3,2,FALSE),"0")</f>
        <v>0</v>
      </c>
      <c r="DI132" s="127" t="str">
        <f>IFERROR(VLOOKUP(Table22[[#This Row],[Provider Name]],'Lookup Values'!$BK$1:$BL$3,2,FALSE),"0")</f>
        <v>0</v>
      </c>
      <c r="DJ132" s="112"/>
      <c r="DK132" s="127" t="str">
        <f>IFERROR(VLOOKUP(Table22[[#This Row],[Offer received (Y/N)]],'Lookup Values'!$BM$1:$BN$3,2,FALSE),"0")</f>
        <v>0</v>
      </c>
      <c r="DL132" s="127" t="str">
        <f>IFERROR(VLOOKUP(Table22[[#This Row],[Poor Behaviour / Attitude / Motivation]],'Lookup Values'!$BO$1:$BP$4,2,FALSE),"0")</f>
        <v>0</v>
      </c>
      <c r="DM132" s="127" t="str">
        <f>IFERROR(VLOOKUP(Table22[[#This Row],[Other known risk factors (1)]],'Lookup Values'!$BQ$1:$BR$10,2,FALSE),"0")</f>
        <v>0</v>
      </c>
      <c r="DN132" s="128" t="str">
        <f>IFERROR(VLOOKUP(Table22[[#This Row],[Other known risk factors (2)]],'Lookup Values'!$BQ$1:$BR$10,2,FALSE),"0")</f>
        <v>0</v>
      </c>
      <c r="DO132" s="127">
        <f>SUM(Table35[[#This Row],[Gender Score]:[Other known risk factors (2) Score]])</f>
        <v>0</v>
      </c>
      <c r="DP132" s="131" t="str">
        <f>CONCATENATE(Table22[[#This Row],[Generated RONI]],Table22[[#This Row],[School RONI]])</f>
        <v>Very Low</v>
      </c>
      <c r="DQ132" s="106"/>
      <c r="DR132" s="106"/>
      <c r="DS132" s="106"/>
      <c r="DT132" s="106"/>
      <c r="DU132" s="106"/>
      <c r="DV132" s="106"/>
      <c r="DW132" s="106"/>
      <c r="DX132" s="106"/>
      <c r="DY132" s="106"/>
      <c r="DZ132" s="106"/>
      <c r="EA132" s="106"/>
      <c r="EB132" s="106"/>
      <c r="EC132" s="106"/>
      <c r="ED132" s="106"/>
      <c r="EE132" s="106"/>
      <c r="EF132" s="106"/>
      <c r="EG132" s="106"/>
    </row>
    <row r="133" spans="1:137" ht="13" x14ac:dyDescent="0.3">
      <c r="A133" s="118"/>
      <c r="B133" s="126"/>
      <c r="C133" s="119"/>
      <c r="D133" s="119"/>
      <c r="E133" s="119"/>
      <c r="F133" s="119"/>
      <c r="G133" s="119"/>
      <c r="H133" s="120"/>
      <c r="I133" s="101"/>
      <c r="J133" s="121"/>
      <c r="K133" s="101"/>
      <c r="L133" s="101"/>
      <c r="M133" s="121"/>
      <c r="N133" s="120"/>
      <c r="O133" s="121"/>
      <c r="P133" s="140"/>
      <c r="Q133" s="140"/>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3"/>
      <c r="AS133" s="123"/>
      <c r="AT133" s="123"/>
      <c r="AU133" s="139" t="str">
        <f>VLOOKUP(Table35[[#This Row],[Risk Rating Score]],'Lookup Values'!$BS$1:$BT$34,2)</f>
        <v>Very Low</v>
      </c>
      <c r="AV133" s="101"/>
      <c r="AW133" s="139" t="str">
        <f>IFERROR(VLOOKUP(Table35[[#This Row],[RONI Match]],'Lookup Values'!$BU$2:$BV$26,2,FALSE),"")</f>
        <v/>
      </c>
      <c r="AX133" s="141"/>
      <c r="AY133" s="101"/>
      <c r="AZ133" s="123"/>
      <c r="BA133" s="119"/>
      <c r="BB133" s="119"/>
      <c r="BC133" s="119"/>
      <c r="BD133" s="119"/>
      <c r="BE133" s="119"/>
      <c r="BF133" s="119"/>
      <c r="BG133" s="119"/>
      <c r="BH133" s="119"/>
      <c r="BI133" s="122"/>
      <c r="BJ133" s="121"/>
      <c r="BK133" s="121"/>
      <c r="BL133" s="122"/>
      <c r="BM133" s="123"/>
      <c r="BN133" s="106"/>
      <c r="BO133" s="106"/>
      <c r="BP133" s="106"/>
      <c r="BQ133" s="106"/>
      <c r="BR133" s="106"/>
      <c r="BS133" s="106"/>
      <c r="BT133" s="106"/>
      <c r="BU133" s="106"/>
      <c r="BV133" s="106"/>
      <c r="BW133" s="106"/>
      <c r="BX133" s="106"/>
      <c r="BY133" s="106"/>
      <c r="BZ133" s="106"/>
      <c r="CA133" s="106"/>
      <c r="CB133" s="106"/>
      <c r="CC133" s="127" t="str">
        <f>IFERROR(VLOOKUP(Table22[[#This Row],[Gender]],'Lookup Values'!$A$1:$B$5,2,FALSE),"0")</f>
        <v>0</v>
      </c>
      <c r="CD133" s="112"/>
      <c r="CE133" s="127" t="str">
        <f>IFERROR(VLOOKUP(Table22[[#This Row],[Year Group]],'Lookup Values'!$C$1:$D$9,2,FALSE),"0")</f>
        <v>0</v>
      </c>
      <c r="CF133" s="127" t="str">
        <f>IFERROR(VLOOKUP(Table22[[#This Row],[School]],'Lookup Values'!$E$1:$E$22,2,FALSE),"0")</f>
        <v>0</v>
      </c>
      <c r="CG133" s="127" t="str">
        <f>IFERROR(VLOOKUP(Table22[[#This Row],[Attending PRU / AP]],'Lookup Values'!$G$1:$H$3,2,FALSE),"0")</f>
        <v>0</v>
      </c>
      <c r="CH133" s="127" t="str">
        <f>IFERROR(VLOOKUP(Table22[[#This Row],[EHE]],'Lookup Values'!$I$1:$J$3,2,FALSE),"0")</f>
        <v>0</v>
      </c>
      <c r="CI133" s="127" t="str">
        <f>IFERROR(VLOOKUP(Table22[[#This Row],[CME]],'Lookup Values'!$K$1:$L$3,2,FALSE),"0")</f>
        <v>0</v>
      </c>
      <c r="CJ133" s="129" t="str">
        <f>IFERROR(VLOOKUP(Table22[[#This Row],[Ethnicity]],'Ethnicity codes'!$H$1:$J$101,3,FALSE),"")</f>
        <v/>
      </c>
      <c r="CK133" s="127" t="str">
        <f>IFERROR(VLOOKUP(Table35[[#This Row],[Ethnicity2]],'Lookup Values'!$M$1:$N$23,2,FALSE),"0")</f>
        <v>0</v>
      </c>
      <c r="CL133" s="127" t="str">
        <f>IFERROR(VLOOKUP(Table35[[#This Row],[Ethnicity2]],'Lookup Values'!$O$1:$P$3,2,FALSE),"0")</f>
        <v>0</v>
      </c>
      <c r="CM133" s="127" t="str">
        <f>IFERROR(VLOOKUP(Table22[[#This Row],[EAL]],'Lookup Values'!$Q$1:$R$3,2,FALSE),"0")</f>
        <v>0</v>
      </c>
      <c r="CN133" s="127" t="str">
        <f>IFERROR(VLOOKUP(Table22[[#This Row],[SEND]],'Lookup Values'!$S$1:$T$6,2,FALSE),"0")</f>
        <v>0</v>
      </c>
      <c r="CO133" s="127" t="str">
        <f>IFERROR(VLOOKUP(Table22[[#This Row],[Pupil Premium]],'Lookup Values'!$U$1:$V$3,2,FALSE),"0")</f>
        <v>0</v>
      </c>
      <c r="CP133" s="127" t="str">
        <f>IFERROR(VLOOKUP(Table22[[#This Row],[LAC / Care Leaver]],'Lookup Values'!$W$1:$X$3,2,FALSE),"0")</f>
        <v>0</v>
      </c>
      <c r="CQ133" s="127" t="str">
        <f>IFERROR(VLOOKUP(Table22[[#This Row],[CP / CIN]],'Lookup Values'!$Y$1:$Z$3,2,FALSE),"0")</f>
        <v>0</v>
      </c>
      <c r="CR133" s="127" t="str">
        <f>IFERROR(VLOOKUP(Table22[[#This Row],[Early Help Referral]],'Lookup Values'!$Y$1:$Z$3,2,FALSE),"0")</f>
        <v>0</v>
      </c>
      <c r="CS133" s="127" t="str">
        <f>IFERROR(VLOOKUP(Table22[[#This Row],[Social Worker]],'Lookup Values'!$Y$1:$Z$3,2,FALSE),"0")</f>
        <v>0</v>
      </c>
      <c r="CT133" s="127" t="str">
        <f>IFERROR(VLOOKUP(Table22[[#This Row],[Exclusion]],'Lookup Values'!$AE$1:$AF$5,2,FALSE),"0")</f>
        <v>0</v>
      </c>
      <c r="CU133" s="127" t="str">
        <f>IFERROR(VLOOKUP(Table22[[#This Row],[Attendance / Absence (&lt;90% PA / &lt;50% SA)]],'Lookup Values'!$AG$1:$AH$4,2,FALSE),"0")</f>
        <v>0</v>
      </c>
      <c r="CV133" s="127" t="str">
        <f>IFERROR(VLOOKUP(Table22[[#This Row],[Multiple School Moves (3+)]],'Lookup Values'!$AI$1:$AJ$3,2,FALSE),"0")</f>
        <v>0</v>
      </c>
      <c r="CW133" s="127" t="str">
        <f>IFERROR(VLOOKUP(Table22[[#This Row],[Pregnancy]],'Lookup Values'!$AK$1:$AL$3,2,FALSE),"0")</f>
        <v>0</v>
      </c>
      <c r="CX133" s="127" t="str">
        <f>IFERROR(VLOOKUP(Table22[[#This Row],[Young Parent]],'Lookup Values'!$AM$1:$AN$3,2,FALSE),"0")</f>
        <v>0</v>
      </c>
      <c r="CY133" s="127" t="str">
        <f>IFERROR(VLOOKUP(Table22[[#This Row],[Young Carer]],'Lookup Values'!$AO$1:$AP$3,2,FALSE),"0")</f>
        <v>0</v>
      </c>
      <c r="CZ133" s="127" t="str">
        <f>IFERROR(VLOOKUP(Table22[[#This Row],[CAMHS Involvement]],'Lookup Values'!$AQ$1:$AR$3,2,FALSE),"0")</f>
        <v>0</v>
      </c>
      <c r="DA133" s="127" t="str">
        <f>IFERROR(VLOOKUP(Table22[[#This Row],[Health Condition]],'Lookup Values'!$AS$1:$AT$3,2,FALSE),"0")</f>
        <v>0</v>
      </c>
      <c r="DB133" s="127" t="str">
        <f>IFERROR(VLOOKUP(Table22[[#This Row],[Substance Misuse ]],'Lookup Values'!$AU$1:$AV$3,2,FALSE),"0")</f>
        <v>0</v>
      </c>
      <c r="DC133" s="127" t="str">
        <f>IFERROR(VLOOKUP(Table22[[#This Row],[YOT supervision]],'Lookup Values'!$AW$1:$AX$3,2,FALSE),"0")</f>
        <v>0</v>
      </c>
      <c r="DD133" s="127" t="str">
        <f>IFERROR(VLOOKUP(Table22[[#This Row],[Previous YOT supervision]],'Lookup Values'!$AY$1:$AZ$3,2,FALSE),"0")</f>
        <v>0</v>
      </c>
      <c r="DE133" s="127" t="str">
        <f>IFERROR(VLOOKUP(Table22[[#This Row],[Custody]],'Lookup Values'!$BA$1:$BB$3,2,FALSE),"0")</f>
        <v>0</v>
      </c>
      <c r="DF133" s="127" t="str">
        <f>IFERROR(VLOOKUP(Table22[[#This Row],[KS2 Eng &amp; Maths Ability Profile HAP/MAP/LAP]],'Lookup Values'!$BC$1:$BD$4,2,FALSE),"0")</f>
        <v>0</v>
      </c>
      <c r="DG133" s="127" t="str">
        <f>IFERROR(VLOOKUP(Table22[[#This Row],[Intended Post 16 Destination]],'Lookup Values'!$BG$1:$BH$12,2,FALSE),"0")</f>
        <v>0</v>
      </c>
      <c r="DH133" s="127" t="str">
        <f>IFERROR(VLOOKUP(Table22[[#This Row],[Application submitted (Y/N or number of applications)]],'Lookup Values'!$BI$1:$BJ$3,2,FALSE),"0")</f>
        <v>0</v>
      </c>
      <c r="DI133" s="127" t="str">
        <f>IFERROR(VLOOKUP(Table22[[#This Row],[Provider Name]],'Lookup Values'!$BK$1:$BL$3,2,FALSE),"0")</f>
        <v>0</v>
      </c>
      <c r="DJ133" s="112"/>
      <c r="DK133" s="127" t="str">
        <f>IFERROR(VLOOKUP(Table22[[#This Row],[Offer received (Y/N)]],'Lookup Values'!$BM$1:$BN$3,2,FALSE),"0")</f>
        <v>0</v>
      </c>
      <c r="DL133" s="127" t="str">
        <f>IFERROR(VLOOKUP(Table22[[#This Row],[Poor Behaviour / Attitude / Motivation]],'Lookup Values'!$BO$1:$BP$4,2,FALSE),"0")</f>
        <v>0</v>
      </c>
      <c r="DM133" s="127" t="str">
        <f>IFERROR(VLOOKUP(Table22[[#This Row],[Other known risk factors (1)]],'Lookup Values'!$BQ$1:$BR$10,2,FALSE),"0")</f>
        <v>0</v>
      </c>
      <c r="DN133" s="128" t="str">
        <f>IFERROR(VLOOKUP(Table22[[#This Row],[Other known risk factors (2)]],'Lookup Values'!$BQ$1:$BR$10,2,FALSE),"0")</f>
        <v>0</v>
      </c>
      <c r="DO133" s="127">
        <f>SUM(Table35[[#This Row],[Gender Score]:[Other known risk factors (2) Score]])</f>
        <v>0</v>
      </c>
      <c r="DP133" s="131" t="str">
        <f>CONCATENATE(Table22[[#This Row],[Generated RONI]],Table22[[#This Row],[School RONI]])</f>
        <v>Very Low</v>
      </c>
      <c r="DQ133" s="106"/>
      <c r="DR133" s="106"/>
      <c r="DS133" s="106"/>
      <c r="DT133" s="106"/>
      <c r="DU133" s="106"/>
      <c r="DV133" s="106"/>
      <c r="DW133" s="106"/>
      <c r="DX133" s="106"/>
      <c r="DY133" s="106"/>
      <c r="DZ133" s="106"/>
      <c r="EA133" s="106"/>
      <c r="EB133" s="106"/>
      <c r="EC133" s="106"/>
      <c r="ED133" s="106"/>
      <c r="EE133" s="106"/>
      <c r="EF133" s="106"/>
      <c r="EG133" s="106"/>
    </row>
    <row r="134" spans="1:137" ht="13" x14ac:dyDescent="0.3">
      <c r="A134" s="118"/>
      <c r="B134" s="126"/>
      <c r="C134" s="119"/>
      <c r="D134" s="119"/>
      <c r="E134" s="119"/>
      <c r="F134" s="119"/>
      <c r="G134" s="119"/>
      <c r="H134" s="120"/>
      <c r="I134" s="101"/>
      <c r="J134" s="121"/>
      <c r="K134" s="101"/>
      <c r="L134" s="101"/>
      <c r="M134" s="121"/>
      <c r="N134" s="120"/>
      <c r="O134" s="121"/>
      <c r="P134" s="140"/>
      <c r="Q134" s="140"/>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3"/>
      <c r="AS134" s="123"/>
      <c r="AT134" s="123"/>
      <c r="AU134" s="139" t="str">
        <f>VLOOKUP(Table35[[#This Row],[Risk Rating Score]],'Lookup Values'!$BS$1:$BT$34,2)</f>
        <v>Very Low</v>
      </c>
      <c r="AV134" s="101"/>
      <c r="AW134" s="139" t="str">
        <f>IFERROR(VLOOKUP(Table35[[#This Row],[RONI Match]],'Lookup Values'!$BU$2:$BV$26,2,FALSE),"")</f>
        <v/>
      </c>
      <c r="AX134" s="141"/>
      <c r="AY134" s="101"/>
      <c r="AZ134" s="123"/>
      <c r="BA134" s="119"/>
      <c r="BB134" s="119"/>
      <c r="BC134" s="119"/>
      <c r="BD134" s="119"/>
      <c r="BE134" s="119"/>
      <c r="BF134" s="119"/>
      <c r="BG134" s="119"/>
      <c r="BH134" s="119"/>
      <c r="BI134" s="122"/>
      <c r="BJ134" s="121"/>
      <c r="BK134" s="121"/>
      <c r="BL134" s="122"/>
      <c r="BM134" s="123"/>
      <c r="BN134" s="106"/>
      <c r="BO134" s="106"/>
      <c r="BP134" s="106"/>
      <c r="BQ134" s="106"/>
      <c r="BR134" s="106"/>
      <c r="BS134" s="106"/>
      <c r="BT134" s="106"/>
      <c r="BU134" s="106"/>
      <c r="BV134" s="106"/>
      <c r="BW134" s="106"/>
      <c r="BX134" s="106"/>
      <c r="BY134" s="106"/>
      <c r="BZ134" s="106"/>
      <c r="CA134" s="106"/>
      <c r="CB134" s="106"/>
      <c r="CC134" s="127" t="str">
        <f>IFERROR(VLOOKUP(Table22[[#This Row],[Gender]],'Lookup Values'!$A$1:$B$5,2,FALSE),"0")</f>
        <v>0</v>
      </c>
      <c r="CD134" s="112"/>
      <c r="CE134" s="127" t="str">
        <f>IFERROR(VLOOKUP(Table22[[#This Row],[Year Group]],'Lookup Values'!$C$1:$D$9,2,FALSE),"0")</f>
        <v>0</v>
      </c>
      <c r="CF134" s="127" t="str">
        <f>IFERROR(VLOOKUP(Table22[[#This Row],[School]],'Lookup Values'!$E$1:$E$22,2,FALSE),"0")</f>
        <v>0</v>
      </c>
      <c r="CG134" s="127" t="str">
        <f>IFERROR(VLOOKUP(Table22[[#This Row],[Attending PRU / AP]],'Lookup Values'!$G$1:$H$3,2,FALSE),"0")</f>
        <v>0</v>
      </c>
      <c r="CH134" s="127" t="str">
        <f>IFERROR(VLOOKUP(Table22[[#This Row],[EHE]],'Lookup Values'!$I$1:$J$3,2,FALSE),"0")</f>
        <v>0</v>
      </c>
      <c r="CI134" s="127" t="str">
        <f>IFERROR(VLOOKUP(Table22[[#This Row],[CME]],'Lookup Values'!$K$1:$L$3,2,FALSE),"0")</f>
        <v>0</v>
      </c>
      <c r="CJ134" s="129" t="str">
        <f>IFERROR(VLOOKUP(Table22[[#This Row],[Ethnicity]],'Ethnicity codes'!$H$1:$J$101,3,FALSE),"")</f>
        <v/>
      </c>
      <c r="CK134" s="127" t="str">
        <f>IFERROR(VLOOKUP(Table35[[#This Row],[Ethnicity2]],'Lookup Values'!$M$1:$N$23,2,FALSE),"0")</f>
        <v>0</v>
      </c>
      <c r="CL134" s="127" t="str">
        <f>IFERROR(VLOOKUP(Table35[[#This Row],[Ethnicity2]],'Lookup Values'!$O$1:$P$3,2,FALSE),"0")</f>
        <v>0</v>
      </c>
      <c r="CM134" s="127" t="str">
        <f>IFERROR(VLOOKUP(Table22[[#This Row],[EAL]],'Lookup Values'!$Q$1:$R$3,2,FALSE),"0")</f>
        <v>0</v>
      </c>
      <c r="CN134" s="127" t="str">
        <f>IFERROR(VLOOKUP(Table22[[#This Row],[SEND]],'Lookup Values'!$S$1:$T$6,2,FALSE),"0")</f>
        <v>0</v>
      </c>
      <c r="CO134" s="127" t="str">
        <f>IFERROR(VLOOKUP(Table22[[#This Row],[Pupil Premium]],'Lookup Values'!$U$1:$V$3,2,FALSE),"0")</f>
        <v>0</v>
      </c>
      <c r="CP134" s="127" t="str">
        <f>IFERROR(VLOOKUP(Table22[[#This Row],[LAC / Care Leaver]],'Lookup Values'!$W$1:$X$3,2,FALSE),"0")</f>
        <v>0</v>
      </c>
      <c r="CQ134" s="127" t="str">
        <f>IFERROR(VLOOKUP(Table22[[#This Row],[CP / CIN]],'Lookup Values'!$Y$1:$Z$3,2,FALSE),"0")</f>
        <v>0</v>
      </c>
      <c r="CR134" s="127" t="str">
        <f>IFERROR(VLOOKUP(Table22[[#This Row],[Early Help Referral]],'Lookup Values'!$Y$1:$Z$3,2,FALSE),"0")</f>
        <v>0</v>
      </c>
      <c r="CS134" s="127" t="str">
        <f>IFERROR(VLOOKUP(Table22[[#This Row],[Social Worker]],'Lookup Values'!$Y$1:$Z$3,2,FALSE),"0")</f>
        <v>0</v>
      </c>
      <c r="CT134" s="127" t="str">
        <f>IFERROR(VLOOKUP(Table22[[#This Row],[Exclusion]],'Lookup Values'!$AE$1:$AF$5,2,FALSE),"0")</f>
        <v>0</v>
      </c>
      <c r="CU134" s="127" t="str">
        <f>IFERROR(VLOOKUP(Table22[[#This Row],[Attendance / Absence (&lt;90% PA / &lt;50% SA)]],'Lookup Values'!$AG$1:$AH$4,2,FALSE),"0")</f>
        <v>0</v>
      </c>
      <c r="CV134" s="127" t="str">
        <f>IFERROR(VLOOKUP(Table22[[#This Row],[Multiple School Moves (3+)]],'Lookup Values'!$AI$1:$AJ$3,2,FALSE),"0")</f>
        <v>0</v>
      </c>
      <c r="CW134" s="127" t="str">
        <f>IFERROR(VLOOKUP(Table22[[#This Row],[Pregnancy]],'Lookup Values'!$AK$1:$AL$3,2,FALSE),"0")</f>
        <v>0</v>
      </c>
      <c r="CX134" s="127" t="str">
        <f>IFERROR(VLOOKUP(Table22[[#This Row],[Young Parent]],'Lookup Values'!$AM$1:$AN$3,2,FALSE),"0")</f>
        <v>0</v>
      </c>
      <c r="CY134" s="127" t="str">
        <f>IFERROR(VLOOKUP(Table22[[#This Row],[Young Carer]],'Lookup Values'!$AO$1:$AP$3,2,FALSE),"0")</f>
        <v>0</v>
      </c>
      <c r="CZ134" s="127" t="str">
        <f>IFERROR(VLOOKUP(Table22[[#This Row],[CAMHS Involvement]],'Lookup Values'!$AQ$1:$AR$3,2,FALSE),"0")</f>
        <v>0</v>
      </c>
      <c r="DA134" s="127" t="str">
        <f>IFERROR(VLOOKUP(Table22[[#This Row],[Health Condition]],'Lookup Values'!$AS$1:$AT$3,2,FALSE),"0")</f>
        <v>0</v>
      </c>
      <c r="DB134" s="127" t="str">
        <f>IFERROR(VLOOKUP(Table22[[#This Row],[Substance Misuse ]],'Lookup Values'!$AU$1:$AV$3,2,FALSE),"0")</f>
        <v>0</v>
      </c>
      <c r="DC134" s="127" t="str">
        <f>IFERROR(VLOOKUP(Table22[[#This Row],[YOT supervision]],'Lookup Values'!$AW$1:$AX$3,2,FALSE),"0")</f>
        <v>0</v>
      </c>
      <c r="DD134" s="127" t="str">
        <f>IFERROR(VLOOKUP(Table22[[#This Row],[Previous YOT supervision]],'Lookup Values'!$AY$1:$AZ$3,2,FALSE),"0")</f>
        <v>0</v>
      </c>
      <c r="DE134" s="127" t="str">
        <f>IFERROR(VLOOKUP(Table22[[#This Row],[Custody]],'Lookup Values'!$BA$1:$BB$3,2,FALSE),"0")</f>
        <v>0</v>
      </c>
      <c r="DF134" s="127" t="str">
        <f>IFERROR(VLOOKUP(Table22[[#This Row],[KS2 Eng &amp; Maths Ability Profile HAP/MAP/LAP]],'Lookup Values'!$BC$1:$BD$4,2,FALSE),"0")</f>
        <v>0</v>
      </c>
      <c r="DG134" s="127" t="str">
        <f>IFERROR(VLOOKUP(Table22[[#This Row],[Intended Post 16 Destination]],'Lookup Values'!$BG$1:$BH$12,2,FALSE),"0")</f>
        <v>0</v>
      </c>
      <c r="DH134" s="127" t="str">
        <f>IFERROR(VLOOKUP(Table22[[#This Row],[Application submitted (Y/N or number of applications)]],'Lookup Values'!$BI$1:$BJ$3,2,FALSE),"0")</f>
        <v>0</v>
      </c>
      <c r="DI134" s="127" t="str">
        <f>IFERROR(VLOOKUP(Table22[[#This Row],[Provider Name]],'Lookup Values'!$BK$1:$BL$3,2,FALSE),"0")</f>
        <v>0</v>
      </c>
      <c r="DJ134" s="112"/>
      <c r="DK134" s="127" t="str">
        <f>IFERROR(VLOOKUP(Table22[[#This Row],[Offer received (Y/N)]],'Lookup Values'!$BM$1:$BN$3,2,FALSE),"0")</f>
        <v>0</v>
      </c>
      <c r="DL134" s="127" t="str">
        <f>IFERROR(VLOOKUP(Table22[[#This Row],[Poor Behaviour / Attitude / Motivation]],'Lookup Values'!$BO$1:$BP$4,2,FALSE),"0")</f>
        <v>0</v>
      </c>
      <c r="DM134" s="127" t="str">
        <f>IFERROR(VLOOKUP(Table22[[#This Row],[Other known risk factors (1)]],'Lookup Values'!$BQ$1:$BR$10,2,FALSE),"0")</f>
        <v>0</v>
      </c>
      <c r="DN134" s="128" t="str">
        <f>IFERROR(VLOOKUP(Table22[[#This Row],[Other known risk factors (2)]],'Lookup Values'!$BQ$1:$BR$10,2,FALSE),"0")</f>
        <v>0</v>
      </c>
      <c r="DO134" s="127">
        <f>SUM(Table35[[#This Row],[Gender Score]:[Other known risk factors (2) Score]])</f>
        <v>0</v>
      </c>
      <c r="DP134" s="131" t="str">
        <f>CONCATENATE(Table22[[#This Row],[Generated RONI]],Table22[[#This Row],[School RONI]])</f>
        <v>Very Low</v>
      </c>
      <c r="DQ134" s="106"/>
      <c r="DR134" s="106"/>
      <c r="DS134" s="106"/>
      <c r="DT134" s="106"/>
      <c r="DU134" s="106"/>
      <c r="DV134" s="106"/>
      <c r="DW134" s="106"/>
      <c r="DX134" s="106"/>
      <c r="DY134" s="106"/>
      <c r="DZ134" s="106"/>
      <c r="EA134" s="106"/>
      <c r="EB134" s="106"/>
      <c r="EC134" s="106"/>
      <c r="ED134" s="106"/>
      <c r="EE134" s="106"/>
      <c r="EF134" s="106"/>
      <c r="EG134" s="106"/>
    </row>
    <row r="135" spans="1:137" ht="13" x14ac:dyDescent="0.3">
      <c r="A135" s="118"/>
      <c r="B135" s="126"/>
      <c r="C135" s="119"/>
      <c r="D135" s="119"/>
      <c r="E135" s="119"/>
      <c r="F135" s="119"/>
      <c r="G135" s="119"/>
      <c r="H135" s="120"/>
      <c r="I135" s="101"/>
      <c r="J135" s="121"/>
      <c r="K135" s="101"/>
      <c r="L135" s="101"/>
      <c r="M135" s="121"/>
      <c r="N135" s="120"/>
      <c r="O135" s="121"/>
      <c r="P135" s="140"/>
      <c r="Q135" s="140"/>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3"/>
      <c r="AS135" s="123"/>
      <c r="AT135" s="123"/>
      <c r="AU135" s="139" t="str">
        <f>VLOOKUP(Table35[[#This Row],[Risk Rating Score]],'Lookup Values'!$BS$1:$BT$34,2)</f>
        <v>Very Low</v>
      </c>
      <c r="AV135" s="101"/>
      <c r="AW135" s="139" t="str">
        <f>IFERROR(VLOOKUP(Table35[[#This Row],[RONI Match]],'Lookup Values'!$BU$2:$BV$26,2,FALSE),"")</f>
        <v/>
      </c>
      <c r="AX135" s="141"/>
      <c r="AY135" s="101"/>
      <c r="AZ135" s="123"/>
      <c r="BA135" s="119"/>
      <c r="BB135" s="119"/>
      <c r="BC135" s="119"/>
      <c r="BD135" s="119"/>
      <c r="BE135" s="119"/>
      <c r="BF135" s="119"/>
      <c r="BG135" s="119"/>
      <c r="BH135" s="119"/>
      <c r="BI135" s="122"/>
      <c r="BJ135" s="121"/>
      <c r="BK135" s="121"/>
      <c r="BL135" s="122"/>
      <c r="BM135" s="123"/>
      <c r="BN135" s="106"/>
      <c r="BO135" s="106"/>
      <c r="BP135" s="106"/>
      <c r="BQ135" s="106"/>
      <c r="BR135" s="106"/>
      <c r="BS135" s="106"/>
      <c r="BT135" s="106"/>
      <c r="BU135" s="106"/>
      <c r="BV135" s="106"/>
      <c r="BW135" s="106"/>
      <c r="BX135" s="106"/>
      <c r="BY135" s="106"/>
      <c r="BZ135" s="106"/>
      <c r="CA135" s="106"/>
      <c r="CB135" s="106"/>
      <c r="CC135" s="127" t="str">
        <f>IFERROR(VLOOKUP(Table22[[#This Row],[Gender]],'Lookup Values'!$A$1:$B$5,2,FALSE),"0")</f>
        <v>0</v>
      </c>
      <c r="CD135" s="112"/>
      <c r="CE135" s="127" t="str">
        <f>IFERROR(VLOOKUP(Table22[[#This Row],[Year Group]],'Lookup Values'!$C$1:$D$9,2,FALSE),"0")</f>
        <v>0</v>
      </c>
      <c r="CF135" s="127" t="str">
        <f>IFERROR(VLOOKUP(Table22[[#This Row],[School]],'Lookup Values'!$E$1:$E$22,2,FALSE),"0")</f>
        <v>0</v>
      </c>
      <c r="CG135" s="127" t="str">
        <f>IFERROR(VLOOKUP(Table22[[#This Row],[Attending PRU / AP]],'Lookup Values'!$G$1:$H$3,2,FALSE),"0")</f>
        <v>0</v>
      </c>
      <c r="CH135" s="127" t="str">
        <f>IFERROR(VLOOKUP(Table22[[#This Row],[EHE]],'Lookup Values'!$I$1:$J$3,2,FALSE),"0")</f>
        <v>0</v>
      </c>
      <c r="CI135" s="127" t="str">
        <f>IFERROR(VLOOKUP(Table22[[#This Row],[CME]],'Lookup Values'!$K$1:$L$3,2,FALSE),"0")</f>
        <v>0</v>
      </c>
      <c r="CJ135" s="129" t="str">
        <f>IFERROR(VLOOKUP(Table22[[#This Row],[Ethnicity]],'Ethnicity codes'!$H$1:$J$101,3,FALSE),"")</f>
        <v/>
      </c>
      <c r="CK135" s="127" t="str">
        <f>IFERROR(VLOOKUP(Table35[[#This Row],[Ethnicity2]],'Lookup Values'!$M$1:$N$23,2,FALSE),"0")</f>
        <v>0</v>
      </c>
      <c r="CL135" s="127" t="str">
        <f>IFERROR(VLOOKUP(Table35[[#This Row],[Ethnicity2]],'Lookup Values'!$O$1:$P$3,2,FALSE),"0")</f>
        <v>0</v>
      </c>
      <c r="CM135" s="127" t="str">
        <f>IFERROR(VLOOKUP(Table22[[#This Row],[EAL]],'Lookup Values'!$Q$1:$R$3,2,FALSE),"0")</f>
        <v>0</v>
      </c>
      <c r="CN135" s="127" t="str">
        <f>IFERROR(VLOOKUP(Table22[[#This Row],[SEND]],'Lookup Values'!$S$1:$T$6,2,FALSE),"0")</f>
        <v>0</v>
      </c>
      <c r="CO135" s="127" t="str">
        <f>IFERROR(VLOOKUP(Table22[[#This Row],[Pupil Premium]],'Lookup Values'!$U$1:$V$3,2,FALSE),"0")</f>
        <v>0</v>
      </c>
      <c r="CP135" s="127" t="str">
        <f>IFERROR(VLOOKUP(Table22[[#This Row],[LAC / Care Leaver]],'Lookup Values'!$W$1:$X$3,2,FALSE),"0")</f>
        <v>0</v>
      </c>
      <c r="CQ135" s="127" t="str">
        <f>IFERROR(VLOOKUP(Table22[[#This Row],[CP / CIN]],'Lookup Values'!$Y$1:$Z$3,2,FALSE),"0")</f>
        <v>0</v>
      </c>
      <c r="CR135" s="127" t="str">
        <f>IFERROR(VLOOKUP(Table22[[#This Row],[Early Help Referral]],'Lookup Values'!$Y$1:$Z$3,2,FALSE),"0")</f>
        <v>0</v>
      </c>
      <c r="CS135" s="127" t="str">
        <f>IFERROR(VLOOKUP(Table22[[#This Row],[Social Worker]],'Lookup Values'!$Y$1:$Z$3,2,FALSE),"0")</f>
        <v>0</v>
      </c>
      <c r="CT135" s="127" t="str">
        <f>IFERROR(VLOOKUP(Table22[[#This Row],[Exclusion]],'Lookup Values'!$AE$1:$AF$5,2,FALSE),"0")</f>
        <v>0</v>
      </c>
      <c r="CU135" s="127" t="str">
        <f>IFERROR(VLOOKUP(Table22[[#This Row],[Attendance / Absence (&lt;90% PA / &lt;50% SA)]],'Lookup Values'!$AG$1:$AH$4,2,FALSE),"0")</f>
        <v>0</v>
      </c>
      <c r="CV135" s="127" t="str">
        <f>IFERROR(VLOOKUP(Table22[[#This Row],[Multiple School Moves (3+)]],'Lookup Values'!$AI$1:$AJ$3,2,FALSE),"0")</f>
        <v>0</v>
      </c>
      <c r="CW135" s="127" t="str">
        <f>IFERROR(VLOOKUP(Table22[[#This Row],[Pregnancy]],'Lookup Values'!$AK$1:$AL$3,2,FALSE),"0")</f>
        <v>0</v>
      </c>
      <c r="CX135" s="127" t="str">
        <f>IFERROR(VLOOKUP(Table22[[#This Row],[Young Parent]],'Lookup Values'!$AM$1:$AN$3,2,FALSE),"0")</f>
        <v>0</v>
      </c>
      <c r="CY135" s="127" t="str">
        <f>IFERROR(VLOOKUP(Table22[[#This Row],[Young Carer]],'Lookup Values'!$AO$1:$AP$3,2,FALSE),"0")</f>
        <v>0</v>
      </c>
      <c r="CZ135" s="127" t="str">
        <f>IFERROR(VLOOKUP(Table22[[#This Row],[CAMHS Involvement]],'Lookup Values'!$AQ$1:$AR$3,2,FALSE),"0")</f>
        <v>0</v>
      </c>
      <c r="DA135" s="127" t="str">
        <f>IFERROR(VLOOKUP(Table22[[#This Row],[Health Condition]],'Lookup Values'!$AS$1:$AT$3,2,FALSE),"0")</f>
        <v>0</v>
      </c>
      <c r="DB135" s="127" t="str">
        <f>IFERROR(VLOOKUP(Table22[[#This Row],[Substance Misuse ]],'Lookup Values'!$AU$1:$AV$3,2,FALSE),"0")</f>
        <v>0</v>
      </c>
      <c r="DC135" s="127" t="str">
        <f>IFERROR(VLOOKUP(Table22[[#This Row],[YOT supervision]],'Lookup Values'!$AW$1:$AX$3,2,FALSE),"0")</f>
        <v>0</v>
      </c>
      <c r="DD135" s="127" t="str">
        <f>IFERROR(VLOOKUP(Table22[[#This Row],[Previous YOT supervision]],'Lookup Values'!$AY$1:$AZ$3,2,FALSE),"0")</f>
        <v>0</v>
      </c>
      <c r="DE135" s="127" t="str">
        <f>IFERROR(VLOOKUP(Table22[[#This Row],[Custody]],'Lookup Values'!$BA$1:$BB$3,2,FALSE),"0")</f>
        <v>0</v>
      </c>
      <c r="DF135" s="127" t="str">
        <f>IFERROR(VLOOKUP(Table22[[#This Row],[KS2 Eng &amp; Maths Ability Profile HAP/MAP/LAP]],'Lookup Values'!$BC$1:$BD$4,2,FALSE),"0")</f>
        <v>0</v>
      </c>
      <c r="DG135" s="127" t="str">
        <f>IFERROR(VLOOKUP(Table22[[#This Row],[Intended Post 16 Destination]],'Lookup Values'!$BG$1:$BH$12,2,FALSE),"0")</f>
        <v>0</v>
      </c>
      <c r="DH135" s="127" t="str">
        <f>IFERROR(VLOOKUP(Table22[[#This Row],[Application submitted (Y/N or number of applications)]],'Lookup Values'!$BI$1:$BJ$3,2,FALSE),"0")</f>
        <v>0</v>
      </c>
      <c r="DI135" s="127" t="str">
        <f>IFERROR(VLOOKUP(Table22[[#This Row],[Provider Name]],'Lookup Values'!$BK$1:$BL$3,2,FALSE),"0")</f>
        <v>0</v>
      </c>
      <c r="DJ135" s="112"/>
      <c r="DK135" s="127" t="str">
        <f>IFERROR(VLOOKUP(Table22[[#This Row],[Offer received (Y/N)]],'Lookup Values'!$BM$1:$BN$3,2,FALSE),"0")</f>
        <v>0</v>
      </c>
      <c r="DL135" s="127" t="str">
        <f>IFERROR(VLOOKUP(Table22[[#This Row],[Poor Behaviour / Attitude / Motivation]],'Lookup Values'!$BO$1:$BP$4,2,FALSE),"0")</f>
        <v>0</v>
      </c>
      <c r="DM135" s="127" t="str">
        <f>IFERROR(VLOOKUP(Table22[[#This Row],[Other known risk factors (1)]],'Lookup Values'!$BQ$1:$BR$10,2,FALSE),"0")</f>
        <v>0</v>
      </c>
      <c r="DN135" s="128" t="str">
        <f>IFERROR(VLOOKUP(Table22[[#This Row],[Other known risk factors (2)]],'Lookup Values'!$BQ$1:$BR$10,2,FALSE),"0")</f>
        <v>0</v>
      </c>
      <c r="DO135" s="127">
        <f>SUM(Table35[[#This Row],[Gender Score]:[Other known risk factors (2) Score]])</f>
        <v>0</v>
      </c>
      <c r="DP135" s="131" t="str">
        <f>CONCATENATE(Table22[[#This Row],[Generated RONI]],Table22[[#This Row],[School RONI]])</f>
        <v>Very Low</v>
      </c>
      <c r="DQ135" s="106"/>
      <c r="DR135" s="106"/>
      <c r="DS135" s="106"/>
      <c r="DT135" s="106"/>
      <c r="DU135" s="106"/>
      <c r="DV135" s="106"/>
      <c r="DW135" s="106"/>
      <c r="DX135" s="106"/>
      <c r="DY135" s="106"/>
      <c r="DZ135" s="106"/>
      <c r="EA135" s="106"/>
      <c r="EB135" s="106"/>
      <c r="EC135" s="106"/>
      <c r="ED135" s="106"/>
      <c r="EE135" s="106"/>
      <c r="EF135" s="106"/>
      <c r="EG135" s="106"/>
    </row>
    <row r="136" spans="1:137" ht="13" x14ac:dyDescent="0.3">
      <c r="A136" s="118"/>
      <c r="B136" s="126"/>
      <c r="C136" s="119"/>
      <c r="D136" s="119"/>
      <c r="E136" s="119"/>
      <c r="F136" s="119"/>
      <c r="G136" s="119"/>
      <c r="H136" s="120"/>
      <c r="I136" s="101"/>
      <c r="J136" s="121"/>
      <c r="K136" s="101"/>
      <c r="L136" s="101"/>
      <c r="M136" s="121"/>
      <c r="N136" s="120"/>
      <c r="O136" s="121"/>
      <c r="P136" s="140"/>
      <c r="Q136" s="140"/>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3"/>
      <c r="AS136" s="123"/>
      <c r="AT136" s="123"/>
      <c r="AU136" s="139" t="str">
        <f>VLOOKUP(Table35[[#This Row],[Risk Rating Score]],'Lookup Values'!$BS$1:$BT$34,2)</f>
        <v>Very Low</v>
      </c>
      <c r="AV136" s="101"/>
      <c r="AW136" s="139" t="str">
        <f>IFERROR(VLOOKUP(Table35[[#This Row],[RONI Match]],'Lookup Values'!$BU$2:$BV$26,2,FALSE),"")</f>
        <v/>
      </c>
      <c r="AX136" s="141"/>
      <c r="AY136" s="101"/>
      <c r="AZ136" s="123"/>
      <c r="BA136" s="119"/>
      <c r="BB136" s="119"/>
      <c r="BC136" s="119"/>
      <c r="BD136" s="119"/>
      <c r="BE136" s="119"/>
      <c r="BF136" s="119"/>
      <c r="BG136" s="119"/>
      <c r="BH136" s="119"/>
      <c r="BI136" s="122"/>
      <c r="BJ136" s="121"/>
      <c r="BK136" s="121"/>
      <c r="BL136" s="122"/>
      <c r="BM136" s="123"/>
      <c r="BN136" s="106"/>
      <c r="BO136" s="106"/>
      <c r="BP136" s="106"/>
      <c r="BQ136" s="106"/>
      <c r="BR136" s="106"/>
      <c r="BS136" s="106"/>
      <c r="BT136" s="106"/>
      <c r="BU136" s="106"/>
      <c r="BV136" s="106"/>
      <c r="BW136" s="106"/>
      <c r="BX136" s="106"/>
      <c r="BY136" s="106"/>
      <c r="BZ136" s="106"/>
      <c r="CA136" s="106"/>
      <c r="CB136" s="106"/>
      <c r="CC136" s="127" t="str">
        <f>IFERROR(VLOOKUP(Table22[[#This Row],[Gender]],'Lookup Values'!$A$1:$B$5,2,FALSE),"0")</f>
        <v>0</v>
      </c>
      <c r="CD136" s="112"/>
      <c r="CE136" s="127" t="str">
        <f>IFERROR(VLOOKUP(Table22[[#This Row],[Year Group]],'Lookup Values'!$C$1:$D$9,2,FALSE),"0")</f>
        <v>0</v>
      </c>
      <c r="CF136" s="127" t="str">
        <f>IFERROR(VLOOKUP(Table22[[#This Row],[School]],'Lookup Values'!$E$1:$E$22,2,FALSE),"0")</f>
        <v>0</v>
      </c>
      <c r="CG136" s="127" t="str">
        <f>IFERROR(VLOOKUP(Table22[[#This Row],[Attending PRU / AP]],'Lookup Values'!$G$1:$H$3,2,FALSE),"0")</f>
        <v>0</v>
      </c>
      <c r="CH136" s="127" t="str">
        <f>IFERROR(VLOOKUP(Table22[[#This Row],[EHE]],'Lookup Values'!$I$1:$J$3,2,FALSE),"0")</f>
        <v>0</v>
      </c>
      <c r="CI136" s="127" t="str">
        <f>IFERROR(VLOOKUP(Table22[[#This Row],[CME]],'Lookup Values'!$K$1:$L$3,2,FALSE),"0")</f>
        <v>0</v>
      </c>
      <c r="CJ136" s="129" t="str">
        <f>IFERROR(VLOOKUP(Table22[[#This Row],[Ethnicity]],'Ethnicity codes'!$H$1:$J$101,3,FALSE),"")</f>
        <v/>
      </c>
      <c r="CK136" s="127" t="str">
        <f>IFERROR(VLOOKUP(Table35[[#This Row],[Ethnicity2]],'Lookup Values'!$M$1:$N$23,2,FALSE),"0")</f>
        <v>0</v>
      </c>
      <c r="CL136" s="127" t="str">
        <f>IFERROR(VLOOKUP(Table35[[#This Row],[Ethnicity2]],'Lookup Values'!$O$1:$P$3,2,FALSE),"0")</f>
        <v>0</v>
      </c>
      <c r="CM136" s="127" t="str">
        <f>IFERROR(VLOOKUP(Table22[[#This Row],[EAL]],'Lookup Values'!$Q$1:$R$3,2,FALSE),"0")</f>
        <v>0</v>
      </c>
      <c r="CN136" s="127" t="str">
        <f>IFERROR(VLOOKUP(Table22[[#This Row],[SEND]],'Lookup Values'!$S$1:$T$6,2,FALSE),"0")</f>
        <v>0</v>
      </c>
      <c r="CO136" s="127" t="str">
        <f>IFERROR(VLOOKUP(Table22[[#This Row],[Pupil Premium]],'Lookup Values'!$U$1:$V$3,2,FALSE),"0")</f>
        <v>0</v>
      </c>
      <c r="CP136" s="127" t="str">
        <f>IFERROR(VLOOKUP(Table22[[#This Row],[LAC / Care Leaver]],'Lookup Values'!$W$1:$X$3,2,FALSE),"0")</f>
        <v>0</v>
      </c>
      <c r="CQ136" s="127" t="str">
        <f>IFERROR(VLOOKUP(Table22[[#This Row],[CP / CIN]],'Lookup Values'!$Y$1:$Z$3,2,FALSE),"0")</f>
        <v>0</v>
      </c>
      <c r="CR136" s="127" t="str">
        <f>IFERROR(VLOOKUP(Table22[[#This Row],[Early Help Referral]],'Lookup Values'!$Y$1:$Z$3,2,FALSE),"0")</f>
        <v>0</v>
      </c>
      <c r="CS136" s="127" t="str">
        <f>IFERROR(VLOOKUP(Table22[[#This Row],[Social Worker]],'Lookup Values'!$Y$1:$Z$3,2,FALSE),"0")</f>
        <v>0</v>
      </c>
      <c r="CT136" s="127" t="str">
        <f>IFERROR(VLOOKUP(Table22[[#This Row],[Exclusion]],'Lookup Values'!$AE$1:$AF$5,2,FALSE),"0")</f>
        <v>0</v>
      </c>
      <c r="CU136" s="127" t="str">
        <f>IFERROR(VLOOKUP(Table22[[#This Row],[Attendance / Absence (&lt;90% PA / &lt;50% SA)]],'Lookup Values'!$AG$1:$AH$4,2,FALSE),"0")</f>
        <v>0</v>
      </c>
      <c r="CV136" s="127" t="str">
        <f>IFERROR(VLOOKUP(Table22[[#This Row],[Multiple School Moves (3+)]],'Lookup Values'!$AI$1:$AJ$3,2,FALSE),"0")</f>
        <v>0</v>
      </c>
      <c r="CW136" s="127" t="str">
        <f>IFERROR(VLOOKUP(Table22[[#This Row],[Pregnancy]],'Lookup Values'!$AK$1:$AL$3,2,FALSE),"0")</f>
        <v>0</v>
      </c>
      <c r="CX136" s="127" t="str">
        <f>IFERROR(VLOOKUP(Table22[[#This Row],[Young Parent]],'Lookup Values'!$AM$1:$AN$3,2,FALSE),"0")</f>
        <v>0</v>
      </c>
      <c r="CY136" s="127" t="str">
        <f>IFERROR(VLOOKUP(Table22[[#This Row],[Young Carer]],'Lookup Values'!$AO$1:$AP$3,2,FALSE),"0")</f>
        <v>0</v>
      </c>
      <c r="CZ136" s="127" t="str">
        <f>IFERROR(VLOOKUP(Table22[[#This Row],[CAMHS Involvement]],'Lookup Values'!$AQ$1:$AR$3,2,FALSE),"0")</f>
        <v>0</v>
      </c>
      <c r="DA136" s="127" t="str">
        <f>IFERROR(VLOOKUP(Table22[[#This Row],[Health Condition]],'Lookup Values'!$AS$1:$AT$3,2,FALSE),"0")</f>
        <v>0</v>
      </c>
      <c r="DB136" s="127" t="str">
        <f>IFERROR(VLOOKUP(Table22[[#This Row],[Substance Misuse ]],'Lookup Values'!$AU$1:$AV$3,2,FALSE),"0")</f>
        <v>0</v>
      </c>
      <c r="DC136" s="127" t="str">
        <f>IFERROR(VLOOKUP(Table22[[#This Row],[YOT supervision]],'Lookup Values'!$AW$1:$AX$3,2,FALSE),"0")</f>
        <v>0</v>
      </c>
      <c r="DD136" s="127" t="str">
        <f>IFERROR(VLOOKUP(Table22[[#This Row],[Previous YOT supervision]],'Lookup Values'!$AY$1:$AZ$3,2,FALSE),"0")</f>
        <v>0</v>
      </c>
      <c r="DE136" s="127" t="str">
        <f>IFERROR(VLOOKUP(Table22[[#This Row],[Custody]],'Lookup Values'!$BA$1:$BB$3,2,FALSE),"0")</f>
        <v>0</v>
      </c>
      <c r="DF136" s="127" t="str">
        <f>IFERROR(VLOOKUP(Table22[[#This Row],[KS2 Eng &amp; Maths Ability Profile HAP/MAP/LAP]],'Lookup Values'!$BC$1:$BD$4,2,FALSE),"0")</f>
        <v>0</v>
      </c>
      <c r="DG136" s="127" t="str">
        <f>IFERROR(VLOOKUP(Table22[[#This Row],[Intended Post 16 Destination]],'Lookup Values'!$BG$1:$BH$12,2,FALSE),"0")</f>
        <v>0</v>
      </c>
      <c r="DH136" s="127" t="str">
        <f>IFERROR(VLOOKUP(Table22[[#This Row],[Application submitted (Y/N or number of applications)]],'Lookup Values'!$BI$1:$BJ$3,2,FALSE),"0")</f>
        <v>0</v>
      </c>
      <c r="DI136" s="127" t="str">
        <f>IFERROR(VLOOKUP(Table22[[#This Row],[Provider Name]],'Lookup Values'!$BK$1:$BL$3,2,FALSE),"0")</f>
        <v>0</v>
      </c>
      <c r="DJ136" s="112"/>
      <c r="DK136" s="127" t="str">
        <f>IFERROR(VLOOKUP(Table22[[#This Row],[Offer received (Y/N)]],'Lookup Values'!$BM$1:$BN$3,2,FALSE),"0")</f>
        <v>0</v>
      </c>
      <c r="DL136" s="127" t="str">
        <f>IFERROR(VLOOKUP(Table22[[#This Row],[Poor Behaviour / Attitude / Motivation]],'Lookup Values'!$BO$1:$BP$4,2,FALSE),"0")</f>
        <v>0</v>
      </c>
      <c r="DM136" s="127" t="str">
        <f>IFERROR(VLOOKUP(Table22[[#This Row],[Other known risk factors (1)]],'Lookup Values'!$BQ$1:$BR$10,2,FALSE),"0")</f>
        <v>0</v>
      </c>
      <c r="DN136" s="128" t="str">
        <f>IFERROR(VLOOKUP(Table22[[#This Row],[Other known risk factors (2)]],'Lookup Values'!$BQ$1:$BR$10,2,FALSE),"0")</f>
        <v>0</v>
      </c>
      <c r="DO136" s="127">
        <f>SUM(Table35[[#This Row],[Gender Score]:[Other known risk factors (2) Score]])</f>
        <v>0</v>
      </c>
      <c r="DP136" s="131" t="str">
        <f>CONCATENATE(Table22[[#This Row],[Generated RONI]],Table22[[#This Row],[School RONI]])</f>
        <v>Very Low</v>
      </c>
      <c r="DQ136" s="106"/>
      <c r="DR136" s="106"/>
      <c r="DS136" s="106"/>
      <c r="DT136" s="106"/>
      <c r="DU136" s="106"/>
      <c r="DV136" s="106"/>
      <c r="DW136" s="106"/>
      <c r="DX136" s="106"/>
      <c r="DY136" s="106"/>
      <c r="DZ136" s="106"/>
      <c r="EA136" s="106"/>
      <c r="EB136" s="106"/>
      <c r="EC136" s="106"/>
      <c r="ED136" s="106"/>
      <c r="EE136" s="106"/>
      <c r="EF136" s="106"/>
      <c r="EG136" s="106"/>
    </row>
    <row r="137" spans="1:137" ht="13" x14ac:dyDescent="0.3">
      <c r="A137" s="118"/>
      <c r="B137" s="126"/>
      <c r="C137" s="119"/>
      <c r="D137" s="119"/>
      <c r="E137" s="119"/>
      <c r="F137" s="119"/>
      <c r="G137" s="119"/>
      <c r="H137" s="120"/>
      <c r="I137" s="101"/>
      <c r="J137" s="121"/>
      <c r="K137" s="101"/>
      <c r="L137" s="101"/>
      <c r="M137" s="121"/>
      <c r="N137" s="120"/>
      <c r="O137" s="121"/>
      <c r="P137" s="140"/>
      <c r="Q137" s="140"/>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3"/>
      <c r="AS137" s="123"/>
      <c r="AT137" s="123"/>
      <c r="AU137" s="139" t="str">
        <f>VLOOKUP(Table35[[#This Row],[Risk Rating Score]],'Lookup Values'!$BS$1:$BT$34,2)</f>
        <v>Very Low</v>
      </c>
      <c r="AV137" s="101"/>
      <c r="AW137" s="139" t="str">
        <f>IFERROR(VLOOKUP(Table35[[#This Row],[RONI Match]],'Lookup Values'!$BU$2:$BV$26,2,FALSE),"")</f>
        <v/>
      </c>
      <c r="AX137" s="141"/>
      <c r="AY137" s="101"/>
      <c r="AZ137" s="123"/>
      <c r="BA137" s="119"/>
      <c r="BB137" s="119"/>
      <c r="BC137" s="119"/>
      <c r="BD137" s="119"/>
      <c r="BE137" s="119"/>
      <c r="BF137" s="119"/>
      <c r="BG137" s="119"/>
      <c r="BH137" s="119"/>
      <c r="BI137" s="122"/>
      <c r="BJ137" s="121"/>
      <c r="BK137" s="121"/>
      <c r="BL137" s="122"/>
      <c r="BM137" s="123"/>
      <c r="BN137" s="106"/>
      <c r="BO137" s="106"/>
      <c r="BP137" s="106"/>
      <c r="BQ137" s="106"/>
      <c r="BR137" s="106"/>
      <c r="BS137" s="106"/>
      <c r="BT137" s="106"/>
      <c r="BU137" s="106"/>
      <c r="BV137" s="106"/>
      <c r="BW137" s="106"/>
      <c r="BX137" s="106"/>
      <c r="BY137" s="106"/>
      <c r="BZ137" s="106"/>
      <c r="CA137" s="106"/>
      <c r="CB137" s="106"/>
      <c r="CC137" s="127" t="str">
        <f>IFERROR(VLOOKUP(Table22[[#This Row],[Gender]],'Lookup Values'!$A$1:$B$5,2,FALSE),"0")</f>
        <v>0</v>
      </c>
      <c r="CD137" s="112"/>
      <c r="CE137" s="127" t="str">
        <f>IFERROR(VLOOKUP(Table22[[#This Row],[Year Group]],'Lookup Values'!$C$1:$D$9,2,FALSE),"0")</f>
        <v>0</v>
      </c>
      <c r="CF137" s="127" t="str">
        <f>IFERROR(VLOOKUP(Table22[[#This Row],[School]],'Lookup Values'!$E$1:$E$22,2,FALSE),"0")</f>
        <v>0</v>
      </c>
      <c r="CG137" s="127" t="str">
        <f>IFERROR(VLOOKUP(Table22[[#This Row],[Attending PRU / AP]],'Lookup Values'!$G$1:$H$3,2,FALSE),"0")</f>
        <v>0</v>
      </c>
      <c r="CH137" s="127" t="str">
        <f>IFERROR(VLOOKUP(Table22[[#This Row],[EHE]],'Lookup Values'!$I$1:$J$3,2,FALSE),"0")</f>
        <v>0</v>
      </c>
      <c r="CI137" s="127" t="str">
        <f>IFERROR(VLOOKUP(Table22[[#This Row],[CME]],'Lookup Values'!$K$1:$L$3,2,FALSE),"0")</f>
        <v>0</v>
      </c>
      <c r="CJ137" s="129" t="str">
        <f>IFERROR(VLOOKUP(Table22[[#This Row],[Ethnicity]],'Ethnicity codes'!$H$1:$J$101,3,FALSE),"")</f>
        <v/>
      </c>
      <c r="CK137" s="127" t="str">
        <f>IFERROR(VLOOKUP(Table35[[#This Row],[Ethnicity2]],'Lookup Values'!$M$1:$N$23,2,FALSE),"0")</f>
        <v>0</v>
      </c>
      <c r="CL137" s="127" t="str">
        <f>IFERROR(VLOOKUP(Table35[[#This Row],[Ethnicity2]],'Lookup Values'!$O$1:$P$3,2,FALSE),"0")</f>
        <v>0</v>
      </c>
      <c r="CM137" s="127" t="str">
        <f>IFERROR(VLOOKUP(Table22[[#This Row],[EAL]],'Lookup Values'!$Q$1:$R$3,2,FALSE),"0")</f>
        <v>0</v>
      </c>
      <c r="CN137" s="127" t="str">
        <f>IFERROR(VLOOKUP(Table22[[#This Row],[SEND]],'Lookup Values'!$S$1:$T$6,2,FALSE),"0")</f>
        <v>0</v>
      </c>
      <c r="CO137" s="127" t="str">
        <f>IFERROR(VLOOKUP(Table22[[#This Row],[Pupil Premium]],'Lookup Values'!$U$1:$V$3,2,FALSE),"0")</f>
        <v>0</v>
      </c>
      <c r="CP137" s="127" t="str">
        <f>IFERROR(VLOOKUP(Table22[[#This Row],[LAC / Care Leaver]],'Lookup Values'!$W$1:$X$3,2,FALSE),"0")</f>
        <v>0</v>
      </c>
      <c r="CQ137" s="127" t="str">
        <f>IFERROR(VLOOKUP(Table22[[#This Row],[CP / CIN]],'Lookup Values'!$Y$1:$Z$3,2,FALSE),"0")</f>
        <v>0</v>
      </c>
      <c r="CR137" s="127" t="str">
        <f>IFERROR(VLOOKUP(Table22[[#This Row],[Early Help Referral]],'Lookup Values'!$Y$1:$Z$3,2,FALSE),"0")</f>
        <v>0</v>
      </c>
      <c r="CS137" s="127" t="str">
        <f>IFERROR(VLOOKUP(Table22[[#This Row],[Social Worker]],'Lookup Values'!$Y$1:$Z$3,2,FALSE),"0")</f>
        <v>0</v>
      </c>
      <c r="CT137" s="127" t="str">
        <f>IFERROR(VLOOKUP(Table22[[#This Row],[Exclusion]],'Lookup Values'!$AE$1:$AF$5,2,FALSE),"0")</f>
        <v>0</v>
      </c>
      <c r="CU137" s="127" t="str">
        <f>IFERROR(VLOOKUP(Table22[[#This Row],[Attendance / Absence (&lt;90% PA / &lt;50% SA)]],'Lookup Values'!$AG$1:$AH$4,2,FALSE),"0")</f>
        <v>0</v>
      </c>
      <c r="CV137" s="127" t="str">
        <f>IFERROR(VLOOKUP(Table22[[#This Row],[Multiple School Moves (3+)]],'Lookup Values'!$AI$1:$AJ$3,2,FALSE),"0")</f>
        <v>0</v>
      </c>
      <c r="CW137" s="127" t="str">
        <f>IFERROR(VLOOKUP(Table22[[#This Row],[Pregnancy]],'Lookup Values'!$AK$1:$AL$3,2,FALSE),"0")</f>
        <v>0</v>
      </c>
      <c r="CX137" s="127" t="str">
        <f>IFERROR(VLOOKUP(Table22[[#This Row],[Young Parent]],'Lookup Values'!$AM$1:$AN$3,2,FALSE),"0")</f>
        <v>0</v>
      </c>
      <c r="CY137" s="127" t="str">
        <f>IFERROR(VLOOKUP(Table22[[#This Row],[Young Carer]],'Lookup Values'!$AO$1:$AP$3,2,FALSE),"0")</f>
        <v>0</v>
      </c>
      <c r="CZ137" s="127" t="str">
        <f>IFERROR(VLOOKUP(Table22[[#This Row],[CAMHS Involvement]],'Lookup Values'!$AQ$1:$AR$3,2,FALSE),"0")</f>
        <v>0</v>
      </c>
      <c r="DA137" s="127" t="str">
        <f>IFERROR(VLOOKUP(Table22[[#This Row],[Health Condition]],'Lookup Values'!$AS$1:$AT$3,2,FALSE),"0")</f>
        <v>0</v>
      </c>
      <c r="DB137" s="127" t="str">
        <f>IFERROR(VLOOKUP(Table22[[#This Row],[Substance Misuse ]],'Lookup Values'!$AU$1:$AV$3,2,FALSE),"0")</f>
        <v>0</v>
      </c>
      <c r="DC137" s="127" t="str">
        <f>IFERROR(VLOOKUP(Table22[[#This Row],[YOT supervision]],'Lookup Values'!$AW$1:$AX$3,2,FALSE),"0")</f>
        <v>0</v>
      </c>
      <c r="DD137" s="127" t="str">
        <f>IFERROR(VLOOKUP(Table22[[#This Row],[Previous YOT supervision]],'Lookup Values'!$AY$1:$AZ$3,2,FALSE),"0")</f>
        <v>0</v>
      </c>
      <c r="DE137" s="127" t="str">
        <f>IFERROR(VLOOKUP(Table22[[#This Row],[Custody]],'Lookup Values'!$BA$1:$BB$3,2,FALSE),"0")</f>
        <v>0</v>
      </c>
      <c r="DF137" s="127" t="str">
        <f>IFERROR(VLOOKUP(Table22[[#This Row],[KS2 Eng &amp; Maths Ability Profile HAP/MAP/LAP]],'Lookup Values'!$BC$1:$BD$4,2,FALSE),"0")</f>
        <v>0</v>
      </c>
      <c r="DG137" s="127" t="str">
        <f>IFERROR(VLOOKUP(Table22[[#This Row],[Intended Post 16 Destination]],'Lookup Values'!$BG$1:$BH$12,2,FALSE),"0")</f>
        <v>0</v>
      </c>
      <c r="DH137" s="127" t="str">
        <f>IFERROR(VLOOKUP(Table22[[#This Row],[Application submitted (Y/N or number of applications)]],'Lookup Values'!$BI$1:$BJ$3,2,FALSE),"0")</f>
        <v>0</v>
      </c>
      <c r="DI137" s="127" t="str">
        <f>IFERROR(VLOOKUP(Table22[[#This Row],[Provider Name]],'Lookup Values'!$BK$1:$BL$3,2,FALSE),"0")</f>
        <v>0</v>
      </c>
      <c r="DJ137" s="112"/>
      <c r="DK137" s="127" t="str">
        <f>IFERROR(VLOOKUP(Table22[[#This Row],[Offer received (Y/N)]],'Lookup Values'!$BM$1:$BN$3,2,FALSE),"0")</f>
        <v>0</v>
      </c>
      <c r="DL137" s="127" t="str">
        <f>IFERROR(VLOOKUP(Table22[[#This Row],[Poor Behaviour / Attitude / Motivation]],'Lookup Values'!$BO$1:$BP$4,2,FALSE),"0")</f>
        <v>0</v>
      </c>
      <c r="DM137" s="127" t="str">
        <f>IFERROR(VLOOKUP(Table22[[#This Row],[Other known risk factors (1)]],'Lookup Values'!$BQ$1:$BR$10,2,FALSE),"0")</f>
        <v>0</v>
      </c>
      <c r="DN137" s="128" t="str">
        <f>IFERROR(VLOOKUP(Table22[[#This Row],[Other known risk factors (2)]],'Lookup Values'!$BQ$1:$BR$10,2,FALSE),"0")</f>
        <v>0</v>
      </c>
      <c r="DO137" s="127">
        <f>SUM(Table35[[#This Row],[Gender Score]:[Other known risk factors (2) Score]])</f>
        <v>0</v>
      </c>
      <c r="DP137" s="131" t="str">
        <f>CONCATENATE(Table22[[#This Row],[Generated RONI]],Table22[[#This Row],[School RONI]])</f>
        <v>Very Low</v>
      </c>
      <c r="DQ137" s="106"/>
      <c r="DR137" s="106"/>
      <c r="DS137" s="106"/>
      <c r="DT137" s="106"/>
      <c r="DU137" s="106"/>
      <c r="DV137" s="106"/>
      <c r="DW137" s="106"/>
      <c r="DX137" s="106"/>
      <c r="DY137" s="106"/>
      <c r="DZ137" s="106"/>
      <c r="EA137" s="106"/>
      <c r="EB137" s="106"/>
      <c r="EC137" s="106"/>
      <c r="ED137" s="106"/>
      <c r="EE137" s="106"/>
      <c r="EF137" s="106"/>
      <c r="EG137" s="106"/>
    </row>
    <row r="138" spans="1:137" ht="13" x14ac:dyDescent="0.3">
      <c r="A138" s="118"/>
      <c r="B138" s="126"/>
      <c r="C138" s="119"/>
      <c r="D138" s="119"/>
      <c r="E138" s="119"/>
      <c r="F138" s="119"/>
      <c r="G138" s="119"/>
      <c r="H138" s="120"/>
      <c r="I138" s="101"/>
      <c r="J138" s="121"/>
      <c r="K138" s="101"/>
      <c r="L138" s="101"/>
      <c r="M138" s="121"/>
      <c r="N138" s="120"/>
      <c r="O138" s="121"/>
      <c r="P138" s="140"/>
      <c r="Q138" s="140"/>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3"/>
      <c r="AS138" s="123"/>
      <c r="AT138" s="123"/>
      <c r="AU138" s="139" t="str">
        <f>VLOOKUP(Table35[[#This Row],[Risk Rating Score]],'Lookup Values'!$BS$1:$BT$34,2)</f>
        <v>Very Low</v>
      </c>
      <c r="AV138" s="101"/>
      <c r="AW138" s="139" t="str">
        <f>IFERROR(VLOOKUP(Table35[[#This Row],[RONI Match]],'Lookup Values'!$BU$2:$BV$26,2,FALSE),"")</f>
        <v/>
      </c>
      <c r="AX138" s="141"/>
      <c r="AY138" s="101"/>
      <c r="AZ138" s="123"/>
      <c r="BA138" s="119"/>
      <c r="BB138" s="119"/>
      <c r="BC138" s="119"/>
      <c r="BD138" s="119"/>
      <c r="BE138" s="119"/>
      <c r="BF138" s="119"/>
      <c r="BG138" s="119"/>
      <c r="BH138" s="119"/>
      <c r="BI138" s="122"/>
      <c r="BJ138" s="121"/>
      <c r="BK138" s="121"/>
      <c r="BL138" s="122"/>
      <c r="BM138" s="123"/>
      <c r="BN138" s="106"/>
      <c r="BO138" s="106"/>
      <c r="BP138" s="106"/>
      <c r="BQ138" s="106"/>
      <c r="BR138" s="106"/>
      <c r="BS138" s="106"/>
      <c r="BT138" s="106"/>
      <c r="BU138" s="106"/>
      <c r="BV138" s="106"/>
      <c r="BW138" s="106"/>
      <c r="BX138" s="106"/>
      <c r="BY138" s="106"/>
      <c r="BZ138" s="106"/>
      <c r="CA138" s="106"/>
      <c r="CB138" s="106"/>
      <c r="CC138" s="127" t="str">
        <f>IFERROR(VLOOKUP(Table22[[#This Row],[Gender]],'Lookup Values'!$A$1:$B$5,2,FALSE),"0")</f>
        <v>0</v>
      </c>
      <c r="CD138" s="112"/>
      <c r="CE138" s="127" t="str">
        <f>IFERROR(VLOOKUP(Table22[[#This Row],[Year Group]],'Lookup Values'!$C$1:$D$9,2,FALSE),"0")</f>
        <v>0</v>
      </c>
      <c r="CF138" s="127" t="str">
        <f>IFERROR(VLOOKUP(Table22[[#This Row],[School]],'Lookup Values'!$E$1:$E$22,2,FALSE),"0")</f>
        <v>0</v>
      </c>
      <c r="CG138" s="127" t="str">
        <f>IFERROR(VLOOKUP(Table22[[#This Row],[Attending PRU / AP]],'Lookup Values'!$G$1:$H$3,2,FALSE),"0")</f>
        <v>0</v>
      </c>
      <c r="CH138" s="127" t="str">
        <f>IFERROR(VLOOKUP(Table22[[#This Row],[EHE]],'Lookup Values'!$I$1:$J$3,2,FALSE),"0")</f>
        <v>0</v>
      </c>
      <c r="CI138" s="127" t="str">
        <f>IFERROR(VLOOKUP(Table22[[#This Row],[CME]],'Lookup Values'!$K$1:$L$3,2,FALSE),"0")</f>
        <v>0</v>
      </c>
      <c r="CJ138" s="129" t="str">
        <f>IFERROR(VLOOKUP(Table22[[#This Row],[Ethnicity]],'Ethnicity codes'!$H$1:$J$101,3,FALSE),"")</f>
        <v/>
      </c>
      <c r="CK138" s="127" t="str">
        <f>IFERROR(VLOOKUP(Table35[[#This Row],[Ethnicity2]],'Lookup Values'!$M$1:$N$23,2,FALSE),"0")</f>
        <v>0</v>
      </c>
      <c r="CL138" s="127" t="str">
        <f>IFERROR(VLOOKUP(Table35[[#This Row],[Ethnicity2]],'Lookup Values'!$O$1:$P$3,2,FALSE),"0")</f>
        <v>0</v>
      </c>
      <c r="CM138" s="127" t="str">
        <f>IFERROR(VLOOKUP(Table22[[#This Row],[EAL]],'Lookup Values'!$Q$1:$R$3,2,FALSE),"0")</f>
        <v>0</v>
      </c>
      <c r="CN138" s="127" t="str">
        <f>IFERROR(VLOOKUP(Table22[[#This Row],[SEND]],'Lookup Values'!$S$1:$T$6,2,FALSE),"0")</f>
        <v>0</v>
      </c>
      <c r="CO138" s="127" t="str">
        <f>IFERROR(VLOOKUP(Table22[[#This Row],[Pupil Premium]],'Lookup Values'!$U$1:$V$3,2,FALSE),"0")</f>
        <v>0</v>
      </c>
      <c r="CP138" s="127" t="str">
        <f>IFERROR(VLOOKUP(Table22[[#This Row],[LAC / Care Leaver]],'Lookup Values'!$W$1:$X$3,2,FALSE),"0")</f>
        <v>0</v>
      </c>
      <c r="CQ138" s="127" t="str">
        <f>IFERROR(VLOOKUP(Table22[[#This Row],[CP / CIN]],'Lookup Values'!$Y$1:$Z$3,2,FALSE),"0")</f>
        <v>0</v>
      </c>
      <c r="CR138" s="127" t="str">
        <f>IFERROR(VLOOKUP(Table22[[#This Row],[Early Help Referral]],'Lookup Values'!$Y$1:$Z$3,2,FALSE),"0")</f>
        <v>0</v>
      </c>
      <c r="CS138" s="127" t="str">
        <f>IFERROR(VLOOKUP(Table22[[#This Row],[Social Worker]],'Lookup Values'!$Y$1:$Z$3,2,FALSE),"0")</f>
        <v>0</v>
      </c>
      <c r="CT138" s="127" t="str">
        <f>IFERROR(VLOOKUP(Table22[[#This Row],[Exclusion]],'Lookup Values'!$AE$1:$AF$5,2,FALSE),"0")</f>
        <v>0</v>
      </c>
      <c r="CU138" s="127" t="str">
        <f>IFERROR(VLOOKUP(Table22[[#This Row],[Attendance / Absence (&lt;90% PA / &lt;50% SA)]],'Lookup Values'!$AG$1:$AH$4,2,FALSE),"0")</f>
        <v>0</v>
      </c>
      <c r="CV138" s="127" t="str">
        <f>IFERROR(VLOOKUP(Table22[[#This Row],[Multiple School Moves (3+)]],'Lookup Values'!$AI$1:$AJ$3,2,FALSE),"0")</f>
        <v>0</v>
      </c>
      <c r="CW138" s="127" t="str">
        <f>IFERROR(VLOOKUP(Table22[[#This Row],[Pregnancy]],'Lookup Values'!$AK$1:$AL$3,2,FALSE),"0")</f>
        <v>0</v>
      </c>
      <c r="CX138" s="127" t="str">
        <f>IFERROR(VLOOKUP(Table22[[#This Row],[Young Parent]],'Lookup Values'!$AM$1:$AN$3,2,FALSE),"0")</f>
        <v>0</v>
      </c>
      <c r="CY138" s="127" t="str">
        <f>IFERROR(VLOOKUP(Table22[[#This Row],[Young Carer]],'Lookup Values'!$AO$1:$AP$3,2,FALSE),"0")</f>
        <v>0</v>
      </c>
      <c r="CZ138" s="127" t="str">
        <f>IFERROR(VLOOKUP(Table22[[#This Row],[CAMHS Involvement]],'Lookup Values'!$AQ$1:$AR$3,2,FALSE),"0")</f>
        <v>0</v>
      </c>
      <c r="DA138" s="127" t="str">
        <f>IFERROR(VLOOKUP(Table22[[#This Row],[Health Condition]],'Lookup Values'!$AS$1:$AT$3,2,FALSE),"0")</f>
        <v>0</v>
      </c>
      <c r="DB138" s="127" t="str">
        <f>IFERROR(VLOOKUP(Table22[[#This Row],[Substance Misuse ]],'Lookup Values'!$AU$1:$AV$3,2,FALSE),"0")</f>
        <v>0</v>
      </c>
      <c r="DC138" s="127" t="str">
        <f>IFERROR(VLOOKUP(Table22[[#This Row],[YOT supervision]],'Lookup Values'!$AW$1:$AX$3,2,FALSE),"0")</f>
        <v>0</v>
      </c>
      <c r="DD138" s="127" t="str">
        <f>IFERROR(VLOOKUP(Table22[[#This Row],[Previous YOT supervision]],'Lookup Values'!$AY$1:$AZ$3,2,FALSE),"0")</f>
        <v>0</v>
      </c>
      <c r="DE138" s="127" t="str">
        <f>IFERROR(VLOOKUP(Table22[[#This Row],[Custody]],'Lookup Values'!$BA$1:$BB$3,2,FALSE),"0")</f>
        <v>0</v>
      </c>
      <c r="DF138" s="127" t="str">
        <f>IFERROR(VLOOKUP(Table22[[#This Row],[KS2 Eng &amp; Maths Ability Profile HAP/MAP/LAP]],'Lookup Values'!$BC$1:$BD$4,2,FALSE),"0")</f>
        <v>0</v>
      </c>
      <c r="DG138" s="127" t="str">
        <f>IFERROR(VLOOKUP(Table22[[#This Row],[Intended Post 16 Destination]],'Lookup Values'!$BG$1:$BH$12,2,FALSE),"0")</f>
        <v>0</v>
      </c>
      <c r="DH138" s="127" t="str">
        <f>IFERROR(VLOOKUP(Table22[[#This Row],[Application submitted (Y/N or number of applications)]],'Lookup Values'!$BI$1:$BJ$3,2,FALSE),"0")</f>
        <v>0</v>
      </c>
      <c r="DI138" s="127" t="str">
        <f>IFERROR(VLOOKUP(Table22[[#This Row],[Provider Name]],'Lookup Values'!$BK$1:$BL$3,2,FALSE),"0")</f>
        <v>0</v>
      </c>
      <c r="DJ138" s="112"/>
      <c r="DK138" s="127" t="str">
        <f>IFERROR(VLOOKUP(Table22[[#This Row],[Offer received (Y/N)]],'Lookup Values'!$BM$1:$BN$3,2,FALSE),"0")</f>
        <v>0</v>
      </c>
      <c r="DL138" s="127" t="str">
        <f>IFERROR(VLOOKUP(Table22[[#This Row],[Poor Behaviour / Attitude / Motivation]],'Lookup Values'!$BO$1:$BP$4,2,FALSE),"0")</f>
        <v>0</v>
      </c>
      <c r="DM138" s="127" t="str">
        <f>IFERROR(VLOOKUP(Table22[[#This Row],[Other known risk factors (1)]],'Lookup Values'!$BQ$1:$BR$10,2,FALSE),"0")</f>
        <v>0</v>
      </c>
      <c r="DN138" s="128" t="str">
        <f>IFERROR(VLOOKUP(Table22[[#This Row],[Other known risk factors (2)]],'Lookup Values'!$BQ$1:$BR$10,2,FALSE),"0")</f>
        <v>0</v>
      </c>
      <c r="DO138" s="127">
        <f>SUM(Table35[[#This Row],[Gender Score]:[Other known risk factors (2) Score]])</f>
        <v>0</v>
      </c>
      <c r="DP138" s="131" t="str">
        <f>CONCATENATE(Table22[[#This Row],[Generated RONI]],Table22[[#This Row],[School RONI]])</f>
        <v>Very Low</v>
      </c>
      <c r="DQ138" s="106"/>
      <c r="DR138" s="106"/>
      <c r="DS138" s="106"/>
      <c r="DT138" s="106"/>
      <c r="DU138" s="106"/>
      <c r="DV138" s="106"/>
      <c r="DW138" s="106"/>
      <c r="DX138" s="106"/>
      <c r="DY138" s="106"/>
      <c r="DZ138" s="106"/>
      <c r="EA138" s="106"/>
      <c r="EB138" s="106"/>
      <c r="EC138" s="106"/>
      <c r="ED138" s="106"/>
      <c r="EE138" s="106"/>
      <c r="EF138" s="106"/>
      <c r="EG138" s="106"/>
    </row>
    <row r="139" spans="1:137" ht="13" x14ac:dyDescent="0.3">
      <c r="A139" s="118"/>
      <c r="B139" s="126"/>
      <c r="C139" s="119"/>
      <c r="D139" s="119"/>
      <c r="E139" s="119"/>
      <c r="F139" s="119"/>
      <c r="G139" s="119"/>
      <c r="H139" s="120"/>
      <c r="I139" s="101"/>
      <c r="J139" s="121"/>
      <c r="K139" s="101"/>
      <c r="L139" s="101"/>
      <c r="M139" s="121"/>
      <c r="N139" s="120"/>
      <c r="O139" s="121"/>
      <c r="P139" s="140"/>
      <c r="Q139" s="140"/>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3"/>
      <c r="AS139" s="123"/>
      <c r="AT139" s="123"/>
      <c r="AU139" s="139" t="str">
        <f>VLOOKUP(Table35[[#This Row],[Risk Rating Score]],'Lookup Values'!$BS$1:$BT$34,2)</f>
        <v>Very Low</v>
      </c>
      <c r="AV139" s="101"/>
      <c r="AW139" s="139" t="str">
        <f>IFERROR(VLOOKUP(Table35[[#This Row],[RONI Match]],'Lookup Values'!$BU$2:$BV$26,2,FALSE),"")</f>
        <v/>
      </c>
      <c r="AX139" s="141"/>
      <c r="AY139" s="101"/>
      <c r="AZ139" s="123"/>
      <c r="BA139" s="119"/>
      <c r="BB139" s="119"/>
      <c r="BC139" s="119"/>
      <c r="BD139" s="119"/>
      <c r="BE139" s="119"/>
      <c r="BF139" s="119"/>
      <c r="BG139" s="119"/>
      <c r="BH139" s="119"/>
      <c r="BI139" s="122"/>
      <c r="BJ139" s="121"/>
      <c r="BK139" s="121"/>
      <c r="BL139" s="122"/>
      <c r="BM139" s="123"/>
      <c r="BN139" s="106"/>
      <c r="BO139" s="106"/>
      <c r="BP139" s="106"/>
      <c r="BQ139" s="106"/>
      <c r="BR139" s="106"/>
      <c r="BS139" s="106"/>
      <c r="BT139" s="106"/>
      <c r="BU139" s="106"/>
      <c r="BV139" s="106"/>
      <c r="BW139" s="106"/>
      <c r="BX139" s="106"/>
      <c r="BY139" s="106"/>
      <c r="BZ139" s="106"/>
      <c r="CA139" s="106"/>
      <c r="CB139" s="106"/>
      <c r="CC139" s="127" t="str">
        <f>IFERROR(VLOOKUP(Table22[[#This Row],[Gender]],'Lookup Values'!$A$1:$B$5,2,FALSE),"0")</f>
        <v>0</v>
      </c>
      <c r="CD139" s="112"/>
      <c r="CE139" s="127" t="str">
        <f>IFERROR(VLOOKUP(Table22[[#This Row],[Year Group]],'Lookup Values'!$C$1:$D$9,2,FALSE),"0")</f>
        <v>0</v>
      </c>
      <c r="CF139" s="127" t="str">
        <f>IFERROR(VLOOKUP(Table22[[#This Row],[School]],'Lookup Values'!$E$1:$E$22,2,FALSE),"0")</f>
        <v>0</v>
      </c>
      <c r="CG139" s="127" t="str">
        <f>IFERROR(VLOOKUP(Table22[[#This Row],[Attending PRU / AP]],'Lookup Values'!$G$1:$H$3,2,FALSE),"0")</f>
        <v>0</v>
      </c>
      <c r="CH139" s="127" t="str">
        <f>IFERROR(VLOOKUP(Table22[[#This Row],[EHE]],'Lookup Values'!$I$1:$J$3,2,FALSE),"0")</f>
        <v>0</v>
      </c>
      <c r="CI139" s="127" t="str">
        <f>IFERROR(VLOOKUP(Table22[[#This Row],[CME]],'Lookup Values'!$K$1:$L$3,2,FALSE),"0")</f>
        <v>0</v>
      </c>
      <c r="CJ139" s="129" t="str">
        <f>IFERROR(VLOOKUP(Table22[[#This Row],[Ethnicity]],'Ethnicity codes'!$H$1:$J$101,3,FALSE),"")</f>
        <v/>
      </c>
      <c r="CK139" s="127" t="str">
        <f>IFERROR(VLOOKUP(Table35[[#This Row],[Ethnicity2]],'Lookup Values'!$M$1:$N$23,2,FALSE),"0")</f>
        <v>0</v>
      </c>
      <c r="CL139" s="127" t="str">
        <f>IFERROR(VLOOKUP(Table35[[#This Row],[Ethnicity2]],'Lookup Values'!$O$1:$P$3,2,FALSE),"0")</f>
        <v>0</v>
      </c>
      <c r="CM139" s="127" t="str">
        <f>IFERROR(VLOOKUP(Table22[[#This Row],[EAL]],'Lookup Values'!$Q$1:$R$3,2,FALSE),"0")</f>
        <v>0</v>
      </c>
      <c r="CN139" s="127" t="str">
        <f>IFERROR(VLOOKUP(Table22[[#This Row],[SEND]],'Lookup Values'!$S$1:$T$6,2,FALSE),"0")</f>
        <v>0</v>
      </c>
      <c r="CO139" s="127" t="str">
        <f>IFERROR(VLOOKUP(Table22[[#This Row],[Pupil Premium]],'Lookup Values'!$U$1:$V$3,2,FALSE),"0")</f>
        <v>0</v>
      </c>
      <c r="CP139" s="127" t="str">
        <f>IFERROR(VLOOKUP(Table22[[#This Row],[LAC / Care Leaver]],'Lookup Values'!$W$1:$X$3,2,FALSE),"0")</f>
        <v>0</v>
      </c>
      <c r="CQ139" s="127" t="str">
        <f>IFERROR(VLOOKUP(Table22[[#This Row],[CP / CIN]],'Lookup Values'!$Y$1:$Z$3,2,FALSE),"0")</f>
        <v>0</v>
      </c>
      <c r="CR139" s="127" t="str">
        <f>IFERROR(VLOOKUP(Table22[[#This Row],[Early Help Referral]],'Lookup Values'!$Y$1:$Z$3,2,FALSE),"0")</f>
        <v>0</v>
      </c>
      <c r="CS139" s="127" t="str">
        <f>IFERROR(VLOOKUP(Table22[[#This Row],[Social Worker]],'Lookup Values'!$Y$1:$Z$3,2,FALSE),"0")</f>
        <v>0</v>
      </c>
      <c r="CT139" s="127" t="str">
        <f>IFERROR(VLOOKUP(Table22[[#This Row],[Exclusion]],'Lookup Values'!$AE$1:$AF$5,2,FALSE),"0")</f>
        <v>0</v>
      </c>
      <c r="CU139" s="127" t="str">
        <f>IFERROR(VLOOKUP(Table22[[#This Row],[Attendance / Absence (&lt;90% PA / &lt;50% SA)]],'Lookup Values'!$AG$1:$AH$4,2,FALSE),"0")</f>
        <v>0</v>
      </c>
      <c r="CV139" s="127" t="str">
        <f>IFERROR(VLOOKUP(Table22[[#This Row],[Multiple School Moves (3+)]],'Lookup Values'!$AI$1:$AJ$3,2,FALSE),"0")</f>
        <v>0</v>
      </c>
      <c r="CW139" s="127" t="str">
        <f>IFERROR(VLOOKUP(Table22[[#This Row],[Pregnancy]],'Lookup Values'!$AK$1:$AL$3,2,FALSE),"0")</f>
        <v>0</v>
      </c>
      <c r="CX139" s="127" t="str">
        <f>IFERROR(VLOOKUP(Table22[[#This Row],[Young Parent]],'Lookup Values'!$AM$1:$AN$3,2,FALSE),"0")</f>
        <v>0</v>
      </c>
      <c r="CY139" s="127" t="str">
        <f>IFERROR(VLOOKUP(Table22[[#This Row],[Young Carer]],'Lookup Values'!$AO$1:$AP$3,2,FALSE),"0")</f>
        <v>0</v>
      </c>
      <c r="CZ139" s="127" t="str">
        <f>IFERROR(VLOOKUP(Table22[[#This Row],[CAMHS Involvement]],'Lookup Values'!$AQ$1:$AR$3,2,FALSE),"0")</f>
        <v>0</v>
      </c>
      <c r="DA139" s="127" t="str">
        <f>IFERROR(VLOOKUP(Table22[[#This Row],[Health Condition]],'Lookup Values'!$AS$1:$AT$3,2,FALSE),"0")</f>
        <v>0</v>
      </c>
      <c r="DB139" s="127" t="str">
        <f>IFERROR(VLOOKUP(Table22[[#This Row],[Substance Misuse ]],'Lookup Values'!$AU$1:$AV$3,2,FALSE),"0")</f>
        <v>0</v>
      </c>
      <c r="DC139" s="127" t="str">
        <f>IFERROR(VLOOKUP(Table22[[#This Row],[YOT supervision]],'Lookup Values'!$AW$1:$AX$3,2,FALSE),"0")</f>
        <v>0</v>
      </c>
      <c r="DD139" s="127" t="str">
        <f>IFERROR(VLOOKUP(Table22[[#This Row],[Previous YOT supervision]],'Lookup Values'!$AY$1:$AZ$3,2,FALSE),"0")</f>
        <v>0</v>
      </c>
      <c r="DE139" s="127" t="str">
        <f>IFERROR(VLOOKUP(Table22[[#This Row],[Custody]],'Lookup Values'!$BA$1:$BB$3,2,FALSE),"0")</f>
        <v>0</v>
      </c>
      <c r="DF139" s="127" t="str">
        <f>IFERROR(VLOOKUP(Table22[[#This Row],[KS2 Eng &amp; Maths Ability Profile HAP/MAP/LAP]],'Lookup Values'!$BC$1:$BD$4,2,FALSE),"0")</f>
        <v>0</v>
      </c>
      <c r="DG139" s="127" t="str">
        <f>IFERROR(VLOOKUP(Table22[[#This Row],[Intended Post 16 Destination]],'Lookup Values'!$BG$1:$BH$12,2,FALSE),"0")</f>
        <v>0</v>
      </c>
      <c r="DH139" s="127" t="str">
        <f>IFERROR(VLOOKUP(Table22[[#This Row],[Application submitted (Y/N or number of applications)]],'Lookup Values'!$BI$1:$BJ$3,2,FALSE),"0")</f>
        <v>0</v>
      </c>
      <c r="DI139" s="127" t="str">
        <f>IFERROR(VLOOKUP(Table22[[#This Row],[Provider Name]],'Lookup Values'!$BK$1:$BL$3,2,FALSE),"0")</f>
        <v>0</v>
      </c>
      <c r="DJ139" s="112"/>
      <c r="DK139" s="127" t="str">
        <f>IFERROR(VLOOKUP(Table22[[#This Row],[Offer received (Y/N)]],'Lookup Values'!$BM$1:$BN$3,2,FALSE),"0")</f>
        <v>0</v>
      </c>
      <c r="DL139" s="127" t="str">
        <f>IFERROR(VLOOKUP(Table22[[#This Row],[Poor Behaviour / Attitude / Motivation]],'Lookup Values'!$BO$1:$BP$4,2,FALSE),"0")</f>
        <v>0</v>
      </c>
      <c r="DM139" s="127" t="str">
        <f>IFERROR(VLOOKUP(Table22[[#This Row],[Other known risk factors (1)]],'Lookup Values'!$BQ$1:$BR$10,2,FALSE),"0")</f>
        <v>0</v>
      </c>
      <c r="DN139" s="128" t="str">
        <f>IFERROR(VLOOKUP(Table22[[#This Row],[Other known risk factors (2)]],'Lookup Values'!$BQ$1:$BR$10,2,FALSE),"0")</f>
        <v>0</v>
      </c>
      <c r="DO139" s="127">
        <f>SUM(Table35[[#This Row],[Gender Score]:[Other known risk factors (2) Score]])</f>
        <v>0</v>
      </c>
      <c r="DP139" s="131" t="str">
        <f>CONCATENATE(Table22[[#This Row],[Generated RONI]],Table22[[#This Row],[School RONI]])</f>
        <v>Very Low</v>
      </c>
      <c r="DQ139" s="106"/>
      <c r="DR139" s="106"/>
      <c r="DS139" s="106"/>
      <c r="DT139" s="106"/>
      <c r="DU139" s="106"/>
      <c r="DV139" s="106"/>
      <c r="DW139" s="106"/>
      <c r="DX139" s="106"/>
      <c r="DY139" s="106"/>
      <c r="DZ139" s="106"/>
      <c r="EA139" s="106"/>
      <c r="EB139" s="106"/>
      <c r="EC139" s="106"/>
      <c r="ED139" s="106"/>
      <c r="EE139" s="106"/>
      <c r="EF139" s="106"/>
      <c r="EG139" s="106"/>
    </row>
    <row r="140" spans="1:137" ht="13" x14ac:dyDescent="0.3">
      <c r="A140" s="118"/>
      <c r="B140" s="126"/>
      <c r="C140" s="119"/>
      <c r="D140" s="119"/>
      <c r="E140" s="119"/>
      <c r="F140" s="119"/>
      <c r="G140" s="119"/>
      <c r="H140" s="120"/>
      <c r="I140" s="101"/>
      <c r="J140" s="121"/>
      <c r="K140" s="101"/>
      <c r="L140" s="101"/>
      <c r="M140" s="121"/>
      <c r="N140" s="120"/>
      <c r="O140" s="121"/>
      <c r="P140" s="140"/>
      <c r="Q140" s="140"/>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3"/>
      <c r="AS140" s="123"/>
      <c r="AT140" s="123"/>
      <c r="AU140" s="139" t="str">
        <f>VLOOKUP(Table35[[#This Row],[Risk Rating Score]],'Lookup Values'!$BS$1:$BT$34,2)</f>
        <v>Very Low</v>
      </c>
      <c r="AV140" s="101"/>
      <c r="AW140" s="139" t="str">
        <f>IFERROR(VLOOKUP(Table35[[#This Row],[RONI Match]],'Lookup Values'!$BU$2:$BV$26,2,FALSE),"")</f>
        <v/>
      </c>
      <c r="AX140" s="141"/>
      <c r="AY140" s="101"/>
      <c r="AZ140" s="123"/>
      <c r="BA140" s="119"/>
      <c r="BB140" s="119"/>
      <c r="BC140" s="119"/>
      <c r="BD140" s="119"/>
      <c r="BE140" s="119"/>
      <c r="BF140" s="119"/>
      <c r="BG140" s="119"/>
      <c r="BH140" s="119"/>
      <c r="BI140" s="122"/>
      <c r="BJ140" s="121"/>
      <c r="BK140" s="121"/>
      <c r="BL140" s="122"/>
      <c r="BM140" s="123"/>
      <c r="BN140" s="106"/>
      <c r="BO140" s="106"/>
      <c r="BP140" s="106"/>
      <c r="BQ140" s="106"/>
      <c r="BR140" s="106"/>
      <c r="BS140" s="106"/>
      <c r="BT140" s="106"/>
      <c r="BU140" s="106"/>
      <c r="BV140" s="106"/>
      <c r="BW140" s="106"/>
      <c r="BX140" s="106"/>
      <c r="BY140" s="106"/>
      <c r="BZ140" s="106"/>
      <c r="CA140" s="106"/>
      <c r="CB140" s="106"/>
      <c r="CC140" s="127" t="str">
        <f>IFERROR(VLOOKUP(Table22[[#This Row],[Gender]],'Lookup Values'!$A$1:$B$5,2,FALSE),"0")</f>
        <v>0</v>
      </c>
      <c r="CD140" s="112"/>
      <c r="CE140" s="127" t="str">
        <f>IFERROR(VLOOKUP(Table22[[#This Row],[Year Group]],'Lookup Values'!$C$1:$D$9,2,FALSE),"0")</f>
        <v>0</v>
      </c>
      <c r="CF140" s="127" t="str">
        <f>IFERROR(VLOOKUP(Table22[[#This Row],[School]],'Lookup Values'!$E$1:$E$22,2,FALSE),"0")</f>
        <v>0</v>
      </c>
      <c r="CG140" s="127" t="str">
        <f>IFERROR(VLOOKUP(Table22[[#This Row],[Attending PRU / AP]],'Lookup Values'!$G$1:$H$3,2,FALSE),"0")</f>
        <v>0</v>
      </c>
      <c r="CH140" s="127" t="str">
        <f>IFERROR(VLOOKUP(Table22[[#This Row],[EHE]],'Lookup Values'!$I$1:$J$3,2,FALSE),"0")</f>
        <v>0</v>
      </c>
      <c r="CI140" s="127" t="str">
        <f>IFERROR(VLOOKUP(Table22[[#This Row],[CME]],'Lookup Values'!$K$1:$L$3,2,FALSE),"0")</f>
        <v>0</v>
      </c>
      <c r="CJ140" s="129" t="str">
        <f>IFERROR(VLOOKUP(Table22[[#This Row],[Ethnicity]],'Ethnicity codes'!$H$1:$J$101,3,FALSE),"")</f>
        <v/>
      </c>
      <c r="CK140" s="127" t="str">
        <f>IFERROR(VLOOKUP(Table35[[#This Row],[Ethnicity2]],'Lookup Values'!$M$1:$N$23,2,FALSE),"0")</f>
        <v>0</v>
      </c>
      <c r="CL140" s="127" t="str">
        <f>IFERROR(VLOOKUP(Table35[[#This Row],[Ethnicity2]],'Lookup Values'!$O$1:$P$3,2,FALSE),"0")</f>
        <v>0</v>
      </c>
      <c r="CM140" s="127" t="str">
        <f>IFERROR(VLOOKUP(Table22[[#This Row],[EAL]],'Lookup Values'!$Q$1:$R$3,2,FALSE),"0")</f>
        <v>0</v>
      </c>
      <c r="CN140" s="127" t="str">
        <f>IFERROR(VLOOKUP(Table22[[#This Row],[SEND]],'Lookup Values'!$S$1:$T$6,2,FALSE),"0")</f>
        <v>0</v>
      </c>
      <c r="CO140" s="127" t="str">
        <f>IFERROR(VLOOKUP(Table22[[#This Row],[Pupil Premium]],'Lookup Values'!$U$1:$V$3,2,FALSE),"0")</f>
        <v>0</v>
      </c>
      <c r="CP140" s="127" t="str">
        <f>IFERROR(VLOOKUP(Table22[[#This Row],[LAC / Care Leaver]],'Lookup Values'!$W$1:$X$3,2,FALSE),"0")</f>
        <v>0</v>
      </c>
      <c r="CQ140" s="127" t="str">
        <f>IFERROR(VLOOKUP(Table22[[#This Row],[CP / CIN]],'Lookup Values'!$Y$1:$Z$3,2,FALSE),"0")</f>
        <v>0</v>
      </c>
      <c r="CR140" s="127" t="str">
        <f>IFERROR(VLOOKUP(Table22[[#This Row],[Early Help Referral]],'Lookup Values'!$Y$1:$Z$3,2,FALSE),"0")</f>
        <v>0</v>
      </c>
      <c r="CS140" s="127" t="str">
        <f>IFERROR(VLOOKUP(Table22[[#This Row],[Social Worker]],'Lookup Values'!$Y$1:$Z$3,2,FALSE),"0")</f>
        <v>0</v>
      </c>
      <c r="CT140" s="127" t="str">
        <f>IFERROR(VLOOKUP(Table22[[#This Row],[Exclusion]],'Lookup Values'!$AE$1:$AF$5,2,FALSE),"0")</f>
        <v>0</v>
      </c>
      <c r="CU140" s="127" t="str">
        <f>IFERROR(VLOOKUP(Table22[[#This Row],[Attendance / Absence (&lt;90% PA / &lt;50% SA)]],'Lookup Values'!$AG$1:$AH$4,2,FALSE),"0")</f>
        <v>0</v>
      </c>
      <c r="CV140" s="127" t="str">
        <f>IFERROR(VLOOKUP(Table22[[#This Row],[Multiple School Moves (3+)]],'Lookup Values'!$AI$1:$AJ$3,2,FALSE),"0")</f>
        <v>0</v>
      </c>
      <c r="CW140" s="127" t="str">
        <f>IFERROR(VLOOKUP(Table22[[#This Row],[Pregnancy]],'Lookup Values'!$AK$1:$AL$3,2,FALSE),"0")</f>
        <v>0</v>
      </c>
      <c r="CX140" s="127" t="str">
        <f>IFERROR(VLOOKUP(Table22[[#This Row],[Young Parent]],'Lookup Values'!$AM$1:$AN$3,2,FALSE),"0")</f>
        <v>0</v>
      </c>
      <c r="CY140" s="127" t="str">
        <f>IFERROR(VLOOKUP(Table22[[#This Row],[Young Carer]],'Lookup Values'!$AO$1:$AP$3,2,FALSE),"0")</f>
        <v>0</v>
      </c>
      <c r="CZ140" s="127" t="str">
        <f>IFERROR(VLOOKUP(Table22[[#This Row],[CAMHS Involvement]],'Lookup Values'!$AQ$1:$AR$3,2,FALSE),"0")</f>
        <v>0</v>
      </c>
      <c r="DA140" s="127" t="str">
        <f>IFERROR(VLOOKUP(Table22[[#This Row],[Health Condition]],'Lookup Values'!$AS$1:$AT$3,2,FALSE),"0")</f>
        <v>0</v>
      </c>
      <c r="DB140" s="127" t="str">
        <f>IFERROR(VLOOKUP(Table22[[#This Row],[Substance Misuse ]],'Lookup Values'!$AU$1:$AV$3,2,FALSE),"0")</f>
        <v>0</v>
      </c>
      <c r="DC140" s="127" t="str">
        <f>IFERROR(VLOOKUP(Table22[[#This Row],[YOT supervision]],'Lookup Values'!$AW$1:$AX$3,2,FALSE),"0")</f>
        <v>0</v>
      </c>
      <c r="DD140" s="127" t="str">
        <f>IFERROR(VLOOKUP(Table22[[#This Row],[Previous YOT supervision]],'Lookup Values'!$AY$1:$AZ$3,2,FALSE),"0")</f>
        <v>0</v>
      </c>
      <c r="DE140" s="127" t="str">
        <f>IFERROR(VLOOKUP(Table22[[#This Row],[Custody]],'Lookup Values'!$BA$1:$BB$3,2,FALSE),"0")</f>
        <v>0</v>
      </c>
      <c r="DF140" s="127" t="str">
        <f>IFERROR(VLOOKUP(Table22[[#This Row],[KS2 Eng &amp; Maths Ability Profile HAP/MAP/LAP]],'Lookup Values'!$BC$1:$BD$4,2,FALSE),"0")</f>
        <v>0</v>
      </c>
      <c r="DG140" s="127" t="str">
        <f>IFERROR(VLOOKUP(Table22[[#This Row],[Intended Post 16 Destination]],'Lookup Values'!$BG$1:$BH$12,2,FALSE),"0")</f>
        <v>0</v>
      </c>
      <c r="DH140" s="127" t="str">
        <f>IFERROR(VLOOKUP(Table22[[#This Row],[Application submitted (Y/N or number of applications)]],'Lookup Values'!$BI$1:$BJ$3,2,FALSE),"0")</f>
        <v>0</v>
      </c>
      <c r="DI140" s="127" t="str">
        <f>IFERROR(VLOOKUP(Table22[[#This Row],[Provider Name]],'Lookup Values'!$BK$1:$BL$3,2,FALSE),"0")</f>
        <v>0</v>
      </c>
      <c r="DJ140" s="112"/>
      <c r="DK140" s="127" t="str">
        <f>IFERROR(VLOOKUP(Table22[[#This Row],[Offer received (Y/N)]],'Lookup Values'!$BM$1:$BN$3,2,FALSE),"0")</f>
        <v>0</v>
      </c>
      <c r="DL140" s="127" t="str">
        <f>IFERROR(VLOOKUP(Table22[[#This Row],[Poor Behaviour / Attitude / Motivation]],'Lookup Values'!$BO$1:$BP$4,2,FALSE),"0")</f>
        <v>0</v>
      </c>
      <c r="DM140" s="127" t="str">
        <f>IFERROR(VLOOKUP(Table22[[#This Row],[Other known risk factors (1)]],'Lookup Values'!$BQ$1:$BR$10,2,FALSE),"0")</f>
        <v>0</v>
      </c>
      <c r="DN140" s="128" t="str">
        <f>IFERROR(VLOOKUP(Table22[[#This Row],[Other known risk factors (2)]],'Lookup Values'!$BQ$1:$BR$10,2,FALSE),"0")</f>
        <v>0</v>
      </c>
      <c r="DO140" s="127">
        <f>SUM(Table35[[#This Row],[Gender Score]:[Other known risk factors (2) Score]])</f>
        <v>0</v>
      </c>
      <c r="DP140" s="131" t="str">
        <f>CONCATENATE(Table22[[#This Row],[Generated RONI]],Table22[[#This Row],[School RONI]])</f>
        <v>Very Low</v>
      </c>
      <c r="DQ140" s="106"/>
      <c r="DR140" s="106"/>
      <c r="DS140" s="106"/>
      <c r="DT140" s="106"/>
      <c r="DU140" s="106"/>
      <c r="DV140" s="106"/>
      <c r="DW140" s="106"/>
      <c r="DX140" s="106"/>
      <c r="DY140" s="106"/>
      <c r="DZ140" s="106"/>
      <c r="EA140" s="106"/>
      <c r="EB140" s="106"/>
      <c r="EC140" s="106"/>
      <c r="ED140" s="106"/>
      <c r="EE140" s="106"/>
      <c r="EF140" s="106"/>
      <c r="EG140" s="106"/>
    </row>
    <row r="141" spans="1:137" ht="13" x14ac:dyDescent="0.3">
      <c r="A141" s="118"/>
      <c r="B141" s="126"/>
      <c r="C141" s="119"/>
      <c r="D141" s="119"/>
      <c r="E141" s="119"/>
      <c r="F141" s="119"/>
      <c r="G141" s="119"/>
      <c r="H141" s="120"/>
      <c r="I141" s="101"/>
      <c r="J141" s="121"/>
      <c r="K141" s="101"/>
      <c r="L141" s="101"/>
      <c r="M141" s="121"/>
      <c r="N141" s="120"/>
      <c r="O141" s="121"/>
      <c r="P141" s="140"/>
      <c r="Q141" s="140"/>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3"/>
      <c r="AS141" s="123"/>
      <c r="AT141" s="123"/>
      <c r="AU141" s="139" t="str">
        <f>VLOOKUP(Table35[[#This Row],[Risk Rating Score]],'Lookup Values'!$BS$1:$BT$34,2)</f>
        <v>Very Low</v>
      </c>
      <c r="AV141" s="101"/>
      <c r="AW141" s="139" t="str">
        <f>IFERROR(VLOOKUP(Table35[[#This Row],[RONI Match]],'Lookup Values'!$BU$2:$BV$26,2,FALSE),"")</f>
        <v/>
      </c>
      <c r="AX141" s="141"/>
      <c r="AY141" s="101"/>
      <c r="AZ141" s="123"/>
      <c r="BA141" s="119"/>
      <c r="BB141" s="119"/>
      <c r="BC141" s="119"/>
      <c r="BD141" s="119"/>
      <c r="BE141" s="119"/>
      <c r="BF141" s="119"/>
      <c r="BG141" s="119"/>
      <c r="BH141" s="119"/>
      <c r="BI141" s="122"/>
      <c r="BJ141" s="121"/>
      <c r="BK141" s="121"/>
      <c r="BL141" s="122"/>
      <c r="BM141" s="123"/>
      <c r="BN141" s="106"/>
      <c r="BO141" s="106"/>
      <c r="BP141" s="106"/>
      <c r="BQ141" s="106"/>
      <c r="BR141" s="106"/>
      <c r="BS141" s="106"/>
      <c r="BT141" s="106"/>
      <c r="BU141" s="106"/>
      <c r="BV141" s="106"/>
      <c r="BW141" s="106"/>
      <c r="BX141" s="106"/>
      <c r="BY141" s="106"/>
      <c r="BZ141" s="106"/>
      <c r="CA141" s="106"/>
      <c r="CB141" s="106"/>
      <c r="CC141" s="127" t="str">
        <f>IFERROR(VLOOKUP(Table22[[#This Row],[Gender]],'Lookup Values'!$A$1:$B$5,2,FALSE),"0")</f>
        <v>0</v>
      </c>
      <c r="CD141" s="112"/>
      <c r="CE141" s="127" t="str">
        <f>IFERROR(VLOOKUP(Table22[[#This Row],[Year Group]],'Lookup Values'!$C$1:$D$9,2,FALSE),"0")</f>
        <v>0</v>
      </c>
      <c r="CF141" s="127" t="str">
        <f>IFERROR(VLOOKUP(Table22[[#This Row],[School]],'Lookup Values'!$E$1:$E$22,2,FALSE),"0")</f>
        <v>0</v>
      </c>
      <c r="CG141" s="127" t="str">
        <f>IFERROR(VLOOKUP(Table22[[#This Row],[Attending PRU / AP]],'Lookup Values'!$G$1:$H$3,2,FALSE),"0")</f>
        <v>0</v>
      </c>
      <c r="CH141" s="127" t="str">
        <f>IFERROR(VLOOKUP(Table22[[#This Row],[EHE]],'Lookup Values'!$I$1:$J$3,2,FALSE),"0")</f>
        <v>0</v>
      </c>
      <c r="CI141" s="127" t="str">
        <f>IFERROR(VLOOKUP(Table22[[#This Row],[CME]],'Lookup Values'!$K$1:$L$3,2,FALSE),"0")</f>
        <v>0</v>
      </c>
      <c r="CJ141" s="129" t="str">
        <f>IFERROR(VLOOKUP(Table22[[#This Row],[Ethnicity]],'Ethnicity codes'!$H$1:$J$101,3,FALSE),"")</f>
        <v/>
      </c>
      <c r="CK141" s="127" t="str">
        <f>IFERROR(VLOOKUP(Table35[[#This Row],[Ethnicity2]],'Lookup Values'!$M$1:$N$23,2,FALSE),"0")</f>
        <v>0</v>
      </c>
      <c r="CL141" s="127" t="str">
        <f>IFERROR(VLOOKUP(Table35[[#This Row],[Ethnicity2]],'Lookup Values'!$O$1:$P$3,2,FALSE),"0")</f>
        <v>0</v>
      </c>
      <c r="CM141" s="127" t="str">
        <f>IFERROR(VLOOKUP(Table22[[#This Row],[EAL]],'Lookup Values'!$Q$1:$R$3,2,FALSE),"0")</f>
        <v>0</v>
      </c>
      <c r="CN141" s="127" t="str">
        <f>IFERROR(VLOOKUP(Table22[[#This Row],[SEND]],'Lookup Values'!$S$1:$T$6,2,FALSE),"0")</f>
        <v>0</v>
      </c>
      <c r="CO141" s="127" t="str">
        <f>IFERROR(VLOOKUP(Table22[[#This Row],[Pupil Premium]],'Lookup Values'!$U$1:$V$3,2,FALSE),"0")</f>
        <v>0</v>
      </c>
      <c r="CP141" s="127" t="str">
        <f>IFERROR(VLOOKUP(Table22[[#This Row],[LAC / Care Leaver]],'Lookup Values'!$W$1:$X$3,2,FALSE),"0")</f>
        <v>0</v>
      </c>
      <c r="CQ141" s="127" t="str">
        <f>IFERROR(VLOOKUP(Table22[[#This Row],[CP / CIN]],'Lookup Values'!$Y$1:$Z$3,2,FALSE),"0")</f>
        <v>0</v>
      </c>
      <c r="CR141" s="127" t="str">
        <f>IFERROR(VLOOKUP(Table22[[#This Row],[Early Help Referral]],'Lookup Values'!$Y$1:$Z$3,2,FALSE),"0")</f>
        <v>0</v>
      </c>
      <c r="CS141" s="127" t="str">
        <f>IFERROR(VLOOKUP(Table22[[#This Row],[Social Worker]],'Lookup Values'!$Y$1:$Z$3,2,FALSE),"0")</f>
        <v>0</v>
      </c>
      <c r="CT141" s="127" t="str">
        <f>IFERROR(VLOOKUP(Table22[[#This Row],[Exclusion]],'Lookup Values'!$AE$1:$AF$5,2,FALSE),"0")</f>
        <v>0</v>
      </c>
      <c r="CU141" s="127" t="str">
        <f>IFERROR(VLOOKUP(Table22[[#This Row],[Attendance / Absence (&lt;90% PA / &lt;50% SA)]],'Lookup Values'!$AG$1:$AH$4,2,FALSE),"0")</f>
        <v>0</v>
      </c>
      <c r="CV141" s="127" t="str">
        <f>IFERROR(VLOOKUP(Table22[[#This Row],[Multiple School Moves (3+)]],'Lookup Values'!$AI$1:$AJ$3,2,FALSE),"0")</f>
        <v>0</v>
      </c>
      <c r="CW141" s="127" t="str">
        <f>IFERROR(VLOOKUP(Table22[[#This Row],[Pregnancy]],'Lookup Values'!$AK$1:$AL$3,2,FALSE),"0")</f>
        <v>0</v>
      </c>
      <c r="CX141" s="127" t="str">
        <f>IFERROR(VLOOKUP(Table22[[#This Row],[Young Parent]],'Lookup Values'!$AM$1:$AN$3,2,FALSE),"0")</f>
        <v>0</v>
      </c>
      <c r="CY141" s="127" t="str">
        <f>IFERROR(VLOOKUP(Table22[[#This Row],[Young Carer]],'Lookup Values'!$AO$1:$AP$3,2,FALSE),"0")</f>
        <v>0</v>
      </c>
      <c r="CZ141" s="127" t="str">
        <f>IFERROR(VLOOKUP(Table22[[#This Row],[CAMHS Involvement]],'Lookup Values'!$AQ$1:$AR$3,2,FALSE),"0")</f>
        <v>0</v>
      </c>
      <c r="DA141" s="127" t="str">
        <f>IFERROR(VLOOKUP(Table22[[#This Row],[Health Condition]],'Lookup Values'!$AS$1:$AT$3,2,FALSE),"0")</f>
        <v>0</v>
      </c>
      <c r="DB141" s="127" t="str">
        <f>IFERROR(VLOOKUP(Table22[[#This Row],[Substance Misuse ]],'Lookup Values'!$AU$1:$AV$3,2,FALSE),"0")</f>
        <v>0</v>
      </c>
      <c r="DC141" s="127" t="str">
        <f>IFERROR(VLOOKUP(Table22[[#This Row],[YOT supervision]],'Lookup Values'!$AW$1:$AX$3,2,FALSE),"0")</f>
        <v>0</v>
      </c>
      <c r="DD141" s="127" t="str">
        <f>IFERROR(VLOOKUP(Table22[[#This Row],[Previous YOT supervision]],'Lookup Values'!$AY$1:$AZ$3,2,FALSE),"0")</f>
        <v>0</v>
      </c>
      <c r="DE141" s="127" t="str">
        <f>IFERROR(VLOOKUP(Table22[[#This Row],[Custody]],'Lookup Values'!$BA$1:$BB$3,2,FALSE),"0")</f>
        <v>0</v>
      </c>
      <c r="DF141" s="127" t="str">
        <f>IFERROR(VLOOKUP(Table22[[#This Row],[KS2 Eng &amp; Maths Ability Profile HAP/MAP/LAP]],'Lookup Values'!$BC$1:$BD$4,2,FALSE),"0")</f>
        <v>0</v>
      </c>
      <c r="DG141" s="127" t="str">
        <f>IFERROR(VLOOKUP(Table22[[#This Row],[Intended Post 16 Destination]],'Lookup Values'!$BG$1:$BH$12,2,FALSE),"0")</f>
        <v>0</v>
      </c>
      <c r="DH141" s="127" t="str">
        <f>IFERROR(VLOOKUP(Table22[[#This Row],[Application submitted (Y/N or number of applications)]],'Lookup Values'!$BI$1:$BJ$3,2,FALSE),"0")</f>
        <v>0</v>
      </c>
      <c r="DI141" s="127" t="str">
        <f>IFERROR(VLOOKUP(Table22[[#This Row],[Provider Name]],'Lookup Values'!$BK$1:$BL$3,2,FALSE),"0")</f>
        <v>0</v>
      </c>
      <c r="DJ141" s="112"/>
      <c r="DK141" s="127" t="str">
        <f>IFERROR(VLOOKUP(Table22[[#This Row],[Offer received (Y/N)]],'Lookup Values'!$BM$1:$BN$3,2,FALSE),"0")</f>
        <v>0</v>
      </c>
      <c r="DL141" s="127" t="str">
        <f>IFERROR(VLOOKUP(Table22[[#This Row],[Poor Behaviour / Attitude / Motivation]],'Lookup Values'!$BO$1:$BP$4,2,FALSE),"0")</f>
        <v>0</v>
      </c>
      <c r="DM141" s="127" t="str">
        <f>IFERROR(VLOOKUP(Table22[[#This Row],[Other known risk factors (1)]],'Lookup Values'!$BQ$1:$BR$10,2,FALSE),"0")</f>
        <v>0</v>
      </c>
      <c r="DN141" s="128" t="str">
        <f>IFERROR(VLOOKUP(Table22[[#This Row],[Other known risk factors (2)]],'Lookup Values'!$BQ$1:$BR$10,2,FALSE),"0")</f>
        <v>0</v>
      </c>
      <c r="DO141" s="127">
        <f>SUM(Table35[[#This Row],[Gender Score]:[Other known risk factors (2) Score]])</f>
        <v>0</v>
      </c>
      <c r="DP141" s="131" t="str">
        <f>CONCATENATE(Table22[[#This Row],[Generated RONI]],Table22[[#This Row],[School RONI]])</f>
        <v>Very Low</v>
      </c>
      <c r="DQ141" s="106"/>
      <c r="DR141" s="106"/>
      <c r="DS141" s="106"/>
      <c r="DT141" s="106"/>
      <c r="DU141" s="106"/>
      <c r="DV141" s="106"/>
      <c r="DW141" s="106"/>
      <c r="DX141" s="106"/>
      <c r="DY141" s="106"/>
      <c r="DZ141" s="106"/>
      <c r="EA141" s="106"/>
      <c r="EB141" s="106"/>
      <c r="EC141" s="106"/>
      <c r="ED141" s="106"/>
      <c r="EE141" s="106"/>
      <c r="EF141" s="106"/>
      <c r="EG141" s="106"/>
    </row>
    <row r="142" spans="1:137" ht="13" x14ac:dyDescent="0.3">
      <c r="A142" s="118"/>
      <c r="B142" s="126"/>
      <c r="C142" s="119"/>
      <c r="D142" s="119"/>
      <c r="E142" s="119"/>
      <c r="F142" s="119"/>
      <c r="G142" s="119"/>
      <c r="H142" s="120"/>
      <c r="I142" s="101"/>
      <c r="J142" s="121"/>
      <c r="K142" s="101"/>
      <c r="L142" s="101"/>
      <c r="M142" s="121"/>
      <c r="N142" s="120"/>
      <c r="O142" s="121"/>
      <c r="P142" s="140"/>
      <c r="Q142" s="140"/>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3"/>
      <c r="AS142" s="123"/>
      <c r="AT142" s="123"/>
      <c r="AU142" s="139" t="str">
        <f>VLOOKUP(Table35[[#This Row],[Risk Rating Score]],'Lookup Values'!$BS$1:$BT$34,2)</f>
        <v>Very Low</v>
      </c>
      <c r="AV142" s="101"/>
      <c r="AW142" s="139" t="str">
        <f>IFERROR(VLOOKUP(Table35[[#This Row],[RONI Match]],'Lookup Values'!$BU$2:$BV$26,2,FALSE),"")</f>
        <v/>
      </c>
      <c r="AX142" s="141"/>
      <c r="AY142" s="101"/>
      <c r="AZ142" s="123"/>
      <c r="BA142" s="119"/>
      <c r="BB142" s="119"/>
      <c r="BC142" s="119"/>
      <c r="BD142" s="119"/>
      <c r="BE142" s="119"/>
      <c r="BF142" s="119"/>
      <c r="BG142" s="119"/>
      <c r="BH142" s="119"/>
      <c r="BI142" s="122"/>
      <c r="BJ142" s="121"/>
      <c r="BK142" s="121"/>
      <c r="BL142" s="122"/>
      <c r="BM142" s="123"/>
      <c r="BN142" s="106"/>
      <c r="BO142" s="106"/>
      <c r="BP142" s="106"/>
      <c r="BQ142" s="106"/>
      <c r="BR142" s="106"/>
      <c r="BS142" s="106"/>
      <c r="BT142" s="106"/>
      <c r="BU142" s="106"/>
      <c r="BV142" s="106"/>
      <c r="BW142" s="106"/>
      <c r="BX142" s="106"/>
      <c r="BY142" s="106"/>
      <c r="BZ142" s="106"/>
      <c r="CA142" s="106"/>
      <c r="CB142" s="106"/>
      <c r="CC142" s="127" t="str">
        <f>IFERROR(VLOOKUP(Table22[[#This Row],[Gender]],'Lookup Values'!$A$1:$B$5,2,FALSE),"0")</f>
        <v>0</v>
      </c>
      <c r="CD142" s="112"/>
      <c r="CE142" s="127" t="str">
        <f>IFERROR(VLOOKUP(Table22[[#This Row],[Year Group]],'Lookup Values'!$C$1:$D$9,2,FALSE),"0")</f>
        <v>0</v>
      </c>
      <c r="CF142" s="127" t="str">
        <f>IFERROR(VLOOKUP(Table22[[#This Row],[School]],'Lookup Values'!$E$1:$E$22,2,FALSE),"0")</f>
        <v>0</v>
      </c>
      <c r="CG142" s="127" t="str">
        <f>IFERROR(VLOOKUP(Table22[[#This Row],[Attending PRU / AP]],'Lookup Values'!$G$1:$H$3,2,FALSE),"0")</f>
        <v>0</v>
      </c>
      <c r="CH142" s="127" t="str">
        <f>IFERROR(VLOOKUP(Table22[[#This Row],[EHE]],'Lookup Values'!$I$1:$J$3,2,FALSE),"0")</f>
        <v>0</v>
      </c>
      <c r="CI142" s="127" t="str">
        <f>IFERROR(VLOOKUP(Table22[[#This Row],[CME]],'Lookup Values'!$K$1:$L$3,2,FALSE),"0")</f>
        <v>0</v>
      </c>
      <c r="CJ142" s="129" t="str">
        <f>IFERROR(VLOOKUP(Table22[[#This Row],[Ethnicity]],'Ethnicity codes'!$H$1:$J$101,3,FALSE),"")</f>
        <v/>
      </c>
      <c r="CK142" s="127" t="str">
        <f>IFERROR(VLOOKUP(Table35[[#This Row],[Ethnicity2]],'Lookup Values'!$M$1:$N$23,2,FALSE),"0")</f>
        <v>0</v>
      </c>
      <c r="CL142" s="127" t="str">
        <f>IFERROR(VLOOKUP(Table35[[#This Row],[Ethnicity2]],'Lookup Values'!$O$1:$P$3,2,FALSE),"0")</f>
        <v>0</v>
      </c>
      <c r="CM142" s="127" t="str">
        <f>IFERROR(VLOOKUP(Table22[[#This Row],[EAL]],'Lookup Values'!$Q$1:$R$3,2,FALSE),"0")</f>
        <v>0</v>
      </c>
      <c r="CN142" s="127" t="str">
        <f>IFERROR(VLOOKUP(Table22[[#This Row],[SEND]],'Lookup Values'!$S$1:$T$6,2,FALSE),"0")</f>
        <v>0</v>
      </c>
      <c r="CO142" s="127" t="str">
        <f>IFERROR(VLOOKUP(Table22[[#This Row],[Pupil Premium]],'Lookup Values'!$U$1:$V$3,2,FALSE),"0")</f>
        <v>0</v>
      </c>
      <c r="CP142" s="127" t="str">
        <f>IFERROR(VLOOKUP(Table22[[#This Row],[LAC / Care Leaver]],'Lookup Values'!$W$1:$X$3,2,FALSE),"0")</f>
        <v>0</v>
      </c>
      <c r="CQ142" s="127" t="str">
        <f>IFERROR(VLOOKUP(Table22[[#This Row],[CP / CIN]],'Lookup Values'!$Y$1:$Z$3,2,FALSE),"0")</f>
        <v>0</v>
      </c>
      <c r="CR142" s="127" t="str">
        <f>IFERROR(VLOOKUP(Table22[[#This Row],[Early Help Referral]],'Lookup Values'!$Y$1:$Z$3,2,FALSE),"0")</f>
        <v>0</v>
      </c>
      <c r="CS142" s="127" t="str">
        <f>IFERROR(VLOOKUP(Table22[[#This Row],[Social Worker]],'Lookup Values'!$Y$1:$Z$3,2,FALSE),"0")</f>
        <v>0</v>
      </c>
      <c r="CT142" s="127" t="str">
        <f>IFERROR(VLOOKUP(Table22[[#This Row],[Exclusion]],'Lookup Values'!$AE$1:$AF$5,2,FALSE),"0")</f>
        <v>0</v>
      </c>
      <c r="CU142" s="127" t="str">
        <f>IFERROR(VLOOKUP(Table22[[#This Row],[Attendance / Absence (&lt;90% PA / &lt;50% SA)]],'Lookup Values'!$AG$1:$AH$4,2,FALSE),"0")</f>
        <v>0</v>
      </c>
      <c r="CV142" s="127" t="str">
        <f>IFERROR(VLOOKUP(Table22[[#This Row],[Multiple School Moves (3+)]],'Lookup Values'!$AI$1:$AJ$3,2,FALSE),"0")</f>
        <v>0</v>
      </c>
      <c r="CW142" s="127" t="str">
        <f>IFERROR(VLOOKUP(Table22[[#This Row],[Pregnancy]],'Lookup Values'!$AK$1:$AL$3,2,FALSE),"0")</f>
        <v>0</v>
      </c>
      <c r="CX142" s="127" t="str">
        <f>IFERROR(VLOOKUP(Table22[[#This Row],[Young Parent]],'Lookup Values'!$AM$1:$AN$3,2,FALSE),"0")</f>
        <v>0</v>
      </c>
      <c r="CY142" s="127" t="str">
        <f>IFERROR(VLOOKUP(Table22[[#This Row],[Young Carer]],'Lookup Values'!$AO$1:$AP$3,2,FALSE),"0")</f>
        <v>0</v>
      </c>
      <c r="CZ142" s="127" t="str">
        <f>IFERROR(VLOOKUP(Table22[[#This Row],[CAMHS Involvement]],'Lookup Values'!$AQ$1:$AR$3,2,FALSE),"0")</f>
        <v>0</v>
      </c>
      <c r="DA142" s="127" t="str">
        <f>IFERROR(VLOOKUP(Table22[[#This Row],[Health Condition]],'Lookup Values'!$AS$1:$AT$3,2,FALSE),"0")</f>
        <v>0</v>
      </c>
      <c r="DB142" s="127" t="str">
        <f>IFERROR(VLOOKUP(Table22[[#This Row],[Substance Misuse ]],'Lookup Values'!$AU$1:$AV$3,2,FALSE),"0")</f>
        <v>0</v>
      </c>
      <c r="DC142" s="127" t="str">
        <f>IFERROR(VLOOKUP(Table22[[#This Row],[YOT supervision]],'Lookup Values'!$AW$1:$AX$3,2,FALSE),"0")</f>
        <v>0</v>
      </c>
      <c r="DD142" s="127" t="str">
        <f>IFERROR(VLOOKUP(Table22[[#This Row],[Previous YOT supervision]],'Lookup Values'!$AY$1:$AZ$3,2,FALSE),"0")</f>
        <v>0</v>
      </c>
      <c r="DE142" s="127" t="str">
        <f>IFERROR(VLOOKUP(Table22[[#This Row],[Custody]],'Lookup Values'!$BA$1:$BB$3,2,FALSE),"0")</f>
        <v>0</v>
      </c>
      <c r="DF142" s="127" t="str">
        <f>IFERROR(VLOOKUP(Table22[[#This Row],[KS2 Eng &amp; Maths Ability Profile HAP/MAP/LAP]],'Lookup Values'!$BC$1:$BD$4,2,FALSE),"0")</f>
        <v>0</v>
      </c>
      <c r="DG142" s="127" t="str">
        <f>IFERROR(VLOOKUP(Table22[[#This Row],[Intended Post 16 Destination]],'Lookup Values'!$BG$1:$BH$12,2,FALSE),"0")</f>
        <v>0</v>
      </c>
      <c r="DH142" s="127" t="str">
        <f>IFERROR(VLOOKUP(Table22[[#This Row],[Application submitted (Y/N or number of applications)]],'Lookup Values'!$BI$1:$BJ$3,2,FALSE),"0")</f>
        <v>0</v>
      </c>
      <c r="DI142" s="127" t="str">
        <f>IFERROR(VLOOKUP(Table22[[#This Row],[Provider Name]],'Lookup Values'!$BK$1:$BL$3,2,FALSE),"0")</f>
        <v>0</v>
      </c>
      <c r="DJ142" s="112"/>
      <c r="DK142" s="127" t="str">
        <f>IFERROR(VLOOKUP(Table22[[#This Row],[Offer received (Y/N)]],'Lookup Values'!$BM$1:$BN$3,2,FALSE),"0")</f>
        <v>0</v>
      </c>
      <c r="DL142" s="127" t="str">
        <f>IFERROR(VLOOKUP(Table22[[#This Row],[Poor Behaviour / Attitude / Motivation]],'Lookup Values'!$BO$1:$BP$4,2,FALSE),"0")</f>
        <v>0</v>
      </c>
      <c r="DM142" s="127" t="str">
        <f>IFERROR(VLOOKUP(Table22[[#This Row],[Other known risk factors (1)]],'Lookup Values'!$BQ$1:$BR$10,2,FALSE),"0")</f>
        <v>0</v>
      </c>
      <c r="DN142" s="128" t="str">
        <f>IFERROR(VLOOKUP(Table22[[#This Row],[Other known risk factors (2)]],'Lookup Values'!$BQ$1:$BR$10,2,FALSE),"0")</f>
        <v>0</v>
      </c>
      <c r="DO142" s="127">
        <f>SUM(Table35[[#This Row],[Gender Score]:[Other known risk factors (2) Score]])</f>
        <v>0</v>
      </c>
      <c r="DP142" s="131" t="str">
        <f>CONCATENATE(Table22[[#This Row],[Generated RONI]],Table22[[#This Row],[School RONI]])</f>
        <v>Very Low</v>
      </c>
      <c r="DQ142" s="106"/>
      <c r="DR142" s="106"/>
      <c r="DS142" s="106"/>
      <c r="DT142" s="106"/>
      <c r="DU142" s="106"/>
      <c r="DV142" s="106"/>
      <c r="DW142" s="106"/>
      <c r="DX142" s="106"/>
      <c r="DY142" s="106"/>
      <c r="DZ142" s="106"/>
      <c r="EA142" s="106"/>
      <c r="EB142" s="106"/>
      <c r="EC142" s="106"/>
      <c r="ED142" s="106"/>
      <c r="EE142" s="106"/>
      <c r="EF142" s="106"/>
      <c r="EG142" s="106"/>
    </row>
    <row r="143" spans="1:137" ht="13" x14ac:dyDescent="0.3">
      <c r="A143" s="118"/>
      <c r="B143" s="126"/>
      <c r="C143" s="119"/>
      <c r="D143" s="119"/>
      <c r="E143" s="119"/>
      <c r="F143" s="119"/>
      <c r="G143" s="119"/>
      <c r="H143" s="120"/>
      <c r="I143" s="101"/>
      <c r="J143" s="121"/>
      <c r="K143" s="101"/>
      <c r="L143" s="101"/>
      <c r="M143" s="121"/>
      <c r="N143" s="120"/>
      <c r="O143" s="121"/>
      <c r="P143" s="140"/>
      <c r="Q143" s="140"/>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3"/>
      <c r="AS143" s="123"/>
      <c r="AT143" s="123"/>
      <c r="AU143" s="139" t="str">
        <f>VLOOKUP(Table35[[#This Row],[Risk Rating Score]],'Lookup Values'!$BS$1:$BT$34,2)</f>
        <v>Very Low</v>
      </c>
      <c r="AV143" s="101"/>
      <c r="AW143" s="139" t="str">
        <f>IFERROR(VLOOKUP(Table35[[#This Row],[RONI Match]],'Lookup Values'!$BU$2:$BV$26,2,FALSE),"")</f>
        <v/>
      </c>
      <c r="AX143" s="141"/>
      <c r="AY143" s="101"/>
      <c r="AZ143" s="123"/>
      <c r="BA143" s="119"/>
      <c r="BB143" s="119"/>
      <c r="BC143" s="119"/>
      <c r="BD143" s="119"/>
      <c r="BE143" s="119"/>
      <c r="BF143" s="119"/>
      <c r="BG143" s="119"/>
      <c r="BH143" s="119"/>
      <c r="BI143" s="122"/>
      <c r="BJ143" s="121"/>
      <c r="BK143" s="121"/>
      <c r="BL143" s="122"/>
      <c r="BM143" s="123"/>
      <c r="BN143" s="106"/>
      <c r="BO143" s="106"/>
      <c r="BP143" s="106"/>
      <c r="BQ143" s="106"/>
      <c r="BR143" s="106"/>
      <c r="BS143" s="106"/>
      <c r="BT143" s="106"/>
      <c r="BU143" s="106"/>
      <c r="BV143" s="106"/>
      <c r="BW143" s="106"/>
      <c r="BX143" s="106"/>
      <c r="BY143" s="106"/>
      <c r="BZ143" s="106"/>
      <c r="CA143" s="106"/>
      <c r="CB143" s="106"/>
      <c r="CC143" s="127" t="str">
        <f>IFERROR(VLOOKUP(Table22[[#This Row],[Gender]],'Lookup Values'!$A$1:$B$5,2,FALSE),"0")</f>
        <v>0</v>
      </c>
      <c r="CD143" s="112"/>
      <c r="CE143" s="127" t="str">
        <f>IFERROR(VLOOKUP(Table22[[#This Row],[Year Group]],'Lookup Values'!$C$1:$D$9,2,FALSE),"0")</f>
        <v>0</v>
      </c>
      <c r="CF143" s="127" t="str">
        <f>IFERROR(VLOOKUP(Table22[[#This Row],[School]],'Lookup Values'!$E$1:$E$22,2,FALSE),"0")</f>
        <v>0</v>
      </c>
      <c r="CG143" s="127" t="str">
        <f>IFERROR(VLOOKUP(Table22[[#This Row],[Attending PRU / AP]],'Lookup Values'!$G$1:$H$3,2,FALSE),"0")</f>
        <v>0</v>
      </c>
      <c r="CH143" s="127" t="str">
        <f>IFERROR(VLOOKUP(Table22[[#This Row],[EHE]],'Lookup Values'!$I$1:$J$3,2,FALSE),"0")</f>
        <v>0</v>
      </c>
      <c r="CI143" s="127" t="str">
        <f>IFERROR(VLOOKUP(Table22[[#This Row],[CME]],'Lookup Values'!$K$1:$L$3,2,FALSE),"0")</f>
        <v>0</v>
      </c>
      <c r="CJ143" s="129" t="str">
        <f>IFERROR(VLOOKUP(Table22[[#This Row],[Ethnicity]],'Ethnicity codes'!$H$1:$J$101,3,FALSE),"")</f>
        <v/>
      </c>
      <c r="CK143" s="127" t="str">
        <f>IFERROR(VLOOKUP(Table35[[#This Row],[Ethnicity2]],'Lookup Values'!$M$1:$N$23,2,FALSE),"0")</f>
        <v>0</v>
      </c>
      <c r="CL143" s="127" t="str">
        <f>IFERROR(VLOOKUP(Table35[[#This Row],[Ethnicity2]],'Lookup Values'!$O$1:$P$3,2,FALSE),"0")</f>
        <v>0</v>
      </c>
      <c r="CM143" s="127" t="str">
        <f>IFERROR(VLOOKUP(Table22[[#This Row],[EAL]],'Lookup Values'!$Q$1:$R$3,2,FALSE),"0")</f>
        <v>0</v>
      </c>
      <c r="CN143" s="127" t="str">
        <f>IFERROR(VLOOKUP(Table22[[#This Row],[SEND]],'Lookup Values'!$S$1:$T$6,2,FALSE),"0")</f>
        <v>0</v>
      </c>
      <c r="CO143" s="127" t="str">
        <f>IFERROR(VLOOKUP(Table22[[#This Row],[Pupil Premium]],'Lookup Values'!$U$1:$V$3,2,FALSE),"0")</f>
        <v>0</v>
      </c>
      <c r="CP143" s="127" t="str">
        <f>IFERROR(VLOOKUP(Table22[[#This Row],[LAC / Care Leaver]],'Lookup Values'!$W$1:$X$3,2,FALSE),"0")</f>
        <v>0</v>
      </c>
      <c r="CQ143" s="127" t="str">
        <f>IFERROR(VLOOKUP(Table22[[#This Row],[CP / CIN]],'Lookup Values'!$Y$1:$Z$3,2,FALSE),"0")</f>
        <v>0</v>
      </c>
      <c r="CR143" s="127" t="str">
        <f>IFERROR(VLOOKUP(Table22[[#This Row],[Early Help Referral]],'Lookup Values'!$Y$1:$Z$3,2,FALSE),"0")</f>
        <v>0</v>
      </c>
      <c r="CS143" s="127" t="str">
        <f>IFERROR(VLOOKUP(Table22[[#This Row],[Social Worker]],'Lookup Values'!$Y$1:$Z$3,2,FALSE),"0")</f>
        <v>0</v>
      </c>
      <c r="CT143" s="127" t="str">
        <f>IFERROR(VLOOKUP(Table22[[#This Row],[Exclusion]],'Lookup Values'!$AE$1:$AF$5,2,FALSE),"0")</f>
        <v>0</v>
      </c>
      <c r="CU143" s="127" t="str">
        <f>IFERROR(VLOOKUP(Table22[[#This Row],[Attendance / Absence (&lt;90% PA / &lt;50% SA)]],'Lookup Values'!$AG$1:$AH$4,2,FALSE),"0")</f>
        <v>0</v>
      </c>
      <c r="CV143" s="127" t="str">
        <f>IFERROR(VLOOKUP(Table22[[#This Row],[Multiple School Moves (3+)]],'Lookup Values'!$AI$1:$AJ$3,2,FALSE),"0")</f>
        <v>0</v>
      </c>
      <c r="CW143" s="127" t="str">
        <f>IFERROR(VLOOKUP(Table22[[#This Row],[Pregnancy]],'Lookup Values'!$AK$1:$AL$3,2,FALSE),"0")</f>
        <v>0</v>
      </c>
      <c r="CX143" s="127" t="str">
        <f>IFERROR(VLOOKUP(Table22[[#This Row],[Young Parent]],'Lookup Values'!$AM$1:$AN$3,2,FALSE),"0")</f>
        <v>0</v>
      </c>
      <c r="CY143" s="127" t="str">
        <f>IFERROR(VLOOKUP(Table22[[#This Row],[Young Carer]],'Lookup Values'!$AO$1:$AP$3,2,FALSE),"0")</f>
        <v>0</v>
      </c>
      <c r="CZ143" s="127" t="str">
        <f>IFERROR(VLOOKUP(Table22[[#This Row],[CAMHS Involvement]],'Lookup Values'!$AQ$1:$AR$3,2,FALSE),"0")</f>
        <v>0</v>
      </c>
      <c r="DA143" s="127" t="str">
        <f>IFERROR(VLOOKUP(Table22[[#This Row],[Health Condition]],'Lookup Values'!$AS$1:$AT$3,2,FALSE),"0")</f>
        <v>0</v>
      </c>
      <c r="DB143" s="127" t="str">
        <f>IFERROR(VLOOKUP(Table22[[#This Row],[Substance Misuse ]],'Lookup Values'!$AU$1:$AV$3,2,FALSE),"0")</f>
        <v>0</v>
      </c>
      <c r="DC143" s="127" t="str">
        <f>IFERROR(VLOOKUP(Table22[[#This Row],[YOT supervision]],'Lookup Values'!$AW$1:$AX$3,2,FALSE),"0")</f>
        <v>0</v>
      </c>
      <c r="DD143" s="127" t="str">
        <f>IFERROR(VLOOKUP(Table22[[#This Row],[Previous YOT supervision]],'Lookup Values'!$AY$1:$AZ$3,2,FALSE),"0")</f>
        <v>0</v>
      </c>
      <c r="DE143" s="127" t="str">
        <f>IFERROR(VLOOKUP(Table22[[#This Row],[Custody]],'Lookup Values'!$BA$1:$BB$3,2,FALSE),"0")</f>
        <v>0</v>
      </c>
      <c r="DF143" s="127" t="str">
        <f>IFERROR(VLOOKUP(Table22[[#This Row],[KS2 Eng &amp; Maths Ability Profile HAP/MAP/LAP]],'Lookup Values'!$BC$1:$BD$4,2,FALSE),"0")</f>
        <v>0</v>
      </c>
      <c r="DG143" s="127" t="str">
        <f>IFERROR(VLOOKUP(Table22[[#This Row],[Intended Post 16 Destination]],'Lookup Values'!$BG$1:$BH$12,2,FALSE),"0")</f>
        <v>0</v>
      </c>
      <c r="DH143" s="127" t="str">
        <f>IFERROR(VLOOKUP(Table22[[#This Row],[Application submitted (Y/N or number of applications)]],'Lookup Values'!$BI$1:$BJ$3,2,FALSE),"0")</f>
        <v>0</v>
      </c>
      <c r="DI143" s="127" t="str">
        <f>IFERROR(VLOOKUP(Table22[[#This Row],[Provider Name]],'Lookup Values'!$BK$1:$BL$3,2,FALSE),"0")</f>
        <v>0</v>
      </c>
      <c r="DJ143" s="112"/>
      <c r="DK143" s="127" t="str">
        <f>IFERROR(VLOOKUP(Table22[[#This Row],[Offer received (Y/N)]],'Lookup Values'!$BM$1:$BN$3,2,FALSE),"0")</f>
        <v>0</v>
      </c>
      <c r="DL143" s="127" t="str">
        <f>IFERROR(VLOOKUP(Table22[[#This Row],[Poor Behaviour / Attitude / Motivation]],'Lookup Values'!$BO$1:$BP$4,2,FALSE),"0")</f>
        <v>0</v>
      </c>
      <c r="DM143" s="127" t="str">
        <f>IFERROR(VLOOKUP(Table22[[#This Row],[Other known risk factors (1)]],'Lookup Values'!$BQ$1:$BR$10,2,FALSE),"0")</f>
        <v>0</v>
      </c>
      <c r="DN143" s="128" t="str">
        <f>IFERROR(VLOOKUP(Table22[[#This Row],[Other known risk factors (2)]],'Lookup Values'!$BQ$1:$BR$10,2,FALSE),"0")</f>
        <v>0</v>
      </c>
      <c r="DO143" s="127">
        <f>SUM(Table35[[#This Row],[Gender Score]:[Other known risk factors (2) Score]])</f>
        <v>0</v>
      </c>
      <c r="DP143" s="131" t="str">
        <f>CONCATENATE(Table22[[#This Row],[Generated RONI]],Table22[[#This Row],[School RONI]])</f>
        <v>Very Low</v>
      </c>
      <c r="DQ143" s="106"/>
      <c r="DR143" s="106"/>
      <c r="DS143" s="106"/>
      <c r="DT143" s="106"/>
      <c r="DU143" s="106"/>
      <c r="DV143" s="106"/>
      <c r="DW143" s="106"/>
      <c r="DX143" s="106"/>
      <c r="DY143" s="106"/>
      <c r="DZ143" s="106"/>
      <c r="EA143" s="106"/>
      <c r="EB143" s="106"/>
      <c r="EC143" s="106"/>
      <c r="ED143" s="106"/>
      <c r="EE143" s="106"/>
      <c r="EF143" s="106"/>
      <c r="EG143" s="106"/>
    </row>
    <row r="144" spans="1:137" ht="13" x14ac:dyDescent="0.3">
      <c r="A144" s="118"/>
      <c r="B144" s="126"/>
      <c r="C144" s="119"/>
      <c r="D144" s="119"/>
      <c r="E144" s="119"/>
      <c r="F144" s="119"/>
      <c r="G144" s="119"/>
      <c r="H144" s="120"/>
      <c r="I144" s="101"/>
      <c r="J144" s="121"/>
      <c r="K144" s="101"/>
      <c r="L144" s="101"/>
      <c r="M144" s="121"/>
      <c r="N144" s="120"/>
      <c r="O144" s="121"/>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3"/>
      <c r="AS144" s="123"/>
      <c r="AT144" s="123"/>
      <c r="AU144" s="139" t="str">
        <f>VLOOKUP(Table35[[#This Row],[Risk Rating Score]],'Lookup Values'!$BS$1:$BT$34,2)</f>
        <v>Very Low</v>
      </c>
      <c r="AV144" s="101"/>
      <c r="AW144" s="139" t="str">
        <f>IFERROR(VLOOKUP(Table35[[#This Row],[RONI Match]],'Lookup Values'!$BU$2:$BV$26,2,FALSE),"")</f>
        <v/>
      </c>
      <c r="AX144" s="124"/>
      <c r="AY144" s="101"/>
      <c r="AZ144" s="123"/>
      <c r="BA144" s="119"/>
      <c r="BB144" s="119"/>
      <c r="BC144" s="119"/>
      <c r="BD144" s="119"/>
      <c r="BE144" s="119"/>
      <c r="BF144" s="119"/>
      <c r="BG144" s="119"/>
      <c r="BH144" s="119"/>
      <c r="BI144" s="122"/>
      <c r="BJ144" s="121"/>
      <c r="BK144" s="121"/>
      <c r="BL144" s="122"/>
      <c r="BM144" s="123"/>
      <c r="BN144" s="106"/>
      <c r="BO144" s="106"/>
      <c r="BP144" s="106"/>
      <c r="BQ144" s="106"/>
      <c r="BR144" s="106"/>
      <c r="BS144" s="106"/>
      <c r="BT144" s="106"/>
      <c r="BU144" s="106"/>
      <c r="BV144" s="106"/>
      <c r="BW144" s="106"/>
      <c r="BX144" s="106"/>
      <c r="BY144" s="106"/>
      <c r="BZ144" s="106"/>
      <c r="CA144" s="106"/>
      <c r="CB144" s="106"/>
      <c r="CC144" s="127" t="str">
        <f>IFERROR(VLOOKUP(Table22[[#This Row],[Gender]],'Lookup Values'!$A$1:$B$5,2,FALSE),"0")</f>
        <v>0</v>
      </c>
      <c r="CD144" s="112"/>
      <c r="CE144" s="127" t="str">
        <f>IFERROR(VLOOKUP(Table22[[#This Row],[Year Group]],'Lookup Values'!$C$1:$D$9,2,FALSE),"0")</f>
        <v>0</v>
      </c>
      <c r="CF144" s="127" t="str">
        <f>IFERROR(VLOOKUP(Table22[[#This Row],[School]],'Lookup Values'!$E$1:$E$22,2,FALSE),"0")</f>
        <v>0</v>
      </c>
      <c r="CG144" s="127" t="str">
        <f>IFERROR(VLOOKUP(Table22[[#This Row],[Attending PRU / AP]],'Lookup Values'!$G$1:$H$3,2,FALSE),"0")</f>
        <v>0</v>
      </c>
      <c r="CH144" s="127" t="str">
        <f>IFERROR(VLOOKUP(Table22[[#This Row],[EHE]],'Lookup Values'!$I$1:$J$3,2,FALSE),"0")</f>
        <v>0</v>
      </c>
      <c r="CI144" s="127" t="str">
        <f>IFERROR(VLOOKUP(Table22[[#This Row],[CME]],'Lookup Values'!$K$1:$L$3,2,FALSE),"0")</f>
        <v>0</v>
      </c>
      <c r="CJ144" s="129" t="str">
        <f>IFERROR(VLOOKUP(Table22[[#This Row],[Ethnicity]],'Ethnicity codes'!$H$1:$J$101,3,FALSE),"")</f>
        <v/>
      </c>
      <c r="CK144" s="127" t="str">
        <f>IFERROR(VLOOKUP(Table35[[#This Row],[Ethnicity2]],'Lookup Values'!$M$1:$N$23,2,FALSE),"0")</f>
        <v>0</v>
      </c>
      <c r="CL144" s="127" t="str">
        <f>IFERROR(VLOOKUP(Table35[[#This Row],[Ethnicity2]],'Lookup Values'!$O$1:$P$3,2,FALSE),"0")</f>
        <v>0</v>
      </c>
      <c r="CM144" s="127" t="str">
        <f>IFERROR(VLOOKUP(Table22[[#This Row],[EAL]],'Lookup Values'!$Q$1:$R$3,2,FALSE),"0")</f>
        <v>0</v>
      </c>
      <c r="CN144" s="127" t="str">
        <f>IFERROR(VLOOKUP(Table22[[#This Row],[SEND]],'Lookup Values'!$S$1:$T$6,2,FALSE),"0")</f>
        <v>0</v>
      </c>
      <c r="CO144" s="127" t="str">
        <f>IFERROR(VLOOKUP(Table22[[#This Row],[Pupil Premium]],'Lookup Values'!$U$1:$V$3,2,FALSE),"0")</f>
        <v>0</v>
      </c>
      <c r="CP144" s="127" t="str">
        <f>IFERROR(VLOOKUP(Table22[[#This Row],[LAC / Care Leaver]],'Lookup Values'!$W$1:$X$3,2,FALSE),"0")</f>
        <v>0</v>
      </c>
      <c r="CQ144" s="127" t="str">
        <f>IFERROR(VLOOKUP(Table22[[#This Row],[CP / CIN]],'Lookup Values'!$Y$1:$Z$3,2,FALSE),"0")</f>
        <v>0</v>
      </c>
      <c r="CR144" s="127" t="str">
        <f>IFERROR(VLOOKUP(Table22[[#This Row],[Early Help Referral]],'Lookup Values'!$Y$1:$Z$3,2,FALSE),"0")</f>
        <v>0</v>
      </c>
      <c r="CS144" s="127" t="str">
        <f>IFERROR(VLOOKUP(Table22[[#This Row],[Social Worker]],'Lookup Values'!$Y$1:$Z$3,2,FALSE),"0")</f>
        <v>0</v>
      </c>
      <c r="CT144" s="127" t="str">
        <f>IFERROR(VLOOKUP(Table22[[#This Row],[Exclusion]],'Lookup Values'!$AE$1:$AF$5,2,FALSE),"0")</f>
        <v>0</v>
      </c>
      <c r="CU144" s="127" t="str">
        <f>IFERROR(VLOOKUP(Table22[[#This Row],[Attendance / Absence (&lt;90% PA / &lt;50% SA)]],'Lookup Values'!$AG$1:$AH$4,2,FALSE),"0")</f>
        <v>0</v>
      </c>
      <c r="CV144" s="127" t="str">
        <f>IFERROR(VLOOKUP(Table22[[#This Row],[Multiple School Moves (3+)]],'Lookup Values'!$AI$1:$AJ$3,2,FALSE),"0")</f>
        <v>0</v>
      </c>
      <c r="CW144" s="127" t="str">
        <f>IFERROR(VLOOKUP(Table22[[#This Row],[Pregnancy]],'Lookup Values'!$AK$1:$AL$3,2,FALSE),"0")</f>
        <v>0</v>
      </c>
      <c r="CX144" s="127" t="str">
        <f>IFERROR(VLOOKUP(Table22[[#This Row],[Young Parent]],'Lookup Values'!$AM$1:$AN$3,2,FALSE),"0")</f>
        <v>0</v>
      </c>
      <c r="CY144" s="127" t="str">
        <f>IFERROR(VLOOKUP(Table22[[#This Row],[Young Carer]],'Lookup Values'!$AO$1:$AP$3,2,FALSE),"0")</f>
        <v>0</v>
      </c>
      <c r="CZ144" s="127" t="str">
        <f>IFERROR(VLOOKUP(Table22[[#This Row],[CAMHS Involvement]],'Lookup Values'!$AQ$1:$AR$3,2,FALSE),"0")</f>
        <v>0</v>
      </c>
      <c r="DA144" s="127" t="str">
        <f>IFERROR(VLOOKUP(Table22[[#This Row],[Health Condition]],'Lookup Values'!$AS$1:$AT$3,2,FALSE),"0")</f>
        <v>0</v>
      </c>
      <c r="DB144" s="127" t="str">
        <f>IFERROR(VLOOKUP(Table22[[#This Row],[Substance Misuse ]],'Lookup Values'!$AU$1:$AV$3,2,FALSE),"0")</f>
        <v>0</v>
      </c>
      <c r="DC144" s="127" t="str">
        <f>IFERROR(VLOOKUP(Table22[[#This Row],[YOT supervision]],'Lookup Values'!$AW$1:$AX$3,2,FALSE),"0")</f>
        <v>0</v>
      </c>
      <c r="DD144" s="127" t="str">
        <f>IFERROR(VLOOKUP(Table22[[#This Row],[Previous YOT supervision]],'Lookup Values'!$AY$1:$AZ$3,2,FALSE),"0")</f>
        <v>0</v>
      </c>
      <c r="DE144" s="127" t="str">
        <f>IFERROR(VLOOKUP(Table22[[#This Row],[Custody]],'Lookup Values'!$BA$1:$BB$3,2,FALSE),"0")</f>
        <v>0</v>
      </c>
      <c r="DF144" s="127" t="str">
        <f>IFERROR(VLOOKUP(Table22[[#This Row],[KS2 Eng &amp; Maths Ability Profile HAP/MAP/LAP]],'Lookup Values'!$BC$1:$BD$4,2,FALSE),"0")</f>
        <v>0</v>
      </c>
      <c r="DG144" s="127" t="str">
        <f>IFERROR(VLOOKUP(Table22[[#This Row],[Intended Post 16 Destination]],'Lookup Values'!$BG$1:$BH$12,2,FALSE),"0")</f>
        <v>0</v>
      </c>
      <c r="DH144" s="127" t="str">
        <f>IFERROR(VLOOKUP(Table22[[#This Row],[Application submitted (Y/N or number of applications)]],'Lookup Values'!$BI$1:$BJ$3,2,FALSE),"0")</f>
        <v>0</v>
      </c>
      <c r="DI144" s="127" t="str">
        <f>IFERROR(VLOOKUP(Table22[[#This Row],[Provider Name]],'Lookup Values'!$BK$1:$BL$3,2,FALSE),"0")</f>
        <v>0</v>
      </c>
      <c r="DJ144" s="112"/>
      <c r="DK144" s="127" t="str">
        <f>IFERROR(VLOOKUP(Table22[[#This Row],[Offer received (Y/N)]],'Lookup Values'!$BM$1:$BN$3,2,FALSE),"0")</f>
        <v>0</v>
      </c>
      <c r="DL144" s="127" t="str">
        <f>IFERROR(VLOOKUP(Table22[[#This Row],[Poor Behaviour / Attitude / Motivation]],'Lookup Values'!$BO$1:$BP$4,2,FALSE),"0")</f>
        <v>0</v>
      </c>
      <c r="DM144" s="127" t="str">
        <f>IFERROR(VLOOKUP(Table22[[#This Row],[Other known risk factors (1)]],'Lookup Values'!$BQ$1:$BR$10,2,FALSE),"0")</f>
        <v>0</v>
      </c>
      <c r="DN144" s="128" t="str">
        <f>IFERROR(VLOOKUP(Table22[[#This Row],[Other known risk factors (2)]],'Lookup Values'!$BQ$1:$BR$10,2,FALSE),"0")</f>
        <v>0</v>
      </c>
      <c r="DO144" s="127">
        <f>SUM(Table35[[#This Row],[Gender Score]:[Other known risk factors (2) Score]])</f>
        <v>0</v>
      </c>
      <c r="DP144" s="131" t="str">
        <f>CONCATENATE(Table22[[#This Row],[Generated RONI]],Table22[[#This Row],[School RONI]])</f>
        <v>Very Low</v>
      </c>
      <c r="DQ144" s="106"/>
      <c r="DR144" s="106"/>
      <c r="DS144" s="106"/>
      <c r="DT144" s="106"/>
      <c r="DU144" s="106"/>
      <c r="DV144" s="106"/>
      <c r="DW144" s="106"/>
      <c r="DX144" s="106"/>
      <c r="DY144" s="106"/>
      <c r="DZ144" s="106"/>
      <c r="EA144" s="106"/>
      <c r="EB144" s="106"/>
      <c r="EC144" s="106"/>
      <c r="ED144" s="106"/>
      <c r="EE144" s="106"/>
      <c r="EF144" s="106"/>
      <c r="EG144" s="106"/>
    </row>
    <row r="145" spans="1:137" ht="13" x14ac:dyDescent="0.3">
      <c r="A145" s="118"/>
      <c r="B145" s="126"/>
      <c r="C145" s="119"/>
      <c r="D145" s="119"/>
      <c r="E145" s="119"/>
      <c r="F145" s="119"/>
      <c r="G145" s="119"/>
      <c r="H145" s="120"/>
      <c r="I145" s="101"/>
      <c r="J145" s="121"/>
      <c r="K145" s="101"/>
      <c r="L145" s="101"/>
      <c r="M145" s="121"/>
      <c r="N145" s="120"/>
      <c r="O145" s="121"/>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3"/>
      <c r="AS145" s="123"/>
      <c r="AT145" s="123"/>
      <c r="AU145" s="139" t="str">
        <f>VLOOKUP(Table35[[#This Row],[Risk Rating Score]],'Lookup Values'!$BS$1:$BT$34,2)</f>
        <v>Very Low</v>
      </c>
      <c r="AV145" s="101"/>
      <c r="AW145" s="139" t="str">
        <f>IFERROR(VLOOKUP(Table35[[#This Row],[RONI Match]],'Lookup Values'!$BU$2:$BV$26,2,FALSE),"")</f>
        <v/>
      </c>
      <c r="AX145" s="124"/>
      <c r="AY145" s="101"/>
      <c r="AZ145" s="123"/>
      <c r="BA145" s="119"/>
      <c r="BB145" s="119"/>
      <c r="BC145" s="119"/>
      <c r="BD145" s="119"/>
      <c r="BE145" s="119"/>
      <c r="BF145" s="119"/>
      <c r="BG145" s="119"/>
      <c r="BH145" s="119"/>
      <c r="BI145" s="122"/>
      <c r="BJ145" s="121"/>
      <c r="BK145" s="121"/>
      <c r="BL145" s="122"/>
      <c r="BM145" s="123"/>
      <c r="BN145" s="106"/>
      <c r="BO145" s="106"/>
      <c r="BP145" s="106"/>
      <c r="BQ145" s="106"/>
      <c r="BR145" s="106"/>
      <c r="BS145" s="106"/>
      <c r="BT145" s="106"/>
      <c r="BU145" s="106"/>
      <c r="BV145" s="106"/>
      <c r="BW145" s="106"/>
      <c r="BX145" s="106"/>
      <c r="BY145" s="106"/>
      <c r="BZ145" s="106"/>
      <c r="CA145" s="106"/>
      <c r="CB145" s="106"/>
      <c r="CC145" s="127" t="str">
        <f>IFERROR(VLOOKUP(Table22[[#This Row],[Gender]],'Lookup Values'!$A$1:$B$5,2,FALSE),"0")</f>
        <v>0</v>
      </c>
      <c r="CD145" s="112"/>
      <c r="CE145" s="127" t="str">
        <f>IFERROR(VLOOKUP(Table22[[#This Row],[Year Group]],'Lookup Values'!$C$1:$D$9,2,FALSE),"0")</f>
        <v>0</v>
      </c>
      <c r="CF145" s="127" t="str">
        <f>IFERROR(VLOOKUP(Table22[[#This Row],[School]],'Lookup Values'!$E$1:$E$22,2,FALSE),"0")</f>
        <v>0</v>
      </c>
      <c r="CG145" s="127" t="str">
        <f>IFERROR(VLOOKUP(Table22[[#This Row],[Attending PRU / AP]],'Lookup Values'!$G$1:$H$3,2,FALSE),"0")</f>
        <v>0</v>
      </c>
      <c r="CH145" s="127" t="str">
        <f>IFERROR(VLOOKUP(Table22[[#This Row],[EHE]],'Lookup Values'!$I$1:$J$3,2,FALSE),"0")</f>
        <v>0</v>
      </c>
      <c r="CI145" s="127" t="str">
        <f>IFERROR(VLOOKUP(Table22[[#This Row],[CME]],'Lookup Values'!$K$1:$L$3,2,FALSE),"0")</f>
        <v>0</v>
      </c>
      <c r="CJ145" s="129" t="str">
        <f>IFERROR(VLOOKUP(Table22[[#This Row],[Ethnicity]],'Ethnicity codes'!$H$1:$J$101,3,FALSE),"")</f>
        <v/>
      </c>
      <c r="CK145" s="127" t="str">
        <f>IFERROR(VLOOKUP(Table35[[#This Row],[Ethnicity2]],'Lookup Values'!$M$1:$N$23,2,FALSE),"0")</f>
        <v>0</v>
      </c>
      <c r="CL145" s="127" t="str">
        <f>IFERROR(VLOOKUP(Table35[[#This Row],[Ethnicity2]],'Lookup Values'!$O$1:$P$3,2,FALSE),"0")</f>
        <v>0</v>
      </c>
      <c r="CM145" s="127" t="str">
        <f>IFERROR(VLOOKUP(Table22[[#This Row],[EAL]],'Lookup Values'!$Q$1:$R$3,2,FALSE),"0")</f>
        <v>0</v>
      </c>
      <c r="CN145" s="127" t="str">
        <f>IFERROR(VLOOKUP(Table22[[#This Row],[SEND]],'Lookup Values'!$S$1:$T$6,2,FALSE),"0")</f>
        <v>0</v>
      </c>
      <c r="CO145" s="127" t="str">
        <f>IFERROR(VLOOKUP(Table22[[#This Row],[Pupil Premium]],'Lookup Values'!$U$1:$V$3,2,FALSE),"0")</f>
        <v>0</v>
      </c>
      <c r="CP145" s="127" t="str">
        <f>IFERROR(VLOOKUP(Table22[[#This Row],[LAC / Care Leaver]],'Lookup Values'!$W$1:$X$3,2,FALSE),"0")</f>
        <v>0</v>
      </c>
      <c r="CQ145" s="127" t="str">
        <f>IFERROR(VLOOKUP(Table22[[#This Row],[CP / CIN]],'Lookup Values'!$Y$1:$Z$3,2,FALSE),"0")</f>
        <v>0</v>
      </c>
      <c r="CR145" s="127" t="str">
        <f>IFERROR(VLOOKUP(Table22[[#This Row],[Early Help Referral]],'Lookup Values'!$Y$1:$Z$3,2,FALSE),"0")</f>
        <v>0</v>
      </c>
      <c r="CS145" s="127" t="str">
        <f>IFERROR(VLOOKUP(Table22[[#This Row],[Social Worker]],'Lookup Values'!$Y$1:$Z$3,2,FALSE),"0")</f>
        <v>0</v>
      </c>
      <c r="CT145" s="127" t="str">
        <f>IFERROR(VLOOKUP(Table22[[#This Row],[Exclusion]],'Lookup Values'!$AE$1:$AF$5,2,FALSE),"0")</f>
        <v>0</v>
      </c>
      <c r="CU145" s="127" t="str">
        <f>IFERROR(VLOOKUP(Table22[[#This Row],[Attendance / Absence (&lt;90% PA / &lt;50% SA)]],'Lookup Values'!$AG$1:$AH$4,2,FALSE),"0")</f>
        <v>0</v>
      </c>
      <c r="CV145" s="127" t="str">
        <f>IFERROR(VLOOKUP(Table22[[#This Row],[Multiple School Moves (3+)]],'Lookup Values'!$AI$1:$AJ$3,2,FALSE),"0")</f>
        <v>0</v>
      </c>
      <c r="CW145" s="127" t="str">
        <f>IFERROR(VLOOKUP(Table22[[#This Row],[Pregnancy]],'Lookup Values'!$AK$1:$AL$3,2,FALSE),"0")</f>
        <v>0</v>
      </c>
      <c r="CX145" s="127" t="str">
        <f>IFERROR(VLOOKUP(Table22[[#This Row],[Young Parent]],'Lookup Values'!$AM$1:$AN$3,2,FALSE),"0")</f>
        <v>0</v>
      </c>
      <c r="CY145" s="127" t="str">
        <f>IFERROR(VLOOKUP(Table22[[#This Row],[Young Carer]],'Lookup Values'!$AO$1:$AP$3,2,FALSE),"0")</f>
        <v>0</v>
      </c>
      <c r="CZ145" s="127" t="str">
        <f>IFERROR(VLOOKUP(Table22[[#This Row],[CAMHS Involvement]],'Lookup Values'!$AQ$1:$AR$3,2,FALSE),"0")</f>
        <v>0</v>
      </c>
      <c r="DA145" s="127" t="str">
        <f>IFERROR(VLOOKUP(Table22[[#This Row],[Health Condition]],'Lookup Values'!$AS$1:$AT$3,2,FALSE),"0")</f>
        <v>0</v>
      </c>
      <c r="DB145" s="127" t="str">
        <f>IFERROR(VLOOKUP(Table22[[#This Row],[Substance Misuse ]],'Lookup Values'!$AU$1:$AV$3,2,FALSE),"0")</f>
        <v>0</v>
      </c>
      <c r="DC145" s="127" t="str">
        <f>IFERROR(VLOOKUP(Table22[[#This Row],[YOT supervision]],'Lookup Values'!$AW$1:$AX$3,2,FALSE),"0")</f>
        <v>0</v>
      </c>
      <c r="DD145" s="127" t="str">
        <f>IFERROR(VLOOKUP(Table22[[#This Row],[Previous YOT supervision]],'Lookup Values'!$AY$1:$AZ$3,2,FALSE),"0")</f>
        <v>0</v>
      </c>
      <c r="DE145" s="127" t="str">
        <f>IFERROR(VLOOKUP(Table22[[#This Row],[Custody]],'Lookup Values'!$BA$1:$BB$3,2,FALSE),"0")</f>
        <v>0</v>
      </c>
      <c r="DF145" s="127" t="str">
        <f>IFERROR(VLOOKUP(Table22[[#This Row],[KS2 Eng &amp; Maths Ability Profile HAP/MAP/LAP]],'Lookup Values'!$BC$1:$BD$4,2,FALSE),"0")</f>
        <v>0</v>
      </c>
      <c r="DG145" s="127" t="str">
        <f>IFERROR(VLOOKUP(Table22[[#This Row],[Intended Post 16 Destination]],'Lookup Values'!$BG$1:$BH$12,2,FALSE),"0")</f>
        <v>0</v>
      </c>
      <c r="DH145" s="127" t="str">
        <f>IFERROR(VLOOKUP(Table22[[#This Row],[Application submitted (Y/N or number of applications)]],'Lookup Values'!$BI$1:$BJ$3,2,FALSE),"0")</f>
        <v>0</v>
      </c>
      <c r="DI145" s="127" t="str">
        <f>IFERROR(VLOOKUP(Table22[[#This Row],[Provider Name]],'Lookup Values'!$BK$1:$BL$3,2,FALSE),"0")</f>
        <v>0</v>
      </c>
      <c r="DJ145" s="112"/>
      <c r="DK145" s="127" t="str">
        <f>IFERROR(VLOOKUP(Table22[[#This Row],[Offer received (Y/N)]],'Lookup Values'!$BM$1:$BN$3,2,FALSE),"0")</f>
        <v>0</v>
      </c>
      <c r="DL145" s="127" t="str">
        <f>IFERROR(VLOOKUP(Table22[[#This Row],[Poor Behaviour / Attitude / Motivation]],'Lookup Values'!$BO$1:$BP$4,2,FALSE),"0")</f>
        <v>0</v>
      </c>
      <c r="DM145" s="127" t="str">
        <f>IFERROR(VLOOKUP(Table22[[#This Row],[Other known risk factors (1)]],'Lookup Values'!$BQ$1:$BR$10,2,FALSE),"0")</f>
        <v>0</v>
      </c>
      <c r="DN145" s="128" t="str">
        <f>IFERROR(VLOOKUP(Table22[[#This Row],[Other known risk factors (2)]],'Lookup Values'!$BQ$1:$BR$10,2,FALSE),"0")</f>
        <v>0</v>
      </c>
      <c r="DO145" s="127">
        <f>SUM(Table35[[#This Row],[Gender Score]:[Other known risk factors (2) Score]])</f>
        <v>0</v>
      </c>
      <c r="DP145" s="131" t="str">
        <f>CONCATENATE(Table22[[#This Row],[Generated RONI]],Table22[[#This Row],[School RONI]])</f>
        <v>Very Low</v>
      </c>
      <c r="DQ145" s="106"/>
      <c r="DR145" s="106"/>
      <c r="DS145" s="106"/>
      <c r="DT145" s="106"/>
      <c r="DU145" s="106"/>
      <c r="DV145" s="106"/>
      <c r="DW145" s="106"/>
      <c r="DX145" s="106"/>
      <c r="DY145" s="106"/>
      <c r="DZ145" s="106"/>
      <c r="EA145" s="106"/>
      <c r="EB145" s="106"/>
      <c r="EC145" s="106"/>
      <c r="ED145" s="106"/>
      <c r="EE145" s="106"/>
      <c r="EF145" s="106"/>
      <c r="EG145" s="106"/>
    </row>
    <row r="146" spans="1:137" ht="13" x14ac:dyDescent="0.3">
      <c r="A146" s="118"/>
      <c r="B146" s="126"/>
      <c r="C146" s="119"/>
      <c r="D146" s="119"/>
      <c r="E146" s="119"/>
      <c r="F146" s="119"/>
      <c r="G146" s="119"/>
      <c r="H146" s="120"/>
      <c r="I146" s="101"/>
      <c r="J146" s="121"/>
      <c r="K146" s="101"/>
      <c r="L146" s="101"/>
      <c r="M146" s="121"/>
      <c r="N146" s="120"/>
      <c r="O146" s="121"/>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3"/>
      <c r="AS146" s="123"/>
      <c r="AT146" s="123"/>
      <c r="AU146" s="139" t="str">
        <f>VLOOKUP(Table35[[#This Row],[Risk Rating Score]],'Lookup Values'!$BS$1:$BT$34,2)</f>
        <v>Very Low</v>
      </c>
      <c r="AV146" s="101"/>
      <c r="AW146" s="139" t="str">
        <f>IFERROR(VLOOKUP(Table35[[#This Row],[RONI Match]],'Lookup Values'!$BU$2:$BV$26,2,FALSE),"")</f>
        <v/>
      </c>
      <c r="AX146" s="124"/>
      <c r="AY146" s="101"/>
      <c r="AZ146" s="123"/>
      <c r="BA146" s="119"/>
      <c r="BB146" s="119"/>
      <c r="BC146" s="119"/>
      <c r="BD146" s="119"/>
      <c r="BE146" s="119"/>
      <c r="BF146" s="119"/>
      <c r="BG146" s="119"/>
      <c r="BH146" s="119"/>
      <c r="BI146" s="122"/>
      <c r="BJ146" s="121"/>
      <c r="BK146" s="121"/>
      <c r="BL146" s="122"/>
      <c r="BM146" s="123"/>
      <c r="BN146" s="106"/>
      <c r="BO146" s="106"/>
      <c r="BP146" s="106"/>
      <c r="BQ146" s="106"/>
      <c r="BR146" s="106"/>
      <c r="BS146" s="106"/>
      <c r="BT146" s="106"/>
      <c r="BU146" s="106"/>
      <c r="BV146" s="106"/>
      <c r="BW146" s="106"/>
      <c r="BX146" s="106"/>
      <c r="BY146" s="106"/>
      <c r="BZ146" s="106"/>
      <c r="CA146" s="106"/>
      <c r="CB146" s="106"/>
      <c r="CC146" s="127" t="str">
        <f>IFERROR(VLOOKUP(Table22[[#This Row],[Gender]],'Lookup Values'!$A$1:$B$5,2,FALSE),"0")</f>
        <v>0</v>
      </c>
      <c r="CD146" s="112"/>
      <c r="CE146" s="127" t="str">
        <f>IFERROR(VLOOKUP(Table22[[#This Row],[Year Group]],'Lookup Values'!$C$1:$D$9,2,FALSE),"0")</f>
        <v>0</v>
      </c>
      <c r="CF146" s="127" t="str">
        <f>IFERROR(VLOOKUP(Table22[[#This Row],[School]],'Lookup Values'!$E$1:$E$22,2,FALSE),"0")</f>
        <v>0</v>
      </c>
      <c r="CG146" s="127" t="str">
        <f>IFERROR(VLOOKUP(Table22[[#This Row],[Attending PRU / AP]],'Lookup Values'!$G$1:$H$3,2,FALSE),"0")</f>
        <v>0</v>
      </c>
      <c r="CH146" s="127" t="str">
        <f>IFERROR(VLOOKUP(Table22[[#This Row],[EHE]],'Lookup Values'!$I$1:$J$3,2,FALSE),"0")</f>
        <v>0</v>
      </c>
      <c r="CI146" s="127" t="str">
        <f>IFERROR(VLOOKUP(Table22[[#This Row],[CME]],'Lookup Values'!$K$1:$L$3,2,FALSE),"0")</f>
        <v>0</v>
      </c>
      <c r="CJ146" s="129" t="str">
        <f>IFERROR(VLOOKUP(Table22[[#This Row],[Ethnicity]],'Ethnicity codes'!$H$1:$J$101,3,FALSE),"")</f>
        <v/>
      </c>
      <c r="CK146" s="127" t="str">
        <f>IFERROR(VLOOKUP(Table35[[#This Row],[Ethnicity2]],'Lookup Values'!$M$1:$N$23,2,FALSE),"0")</f>
        <v>0</v>
      </c>
      <c r="CL146" s="127" t="str">
        <f>IFERROR(VLOOKUP(Table35[[#This Row],[Ethnicity2]],'Lookup Values'!$O$1:$P$3,2,FALSE),"0")</f>
        <v>0</v>
      </c>
      <c r="CM146" s="127" t="str">
        <f>IFERROR(VLOOKUP(Table22[[#This Row],[EAL]],'Lookup Values'!$Q$1:$R$3,2,FALSE),"0")</f>
        <v>0</v>
      </c>
      <c r="CN146" s="127" t="str">
        <f>IFERROR(VLOOKUP(Table22[[#This Row],[SEND]],'Lookup Values'!$S$1:$T$6,2,FALSE),"0")</f>
        <v>0</v>
      </c>
      <c r="CO146" s="127" t="str">
        <f>IFERROR(VLOOKUP(Table22[[#This Row],[Pupil Premium]],'Lookup Values'!$U$1:$V$3,2,FALSE),"0")</f>
        <v>0</v>
      </c>
      <c r="CP146" s="127" t="str">
        <f>IFERROR(VLOOKUP(Table22[[#This Row],[LAC / Care Leaver]],'Lookup Values'!$W$1:$X$3,2,FALSE),"0")</f>
        <v>0</v>
      </c>
      <c r="CQ146" s="127" t="str">
        <f>IFERROR(VLOOKUP(Table22[[#This Row],[CP / CIN]],'Lookup Values'!$Y$1:$Z$3,2,FALSE),"0")</f>
        <v>0</v>
      </c>
      <c r="CR146" s="127" t="str">
        <f>IFERROR(VLOOKUP(Table22[[#This Row],[Early Help Referral]],'Lookup Values'!$Y$1:$Z$3,2,FALSE),"0")</f>
        <v>0</v>
      </c>
      <c r="CS146" s="127" t="str">
        <f>IFERROR(VLOOKUP(Table22[[#This Row],[Social Worker]],'Lookup Values'!$Y$1:$Z$3,2,FALSE),"0")</f>
        <v>0</v>
      </c>
      <c r="CT146" s="127" t="str">
        <f>IFERROR(VLOOKUP(Table22[[#This Row],[Exclusion]],'Lookup Values'!$AE$1:$AF$5,2,FALSE),"0")</f>
        <v>0</v>
      </c>
      <c r="CU146" s="127" t="str">
        <f>IFERROR(VLOOKUP(Table22[[#This Row],[Attendance / Absence (&lt;90% PA / &lt;50% SA)]],'Lookup Values'!$AG$1:$AH$4,2,FALSE),"0")</f>
        <v>0</v>
      </c>
      <c r="CV146" s="127" t="str">
        <f>IFERROR(VLOOKUP(Table22[[#This Row],[Multiple School Moves (3+)]],'Lookup Values'!$AI$1:$AJ$3,2,FALSE),"0")</f>
        <v>0</v>
      </c>
      <c r="CW146" s="127" t="str">
        <f>IFERROR(VLOOKUP(Table22[[#This Row],[Pregnancy]],'Lookup Values'!$AK$1:$AL$3,2,FALSE),"0")</f>
        <v>0</v>
      </c>
      <c r="CX146" s="127" t="str">
        <f>IFERROR(VLOOKUP(Table22[[#This Row],[Young Parent]],'Lookup Values'!$AM$1:$AN$3,2,FALSE),"0")</f>
        <v>0</v>
      </c>
      <c r="CY146" s="127" t="str">
        <f>IFERROR(VLOOKUP(Table22[[#This Row],[Young Carer]],'Lookup Values'!$AO$1:$AP$3,2,FALSE),"0")</f>
        <v>0</v>
      </c>
      <c r="CZ146" s="127" t="str">
        <f>IFERROR(VLOOKUP(Table22[[#This Row],[CAMHS Involvement]],'Lookup Values'!$AQ$1:$AR$3,2,FALSE),"0")</f>
        <v>0</v>
      </c>
      <c r="DA146" s="127" t="str">
        <f>IFERROR(VLOOKUP(Table22[[#This Row],[Health Condition]],'Lookup Values'!$AS$1:$AT$3,2,FALSE),"0")</f>
        <v>0</v>
      </c>
      <c r="DB146" s="127" t="str">
        <f>IFERROR(VLOOKUP(Table22[[#This Row],[Substance Misuse ]],'Lookup Values'!$AU$1:$AV$3,2,FALSE),"0")</f>
        <v>0</v>
      </c>
      <c r="DC146" s="127" t="str">
        <f>IFERROR(VLOOKUP(Table22[[#This Row],[YOT supervision]],'Lookup Values'!$AW$1:$AX$3,2,FALSE),"0")</f>
        <v>0</v>
      </c>
      <c r="DD146" s="127" t="str">
        <f>IFERROR(VLOOKUP(Table22[[#This Row],[Previous YOT supervision]],'Lookup Values'!$AY$1:$AZ$3,2,FALSE),"0")</f>
        <v>0</v>
      </c>
      <c r="DE146" s="127" t="str">
        <f>IFERROR(VLOOKUP(Table22[[#This Row],[Custody]],'Lookup Values'!$BA$1:$BB$3,2,FALSE),"0")</f>
        <v>0</v>
      </c>
      <c r="DF146" s="127" t="str">
        <f>IFERROR(VLOOKUP(Table22[[#This Row],[KS2 Eng &amp; Maths Ability Profile HAP/MAP/LAP]],'Lookup Values'!$BC$1:$BD$4,2,FALSE),"0")</f>
        <v>0</v>
      </c>
      <c r="DG146" s="127" t="str">
        <f>IFERROR(VLOOKUP(Table22[[#This Row],[Intended Post 16 Destination]],'Lookup Values'!$BG$1:$BH$12,2,FALSE),"0")</f>
        <v>0</v>
      </c>
      <c r="DH146" s="127" t="str">
        <f>IFERROR(VLOOKUP(Table22[[#This Row],[Application submitted (Y/N or number of applications)]],'Lookup Values'!$BI$1:$BJ$3,2,FALSE),"0")</f>
        <v>0</v>
      </c>
      <c r="DI146" s="127" t="str">
        <f>IFERROR(VLOOKUP(Table22[[#This Row],[Provider Name]],'Lookup Values'!$BK$1:$BL$3,2,FALSE),"0")</f>
        <v>0</v>
      </c>
      <c r="DJ146" s="112"/>
      <c r="DK146" s="127" t="str">
        <f>IFERROR(VLOOKUP(Table22[[#This Row],[Offer received (Y/N)]],'Lookup Values'!$BM$1:$BN$3,2,FALSE),"0")</f>
        <v>0</v>
      </c>
      <c r="DL146" s="127" t="str">
        <f>IFERROR(VLOOKUP(Table22[[#This Row],[Poor Behaviour / Attitude / Motivation]],'Lookup Values'!$BO$1:$BP$4,2,FALSE),"0")</f>
        <v>0</v>
      </c>
      <c r="DM146" s="127" t="str">
        <f>IFERROR(VLOOKUP(Table22[[#This Row],[Other known risk factors (1)]],'Lookup Values'!$BQ$1:$BR$10,2,FALSE),"0")</f>
        <v>0</v>
      </c>
      <c r="DN146" s="128" t="str">
        <f>IFERROR(VLOOKUP(Table22[[#This Row],[Other known risk factors (2)]],'Lookup Values'!$BQ$1:$BR$10,2,FALSE),"0")</f>
        <v>0</v>
      </c>
      <c r="DO146" s="127">
        <f>SUM(Table35[[#This Row],[Gender Score]:[Other known risk factors (2) Score]])</f>
        <v>0</v>
      </c>
      <c r="DP146" s="131" t="str">
        <f>CONCATENATE(Table22[[#This Row],[Generated RONI]],Table22[[#This Row],[School RONI]])</f>
        <v>Very Low</v>
      </c>
      <c r="DQ146" s="106"/>
      <c r="DR146" s="106"/>
      <c r="DS146" s="106"/>
      <c r="DT146" s="106"/>
      <c r="DU146" s="106"/>
      <c r="DV146" s="106"/>
      <c r="DW146" s="106"/>
      <c r="DX146" s="106"/>
      <c r="DY146" s="106"/>
      <c r="DZ146" s="106"/>
      <c r="EA146" s="106"/>
      <c r="EB146" s="106"/>
      <c r="EC146" s="106"/>
      <c r="ED146" s="106"/>
      <c r="EE146" s="106"/>
      <c r="EF146" s="106"/>
      <c r="EG146" s="106"/>
    </row>
    <row r="147" spans="1:137" ht="13" x14ac:dyDescent="0.3">
      <c r="A147" s="118"/>
      <c r="B147" s="126"/>
      <c r="C147" s="119"/>
      <c r="D147" s="119"/>
      <c r="E147" s="119"/>
      <c r="F147" s="119"/>
      <c r="G147" s="119"/>
      <c r="H147" s="120"/>
      <c r="I147" s="101"/>
      <c r="J147" s="121"/>
      <c r="K147" s="101"/>
      <c r="L147" s="101"/>
      <c r="M147" s="121"/>
      <c r="N147" s="120"/>
      <c r="O147" s="121"/>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3"/>
      <c r="AS147" s="123"/>
      <c r="AT147" s="123"/>
      <c r="AU147" s="139" t="str">
        <f>VLOOKUP(Table35[[#This Row],[Risk Rating Score]],'Lookup Values'!$BS$1:$BT$34,2)</f>
        <v>Very Low</v>
      </c>
      <c r="AV147" s="101"/>
      <c r="AW147" s="139" t="str">
        <f>IFERROR(VLOOKUP(Table35[[#This Row],[RONI Match]],'Lookup Values'!$BU$2:$BV$26,2,FALSE),"")</f>
        <v/>
      </c>
      <c r="AX147" s="124"/>
      <c r="AY147" s="101"/>
      <c r="AZ147" s="123"/>
      <c r="BA147" s="119"/>
      <c r="BB147" s="119"/>
      <c r="BC147" s="119"/>
      <c r="BD147" s="119"/>
      <c r="BE147" s="119"/>
      <c r="BF147" s="119"/>
      <c r="BG147" s="119"/>
      <c r="BH147" s="119"/>
      <c r="BI147" s="122"/>
      <c r="BJ147" s="121"/>
      <c r="BK147" s="121"/>
      <c r="BL147" s="122"/>
      <c r="BM147" s="123"/>
      <c r="BN147" s="106"/>
      <c r="BO147" s="106"/>
      <c r="BP147" s="106"/>
      <c r="BQ147" s="106"/>
      <c r="BR147" s="106"/>
      <c r="BS147" s="106"/>
      <c r="BT147" s="106"/>
      <c r="BU147" s="106"/>
      <c r="BV147" s="106"/>
      <c r="BW147" s="106"/>
      <c r="BX147" s="106"/>
      <c r="BY147" s="106"/>
      <c r="BZ147" s="106"/>
      <c r="CA147" s="106"/>
      <c r="CB147" s="106"/>
      <c r="CC147" s="127" t="str">
        <f>IFERROR(VLOOKUP(Table22[[#This Row],[Gender]],'Lookup Values'!$A$1:$B$5,2,FALSE),"0")</f>
        <v>0</v>
      </c>
      <c r="CD147" s="112"/>
      <c r="CE147" s="127" t="str">
        <f>IFERROR(VLOOKUP(Table22[[#This Row],[Year Group]],'Lookup Values'!$C$1:$D$9,2,FALSE),"0")</f>
        <v>0</v>
      </c>
      <c r="CF147" s="127" t="str">
        <f>IFERROR(VLOOKUP(Table22[[#This Row],[School]],'Lookup Values'!$E$1:$E$22,2,FALSE),"0")</f>
        <v>0</v>
      </c>
      <c r="CG147" s="127" t="str">
        <f>IFERROR(VLOOKUP(Table22[[#This Row],[Attending PRU / AP]],'Lookup Values'!$G$1:$H$3,2,FALSE),"0")</f>
        <v>0</v>
      </c>
      <c r="CH147" s="127" t="str">
        <f>IFERROR(VLOOKUP(Table22[[#This Row],[EHE]],'Lookup Values'!$I$1:$J$3,2,FALSE),"0")</f>
        <v>0</v>
      </c>
      <c r="CI147" s="127" t="str">
        <f>IFERROR(VLOOKUP(Table22[[#This Row],[CME]],'Lookup Values'!$K$1:$L$3,2,FALSE),"0")</f>
        <v>0</v>
      </c>
      <c r="CJ147" s="129" t="str">
        <f>IFERROR(VLOOKUP(Table22[[#This Row],[Ethnicity]],'Ethnicity codes'!$H$1:$J$101,3,FALSE),"")</f>
        <v/>
      </c>
      <c r="CK147" s="127" t="str">
        <f>IFERROR(VLOOKUP(Table35[[#This Row],[Ethnicity2]],'Lookup Values'!$M$1:$N$23,2,FALSE),"0")</f>
        <v>0</v>
      </c>
      <c r="CL147" s="127" t="str">
        <f>IFERROR(VLOOKUP(Table35[[#This Row],[Ethnicity2]],'Lookup Values'!$O$1:$P$3,2,FALSE),"0")</f>
        <v>0</v>
      </c>
      <c r="CM147" s="127" t="str">
        <f>IFERROR(VLOOKUP(Table22[[#This Row],[EAL]],'Lookup Values'!$Q$1:$R$3,2,FALSE),"0")</f>
        <v>0</v>
      </c>
      <c r="CN147" s="127" t="str">
        <f>IFERROR(VLOOKUP(Table22[[#This Row],[SEND]],'Lookup Values'!$S$1:$T$6,2,FALSE),"0")</f>
        <v>0</v>
      </c>
      <c r="CO147" s="127" t="str">
        <f>IFERROR(VLOOKUP(Table22[[#This Row],[Pupil Premium]],'Lookup Values'!$U$1:$V$3,2,FALSE),"0")</f>
        <v>0</v>
      </c>
      <c r="CP147" s="127" t="str">
        <f>IFERROR(VLOOKUP(Table22[[#This Row],[LAC / Care Leaver]],'Lookup Values'!$W$1:$X$3,2,FALSE),"0")</f>
        <v>0</v>
      </c>
      <c r="CQ147" s="127" t="str">
        <f>IFERROR(VLOOKUP(Table22[[#This Row],[CP / CIN]],'Lookup Values'!$Y$1:$Z$3,2,FALSE),"0")</f>
        <v>0</v>
      </c>
      <c r="CR147" s="127" t="str">
        <f>IFERROR(VLOOKUP(Table22[[#This Row],[Early Help Referral]],'Lookup Values'!$Y$1:$Z$3,2,FALSE),"0")</f>
        <v>0</v>
      </c>
      <c r="CS147" s="127" t="str">
        <f>IFERROR(VLOOKUP(Table22[[#This Row],[Social Worker]],'Lookup Values'!$Y$1:$Z$3,2,FALSE),"0")</f>
        <v>0</v>
      </c>
      <c r="CT147" s="127" t="str">
        <f>IFERROR(VLOOKUP(Table22[[#This Row],[Exclusion]],'Lookup Values'!$AE$1:$AF$5,2,FALSE),"0")</f>
        <v>0</v>
      </c>
      <c r="CU147" s="127" t="str">
        <f>IFERROR(VLOOKUP(Table22[[#This Row],[Attendance / Absence (&lt;90% PA / &lt;50% SA)]],'Lookup Values'!$AG$1:$AH$4,2,FALSE),"0")</f>
        <v>0</v>
      </c>
      <c r="CV147" s="127" t="str">
        <f>IFERROR(VLOOKUP(Table22[[#This Row],[Multiple School Moves (3+)]],'Lookup Values'!$AI$1:$AJ$3,2,FALSE),"0")</f>
        <v>0</v>
      </c>
      <c r="CW147" s="127" t="str">
        <f>IFERROR(VLOOKUP(Table22[[#This Row],[Pregnancy]],'Lookup Values'!$AK$1:$AL$3,2,FALSE),"0")</f>
        <v>0</v>
      </c>
      <c r="CX147" s="127" t="str">
        <f>IFERROR(VLOOKUP(Table22[[#This Row],[Young Parent]],'Lookup Values'!$AM$1:$AN$3,2,FALSE),"0")</f>
        <v>0</v>
      </c>
      <c r="CY147" s="127" t="str">
        <f>IFERROR(VLOOKUP(Table22[[#This Row],[Young Carer]],'Lookup Values'!$AO$1:$AP$3,2,FALSE),"0")</f>
        <v>0</v>
      </c>
      <c r="CZ147" s="127" t="str">
        <f>IFERROR(VLOOKUP(Table22[[#This Row],[CAMHS Involvement]],'Lookup Values'!$AQ$1:$AR$3,2,FALSE),"0")</f>
        <v>0</v>
      </c>
      <c r="DA147" s="127" t="str">
        <f>IFERROR(VLOOKUP(Table22[[#This Row],[Health Condition]],'Lookup Values'!$AS$1:$AT$3,2,FALSE),"0")</f>
        <v>0</v>
      </c>
      <c r="DB147" s="127" t="str">
        <f>IFERROR(VLOOKUP(Table22[[#This Row],[Substance Misuse ]],'Lookup Values'!$AU$1:$AV$3,2,FALSE),"0")</f>
        <v>0</v>
      </c>
      <c r="DC147" s="127" t="str">
        <f>IFERROR(VLOOKUP(Table22[[#This Row],[YOT supervision]],'Lookup Values'!$AW$1:$AX$3,2,FALSE),"0")</f>
        <v>0</v>
      </c>
      <c r="DD147" s="127" t="str">
        <f>IFERROR(VLOOKUP(Table22[[#This Row],[Previous YOT supervision]],'Lookup Values'!$AY$1:$AZ$3,2,FALSE),"0")</f>
        <v>0</v>
      </c>
      <c r="DE147" s="127" t="str">
        <f>IFERROR(VLOOKUP(Table22[[#This Row],[Custody]],'Lookup Values'!$BA$1:$BB$3,2,FALSE),"0")</f>
        <v>0</v>
      </c>
      <c r="DF147" s="127" t="str">
        <f>IFERROR(VLOOKUP(Table22[[#This Row],[KS2 Eng &amp; Maths Ability Profile HAP/MAP/LAP]],'Lookup Values'!$BC$1:$BD$4,2,FALSE),"0")</f>
        <v>0</v>
      </c>
      <c r="DG147" s="127" t="str">
        <f>IFERROR(VLOOKUP(Table22[[#This Row],[Intended Post 16 Destination]],'Lookup Values'!$BG$1:$BH$12,2,FALSE),"0")</f>
        <v>0</v>
      </c>
      <c r="DH147" s="127" t="str">
        <f>IFERROR(VLOOKUP(Table22[[#This Row],[Application submitted (Y/N or number of applications)]],'Lookup Values'!$BI$1:$BJ$3,2,FALSE),"0")</f>
        <v>0</v>
      </c>
      <c r="DI147" s="127" t="str">
        <f>IFERROR(VLOOKUP(Table22[[#This Row],[Provider Name]],'Lookup Values'!$BK$1:$BL$3,2,FALSE),"0")</f>
        <v>0</v>
      </c>
      <c r="DJ147" s="112"/>
      <c r="DK147" s="127" t="str">
        <f>IFERROR(VLOOKUP(Table22[[#This Row],[Offer received (Y/N)]],'Lookup Values'!$BM$1:$BN$3,2,FALSE),"0")</f>
        <v>0</v>
      </c>
      <c r="DL147" s="127" t="str">
        <f>IFERROR(VLOOKUP(Table22[[#This Row],[Poor Behaviour / Attitude / Motivation]],'Lookup Values'!$BO$1:$BP$4,2,FALSE),"0")</f>
        <v>0</v>
      </c>
      <c r="DM147" s="127" t="str">
        <f>IFERROR(VLOOKUP(Table22[[#This Row],[Other known risk factors (1)]],'Lookup Values'!$BQ$1:$BR$10,2,FALSE),"0")</f>
        <v>0</v>
      </c>
      <c r="DN147" s="128" t="str">
        <f>IFERROR(VLOOKUP(Table22[[#This Row],[Other known risk factors (2)]],'Lookup Values'!$BQ$1:$BR$10,2,FALSE),"0")</f>
        <v>0</v>
      </c>
      <c r="DO147" s="127">
        <f>SUM(Table35[[#This Row],[Gender Score]:[Other known risk factors (2) Score]])</f>
        <v>0</v>
      </c>
      <c r="DP147" s="131" t="str">
        <f>CONCATENATE(Table22[[#This Row],[Generated RONI]],Table22[[#This Row],[School RONI]])</f>
        <v>Very Low</v>
      </c>
      <c r="DQ147" s="106"/>
      <c r="DR147" s="106"/>
      <c r="DS147" s="106"/>
      <c r="DT147" s="106"/>
      <c r="DU147" s="106"/>
      <c r="DV147" s="106"/>
      <c r="DW147" s="106"/>
      <c r="DX147" s="106"/>
      <c r="DY147" s="106"/>
      <c r="DZ147" s="106"/>
      <c r="EA147" s="106"/>
      <c r="EB147" s="106"/>
      <c r="EC147" s="106"/>
      <c r="ED147" s="106"/>
      <c r="EE147" s="106"/>
      <c r="EF147" s="106"/>
      <c r="EG147" s="106"/>
    </row>
    <row r="148" spans="1:137" ht="13" x14ac:dyDescent="0.3">
      <c r="A148" s="118"/>
      <c r="B148" s="126"/>
      <c r="C148" s="119"/>
      <c r="D148" s="119"/>
      <c r="E148" s="119"/>
      <c r="F148" s="119"/>
      <c r="G148" s="119"/>
      <c r="H148" s="120"/>
      <c r="I148" s="101"/>
      <c r="J148" s="121"/>
      <c r="K148" s="101"/>
      <c r="L148" s="101"/>
      <c r="M148" s="121"/>
      <c r="N148" s="120"/>
      <c r="O148" s="121"/>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3"/>
      <c r="AS148" s="123"/>
      <c r="AT148" s="123"/>
      <c r="AU148" s="139" t="str">
        <f>VLOOKUP(Table35[[#This Row],[Risk Rating Score]],'Lookup Values'!$BS$1:$BT$34,2)</f>
        <v>Very Low</v>
      </c>
      <c r="AV148" s="101"/>
      <c r="AW148" s="139" t="str">
        <f>IFERROR(VLOOKUP(Table35[[#This Row],[RONI Match]],'Lookup Values'!$BU$2:$BV$26,2,FALSE),"")</f>
        <v/>
      </c>
      <c r="AX148" s="124"/>
      <c r="AY148" s="101"/>
      <c r="AZ148" s="123"/>
      <c r="BA148" s="119"/>
      <c r="BB148" s="119"/>
      <c r="BC148" s="119"/>
      <c r="BD148" s="119"/>
      <c r="BE148" s="119"/>
      <c r="BF148" s="119"/>
      <c r="BG148" s="119"/>
      <c r="BH148" s="119"/>
      <c r="BI148" s="122"/>
      <c r="BJ148" s="121"/>
      <c r="BK148" s="121"/>
      <c r="BL148" s="122"/>
      <c r="BM148" s="123"/>
      <c r="BN148" s="106"/>
      <c r="BO148" s="106"/>
      <c r="BP148" s="106"/>
      <c r="BQ148" s="106"/>
      <c r="BR148" s="106"/>
      <c r="BS148" s="106"/>
      <c r="BT148" s="106"/>
      <c r="BU148" s="106"/>
      <c r="BV148" s="106"/>
      <c r="BW148" s="106"/>
      <c r="BX148" s="106"/>
      <c r="BY148" s="106"/>
      <c r="BZ148" s="106"/>
      <c r="CA148" s="106"/>
      <c r="CB148" s="106"/>
      <c r="CC148" s="127" t="str">
        <f>IFERROR(VLOOKUP(Table22[[#This Row],[Gender]],'Lookup Values'!$A$1:$B$5,2,FALSE),"0")</f>
        <v>0</v>
      </c>
      <c r="CD148" s="112"/>
      <c r="CE148" s="127" t="str">
        <f>IFERROR(VLOOKUP(Table22[[#This Row],[Year Group]],'Lookup Values'!$C$1:$D$9,2,FALSE),"0")</f>
        <v>0</v>
      </c>
      <c r="CF148" s="127" t="str">
        <f>IFERROR(VLOOKUP(Table22[[#This Row],[School]],'Lookup Values'!$E$1:$E$22,2,FALSE),"0")</f>
        <v>0</v>
      </c>
      <c r="CG148" s="127" t="str">
        <f>IFERROR(VLOOKUP(Table22[[#This Row],[Attending PRU / AP]],'Lookup Values'!$G$1:$H$3,2,FALSE),"0")</f>
        <v>0</v>
      </c>
      <c r="CH148" s="127" t="str">
        <f>IFERROR(VLOOKUP(Table22[[#This Row],[EHE]],'Lookup Values'!$I$1:$J$3,2,FALSE),"0")</f>
        <v>0</v>
      </c>
      <c r="CI148" s="127" t="str">
        <f>IFERROR(VLOOKUP(Table22[[#This Row],[CME]],'Lookup Values'!$K$1:$L$3,2,FALSE),"0")</f>
        <v>0</v>
      </c>
      <c r="CJ148" s="129" t="str">
        <f>IFERROR(VLOOKUP(Table22[[#This Row],[Ethnicity]],'Ethnicity codes'!$H$1:$J$101,3,FALSE),"")</f>
        <v/>
      </c>
      <c r="CK148" s="127" t="str">
        <f>IFERROR(VLOOKUP(Table35[[#This Row],[Ethnicity2]],'Lookup Values'!$M$1:$N$23,2,FALSE),"0")</f>
        <v>0</v>
      </c>
      <c r="CL148" s="127" t="str">
        <f>IFERROR(VLOOKUP(Table35[[#This Row],[Ethnicity2]],'Lookup Values'!$O$1:$P$3,2,FALSE),"0")</f>
        <v>0</v>
      </c>
      <c r="CM148" s="127" t="str">
        <f>IFERROR(VLOOKUP(Table22[[#This Row],[EAL]],'Lookup Values'!$Q$1:$R$3,2,FALSE),"0")</f>
        <v>0</v>
      </c>
      <c r="CN148" s="127" t="str">
        <f>IFERROR(VLOOKUP(Table22[[#This Row],[SEND]],'Lookup Values'!$S$1:$T$6,2,FALSE),"0")</f>
        <v>0</v>
      </c>
      <c r="CO148" s="127" t="str">
        <f>IFERROR(VLOOKUP(Table22[[#This Row],[Pupil Premium]],'Lookup Values'!$U$1:$V$3,2,FALSE),"0")</f>
        <v>0</v>
      </c>
      <c r="CP148" s="127" t="str">
        <f>IFERROR(VLOOKUP(Table22[[#This Row],[LAC / Care Leaver]],'Lookup Values'!$W$1:$X$3,2,FALSE),"0")</f>
        <v>0</v>
      </c>
      <c r="CQ148" s="127" t="str">
        <f>IFERROR(VLOOKUP(Table22[[#This Row],[CP / CIN]],'Lookup Values'!$Y$1:$Z$3,2,FALSE),"0")</f>
        <v>0</v>
      </c>
      <c r="CR148" s="127" t="str">
        <f>IFERROR(VLOOKUP(Table22[[#This Row],[Early Help Referral]],'Lookup Values'!$Y$1:$Z$3,2,FALSE),"0")</f>
        <v>0</v>
      </c>
      <c r="CS148" s="127" t="str">
        <f>IFERROR(VLOOKUP(Table22[[#This Row],[Social Worker]],'Lookup Values'!$Y$1:$Z$3,2,FALSE),"0")</f>
        <v>0</v>
      </c>
      <c r="CT148" s="127" t="str">
        <f>IFERROR(VLOOKUP(Table22[[#This Row],[Exclusion]],'Lookup Values'!$AE$1:$AF$5,2,FALSE),"0")</f>
        <v>0</v>
      </c>
      <c r="CU148" s="127" t="str">
        <f>IFERROR(VLOOKUP(Table22[[#This Row],[Attendance / Absence (&lt;90% PA / &lt;50% SA)]],'Lookup Values'!$AG$1:$AH$4,2,FALSE),"0")</f>
        <v>0</v>
      </c>
      <c r="CV148" s="127" t="str">
        <f>IFERROR(VLOOKUP(Table22[[#This Row],[Multiple School Moves (3+)]],'Lookup Values'!$AI$1:$AJ$3,2,FALSE),"0")</f>
        <v>0</v>
      </c>
      <c r="CW148" s="127" t="str">
        <f>IFERROR(VLOOKUP(Table22[[#This Row],[Pregnancy]],'Lookup Values'!$AK$1:$AL$3,2,FALSE),"0")</f>
        <v>0</v>
      </c>
      <c r="CX148" s="127" t="str">
        <f>IFERROR(VLOOKUP(Table22[[#This Row],[Young Parent]],'Lookup Values'!$AM$1:$AN$3,2,FALSE),"0")</f>
        <v>0</v>
      </c>
      <c r="CY148" s="127" t="str">
        <f>IFERROR(VLOOKUP(Table22[[#This Row],[Young Carer]],'Lookup Values'!$AO$1:$AP$3,2,FALSE),"0")</f>
        <v>0</v>
      </c>
      <c r="CZ148" s="127" t="str">
        <f>IFERROR(VLOOKUP(Table22[[#This Row],[CAMHS Involvement]],'Lookup Values'!$AQ$1:$AR$3,2,FALSE),"0")</f>
        <v>0</v>
      </c>
      <c r="DA148" s="127" t="str">
        <f>IFERROR(VLOOKUP(Table22[[#This Row],[Health Condition]],'Lookup Values'!$AS$1:$AT$3,2,FALSE),"0")</f>
        <v>0</v>
      </c>
      <c r="DB148" s="127" t="str">
        <f>IFERROR(VLOOKUP(Table22[[#This Row],[Substance Misuse ]],'Lookup Values'!$AU$1:$AV$3,2,FALSE),"0")</f>
        <v>0</v>
      </c>
      <c r="DC148" s="127" t="str">
        <f>IFERROR(VLOOKUP(Table22[[#This Row],[YOT supervision]],'Lookup Values'!$AW$1:$AX$3,2,FALSE),"0")</f>
        <v>0</v>
      </c>
      <c r="DD148" s="127" t="str">
        <f>IFERROR(VLOOKUP(Table22[[#This Row],[Previous YOT supervision]],'Lookup Values'!$AY$1:$AZ$3,2,FALSE),"0")</f>
        <v>0</v>
      </c>
      <c r="DE148" s="127" t="str">
        <f>IFERROR(VLOOKUP(Table22[[#This Row],[Custody]],'Lookup Values'!$BA$1:$BB$3,2,FALSE),"0")</f>
        <v>0</v>
      </c>
      <c r="DF148" s="127" t="str">
        <f>IFERROR(VLOOKUP(Table22[[#This Row],[KS2 Eng &amp; Maths Ability Profile HAP/MAP/LAP]],'Lookup Values'!$BC$1:$BD$4,2,FALSE),"0")</f>
        <v>0</v>
      </c>
      <c r="DG148" s="127" t="str">
        <f>IFERROR(VLOOKUP(Table22[[#This Row],[Intended Post 16 Destination]],'Lookup Values'!$BG$1:$BH$12,2,FALSE),"0")</f>
        <v>0</v>
      </c>
      <c r="DH148" s="127" t="str">
        <f>IFERROR(VLOOKUP(Table22[[#This Row],[Application submitted (Y/N or number of applications)]],'Lookup Values'!$BI$1:$BJ$3,2,FALSE),"0")</f>
        <v>0</v>
      </c>
      <c r="DI148" s="127" t="str">
        <f>IFERROR(VLOOKUP(Table22[[#This Row],[Provider Name]],'Lookup Values'!$BK$1:$BL$3,2,FALSE),"0")</f>
        <v>0</v>
      </c>
      <c r="DJ148" s="112"/>
      <c r="DK148" s="127" t="str">
        <f>IFERROR(VLOOKUP(Table22[[#This Row],[Offer received (Y/N)]],'Lookup Values'!$BM$1:$BN$3,2,FALSE),"0")</f>
        <v>0</v>
      </c>
      <c r="DL148" s="127" t="str">
        <f>IFERROR(VLOOKUP(Table22[[#This Row],[Poor Behaviour / Attitude / Motivation]],'Lookup Values'!$BO$1:$BP$4,2,FALSE),"0")</f>
        <v>0</v>
      </c>
      <c r="DM148" s="127" t="str">
        <f>IFERROR(VLOOKUP(Table22[[#This Row],[Other known risk factors (1)]],'Lookup Values'!$BQ$1:$BR$10,2,FALSE),"0")</f>
        <v>0</v>
      </c>
      <c r="DN148" s="128" t="str">
        <f>IFERROR(VLOOKUP(Table22[[#This Row],[Other known risk factors (2)]],'Lookup Values'!$BQ$1:$BR$10,2,FALSE),"0")</f>
        <v>0</v>
      </c>
      <c r="DO148" s="127">
        <f>SUM(Table35[[#This Row],[Gender Score]:[Other known risk factors (2) Score]])</f>
        <v>0</v>
      </c>
      <c r="DP148" s="131" t="str">
        <f>CONCATENATE(Table22[[#This Row],[Generated RONI]],Table22[[#This Row],[School RONI]])</f>
        <v>Very Low</v>
      </c>
      <c r="DQ148" s="106"/>
      <c r="DR148" s="106"/>
      <c r="DS148" s="106"/>
      <c r="DT148" s="106"/>
      <c r="DU148" s="106"/>
      <c r="DV148" s="106"/>
      <c r="DW148" s="106"/>
      <c r="DX148" s="106"/>
      <c r="DY148" s="106"/>
      <c r="DZ148" s="106"/>
      <c r="EA148" s="106"/>
      <c r="EB148" s="106"/>
      <c r="EC148" s="106"/>
      <c r="ED148" s="106"/>
      <c r="EE148" s="106"/>
      <c r="EF148" s="106"/>
      <c r="EG148" s="106"/>
    </row>
    <row r="149" spans="1:137" ht="13" x14ac:dyDescent="0.3">
      <c r="A149" s="118"/>
      <c r="B149" s="126"/>
      <c r="C149" s="119"/>
      <c r="D149" s="119"/>
      <c r="E149" s="119"/>
      <c r="F149" s="119"/>
      <c r="G149" s="119"/>
      <c r="H149" s="120"/>
      <c r="I149" s="101"/>
      <c r="J149" s="121"/>
      <c r="K149" s="101"/>
      <c r="L149" s="101"/>
      <c r="M149" s="121"/>
      <c r="N149" s="120"/>
      <c r="O149" s="121"/>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3"/>
      <c r="AS149" s="123"/>
      <c r="AT149" s="123"/>
      <c r="AU149" s="139" t="str">
        <f>VLOOKUP(Table35[[#This Row],[Risk Rating Score]],'Lookup Values'!$BS$1:$BT$34,2)</f>
        <v>Very Low</v>
      </c>
      <c r="AV149" s="101"/>
      <c r="AW149" s="139" t="str">
        <f>IFERROR(VLOOKUP(Table35[[#This Row],[RONI Match]],'Lookup Values'!$BU$2:$BV$26,2,FALSE),"")</f>
        <v/>
      </c>
      <c r="AX149" s="124"/>
      <c r="AY149" s="101"/>
      <c r="AZ149" s="123"/>
      <c r="BA149" s="119"/>
      <c r="BB149" s="119"/>
      <c r="BC149" s="119"/>
      <c r="BD149" s="119"/>
      <c r="BE149" s="119"/>
      <c r="BF149" s="119"/>
      <c r="BG149" s="119"/>
      <c r="BH149" s="119"/>
      <c r="BI149" s="122"/>
      <c r="BJ149" s="121"/>
      <c r="BK149" s="121"/>
      <c r="BL149" s="122"/>
      <c r="BM149" s="123"/>
      <c r="BN149" s="106"/>
      <c r="BO149" s="106"/>
      <c r="BP149" s="106"/>
      <c r="BQ149" s="106"/>
      <c r="BR149" s="106"/>
      <c r="BS149" s="106"/>
      <c r="BT149" s="106"/>
      <c r="BU149" s="106"/>
      <c r="BV149" s="106"/>
      <c r="BW149" s="106"/>
      <c r="BX149" s="106"/>
      <c r="BY149" s="106"/>
      <c r="BZ149" s="106"/>
      <c r="CA149" s="106"/>
      <c r="CB149" s="106"/>
      <c r="CC149" s="127" t="str">
        <f>IFERROR(VLOOKUP(Table22[[#This Row],[Gender]],'Lookup Values'!$A$1:$B$5,2,FALSE),"0")</f>
        <v>0</v>
      </c>
      <c r="CD149" s="112"/>
      <c r="CE149" s="127" t="str">
        <f>IFERROR(VLOOKUP(Table22[[#This Row],[Year Group]],'Lookup Values'!$C$1:$D$9,2,FALSE),"0")</f>
        <v>0</v>
      </c>
      <c r="CF149" s="127" t="str">
        <f>IFERROR(VLOOKUP(Table22[[#This Row],[School]],'Lookup Values'!$E$1:$E$22,2,FALSE),"0")</f>
        <v>0</v>
      </c>
      <c r="CG149" s="127" t="str">
        <f>IFERROR(VLOOKUP(Table22[[#This Row],[Attending PRU / AP]],'Lookup Values'!$G$1:$H$3,2,FALSE),"0")</f>
        <v>0</v>
      </c>
      <c r="CH149" s="127" t="str">
        <f>IFERROR(VLOOKUP(Table22[[#This Row],[EHE]],'Lookup Values'!$I$1:$J$3,2,FALSE),"0")</f>
        <v>0</v>
      </c>
      <c r="CI149" s="127" t="str">
        <f>IFERROR(VLOOKUP(Table22[[#This Row],[CME]],'Lookup Values'!$K$1:$L$3,2,FALSE),"0")</f>
        <v>0</v>
      </c>
      <c r="CJ149" s="129" t="str">
        <f>IFERROR(VLOOKUP(Table22[[#This Row],[Ethnicity]],'Ethnicity codes'!$H$1:$J$101,3,FALSE),"")</f>
        <v/>
      </c>
      <c r="CK149" s="127" t="str">
        <f>IFERROR(VLOOKUP(Table35[[#This Row],[Ethnicity2]],'Lookup Values'!$M$1:$N$23,2,FALSE),"0")</f>
        <v>0</v>
      </c>
      <c r="CL149" s="127" t="str">
        <f>IFERROR(VLOOKUP(Table35[[#This Row],[Ethnicity2]],'Lookup Values'!$O$1:$P$3,2,FALSE),"0")</f>
        <v>0</v>
      </c>
      <c r="CM149" s="127" t="str">
        <f>IFERROR(VLOOKUP(Table22[[#This Row],[EAL]],'Lookup Values'!$Q$1:$R$3,2,FALSE),"0")</f>
        <v>0</v>
      </c>
      <c r="CN149" s="127" t="str">
        <f>IFERROR(VLOOKUP(Table22[[#This Row],[SEND]],'Lookup Values'!$S$1:$T$6,2,FALSE),"0")</f>
        <v>0</v>
      </c>
      <c r="CO149" s="127" t="str">
        <f>IFERROR(VLOOKUP(Table22[[#This Row],[Pupil Premium]],'Lookup Values'!$U$1:$V$3,2,FALSE),"0")</f>
        <v>0</v>
      </c>
      <c r="CP149" s="127" t="str">
        <f>IFERROR(VLOOKUP(Table22[[#This Row],[LAC / Care Leaver]],'Lookup Values'!$W$1:$X$3,2,FALSE),"0")</f>
        <v>0</v>
      </c>
      <c r="CQ149" s="127" t="str">
        <f>IFERROR(VLOOKUP(Table22[[#This Row],[CP / CIN]],'Lookup Values'!$Y$1:$Z$3,2,FALSE),"0")</f>
        <v>0</v>
      </c>
      <c r="CR149" s="127" t="str">
        <f>IFERROR(VLOOKUP(Table22[[#This Row],[Early Help Referral]],'Lookup Values'!$Y$1:$Z$3,2,FALSE),"0")</f>
        <v>0</v>
      </c>
      <c r="CS149" s="127" t="str">
        <f>IFERROR(VLOOKUP(Table22[[#This Row],[Social Worker]],'Lookup Values'!$Y$1:$Z$3,2,FALSE),"0")</f>
        <v>0</v>
      </c>
      <c r="CT149" s="127" t="str">
        <f>IFERROR(VLOOKUP(Table22[[#This Row],[Exclusion]],'Lookup Values'!$AE$1:$AF$5,2,FALSE),"0")</f>
        <v>0</v>
      </c>
      <c r="CU149" s="127" t="str">
        <f>IFERROR(VLOOKUP(Table22[[#This Row],[Attendance / Absence (&lt;90% PA / &lt;50% SA)]],'Lookup Values'!$AG$1:$AH$4,2,FALSE),"0")</f>
        <v>0</v>
      </c>
      <c r="CV149" s="127" t="str">
        <f>IFERROR(VLOOKUP(Table22[[#This Row],[Multiple School Moves (3+)]],'Lookup Values'!$AI$1:$AJ$3,2,FALSE),"0")</f>
        <v>0</v>
      </c>
      <c r="CW149" s="127" t="str">
        <f>IFERROR(VLOOKUP(Table22[[#This Row],[Pregnancy]],'Lookup Values'!$AK$1:$AL$3,2,FALSE),"0")</f>
        <v>0</v>
      </c>
      <c r="CX149" s="127" t="str">
        <f>IFERROR(VLOOKUP(Table22[[#This Row],[Young Parent]],'Lookup Values'!$AM$1:$AN$3,2,FALSE),"0")</f>
        <v>0</v>
      </c>
      <c r="CY149" s="127" t="str">
        <f>IFERROR(VLOOKUP(Table22[[#This Row],[Young Carer]],'Lookup Values'!$AO$1:$AP$3,2,FALSE),"0")</f>
        <v>0</v>
      </c>
      <c r="CZ149" s="127" t="str">
        <f>IFERROR(VLOOKUP(Table22[[#This Row],[CAMHS Involvement]],'Lookup Values'!$AQ$1:$AR$3,2,FALSE),"0")</f>
        <v>0</v>
      </c>
      <c r="DA149" s="127" t="str">
        <f>IFERROR(VLOOKUP(Table22[[#This Row],[Health Condition]],'Lookup Values'!$AS$1:$AT$3,2,FALSE),"0")</f>
        <v>0</v>
      </c>
      <c r="DB149" s="127" t="str">
        <f>IFERROR(VLOOKUP(Table22[[#This Row],[Substance Misuse ]],'Lookup Values'!$AU$1:$AV$3,2,FALSE),"0")</f>
        <v>0</v>
      </c>
      <c r="DC149" s="127" t="str">
        <f>IFERROR(VLOOKUP(Table22[[#This Row],[YOT supervision]],'Lookup Values'!$AW$1:$AX$3,2,FALSE),"0")</f>
        <v>0</v>
      </c>
      <c r="DD149" s="127" t="str">
        <f>IFERROR(VLOOKUP(Table22[[#This Row],[Previous YOT supervision]],'Lookup Values'!$AY$1:$AZ$3,2,FALSE),"0")</f>
        <v>0</v>
      </c>
      <c r="DE149" s="127" t="str">
        <f>IFERROR(VLOOKUP(Table22[[#This Row],[Custody]],'Lookup Values'!$BA$1:$BB$3,2,FALSE),"0")</f>
        <v>0</v>
      </c>
      <c r="DF149" s="127" t="str">
        <f>IFERROR(VLOOKUP(Table22[[#This Row],[KS2 Eng &amp; Maths Ability Profile HAP/MAP/LAP]],'Lookup Values'!$BC$1:$BD$4,2,FALSE),"0")</f>
        <v>0</v>
      </c>
      <c r="DG149" s="127" t="str">
        <f>IFERROR(VLOOKUP(Table22[[#This Row],[Intended Post 16 Destination]],'Lookup Values'!$BG$1:$BH$12,2,FALSE),"0")</f>
        <v>0</v>
      </c>
      <c r="DH149" s="127" t="str">
        <f>IFERROR(VLOOKUP(Table22[[#This Row],[Application submitted (Y/N or number of applications)]],'Lookup Values'!$BI$1:$BJ$3,2,FALSE),"0")</f>
        <v>0</v>
      </c>
      <c r="DI149" s="127" t="str">
        <f>IFERROR(VLOOKUP(Table22[[#This Row],[Provider Name]],'Lookup Values'!$BK$1:$BL$3,2,FALSE),"0")</f>
        <v>0</v>
      </c>
      <c r="DJ149" s="112"/>
      <c r="DK149" s="127" t="str">
        <f>IFERROR(VLOOKUP(Table22[[#This Row],[Offer received (Y/N)]],'Lookup Values'!$BM$1:$BN$3,2,FALSE),"0")</f>
        <v>0</v>
      </c>
      <c r="DL149" s="127" t="str">
        <f>IFERROR(VLOOKUP(Table22[[#This Row],[Poor Behaviour / Attitude / Motivation]],'Lookup Values'!$BO$1:$BP$4,2,FALSE),"0")</f>
        <v>0</v>
      </c>
      <c r="DM149" s="127" t="str">
        <f>IFERROR(VLOOKUP(Table22[[#This Row],[Other known risk factors (1)]],'Lookup Values'!$BQ$1:$BR$10,2,FALSE),"0")</f>
        <v>0</v>
      </c>
      <c r="DN149" s="128" t="str">
        <f>IFERROR(VLOOKUP(Table22[[#This Row],[Other known risk factors (2)]],'Lookup Values'!$BQ$1:$BR$10,2,FALSE),"0")</f>
        <v>0</v>
      </c>
      <c r="DO149" s="127">
        <f>SUM(Table35[[#This Row],[Gender Score]:[Other known risk factors (2) Score]])</f>
        <v>0</v>
      </c>
      <c r="DP149" s="131" t="str">
        <f>CONCATENATE(Table22[[#This Row],[Generated RONI]],Table22[[#This Row],[School RONI]])</f>
        <v>Very Low</v>
      </c>
      <c r="DQ149" s="106"/>
      <c r="DR149" s="106"/>
      <c r="DS149" s="106"/>
      <c r="DT149" s="106"/>
      <c r="DU149" s="106"/>
      <c r="DV149" s="106"/>
      <c r="DW149" s="106"/>
      <c r="DX149" s="106"/>
      <c r="DY149" s="106"/>
      <c r="DZ149" s="106"/>
      <c r="EA149" s="106"/>
      <c r="EB149" s="106"/>
      <c r="EC149" s="106"/>
      <c r="ED149" s="106"/>
      <c r="EE149" s="106"/>
      <c r="EF149" s="106"/>
      <c r="EG149" s="106"/>
    </row>
    <row r="150" spans="1:137" ht="13" x14ac:dyDescent="0.3">
      <c r="A150" s="118"/>
      <c r="B150" s="126"/>
      <c r="C150" s="119"/>
      <c r="D150" s="119"/>
      <c r="E150" s="119"/>
      <c r="F150" s="119"/>
      <c r="G150" s="119"/>
      <c r="H150" s="120"/>
      <c r="I150" s="101"/>
      <c r="J150" s="121"/>
      <c r="K150" s="101"/>
      <c r="L150" s="101"/>
      <c r="M150" s="121"/>
      <c r="N150" s="120"/>
      <c r="O150" s="121"/>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3"/>
      <c r="AS150" s="123"/>
      <c r="AT150" s="123"/>
      <c r="AU150" s="139" t="str">
        <f>VLOOKUP(Table35[[#This Row],[Risk Rating Score]],'Lookup Values'!$BS$1:$BT$34,2)</f>
        <v>Very Low</v>
      </c>
      <c r="AV150" s="101"/>
      <c r="AW150" s="139" t="str">
        <f>IFERROR(VLOOKUP(Table35[[#This Row],[RONI Match]],'Lookup Values'!$BU$2:$BV$26,2,FALSE),"")</f>
        <v/>
      </c>
      <c r="AX150" s="124"/>
      <c r="AY150" s="101"/>
      <c r="AZ150" s="123"/>
      <c r="BA150" s="119"/>
      <c r="BB150" s="119"/>
      <c r="BC150" s="119"/>
      <c r="BD150" s="119"/>
      <c r="BE150" s="119"/>
      <c r="BF150" s="119"/>
      <c r="BG150" s="119"/>
      <c r="BH150" s="119"/>
      <c r="BI150" s="122"/>
      <c r="BJ150" s="121"/>
      <c r="BK150" s="121"/>
      <c r="BL150" s="122"/>
      <c r="BM150" s="123"/>
      <c r="BN150" s="106"/>
      <c r="BO150" s="106"/>
      <c r="BP150" s="106"/>
      <c r="BQ150" s="106"/>
      <c r="BR150" s="106"/>
      <c r="BS150" s="106"/>
      <c r="BT150" s="106"/>
      <c r="BU150" s="106"/>
      <c r="BV150" s="106"/>
      <c r="BW150" s="106"/>
      <c r="BX150" s="106"/>
      <c r="BY150" s="106"/>
      <c r="BZ150" s="106"/>
      <c r="CA150" s="106"/>
      <c r="CB150" s="106"/>
      <c r="CC150" s="127" t="str">
        <f>IFERROR(VLOOKUP(Table22[[#This Row],[Gender]],'Lookup Values'!$A$1:$B$5,2,FALSE),"0")</f>
        <v>0</v>
      </c>
      <c r="CD150" s="112"/>
      <c r="CE150" s="127" t="str">
        <f>IFERROR(VLOOKUP(Table22[[#This Row],[Year Group]],'Lookup Values'!$C$1:$D$9,2,FALSE),"0")</f>
        <v>0</v>
      </c>
      <c r="CF150" s="127" t="str">
        <f>IFERROR(VLOOKUP(Table22[[#This Row],[School]],'Lookup Values'!$E$1:$E$22,2,FALSE),"0")</f>
        <v>0</v>
      </c>
      <c r="CG150" s="127" t="str">
        <f>IFERROR(VLOOKUP(Table22[[#This Row],[Attending PRU / AP]],'Lookup Values'!$G$1:$H$3,2,FALSE),"0")</f>
        <v>0</v>
      </c>
      <c r="CH150" s="127" t="str">
        <f>IFERROR(VLOOKUP(Table22[[#This Row],[EHE]],'Lookup Values'!$I$1:$J$3,2,FALSE),"0")</f>
        <v>0</v>
      </c>
      <c r="CI150" s="127" t="str">
        <f>IFERROR(VLOOKUP(Table22[[#This Row],[CME]],'Lookup Values'!$K$1:$L$3,2,FALSE),"0")</f>
        <v>0</v>
      </c>
      <c r="CJ150" s="129" t="str">
        <f>IFERROR(VLOOKUP(Table22[[#This Row],[Ethnicity]],'Ethnicity codes'!$H$1:$J$101,3,FALSE),"")</f>
        <v/>
      </c>
      <c r="CK150" s="127" t="str">
        <f>IFERROR(VLOOKUP(Table35[[#This Row],[Ethnicity2]],'Lookup Values'!$M$1:$N$23,2,FALSE),"0")</f>
        <v>0</v>
      </c>
      <c r="CL150" s="127" t="str">
        <f>IFERROR(VLOOKUP(Table35[[#This Row],[Ethnicity2]],'Lookup Values'!$O$1:$P$3,2,FALSE),"0")</f>
        <v>0</v>
      </c>
      <c r="CM150" s="127" t="str">
        <f>IFERROR(VLOOKUP(Table22[[#This Row],[EAL]],'Lookup Values'!$Q$1:$R$3,2,FALSE),"0")</f>
        <v>0</v>
      </c>
      <c r="CN150" s="127" t="str">
        <f>IFERROR(VLOOKUP(Table22[[#This Row],[SEND]],'Lookup Values'!$S$1:$T$6,2,FALSE),"0")</f>
        <v>0</v>
      </c>
      <c r="CO150" s="127" t="str">
        <f>IFERROR(VLOOKUP(Table22[[#This Row],[Pupil Premium]],'Lookup Values'!$U$1:$V$3,2,FALSE),"0")</f>
        <v>0</v>
      </c>
      <c r="CP150" s="127" t="str">
        <f>IFERROR(VLOOKUP(Table22[[#This Row],[LAC / Care Leaver]],'Lookup Values'!$W$1:$X$3,2,FALSE),"0")</f>
        <v>0</v>
      </c>
      <c r="CQ150" s="127" t="str">
        <f>IFERROR(VLOOKUP(Table22[[#This Row],[CP / CIN]],'Lookup Values'!$Y$1:$Z$3,2,FALSE),"0")</f>
        <v>0</v>
      </c>
      <c r="CR150" s="127" t="str">
        <f>IFERROR(VLOOKUP(Table22[[#This Row],[Early Help Referral]],'Lookup Values'!$Y$1:$Z$3,2,FALSE),"0")</f>
        <v>0</v>
      </c>
      <c r="CS150" s="127" t="str">
        <f>IFERROR(VLOOKUP(Table22[[#This Row],[Social Worker]],'Lookup Values'!$Y$1:$Z$3,2,FALSE),"0")</f>
        <v>0</v>
      </c>
      <c r="CT150" s="127" t="str">
        <f>IFERROR(VLOOKUP(Table22[[#This Row],[Exclusion]],'Lookup Values'!$AE$1:$AF$5,2,FALSE),"0")</f>
        <v>0</v>
      </c>
      <c r="CU150" s="127" t="str">
        <f>IFERROR(VLOOKUP(Table22[[#This Row],[Attendance / Absence (&lt;90% PA / &lt;50% SA)]],'Lookup Values'!$AG$1:$AH$4,2,FALSE),"0")</f>
        <v>0</v>
      </c>
      <c r="CV150" s="127" t="str">
        <f>IFERROR(VLOOKUP(Table22[[#This Row],[Multiple School Moves (3+)]],'Lookup Values'!$AI$1:$AJ$3,2,FALSE),"0")</f>
        <v>0</v>
      </c>
      <c r="CW150" s="127" t="str">
        <f>IFERROR(VLOOKUP(Table22[[#This Row],[Pregnancy]],'Lookup Values'!$AK$1:$AL$3,2,FALSE),"0")</f>
        <v>0</v>
      </c>
      <c r="CX150" s="127" t="str">
        <f>IFERROR(VLOOKUP(Table22[[#This Row],[Young Parent]],'Lookup Values'!$AM$1:$AN$3,2,FALSE),"0")</f>
        <v>0</v>
      </c>
      <c r="CY150" s="127" t="str">
        <f>IFERROR(VLOOKUP(Table22[[#This Row],[Young Carer]],'Lookup Values'!$AO$1:$AP$3,2,FALSE),"0")</f>
        <v>0</v>
      </c>
      <c r="CZ150" s="127" t="str">
        <f>IFERROR(VLOOKUP(Table22[[#This Row],[CAMHS Involvement]],'Lookup Values'!$AQ$1:$AR$3,2,FALSE),"0")</f>
        <v>0</v>
      </c>
      <c r="DA150" s="127" t="str">
        <f>IFERROR(VLOOKUP(Table22[[#This Row],[Health Condition]],'Lookup Values'!$AS$1:$AT$3,2,FALSE),"0")</f>
        <v>0</v>
      </c>
      <c r="DB150" s="127" t="str">
        <f>IFERROR(VLOOKUP(Table22[[#This Row],[Substance Misuse ]],'Lookup Values'!$AU$1:$AV$3,2,FALSE),"0")</f>
        <v>0</v>
      </c>
      <c r="DC150" s="127" t="str">
        <f>IFERROR(VLOOKUP(Table22[[#This Row],[YOT supervision]],'Lookup Values'!$AW$1:$AX$3,2,FALSE),"0")</f>
        <v>0</v>
      </c>
      <c r="DD150" s="127" t="str">
        <f>IFERROR(VLOOKUP(Table22[[#This Row],[Previous YOT supervision]],'Lookup Values'!$AY$1:$AZ$3,2,FALSE),"0")</f>
        <v>0</v>
      </c>
      <c r="DE150" s="127" t="str">
        <f>IFERROR(VLOOKUP(Table22[[#This Row],[Custody]],'Lookup Values'!$BA$1:$BB$3,2,FALSE),"0")</f>
        <v>0</v>
      </c>
      <c r="DF150" s="127" t="str">
        <f>IFERROR(VLOOKUP(Table22[[#This Row],[KS2 Eng &amp; Maths Ability Profile HAP/MAP/LAP]],'Lookup Values'!$BC$1:$BD$4,2,FALSE),"0")</f>
        <v>0</v>
      </c>
      <c r="DG150" s="127" t="str">
        <f>IFERROR(VLOOKUP(Table22[[#This Row],[Intended Post 16 Destination]],'Lookup Values'!$BG$1:$BH$12,2,FALSE),"0")</f>
        <v>0</v>
      </c>
      <c r="DH150" s="127" t="str">
        <f>IFERROR(VLOOKUP(Table22[[#This Row],[Application submitted (Y/N or number of applications)]],'Lookup Values'!$BI$1:$BJ$3,2,FALSE),"0")</f>
        <v>0</v>
      </c>
      <c r="DI150" s="127" t="str">
        <f>IFERROR(VLOOKUP(Table22[[#This Row],[Provider Name]],'Lookup Values'!$BK$1:$BL$3,2,FALSE),"0")</f>
        <v>0</v>
      </c>
      <c r="DJ150" s="112"/>
      <c r="DK150" s="127" t="str">
        <f>IFERROR(VLOOKUP(Table22[[#This Row],[Offer received (Y/N)]],'Lookup Values'!$BM$1:$BN$3,2,FALSE),"0")</f>
        <v>0</v>
      </c>
      <c r="DL150" s="127" t="str">
        <f>IFERROR(VLOOKUP(Table22[[#This Row],[Poor Behaviour / Attitude / Motivation]],'Lookup Values'!$BO$1:$BP$4,2,FALSE),"0")</f>
        <v>0</v>
      </c>
      <c r="DM150" s="127" t="str">
        <f>IFERROR(VLOOKUP(Table22[[#This Row],[Other known risk factors (1)]],'Lookup Values'!$BQ$1:$BR$10,2,FALSE),"0")</f>
        <v>0</v>
      </c>
      <c r="DN150" s="128" t="str">
        <f>IFERROR(VLOOKUP(Table22[[#This Row],[Other known risk factors (2)]],'Lookup Values'!$BQ$1:$BR$10,2,FALSE),"0")</f>
        <v>0</v>
      </c>
      <c r="DO150" s="127">
        <f>SUM(Table35[[#This Row],[Gender Score]:[Other known risk factors (2) Score]])</f>
        <v>0</v>
      </c>
      <c r="DP150" s="131" t="str">
        <f>CONCATENATE(Table22[[#This Row],[Generated RONI]],Table22[[#This Row],[School RONI]])</f>
        <v>Very Low</v>
      </c>
      <c r="DQ150" s="106"/>
      <c r="DR150" s="106"/>
      <c r="DS150" s="106"/>
      <c r="DT150" s="106"/>
      <c r="DU150" s="106"/>
      <c r="DV150" s="106"/>
      <c r="DW150" s="106"/>
      <c r="DX150" s="106"/>
      <c r="DY150" s="106"/>
      <c r="DZ150" s="106"/>
      <c r="EA150" s="106"/>
      <c r="EB150" s="106"/>
      <c r="EC150" s="106"/>
      <c r="ED150" s="106"/>
      <c r="EE150" s="106"/>
      <c r="EF150" s="106"/>
      <c r="EG150" s="106"/>
    </row>
    <row r="151" spans="1:137" ht="13" x14ac:dyDescent="0.3">
      <c r="A151" s="118"/>
      <c r="B151" s="126"/>
      <c r="C151" s="119"/>
      <c r="D151" s="119"/>
      <c r="E151" s="119"/>
      <c r="F151" s="119"/>
      <c r="G151" s="119"/>
      <c r="H151" s="120"/>
      <c r="I151" s="101"/>
      <c r="J151" s="121"/>
      <c r="K151" s="101"/>
      <c r="L151" s="101"/>
      <c r="M151" s="121"/>
      <c r="N151" s="120"/>
      <c r="O151" s="121"/>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3"/>
      <c r="AS151" s="123"/>
      <c r="AT151" s="123"/>
      <c r="AU151" s="139" t="str">
        <f>VLOOKUP(Table35[[#This Row],[Risk Rating Score]],'Lookup Values'!$BS$1:$BT$34,2)</f>
        <v>Very Low</v>
      </c>
      <c r="AV151" s="101"/>
      <c r="AW151" s="139" t="str">
        <f>IFERROR(VLOOKUP(Table35[[#This Row],[RONI Match]],'Lookup Values'!$BU$2:$BV$26,2,FALSE),"")</f>
        <v/>
      </c>
      <c r="AX151" s="124"/>
      <c r="AY151" s="101"/>
      <c r="AZ151" s="123"/>
      <c r="BA151" s="119"/>
      <c r="BB151" s="119"/>
      <c r="BC151" s="119"/>
      <c r="BD151" s="119"/>
      <c r="BE151" s="119"/>
      <c r="BF151" s="119"/>
      <c r="BG151" s="119"/>
      <c r="BH151" s="119"/>
      <c r="BI151" s="122"/>
      <c r="BJ151" s="121"/>
      <c r="BK151" s="121"/>
      <c r="BL151" s="122"/>
      <c r="BM151" s="123"/>
      <c r="BN151" s="106"/>
      <c r="BO151" s="106"/>
      <c r="BP151" s="106"/>
      <c r="BQ151" s="106"/>
      <c r="BR151" s="106"/>
      <c r="BS151" s="106"/>
      <c r="BT151" s="106"/>
      <c r="BU151" s="106"/>
      <c r="BV151" s="106"/>
      <c r="BW151" s="106"/>
      <c r="BX151" s="106"/>
      <c r="BY151" s="106"/>
      <c r="BZ151" s="106"/>
      <c r="CA151" s="106"/>
      <c r="CB151" s="106"/>
      <c r="CC151" s="127" t="str">
        <f>IFERROR(VLOOKUP(Table22[[#This Row],[Gender]],'Lookup Values'!$A$1:$B$5,2,FALSE),"0")</f>
        <v>0</v>
      </c>
      <c r="CD151" s="112"/>
      <c r="CE151" s="127" t="str">
        <f>IFERROR(VLOOKUP(Table22[[#This Row],[Year Group]],'Lookup Values'!$C$1:$D$9,2,FALSE),"0")</f>
        <v>0</v>
      </c>
      <c r="CF151" s="127" t="str">
        <f>IFERROR(VLOOKUP(Table22[[#This Row],[School]],'Lookup Values'!$E$1:$E$22,2,FALSE),"0")</f>
        <v>0</v>
      </c>
      <c r="CG151" s="127" t="str">
        <f>IFERROR(VLOOKUP(Table22[[#This Row],[Attending PRU / AP]],'Lookup Values'!$G$1:$H$3,2,FALSE),"0")</f>
        <v>0</v>
      </c>
      <c r="CH151" s="127" t="str">
        <f>IFERROR(VLOOKUP(Table22[[#This Row],[EHE]],'Lookup Values'!$I$1:$J$3,2,FALSE),"0")</f>
        <v>0</v>
      </c>
      <c r="CI151" s="127" t="str">
        <f>IFERROR(VLOOKUP(Table22[[#This Row],[CME]],'Lookup Values'!$K$1:$L$3,2,FALSE),"0")</f>
        <v>0</v>
      </c>
      <c r="CJ151" s="129" t="str">
        <f>IFERROR(VLOOKUP(Table22[[#This Row],[Ethnicity]],'Ethnicity codes'!$H$1:$J$101,3,FALSE),"")</f>
        <v/>
      </c>
      <c r="CK151" s="127" t="str">
        <f>IFERROR(VLOOKUP(Table35[[#This Row],[Ethnicity2]],'Lookup Values'!$M$1:$N$23,2,FALSE),"0")</f>
        <v>0</v>
      </c>
      <c r="CL151" s="127" t="str">
        <f>IFERROR(VLOOKUP(Table35[[#This Row],[Ethnicity2]],'Lookup Values'!$O$1:$P$3,2,FALSE),"0")</f>
        <v>0</v>
      </c>
      <c r="CM151" s="127" t="str">
        <f>IFERROR(VLOOKUP(Table22[[#This Row],[EAL]],'Lookup Values'!$Q$1:$R$3,2,FALSE),"0")</f>
        <v>0</v>
      </c>
      <c r="CN151" s="127" t="str">
        <f>IFERROR(VLOOKUP(Table22[[#This Row],[SEND]],'Lookup Values'!$S$1:$T$6,2,FALSE),"0")</f>
        <v>0</v>
      </c>
      <c r="CO151" s="127" t="str">
        <f>IFERROR(VLOOKUP(Table22[[#This Row],[Pupil Premium]],'Lookup Values'!$U$1:$V$3,2,FALSE),"0")</f>
        <v>0</v>
      </c>
      <c r="CP151" s="127" t="str">
        <f>IFERROR(VLOOKUP(Table22[[#This Row],[LAC / Care Leaver]],'Lookup Values'!$W$1:$X$3,2,FALSE),"0")</f>
        <v>0</v>
      </c>
      <c r="CQ151" s="127" t="str">
        <f>IFERROR(VLOOKUP(Table22[[#This Row],[CP / CIN]],'Lookup Values'!$Y$1:$Z$3,2,FALSE),"0")</f>
        <v>0</v>
      </c>
      <c r="CR151" s="127" t="str">
        <f>IFERROR(VLOOKUP(Table22[[#This Row],[Early Help Referral]],'Lookup Values'!$Y$1:$Z$3,2,FALSE),"0")</f>
        <v>0</v>
      </c>
      <c r="CS151" s="127" t="str">
        <f>IFERROR(VLOOKUP(Table22[[#This Row],[Social Worker]],'Lookup Values'!$Y$1:$Z$3,2,FALSE),"0")</f>
        <v>0</v>
      </c>
      <c r="CT151" s="127" t="str">
        <f>IFERROR(VLOOKUP(Table22[[#This Row],[Exclusion]],'Lookup Values'!$AE$1:$AF$5,2,FALSE),"0")</f>
        <v>0</v>
      </c>
      <c r="CU151" s="127" t="str">
        <f>IFERROR(VLOOKUP(Table22[[#This Row],[Attendance / Absence (&lt;90% PA / &lt;50% SA)]],'Lookup Values'!$AG$1:$AH$4,2,FALSE),"0")</f>
        <v>0</v>
      </c>
      <c r="CV151" s="127" t="str">
        <f>IFERROR(VLOOKUP(Table22[[#This Row],[Multiple School Moves (3+)]],'Lookup Values'!$AI$1:$AJ$3,2,FALSE),"0")</f>
        <v>0</v>
      </c>
      <c r="CW151" s="127" t="str">
        <f>IFERROR(VLOOKUP(Table22[[#This Row],[Pregnancy]],'Lookup Values'!$AK$1:$AL$3,2,FALSE),"0")</f>
        <v>0</v>
      </c>
      <c r="CX151" s="127" t="str">
        <f>IFERROR(VLOOKUP(Table22[[#This Row],[Young Parent]],'Lookup Values'!$AM$1:$AN$3,2,FALSE),"0")</f>
        <v>0</v>
      </c>
      <c r="CY151" s="127" t="str">
        <f>IFERROR(VLOOKUP(Table22[[#This Row],[Young Carer]],'Lookup Values'!$AO$1:$AP$3,2,FALSE),"0")</f>
        <v>0</v>
      </c>
      <c r="CZ151" s="127" t="str">
        <f>IFERROR(VLOOKUP(Table22[[#This Row],[CAMHS Involvement]],'Lookup Values'!$AQ$1:$AR$3,2,FALSE),"0")</f>
        <v>0</v>
      </c>
      <c r="DA151" s="127" t="str">
        <f>IFERROR(VLOOKUP(Table22[[#This Row],[Health Condition]],'Lookup Values'!$AS$1:$AT$3,2,FALSE),"0")</f>
        <v>0</v>
      </c>
      <c r="DB151" s="127" t="str">
        <f>IFERROR(VLOOKUP(Table22[[#This Row],[Substance Misuse ]],'Lookup Values'!$AU$1:$AV$3,2,FALSE),"0")</f>
        <v>0</v>
      </c>
      <c r="DC151" s="127" t="str">
        <f>IFERROR(VLOOKUP(Table22[[#This Row],[YOT supervision]],'Lookup Values'!$AW$1:$AX$3,2,FALSE),"0")</f>
        <v>0</v>
      </c>
      <c r="DD151" s="127" t="str">
        <f>IFERROR(VLOOKUP(Table22[[#This Row],[Previous YOT supervision]],'Lookup Values'!$AY$1:$AZ$3,2,FALSE),"0")</f>
        <v>0</v>
      </c>
      <c r="DE151" s="127" t="str">
        <f>IFERROR(VLOOKUP(Table22[[#This Row],[Custody]],'Lookup Values'!$BA$1:$BB$3,2,FALSE),"0")</f>
        <v>0</v>
      </c>
      <c r="DF151" s="127" t="str">
        <f>IFERROR(VLOOKUP(Table22[[#This Row],[KS2 Eng &amp; Maths Ability Profile HAP/MAP/LAP]],'Lookup Values'!$BC$1:$BD$4,2,FALSE),"0")</f>
        <v>0</v>
      </c>
      <c r="DG151" s="127" t="str">
        <f>IFERROR(VLOOKUP(Table22[[#This Row],[Intended Post 16 Destination]],'Lookup Values'!$BG$1:$BH$12,2,FALSE),"0")</f>
        <v>0</v>
      </c>
      <c r="DH151" s="127" t="str">
        <f>IFERROR(VLOOKUP(Table22[[#This Row],[Application submitted (Y/N or number of applications)]],'Lookup Values'!$BI$1:$BJ$3,2,FALSE),"0")</f>
        <v>0</v>
      </c>
      <c r="DI151" s="127" t="str">
        <f>IFERROR(VLOOKUP(Table22[[#This Row],[Provider Name]],'Lookup Values'!$BK$1:$BL$3,2,FALSE),"0")</f>
        <v>0</v>
      </c>
      <c r="DJ151" s="112"/>
      <c r="DK151" s="127" t="str">
        <f>IFERROR(VLOOKUP(Table22[[#This Row],[Offer received (Y/N)]],'Lookup Values'!$BM$1:$BN$3,2,FALSE),"0")</f>
        <v>0</v>
      </c>
      <c r="DL151" s="127" t="str">
        <f>IFERROR(VLOOKUP(Table22[[#This Row],[Poor Behaviour / Attitude / Motivation]],'Lookup Values'!$BO$1:$BP$4,2,FALSE),"0")</f>
        <v>0</v>
      </c>
      <c r="DM151" s="127" t="str">
        <f>IFERROR(VLOOKUP(Table22[[#This Row],[Other known risk factors (1)]],'Lookup Values'!$BQ$1:$BR$10,2,FALSE),"0")</f>
        <v>0</v>
      </c>
      <c r="DN151" s="128" t="str">
        <f>IFERROR(VLOOKUP(Table22[[#This Row],[Other known risk factors (2)]],'Lookup Values'!$BQ$1:$BR$10,2,FALSE),"0")</f>
        <v>0</v>
      </c>
      <c r="DO151" s="127">
        <f>SUM(Table35[[#This Row],[Gender Score]:[Other known risk factors (2) Score]])</f>
        <v>0</v>
      </c>
      <c r="DP151" s="131" t="str">
        <f>CONCATENATE(Table22[[#This Row],[Generated RONI]],Table22[[#This Row],[School RONI]])</f>
        <v>Very Low</v>
      </c>
      <c r="DQ151" s="106"/>
      <c r="DR151" s="106"/>
      <c r="DS151" s="106"/>
      <c r="DT151" s="106"/>
      <c r="DU151" s="106"/>
      <c r="DV151" s="106"/>
      <c r="DW151" s="106"/>
      <c r="DX151" s="106"/>
      <c r="DY151" s="106"/>
      <c r="DZ151" s="106"/>
      <c r="EA151" s="106"/>
      <c r="EB151" s="106"/>
      <c r="EC151" s="106"/>
      <c r="ED151" s="106"/>
      <c r="EE151" s="106"/>
      <c r="EF151" s="106"/>
      <c r="EG151" s="106"/>
    </row>
    <row r="152" spans="1:137" ht="13" x14ac:dyDescent="0.3">
      <c r="A152" s="118"/>
      <c r="B152" s="126"/>
      <c r="C152" s="119"/>
      <c r="D152" s="119"/>
      <c r="E152" s="119"/>
      <c r="F152" s="119"/>
      <c r="G152" s="119"/>
      <c r="H152" s="120"/>
      <c r="I152" s="101"/>
      <c r="J152" s="121"/>
      <c r="K152" s="101"/>
      <c r="L152" s="101"/>
      <c r="M152" s="121"/>
      <c r="N152" s="120"/>
      <c r="O152" s="121"/>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3"/>
      <c r="AS152" s="123"/>
      <c r="AT152" s="123"/>
      <c r="AU152" s="139" t="str">
        <f>VLOOKUP(Table35[[#This Row],[Risk Rating Score]],'Lookup Values'!$BS$1:$BT$34,2)</f>
        <v>Very Low</v>
      </c>
      <c r="AV152" s="101"/>
      <c r="AW152" s="139" t="str">
        <f>IFERROR(VLOOKUP(Table35[[#This Row],[RONI Match]],'Lookup Values'!$BU$2:$BV$26,2,FALSE),"")</f>
        <v/>
      </c>
      <c r="AX152" s="124"/>
      <c r="AY152" s="101"/>
      <c r="AZ152" s="123"/>
      <c r="BA152" s="119"/>
      <c r="BB152" s="119"/>
      <c r="BC152" s="119"/>
      <c r="BD152" s="119"/>
      <c r="BE152" s="119"/>
      <c r="BF152" s="119"/>
      <c r="BG152" s="119"/>
      <c r="BH152" s="119"/>
      <c r="BI152" s="122"/>
      <c r="BJ152" s="121"/>
      <c r="BK152" s="121"/>
      <c r="BL152" s="122"/>
      <c r="BM152" s="123"/>
      <c r="BN152" s="106"/>
      <c r="BO152" s="106"/>
      <c r="BP152" s="106"/>
      <c r="BQ152" s="106"/>
      <c r="BR152" s="106"/>
      <c r="BS152" s="106"/>
      <c r="BT152" s="106"/>
      <c r="BU152" s="106"/>
      <c r="BV152" s="106"/>
      <c r="BW152" s="106"/>
      <c r="BX152" s="106"/>
      <c r="BY152" s="106"/>
      <c r="BZ152" s="106"/>
      <c r="CA152" s="106"/>
      <c r="CB152" s="106"/>
      <c r="CC152" s="127" t="str">
        <f>IFERROR(VLOOKUP(Table22[[#This Row],[Gender]],'Lookup Values'!$A$1:$B$5,2,FALSE),"0")</f>
        <v>0</v>
      </c>
      <c r="CD152" s="112"/>
      <c r="CE152" s="127" t="str">
        <f>IFERROR(VLOOKUP(Table22[[#This Row],[Year Group]],'Lookup Values'!$C$1:$D$9,2,FALSE),"0")</f>
        <v>0</v>
      </c>
      <c r="CF152" s="127" t="str">
        <f>IFERROR(VLOOKUP(Table22[[#This Row],[School]],'Lookup Values'!$E$1:$E$22,2,FALSE),"0")</f>
        <v>0</v>
      </c>
      <c r="CG152" s="127" t="str">
        <f>IFERROR(VLOOKUP(Table22[[#This Row],[Attending PRU / AP]],'Lookup Values'!$G$1:$H$3,2,FALSE),"0")</f>
        <v>0</v>
      </c>
      <c r="CH152" s="127" t="str">
        <f>IFERROR(VLOOKUP(Table22[[#This Row],[EHE]],'Lookup Values'!$I$1:$J$3,2,FALSE),"0")</f>
        <v>0</v>
      </c>
      <c r="CI152" s="127" t="str">
        <f>IFERROR(VLOOKUP(Table22[[#This Row],[CME]],'Lookup Values'!$K$1:$L$3,2,FALSE),"0")</f>
        <v>0</v>
      </c>
      <c r="CJ152" s="129" t="str">
        <f>IFERROR(VLOOKUP(Table22[[#This Row],[Ethnicity]],'Ethnicity codes'!$H$1:$J$101,3,FALSE),"")</f>
        <v/>
      </c>
      <c r="CK152" s="127" t="str">
        <f>IFERROR(VLOOKUP(Table35[[#This Row],[Ethnicity2]],'Lookup Values'!$M$1:$N$23,2,FALSE),"0")</f>
        <v>0</v>
      </c>
      <c r="CL152" s="127" t="str">
        <f>IFERROR(VLOOKUP(Table35[[#This Row],[Ethnicity2]],'Lookup Values'!$O$1:$P$3,2,FALSE),"0")</f>
        <v>0</v>
      </c>
      <c r="CM152" s="127" t="str">
        <f>IFERROR(VLOOKUP(Table22[[#This Row],[EAL]],'Lookup Values'!$Q$1:$R$3,2,FALSE),"0")</f>
        <v>0</v>
      </c>
      <c r="CN152" s="127" t="str">
        <f>IFERROR(VLOOKUP(Table22[[#This Row],[SEND]],'Lookup Values'!$S$1:$T$6,2,FALSE),"0")</f>
        <v>0</v>
      </c>
      <c r="CO152" s="127" t="str">
        <f>IFERROR(VLOOKUP(Table22[[#This Row],[Pupil Premium]],'Lookup Values'!$U$1:$V$3,2,FALSE),"0")</f>
        <v>0</v>
      </c>
      <c r="CP152" s="127" t="str">
        <f>IFERROR(VLOOKUP(Table22[[#This Row],[LAC / Care Leaver]],'Lookup Values'!$W$1:$X$3,2,FALSE),"0")</f>
        <v>0</v>
      </c>
      <c r="CQ152" s="127" t="str">
        <f>IFERROR(VLOOKUP(Table22[[#This Row],[CP / CIN]],'Lookup Values'!$Y$1:$Z$3,2,FALSE),"0")</f>
        <v>0</v>
      </c>
      <c r="CR152" s="127" t="str">
        <f>IFERROR(VLOOKUP(Table22[[#This Row],[Early Help Referral]],'Lookup Values'!$Y$1:$Z$3,2,FALSE),"0")</f>
        <v>0</v>
      </c>
      <c r="CS152" s="127" t="str">
        <f>IFERROR(VLOOKUP(Table22[[#This Row],[Social Worker]],'Lookup Values'!$Y$1:$Z$3,2,FALSE),"0")</f>
        <v>0</v>
      </c>
      <c r="CT152" s="127" t="str">
        <f>IFERROR(VLOOKUP(Table22[[#This Row],[Exclusion]],'Lookup Values'!$AE$1:$AF$5,2,FALSE),"0")</f>
        <v>0</v>
      </c>
      <c r="CU152" s="127" t="str">
        <f>IFERROR(VLOOKUP(Table22[[#This Row],[Attendance / Absence (&lt;90% PA / &lt;50% SA)]],'Lookup Values'!$AG$1:$AH$4,2,FALSE),"0")</f>
        <v>0</v>
      </c>
      <c r="CV152" s="127" t="str">
        <f>IFERROR(VLOOKUP(Table22[[#This Row],[Multiple School Moves (3+)]],'Lookup Values'!$AI$1:$AJ$3,2,FALSE),"0")</f>
        <v>0</v>
      </c>
      <c r="CW152" s="127" t="str">
        <f>IFERROR(VLOOKUP(Table22[[#This Row],[Pregnancy]],'Lookup Values'!$AK$1:$AL$3,2,FALSE),"0")</f>
        <v>0</v>
      </c>
      <c r="CX152" s="127" t="str">
        <f>IFERROR(VLOOKUP(Table22[[#This Row],[Young Parent]],'Lookup Values'!$AM$1:$AN$3,2,FALSE),"0")</f>
        <v>0</v>
      </c>
      <c r="CY152" s="127" t="str">
        <f>IFERROR(VLOOKUP(Table22[[#This Row],[Young Carer]],'Lookup Values'!$AO$1:$AP$3,2,FALSE),"0")</f>
        <v>0</v>
      </c>
      <c r="CZ152" s="127" t="str">
        <f>IFERROR(VLOOKUP(Table22[[#This Row],[CAMHS Involvement]],'Lookup Values'!$AQ$1:$AR$3,2,FALSE),"0")</f>
        <v>0</v>
      </c>
      <c r="DA152" s="127" t="str">
        <f>IFERROR(VLOOKUP(Table22[[#This Row],[Health Condition]],'Lookup Values'!$AS$1:$AT$3,2,FALSE),"0")</f>
        <v>0</v>
      </c>
      <c r="DB152" s="127" t="str">
        <f>IFERROR(VLOOKUP(Table22[[#This Row],[Substance Misuse ]],'Lookup Values'!$AU$1:$AV$3,2,FALSE),"0")</f>
        <v>0</v>
      </c>
      <c r="DC152" s="127" t="str">
        <f>IFERROR(VLOOKUP(Table22[[#This Row],[YOT supervision]],'Lookup Values'!$AW$1:$AX$3,2,FALSE),"0")</f>
        <v>0</v>
      </c>
      <c r="DD152" s="127" t="str">
        <f>IFERROR(VLOOKUP(Table22[[#This Row],[Previous YOT supervision]],'Lookup Values'!$AY$1:$AZ$3,2,FALSE),"0")</f>
        <v>0</v>
      </c>
      <c r="DE152" s="127" t="str">
        <f>IFERROR(VLOOKUP(Table22[[#This Row],[Custody]],'Lookup Values'!$BA$1:$BB$3,2,FALSE),"0")</f>
        <v>0</v>
      </c>
      <c r="DF152" s="127" t="str">
        <f>IFERROR(VLOOKUP(Table22[[#This Row],[KS2 Eng &amp; Maths Ability Profile HAP/MAP/LAP]],'Lookup Values'!$BC$1:$BD$4,2,FALSE),"0")</f>
        <v>0</v>
      </c>
      <c r="DG152" s="127" t="str">
        <f>IFERROR(VLOOKUP(Table22[[#This Row],[Intended Post 16 Destination]],'Lookup Values'!$BG$1:$BH$12,2,FALSE),"0")</f>
        <v>0</v>
      </c>
      <c r="DH152" s="127" t="str">
        <f>IFERROR(VLOOKUP(Table22[[#This Row],[Application submitted (Y/N or number of applications)]],'Lookup Values'!$BI$1:$BJ$3,2,FALSE),"0")</f>
        <v>0</v>
      </c>
      <c r="DI152" s="127" t="str">
        <f>IFERROR(VLOOKUP(Table22[[#This Row],[Provider Name]],'Lookup Values'!$BK$1:$BL$3,2,FALSE),"0")</f>
        <v>0</v>
      </c>
      <c r="DJ152" s="112"/>
      <c r="DK152" s="127" t="str">
        <f>IFERROR(VLOOKUP(Table22[[#This Row],[Offer received (Y/N)]],'Lookup Values'!$BM$1:$BN$3,2,FALSE),"0")</f>
        <v>0</v>
      </c>
      <c r="DL152" s="127" t="str">
        <f>IFERROR(VLOOKUP(Table22[[#This Row],[Poor Behaviour / Attitude / Motivation]],'Lookup Values'!$BO$1:$BP$4,2,FALSE),"0")</f>
        <v>0</v>
      </c>
      <c r="DM152" s="127" t="str">
        <f>IFERROR(VLOOKUP(Table22[[#This Row],[Other known risk factors (1)]],'Lookup Values'!$BQ$1:$BR$10,2,FALSE),"0")</f>
        <v>0</v>
      </c>
      <c r="DN152" s="128" t="str">
        <f>IFERROR(VLOOKUP(Table22[[#This Row],[Other known risk factors (2)]],'Lookup Values'!$BQ$1:$BR$10,2,FALSE),"0")</f>
        <v>0</v>
      </c>
      <c r="DO152" s="127">
        <f>SUM(Table35[[#This Row],[Gender Score]:[Other known risk factors (2) Score]])</f>
        <v>0</v>
      </c>
      <c r="DP152" s="131" t="str">
        <f>CONCATENATE(Table22[[#This Row],[Generated RONI]],Table22[[#This Row],[School RONI]])</f>
        <v>Very Low</v>
      </c>
      <c r="DQ152" s="106"/>
      <c r="DR152" s="106"/>
      <c r="DS152" s="106"/>
      <c r="DT152" s="106"/>
      <c r="DU152" s="106"/>
      <c r="DV152" s="106"/>
      <c r="DW152" s="106"/>
      <c r="DX152" s="106"/>
      <c r="DY152" s="106"/>
      <c r="DZ152" s="106"/>
      <c r="EA152" s="106"/>
      <c r="EB152" s="106"/>
      <c r="EC152" s="106"/>
      <c r="ED152" s="106"/>
      <c r="EE152" s="106"/>
      <c r="EF152" s="106"/>
      <c r="EG152" s="106"/>
    </row>
    <row r="153" spans="1:137" ht="13" x14ac:dyDescent="0.3">
      <c r="A153" s="118"/>
      <c r="B153" s="126"/>
      <c r="C153" s="119"/>
      <c r="D153" s="119"/>
      <c r="E153" s="119"/>
      <c r="F153" s="119"/>
      <c r="G153" s="119"/>
      <c r="H153" s="120"/>
      <c r="I153" s="101"/>
      <c r="J153" s="121"/>
      <c r="K153" s="101"/>
      <c r="L153" s="101"/>
      <c r="M153" s="121"/>
      <c r="N153" s="120"/>
      <c r="O153" s="121"/>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3"/>
      <c r="AS153" s="123"/>
      <c r="AT153" s="123"/>
      <c r="AU153" s="139" t="str">
        <f>VLOOKUP(Table35[[#This Row],[Risk Rating Score]],'Lookup Values'!$BS$1:$BT$34,2)</f>
        <v>Very Low</v>
      </c>
      <c r="AV153" s="101"/>
      <c r="AW153" s="139" t="str">
        <f>IFERROR(VLOOKUP(Table35[[#This Row],[RONI Match]],'Lookup Values'!$BU$2:$BV$26,2,FALSE),"")</f>
        <v/>
      </c>
      <c r="AX153" s="124"/>
      <c r="AY153" s="101"/>
      <c r="AZ153" s="123"/>
      <c r="BA153" s="119"/>
      <c r="BB153" s="119"/>
      <c r="BC153" s="119"/>
      <c r="BD153" s="119"/>
      <c r="BE153" s="119"/>
      <c r="BF153" s="119"/>
      <c r="BG153" s="119"/>
      <c r="BH153" s="119"/>
      <c r="BI153" s="122"/>
      <c r="BJ153" s="121"/>
      <c r="BK153" s="121"/>
      <c r="BL153" s="122"/>
      <c r="BM153" s="123"/>
      <c r="BN153" s="106"/>
      <c r="BO153" s="106"/>
      <c r="BP153" s="106"/>
      <c r="BQ153" s="106"/>
      <c r="BR153" s="106"/>
      <c r="BS153" s="106"/>
      <c r="BT153" s="106"/>
      <c r="BU153" s="106"/>
      <c r="BV153" s="106"/>
      <c r="BW153" s="106"/>
      <c r="BX153" s="106"/>
      <c r="BY153" s="106"/>
      <c r="BZ153" s="106"/>
      <c r="CA153" s="106"/>
      <c r="CB153" s="106"/>
      <c r="CC153" s="127" t="str">
        <f>IFERROR(VLOOKUP(Table22[[#This Row],[Gender]],'Lookup Values'!$A$1:$B$5,2,FALSE),"0")</f>
        <v>0</v>
      </c>
      <c r="CD153" s="112"/>
      <c r="CE153" s="127" t="str">
        <f>IFERROR(VLOOKUP(Table22[[#This Row],[Year Group]],'Lookup Values'!$C$1:$D$9,2,FALSE),"0")</f>
        <v>0</v>
      </c>
      <c r="CF153" s="127" t="str">
        <f>IFERROR(VLOOKUP(Table22[[#This Row],[School]],'Lookup Values'!$E$1:$E$22,2,FALSE),"0")</f>
        <v>0</v>
      </c>
      <c r="CG153" s="127" t="str">
        <f>IFERROR(VLOOKUP(Table22[[#This Row],[Attending PRU / AP]],'Lookup Values'!$G$1:$H$3,2,FALSE),"0")</f>
        <v>0</v>
      </c>
      <c r="CH153" s="127" t="str">
        <f>IFERROR(VLOOKUP(Table22[[#This Row],[EHE]],'Lookup Values'!$I$1:$J$3,2,FALSE),"0")</f>
        <v>0</v>
      </c>
      <c r="CI153" s="127" t="str">
        <f>IFERROR(VLOOKUP(Table22[[#This Row],[CME]],'Lookup Values'!$K$1:$L$3,2,FALSE),"0")</f>
        <v>0</v>
      </c>
      <c r="CJ153" s="129" t="str">
        <f>IFERROR(VLOOKUP(Table22[[#This Row],[Ethnicity]],'Ethnicity codes'!$H$1:$J$101,3,FALSE),"")</f>
        <v/>
      </c>
      <c r="CK153" s="127" t="str">
        <f>IFERROR(VLOOKUP(Table35[[#This Row],[Ethnicity2]],'Lookup Values'!$M$1:$N$23,2,FALSE),"0")</f>
        <v>0</v>
      </c>
      <c r="CL153" s="127" t="str">
        <f>IFERROR(VLOOKUP(Table35[[#This Row],[Ethnicity2]],'Lookup Values'!$O$1:$P$3,2,FALSE),"0")</f>
        <v>0</v>
      </c>
      <c r="CM153" s="127" t="str">
        <f>IFERROR(VLOOKUP(Table22[[#This Row],[EAL]],'Lookup Values'!$Q$1:$R$3,2,FALSE),"0")</f>
        <v>0</v>
      </c>
      <c r="CN153" s="127" t="str">
        <f>IFERROR(VLOOKUP(Table22[[#This Row],[SEND]],'Lookup Values'!$S$1:$T$6,2,FALSE),"0")</f>
        <v>0</v>
      </c>
      <c r="CO153" s="127" t="str">
        <f>IFERROR(VLOOKUP(Table22[[#This Row],[Pupil Premium]],'Lookup Values'!$U$1:$V$3,2,FALSE),"0")</f>
        <v>0</v>
      </c>
      <c r="CP153" s="127" t="str">
        <f>IFERROR(VLOOKUP(Table22[[#This Row],[LAC / Care Leaver]],'Lookup Values'!$W$1:$X$3,2,FALSE),"0")</f>
        <v>0</v>
      </c>
      <c r="CQ153" s="127" t="str">
        <f>IFERROR(VLOOKUP(Table22[[#This Row],[CP / CIN]],'Lookup Values'!$Y$1:$Z$3,2,FALSE),"0")</f>
        <v>0</v>
      </c>
      <c r="CR153" s="127" t="str">
        <f>IFERROR(VLOOKUP(Table22[[#This Row],[Early Help Referral]],'Lookup Values'!$Y$1:$Z$3,2,FALSE),"0")</f>
        <v>0</v>
      </c>
      <c r="CS153" s="127" t="str">
        <f>IFERROR(VLOOKUP(Table22[[#This Row],[Social Worker]],'Lookup Values'!$Y$1:$Z$3,2,FALSE),"0")</f>
        <v>0</v>
      </c>
      <c r="CT153" s="127" t="str">
        <f>IFERROR(VLOOKUP(Table22[[#This Row],[Exclusion]],'Lookup Values'!$AE$1:$AF$5,2,FALSE),"0")</f>
        <v>0</v>
      </c>
      <c r="CU153" s="127" t="str">
        <f>IFERROR(VLOOKUP(Table22[[#This Row],[Attendance / Absence (&lt;90% PA / &lt;50% SA)]],'Lookup Values'!$AG$1:$AH$4,2,FALSE),"0")</f>
        <v>0</v>
      </c>
      <c r="CV153" s="127" t="str">
        <f>IFERROR(VLOOKUP(Table22[[#This Row],[Multiple School Moves (3+)]],'Lookup Values'!$AI$1:$AJ$3,2,FALSE),"0")</f>
        <v>0</v>
      </c>
      <c r="CW153" s="127" t="str">
        <f>IFERROR(VLOOKUP(Table22[[#This Row],[Pregnancy]],'Lookup Values'!$AK$1:$AL$3,2,FALSE),"0")</f>
        <v>0</v>
      </c>
      <c r="CX153" s="127" t="str">
        <f>IFERROR(VLOOKUP(Table22[[#This Row],[Young Parent]],'Lookup Values'!$AM$1:$AN$3,2,FALSE),"0")</f>
        <v>0</v>
      </c>
      <c r="CY153" s="127" t="str">
        <f>IFERROR(VLOOKUP(Table22[[#This Row],[Young Carer]],'Lookup Values'!$AO$1:$AP$3,2,FALSE),"0")</f>
        <v>0</v>
      </c>
      <c r="CZ153" s="127" t="str">
        <f>IFERROR(VLOOKUP(Table22[[#This Row],[CAMHS Involvement]],'Lookup Values'!$AQ$1:$AR$3,2,FALSE),"0")</f>
        <v>0</v>
      </c>
      <c r="DA153" s="127" t="str">
        <f>IFERROR(VLOOKUP(Table22[[#This Row],[Health Condition]],'Lookup Values'!$AS$1:$AT$3,2,FALSE),"0")</f>
        <v>0</v>
      </c>
      <c r="DB153" s="127" t="str">
        <f>IFERROR(VLOOKUP(Table22[[#This Row],[Substance Misuse ]],'Lookup Values'!$AU$1:$AV$3,2,FALSE),"0")</f>
        <v>0</v>
      </c>
      <c r="DC153" s="127" t="str">
        <f>IFERROR(VLOOKUP(Table22[[#This Row],[YOT supervision]],'Lookup Values'!$AW$1:$AX$3,2,FALSE),"0")</f>
        <v>0</v>
      </c>
      <c r="DD153" s="127" t="str">
        <f>IFERROR(VLOOKUP(Table22[[#This Row],[Previous YOT supervision]],'Lookup Values'!$AY$1:$AZ$3,2,FALSE),"0")</f>
        <v>0</v>
      </c>
      <c r="DE153" s="127" t="str">
        <f>IFERROR(VLOOKUP(Table22[[#This Row],[Custody]],'Lookup Values'!$BA$1:$BB$3,2,FALSE),"0")</f>
        <v>0</v>
      </c>
      <c r="DF153" s="127" t="str">
        <f>IFERROR(VLOOKUP(Table22[[#This Row],[KS2 Eng &amp; Maths Ability Profile HAP/MAP/LAP]],'Lookup Values'!$BC$1:$BD$4,2,FALSE),"0")</f>
        <v>0</v>
      </c>
      <c r="DG153" s="127" t="str">
        <f>IFERROR(VLOOKUP(Table22[[#This Row],[Intended Post 16 Destination]],'Lookup Values'!$BG$1:$BH$12,2,FALSE),"0")</f>
        <v>0</v>
      </c>
      <c r="DH153" s="127" t="str">
        <f>IFERROR(VLOOKUP(Table22[[#This Row],[Application submitted (Y/N or number of applications)]],'Lookup Values'!$BI$1:$BJ$3,2,FALSE),"0")</f>
        <v>0</v>
      </c>
      <c r="DI153" s="127" t="str">
        <f>IFERROR(VLOOKUP(Table22[[#This Row],[Provider Name]],'Lookup Values'!$BK$1:$BL$3,2,FALSE),"0")</f>
        <v>0</v>
      </c>
      <c r="DJ153" s="112"/>
      <c r="DK153" s="127" t="str">
        <f>IFERROR(VLOOKUP(Table22[[#This Row],[Offer received (Y/N)]],'Lookup Values'!$BM$1:$BN$3,2,FALSE),"0")</f>
        <v>0</v>
      </c>
      <c r="DL153" s="127" t="str">
        <f>IFERROR(VLOOKUP(Table22[[#This Row],[Poor Behaviour / Attitude / Motivation]],'Lookup Values'!$BO$1:$BP$4,2,FALSE),"0")</f>
        <v>0</v>
      </c>
      <c r="DM153" s="127" t="str">
        <f>IFERROR(VLOOKUP(Table22[[#This Row],[Other known risk factors (1)]],'Lookup Values'!$BQ$1:$BR$10,2,FALSE),"0")</f>
        <v>0</v>
      </c>
      <c r="DN153" s="128" t="str">
        <f>IFERROR(VLOOKUP(Table22[[#This Row],[Other known risk factors (2)]],'Lookup Values'!$BQ$1:$BR$10,2,FALSE),"0")</f>
        <v>0</v>
      </c>
      <c r="DO153" s="127">
        <f>SUM(Table35[[#This Row],[Gender Score]:[Other known risk factors (2) Score]])</f>
        <v>0</v>
      </c>
      <c r="DP153" s="131" t="str">
        <f>CONCATENATE(Table22[[#This Row],[Generated RONI]],Table22[[#This Row],[School RONI]])</f>
        <v>Very Low</v>
      </c>
      <c r="DQ153" s="106"/>
      <c r="DR153" s="106"/>
      <c r="DS153" s="106"/>
      <c r="DT153" s="106"/>
      <c r="DU153" s="106"/>
      <c r="DV153" s="106"/>
      <c r="DW153" s="106"/>
      <c r="DX153" s="106"/>
      <c r="DY153" s="106"/>
      <c r="DZ153" s="106"/>
      <c r="EA153" s="106"/>
      <c r="EB153" s="106"/>
      <c r="EC153" s="106"/>
      <c r="ED153" s="106"/>
      <c r="EE153" s="106"/>
      <c r="EF153" s="106"/>
      <c r="EG153" s="106"/>
    </row>
    <row r="154" spans="1:137" ht="13" x14ac:dyDescent="0.3">
      <c r="A154" s="118"/>
      <c r="B154" s="126"/>
      <c r="C154" s="119"/>
      <c r="D154" s="119"/>
      <c r="E154" s="119"/>
      <c r="F154" s="119"/>
      <c r="G154" s="119"/>
      <c r="H154" s="120"/>
      <c r="I154" s="101"/>
      <c r="J154" s="121"/>
      <c r="K154" s="101"/>
      <c r="L154" s="101"/>
      <c r="M154" s="121"/>
      <c r="N154" s="120"/>
      <c r="O154" s="121"/>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3"/>
      <c r="AS154" s="123"/>
      <c r="AT154" s="123"/>
      <c r="AU154" s="139" t="str">
        <f>VLOOKUP(Table35[[#This Row],[Risk Rating Score]],'Lookup Values'!$BS$1:$BT$34,2)</f>
        <v>Very Low</v>
      </c>
      <c r="AV154" s="101"/>
      <c r="AW154" s="139" t="str">
        <f>IFERROR(VLOOKUP(Table35[[#This Row],[RONI Match]],'Lookup Values'!$BU$2:$BV$26,2,FALSE),"")</f>
        <v/>
      </c>
      <c r="AX154" s="124"/>
      <c r="AY154" s="101"/>
      <c r="AZ154" s="123"/>
      <c r="BA154" s="119"/>
      <c r="BB154" s="119"/>
      <c r="BC154" s="119"/>
      <c r="BD154" s="119"/>
      <c r="BE154" s="119"/>
      <c r="BF154" s="119"/>
      <c r="BG154" s="119"/>
      <c r="BH154" s="119"/>
      <c r="BI154" s="122"/>
      <c r="BJ154" s="121"/>
      <c r="BK154" s="121"/>
      <c r="BL154" s="122"/>
      <c r="BM154" s="123"/>
      <c r="BN154" s="106"/>
      <c r="BO154" s="106"/>
      <c r="BP154" s="106"/>
      <c r="BQ154" s="106"/>
      <c r="BR154" s="106"/>
      <c r="BS154" s="106"/>
      <c r="BT154" s="106"/>
      <c r="BU154" s="106"/>
      <c r="BV154" s="106"/>
      <c r="BW154" s="106"/>
      <c r="BX154" s="106"/>
      <c r="BY154" s="106"/>
      <c r="BZ154" s="106"/>
      <c r="CA154" s="106"/>
      <c r="CB154" s="106"/>
      <c r="CC154" s="127" t="str">
        <f>IFERROR(VLOOKUP(Table22[[#This Row],[Gender]],'Lookup Values'!$A$1:$B$5,2,FALSE),"0")</f>
        <v>0</v>
      </c>
      <c r="CD154" s="112"/>
      <c r="CE154" s="127" t="str">
        <f>IFERROR(VLOOKUP(Table22[[#This Row],[Year Group]],'Lookup Values'!$C$1:$D$9,2,FALSE),"0")</f>
        <v>0</v>
      </c>
      <c r="CF154" s="127" t="str">
        <f>IFERROR(VLOOKUP(Table22[[#This Row],[School]],'Lookup Values'!$E$1:$E$22,2,FALSE),"0")</f>
        <v>0</v>
      </c>
      <c r="CG154" s="127" t="str">
        <f>IFERROR(VLOOKUP(Table22[[#This Row],[Attending PRU / AP]],'Lookup Values'!$G$1:$H$3,2,FALSE),"0")</f>
        <v>0</v>
      </c>
      <c r="CH154" s="127" t="str">
        <f>IFERROR(VLOOKUP(Table22[[#This Row],[EHE]],'Lookup Values'!$I$1:$J$3,2,FALSE),"0")</f>
        <v>0</v>
      </c>
      <c r="CI154" s="127" t="str">
        <f>IFERROR(VLOOKUP(Table22[[#This Row],[CME]],'Lookup Values'!$K$1:$L$3,2,FALSE),"0")</f>
        <v>0</v>
      </c>
      <c r="CJ154" s="129" t="str">
        <f>IFERROR(VLOOKUP(Table22[[#This Row],[Ethnicity]],'Ethnicity codes'!$H$1:$J$101,3,FALSE),"")</f>
        <v/>
      </c>
      <c r="CK154" s="127" t="str">
        <f>IFERROR(VLOOKUP(Table35[[#This Row],[Ethnicity2]],'Lookup Values'!$M$1:$N$23,2,FALSE),"0")</f>
        <v>0</v>
      </c>
      <c r="CL154" s="127" t="str">
        <f>IFERROR(VLOOKUP(Table35[[#This Row],[Ethnicity2]],'Lookup Values'!$O$1:$P$3,2,FALSE),"0")</f>
        <v>0</v>
      </c>
      <c r="CM154" s="127" t="str">
        <f>IFERROR(VLOOKUP(Table22[[#This Row],[EAL]],'Lookup Values'!$Q$1:$R$3,2,FALSE),"0")</f>
        <v>0</v>
      </c>
      <c r="CN154" s="127" t="str">
        <f>IFERROR(VLOOKUP(Table22[[#This Row],[SEND]],'Lookup Values'!$S$1:$T$6,2,FALSE),"0")</f>
        <v>0</v>
      </c>
      <c r="CO154" s="127" t="str">
        <f>IFERROR(VLOOKUP(Table22[[#This Row],[Pupil Premium]],'Lookup Values'!$U$1:$V$3,2,FALSE),"0")</f>
        <v>0</v>
      </c>
      <c r="CP154" s="127" t="str">
        <f>IFERROR(VLOOKUP(Table22[[#This Row],[LAC / Care Leaver]],'Lookup Values'!$W$1:$X$3,2,FALSE),"0")</f>
        <v>0</v>
      </c>
      <c r="CQ154" s="127" t="str">
        <f>IFERROR(VLOOKUP(Table22[[#This Row],[CP / CIN]],'Lookup Values'!$Y$1:$Z$3,2,FALSE),"0")</f>
        <v>0</v>
      </c>
      <c r="CR154" s="127" t="str">
        <f>IFERROR(VLOOKUP(Table22[[#This Row],[Early Help Referral]],'Lookup Values'!$Y$1:$Z$3,2,FALSE),"0")</f>
        <v>0</v>
      </c>
      <c r="CS154" s="127" t="str">
        <f>IFERROR(VLOOKUP(Table22[[#This Row],[Social Worker]],'Lookup Values'!$Y$1:$Z$3,2,FALSE),"0")</f>
        <v>0</v>
      </c>
      <c r="CT154" s="127" t="str">
        <f>IFERROR(VLOOKUP(Table22[[#This Row],[Exclusion]],'Lookup Values'!$AE$1:$AF$5,2,FALSE),"0")</f>
        <v>0</v>
      </c>
      <c r="CU154" s="127" t="str">
        <f>IFERROR(VLOOKUP(Table22[[#This Row],[Attendance / Absence (&lt;90% PA / &lt;50% SA)]],'Lookup Values'!$AG$1:$AH$4,2,FALSE),"0")</f>
        <v>0</v>
      </c>
      <c r="CV154" s="127" t="str">
        <f>IFERROR(VLOOKUP(Table22[[#This Row],[Multiple School Moves (3+)]],'Lookup Values'!$AI$1:$AJ$3,2,FALSE),"0")</f>
        <v>0</v>
      </c>
      <c r="CW154" s="127" t="str">
        <f>IFERROR(VLOOKUP(Table22[[#This Row],[Pregnancy]],'Lookup Values'!$AK$1:$AL$3,2,FALSE),"0")</f>
        <v>0</v>
      </c>
      <c r="CX154" s="127" t="str">
        <f>IFERROR(VLOOKUP(Table22[[#This Row],[Young Parent]],'Lookup Values'!$AM$1:$AN$3,2,FALSE),"0")</f>
        <v>0</v>
      </c>
      <c r="CY154" s="127" t="str">
        <f>IFERROR(VLOOKUP(Table22[[#This Row],[Young Carer]],'Lookup Values'!$AO$1:$AP$3,2,FALSE),"0")</f>
        <v>0</v>
      </c>
      <c r="CZ154" s="127" t="str">
        <f>IFERROR(VLOOKUP(Table22[[#This Row],[CAMHS Involvement]],'Lookup Values'!$AQ$1:$AR$3,2,FALSE),"0")</f>
        <v>0</v>
      </c>
      <c r="DA154" s="127" t="str">
        <f>IFERROR(VLOOKUP(Table22[[#This Row],[Health Condition]],'Lookup Values'!$AS$1:$AT$3,2,FALSE),"0")</f>
        <v>0</v>
      </c>
      <c r="DB154" s="127" t="str">
        <f>IFERROR(VLOOKUP(Table22[[#This Row],[Substance Misuse ]],'Lookup Values'!$AU$1:$AV$3,2,FALSE),"0")</f>
        <v>0</v>
      </c>
      <c r="DC154" s="127" t="str">
        <f>IFERROR(VLOOKUP(Table22[[#This Row],[YOT supervision]],'Lookup Values'!$AW$1:$AX$3,2,FALSE),"0")</f>
        <v>0</v>
      </c>
      <c r="DD154" s="127" t="str">
        <f>IFERROR(VLOOKUP(Table22[[#This Row],[Previous YOT supervision]],'Lookup Values'!$AY$1:$AZ$3,2,FALSE),"0")</f>
        <v>0</v>
      </c>
      <c r="DE154" s="127" t="str">
        <f>IFERROR(VLOOKUP(Table22[[#This Row],[Custody]],'Lookup Values'!$BA$1:$BB$3,2,FALSE),"0")</f>
        <v>0</v>
      </c>
      <c r="DF154" s="127" t="str">
        <f>IFERROR(VLOOKUP(Table22[[#This Row],[KS2 Eng &amp; Maths Ability Profile HAP/MAP/LAP]],'Lookup Values'!$BC$1:$BD$4,2,FALSE),"0")</f>
        <v>0</v>
      </c>
      <c r="DG154" s="127" t="str">
        <f>IFERROR(VLOOKUP(Table22[[#This Row],[Intended Post 16 Destination]],'Lookup Values'!$BG$1:$BH$12,2,FALSE),"0")</f>
        <v>0</v>
      </c>
      <c r="DH154" s="127" t="str">
        <f>IFERROR(VLOOKUP(Table22[[#This Row],[Application submitted (Y/N or number of applications)]],'Lookup Values'!$BI$1:$BJ$3,2,FALSE),"0")</f>
        <v>0</v>
      </c>
      <c r="DI154" s="127" t="str">
        <f>IFERROR(VLOOKUP(Table22[[#This Row],[Provider Name]],'Lookup Values'!$BK$1:$BL$3,2,FALSE),"0")</f>
        <v>0</v>
      </c>
      <c r="DJ154" s="112"/>
      <c r="DK154" s="127" t="str">
        <f>IFERROR(VLOOKUP(Table22[[#This Row],[Offer received (Y/N)]],'Lookup Values'!$BM$1:$BN$3,2,FALSE),"0")</f>
        <v>0</v>
      </c>
      <c r="DL154" s="127" t="str">
        <f>IFERROR(VLOOKUP(Table22[[#This Row],[Poor Behaviour / Attitude / Motivation]],'Lookup Values'!$BO$1:$BP$4,2,FALSE),"0")</f>
        <v>0</v>
      </c>
      <c r="DM154" s="127" t="str">
        <f>IFERROR(VLOOKUP(Table22[[#This Row],[Other known risk factors (1)]],'Lookup Values'!$BQ$1:$BR$10,2,FALSE),"0")</f>
        <v>0</v>
      </c>
      <c r="DN154" s="128" t="str">
        <f>IFERROR(VLOOKUP(Table22[[#This Row],[Other known risk factors (2)]],'Lookup Values'!$BQ$1:$BR$10,2,FALSE),"0")</f>
        <v>0</v>
      </c>
      <c r="DO154" s="127">
        <f>SUM(Table35[[#This Row],[Gender Score]:[Other known risk factors (2) Score]])</f>
        <v>0</v>
      </c>
      <c r="DP154" s="131" t="str">
        <f>CONCATENATE(Table22[[#This Row],[Generated RONI]],Table22[[#This Row],[School RONI]])</f>
        <v>Very Low</v>
      </c>
      <c r="DQ154" s="106"/>
      <c r="DR154" s="106"/>
      <c r="DS154" s="106"/>
      <c r="DT154" s="106"/>
      <c r="DU154" s="106"/>
      <c r="DV154" s="106"/>
      <c r="DW154" s="106"/>
      <c r="DX154" s="106"/>
      <c r="DY154" s="106"/>
      <c r="DZ154" s="106"/>
      <c r="EA154" s="106"/>
      <c r="EB154" s="106"/>
      <c r="EC154" s="106"/>
      <c r="ED154" s="106"/>
      <c r="EE154" s="106"/>
      <c r="EF154" s="106"/>
      <c r="EG154" s="106"/>
    </row>
    <row r="155" spans="1:137" ht="13" x14ac:dyDescent="0.3">
      <c r="A155" s="118"/>
      <c r="B155" s="126"/>
      <c r="C155" s="119"/>
      <c r="D155" s="119"/>
      <c r="E155" s="119"/>
      <c r="F155" s="119"/>
      <c r="G155" s="119"/>
      <c r="H155" s="120"/>
      <c r="I155" s="101"/>
      <c r="J155" s="121"/>
      <c r="K155" s="101"/>
      <c r="L155" s="101"/>
      <c r="M155" s="121"/>
      <c r="N155" s="120"/>
      <c r="O155" s="121"/>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3"/>
      <c r="AS155" s="123"/>
      <c r="AT155" s="123"/>
      <c r="AU155" s="139" t="str">
        <f>VLOOKUP(Table35[[#This Row],[Risk Rating Score]],'Lookup Values'!$BS$1:$BT$34,2)</f>
        <v>Very Low</v>
      </c>
      <c r="AV155" s="101"/>
      <c r="AW155" s="139" t="str">
        <f>IFERROR(VLOOKUP(Table35[[#This Row],[RONI Match]],'Lookup Values'!$BU$2:$BV$26,2,FALSE),"")</f>
        <v/>
      </c>
      <c r="AX155" s="124"/>
      <c r="AY155" s="101"/>
      <c r="AZ155" s="123"/>
      <c r="BA155" s="119"/>
      <c r="BB155" s="119"/>
      <c r="BC155" s="119"/>
      <c r="BD155" s="119"/>
      <c r="BE155" s="119"/>
      <c r="BF155" s="119"/>
      <c r="BG155" s="119"/>
      <c r="BH155" s="119"/>
      <c r="BI155" s="122"/>
      <c r="BJ155" s="121"/>
      <c r="BK155" s="121"/>
      <c r="BL155" s="122"/>
      <c r="BM155" s="123"/>
      <c r="BN155" s="106"/>
      <c r="BO155" s="106"/>
      <c r="BP155" s="106"/>
      <c r="BQ155" s="106"/>
      <c r="BR155" s="106"/>
      <c r="BS155" s="106"/>
      <c r="BT155" s="106"/>
      <c r="BU155" s="106"/>
      <c r="BV155" s="106"/>
      <c r="BW155" s="106"/>
      <c r="BX155" s="106"/>
      <c r="BY155" s="106"/>
      <c r="BZ155" s="106"/>
      <c r="CA155" s="106"/>
      <c r="CB155" s="106"/>
      <c r="CC155" s="127" t="str">
        <f>IFERROR(VLOOKUP(Table22[[#This Row],[Gender]],'Lookup Values'!$A$1:$B$5,2,FALSE),"0")</f>
        <v>0</v>
      </c>
      <c r="CD155" s="112"/>
      <c r="CE155" s="127" t="str">
        <f>IFERROR(VLOOKUP(Table22[[#This Row],[Year Group]],'Lookup Values'!$C$1:$D$9,2,FALSE),"0")</f>
        <v>0</v>
      </c>
      <c r="CF155" s="127" t="str">
        <f>IFERROR(VLOOKUP(Table22[[#This Row],[School]],'Lookup Values'!$E$1:$E$22,2,FALSE),"0")</f>
        <v>0</v>
      </c>
      <c r="CG155" s="127" t="str">
        <f>IFERROR(VLOOKUP(Table22[[#This Row],[Attending PRU / AP]],'Lookup Values'!$G$1:$H$3,2,FALSE),"0")</f>
        <v>0</v>
      </c>
      <c r="CH155" s="127" t="str">
        <f>IFERROR(VLOOKUP(Table22[[#This Row],[EHE]],'Lookup Values'!$I$1:$J$3,2,FALSE),"0")</f>
        <v>0</v>
      </c>
      <c r="CI155" s="127" t="str">
        <f>IFERROR(VLOOKUP(Table22[[#This Row],[CME]],'Lookup Values'!$K$1:$L$3,2,FALSE),"0")</f>
        <v>0</v>
      </c>
      <c r="CJ155" s="129" t="str">
        <f>IFERROR(VLOOKUP(Table22[[#This Row],[Ethnicity]],'Ethnicity codes'!$H$1:$J$101,3,FALSE),"")</f>
        <v/>
      </c>
      <c r="CK155" s="127" t="str">
        <f>IFERROR(VLOOKUP(Table35[[#This Row],[Ethnicity2]],'Lookup Values'!$M$1:$N$23,2,FALSE),"0")</f>
        <v>0</v>
      </c>
      <c r="CL155" s="127" t="str">
        <f>IFERROR(VLOOKUP(Table35[[#This Row],[Ethnicity2]],'Lookup Values'!$O$1:$P$3,2,FALSE),"0")</f>
        <v>0</v>
      </c>
      <c r="CM155" s="127" t="str">
        <f>IFERROR(VLOOKUP(Table22[[#This Row],[EAL]],'Lookup Values'!$Q$1:$R$3,2,FALSE),"0")</f>
        <v>0</v>
      </c>
      <c r="CN155" s="127" t="str">
        <f>IFERROR(VLOOKUP(Table22[[#This Row],[SEND]],'Lookup Values'!$S$1:$T$6,2,FALSE),"0")</f>
        <v>0</v>
      </c>
      <c r="CO155" s="127" t="str">
        <f>IFERROR(VLOOKUP(Table22[[#This Row],[Pupil Premium]],'Lookup Values'!$U$1:$V$3,2,FALSE),"0")</f>
        <v>0</v>
      </c>
      <c r="CP155" s="127" t="str">
        <f>IFERROR(VLOOKUP(Table22[[#This Row],[LAC / Care Leaver]],'Lookup Values'!$W$1:$X$3,2,FALSE),"0")</f>
        <v>0</v>
      </c>
      <c r="CQ155" s="127" t="str">
        <f>IFERROR(VLOOKUP(Table22[[#This Row],[CP / CIN]],'Lookup Values'!$Y$1:$Z$3,2,FALSE),"0")</f>
        <v>0</v>
      </c>
      <c r="CR155" s="127" t="str">
        <f>IFERROR(VLOOKUP(Table22[[#This Row],[Early Help Referral]],'Lookup Values'!$Y$1:$Z$3,2,FALSE),"0")</f>
        <v>0</v>
      </c>
      <c r="CS155" s="127" t="str">
        <f>IFERROR(VLOOKUP(Table22[[#This Row],[Social Worker]],'Lookup Values'!$Y$1:$Z$3,2,FALSE),"0")</f>
        <v>0</v>
      </c>
      <c r="CT155" s="127" t="str">
        <f>IFERROR(VLOOKUP(Table22[[#This Row],[Exclusion]],'Lookup Values'!$AE$1:$AF$5,2,FALSE),"0")</f>
        <v>0</v>
      </c>
      <c r="CU155" s="127" t="str">
        <f>IFERROR(VLOOKUP(Table22[[#This Row],[Attendance / Absence (&lt;90% PA / &lt;50% SA)]],'Lookup Values'!$AG$1:$AH$4,2,FALSE),"0")</f>
        <v>0</v>
      </c>
      <c r="CV155" s="127" t="str">
        <f>IFERROR(VLOOKUP(Table22[[#This Row],[Multiple School Moves (3+)]],'Lookup Values'!$AI$1:$AJ$3,2,FALSE),"0")</f>
        <v>0</v>
      </c>
      <c r="CW155" s="127" t="str">
        <f>IFERROR(VLOOKUP(Table22[[#This Row],[Pregnancy]],'Lookup Values'!$AK$1:$AL$3,2,FALSE),"0")</f>
        <v>0</v>
      </c>
      <c r="CX155" s="127" t="str">
        <f>IFERROR(VLOOKUP(Table22[[#This Row],[Young Parent]],'Lookup Values'!$AM$1:$AN$3,2,FALSE),"0")</f>
        <v>0</v>
      </c>
      <c r="CY155" s="127" t="str">
        <f>IFERROR(VLOOKUP(Table22[[#This Row],[Young Carer]],'Lookup Values'!$AO$1:$AP$3,2,FALSE),"0")</f>
        <v>0</v>
      </c>
      <c r="CZ155" s="127" t="str">
        <f>IFERROR(VLOOKUP(Table22[[#This Row],[CAMHS Involvement]],'Lookup Values'!$AQ$1:$AR$3,2,FALSE),"0")</f>
        <v>0</v>
      </c>
      <c r="DA155" s="127" t="str">
        <f>IFERROR(VLOOKUP(Table22[[#This Row],[Health Condition]],'Lookup Values'!$AS$1:$AT$3,2,FALSE),"0")</f>
        <v>0</v>
      </c>
      <c r="DB155" s="127" t="str">
        <f>IFERROR(VLOOKUP(Table22[[#This Row],[Substance Misuse ]],'Lookup Values'!$AU$1:$AV$3,2,FALSE),"0")</f>
        <v>0</v>
      </c>
      <c r="DC155" s="127" t="str">
        <f>IFERROR(VLOOKUP(Table22[[#This Row],[YOT supervision]],'Lookup Values'!$AW$1:$AX$3,2,FALSE),"0")</f>
        <v>0</v>
      </c>
      <c r="DD155" s="127" t="str">
        <f>IFERROR(VLOOKUP(Table22[[#This Row],[Previous YOT supervision]],'Lookup Values'!$AY$1:$AZ$3,2,FALSE),"0")</f>
        <v>0</v>
      </c>
      <c r="DE155" s="127" t="str">
        <f>IFERROR(VLOOKUP(Table22[[#This Row],[Custody]],'Lookup Values'!$BA$1:$BB$3,2,FALSE),"0")</f>
        <v>0</v>
      </c>
      <c r="DF155" s="127" t="str">
        <f>IFERROR(VLOOKUP(Table22[[#This Row],[KS2 Eng &amp; Maths Ability Profile HAP/MAP/LAP]],'Lookup Values'!$BC$1:$BD$4,2,FALSE),"0")</f>
        <v>0</v>
      </c>
      <c r="DG155" s="127" t="str">
        <f>IFERROR(VLOOKUP(Table22[[#This Row],[Intended Post 16 Destination]],'Lookup Values'!$BG$1:$BH$12,2,FALSE),"0")</f>
        <v>0</v>
      </c>
      <c r="DH155" s="127" t="str">
        <f>IFERROR(VLOOKUP(Table22[[#This Row],[Application submitted (Y/N or number of applications)]],'Lookup Values'!$BI$1:$BJ$3,2,FALSE),"0")</f>
        <v>0</v>
      </c>
      <c r="DI155" s="127" t="str">
        <f>IFERROR(VLOOKUP(Table22[[#This Row],[Provider Name]],'Lookup Values'!$BK$1:$BL$3,2,FALSE),"0")</f>
        <v>0</v>
      </c>
      <c r="DJ155" s="112"/>
      <c r="DK155" s="127" t="str">
        <f>IFERROR(VLOOKUP(Table22[[#This Row],[Offer received (Y/N)]],'Lookup Values'!$BM$1:$BN$3,2,FALSE),"0")</f>
        <v>0</v>
      </c>
      <c r="DL155" s="127" t="str">
        <f>IFERROR(VLOOKUP(Table22[[#This Row],[Poor Behaviour / Attitude / Motivation]],'Lookup Values'!$BO$1:$BP$4,2,FALSE),"0")</f>
        <v>0</v>
      </c>
      <c r="DM155" s="127" t="str">
        <f>IFERROR(VLOOKUP(Table22[[#This Row],[Other known risk factors (1)]],'Lookup Values'!$BQ$1:$BR$10,2,FALSE),"0")</f>
        <v>0</v>
      </c>
      <c r="DN155" s="128" t="str">
        <f>IFERROR(VLOOKUP(Table22[[#This Row],[Other known risk factors (2)]],'Lookup Values'!$BQ$1:$BR$10,2,FALSE),"0")</f>
        <v>0</v>
      </c>
      <c r="DO155" s="127">
        <f>SUM(Table35[[#This Row],[Gender Score]:[Other known risk factors (2) Score]])</f>
        <v>0</v>
      </c>
      <c r="DP155" s="131" t="str">
        <f>CONCATENATE(Table22[[#This Row],[Generated RONI]],Table22[[#This Row],[School RONI]])</f>
        <v>Very Low</v>
      </c>
      <c r="DQ155" s="106"/>
      <c r="DR155" s="106"/>
      <c r="DS155" s="106"/>
      <c r="DT155" s="106"/>
      <c r="DU155" s="106"/>
      <c r="DV155" s="106"/>
      <c r="DW155" s="106"/>
      <c r="DX155" s="106"/>
      <c r="DY155" s="106"/>
      <c r="DZ155" s="106"/>
      <c r="EA155" s="106"/>
      <c r="EB155" s="106"/>
      <c r="EC155" s="106"/>
      <c r="ED155" s="106"/>
      <c r="EE155" s="106"/>
      <c r="EF155" s="106"/>
      <c r="EG155" s="106"/>
    </row>
    <row r="156" spans="1:137" ht="13" x14ac:dyDescent="0.3">
      <c r="A156" s="118"/>
      <c r="B156" s="126"/>
      <c r="C156" s="119"/>
      <c r="D156" s="119"/>
      <c r="E156" s="119"/>
      <c r="F156" s="119"/>
      <c r="G156" s="119"/>
      <c r="H156" s="120"/>
      <c r="I156" s="101"/>
      <c r="J156" s="121"/>
      <c r="K156" s="101"/>
      <c r="L156" s="101"/>
      <c r="M156" s="121"/>
      <c r="N156" s="120"/>
      <c r="O156" s="121"/>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3"/>
      <c r="AS156" s="123"/>
      <c r="AT156" s="123"/>
      <c r="AU156" s="139" t="str">
        <f>VLOOKUP(Table35[[#This Row],[Risk Rating Score]],'Lookup Values'!$BS$1:$BT$34,2)</f>
        <v>Very Low</v>
      </c>
      <c r="AV156" s="101"/>
      <c r="AW156" s="139" t="str">
        <f>IFERROR(VLOOKUP(Table35[[#This Row],[RONI Match]],'Lookup Values'!$BU$2:$BV$26,2,FALSE),"")</f>
        <v/>
      </c>
      <c r="AX156" s="124"/>
      <c r="AY156" s="101"/>
      <c r="AZ156" s="123"/>
      <c r="BA156" s="119"/>
      <c r="BB156" s="119"/>
      <c r="BC156" s="119"/>
      <c r="BD156" s="119"/>
      <c r="BE156" s="119"/>
      <c r="BF156" s="119"/>
      <c r="BG156" s="119"/>
      <c r="BH156" s="119"/>
      <c r="BI156" s="122"/>
      <c r="BJ156" s="121"/>
      <c r="BK156" s="121"/>
      <c r="BL156" s="122"/>
      <c r="BM156" s="123"/>
      <c r="BN156" s="106"/>
      <c r="BO156" s="106"/>
      <c r="BP156" s="106"/>
      <c r="BQ156" s="106"/>
      <c r="BR156" s="106"/>
      <c r="BS156" s="106"/>
      <c r="BT156" s="106"/>
      <c r="BU156" s="106"/>
      <c r="BV156" s="106"/>
      <c r="BW156" s="106"/>
      <c r="BX156" s="106"/>
      <c r="BY156" s="106"/>
      <c r="BZ156" s="106"/>
      <c r="CA156" s="106"/>
      <c r="CB156" s="106"/>
      <c r="CC156" s="127" t="str">
        <f>IFERROR(VLOOKUP(Table22[[#This Row],[Gender]],'Lookup Values'!$A$1:$B$5,2,FALSE),"0")</f>
        <v>0</v>
      </c>
      <c r="CD156" s="112"/>
      <c r="CE156" s="127" t="str">
        <f>IFERROR(VLOOKUP(Table22[[#This Row],[Year Group]],'Lookup Values'!$C$1:$D$9,2,FALSE),"0")</f>
        <v>0</v>
      </c>
      <c r="CF156" s="127" t="str">
        <f>IFERROR(VLOOKUP(Table22[[#This Row],[School]],'Lookup Values'!$E$1:$E$22,2,FALSE),"0")</f>
        <v>0</v>
      </c>
      <c r="CG156" s="127" t="str">
        <f>IFERROR(VLOOKUP(Table22[[#This Row],[Attending PRU / AP]],'Lookup Values'!$G$1:$H$3,2,FALSE),"0")</f>
        <v>0</v>
      </c>
      <c r="CH156" s="127" t="str">
        <f>IFERROR(VLOOKUP(Table22[[#This Row],[EHE]],'Lookup Values'!$I$1:$J$3,2,FALSE),"0")</f>
        <v>0</v>
      </c>
      <c r="CI156" s="127" t="str">
        <f>IFERROR(VLOOKUP(Table22[[#This Row],[CME]],'Lookup Values'!$K$1:$L$3,2,FALSE),"0")</f>
        <v>0</v>
      </c>
      <c r="CJ156" s="129" t="str">
        <f>IFERROR(VLOOKUP(Table22[[#This Row],[Ethnicity]],'Ethnicity codes'!$H$1:$J$101,3,FALSE),"")</f>
        <v/>
      </c>
      <c r="CK156" s="127" t="str">
        <f>IFERROR(VLOOKUP(Table35[[#This Row],[Ethnicity2]],'Lookup Values'!$M$1:$N$23,2,FALSE),"0")</f>
        <v>0</v>
      </c>
      <c r="CL156" s="127" t="str">
        <f>IFERROR(VLOOKUP(Table35[[#This Row],[Ethnicity2]],'Lookup Values'!$O$1:$P$3,2,FALSE),"0")</f>
        <v>0</v>
      </c>
      <c r="CM156" s="127" t="str">
        <f>IFERROR(VLOOKUP(Table22[[#This Row],[EAL]],'Lookup Values'!$Q$1:$R$3,2,FALSE),"0")</f>
        <v>0</v>
      </c>
      <c r="CN156" s="127" t="str">
        <f>IFERROR(VLOOKUP(Table22[[#This Row],[SEND]],'Lookup Values'!$S$1:$T$6,2,FALSE),"0")</f>
        <v>0</v>
      </c>
      <c r="CO156" s="127" t="str">
        <f>IFERROR(VLOOKUP(Table22[[#This Row],[Pupil Premium]],'Lookup Values'!$U$1:$V$3,2,FALSE),"0")</f>
        <v>0</v>
      </c>
      <c r="CP156" s="127" t="str">
        <f>IFERROR(VLOOKUP(Table22[[#This Row],[LAC / Care Leaver]],'Lookup Values'!$W$1:$X$3,2,FALSE),"0")</f>
        <v>0</v>
      </c>
      <c r="CQ156" s="127" t="str">
        <f>IFERROR(VLOOKUP(Table22[[#This Row],[CP / CIN]],'Lookup Values'!$Y$1:$Z$3,2,FALSE),"0")</f>
        <v>0</v>
      </c>
      <c r="CR156" s="127" t="str">
        <f>IFERROR(VLOOKUP(Table22[[#This Row],[Early Help Referral]],'Lookup Values'!$Y$1:$Z$3,2,FALSE),"0")</f>
        <v>0</v>
      </c>
      <c r="CS156" s="127" t="str">
        <f>IFERROR(VLOOKUP(Table22[[#This Row],[Social Worker]],'Lookup Values'!$Y$1:$Z$3,2,FALSE),"0")</f>
        <v>0</v>
      </c>
      <c r="CT156" s="127" t="str">
        <f>IFERROR(VLOOKUP(Table22[[#This Row],[Exclusion]],'Lookup Values'!$AE$1:$AF$5,2,FALSE),"0")</f>
        <v>0</v>
      </c>
      <c r="CU156" s="127" t="str">
        <f>IFERROR(VLOOKUP(Table22[[#This Row],[Attendance / Absence (&lt;90% PA / &lt;50% SA)]],'Lookup Values'!$AG$1:$AH$4,2,FALSE),"0")</f>
        <v>0</v>
      </c>
      <c r="CV156" s="127" t="str">
        <f>IFERROR(VLOOKUP(Table22[[#This Row],[Multiple School Moves (3+)]],'Lookup Values'!$AI$1:$AJ$3,2,FALSE),"0")</f>
        <v>0</v>
      </c>
      <c r="CW156" s="127" t="str">
        <f>IFERROR(VLOOKUP(Table22[[#This Row],[Pregnancy]],'Lookup Values'!$AK$1:$AL$3,2,FALSE),"0")</f>
        <v>0</v>
      </c>
      <c r="CX156" s="127" t="str">
        <f>IFERROR(VLOOKUP(Table22[[#This Row],[Young Parent]],'Lookup Values'!$AM$1:$AN$3,2,FALSE),"0")</f>
        <v>0</v>
      </c>
      <c r="CY156" s="127" t="str">
        <f>IFERROR(VLOOKUP(Table22[[#This Row],[Young Carer]],'Lookup Values'!$AO$1:$AP$3,2,FALSE),"0")</f>
        <v>0</v>
      </c>
      <c r="CZ156" s="127" t="str">
        <f>IFERROR(VLOOKUP(Table22[[#This Row],[CAMHS Involvement]],'Lookup Values'!$AQ$1:$AR$3,2,FALSE),"0")</f>
        <v>0</v>
      </c>
      <c r="DA156" s="127" t="str">
        <f>IFERROR(VLOOKUP(Table22[[#This Row],[Health Condition]],'Lookup Values'!$AS$1:$AT$3,2,FALSE),"0")</f>
        <v>0</v>
      </c>
      <c r="DB156" s="127" t="str">
        <f>IFERROR(VLOOKUP(Table22[[#This Row],[Substance Misuse ]],'Lookup Values'!$AU$1:$AV$3,2,FALSE),"0")</f>
        <v>0</v>
      </c>
      <c r="DC156" s="127" t="str">
        <f>IFERROR(VLOOKUP(Table22[[#This Row],[YOT supervision]],'Lookup Values'!$AW$1:$AX$3,2,FALSE),"0")</f>
        <v>0</v>
      </c>
      <c r="DD156" s="127" t="str">
        <f>IFERROR(VLOOKUP(Table22[[#This Row],[Previous YOT supervision]],'Lookup Values'!$AY$1:$AZ$3,2,FALSE),"0")</f>
        <v>0</v>
      </c>
      <c r="DE156" s="127" t="str">
        <f>IFERROR(VLOOKUP(Table22[[#This Row],[Custody]],'Lookup Values'!$BA$1:$BB$3,2,FALSE),"0")</f>
        <v>0</v>
      </c>
      <c r="DF156" s="127" t="str">
        <f>IFERROR(VLOOKUP(Table22[[#This Row],[KS2 Eng &amp; Maths Ability Profile HAP/MAP/LAP]],'Lookup Values'!$BC$1:$BD$4,2,FALSE),"0")</f>
        <v>0</v>
      </c>
      <c r="DG156" s="127" t="str">
        <f>IFERROR(VLOOKUP(Table22[[#This Row],[Intended Post 16 Destination]],'Lookup Values'!$BG$1:$BH$12,2,FALSE),"0")</f>
        <v>0</v>
      </c>
      <c r="DH156" s="127" t="str">
        <f>IFERROR(VLOOKUP(Table22[[#This Row],[Application submitted (Y/N or number of applications)]],'Lookup Values'!$BI$1:$BJ$3,2,FALSE),"0")</f>
        <v>0</v>
      </c>
      <c r="DI156" s="127" t="str">
        <f>IFERROR(VLOOKUP(Table22[[#This Row],[Provider Name]],'Lookup Values'!$BK$1:$BL$3,2,FALSE),"0")</f>
        <v>0</v>
      </c>
      <c r="DJ156" s="112"/>
      <c r="DK156" s="127" t="str">
        <f>IFERROR(VLOOKUP(Table22[[#This Row],[Offer received (Y/N)]],'Lookup Values'!$BM$1:$BN$3,2,FALSE),"0")</f>
        <v>0</v>
      </c>
      <c r="DL156" s="127" t="str">
        <f>IFERROR(VLOOKUP(Table22[[#This Row],[Poor Behaviour / Attitude / Motivation]],'Lookup Values'!$BO$1:$BP$4,2,FALSE),"0")</f>
        <v>0</v>
      </c>
      <c r="DM156" s="127" t="str">
        <f>IFERROR(VLOOKUP(Table22[[#This Row],[Other known risk factors (1)]],'Lookup Values'!$BQ$1:$BR$10,2,FALSE),"0")</f>
        <v>0</v>
      </c>
      <c r="DN156" s="128" t="str">
        <f>IFERROR(VLOOKUP(Table22[[#This Row],[Other known risk factors (2)]],'Lookup Values'!$BQ$1:$BR$10,2,FALSE),"0")</f>
        <v>0</v>
      </c>
      <c r="DO156" s="127">
        <f>SUM(Table35[[#This Row],[Gender Score]:[Other known risk factors (2) Score]])</f>
        <v>0</v>
      </c>
      <c r="DP156" s="131" t="str">
        <f>CONCATENATE(Table22[[#This Row],[Generated RONI]],Table22[[#This Row],[School RONI]])</f>
        <v>Very Low</v>
      </c>
      <c r="DQ156" s="106"/>
      <c r="DR156" s="106"/>
      <c r="DS156" s="106"/>
      <c r="DT156" s="106"/>
      <c r="DU156" s="106"/>
      <c r="DV156" s="106"/>
      <c r="DW156" s="106"/>
      <c r="DX156" s="106"/>
      <c r="DY156" s="106"/>
      <c r="DZ156" s="106"/>
      <c r="EA156" s="106"/>
      <c r="EB156" s="106"/>
      <c r="EC156" s="106"/>
      <c r="ED156" s="106"/>
      <c r="EE156" s="106"/>
      <c r="EF156" s="106"/>
      <c r="EG156" s="106"/>
    </row>
    <row r="157" spans="1:137" ht="13" x14ac:dyDescent="0.3">
      <c r="A157" s="118"/>
      <c r="B157" s="126"/>
      <c r="C157" s="119"/>
      <c r="D157" s="119"/>
      <c r="E157" s="119"/>
      <c r="F157" s="119"/>
      <c r="G157" s="119"/>
      <c r="H157" s="120"/>
      <c r="I157" s="101"/>
      <c r="J157" s="121"/>
      <c r="K157" s="101"/>
      <c r="L157" s="101"/>
      <c r="M157" s="121"/>
      <c r="N157" s="120"/>
      <c r="O157" s="121"/>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3"/>
      <c r="AS157" s="123"/>
      <c r="AT157" s="123"/>
      <c r="AU157" s="139" t="str">
        <f>VLOOKUP(Table35[[#This Row],[Risk Rating Score]],'Lookup Values'!$BS$1:$BT$34,2)</f>
        <v>Very Low</v>
      </c>
      <c r="AV157" s="101"/>
      <c r="AW157" s="139" t="str">
        <f>IFERROR(VLOOKUP(Table35[[#This Row],[RONI Match]],'Lookup Values'!$BU$2:$BV$26,2,FALSE),"")</f>
        <v/>
      </c>
      <c r="AX157" s="124"/>
      <c r="AY157" s="101"/>
      <c r="AZ157" s="123"/>
      <c r="BA157" s="119"/>
      <c r="BB157" s="119"/>
      <c r="BC157" s="119"/>
      <c r="BD157" s="119"/>
      <c r="BE157" s="119"/>
      <c r="BF157" s="119"/>
      <c r="BG157" s="119"/>
      <c r="BH157" s="119"/>
      <c r="BI157" s="122"/>
      <c r="BJ157" s="121"/>
      <c r="BK157" s="121"/>
      <c r="BL157" s="122"/>
      <c r="BM157" s="123"/>
      <c r="BN157" s="106"/>
      <c r="BO157" s="106"/>
      <c r="BP157" s="106"/>
      <c r="BQ157" s="106"/>
      <c r="BR157" s="106"/>
      <c r="BS157" s="106"/>
      <c r="BT157" s="106"/>
      <c r="BU157" s="106"/>
      <c r="BV157" s="106"/>
      <c r="BW157" s="106"/>
      <c r="BX157" s="106"/>
      <c r="BY157" s="106"/>
      <c r="BZ157" s="106"/>
      <c r="CA157" s="106"/>
      <c r="CB157" s="106"/>
      <c r="CC157" s="127" t="str">
        <f>IFERROR(VLOOKUP(Table22[[#This Row],[Gender]],'Lookup Values'!$A$1:$B$5,2,FALSE),"0")</f>
        <v>0</v>
      </c>
      <c r="CD157" s="112"/>
      <c r="CE157" s="127" t="str">
        <f>IFERROR(VLOOKUP(Table22[[#This Row],[Year Group]],'Lookup Values'!$C$1:$D$9,2,FALSE),"0")</f>
        <v>0</v>
      </c>
      <c r="CF157" s="127" t="str">
        <f>IFERROR(VLOOKUP(Table22[[#This Row],[School]],'Lookup Values'!$E$1:$E$22,2,FALSE),"0")</f>
        <v>0</v>
      </c>
      <c r="CG157" s="127" t="str">
        <f>IFERROR(VLOOKUP(Table22[[#This Row],[Attending PRU / AP]],'Lookup Values'!$G$1:$H$3,2,FALSE),"0")</f>
        <v>0</v>
      </c>
      <c r="CH157" s="127" t="str">
        <f>IFERROR(VLOOKUP(Table22[[#This Row],[EHE]],'Lookup Values'!$I$1:$J$3,2,FALSE),"0")</f>
        <v>0</v>
      </c>
      <c r="CI157" s="127" t="str">
        <f>IFERROR(VLOOKUP(Table22[[#This Row],[CME]],'Lookup Values'!$K$1:$L$3,2,FALSE),"0")</f>
        <v>0</v>
      </c>
      <c r="CJ157" s="129" t="str">
        <f>IFERROR(VLOOKUP(Table22[[#This Row],[Ethnicity]],'Ethnicity codes'!$H$1:$J$101,3,FALSE),"")</f>
        <v/>
      </c>
      <c r="CK157" s="127" t="str">
        <f>IFERROR(VLOOKUP(Table35[[#This Row],[Ethnicity2]],'Lookup Values'!$M$1:$N$23,2,FALSE),"0")</f>
        <v>0</v>
      </c>
      <c r="CL157" s="127" t="str">
        <f>IFERROR(VLOOKUP(Table35[[#This Row],[Ethnicity2]],'Lookup Values'!$O$1:$P$3,2,FALSE),"0")</f>
        <v>0</v>
      </c>
      <c r="CM157" s="127" t="str">
        <f>IFERROR(VLOOKUP(Table22[[#This Row],[EAL]],'Lookup Values'!$Q$1:$R$3,2,FALSE),"0")</f>
        <v>0</v>
      </c>
      <c r="CN157" s="127" t="str">
        <f>IFERROR(VLOOKUP(Table22[[#This Row],[SEND]],'Lookup Values'!$S$1:$T$6,2,FALSE),"0")</f>
        <v>0</v>
      </c>
      <c r="CO157" s="127" t="str">
        <f>IFERROR(VLOOKUP(Table22[[#This Row],[Pupil Premium]],'Lookup Values'!$U$1:$V$3,2,FALSE),"0")</f>
        <v>0</v>
      </c>
      <c r="CP157" s="127" t="str">
        <f>IFERROR(VLOOKUP(Table22[[#This Row],[LAC / Care Leaver]],'Lookup Values'!$W$1:$X$3,2,FALSE),"0")</f>
        <v>0</v>
      </c>
      <c r="CQ157" s="127" t="str">
        <f>IFERROR(VLOOKUP(Table22[[#This Row],[CP / CIN]],'Lookup Values'!$Y$1:$Z$3,2,FALSE),"0")</f>
        <v>0</v>
      </c>
      <c r="CR157" s="127" t="str">
        <f>IFERROR(VLOOKUP(Table22[[#This Row],[Early Help Referral]],'Lookup Values'!$Y$1:$Z$3,2,FALSE),"0")</f>
        <v>0</v>
      </c>
      <c r="CS157" s="127" t="str">
        <f>IFERROR(VLOOKUP(Table22[[#This Row],[Social Worker]],'Lookup Values'!$Y$1:$Z$3,2,FALSE),"0")</f>
        <v>0</v>
      </c>
      <c r="CT157" s="127" t="str">
        <f>IFERROR(VLOOKUP(Table22[[#This Row],[Exclusion]],'Lookup Values'!$AE$1:$AF$5,2,FALSE),"0")</f>
        <v>0</v>
      </c>
      <c r="CU157" s="127" t="str">
        <f>IFERROR(VLOOKUP(Table22[[#This Row],[Attendance / Absence (&lt;90% PA / &lt;50% SA)]],'Lookup Values'!$AG$1:$AH$4,2,FALSE),"0")</f>
        <v>0</v>
      </c>
      <c r="CV157" s="127" t="str">
        <f>IFERROR(VLOOKUP(Table22[[#This Row],[Multiple School Moves (3+)]],'Lookup Values'!$AI$1:$AJ$3,2,FALSE),"0")</f>
        <v>0</v>
      </c>
      <c r="CW157" s="127" t="str">
        <f>IFERROR(VLOOKUP(Table22[[#This Row],[Pregnancy]],'Lookup Values'!$AK$1:$AL$3,2,FALSE),"0")</f>
        <v>0</v>
      </c>
      <c r="CX157" s="127" t="str">
        <f>IFERROR(VLOOKUP(Table22[[#This Row],[Young Parent]],'Lookup Values'!$AM$1:$AN$3,2,FALSE),"0")</f>
        <v>0</v>
      </c>
      <c r="CY157" s="127" t="str">
        <f>IFERROR(VLOOKUP(Table22[[#This Row],[Young Carer]],'Lookup Values'!$AO$1:$AP$3,2,FALSE),"0")</f>
        <v>0</v>
      </c>
      <c r="CZ157" s="127" t="str">
        <f>IFERROR(VLOOKUP(Table22[[#This Row],[CAMHS Involvement]],'Lookup Values'!$AQ$1:$AR$3,2,FALSE),"0")</f>
        <v>0</v>
      </c>
      <c r="DA157" s="127" t="str">
        <f>IFERROR(VLOOKUP(Table22[[#This Row],[Health Condition]],'Lookup Values'!$AS$1:$AT$3,2,FALSE),"0")</f>
        <v>0</v>
      </c>
      <c r="DB157" s="127" t="str">
        <f>IFERROR(VLOOKUP(Table22[[#This Row],[Substance Misuse ]],'Lookup Values'!$AU$1:$AV$3,2,FALSE),"0")</f>
        <v>0</v>
      </c>
      <c r="DC157" s="127" t="str">
        <f>IFERROR(VLOOKUP(Table22[[#This Row],[YOT supervision]],'Lookup Values'!$AW$1:$AX$3,2,FALSE),"0")</f>
        <v>0</v>
      </c>
      <c r="DD157" s="127" t="str">
        <f>IFERROR(VLOOKUP(Table22[[#This Row],[Previous YOT supervision]],'Lookup Values'!$AY$1:$AZ$3,2,FALSE),"0")</f>
        <v>0</v>
      </c>
      <c r="DE157" s="127" t="str">
        <f>IFERROR(VLOOKUP(Table22[[#This Row],[Custody]],'Lookup Values'!$BA$1:$BB$3,2,FALSE),"0")</f>
        <v>0</v>
      </c>
      <c r="DF157" s="127" t="str">
        <f>IFERROR(VLOOKUP(Table22[[#This Row],[KS2 Eng &amp; Maths Ability Profile HAP/MAP/LAP]],'Lookup Values'!$BC$1:$BD$4,2,FALSE),"0")</f>
        <v>0</v>
      </c>
      <c r="DG157" s="127" t="str">
        <f>IFERROR(VLOOKUP(Table22[[#This Row],[Intended Post 16 Destination]],'Lookup Values'!$BG$1:$BH$12,2,FALSE),"0")</f>
        <v>0</v>
      </c>
      <c r="DH157" s="127" t="str">
        <f>IFERROR(VLOOKUP(Table22[[#This Row],[Application submitted (Y/N or number of applications)]],'Lookup Values'!$BI$1:$BJ$3,2,FALSE),"0")</f>
        <v>0</v>
      </c>
      <c r="DI157" s="127" t="str">
        <f>IFERROR(VLOOKUP(Table22[[#This Row],[Provider Name]],'Lookup Values'!$BK$1:$BL$3,2,FALSE),"0")</f>
        <v>0</v>
      </c>
      <c r="DJ157" s="112"/>
      <c r="DK157" s="127" t="str">
        <f>IFERROR(VLOOKUP(Table22[[#This Row],[Offer received (Y/N)]],'Lookup Values'!$BM$1:$BN$3,2,FALSE),"0")</f>
        <v>0</v>
      </c>
      <c r="DL157" s="127" t="str">
        <f>IFERROR(VLOOKUP(Table22[[#This Row],[Poor Behaviour / Attitude / Motivation]],'Lookup Values'!$BO$1:$BP$4,2,FALSE),"0")</f>
        <v>0</v>
      </c>
      <c r="DM157" s="127" t="str">
        <f>IFERROR(VLOOKUP(Table22[[#This Row],[Other known risk factors (1)]],'Lookup Values'!$BQ$1:$BR$10,2,FALSE),"0")</f>
        <v>0</v>
      </c>
      <c r="DN157" s="128" t="str">
        <f>IFERROR(VLOOKUP(Table22[[#This Row],[Other known risk factors (2)]],'Lookup Values'!$BQ$1:$BR$10,2,FALSE),"0")</f>
        <v>0</v>
      </c>
      <c r="DO157" s="127">
        <f>SUM(Table35[[#This Row],[Gender Score]:[Other known risk factors (2) Score]])</f>
        <v>0</v>
      </c>
      <c r="DP157" s="131" t="str">
        <f>CONCATENATE(Table22[[#This Row],[Generated RONI]],Table22[[#This Row],[School RONI]])</f>
        <v>Very Low</v>
      </c>
      <c r="DQ157" s="106"/>
      <c r="DR157" s="106"/>
      <c r="DS157" s="106"/>
      <c r="DT157" s="106"/>
      <c r="DU157" s="106"/>
      <c r="DV157" s="106"/>
      <c r="DW157" s="106"/>
      <c r="DX157" s="106"/>
      <c r="DY157" s="106"/>
      <c r="DZ157" s="106"/>
      <c r="EA157" s="106"/>
      <c r="EB157" s="106"/>
      <c r="EC157" s="106"/>
      <c r="ED157" s="106"/>
      <c r="EE157" s="106"/>
      <c r="EF157" s="106"/>
      <c r="EG157" s="106"/>
    </row>
    <row r="158" spans="1:137" ht="13" x14ac:dyDescent="0.3">
      <c r="A158" s="118"/>
      <c r="B158" s="126"/>
      <c r="C158" s="119"/>
      <c r="D158" s="119"/>
      <c r="E158" s="119"/>
      <c r="F158" s="119"/>
      <c r="G158" s="119"/>
      <c r="H158" s="120"/>
      <c r="I158" s="101"/>
      <c r="J158" s="121"/>
      <c r="K158" s="101"/>
      <c r="L158" s="101"/>
      <c r="M158" s="121"/>
      <c r="N158" s="120"/>
      <c r="O158" s="121"/>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3"/>
      <c r="AS158" s="123"/>
      <c r="AT158" s="123"/>
      <c r="AU158" s="139" t="str">
        <f>VLOOKUP(Table35[[#This Row],[Risk Rating Score]],'Lookup Values'!$BS$1:$BT$34,2)</f>
        <v>Very Low</v>
      </c>
      <c r="AV158" s="101"/>
      <c r="AW158" s="139" t="str">
        <f>IFERROR(VLOOKUP(Table35[[#This Row],[RONI Match]],'Lookup Values'!$BU$2:$BV$26,2,FALSE),"")</f>
        <v/>
      </c>
      <c r="AX158" s="124"/>
      <c r="AY158" s="101"/>
      <c r="AZ158" s="123"/>
      <c r="BA158" s="119"/>
      <c r="BB158" s="119"/>
      <c r="BC158" s="119"/>
      <c r="BD158" s="119"/>
      <c r="BE158" s="119"/>
      <c r="BF158" s="119"/>
      <c r="BG158" s="119"/>
      <c r="BH158" s="119"/>
      <c r="BI158" s="122"/>
      <c r="BJ158" s="121"/>
      <c r="BK158" s="121"/>
      <c r="BL158" s="122"/>
      <c r="BM158" s="123"/>
      <c r="BN158" s="106"/>
      <c r="BO158" s="106"/>
      <c r="BP158" s="106"/>
      <c r="BQ158" s="106"/>
      <c r="BR158" s="106"/>
      <c r="BS158" s="106"/>
      <c r="BT158" s="106"/>
      <c r="BU158" s="106"/>
      <c r="BV158" s="106"/>
      <c r="BW158" s="106"/>
      <c r="BX158" s="106"/>
      <c r="BY158" s="106"/>
      <c r="BZ158" s="106"/>
      <c r="CA158" s="106"/>
      <c r="CB158" s="106"/>
      <c r="CC158" s="127" t="str">
        <f>IFERROR(VLOOKUP(Table22[[#This Row],[Gender]],'Lookup Values'!$A$1:$B$5,2,FALSE),"0")</f>
        <v>0</v>
      </c>
      <c r="CD158" s="112"/>
      <c r="CE158" s="127" t="str">
        <f>IFERROR(VLOOKUP(Table22[[#This Row],[Year Group]],'Lookup Values'!$C$1:$D$9,2,FALSE),"0")</f>
        <v>0</v>
      </c>
      <c r="CF158" s="127" t="str">
        <f>IFERROR(VLOOKUP(Table22[[#This Row],[School]],'Lookup Values'!$E$1:$E$22,2,FALSE),"0")</f>
        <v>0</v>
      </c>
      <c r="CG158" s="127" t="str">
        <f>IFERROR(VLOOKUP(Table22[[#This Row],[Attending PRU / AP]],'Lookup Values'!$G$1:$H$3,2,FALSE),"0")</f>
        <v>0</v>
      </c>
      <c r="CH158" s="127" t="str">
        <f>IFERROR(VLOOKUP(Table22[[#This Row],[EHE]],'Lookup Values'!$I$1:$J$3,2,FALSE),"0")</f>
        <v>0</v>
      </c>
      <c r="CI158" s="127" t="str">
        <f>IFERROR(VLOOKUP(Table22[[#This Row],[CME]],'Lookup Values'!$K$1:$L$3,2,FALSE),"0")</f>
        <v>0</v>
      </c>
      <c r="CJ158" s="129" t="str">
        <f>IFERROR(VLOOKUP(Table22[[#This Row],[Ethnicity]],'Ethnicity codes'!$H$1:$J$101,3,FALSE),"")</f>
        <v/>
      </c>
      <c r="CK158" s="127" t="str">
        <f>IFERROR(VLOOKUP(Table35[[#This Row],[Ethnicity2]],'Lookup Values'!$M$1:$N$23,2,FALSE),"0")</f>
        <v>0</v>
      </c>
      <c r="CL158" s="127" t="str">
        <f>IFERROR(VLOOKUP(Table35[[#This Row],[Ethnicity2]],'Lookup Values'!$O$1:$P$3,2,FALSE),"0")</f>
        <v>0</v>
      </c>
      <c r="CM158" s="127" t="str">
        <f>IFERROR(VLOOKUP(Table22[[#This Row],[EAL]],'Lookup Values'!$Q$1:$R$3,2,FALSE),"0")</f>
        <v>0</v>
      </c>
      <c r="CN158" s="127" t="str">
        <f>IFERROR(VLOOKUP(Table22[[#This Row],[SEND]],'Lookup Values'!$S$1:$T$6,2,FALSE),"0")</f>
        <v>0</v>
      </c>
      <c r="CO158" s="127" t="str">
        <f>IFERROR(VLOOKUP(Table22[[#This Row],[Pupil Premium]],'Lookup Values'!$U$1:$V$3,2,FALSE),"0")</f>
        <v>0</v>
      </c>
      <c r="CP158" s="127" t="str">
        <f>IFERROR(VLOOKUP(Table22[[#This Row],[LAC / Care Leaver]],'Lookup Values'!$W$1:$X$3,2,FALSE),"0")</f>
        <v>0</v>
      </c>
      <c r="CQ158" s="127" t="str">
        <f>IFERROR(VLOOKUP(Table22[[#This Row],[CP / CIN]],'Lookup Values'!$Y$1:$Z$3,2,FALSE),"0")</f>
        <v>0</v>
      </c>
      <c r="CR158" s="127" t="str">
        <f>IFERROR(VLOOKUP(Table22[[#This Row],[Early Help Referral]],'Lookup Values'!$Y$1:$Z$3,2,FALSE),"0")</f>
        <v>0</v>
      </c>
      <c r="CS158" s="127" t="str">
        <f>IFERROR(VLOOKUP(Table22[[#This Row],[Social Worker]],'Lookup Values'!$Y$1:$Z$3,2,FALSE),"0")</f>
        <v>0</v>
      </c>
      <c r="CT158" s="127" t="str">
        <f>IFERROR(VLOOKUP(Table22[[#This Row],[Exclusion]],'Lookup Values'!$AE$1:$AF$5,2,FALSE),"0")</f>
        <v>0</v>
      </c>
      <c r="CU158" s="127" t="str">
        <f>IFERROR(VLOOKUP(Table22[[#This Row],[Attendance / Absence (&lt;90% PA / &lt;50% SA)]],'Lookup Values'!$AG$1:$AH$4,2,FALSE),"0")</f>
        <v>0</v>
      </c>
      <c r="CV158" s="127" t="str">
        <f>IFERROR(VLOOKUP(Table22[[#This Row],[Multiple School Moves (3+)]],'Lookup Values'!$AI$1:$AJ$3,2,FALSE),"0")</f>
        <v>0</v>
      </c>
      <c r="CW158" s="127" t="str">
        <f>IFERROR(VLOOKUP(Table22[[#This Row],[Pregnancy]],'Lookup Values'!$AK$1:$AL$3,2,FALSE),"0")</f>
        <v>0</v>
      </c>
      <c r="CX158" s="127" t="str">
        <f>IFERROR(VLOOKUP(Table22[[#This Row],[Young Parent]],'Lookup Values'!$AM$1:$AN$3,2,FALSE),"0")</f>
        <v>0</v>
      </c>
      <c r="CY158" s="127" t="str">
        <f>IFERROR(VLOOKUP(Table22[[#This Row],[Young Carer]],'Lookup Values'!$AO$1:$AP$3,2,FALSE),"0")</f>
        <v>0</v>
      </c>
      <c r="CZ158" s="127" t="str">
        <f>IFERROR(VLOOKUP(Table22[[#This Row],[CAMHS Involvement]],'Lookup Values'!$AQ$1:$AR$3,2,FALSE),"0")</f>
        <v>0</v>
      </c>
      <c r="DA158" s="127" t="str">
        <f>IFERROR(VLOOKUP(Table22[[#This Row],[Health Condition]],'Lookup Values'!$AS$1:$AT$3,2,FALSE),"0")</f>
        <v>0</v>
      </c>
      <c r="DB158" s="127" t="str">
        <f>IFERROR(VLOOKUP(Table22[[#This Row],[Substance Misuse ]],'Lookup Values'!$AU$1:$AV$3,2,FALSE),"0")</f>
        <v>0</v>
      </c>
      <c r="DC158" s="127" t="str">
        <f>IFERROR(VLOOKUP(Table22[[#This Row],[YOT supervision]],'Lookup Values'!$AW$1:$AX$3,2,FALSE),"0")</f>
        <v>0</v>
      </c>
      <c r="DD158" s="127" t="str">
        <f>IFERROR(VLOOKUP(Table22[[#This Row],[Previous YOT supervision]],'Lookup Values'!$AY$1:$AZ$3,2,FALSE),"0")</f>
        <v>0</v>
      </c>
      <c r="DE158" s="127" t="str">
        <f>IFERROR(VLOOKUP(Table22[[#This Row],[Custody]],'Lookup Values'!$BA$1:$BB$3,2,FALSE),"0")</f>
        <v>0</v>
      </c>
      <c r="DF158" s="127" t="str">
        <f>IFERROR(VLOOKUP(Table22[[#This Row],[KS2 Eng &amp; Maths Ability Profile HAP/MAP/LAP]],'Lookup Values'!$BC$1:$BD$4,2,FALSE),"0")</f>
        <v>0</v>
      </c>
      <c r="DG158" s="127" t="str">
        <f>IFERROR(VLOOKUP(Table22[[#This Row],[Intended Post 16 Destination]],'Lookup Values'!$BG$1:$BH$12,2,FALSE),"0")</f>
        <v>0</v>
      </c>
      <c r="DH158" s="127" t="str">
        <f>IFERROR(VLOOKUP(Table22[[#This Row],[Application submitted (Y/N or number of applications)]],'Lookup Values'!$BI$1:$BJ$3,2,FALSE),"0")</f>
        <v>0</v>
      </c>
      <c r="DI158" s="127" t="str">
        <f>IFERROR(VLOOKUP(Table22[[#This Row],[Provider Name]],'Lookup Values'!$BK$1:$BL$3,2,FALSE),"0")</f>
        <v>0</v>
      </c>
      <c r="DJ158" s="112"/>
      <c r="DK158" s="127" t="str">
        <f>IFERROR(VLOOKUP(Table22[[#This Row],[Offer received (Y/N)]],'Lookup Values'!$BM$1:$BN$3,2,FALSE),"0")</f>
        <v>0</v>
      </c>
      <c r="DL158" s="127" t="str">
        <f>IFERROR(VLOOKUP(Table22[[#This Row],[Poor Behaviour / Attitude / Motivation]],'Lookup Values'!$BO$1:$BP$4,2,FALSE),"0")</f>
        <v>0</v>
      </c>
      <c r="DM158" s="127" t="str">
        <f>IFERROR(VLOOKUP(Table22[[#This Row],[Other known risk factors (1)]],'Lookup Values'!$BQ$1:$BR$10,2,FALSE),"0")</f>
        <v>0</v>
      </c>
      <c r="DN158" s="128" t="str">
        <f>IFERROR(VLOOKUP(Table22[[#This Row],[Other known risk factors (2)]],'Lookup Values'!$BQ$1:$BR$10,2,FALSE),"0")</f>
        <v>0</v>
      </c>
      <c r="DO158" s="127">
        <f>SUM(Table35[[#This Row],[Gender Score]:[Other known risk factors (2) Score]])</f>
        <v>0</v>
      </c>
      <c r="DP158" s="131" t="str">
        <f>CONCATENATE(Table22[[#This Row],[Generated RONI]],Table22[[#This Row],[School RONI]])</f>
        <v>Very Low</v>
      </c>
      <c r="DQ158" s="106"/>
      <c r="DR158" s="106"/>
      <c r="DS158" s="106"/>
      <c r="DT158" s="106"/>
      <c r="DU158" s="106"/>
      <c r="DV158" s="106"/>
      <c r="DW158" s="106"/>
      <c r="DX158" s="106"/>
      <c r="DY158" s="106"/>
      <c r="DZ158" s="106"/>
      <c r="EA158" s="106"/>
      <c r="EB158" s="106"/>
      <c r="EC158" s="106"/>
      <c r="ED158" s="106"/>
      <c r="EE158" s="106"/>
      <c r="EF158" s="106"/>
      <c r="EG158" s="106"/>
    </row>
    <row r="159" spans="1:137" ht="13" x14ac:dyDescent="0.3">
      <c r="A159" s="118"/>
      <c r="B159" s="126"/>
      <c r="C159" s="119"/>
      <c r="D159" s="119"/>
      <c r="E159" s="119"/>
      <c r="F159" s="119"/>
      <c r="G159" s="119"/>
      <c r="H159" s="120"/>
      <c r="I159" s="101"/>
      <c r="J159" s="121"/>
      <c r="K159" s="101"/>
      <c r="L159" s="101"/>
      <c r="M159" s="121"/>
      <c r="N159" s="120"/>
      <c r="O159" s="121"/>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3"/>
      <c r="AS159" s="123"/>
      <c r="AT159" s="123"/>
      <c r="AU159" s="139" t="str">
        <f>VLOOKUP(Table35[[#This Row],[Risk Rating Score]],'Lookup Values'!$BS$1:$BT$34,2)</f>
        <v>Very Low</v>
      </c>
      <c r="AV159" s="101"/>
      <c r="AW159" s="139" t="str">
        <f>IFERROR(VLOOKUP(Table35[[#This Row],[RONI Match]],'Lookup Values'!$BU$2:$BV$26,2,FALSE),"")</f>
        <v/>
      </c>
      <c r="AX159" s="124"/>
      <c r="AY159" s="101"/>
      <c r="AZ159" s="123"/>
      <c r="BA159" s="119"/>
      <c r="BB159" s="119"/>
      <c r="BC159" s="119"/>
      <c r="BD159" s="119"/>
      <c r="BE159" s="119"/>
      <c r="BF159" s="119"/>
      <c r="BG159" s="119"/>
      <c r="BH159" s="119"/>
      <c r="BI159" s="122"/>
      <c r="BJ159" s="121"/>
      <c r="BK159" s="121"/>
      <c r="BL159" s="122"/>
      <c r="BM159" s="123"/>
      <c r="BN159" s="106"/>
      <c r="BO159" s="106"/>
      <c r="BP159" s="106"/>
      <c r="BQ159" s="106"/>
      <c r="BR159" s="106"/>
      <c r="BS159" s="106"/>
      <c r="BT159" s="106"/>
      <c r="BU159" s="106"/>
      <c r="BV159" s="106"/>
      <c r="BW159" s="106"/>
      <c r="BX159" s="106"/>
      <c r="BY159" s="106"/>
      <c r="BZ159" s="106"/>
      <c r="CA159" s="106"/>
      <c r="CB159" s="106"/>
      <c r="CC159" s="127" t="str">
        <f>IFERROR(VLOOKUP(Table22[[#This Row],[Gender]],'Lookup Values'!$A$1:$B$5,2,FALSE),"0")</f>
        <v>0</v>
      </c>
      <c r="CD159" s="112"/>
      <c r="CE159" s="127" t="str">
        <f>IFERROR(VLOOKUP(Table22[[#This Row],[Year Group]],'Lookup Values'!$C$1:$D$9,2,FALSE),"0")</f>
        <v>0</v>
      </c>
      <c r="CF159" s="127" t="str">
        <f>IFERROR(VLOOKUP(Table22[[#This Row],[School]],'Lookup Values'!$E$1:$E$22,2,FALSE),"0")</f>
        <v>0</v>
      </c>
      <c r="CG159" s="127" t="str">
        <f>IFERROR(VLOOKUP(Table22[[#This Row],[Attending PRU / AP]],'Lookup Values'!$G$1:$H$3,2,FALSE),"0")</f>
        <v>0</v>
      </c>
      <c r="CH159" s="127" t="str">
        <f>IFERROR(VLOOKUP(Table22[[#This Row],[EHE]],'Lookup Values'!$I$1:$J$3,2,FALSE),"0")</f>
        <v>0</v>
      </c>
      <c r="CI159" s="127" t="str">
        <f>IFERROR(VLOOKUP(Table22[[#This Row],[CME]],'Lookup Values'!$K$1:$L$3,2,FALSE),"0")</f>
        <v>0</v>
      </c>
      <c r="CJ159" s="129" t="str">
        <f>IFERROR(VLOOKUP(Table22[[#This Row],[Ethnicity]],'Ethnicity codes'!$H$1:$J$101,3,FALSE),"")</f>
        <v/>
      </c>
      <c r="CK159" s="127" t="str">
        <f>IFERROR(VLOOKUP(Table35[[#This Row],[Ethnicity2]],'Lookup Values'!$M$1:$N$23,2,FALSE),"0")</f>
        <v>0</v>
      </c>
      <c r="CL159" s="127" t="str">
        <f>IFERROR(VLOOKUP(Table35[[#This Row],[Ethnicity2]],'Lookup Values'!$O$1:$P$3,2,FALSE),"0")</f>
        <v>0</v>
      </c>
      <c r="CM159" s="127" t="str">
        <f>IFERROR(VLOOKUP(Table22[[#This Row],[EAL]],'Lookup Values'!$Q$1:$R$3,2,FALSE),"0")</f>
        <v>0</v>
      </c>
      <c r="CN159" s="127" t="str">
        <f>IFERROR(VLOOKUP(Table22[[#This Row],[SEND]],'Lookup Values'!$S$1:$T$6,2,FALSE),"0")</f>
        <v>0</v>
      </c>
      <c r="CO159" s="127" t="str">
        <f>IFERROR(VLOOKUP(Table22[[#This Row],[Pupil Premium]],'Lookup Values'!$U$1:$V$3,2,FALSE),"0")</f>
        <v>0</v>
      </c>
      <c r="CP159" s="127" t="str">
        <f>IFERROR(VLOOKUP(Table22[[#This Row],[LAC / Care Leaver]],'Lookup Values'!$W$1:$X$3,2,FALSE),"0")</f>
        <v>0</v>
      </c>
      <c r="CQ159" s="127" t="str">
        <f>IFERROR(VLOOKUP(Table22[[#This Row],[CP / CIN]],'Lookup Values'!$Y$1:$Z$3,2,FALSE),"0")</f>
        <v>0</v>
      </c>
      <c r="CR159" s="127" t="str">
        <f>IFERROR(VLOOKUP(Table22[[#This Row],[Early Help Referral]],'Lookup Values'!$Y$1:$Z$3,2,FALSE),"0")</f>
        <v>0</v>
      </c>
      <c r="CS159" s="127" t="str">
        <f>IFERROR(VLOOKUP(Table22[[#This Row],[Social Worker]],'Lookup Values'!$Y$1:$Z$3,2,FALSE),"0")</f>
        <v>0</v>
      </c>
      <c r="CT159" s="127" t="str">
        <f>IFERROR(VLOOKUP(Table22[[#This Row],[Exclusion]],'Lookup Values'!$AE$1:$AF$5,2,FALSE),"0")</f>
        <v>0</v>
      </c>
      <c r="CU159" s="127" t="str">
        <f>IFERROR(VLOOKUP(Table22[[#This Row],[Attendance / Absence (&lt;90% PA / &lt;50% SA)]],'Lookup Values'!$AG$1:$AH$4,2,FALSE),"0")</f>
        <v>0</v>
      </c>
      <c r="CV159" s="127" t="str">
        <f>IFERROR(VLOOKUP(Table22[[#This Row],[Multiple School Moves (3+)]],'Lookup Values'!$AI$1:$AJ$3,2,FALSE),"0")</f>
        <v>0</v>
      </c>
      <c r="CW159" s="127" t="str">
        <f>IFERROR(VLOOKUP(Table22[[#This Row],[Pregnancy]],'Lookup Values'!$AK$1:$AL$3,2,FALSE),"0")</f>
        <v>0</v>
      </c>
      <c r="CX159" s="127" t="str">
        <f>IFERROR(VLOOKUP(Table22[[#This Row],[Young Parent]],'Lookup Values'!$AM$1:$AN$3,2,FALSE),"0")</f>
        <v>0</v>
      </c>
      <c r="CY159" s="127" t="str">
        <f>IFERROR(VLOOKUP(Table22[[#This Row],[Young Carer]],'Lookup Values'!$AO$1:$AP$3,2,FALSE),"0")</f>
        <v>0</v>
      </c>
      <c r="CZ159" s="127" t="str">
        <f>IFERROR(VLOOKUP(Table22[[#This Row],[CAMHS Involvement]],'Lookup Values'!$AQ$1:$AR$3,2,FALSE),"0")</f>
        <v>0</v>
      </c>
      <c r="DA159" s="127" t="str">
        <f>IFERROR(VLOOKUP(Table22[[#This Row],[Health Condition]],'Lookup Values'!$AS$1:$AT$3,2,FALSE),"0")</f>
        <v>0</v>
      </c>
      <c r="DB159" s="127" t="str">
        <f>IFERROR(VLOOKUP(Table22[[#This Row],[Substance Misuse ]],'Lookup Values'!$AU$1:$AV$3,2,FALSE),"0")</f>
        <v>0</v>
      </c>
      <c r="DC159" s="127" t="str">
        <f>IFERROR(VLOOKUP(Table22[[#This Row],[YOT supervision]],'Lookup Values'!$AW$1:$AX$3,2,FALSE),"0")</f>
        <v>0</v>
      </c>
      <c r="DD159" s="127" t="str">
        <f>IFERROR(VLOOKUP(Table22[[#This Row],[Previous YOT supervision]],'Lookup Values'!$AY$1:$AZ$3,2,FALSE),"0")</f>
        <v>0</v>
      </c>
      <c r="DE159" s="127" t="str">
        <f>IFERROR(VLOOKUP(Table22[[#This Row],[Custody]],'Lookup Values'!$BA$1:$BB$3,2,FALSE),"0")</f>
        <v>0</v>
      </c>
      <c r="DF159" s="127" t="str">
        <f>IFERROR(VLOOKUP(Table22[[#This Row],[KS2 Eng &amp; Maths Ability Profile HAP/MAP/LAP]],'Lookup Values'!$BC$1:$BD$4,2,FALSE),"0")</f>
        <v>0</v>
      </c>
      <c r="DG159" s="127" t="str">
        <f>IFERROR(VLOOKUP(Table22[[#This Row],[Intended Post 16 Destination]],'Lookup Values'!$BG$1:$BH$12,2,FALSE),"0")</f>
        <v>0</v>
      </c>
      <c r="DH159" s="127" t="str">
        <f>IFERROR(VLOOKUP(Table22[[#This Row],[Application submitted (Y/N or number of applications)]],'Lookup Values'!$BI$1:$BJ$3,2,FALSE),"0")</f>
        <v>0</v>
      </c>
      <c r="DI159" s="127" t="str">
        <f>IFERROR(VLOOKUP(Table22[[#This Row],[Provider Name]],'Lookup Values'!$BK$1:$BL$3,2,FALSE),"0")</f>
        <v>0</v>
      </c>
      <c r="DJ159" s="112"/>
      <c r="DK159" s="127" t="str">
        <f>IFERROR(VLOOKUP(Table22[[#This Row],[Offer received (Y/N)]],'Lookup Values'!$BM$1:$BN$3,2,FALSE),"0")</f>
        <v>0</v>
      </c>
      <c r="DL159" s="127" t="str">
        <f>IFERROR(VLOOKUP(Table22[[#This Row],[Poor Behaviour / Attitude / Motivation]],'Lookup Values'!$BO$1:$BP$4,2,FALSE),"0")</f>
        <v>0</v>
      </c>
      <c r="DM159" s="127" t="str">
        <f>IFERROR(VLOOKUP(Table22[[#This Row],[Other known risk factors (1)]],'Lookup Values'!$BQ$1:$BR$10,2,FALSE),"0")</f>
        <v>0</v>
      </c>
      <c r="DN159" s="128" t="str">
        <f>IFERROR(VLOOKUP(Table22[[#This Row],[Other known risk factors (2)]],'Lookup Values'!$BQ$1:$BR$10,2,FALSE),"0")</f>
        <v>0</v>
      </c>
      <c r="DO159" s="127">
        <f>SUM(Table35[[#This Row],[Gender Score]:[Other known risk factors (2) Score]])</f>
        <v>0</v>
      </c>
      <c r="DP159" s="131" t="str">
        <f>CONCATENATE(Table22[[#This Row],[Generated RONI]],Table22[[#This Row],[School RONI]])</f>
        <v>Very Low</v>
      </c>
      <c r="DQ159" s="106"/>
      <c r="DR159" s="106"/>
      <c r="DS159" s="106"/>
      <c r="DT159" s="106"/>
      <c r="DU159" s="106"/>
      <c r="DV159" s="106"/>
      <c r="DW159" s="106"/>
      <c r="DX159" s="106"/>
      <c r="DY159" s="106"/>
      <c r="DZ159" s="106"/>
      <c r="EA159" s="106"/>
      <c r="EB159" s="106"/>
      <c r="EC159" s="106"/>
      <c r="ED159" s="106"/>
      <c r="EE159" s="106"/>
      <c r="EF159" s="106"/>
      <c r="EG159" s="106"/>
    </row>
    <row r="160" spans="1:137" ht="13" x14ac:dyDescent="0.3">
      <c r="A160" s="118"/>
      <c r="B160" s="126"/>
      <c r="C160" s="119"/>
      <c r="D160" s="119"/>
      <c r="E160" s="119"/>
      <c r="F160" s="119"/>
      <c r="G160" s="119"/>
      <c r="H160" s="120"/>
      <c r="I160" s="101"/>
      <c r="J160" s="121"/>
      <c r="K160" s="101"/>
      <c r="L160" s="101"/>
      <c r="M160" s="121"/>
      <c r="N160" s="120"/>
      <c r="O160" s="121"/>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3"/>
      <c r="AS160" s="123"/>
      <c r="AT160" s="123"/>
      <c r="AU160" s="139" t="str">
        <f>VLOOKUP(Table35[[#This Row],[Risk Rating Score]],'Lookup Values'!$BS$1:$BT$34,2)</f>
        <v>Very Low</v>
      </c>
      <c r="AV160" s="101"/>
      <c r="AW160" s="139" t="str">
        <f>IFERROR(VLOOKUP(Table35[[#This Row],[RONI Match]],'Lookup Values'!$BU$2:$BV$26,2,FALSE),"")</f>
        <v/>
      </c>
      <c r="AX160" s="124"/>
      <c r="AY160" s="101"/>
      <c r="AZ160" s="123"/>
      <c r="BA160" s="119"/>
      <c r="BB160" s="119"/>
      <c r="BC160" s="119"/>
      <c r="BD160" s="119"/>
      <c r="BE160" s="119"/>
      <c r="BF160" s="119"/>
      <c r="BG160" s="119"/>
      <c r="BH160" s="119"/>
      <c r="BI160" s="122"/>
      <c r="BJ160" s="121"/>
      <c r="BK160" s="121"/>
      <c r="BL160" s="122"/>
      <c r="BM160" s="123"/>
      <c r="BN160" s="106"/>
      <c r="BO160" s="106"/>
      <c r="BP160" s="106"/>
      <c r="BQ160" s="106"/>
      <c r="BR160" s="106"/>
      <c r="BS160" s="106"/>
      <c r="BT160" s="106"/>
      <c r="BU160" s="106"/>
      <c r="BV160" s="106"/>
      <c r="BW160" s="106"/>
      <c r="BX160" s="106"/>
      <c r="BY160" s="106"/>
      <c r="BZ160" s="106"/>
      <c r="CA160" s="106"/>
      <c r="CB160" s="106"/>
      <c r="CC160" s="127" t="str">
        <f>IFERROR(VLOOKUP(Table22[[#This Row],[Gender]],'Lookup Values'!$A$1:$B$5,2,FALSE),"0")</f>
        <v>0</v>
      </c>
      <c r="CD160" s="112"/>
      <c r="CE160" s="127" t="str">
        <f>IFERROR(VLOOKUP(Table22[[#This Row],[Year Group]],'Lookup Values'!$C$1:$D$9,2,FALSE),"0")</f>
        <v>0</v>
      </c>
      <c r="CF160" s="127" t="str">
        <f>IFERROR(VLOOKUP(Table22[[#This Row],[School]],'Lookup Values'!$E$1:$E$22,2,FALSE),"0")</f>
        <v>0</v>
      </c>
      <c r="CG160" s="127" t="str">
        <f>IFERROR(VLOOKUP(Table22[[#This Row],[Attending PRU / AP]],'Lookup Values'!$G$1:$H$3,2,FALSE),"0")</f>
        <v>0</v>
      </c>
      <c r="CH160" s="127" t="str">
        <f>IFERROR(VLOOKUP(Table22[[#This Row],[EHE]],'Lookup Values'!$I$1:$J$3,2,FALSE),"0")</f>
        <v>0</v>
      </c>
      <c r="CI160" s="127" t="str">
        <f>IFERROR(VLOOKUP(Table22[[#This Row],[CME]],'Lookup Values'!$K$1:$L$3,2,FALSE),"0")</f>
        <v>0</v>
      </c>
      <c r="CJ160" s="129" t="str">
        <f>IFERROR(VLOOKUP(Table22[[#This Row],[Ethnicity]],'Ethnicity codes'!$H$1:$J$101,3,FALSE),"")</f>
        <v/>
      </c>
      <c r="CK160" s="127" t="str">
        <f>IFERROR(VLOOKUP(Table35[[#This Row],[Ethnicity2]],'Lookup Values'!$M$1:$N$23,2,FALSE),"0")</f>
        <v>0</v>
      </c>
      <c r="CL160" s="127" t="str">
        <f>IFERROR(VLOOKUP(Table35[[#This Row],[Ethnicity2]],'Lookup Values'!$O$1:$P$3,2,FALSE),"0")</f>
        <v>0</v>
      </c>
      <c r="CM160" s="127" t="str">
        <f>IFERROR(VLOOKUP(Table22[[#This Row],[EAL]],'Lookup Values'!$Q$1:$R$3,2,FALSE),"0")</f>
        <v>0</v>
      </c>
      <c r="CN160" s="127" t="str">
        <f>IFERROR(VLOOKUP(Table22[[#This Row],[SEND]],'Lookup Values'!$S$1:$T$6,2,FALSE),"0")</f>
        <v>0</v>
      </c>
      <c r="CO160" s="127" t="str">
        <f>IFERROR(VLOOKUP(Table22[[#This Row],[Pupil Premium]],'Lookup Values'!$U$1:$V$3,2,FALSE),"0")</f>
        <v>0</v>
      </c>
      <c r="CP160" s="127" t="str">
        <f>IFERROR(VLOOKUP(Table22[[#This Row],[LAC / Care Leaver]],'Lookup Values'!$W$1:$X$3,2,FALSE),"0")</f>
        <v>0</v>
      </c>
      <c r="CQ160" s="127" t="str">
        <f>IFERROR(VLOOKUP(Table22[[#This Row],[CP / CIN]],'Lookup Values'!$Y$1:$Z$3,2,FALSE),"0")</f>
        <v>0</v>
      </c>
      <c r="CR160" s="127" t="str">
        <f>IFERROR(VLOOKUP(Table22[[#This Row],[Early Help Referral]],'Lookup Values'!$Y$1:$Z$3,2,FALSE),"0")</f>
        <v>0</v>
      </c>
      <c r="CS160" s="127" t="str">
        <f>IFERROR(VLOOKUP(Table22[[#This Row],[Social Worker]],'Lookup Values'!$Y$1:$Z$3,2,FALSE),"0")</f>
        <v>0</v>
      </c>
      <c r="CT160" s="127" t="str">
        <f>IFERROR(VLOOKUP(Table22[[#This Row],[Exclusion]],'Lookup Values'!$AE$1:$AF$5,2,FALSE),"0")</f>
        <v>0</v>
      </c>
      <c r="CU160" s="127" t="str">
        <f>IFERROR(VLOOKUP(Table22[[#This Row],[Attendance / Absence (&lt;90% PA / &lt;50% SA)]],'Lookup Values'!$AG$1:$AH$4,2,FALSE),"0")</f>
        <v>0</v>
      </c>
      <c r="CV160" s="127" t="str">
        <f>IFERROR(VLOOKUP(Table22[[#This Row],[Multiple School Moves (3+)]],'Lookup Values'!$AI$1:$AJ$3,2,FALSE),"0")</f>
        <v>0</v>
      </c>
      <c r="CW160" s="127" t="str">
        <f>IFERROR(VLOOKUP(Table22[[#This Row],[Pregnancy]],'Lookup Values'!$AK$1:$AL$3,2,FALSE),"0")</f>
        <v>0</v>
      </c>
      <c r="CX160" s="127" t="str">
        <f>IFERROR(VLOOKUP(Table22[[#This Row],[Young Parent]],'Lookup Values'!$AM$1:$AN$3,2,FALSE),"0")</f>
        <v>0</v>
      </c>
      <c r="CY160" s="127" t="str">
        <f>IFERROR(VLOOKUP(Table22[[#This Row],[Young Carer]],'Lookup Values'!$AO$1:$AP$3,2,FALSE),"0")</f>
        <v>0</v>
      </c>
      <c r="CZ160" s="127" t="str">
        <f>IFERROR(VLOOKUP(Table22[[#This Row],[CAMHS Involvement]],'Lookup Values'!$AQ$1:$AR$3,2,FALSE),"0")</f>
        <v>0</v>
      </c>
      <c r="DA160" s="127" t="str">
        <f>IFERROR(VLOOKUP(Table22[[#This Row],[Health Condition]],'Lookup Values'!$AS$1:$AT$3,2,FALSE),"0")</f>
        <v>0</v>
      </c>
      <c r="DB160" s="127" t="str">
        <f>IFERROR(VLOOKUP(Table22[[#This Row],[Substance Misuse ]],'Lookup Values'!$AU$1:$AV$3,2,FALSE),"0")</f>
        <v>0</v>
      </c>
      <c r="DC160" s="127" t="str">
        <f>IFERROR(VLOOKUP(Table22[[#This Row],[YOT supervision]],'Lookup Values'!$AW$1:$AX$3,2,FALSE),"0")</f>
        <v>0</v>
      </c>
      <c r="DD160" s="127" t="str">
        <f>IFERROR(VLOOKUP(Table22[[#This Row],[Previous YOT supervision]],'Lookup Values'!$AY$1:$AZ$3,2,FALSE),"0")</f>
        <v>0</v>
      </c>
      <c r="DE160" s="127" t="str">
        <f>IFERROR(VLOOKUP(Table22[[#This Row],[Custody]],'Lookup Values'!$BA$1:$BB$3,2,FALSE),"0")</f>
        <v>0</v>
      </c>
      <c r="DF160" s="127" t="str">
        <f>IFERROR(VLOOKUP(Table22[[#This Row],[KS2 Eng &amp; Maths Ability Profile HAP/MAP/LAP]],'Lookup Values'!$BC$1:$BD$4,2,FALSE),"0")</f>
        <v>0</v>
      </c>
      <c r="DG160" s="127" t="str">
        <f>IFERROR(VLOOKUP(Table22[[#This Row],[Intended Post 16 Destination]],'Lookup Values'!$BG$1:$BH$12,2,FALSE),"0")</f>
        <v>0</v>
      </c>
      <c r="DH160" s="127" t="str">
        <f>IFERROR(VLOOKUP(Table22[[#This Row],[Application submitted (Y/N or number of applications)]],'Lookup Values'!$BI$1:$BJ$3,2,FALSE),"0")</f>
        <v>0</v>
      </c>
      <c r="DI160" s="127" t="str">
        <f>IFERROR(VLOOKUP(Table22[[#This Row],[Provider Name]],'Lookup Values'!$BK$1:$BL$3,2,FALSE),"0")</f>
        <v>0</v>
      </c>
      <c r="DJ160" s="112"/>
      <c r="DK160" s="127" t="str">
        <f>IFERROR(VLOOKUP(Table22[[#This Row],[Offer received (Y/N)]],'Lookup Values'!$BM$1:$BN$3,2,FALSE),"0")</f>
        <v>0</v>
      </c>
      <c r="DL160" s="127" t="str">
        <f>IFERROR(VLOOKUP(Table22[[#This Row],[Poor Behaviour / Attitude / Motivation]],'Lookup Values'!$BO$1:$BP$4,2,FALSE),"0")</f>
        <v>0</v>
      </c>
      <c r="DM160" s="127" t="str">
        <f>IFERROR(VLOOKUP(Table22[[#This Row],[Other known risk factors (1)]],'Lookup Values'!$BQ$1:$BR$10,2,FALSE),"0")</f>
        <v>0</v>
      </c>
      <c r="DN160" s="128" t="str">
        <f>IFERROR(VLOOKUP(Table22[[#This Row],[Other known risk factors (2)]],'Lookup Values'!$BQ$1:$BR$10,2,FALSE),"0")</f>
        <v>0</v>
      </c>
      <c r="DO160" s="127">
        <f>SUM(Table35[[#This Row],[Gender Score]:[Other known risk factors (2) Score]])</f>
        <v>0</v>
      </c>
      <c r="DP160" s="131" t="str">
        <f>CONCATENATE(Table22[[#This Row],[Generated RONI]],Table22[[#This Row],[School RONI]])</f>
        <v>Very Low</v>
      </c>
      <c r="DQ160" s="106"/>
      <c r="DR160" s="106"/>
      <c r="DS160" s="106"/>
      <c r="DT160" s="106"/>
      <c r="DU160" s="106"/>
      <c r="DV160" s="106"/>
      <c r="DW160" s="106"/>
      <c r="DX160" s="106"/>
      <c r="DY160" s="106"/>
      <c r="DZ160" s="106"/>
      <c r="EA160" s="106"/>
      <c r="EB160" s="106"/>
      <c r="EC160" s="106"/>
      <c r="ED160" s="106"/>
      <c r="EE160" s="106"/>
      <c r="EF160" s="106"/>
      <c r="EG160" s="106"/>
    </row>
    <row r="161" spans="1:137" ht="13" x14ac:dyDescent="0.3">
      <c r="A161" s="118"/>
      <c r="B161" s="126"/>
      <c r="C161" s="119"/>
      <c r="D161" s="119"/>
      <c r="E161" s="119"/>
      <c r="F161" s="119"/>
      <c r="G161" s="119"/>
      <c r="H161" s="120"/>
      <c r="I161" s="101"/>
      <c r="J161" s="121"/>
      <c r="K161" s="101"/>
      <c r="L161" s="101"/>
      <c r="M161" s="121"/>
      <c r="N161" s="120"/>
      <c r="O161" s="121"/>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3"/>
      <c r="AS161" s="123"/>
      <c r="AT161" s="123"/>
      <c r="AU161" s="139" t="str">
        <f>VLOOKUP(Table35[[#This Row],[Risk Rating Score]],'Lookup Values'!$BS$1:$BT$34,2)</f>
        <v>Very Low</v>
      </c>
      <c r="AV161" s="101"/>
      <c r="AW161" s="139" t="str">
        <f>IFERROR(VLOOKUP(Table35[[#This Row],[RONI Match]],'Lookup Values'!$BU$2:$BV$26,2,FALSE),"")</f>
        <v/>
      </c>
      <c r="AX161" s="124"/>
      <c r="AY161" s="101"/>
      <c r="AZ161" s="123"/>
      <c r="BA161" s="119"/>
      <c r="BB161" s="119"/>
      <c r="BC161" s="119"/>
      <c r="BD161" s="119"/>
      <c r="BE161" s="119"/>
      <c r="BF161" s="119"/>
      <c r="BG161" s="119"/>
      <c r="BH161" s="119"/>
      <c r="BI161" s="122"/>
      <c r="BJ161" s="121"/>
      <c r="BK161" s="121"/>
      <c r="BL161" s="122"/>
      <c r="BM161" s="123"/>
      <c r="BN161" s="106"/>
      <c r="BO161" s="106"/>
      <c r="BP161" s="106"/>
      <c r="BQ161" s="106"/>
      <c r="BR161" s="106"/>
      <c r="BS161" s="106"/>
      <c r="BT161" s="106"/>
      <c r="BU161" s="106"/>
      <c r="BV161" s="106"/>
      <c r="BW161" s="106"/>
      <c r="BX161" s="106"/>
      <c r="BY161" s="106"/>
      <c r="BZ161" s="106"/>
      <c r="CA161" s="106"/>
      <c r="CB161" s="106"/>
      <c r="CC161" s="127" t="str">
        <f>IFERROR(VLOOKUP(Table22[[#This Row],[Gender]],'Lookup Values'!$A$1:$B$5,2,FALSE),"0")</f>
        <v>0</v>
      </c>
      <c r="CD161" s="112"/>
      <c r="CE161" s="127" t="str">
        <f>IFERROR(VLOOKUP(Table22[[#This Row],[Year Group]],'Lookup Values'!$C$1:$D$9,2,FALSE),"0")</f>
        <v>0</v>
      </c>
      <c r="CF161" s="127" t="str">
        <f>IFERROR(VLOOKUP(Table22[[#This Row],[School]],'Lookup Values'!$E$1:$E$22,2,FALSE),"0")</f>
        <v>0</v>
      </c>
      <c r="CG161" s="127" t="str">
        <f>IFERROR(VLOOKUP(Table22[[#This Row],[Attending PRU / AP]],'Lookup Values'!$G$1:$H$3,2,FALSE),"0")</f>
        <v>0</v>
      </c>
      <c r="CH161" s="127" t="str">
        <f>IFERROR(VLOOKUP(Table22[[#This Row],[EHE]],'Lookup Values'!$I$1:$J$3,2,FALSE),"0")</f>
        <v>0</v>
      </c>
      <c r="CI161" s="127" t="str">
        <f>IFERROR(VLOOKUP(Table22[[#This Row],[CME]],'Lookup Values'!$K$1:$L$3,2,FALSE),"0")</f>
        <v>0</v>
      </c>
      <c r="CJ161" s="129" t="str">
        <f>IFERROR(VLOOKUP(Table22[[#This Row],[Ethnicity]],'Ethnicity codes'!$H$1:$J$101,3,FALSE),"")</f>
        <v/>
      </c>
      <c r="CK161" s="127" t="str">
        <f>IFERROR(VLOOKUP(Table35[[#This Row],[Ethnicity2]],'Lookup Values'!$M$1:$N$23,2,FALSE),"0")</f>
        <v>0</v>
      </c>
      <c r="CL161" s="127" t="str">
        <f>IFERROR(VLOOKUP(Table35[[#This Row],[Ethnicity2]],'Lookup Values'!$O$1:$P$3,2,FALSE),"0")</f>
        <v>0</v>
      </c>
      <c r="CM161" s="127" t="str">
        <f>IFERROR(VLOOKUP(Table22[[#This Row],[EAL]],'Lookup Values'!$Q$1:$R$3,2,FALSE),"0")</f>
        <v>0</v>
      </c>
      <c r="CN161" s="127" t="str">
        <f>IFERROR(VLOOKUP(Table22[[#This Row],[SEND]],'Lookup Values'!$S$1:$T$6,2,FALSE),"0")</f>
        <v>0</v>
      </c>
      <c r="CO161" s="127" t="str">
        <f>IFERROR(VLOOKUP(Table22[[#This Row],[Pupil Premium]],'Lookup Values'!$U$1:$V$3,2,FALSE),"0")</f>
        <v>0</v>
      </c>
      <c r="CP161" s="127" t="str">
        <f>IFERROR(VLOOKUP(Table22[[#This Row],[LAC / Care Leaver]],'Lookup Values'!$W$1:$X$3,2,FALSE),"0")</f>
        <v>0</v>
      </c>
      <c r="CQ161" s="127" t="str">
        <f>IFERROR(VLOOKUP(Table22[[#This Row],[CP / CIN]],'Lookup Values'!$Y$1:$Z$3,2,FALSE),"0")</f>
        <v>0</v>
      </c>
      <c r="CR161" s="127" t="str">
        <f>IFERROR(VLOOKUP(Table22[[#This Row],[Early Help Referral]],'Lookup Values'!$Y$1:$Z$3,2,FALSE),"0")</f>
        <v>0</v>
      </c>
      <c r="CS161" s="127" t="str">
        <f>IFERROR(VLOOKUP(Table22[[#This Row],[Social Worker]],'Lookup Values'!$Y$1:$Z$3,2,FALSE),"0")</f>
        <v>0</v>
      </c>
      <c r="CT161" s="127" t="str">
        <f>IFERROR(VLOOKUP(Table22[[#This Row],[Exclusion]],'Lookup Values'!$AE$1:$AF$5,2,FALSE),"0")</f>
        <v>0</v>
      </c>
      <c r="CU161" s="127" t="str">
        <f>IFERROR(VLOOKUP(Table22[[#This Row],[Attendance / Absence (&lt;90% PA / &lt;50% SA)]],'Lookup Values'!$AG$1:$AH$4,2,FALSE),"0")</f>
        <v>0</v>
      </c>
      <c r="CV161" s="127" t="str">
        <f>IFERROR(VLOOKUP(Table22[[#This Row],[Multiple School Moves (3+)]],'Lookup Values'!$AI$1:$AJ$3,2,FALSE),"0")</f>
        <v>0</v>
      </c>
      <c r="CW161" s="127" t="str">
        <f>IFERROR(VLOOKUP(Table22[[#This Row],[Pregnancy]],'Lookup Values'!$AK$1:$AL$3,2,FALSE),"0")</f>
        <v>0</v>
      </c>
      <c r="CX161" s="127" t="str">
        <f>IFERROR(VLOOKUP(Table22[[#This Row],[Young Parent]],'Lookup Values'!$AM$1:$AN$3,2,FALSE),"0")</f>
        <v>0</v>
      </c>
      <c r="CY161" s="127" t="str">
        <f>IFERROR(VLOOKUP(Table22[[#This Row],[Young Carer]],'Lookup Values'!$AO$1:$AP$3,2,FALSE),"0")</f>
        <v>0</v>
      </c>
      <c r="CZ161" s="127" t="str">
        <f>IFERROR(VLOOKUP(Table22[[#This Row],[CAMHS Involvement]],'Lookup Values'!$AQ$1:$AR$3,2,FALSE),"0")</f>
        <v>0</v>
      </c>
      <c r="DA161" s="127" t="str">
        <f>IFERROR(VLOOKUP(Table22[[#This Row],[Health Condition]],'Lookup Values'!$AS$1:$AT$3,2,FALSE),"0")</f>
        <v>0</v>
      </c>
      <c r="DB161" s="127" t="str">
        <f>IFERROR(VLOOKUP(Table22[[#This Row],[Substance Misuse ]],'Lookup Values'!$AU$1:$AV$3,2,FALSE),"0")</f>
        <v>0</v>
      </c>
      <c r="DC161" s="127" t="str">
        <f>IFERROR(VLOOKUP(Table22[[#This Row],[YOT supervision]],'Lookup Values'!$AW$1:$AX$3,2,FALSE),"0")</f>
        <v>0</v>
      </c>
      <c r="DD161" s="127" t="str">
        <f>IFERROR(VLOOKUP(Table22[[#This Row],[Previous YOT supervision]],'Lookup Values'!$AY$1:$AZ$3,2,FALSE),"0")</f>
        <v>0</v>
      </c>
      <c r="DE161" s="127" t="str">
        <f>IFERROR(VLOOKUP(Table22[[#This Row],[Custody]],'Lookup Values'!$BA$1:$BB$3,2,FALSE),"0")</f>
        <v>0</v>
      </c>
      <c r="DF161" s="127" t="str">
        <f>IFERROR(VLOOKUP(Table22[[#This Row],[KS2 Eng &amp; Maths Ability Profile HAP/MAP/LAP]],'Lookup Values'!$BC$1:$BD$4,2,FALSE),"0")</f>
        <v>0</v>
      </c>
      <c r="DG161" s="127" t="str">
        <f>IFERROR(VLOOKUP(Table22[[#This Row],[Intended Post 16 Destination]],'Lookup Values'!$BG$1:$BH$12,2,FALSE),"0")</f>
        <v>0</v>
      </c>
      <c r="DH161" s="127" t="str">
        <f>IFERROR(VLOOKUP(Table22[[#This Row],[Application submitted (Y/N or number of applications)]],'Lookup Values'!$BI$1:$BJ$3,2,FALSE),"0")</f>
        <v>0</v>
      </c>
      <c r="DI161" s="127" t="str">
        <f>IFERROR(VLOOKUP(Table22[[#This Row],[Provider Name]],'Lookup Values'!$BK$1:$BL$3,2,FALSE),"0")</f>
        <v>0</v>
      </c>
      <c r="DJ161" s="112"/>
      <c r="DK161" s="127" t="str">
        <f>IFERROR(VLOOKUP(Table22[[#This Row],[Offer received (Y/N)]],'Lookup Values'!$BM$1:$BN$3,2,FALSE),"0")</f>
        <v>0</v>
      </c>
      <c r="DL161" s="127" t="str">
        <f>IFERROR(VLOOKUP(Table22[[#This Row],[Poor Behaviour / Attitude / Motivation]],'Lookup Values'!$BO$1:$BP$4,2,FALSE),"0")</f>
        <v>0</v>
      </c>
      <c r="DM161" s="127" t="str">
        <f>IFERROR(VLOOKUP(Table22[[#This Row],[Other known risk factors (1)]],'Lookup Values'!$BQ$1:$BR$10,2,FALSE),"0")</f>
        <v>0</v>
      </c>
      <c r="DN161" s="128" t="str">
        <f>IFERROR(VLOOKUP(Table22[[#This Row],[Other known risk factors (2)]],'Lookup Values'!$BQ$1:$BR$10,2,FALSE),"0")</f>
        <v>0</v>
      </c>
      <c r="DO161" s="127">
        <f>SUM(Table35[[#This Row],[Gender Score]:[Other known risk factors (2) Score]])</f>
        <v>0</v>
      </c>
      <c r="DP161" s="131" t="str">
        <f>CONCATENATE(Table22[[#This Row],[Generated RONI]],Table22[[#This Row],[School RONI]])</f>
        <v>Very Low</v>
      </c>
      <c r="DQ161" s="106"/>
      <c r="DR161" s="106"/>
      <c r="DS161" s="106"/>
      <c r="DT161" s="106"/>
      <c r="DU161" s="106"/>
      <c r="DV161" s="106"/>
      <c r="DW161" s="106"/>
      <c r="DX161" s="106"/>
      <c r="DY161" s="106"/>
      <c r="DZ161" s="106"/>
      <c r="EA161" s="106"/>
      <c r="EB161" s="106"/>
      <c r="EC161" s="106"/>
      <c r="ED161" s="106"/>
      <c r="EE161" s="106"/>
      <c r="EF161" s="106"/>
      <c r="EG161" s="106"/>
    </row>
    <row r="162" spans="1:137" ht="13" x14ac:dyDescent="0.3">
      <c r="A162" s="118"/>
      <c r="B162" s="126"/>
      <c r="C162" s="119"/>
      <c r="D162" s="119"/>
      <c r="E162" s="119"/>
      <c r="F162" s="119"/>
      <c r="G162" s="119"/>
      <c r="H162" s="120"/>
      <c r="I162" s="101"/>
      <c r="J162" s="121"/>
      <c r="K162" s="101"/>
      <c r="L162" s="101"/>
      <c r="M162" s="121"/>
      <c r="N162" s="120"/>
      <c r="O162" s="121"/>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3"/>
      <c r="AS162" s="123"/>
      <c r="AT162" s="123"/>
      <c r="AU162" s="139" t="str">
        <f>VLOOKUP(Table35[[#This Row],[Risk Rating Score]],'Lookup Values'!$BS$1:$BT$34,2)</f>
        <v>Very Low</v>
      </c>
      <c r="AV162" s="101"/>
      <c r="AW162" s="139" t="str">
        <f>IFERROR(VLOOKUP(Table35[[#This Row],[RONI Match]],'Lookup Values'!$BU$2:$BV$26,2,FALSE),"")</f>
        <v/>
      </c>
      <c r="AX162" s="124"/>
      <c r="AY162" s="101"/>
      <c r="AZ162" s="123"/>
      <c r="BA162" s="119"/>
      <c r="BB162" s="119"/>
      <c r="BC162" s="119"/>
      <c r="BD162" s="119"/>
      <c r="BE162" s="119"/>
      <c r="BF162" s="119"/>
      <c r="BG162" s="119"/>
      <c r="BH162" s="119"/>
      <c r="BI162" s="122"/>
      <c r="BJ162" s="121"/>
      <c r="BK162" s="121"/>
      <c r="BL162" s="122"/>
      <c r="BM162" s="123"/>
      <c r="BN162" s="106"/>
      <c r="BO162" s="106"/>
      <c r="BP162" s="106"/>
      <c r="BQ162" s="106"/>
      <c r="BR162" s="106"/>
      <c r="BS162" s="106"/>
      <c r="BT162" s="106"/>
      <c r="BU162" s="106"/>
      <c r="BV162" s="106"/>
      <c r="BW162" s="106"/>
      <c r="BX162" s="106"/>
      <c r="BY162" s="106"/>
      <c r="BZ162" s="106"/>
      <c r="CA162" s="106"/>
      <c r="CB162" s="106"/>
      <c r="CC162" s="127" t="str">
        <f>IFERROR(VLOOKUP(Table22[[#This Row],[Gender]],'Lookup Values'!$A$1:$B$5,2,FALSE),"0")</f>
        <v>0</v>
      </c>
      <c r="CD162" s="112"/>
      <c r="CE162" s="127" t="str">
        <f>IFERROR(VLOOKUP(Table22[[#This Row],[Year Group]],'Lookup Values'!$C$1:$D$9,2,FALSE),"0")</f>
        <v>0</v>
      </c>
      <c r="CF162" s="127" t="str">
        <f>IFERROR(VLOOKUP(Table22[[#This Row],[School]],'Lookup Values'!$E$1:$E$22,2,FALSE),"0")</f>
        <v>0</v>
      </c>
      <c r="CG162" s="127" t="str">
        <f>IFERROR(VLOOKUP(Table22[[#This Row],[Attending PRU / AP]],'Lookup Values'!$G$1:$H$3,2,FALSE),"0")</f>
        <v>0</v>
      </c>
      <c r="CH162" s="127" t="str">
        <f>IFERROR(VLOOKUP(Table22[[#This Row],[EHE]],'Lookup Values'!$I$1:$J$3,2,FALSE),"0")</f>
        <v>0</v>
      </c>
      <c r="CI162" s="127" t="str">
        <f>IFERROR(VLOOKUP(Table22[[#This Row],[CME]],'Lookup Values'!$K$1:$L$3,2,FALSE),"0")</f>
        <v>0</v>
      </c>
      <c r="CJ162" s="129" t="str">
        <f>IFERROR(VLOOKUP(Table22[[#This Row],[Ethnicity]],'Ethnicity codes'!$H$1:$J$101,3,FALSE),"")</f>
        <v/>
      </c>
      <c r="CK162" s="127" t="str">
        <f>IFERROR(VLOOKUP(Table35[[#This Row],[Ethnicity2]],'Lookup Values'!$M$1:$N$23,2,FALSE),"0")</f>
        <v>0</v>
      </c>
      <c r="CL162" s="127" t="str">
        <f>IFERROR(VLOOKUP(Table35[[#This Row],[Ethnicity2]],'Lookup Values'!$O$1:$P$3,2,FALSE),"0")</f>
        <v>0</v>
      </c>
      <c r="CM162" s="127" t="str">
        <f>IFERROR(VLOOKUP(Table22[[#This Row],[EAL]],'Lookup Values'!$Q$1:$R$3,2,FALSE),"0")</f>
        <v>0</v>
      </c>
      <c r="CN162" s="127" t="str">
        <f>IFERROR(VLOOKUP(Table22[[#This Row],[SEND]],'Lookup Values'!$S$1:$T$6,2,FALSE),"0")</f>
        <v>0</v>
      </c>
      <c r="CO162" s="127" t="str">
        <f>IFERROR(VLOOKUP(Table22[[#This Row],[Pupil Premium]],'Lookup Values'!$U$1:$V$3,2,FALSE),"0")</f>
        <v>0</v>
      </c>
      <c r="CP162" s="127" t="str">
        <f>IFERROR(VLOOKUP(Table22[[#This Row],[LAC / Care Leaver]],'Lookup Values'!$W$1:$X$3,2,FALSE),"0")</f>
        <v>0</v>
      </c>
      <c r="CQ162" s="127" t="str">
        <f>IFERROR(VLOOKUP(Table22[[#This Row],[CP / CIN]],'Lookup Values'!$Y$1:$Z$3,2,FALSE),"0")</f>
        <v>0</v>
      </c>
      <c r="CR162" s="127" t="str">
        <f>IFERROR(VLOOKUP(Table22[[#This Row],[Early Help Referral]],'Lookup Values'!$Y$1:$Z$3,2,FALSE),"0")</f>
        <v>0</v>
      </c>
      <c r="CS162" s="127" t="str">
        <f>IFERROR(VLOOKUP(Table22[[#This Row],[Social Worker]],'Lookup Values'!$Y$1:$Z$3,2,FALSE),"0")</f>
        <v>0</v>
      </c>
      <c r="CT162" s="127" t="str">
        <f>IFERROR(VLOOKUP(Table22[[#This Row],[Exclusion]],'Lookup Values'!$AE$1:$AF$5,2,FALSE),"0")</f>
        <v>0</v>
      </c>
      <c r="CU162" s="127" t="str">
        <f>IFERROR(VLOOKUP(Table22[[#This Row],[Attendance / Absence (&lt;90% PA / &lt;50% SA)]],'Lookup Values'!$AG$1:$AH$4,2,FALSE),"0")</f>
        <v>0</v>
      </c>
      <c r="CV162" s="127" t="str">
        <f>IFERROR(VLOOKUP(Table22[[#This Row],[Multiple School Moves (3+)]],'Lookup Values'!$AI$1:$AJ$3,2,FALSE),"0")</f>
        <v>0</v>
      </c>
      <c r="CW162" s="127" t="str">
        <f>IFERROR(VLOOKUP(Table22[[#This Row],[Pregnancy]],'Lookup Values'!$AK$1:$AL$3,2,FALSE),"0")</f>
        <v>0</v>
      </c>
      <c r="CX162" s="127" t="str">
        <f>IFERROR(VLOOKUP(Table22[[#This Row],[Young Parent]],'Lookup Values'!$AM$1:$AN$3,2,FALSE),"0")</f>
        <v>0</v>
      </c>
      <c r="CY162" s="127" t="str">
        <f>IFERROR(VLOOKUP(Table22[[#This Row],[Young Carer]],'Lookup Values'!$AO$1:$AP$3,2,FALSE),"0")</f>
        <v>0</v>
      </c>
      <c r="CZ162" s="127" t="str">
        <f>IFERROR(VLOOKUP(Table22[[#This Row],[CAMHS Involvement]],'Lookup Values'!$AQ$1:$AR$3,2,FALSE),"0")</f>
        <v>0</v>
      </c>
      <c r="DA162" s="127" t="str">
        <f>IFERROR(VLOOKUP(Table22[[#This Row],[Health Condition]],'Lookup Values'!$AS$1:$AT$3,2,FALSE),"0")</f>
        <v>0</v>
      </c>
      <c r="DB162" s="127" t="str">
        <f>IFERROR(VLOOKUP(Table22[[#This Row],[Substance Misuse ]],'Lookup Values'!$AU$1:$AV$3,2,FALSE),"0")</f>
        <v>0</v>
      </c>
      <c r="DC162" s="127" t="str">
        <f>IFERROR(VLOOKUP(Table22[[#This Row],[YOT supervision]],'Lookup Values'!$AW$1:$AX$3,2,FALSE),"0")</f>
        <v>0</v>
      </c>
      <c r="DD162" s="127" t="str">
        <f>IFERROR(VLOOKUP(Table22[[#This Row],[Previous YOT supervision]],'Lookup Values'!$AY$1:$AZ$3,2,FALSE),"0")</f>
        <v>0</v>
      </c>
      <c r="DE162" s="127" t="str">
        <f>IFERROR(VLOOKUP(Table22[[#This Row],[Custody]],'Lookup Values'!$BA$1:$BB$3,2,FALSE),"0")</f>
        <v>0</v>
      </c>
      <c r="DF162" s="127" t="str">
        <f>IFERROR(VLOOKUP(Table22[[#This Row],[KS2 Eng &amp; Maths Ability Profile HAP/MAP/LAP]],'Lookup Values'!$BC$1:$BD$4,2,FALSE),"0")</f>
        <v>0</v>
      </c>
      <c r="DG162" s="127" t="str">
        <f>IFERROR(VLOOKUP(Table22[[#This Row],[Intended Post 16 Destination]],'Lookup Values'!$BG$1:$BH$12,2,FALSE),"0")</f>
        <v>0</v>
      </c>
      <c r="DH162" s="127" t="str">
        <f>IFERROR(VLOOKUP(Table22[[#This Row],[Application submitted (Y/N or number of applications)]],'Lookup Values'!$BI$1:$BJ$3,2,FALSE),"0")</f>
        <v>0</v>
      </c>
      <c r="DI162" s="127" t="str">
        <f>IFERROR(VLOOKUP(Table22[[#This Row],[Provider Name]],'Lookup Values'!$BK$1:$BL$3,2,FALSE),"0")</f>
        <v>0</v>
      </c>
      <c r="DJ162" s="112"/>
      <c r="DK162" s="127" t="str">
        <f>IFERROR(VLOOKUP(Table22[[#This Row],[Offer received (Y/N)]],'Lookup Values'!$BM$1:$BN$3,2,FALSE),"0")</f>
        <v>0</v>
      </c>
      <c r="DL162" s="127" t="str">
        <f>IFERROR(VLOOKUP(Table22[[#This Row],[Poor Behaviour / Attitude / Motivation]],'Lookup Values'!$BO$1:$BP$4,2,FALSE),"0")</f>
        <v>0</v>
      </c>
      <c r="DM162" s="127" t="str">
        <f>IFERROR(VLOOKUP(Table22[[#This Row],[Other known risk factors (1)]],'Lookup Values'!$BQ$1:$BR$10,2,FALSE),"0")</f>
        <v>0</v>
      </c>
      <c r="DN162" s="128" t="str">
        <f>IFERROR(VLOOKUP(Table22[[#This Row],[Other known risk factors (2)]],'Lookup Values'!$BQ$1:$BR$10,2,FALSE),"0")</f>
        <v>0</v>
      </c>
      <c r="DO162" s="127">
        <f>SUM(Table35[[#This Row],[Gender Score]:[Other known risk factors (2) Score]])</f>
        <v>0</v>
      </c>
      <c r="DP162" s="131" t="str">
        <f>CONCATENATE(Table22[[#This Row],[Generated RONI]],Table22[[#This Row],[School RONI]])</f>
        <v>Very Low</v>
      </c>
      <c r="DQ162" s="106"/>
      <c r="DR162" s="106"/>
      <c r="DS162" s="106"/>
      <c r="DT162" s="106"/>
      <c r="DU162" s="106"/>
      <c r="DV162" s="106"/>
      <c r="DW162" s="106"/>
      <c r="DX162" s="106"/>
      <c r="DY162" s="106"/>
      <c r="DZ162" s="106"/>
      <c r="EA162" s="106"/>
      <c r="EB162" s="106"/>
      <c r="EC162" s="106"/>
      <c r="ED162" s="106"/>
      <c r="EE162" s="106"/>
      <c r="EF162" s="106"/>
      <c r="EG162" s="106"/>
    </row>
    <row r="163" spans="1:137" ht="13" x14ac:dyDescent="0.3">
      <c r="A163" s="118"/>
      <c r="B163" s="126"/>
      <c r="C163" s="119"/>
      <c r="D163" s="119"/>
      <c r="E163" s="119"/>
      <c r="F163" s="119"/>
      <c r="G163" s="119"/>
      <c r="H163" s="120"/>
      <c r="I163" s="101"/>
      <c r="J163" s="121"/>
      <c r="K163" s="101"/>
      <c r="L163" s="101"/>
      <c r="M163" s="121"/>
      <c r="N163" s="120"/>
      <c r="O163" s="121"/>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3"/>
      <c r="AS163" s="123"/>
      <c r="AT163" s="123"/>
      <c r="AU163" s="139" t="str">
        <f>VLOOKUP(Table35[[#This Row],[Risk Rating Score]],'Lookup Values'!$BS$1:$BT$34,2)</f>
        <v>Very Low</v>
      </c>
      <c r="AV163" s="101"/>
      <c r="AW163" s="139" t="str">
        <f>IFERROR(VLOOKUP(Table35[[#This Row],[RONI Match]],'Lookup Values'!$BU$2:$BV$26,2,FALSE),"")</f>
        <v/>
      </c>
      <c r="AX163" s="124"/>
      <c r="AY163" s="101"/>
      <c r="AZ163" s="123"/>
      <c r="BA163" s="119"/>
      <c r="BB163" s="119"/>
      <c r="BC163" s="119"/>
      <c r="BD163" s="119"/>
      <c r="BE163" s="119"/>
      <c r="BF163" s="119"/>
      <c r="BG163" s="119"/>
      <c r="BH163" s="119"/>
      <c r="BI163" s="122"/>
      <c r="BJ163" s="121"/>
      <c r="BK163" s="121"/>
      <c r="BL163" s="122"/>
      <c r="BM163" s="123"/>
      <c r="BN163" s="106"/>
      <c r="BO163" s="106"/>
      <c r="BP163" s="106"/>
      <c r="BQ163" s="106"/>
      <c r="BR163" s="106"/>
      <c r="BS163" s="106"/>
      <c r="BT163" s="106"/>
      <c r="BU163" s="106"/>
      <c r="BV163" s="106"/>
      <c r="BW163" s="106"/>
      <c r="BX163" s="106"/>
      <c r="BY163" s="106"/>
      <c r="BZ163" s="106"/>
      <c r="CA163" s="106"/>
      <c r="CB163" s="106"/>
      <c r="CC163" s="127" t="str">
        <f>IFERROR(VLOOKUP(Table22[[#This Row],[Gender]],'Lookup Values'!$A$1:$B$5,2,FALSE),"0")</f>
        <v>0</v>
      </c>
      <c r="CD163" s="112"/>
      <c r="CE163" s="127" t="str">
        <f>IFERROR(VLOOKUP(Table22[[#This Row],[Year Group]],'Lookup Values'!$C$1:$D$9,2,FALSE),"0")</f>
        <v>0</v>
      </c>
      <c r="CF163" s="127" t="str">
        <f>IFERROR(VLOOKUP(Table22[[#This Row],[School]],'Lookup Values'!$E$1:$E$22,2,FALSE),"0")</f>
        <v>0</v>
      </c>
      <c r="CG163" s="127" t="str">
        <f>IFERROR(VLOOKUP(Table22[[#This Row],[Attending PRU / AP]],'Lookup Values'!$G$1:$H$3,2,FALSE),"0")</f>
        <v>0</v>
      </c>
      <c r="CH163" s="127" t="str">
        <f>IFERROR(VLOOKUP(Table22[[#This Row],[EHE]],'Lookup Values'!$I$1:$J$3,2,FALSE),"0")</f>
        <v>0</v>
      </c>
      <c r="CI163" s="127" t="str">
        <f>IFERROR(VLOOKUP(Table22[[#This Row],[CME]],'Lookup Values'!$K$1:$L$3,2,FALSE),"0")</f>
        <v>0</v>
      </c>
      <c r="CJ163" s="129" t="str">
        <f>IFERROR(VLOOKUP(Table22[[#This Row],[Ethnicity]],'Ethnicity codes'!$H$1:$J$101,3,FALSE),"")</f>
        <v/>
      </c>
      <c r="CK163" s="127" t="str">
        <f>IFERROR(VLOOKUP(Table35[[#This Row],[Ethnicity2]],'Lookup Values'!$M$1:$N$23,2,FALSE),"0")</f>
        <v>0</v>
      </c>
      <c r="CL163" s="127" t="str">
        <f>IFERROR(VLOOKUP(Table35[[#This Row],[Ethnicity2]],'Lookup Values'!$O$1:$P$3,2,FALSE),"0")</f>
        <v>0</v>
      </c>
      <c r="CM163" s="127" t="str">
        <f>IFERROR(VLOOKUP(Table22[[#This Row],[EAL]],'Lookup Values'!$Q$1:$R$3,2,FALSE),"0")</f>
        <v>0</v>
      </c>
      <c r="CN163" s="127" t="str">
        <f>IFERROR(VLOOKUP(Table22[[#This Row],[SEND]],'Lookup Values'!$S$1:$T$6,2,FALSE),"0")</f>
        <v>0</v>
      </c>
      <c r="CO163" s="127" t="str">
        <f>IFERROR(VLOOKUP(Table22[[#This Row],[Pupil Premium]],'Lookup Values'!$U$1:$V$3,2,FALSE),"0")</f>
        <v>0</v>
      </c>
      <c r="CP163" s="127" t="str">
        <f>IFERROR(VLOOKUP(Table22[[#This Row],[LAC / Care Leaver]],'Lookup Values'!$W$1:$X$3,2,FALSE),"0")</f>
        <v>0</v>
      </c>
      <c r="CQ163" s="127" t="str">
        <f>IFERROR(VLOOKUP(Table22[[#This Row],[CP / CIN]],'Lookup Values'!$Y$1:$Z$3,2,FALSE),"0")</f>
        <v>0</v>
      </c>
      <c r="CR163" s="127" t="str">
        <f>IFERROR(VLOOKUP(Table22[[#This Row],[Early Help Referral]],'Lookup Values'!$Y$1:$Z$3,2,FALSE),"0")</f>
        <v>0</v>
      </c>
      <c r="CS163" s="127" t="str">
        <f>IFERROR(VLOOKUP(Table22[[#This Row],[Social Worker]],'Lookup Values'!$Y$1:$Z$3,2,FALSE),"0")</f>
        <v>0</v>
      </c>
      <c r="CT163" s="127" t="str">
        <f>IFERROR(VLOOKUP(Table22[[#This Row],[Exclusion]],'Lookup Values'!$AE$1:$AF$5,2,FALSE),"0")</f>
        <v>0</v>
      </c>
      <c r="CU163" s="127" t="str">
        <f>IFERROR(VLOOKUP(Table22[[#This Row],[Attendance / Absence (&lt;90% PA / &lt;50% SA)]],'Lookup Values'!$AG$1:$AH$4,2,FALSE),"0")</f>
        <v>0</v>
      </c>
      <c r="CV163" s="127" t="str">
        <f>IFERROR(VLOOKUP(Table22[[#This Row],[Multiple School Moves (3+)]],'Lookup Values'!$AI$1:$AJ$3,2,FALSE),"0")</f>
        <v>0</v>
      </c>
      <c r="CW163" s="127" t="str">
        <f>IFERROR(VLOOKUP(Table22[[#This Row],[Pregnancy]],'Lookup Values'!$AK$1:$AL$3,2,FALSE),"0")</f>
        <v>0</v>
      </c>
      <c r="CX163" s="127" t="str">
        <f>IFERROR(VLOOKUP(Table22[[#This Row],[Young Parent]],'Lookup Values'!$AM$1:$AN$3,2,FALSE),"0")</f>
        <v>0</v>
      </c>
      <c r="CY163" s="127" t="str">
        <f>IFERROR(VLOOKUP(Table22[[#This Row],[Young Carer]],'Lookup Values'!$AO$1:$AP$3,2,FALSE),"0")</f>
        <v>0</v>
      </c>
      <c r="CZ163" s="127" t="str">
        <f>IFERROR(VLOOKUP(Table22[[#This Row],[CAMHS Involvement]],'Lookup Values'!$AQ$1:$AR$3,2,FALSE),"0")</f>
        <v>0</v>
      </c>
      <c r="DA163" s="127" t="str">
        <f>IFERROR(VLOOKUP(Table22[[#This Row],[Health Condition]],'Lookup Values'!$AS$1:$AT$3,2,FALSE),"0")</f>
        <v>0</v>
      </c>
      <c r="DB163" s="127" t="str">
        <f>IFERROR(VLOOKUP(Table22[[#This Row],[Substance Misuse ]],'Lookup Values'!$AU$1:$AV$3,2,FALSE),"0")</f>
        <v>0</v>
      </c>
      <c r="DC163" s="127" t="str">
        <f>IFERROR(VLOOKUP(Table22[[#This Row],[YOT supervision]],'Lookup Values'!$AW$1:$AX$3,2,FALSE),"0")</f>
        <v>0</v>
      </c>
      <c r="DD163" s="127" t="str">
        <f>IFERROR(VLOOKUP(Table22[[#This Row],[Previous YOT supervision]],'Lookup Values'!$AY$1:$AZ$3,2,FALSE),"0")</f>
        <v>0</v>
      </c>
      <c r="DE163" s="127" t="str">
        <f>IFERROR(VLOOKUP(Table22[[#This Row],[Custody]],'Lookup Values'!$BA$1:$BB$3,2,FALSE),"0")</f>
        <v>0</v>
      </c>
      <c r="DF163" s="127" t="str">
        <f>IFERROR(VLOOKUP(Table22[[#This Row],[KS2 Eng &amp; Maths Ability Profile HAP/MAP/LAP]],'Lookup Values'!$BC$1:$BD$4,2,FALSE),"0")</f>
        <v>0</v>
      </c>
      <c r="DG163" s="127" t="str">
        <f>IFERROR(VLOOKUP(Table22[[#This Row],[Intended Post 16 Destination]],'Lookup Values'!$BG$1:$BH$12,2,FALSE),"0")</f>
        <v>0</v>
      </c>
      <c r="DH163" s="127" t="str">
        <f>IFERROR(VLOOKUP(Table22[[#This Row],[Application submitted (Y/N or number of applications)]],'Lookup Values'!$BI$1:$BJ$3,2,FALSE),"0")</f>
        <v>0</v>
      </c>
      <c r="DI163" s="127" t="str">
        <f>IFERROR(VLOOKUP(Table22[[#This Row],[Provider Name]],'Lookup Values'!$BK$1:$BL$3,2,FALSE),"0")</f>
        <v>0</v>
      </c>
      <c r="DJ163" s="112"/>
      <c r="DK163" s="127" t="str">
        <f>IFERROR(VLOOKUP(Table22[[#This Row],[Offer received (Y/N)]],'Lookup Values'!$BM$1:$BN$3,2,FALSE),"0")</f>
        <v>0</v>
      </c>
      <c r="DL163" s="127" t="str">
        <f>IFERROR(VLOOKUP(Table22[[#This Row],[Poor Behaviour / Attitude / Motivation]],'Lookup Values'!$BO$1:$BP$4,2,FALSE),"0")</f>
        <v>0</v>
      </c>
      <c r="DM163" s="127" t="str">
        <f>IFERROR(VLOOKUP(Table22[[#This Row],[Other known risk factors (1)]],'Lookup Values'!$BQ$1:$BR$10,2,FALSE),"0")</f>
        <v>0</v>
      </c>
      <c r="DN163" s="128" t="str">
        <f>IFERROR(VLOOKUP(Table22[[#This Row],[Other known risk factors (2)]],'Lookup Values'!$BQ$1:$BR$10,2,FALSE),"0")</f>
        <v>0</v>
      </c>
      <c r="DO163" s="127">
        <f>SUM(Table35[[#This Row],[Gender Score]:[Other known risk factors (2) Score]])</f>
        <v>0</v>
      </c>
      <c r="DP163" s="131" t="str">
        <f>CONCATENATE(Table22[[#This Row],[Generated RONI]],Table22[[#This Row],[School RONI]])</f>
        <v>Very Low</v>
      </c>
      <c r="DQ163" s="106"/>
      <c r="DR163" s="106"/>
      <c r="DS163" s="106"/>
      <c r="DT163" s="106"/>
      <c r="DU163" s="106"/>
      <c r="DV163" s="106"/>
      <c r="DW163" s="106"/>
      <c r="DX163" s="106"/>
      <c r="DY163" s="106"/>
      <c r="DZ163" s="106"/>
      <c r="EA163" s="106"/>
      <c r="EB163" s="106"/>
      <c r="EC163" s="106"/>
      <c r="ED163" s="106"/>
      <c r="EE163" s="106"/>
      <c r="EF163" s="106"/>
      <c r="EG163" s="106"/>
    </row>
    <row r="164" spans="1:137" ht="13" x14ac:dyDescent="0.3">
      <c r="A164" s="118"/>
      <c r="B164" s="126"/>
      <c r="C164" s="119"/>
      <c r="D164" s="119"/>
      <c r="E164" s="119"/>
      <c r="F164" s="119"/>
      <c r="G164" s="119"/>
      <c r="H164" s="120"/>
      <c r="I164" s="101"/>
      <c r="J164" s="121"/>
      <c r="K164" s="101"/>
      <c r="L164" s="101"/>
      <c r="M164" s="121"/>
      <c r="N164" s="120"/>
      <c r="O164" s="121"/>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3"/>
      <c r="AS164" s="123"/>
      <c r="AT164" s="123"/>
      <c r="AU164" s="139" t="str">
        <f>VLOOKUP(Table35[[#This Row],[Risk Rating Score]],'Lookup Values'!$BS$1:$BT$34,2)</f>
        <v>Very Low</v>
      </c>
      <c r="AV164" s="101"/>
      <c r="AW164" s="139" t="str">
        <f>IFERROR(VLOOKUP(Table35[[#This Row],[RONI Match]],'Lookup Values'!$BU$2:$BV$26,2,FALSE),"")</f>
        <v/>
      </c>
      <c r="AX164" s="124"/>
      <c r="AY164" s="101"/>
      <c r="AZ164" s="123"/>
      <c r="BA164" s="119"/>
      <c r="BB164" s="119"/>
      <c r="BC164" s="119"/>
      <c r="BD164" s="119"/>
      <c r="BE164" s="119"/>
      <c r="BF164" s="119"/>
      <c r="BG164" s="119"/>
      <c r="BH164" s="119"/>
      <c r="BI164" s="122"/>
      <c r="BJ164" s="121"/>
      <c r="BK164" s="121"/>
      <c r="BL164" s="122"/>
      <c r="BM164" s="123"/>
      <c r="BN164" s="106"/>
      <c r="BO164" s="106"/>
      <c r="BP164" s="106"/>
      <c r="BQ164" s="106"/>
      <c r="BR164" s="106"/>
      <c r="BS164" s="106"/>
      <c r="BT164" s="106"/>
      <c r="BU164" s="106"/>
      <c r="BV164" s="106"/>
      <c r="BW164" s="106"/>
      <c r="BX164" s="106"/>
      <c r="BY164" s="106"/>
      <c r="BZ164" s="106"/>
      <c r="CA164" s="106"/>
      <c r="CB164" s="106"/>
      <c r="CC164" s="127" t="str">
        <f>IFERROR(VLOOKUP(Table22[[#This Row],[Gender]],'Lookup Values'!$A$1:$B$5,2,FALSE),"0")</f>
        <v>0</v>
      </c>
      <c r="CD164" s="112"/>
      <c r="CE164" s="127" t="str">
        <f>IFERROR(VLOOKUP(Table22[[#This Row],[Year Group]],'Lookup Values'!$C$1:$D$9,2,FALSE),"0")</f>
        <v>0</v>
      </c>
      <c r="CF164" s="127" t="str">
        <f>IFERROR(VLOOKUP(Table22[[#This Row],[School]],'Lookup Values'!$E$1:$E$22,2,FALSE),"0")</f>
        <v>0</v>
      </c>
      <c r="CG164" s="127" t="str">
        <f>IFERROR(VLOOKUP(Table22[[#This Row],[Attending PRU / AP]],'Lookup Values'!$G$1:$H$3,2,FALSE),"0")</f>
        <v>0</v>
      </c>
      <c r="CH164" s="127" t="str">
        <f>IFERROR(VLOOKUP(Table22[[#This Row],[EHE]],'Lookup Values'!$I$1:$J$3,2,FALSE),"0")</f>
        <v>0</v>
      </c>
      <c r="CI164" s="127" t="str">
        <f>IFERROR(VLOOKUP(Table22[[#This Row],[CME]],'Lookup Values'!$K$1:$L$3,2,FALSE),"0")</f>
        <v>0</v>
      </c>
      <c r="CJ164" s="129" t="str">
        <f>IFERROR(VLOOKUP(Table22[[#This Row],[Ethnicity]],'Ethnicity codes'!$H$1:$J$101,3,FALSE),"")</f>
        <v/>
      </c>
      <c r="CK164" s="127" t="str">
        <f>IFERROR(VLOOKUP(Table35[[#This Row],[Ethnicity2]],'Lookup Values'!$M$1:$N$23,2,FALSE),"0")</f>
        <v>0</v>
      </c>
      <c r="CL164" s="127" t="str">
        <f>IFERROR(VLOOKUP(Table35[[#This Row],[Ethnicity2]],'Lookup Values'!$O$1:$P$3,2,FALSE),"0")</f>
        <v>0</v>
      </c>
      <c r="CM164" s="127" t="str">
        <f>IFERROR(VLOOKUP(Table22[[#This Row],[EAL]],'Lookup Values'!$Q$1:$R$3,2,FALSE),"0")</f>
        <v>0</v>
      </c>
      <c r="CN164" s="127" t="str">
        <f>IFERROR(VLOOKUP(Table22[[#This Row],[SEND]],'Lookup Values'!$S$1:$T$6,2,FALSE),"0")</f>
        <v>0</v>
      </c>
      <c r="CO164" s="127" t="str">
        <f>IFERROR(VLOOKUP(Table22[[#This Row],[Pupil Premium]],'Lookup Values'!$U$1:$V$3,2,FALSE),"0")</f>
        <v>0</v>
      </c>
      <c r="CP164" s="127" t="str">
        <f>IFERROR(VLOOKUP(Table22[[#This Row],[LAC / Care Leaver]],'Lookup Values'!$W$1:$X$3,2,FALSE),"0")</f>
        <v>0</v>
      </c>
      <c r="CQ164" s="127" t="str">
        <f>IFERROR(VLOOKUP(Table22[[#This Row],[CP / CIN]],'Lookup Values'!$Y$1:$Z$3,2,FALSE),"0")</f>
        <v>0</v>
      </c>
      <c r="CR164" s="127" t="str">
        <f>IFERROR(VLOOKUP(Table22[[#This Row],[Early Help Referral]],'Lookup Values'!$Y$1:$Z$3,2,FALSE),"0")</f>
        <v>0</v>
      </c>
      <c r="CS164" s="127" t="str">
        <f>IFERROR(VLOOKUP(Table22[[#This Row],[Social Worker]],'Lookup Values'!$Y$1:$Z$3,2,FALSE),"0")</f>
        <v>0</v>
      </c>
      <c r="CT164" s="127" t="str">
        <f>IFERROR(VLOOKUP(Table22[[#This Row],[Exclusion]],'Lookup Values'!$AE$1:$AF$5,2,FALSE),"0")</f>
        <v>0</v>
      </c>
      <c r="CU164" s="127" t="str">
        <f>IFERROR(VLOOKUP(Table22[[#This Row],[Attendance / Absence (&lt;90% PA / &lt;50% SA)]],'Lookup Values'!$AG$1:$AH$4,2,FALSE),"0")</f>
        <v>0</v>
      </c>
      <c r="CV164" s="127" t="str">
        <f>IFERROR(VLOOKUP(Table22[[#This Row],[Multiple School Moves (3+)]],'Lookup Values'!$AI$1:$AJ$3,2,FALSE),"0")</f>
        <v>0</v>
      </c>
      <c r="CW164" s="127" t="str">
        <f>IFERROR(VLOOKUP(Table22[[#This Row],[Pregnancy]],'Lookup Values'!$AK$1:$AL$3,2,FALSE),"0")</f>
        <v>0</v>
      </c>
      <c r="CX164" s="127" t="str">
        <f>IFERROR(VLOOKUP(Table22[[#This Row],[Young Parent]],'Lookup Values'!$AM$1:$AN$3,2,FALSE),"0")</f>
        <v>0</v>
      </c>
      <c r="CY164" s="127" t="str">
        <f>IFERROR(VLOOKUP(Table22[[#This Row],[Young Carer]],'Lookup Values'!$AO$1:$AP$3,2,FALSE),"0")</f>
        <v>0</v>
      </c>
      <c r="CZ164" s="127" t="str">
        <f>IFERROR(VLOOKUP(Table22[[#This Row],[CAMHS Involvement]],'Lookup Values'!$AQ$1:$AR$3,2,FALSE),"0")</f>
        <v>0</v>
      </c>
      <c r="DA164" s="127" t="str">
        <f>IFERROR(VLOOKUP(Table22[[#This Row],[Health Condition]],'Lookup Values'!$AS$1:$AT$3,2,FALSE),"0")</f>
        <v>0</v>
      </c>
      <c r="DB164" s="127" t="str">
        <f>IFERROR(VLOOKUP(Table22[[#This Row],[Substance Misuse ]],'Lookup Values'!$AU$1:$AV$3,2,FALSE),"0")</f>
        <v>0</v>
      </c>
      <c r="DC164" s="127" t="str">
        <f>IFERROR(VLOOKUP(Table22[[#This Row],[YOT supervision]],'Lookup Values'!$AW$1:$AX$3,2,FALSE),"0")</f>
        <v>0</v>
      </c>
      <c r="DD164" s="127" t="str">
        <f>IFERROR(VLOOKUP(Table22[[#This Row],[Previous YOT supervision]],'Lookup Values'!$AY$1:$AZ$3,2,FALSE),"0")</f>
        <v>0</v>
      </c>
      <c r="DE164" s="127" t="str">
        <f>IFERROR(VLOOKUP(Table22[[#This Row],[Custody]],'Lookup Values'!$BA$1:$BB$3,2,FALSE),"0")</f>
        <v>0</v>
      </c>
      <c r="DF164" s="127" t="str">
        <f>IFERROR(VLOOKUP(Table22[[#This Row],[KS2 Eng &amp; Maths Ability Profile HAP/MAP/LAP]],'Lookup Values'!$BC$1:$BD$4,2,FALSE),"0")</f>
        <v>0</v>
      </c>
      <c r="DG164" s="127" t="str">
        <f>IFERROR(VLOOKUP(Table22[[#This Row],[Intended Post 16 Destination]],'Lookup Values'!$BG$1:$BH$12,2,FALSE),"0")</f>
        <v>0</v>
      </c>
      <c r="DH164" s="127" t="str">
        <f>IFERROR(VLOOKUP(Table22[[#This Row],[Application submitted (Y/N or number of applications)]],'Lookup Values'!$BI$1:$BJ$3,2,FALSE),"0")</f>
        <v>0</v>
      </c>
      <c r="DI164" s="127" t="str">
        <f>IFERROR(VLOOKUP(Table22[[#This Row],[Provider Name]],'Lookup Values'!$BK$1:$BL$3,2,FALSE),"0")</f>
        <v>0</v>
      </c>
      <c r="DJ164" s="112"/>
      <c r="DK164" s="127" t="str">
        <f>IFERROR(VLOOKUP(Table22[[#This Row],[Offer received (Y/N)]],'Lookup Values'!$BM$1:$BN$3,2,FALSE),"0")</f>
        <v>0</v>
      </c>
      <c r="DL164" s="127" t="str">
        <f>IFERROR(VLOOKUP(Table22[[#This Row],[Poor Behaviour / Attitude / Motivation]],'Lookup Values'!$BO$1:$BP$4,2,FALSE),"0")</f>
        <v>0</v>
      </c>
      <c r="DM164" s="127" t="str">
        <f>IFERROR(VLOOKUP(Table22[[#This Row],[Other known risk factors (1)]],'Lookup Values'!$BQ$1:$BR$10,2,FALSE),"0")</f>
        <v>0</v>
      </c>
      <c r="DN164" s="128" t="str">
        <f>IFERROR(VLOOKUP(Table22[[#This Row],[Other known risk factors (2)]],'Lookup Values'!$BQ$1:$BR$10,2,FALSE),"0")</f>
        <v>0</v>
      </c>
      <c r="DO164" s="127">
        <f>SUM(Table35[[#This Row],[Gender Score]:[Other known risk factors (2) Score]])</f>
        <v>0</v>
      </c>
      <c r="DP164" s="131" t="str">
        <f>CONCATENATE(Table22[[#This Row],[Generated RONI]],Table22[[#This Row],[School RONI]])</f>
        <v>Very Low</v>
      </c>
      <c r="DQ164" s="106"/>
      <c r="DR164" s="106"/>
      <c r="DS164" s="106"/>
      <c r="DT164" s="106"/>
      <c r="DU164" s="106"/>
      <c r="DV164" s="106"/>
      <c r="DW164" s="106"/>
      <c r="DX164" s="106"/>
      <c r="DY164" s="106"/>
      <c r="DZ164" s="106"/>
      <c r="EA164" s="106"/>
      <c r="EB164" s="106"/>
      <c r="EC164" s="106"/>
      <c r="ED164" s="106"/>
      <c r="EE164" s="106"/>
      <c r="EF164" s="106"/>
      <c r="EG164" s="106"/>
    </row>
    <row r="165" spans="1:137" ht="13" x14ac:dyDescent="0.3">
      <c r="A165" s="118"/>
      <c r="B165" s="126"/>
      <c r="C165" s="119"/>
      <c r="D165" s="119"/>
      <c r="E165" s="119"/>
      <c r="F165" s="119"/>
      <c r="G165" s="119"/>
      <c r="H165" s="120"/>
      <c r="I165" s="101"/>
      <c r="J165" s="121"/>
      <c r="K165" s="101"/>
      <c r="L165" s="101"/>
      <c r="M165" s="121"/>
      <c r="N165" s="120"/>
      <c r="O165" s="121"/>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3"/>
      <c r="AS165" s="123"/>
      <c r="AT165" s="123"/>
      <c r="AU165" s="139" t="str">
        <f>VLOOKUP(Table35[[#This Row],[Risk Rating Score]],'Lookup Values'!$BS$1:$BT$34,2)</f>
        <v>Very Low</v>
      </c>
      <c r="AV165" s="101"/>
      <c r="AW165" s="139" t="str">
        <f>IFERROR(VLOOKUP(Table35[[#This Row],[RONI Match]],'Lookup Values'!$BU$2:$BV$26,2,FALSE),"")</f>
        <v/>
      </c>
      <c r="AX165" s="124"/>
      <c r="AY165" s="101"/>
      <c r="AZ165" s="123"/>
      <c r="BA165" s="119"/>
      <c r="BB165" s="119"/>
      <c r="BC165" s="119"/>
      <c r="BD165" s="119"/>
      <c r="BE165" s="119"/>
      <c r="BF165" s="119"/>
      <c r="BG165" s="119"/>
      <c r="BH165" s="119"/>
      <c r="BI165" s="122"/>
      <c r="BJ165" s="121"/>
      <c r="BK165" s="121"/>
      <c r="BL165" s="122"/>
      <c r="BM165" s="123"/>
      <c r="BN165" s="106"/>
      <c r="BO165" s="106"/>
      <c r="BP165" s="106"/>
      <c r="BQ165" s="106"/>
      <c r="BR165" s="106"/>
      <c r="BS165" s="106"/>
      <c r="BT165" s="106"/>
      <c r="BU165" s="106"/>
      <c r="BV165" s="106"/>
      <c r="BW165" s="106"/>
      <c r="BX165" s="106"/>
      <c r="BY165" s="106"/>
      <c r="BZ165" s="106"/>
      <c r="CA165" s="106"/>
      <c r="CB165" s="106"/>
      <c r="CC165" s="127" t="str">
        <f>IFERROR(VLOOKUP(Table22[[#This Row],[Gender]],'Lookup Values'!$A$1:$B$5,2,FALSE),"0")</f>
        <v>0</v>
      </c>
      <c r="CD165" s="112"/>
      <c r="CE165" s="127" t="str">
        <f>IFERROR(VLOOKUP(Table22[[#This Row],[Year Group]],'Lookup Values'!$C$1:$D$9,2,FALSE),"0")</f>
        <v>0</v>
      </c>
      <c r="CF165" s="127" t="str">
        <f>IFERROR(VLOOKUP(Table22[[#This Row],[School]],'Lookup Values'!$E$1:$E$22,2,FALSE),"0")</f>
        <v>0</v>
      </c>
      <c r="CG165" s="127" t="str">
        <f>IFERROR(VLOOKUP(Table22[[#This Row],[Attending PRU / AP]],'Lookup Values'!$G$1:$H$3,2,FALSE),"0")</f>
        <v>0</v>
      </c>
      <c r="CH165" s="127" t="str">
        <f>IFERROR(VLOOKUP(Table22[[#This Row],[EHE]],'Lookup Values'!$I$1:$J$3,2,FALSE),"0")</f>
        <v>0</v>
      </c>
      <c r="CI165" s="127" t="str">
        <f>IFERROR(VLOOKUP(Table22[[#This Row],[CME]],'Lookup Values'!$K$1:$L$3,2,FALSE),"0")</f>
        <v>0</v>
      </c>
      <c r="CJ165" s="129" t="str">
        <f>IFERROR(VLOOKUP(Table22[[#This Row],[Ethnicity]],'Ethnicity codes'!$H$1:$J$101,3,FALSE),"")</f>
        <v/>
      </c>
      <c r="CK165" s="127" t="str">
        <f>IFERROR(VLOOKUP(Table35[[#This Row],[Ethnicity2]],'Lookup Values'!$M$1:$N$23,2,FALSE),"0")</f>
        <v>0</v>
      </c>
      <c r="CL165" s="127" t="str">
        <f>IFERROR(VLOOKUP(Table35[[#This Row],[Ethnicity2]],'Lookup Values'!$O$1:$P$3,2,FALSE),"0")</f>
        <v>0</v>
      </c>
      <c r="CM165" s="127" t="str">
        <f>IFERROR(VLOOKUP(Table22[[#This Row],[EAL]],'Lookup Values'!$Q$1:$R$3,2,FALSE),"0")</f>
        <v>0</v>
      </c>
      <c r="CN165" s="127" t="str">
        <f>IFERROR(VLOOKUP(Table22[[#This Row],[SEND]],'Lookup Values'!$S$1:$T$6,2,FALSE),"0")</f>
        <v>0</v>
      </c>
      <c r="CO165" s="127" t="str">
        <f>IFERROR(VLOOKUP(Table22[[#This Row],[Pupil Premium]],'Lookup Values'!$U$1:$V$3,2,FALSE),"0")</f>
        <v>0</v>
      </c>
      <c r="CP165" s="127" t="str">
        <f>IFERROR(VLOOKUP(Table22[[#This Row],[LAC / Care Leaver]],'Lookup Values'!$W$1:$X$3,2,FALSE),"0")</f>
        <v>0</v>
      </c>
      <c r="CQ165" s="127" t="str">
        <f>IFERROR(VLOOKUP(Table22[[#This Row],[CP / CIN]],'Lookup Values'!$Y$1:$Z$3,2,FALSE),"0")</f>
        <v>0</v>
      </c>
      <c r="CR165" s="127" t="str">
        <f>IFERROR(VLOOKUP(Table22[[#This Row],[Early Help Referral]],'Lookup Values'!$Y$1:$Z$3,2,FALSE),"0")</f>
        <v>0</v>
      </c>
      <c r="CS165" s="127" t="str">
        <f>IFERROR(VLOOKUP(Table22[[#This Row],[Social Worker]],'Lookup Values'!$Y$1:$Z$3,2,FALSE),"0")</f>
        <v>0</v>
      </c>
      <c r="CT165" s="127" t="str">
        <f>IFERROR(VLOOKUP(Table22[[#This Row],[Exclusion]],'Lookup Values'!$AE$1:$AF$5,2,FALSE),"0")</f>
        <v>0</v>
      </c>
      <c r="CU165" s="127" t="str">
        <f>IFERROR(VLOOKUP(Table22[[#This Row],[Attendance / Absence (&lt;90% PA / &lt;50% SA)]],'Lookup Values'!$AG$1:$AH$4,2,FALSE),"0")</f>
        <v>0</v>
      </c>
      <c r="CV165" s="127" t="str">
        <f>IFERROR(VLOOKUP(Table22[[#This Row],[Multiple School Moves (3+)]],'Lookup Values'!$AI$1:$AJ$3,2,FALSE),"0")</f>
        <v>0</v>
      </c>
      <c r="CW165" s="127" t="str">
        <f>IFERROR(VLOOKUP(Table22[[#This Row],[Pregnancy]],'Lookup Values'!$AK$1:$AL$3,2,FALSE),"0")</f>
        <v>0</v>
      </c>
      <c r="CX165" s="127" t="str">
        <f>IFERROR(VLOOKUP(Table22[[#This Row],[Young Parent]],'Lookup Values'!$AM$1:$AN$3,2,FALSE),"0")</f>
        <v>0</v>
      </c>
      <c r="CY165" s="127" t="str">
        <f>IFERROR(VLOOKUP(Table22[[#This Row],[Young Carer]],'Lookup Values'!$AO$1:$AP$3,2,FALSE),"0")</f>
        <v>0</v>
      </c>
      <c r="CZ165" s="127" t="str">
        <f>IFERROR(VLOOKUP(Table22[[#This Row],[CAMHS Involvement]],'Lookup Values'!$AQ$1:$AR$3,2,FALSE),"0")</f>
        <v>0</v>
      </c>
      <c r="DA165" s="127" t="str">
        <f>IFERROR(VLOOKUP(Table22[[#This Row],[Health Condition]],'Lookup Values'!$AS$1:$AT$3,2,FALSE),"0")</f>
        <v>0</v>
      </c>
      <c r="DB165" s="127" t="str">
        <f>IFERROR(VLOOKUP(Table22[[#This Row],[Substance Misuse ]],'Lookup Values'!$AU$1:$AV$3,2,FALSE),"0")</f>
        <v>0</v>
      </c>
      <c r="DC165" s="127" t="str">
        <f>IFERROR(VLOOKUP(Table22[[#This Row],[YOT supervision]],'Lookup Values'!$AW$1:$AX$3,2,FALSE),"0")</f>
        <v>0</v>
      </c>
      <c r="DD165" s="127" t="str">
        <f>IFERROR(VLOOKUP(Table22[[#This Row],[Previous YOT supervision]],'Lookup Values'!$AY$1:$AZ$3,2,FALSE),"0")</f>
        <v>0</v>
      </c>
      <c r="DE165" s="127" t="str">
        <f>IFERROR(VLOOKUP(Table22[[#This Row],[Custody]],'Lookup Values'!$BA$1:$BB$3,2,FALSE),"0")</f>
        <v>0</v>
      </c>
      <c r="DF165" s="127" t="str">
        <f>IFERROR(VLOOKUP(Table22[[#This Row],[KS2 Eng &amp; Maths Ability Profile HAP/MAP/LAP]],'Lookup Values'!$BC$1:$BD$4,2,FALSE),"0")</f>
        <v>0</v>
      </c>
      <c r="DG165" s="127" t="str">
        <f>IFERROR(VLOOKUP(Table22[[#This Row],[Intended Post 16 Destination]],'Lookup Values'!$BG$1:$BH$12,2,FALSE),"0")</f>
        <v>0</v>
      </c>
      <c r="DH165" s="127" t="str">
        <f>IFERROR(VLOOKUP(Table22[[#This Row],[Application submitted (Y/N or number of applications)]],'Lookup Values'!$BI$1:$BJ$3,2,FALSE),"0")</f>
        <v>0</v>
      </c>
      <c r="DI165" s="127" t="str">
        <f>IFERROR(VLOOKUP(Table22[[#This Row],[Provider Name]],'Lookup Values'!$BK$1:$BL$3,2,FALSE),"0")</f>
        <v>0</v>
      </c>
      <c r="DJ165" s="112"/>
      <c r="DK165" s="127" t="str">
        <f>IFERROR(VLOOKUP(Table22[[#This Row],[Offer received (Y/N)]],'Lookup Values'!$BM$1:$BN$3,2,FALSE),"0")</f>
        <v>0</v>
      </c>
      <c r="DL165" s="127" t="str">
        <f>IFERROR(VLOOKUP(Table22[[#This Row],[Poor Behaviour / Attitude / Motivation]],'Lookup Values'!$BO$1:$BP$4,2,FALSE),"0")</f>
        <v>0</v>
      </c>
      <c r="DM165" s="127" t="str">
        <f>IFERROR(VLOOKUP(Table22[[#This Row],[Other known risk factors (1)]],'Lookup Values'!$BQ$1:$BR$10,2,FALSE),"0")</f>
        <v>0</v>
      </c>
      <c r="DN165" s="128" t="str">
        <f>IFERROR(VLOOKUP(Table22[[#This Row],[Other known risk factors (2)]],'Lookup Values'!$BQ$1:$BR$10,2,FALSE),"0")</f>
        <v>0</v>
      </c>
      <c r="DO165" s="127">
        <f>SUM(Table35[[#This Row],[Gender Score]:[Other known risk factors (2) Score]])</f>
        <v>0</v>
      </c>
      <c r="DP165" s="131" t="str">
        <f>CONCATENATE(Table22[[#This Row],[Generated RONI]],Table22[[#This Row],[School RONI]])</f>
        <v>Very Low</v>
      </c>
      <c r="DQ165" s="106"/>
      <c r="DR165" s="106"/>
      <c r="DS165" s="106"/>
      <c r="DT165" s="106"/>
      <c r="DU165" s="106"/>
      <c r="DV165" s="106"/>
      <c r="DW165" s="106"/>
      <c r="DX165" s="106"/>
      <c r="DY165" s="106"/>
      <c r="DZ165" s="106"/>
      <c r="EA165" s="106"/>
      <c r="EB165" s="106"/>
      <c r="EC165" s="106"/>
      <c r="ED165" s="106"/>
      <c r="EE165" s="106"/>
      <c r="EF165" s="106"/>
      <c r="EG165" s="106"/>
    </row>
    <row r="166" spans="1:137" ht="13" x14ac:dyDescent="0.3">
      <c r="A166" s="118"/>
      <c r="B166" s="126"/>
      <c r="C166" s="119"/>
      <c r="D166" s="119"/>
      <c r="E166" s="119"/>
      <c r="F166" s="119"/>
      <c r="G166" s="119"/>
      <c r="H166" s="120"/>
      <c r="I166" s="101"/>
      <c r="J166" s="121"/>
      <c r="K166" s="101"/>
      <c r="L166" s="101"/>
      <c r="M166" s="121"/>
      <c r="N166" s="120"/>
      <c r="O166" s="121"/>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3"/>
      <c r="AS166" s="123"/>
      <c r="AT166" s="123"/>
      <c r="AU166" s="139" t="str">
        <f>VLOOKUP(Table35[[#This Row],[Risk Rating Score]],'Lookup Values'!$BS$1:$BT$34,2)</f>
        <v>Very Low</v>
      </c>
      <c r="AV166" s="101"/>
      <c r="AW166" s="139" t="str">
        <f>IFERROR(VLOOKUP(Table35[[#This Row],[RONI Match]],'Lookup Values'!$BU$2:$BV$26,2,FALSE),"")</f>
        <v/>
      </c>
      <c r="AX166" s="124"/>
      <c r="AY166" s="101"/>
      <c r="AZ166" s="123"/>
      <c r="BA166" s="119"/>
      <c r="BB166" s="119"/>
      <c r="BC166" s="119"/>
      <c r="BD166" s="119"/>
      <c r="BE166" s="119"/>
      <c r="BF166" s="119"/>
      <c r="BG166" s="119"/>
      <c r="BH166" s="119"/>
      <c r="BI166" s="122"/>
      <c r="BJ166" s="121"/>
      <c r="BK166" s="121"/>
      <c r="BL166" s="122"/>
      <c r="BM166" s="123"/>
      <c r="BN166" s="106"/>
      <c r="BO166" s="106"/>
      <c r="BP166" s="106"/>
      <c r="BQ166" s="106"/>
      <c r="BR166" s="106"/>
      <c r="BS166" s="106"/>
      <c r="BT166" s="106"/>
      <c r="BU166" s="106"/>
      <c r="BV166" s="106"/>
      <c r="BW166" s="106"/>
      <c r="BX166" s="106"/>
      <c r="BY166" s="106"/>
      <c r="BZ166" s="106"/>
      <c r="CA166" s="106"/>
      <c r="CB166" s="106"/>
      <c r="CC166" s="127" t="str">
        <f>IFERROR(VLOOKUP(Table22[[#This Row],[Gender]],'Lookup Values'!$A$1:$B$5,2,FALSE),"0")</f>
        <v>0</v>
      </c>
      <c r="CD166" s="112"/>
      <c r="CE166" s="127" t="str">
        <f>IFERROR(VLOOKUP(Table22[[#This Row],[Year Group]],'Lookup Values'!$C$1:$D$9,2,FALSE),"0")</f>
        <v>0</v>
      </c>
      <c r="CF166" s="127" t="str">
        <f>IFERROR(VLOOKUP(Table22[[#This Row],[School]],'Lookup Values'!$E$1:$E$22,2,FALSE),"0")</f>
        <v>0</v>
      </c>
      <c r="CG166" s="127" t="str">
        <f>IFERROR(VLOOKUP(Table22[[#This Row],[Attending PRU / AP]],'Lookup Values'!$G$1:$H$3,2,FALSE),"0")</f>
        <v>0</v>
      </c>
      <c r="CH166" s="127" t="str">
        <f>IFERROR(VLOOKUP(Table22[[#This Row],[EHE]],'Lookup Values'!$I$1:$J$3,2,FALSE),"0")</f>
        <v>0</v>
      </c>
      <c r="CI166" s="127" t="str">
        <f>IFERROR(VLOOKUP(Table22[[#This Row],[CME]],'Lookup Values'!$K$1:$L$3,2,FALSE),"0")</f>
        <v>0</v>
      </c>
      <c r="CJ166" s="129" t="str">
        <f>IFERROR(VLOOKUP(Table22[[#This Row],[Ethnicity]],'Ethnicity codes'!$H$1:$J$101,3,FALSE),"")</f>
        <v/>
      </c>
      <c r="CK166" s="127" t="str">
        <f>IFERROR(VLOOKUP(Table35[[#This Row],[Ethnicity2]],'Lookup Values'!$M$1:$N$23,2,FALSE),"0")</f>
        <v>0</v>
      </c>
      <c r="CL166" s="127" t="str">
        <f>IFERROR(VLOOKUP(Table35[[#This Row],[Ethnicity2]],'Lookup Values'!$O$1:$P$3,2,FALSE),"0")</f>
        <v>0</v>
      </c>
      <c r="CM166" s="127" t="str">
        <f>IFERROR(VLOOKUP(Table22[[#This Row],[EAL]],'Lookup Values'!$Q$1:$R$3,2,FALSE),"0")</f>
        <v>0</v>
      </c>
      <c r="CN166" s="127" t="str">
        <f>IFERROR(VLOOKUP(Table22[[#This Row],[SEND]],'Lookup Values'!$S$1:$T$6,2,FALSE),"0")</f>
        <v>0</v>
      </c>
      <c r="CO166" s="127" t="str">
        <f>IFERROR(VLOOKUP(Table22[[#This Row],[Pupil Premium]],'Lookup Values'!$U$1:$V$3,2,FALSE),"0")</f>
        <v>0</v>
      </c>
      <c r="CP166" s="127" t="str">
        <f>IFERROR(VLOOKUP(Table22[[#This Row],[LAC / Care Leaver]],'Lookup Values'!$W$1:$X$3,2,FALSE),"0")</f>
        <v>0</v>
      </c>
      <c r="CQ166" s="127" t="str">
        <f>IFERROR(VLOOKUP(Table22[[#This Row],[CP / CIN]],'Lookup Values'!$Y$1:$Z$3,2,FALSE),"0")</f>
        <v>0</v>
      </c>
      <c r="CR166" s="127" t="str">
        <f>IFERROR(VLOOKUP(Table22[[#This Row],[Early Help Referral]],'Lookup Values'!$Y$1:$Z$3,2,FALSE),"0")</f>
        <v>0</v>
      </c>
      <c r="CS166" s="127" t="str">
        <f>IFERROR(VLOOKUP(Table22[[#This Row],[Social Worker]],'Lookup Values'!$Y$1:$Z$3,2,FALSE),"0")</f>
        <v>0</v>
      </c>
      <c r="CT166" s="127" t="str">
        <f>IFERROR(VLOOKUP(Table22[[#This Row],[Exclusion]],'Lookup Values'!$AE$1:$AF$5,2,FALSE),"0")</f>
        <v>0</v>
      </c>
      <c r="CU166" s="127" t="str">
        <f>IFERROR(VLOOKUP(Table22[[#This Row],[Attendance / Absence (&lt;90% PA / &lt;50% SA)]],'Lookup Values'!$AG$1:$AH$4,2,FALSE),"0")</f>
        <v>0</v>
      </c>
      <c r="CV166" s="127" t="str">
        <f>IFERROR(VLOOKUP(Table22[[#This Row],[Multiple School Moves (3+)]],'Lookup Values'!$AI$1:$AJ$3,2,FALSE),"0")</f>
        <v>0</v>
      </c>
      <c r="CW166" s="127" t="str">
        <f>IFERROR(VLOOKUP(Table22[[#This Row],[Pregnancy]],'Lookup Values'!$AK$1:$AL$3,2,FALSE),"0")</f>
        <v>0</v>
      </c>
      <c r="CX166" s="127" t="str">
        <f>IFERROR(VLOOKUP(Table22[[#This Row],[Young Parent]],'Lookup Values'!$AM$1:$AN$3,2,FALSE),"0")</f>
        <v>0</v>
      </c>
      <c r="CY166" s="127" t="str">
        <f>IFERROR(VLOOKUP(Table22[[#This Row],[Young Carer]],'Lookup Values'!$AO$1:$AP$3,2,FALSE),"0")</f>
        <v>0</v>
      </c>
      <c r="CZ166" s="127" t="str">
        <f>IFERROR(VLOOKUP(Table22[[#This Row],[CAMHS Involvement]],'Lookup Values'!$AQ$1:$AR$3,2,FALSE),"0")</f>
        <v>0</v>
      </c>
      <c r="DA166" s="127" t="str">
        <f>IFERROR(VLOOKUP(Table22[[#This Row],[Health Condition]],'Lookup Values'!$AS$1:$AT$3,2,FALSE),"0")</f>
        <v>0</v>
      </c>
      <c r="DB166" s="127" t="str">
        <f>IFERROR(VLOOKUP(Table22[[#This Row],[Substance Misuse ]],'Lookup Values'!$AU$1:$AV$3,2,FALSE),"0")</f>
        <v>0</v>
      </c>
      <c r="DC166" s="127" t="str">
        <f>IFERROR(VLOOKUP(Table22[[#This Row],[YOT supervision]],'Lookup Values'!$AW$1:$AX$3,2,FALSE),"0")</f>
        <v>0</v>
      </c>
      <c r="DD166" s="127" t="str">
        <f>IFERROR(VLOOKUP(Table22[[#This Row],[Previous YOT supervision]],'Lookup Values'!$AY$1:$AZ$3,2,FALSE),"0")</f>
        <v>0</v>
      </c>
      <c r="DE166" s="127" t="str">
        <f>IFERROR(VLOOKUP(Table22[[#This Row],[Custody]],'Lookup Values'!$BA$1:$BB$3,2,FALSE),"0")</f>
        <v>0</v>
      </c>
      <c r="DF166" s="127" t="str">
        <f>IFERROR(VLOOKUP(Table22[[#This Row],[KS2 Eng &amp; Maths Ability Profile HAP/MAP/LAP]],'Lookup Values'!$BC$1:$BD$4,2,FALSE),"0")</f>
        <v>0</v>
      </c>
      <c r="DG166" s="127" t="str">
        <f>IFERROR(VLOOKUP(Table22[[#This Row],[Intended Post 16 Destination]],'Lookup Values'!$BG$1:$BH$12,2,FALSE),"0")</f>
        <v>0</v>
      </c>
      <c r="DH166" s="127" t="str">
        <f>IFERROR(VLOOKUP(Table22[[#This Row],[Application submitted (Y/N or number of applications)]],'Lookup Values'!$BI$1:$BJ$3,2,FALSE),"0")</f>
        <v>0</v>
      </c>
      <c r="DI166" s="127" t="str">
        <f>IFERROR(VLOOKUP(Table22[[#This Row],[Provider Name]],'Lookup Values'!$BK$1:$BL$3,2,FALSE),"0")</f>
        <v>0</v>
      </c>
      <c r="DJ166" s="112"/>
      <c r="DK166" s="127" t="str">
        <f>IFERROR(VLOOKUP(Table22[[#This Row],[Offer received (Y/N)]],'Lookup Values'!$BM$1:$BN$3,2,FALSE),"0")</f>
        <v>0</v>
      </c>
      <c r="DL166" s="127" t="str">
        <f>IFERROR(VLOOKUP(Table22[[#This Row],[Poor Behaviour / Attitude / Motivation]],'Lookup Values'!$BO$1:$BP$4,2,FALSE),"0")</f>
        <v>0</v>
      </c>
      <c r="DM166" s="127" t="str">
        <f>IFERROR(VLOOKUP(Table22[[#This Row],[Other known risk factors (1)]],'Lookup Values'!$BQ$1:$BR$10,2,FALSE),"0")</f>
        <v>0</v>
      </c>
      <c r="DN166" s="128" t="str">
        <f>IFERROR(VLOOKUP(Table22[[#This Row],[Other known risk factors (2)]],'Lookup Values'!$BQ$1:$BR$10,2,FALSE),"0")</f>
        <v>0</v>
      </c>
      <c r="DO166" s="127">
        <f>SUM(Table35[[#This Row],[Gender Score]:[Other known risk factors (2) Score]])</f>
        <v>0</v>
      </c>
      <c r="DP166" s="131" t="str">
        <f>CONCATENATE(Table22[[#This Row],[Generated RONI]],Table22[[#This Row],[School RONI]])</f>
        <v>Very Low</v>
      </c>
      <c r="DQ166" s="106"/>
      <c r="DR166" s="106"/>
      <c r="DS166" s="106"/>
      <c r="DT166" s="106"/>
      <c r="DU166" s="106"/>
      <c r="DV166" s="106"/>
      <c r="DW166" s="106"/>
      <c r="DX166" s="106"/>
      <c r="DY166" s="106"/>
      <c r="DZ166" s="106"/>
      <c r="EA166" s="106"/>
      <c r="EB166" s="106"/>
      <c r="EC166" s="106"/>
      <c r="ED166" s="106"/>
      <c r="EE166" s="106"/>
      <c r="EF166" s="106"/>
      <c r="EG166" s="106"/>
    </row>
    <row r="167" spans="1:137" ht="13" x14ac:dyDescent="0.3">
      <c r="A167" s="118"/>
      <c r="B167" s="126"/>
      <c r="C167" s="119"/>
      <c r="D167" s="119"/>
      <c r="E167" s="119"/>
      <c r="F167" s="119"/>
      <c r="G167" s="119"/>
      <c r="H167" s="120"/>
      <c r="I167" s="101"/>
      <c r="J167" s="121"/>
      <c r="K167" s="101"/>
      <c r="L167" s="101"/>
      <c r="M167" s="121"/>
      <c r="N167" s="120"/>
      <c r="O167" s="121"/>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3"/>
      <c r="AS167" s="123"/>
      <c r="AT167" s="123"/>
      <c r="AU167" s="139" t="str">
        <f>VLOOKUP(Table35[[#This Row],[Risk Rating Score]],'Lookup Values'!$BS$1:$BT$34,2)</f>
        <v>Very Low</v>
      </c>
      <c r="AV167" s="101"/>
      <c r="AW167" s="139" t="str">
        <f>IFERROR(VLOOKUP(Table35[[#This Row],[RONI Match]],'Lookup Values'!$BU$2:$BV$26,2,FALSE),"")</f>
        <v/>
      </c>
      <c r="AX167" s="124"/>
      <c r="AY167" s="101"/>
      <c r="AZ167" s="123"/>
      <c r="BA167" s="119"/>
      <c r="BB167" s="119"/>
      <c r="BC167" s="119"/>
      <c r="BD167" s="119"/>
      <c r="BE167" s="119"/>
      <c r="BF167" s="119"/>
      <c r="BG167" s="119"/>
      <c r="BH167" s="119"/>
      <c r="BI167" s="122"/>
      <c r="BJ167" s="121"/>
      <c r="BK167" s="121"/>
      <c r="BL167" s="122"/>
      <c r="BM167" s="123"/>
      <c r="BN167" s="106"/>
      <c r="BO167" s="106"/>
      <c r="BP167" s="106"/>
      <c r="BQ167" s="106"/>
      <c r="BR167" s="106"/>
      <c r="BS167" s="106"/>
      <c r="BT167" s="106"/>
      <c r="BU167" s="106"/>
      <c r="BV167" s="106"/>
      <c r="BW167" s="106"/>
      <c r="BX167" s="106"/>
      <c r="BY167" s="106"/>
      <c r="BZ167" s="106"/>
      <c r="CA167" s="106"/>
      <c r="CB167" s="106"/>
      <c r="CC167" s="127" t="str">
        <f>IFERROR(VLOOKUP(Table22[[#This Row],[Gender]],'Lookup Values'!$A$1:$B$5,2,FALSE),"0")</f>
        <v>0</v>
      </c>
      <c r="CD167" s="112"/>
      <c r="CE167" s="127" t="str">
        <f>IFERROR(VLOOKUP(Table22[[#This Row],[Year Group]],'Lookup Values'!$C$1:$D$9,2,FALSE),"0")</f>
        <v>0</v>
      </c>
      <c r="CF167" s="127" t="str">
        <f>IFERROR(VLOOKUP(Table22[[#This Row],[School]],'Lookup Values'!$E$1:$E$22,2,FALSE),"0")</f>
        <v>0</v>
      </c>
      <c r="CG167" s="127" t="str">
        <f>IFERROR(VLOOKUP(Table22[[#This Row],[Attending PRU / AP]],'Lookup Values'!$G$1:$H$3,2,FALSE),"0")</f>
        <v>0</v>
      </c>
      <c r="CH167" s="127" t="str">
        <f>IFERROR(VLOOKUP(Table22[[#This Row],[EHE]],'Lookup Values'!$I$1:$J$3,2,FALSE),"0")</f>
        <v>0</v>
      </c>
      <c r="CI167" s="127" t="str">
        <f>IFERROR(VLOOKUP(Table22[[#This Row],[CME]],'Lookup Values'!$K$1:$L$3,2,FALSE),"0")</f>
        <v>0</v>
      </c>
      <c r="CJ167" s="129" t="str">
        <f>IFERROR(VLOOKUP(Table22[[#This Row],[Ethnicity]],'Ethnicity codes'!$H$1:$J$101,3,FALSE),"")</f>
        <v/>
      </c>
      <c r="CK167" s="127" t="str">
        <f>IFERROR(VLOOKUP(Table35[[#This Row],[Ethnicity2]],'Lookup Values'!$M$1:$N$23,2,FALSE),"0")</f>
        <v>0</v>
      </c>
      <c r="CL167" s="127" t="str">
        <f>IFERROR(VLOOKUP(Table35[[#This Row],[Ethnicity2]],'Lookup Values'!$O$1:$P$3,2,FALSE),"0")</f>
        <v>0</v>
      </c>
      <c r="CM167" s="127" t="str">
        <f>IFERROR(VLOOKUP(Table22[[#This Row],[EAL]],'Lookup Values'!$Q$1:$R$3,2,FALSE),"0")</f>
        <v>0</v>
      </c>
      <c r="CN167" s="127" t="str">
        <f>IFERROR(VLOOKUP(Table22[[#This Row],[SEND]],'Lookup Values'!$S$1:$T$6,2,FALSE),"0")</f>
        <v>0</v>
      </c>
      <c r="CO167" s="127" t="str">
        <f>IFERROR(VLOOKUP(Table22[[#This Row],[Pupil Premium]],'Lookup Values'!$U$1:$V$3,2,FALSE),"0")</f>
        <v>0</v>
      </c>
      <c r="CP167" s="127" t="str">
        <f>IFERROR(VLOOKUP(Table22[[#This Row],[LAC / Care Leaver]],'Lookup Values'!$W$1:$X$3,2,FALSE),"0")</f>
        <v>0</v>
      </c>
      <c r="CQ167" s="127" t="str">
        <f>IFERROR(VLOOKUP(Table22[[#This Row],[CP / CIN]],'Lookup Values'!$Y$1:$Z$3,2,FALSE),"0")</f>
        <v>0</v>
      </c>
      <c r="CR167" s="127" t="str">
        <f>IFERROR(VLOOKUP(Table22[[#This Row],[Early Help Referral]],'Lookup Values'!$Y$1:$Z$3,2,FALSE),"0")</f>
        <v>0</v>
      </c>
      <c r="CS167" s="127" t="str">
        <f>IFERROR(VLOOKUP(Table22[[#This Row],[Social Worker]],'Lookup Values'!$Y$1:$Z$3,2,FALSE),"0")</f>
        <v>0</v>
      </c>
      <c r="CT167" s="127" t="str">
        <f>IFERROR(VLOOKUP(Table22[[#This Row],[Exclusion]],'Lookup Values'!$AE$1:$AF$5,2,FALSE),"0")</f>
        <v>0</v>
      </c>
      <c r="CU167" s="127" t="str">
        <f>IFERROR(VLOOKUP(Table22[[#This Row],[Attendance / Absence (&lt;90% PA / &lt;50% SA)]],'Lookup Values'!$AG$1:$AH$4,2,FALSE),"0")</f>
        <v>0</v>
      </c>
      <c r="CV167" s="127" t="str">
        <f>IFERROR(VLOOKUP(Table22[[#This Row],[Multiple School Moves (3+)]],'Lookup Values'!$AI$1:$AJ$3,2,FALSE),"0")</f>
        <v>0</v>
      </c>
      <c r="CW167" s="127" t="str">
        <f>IFERROR(VLOOKUP(Table22[[#This Row],[Pregnancy]],'Lookup Values'!$AK$1:$AL$3,2,FALSE),"0")</f>
        <v>0</v>
      </c>
      <c r="CX167" s="127" t="str">
        <f>IFERROR(VLOOKUP(Table22[[#This Row],[Young Parent]],'Lookup Values'!$AM$1:$AN$3,2,FALSE),"0")</f>
        <v>0</v>
      </c>
      <c r="CY167" s="127" t="str">
        <f>IFERROR(VLOOKUP(Table22[[#This Row],[Young Carer]],'Lookup Values'!$AO$1:$AP$3,2,FALSE),"0")</f>
        <v>0</v>
      </c>
      <c r="CZ167" s="127" t="str">
        <f>IFERROR(VLOOKUP(Table22[[#This Row],[CAMHS Involvement]],'Lookup Values'!$AQ$1:$AR$3,2,FALSE),"0")</f>
        <v>0</v>
      </c>
      <c r="DA167" s="127" t="str">
        <f>IFERROR(VLOOKUP(Table22[[#This Row],[Health Condition]],'Lookup Values'!$AS$1:$AT$3,2,FALSE),"0")</f>
        <v>0</v>
      </c>
      <c r="DB167" s="127" t="str">
        <f>IFERROR(VLOOKUP(Table22[[#This Row],[Substance Misuse ]],'Lookup Values'!$AU$1:$AV$3,2,FALSE),"0")</f>
        <v>0</v>
      </c>
      <c r="DC167" s="127" t="str">
        <f>IFERROR(VLOOKUP(Table22[[#This Row],[YOT supervision]],'Lookup Values'!$AW$1:$AX$3,2,FALSE),"0")</f>
        <v>0</v>
      </c>
      <c r="DD167" s="127" t="str">
        <f>IFERROR(VLOOKUP(Table22[[#This Row],[Previous YOT supervision]],'Lookup Values'!$AY$1:$AZ$3,2,FALSE),"0")</f>
        <v>0</v>
      </c>
      <c r="DE167" s="127" t="str">
        <f>IFERROR(VLOOKUP(Table22[[#This Row],[Custody]],'Lookup Values'!$BA$1:$BB$3,2,FALSE),"0")</f>
        <v>0</v>
      </c>
      <c r="DF167" s="127" t="str">
        <f>IFERROR(VLOOKUP(Table22[[#This Row],[KS2 Eng &amp; Maths Ability Profile HAP/MAP/LAP]],'Lookup Values'!$BC$1:$BD$4,2,FALSE),"0")</f>
        <v>0</v>
      </c>
      <c r="DG167" s="127" t="str">
        <f>IFERROR(VLOOKUP(Table22[[#This Row],[Intended Post 16 Destination]],'Lookup Values'!$BG$1:$BH$12,2,FALSE),"0")</f>
        <v>0</v>
      </c>
      <c r="DH167" s="127" t="str">
        <f>IFERROR(VLOOKUP(Table22[[#This Row],[Application submitted (Y/N or number of applications)]],'Lookup Values'!$BI$1:$BJ$3,2,FALSE),"0")</f>
        <v>0</v>
      </c>
      <c r="DI167" s="127" t="str">
        <f>IFERROR(VLOOKUP(Table22[[#This Row],[Provider Name]],'Lookup Values'!$BK$1:$BL$3,2,FALSE),"0")</f>
        <v>0</v>
      </c>
      <c r="DJ167" s="112"/>
      <c r="DK167" s="127" t="str">
        <f>IFERROR(VLOOKUP(Table22[[#This Row],[Offer received (Y/N)]],'Lookup Values'!$BM$1:$BN$3,2,FALSE),"0")</f>
        <v>0</v>
      </c>
      <c r="DL167" s="127" t="str">
        <f>IFERROR(VLOOKUP(Table22[[#This Row],[Poor Behaviour / Attitude / Motivation]],'Lookup Values'!$BO$1:$BP$4,2,FALSE),"0")</f>
        <v>0</v>
      </c>
      <c r="DM167" s="127" t="str">
        <f>IFERROR(VLOOKUP(Table22[[#This Row],[Other known risk factors (1)]],'Lookup Values'!$BQ$1:$BR$10,2,FALSE),"0")</f>
        <v>0</v>
      </c>
      <c r="DN167" s="128" t="str">
        <f>IFERROR(VLOOKUP(Table22[[#This Row],[Other known risk factors (2)]],'Lookup Values'!$BQ$1:$BR$10,2,FALSE),"0")</f>
        <v>0</v>
      </c>
      <c r="DO167" s="127">
        <f>SUM(Table35[[#This Row],[Gender Score]:[Other known risk factors (2) Score]])</f>
        <v>0</v>
      </c>
      <c r="DP167" s="131" t="str">
        <f>CONCATENATE(Table22[[#This Row],[Generated RONI]],Table22[[#This Row],[School RONI]])</f>
        <v>Very Low</v>
      </c>
      <c r="DQ167" s="106"/>
      <c r="DR167" s="106"/>
      <c r="DS167" s="106"/>
      <c r="DT167" s="106"/>
      <c r="DU167" s="106"/>
      <c r="DV167" s="106"/>
      <c r="DW167" s="106"/>
      <c r="DX167" s="106"/>
      <c r="DY167" s="106"/>
      <c r="DZ167" s="106"/>
      <c r="EA167" s="106"/>
      <c r="EB167" s="106"/>
      <c r="EC167" s="106"/>
      <c r="ED167" s="106"/>
      <c r="EE167" s="106"/>
      <c r="EF167" s="106"/>
      <c r="EG167" s="106"/>
    </row>
    <row r="168" spans="1:137" ht="13" x14ac:dyDescent="0.3">
      <c r="A168" s="118"/>
      <c r="B168" s="126"/>
      <c r="C168" s="119"/>
      <c r="D168" s="119"/>
      <c r="E168" s="119"/>
      <c r="F168" s="119"/>
      <c r="G168" s="119"/>
      <c r="H168" s="120"/>
      <c r="I168" s="101"/>
      <c r="J168" s="121"/>
      <c r="K168" s="101"/>
      <c r="L168" s="101"/>
      <c r="M168" s="121"/>
      <c r="N168" s="120"/>
      <c r="O168" s="121"/>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3"/>
      <c r="AS168" s="123"/>
      <c r="AT168" s="123"/>
      <c r="AU168" s="139" t="str">
        <f>VLOOKUP(Table35[[#This Row],[Risk Rating Score]],'Lookup Values'!$BS$1:$BT$34,2)</f>
        <v>Very Low</v>
      </c>
      <c r="AV168" s="101"/>
      <c r="AW168" s="139" t="str">
        <f>IFERROR(VLOOKUP(Table35[[#This Row],[RONI Match]],'Lookup Values'!$BU$2:$BV$26,2,FALSE),"")</f>
        <v/>
      </c>
      <c r="AX168" s="124"/>
      <c r="AY168" s="101"/>
      <c r="AZ168" s="123"/>
      <c r="BA168" s="119"/>
      <c r="BB168" s="119"/>
      <c r="BC168" s="119"/>
      <c r="BD168" s="119"/>
      <c r="BE168" s="119"/>
      <c r="BF168" s="119"/>
      <c r="BG168" s="119"/>
      <c r="BH168" s="119"/>
      <c r="BI168" s="122"/>
      <c r="BJ168" s="121"/>
      <c r="BK168" s="121"/>
      <c r="BL168" s="122"/>
      <c r="BM168" s="123"/>
      <c r="BN168" s="106"/>
      <c r="BO168" s="106"/>
      <c r="BP168" s="106"/>
      <c r="BQ168" s="106"/>
      <c r="BR168" s="106"/>
      <c r="BS168" s="106"/>
      <c r="BT168" s="106"/>
      <c r="BU168" s="106"/>
      <c r="BV168" s="106"/>
      <c r="BW168" s="106"/>
      <c r="BX168" s="106"/>
      <c r="BY168" s="106"/>
      <c r="BZ168" s="106"/>
      <c r="CA168" s="106"/>
      <c r="CB168" s="106"/>
      <c r="CC168" s="127" t="str">
        <f>IFERROR(VLOOKUP(Table22[[#This Row],[Gender]],'Lookup Values'!$A$1:$B$5,2,FALSE),"0")</f>
        <v>0</v>
      </c>
      <c r="CD168" s="112"/>
      <c r="CE168" s="127" t="str">
        <f>IFERROR(VLOOKUP(Table22[[#This Row],[Year Group]],'Lookup Values'!$C$1:$D$9,2,FALSE),"0")</f>
        <v>0</v>
      </c>
      <c r="CF168" s="127" t="str">
        <f>IFERROR(VLOOKUP(Table22[[#This Row],[School]],'Lookup Values'!$E$1:$E$22,2,FALSE),"0")</f>
        <v>0</v>
      </c>
      <c r="CG168" s="127" t="str">
        <f>IFERROR(VLOOKUP(Table22[[#This Row],[Attending PRU / AP]],'Lookup Values'!$G$1:$H$3,2,FALSE),"0")</f>
        <v>0</v>
      </c>
      <c r="CH168" s="127" t="str">
        <f>IFERROR(VLOOKUP(Table22[[#This Row],[EHE]],'Lookup Values'!$I$1:$J$3,2,FALSE),"0")</f>
        <v>0</v>
      </c>
      <c r="CI168" s="127" t="str">
        <f>IFERROR(VLOOKUP(Table22[[#This Row],[CME]],'Lookup Values'!$K$1:$L$3,2,FALSE),"0")</f>
        <v>0</v>
      </c>
      <c r="CJ168" s="129" t="str">
        <f>IFERROR(VLOOKUP(Table22[[#This Row],[Ethnicity]],'Ethnicity codes'!$H$1:$J$101,3,FALSE),"")</f>
        <v/>
      </c>
      <c r="CK168" s="127" t="str">
        <f>IFERROR(VLOOKUP(Table35[[#This Row],[Ethnicity2]],'Lookup Values'!$M$1:$N$23,2,FALSE),"0")</f>
        <v>0</v>
      </c>
      <c r="CL168" s="127" t="str">
        <f>IFERROR(VLOOKUP(Table35[[#This Row],[Ethnicity2]],'Lookup Values'!$O$1:$P$3,2,FALSE),"0")</f>
        <v>0</v>
      </c>
      <c r="CM168" s="127" t="str">
        <f>IFERROR(VLOOKUP(Table22[[#This Row],[EAL]],'Lookup Values'!$Q$1:$R$3,2,FALSE),"0")</f>
        <v>0</v>
      </c>
      <c r="CN168" s="127" t="str">
        <f>IFERROR(VLOOKUP(Table22[[#This Row],[SEND]],'Lookup Values'!$S$1:$T$6,2,FALSE),"0")</f>
        <v>0</v>
      </c>
      <c r="CO168" s="127" t="str">
        <f>IFERROR(VLOOKUP(Table22[[#This Row],[Pupil Premium]],'Lookup Values'!$U$1:$V$3,2,FALSE),"0")</f>
        <v>0</v>
      </c>
      <c r="CP168" s="127" t="str">
        <f>IFERROR(VLOOKUP(Table22[[#This Row],[LAC / Care Leaver]],'Lookup Values'!$W$1:$X$3,2,FALSE),"0")</f>
        <v>0</v>
      </c>
      <c r="CQ168" s="127" t="str">
        <f>IFERROR(VLOOKUP(Table22[[#This Row],[CP / CIN]],'Lookup Values'!$Y$1:$Z$3,2,FALSE),"0")</f>
        <v>0</v>
      </c>
      <c r="CR168" s="127" t="str">
        <f>IFERROR(VLOOKUP(Table22[[#This Row],[Early Help Referral]],'Lookup Values'!$Y$1:$Z$3,2,FALSE),"0")</f>
        <v>0</v>
      </c>
      <c r="CS168" s="127" t="str">
        <f>IFERROR(VLOOKUP(Table22[[#This Row],[Social Worker]],'Lookup Values'!$Y$1:$Z$3,2,FALSE),"0")</f>
        <v>0</v>
      </c>
      <c r="CT168" s="127" t="str">
        <f>IFERROR(VLOOKUP(Table22[[#This Row],[Exclusion]],'Lookup Values'!$AE$1:$AF$5,2,FALSE),"0")</f>
        <v>0</v>
      </c>
      <c r="CU168" s="127" t="str">
        <f>IFERROR(VLOOKUP(Table22[[#This Row],[Attendance / Absence (&lt;90% PA / &lt;50% SA)]],'Lookup Values'!$AG$1:$AH$4,2,FALSE),"0")</f>
        <v>0</v>
      </c>
      <c r="CV168" s="127" t="str">
        <f>IFERROR(VLOOKUP(Table22[[#This Row],[Multiple School Moves (3+)]],'Lookup Values'!$AI$1:$AJ$3,2,FALSE),"0")</f>
        <v>0</v>
      </c>
      <c r="CW168" s="127" t="str">
        <f>IFERROR(VLOOKUP(Table22[[#This Row],[Pregnancy]],'Lookup Values'!$AK$1:$AL$3,2,FALSE),"0")</f>
        <v>0</v>
      </c>
      <c r="CX168" s="127" t="str">
        <f>IFERROR(VLOOKUP(Table22[[#This Row],[Young Parent]],'Lookup Values'!$AM$1:$AN$3,2,FALSE),"0")</f>
        <v>0</v>
      </c>
      <c r="CY168" s="127" t="str">
        <f>IFERROR(VLOOKUP(Table22[[#This Row],[Young Carer]],'Lookup Values'!$AO$1:$AP$3,2,FALSE),"0")</f>
        <v>0</v>
      </c>
      <c r="CZ168" s="127" t="str">
        <f>IFERROR(VLOOKUP(Table22[[#This Row],[CAMHS Involvement]],'Lookup Values'!$AQ$1:$AR$3,2,FALSE),"0")</f>
        <v>0</v>
      </c>
      <c r="DA168" s="127" t="str">
        <f>IFERROR(VLOOKUP(Table22[[#This Row],[Health Condition]],'Lookup Values'!$AS$1:$AT$3,2,FALSE),"0")</f>
        <v>0</v>
      </c>
      <c r="DB168" s="127" t="str">
        <f>IFERROR(VLOOKUP(Table22[[#This Row],[Substance Misuse ]],'Lookup Values'!$AU$1:$AV$3,2,FALSE),"0")</f>
        <v>0</v>
      </c>
      <c r="DC168" s="127" t="str">
        <f>IFERROR(VLOOKUP(Table22[[#This Row],[YOT supervision]],'Lookup Values'!$AW$1:$AX$3,2,FALSE),"0")</f>
        <v>0</v>
      </c>
      <c r="DD168" s="127" t="str">
        <f>IFERROR(VLOOKUP(Table22[[#This Row],[Previous YOT supervision]],'Lookup Values'!$AY$1:$AZ$3,2,FALSE),"0")</f>
        <v>0</v>
      </c>
      <c r="DE168" s="127" t="str">
        <f>IFERROR(VLOOKUP(Table22[[#This Row],[Custody]],'Lookup Values'!$BA$1:$BB$3,2,FALSE),"0")</f>
        <v>0</v>
      </c>
      <c r="DF168" s="127" t="str">
        <f>IFERROR(VLOOKUP(Table22[[#This Row],[KS2 Eng &amp; Maths Ability Profile HAP/MAP/LAP]],'Lookup Values'!$BC$1:$BD$4,2,FALSE),"0")</f>
        <v>0</v>
      </c>
      <c r="DG168" s="127" t="str">
        <f>IFERROR(VLOOKUP(Table22[[#This Row],[Intended Post 16 Destination]],'Lookup Values'!$BG$1:$BH$12,2,FALSE),"0")</f>
        <v>0</v>
      </c>
      <c r="DH168" s="127" t="str">
        <f>IFERROR(VLOOKUP(Table22[[#This Row],[Application submitted (Y/N or number of applications)]],'Lookup Values'!$BI$1:$BJ$3,2,FALSE),"0")</f>
        <v>0</v>
      </c>
      <c r="DI168" s="127" t="str">
        <f>IFERROR(VLOOKUP(Table22[[#This Row],[Provider Name]],'Lookup Values'!$BK$1:$BL$3,2,FALSE),"0")</f>
        <v>0</v>
      </c>
      <c r="DJ168" s="112"/>
      <c r="DK168" s="127" t="str">
        <f>IFERROR(VLOOKUP(Table22[[#This Row],[Offer received (Y/N)]],'Lookup Values'!$BM$1:$BN$3,2,FALSE),"0")</f>
        <v>0</v>
      </c>
      <c r="DL168" s="127" t="str">
        <f>IFERROR(VLOOKUP(Table22[[#This Row],[Poor Behaviour / Attitude / Motivation]],'Lookup Values'!$BO$1:$BP$4,2,FALSE),"0")</f>
        <v>0</v>
      </c>
      <c r="DM168" s="127" t="str">
        <f>IFERROR(VLOOKUP(Table22[[#This Row],[Other known risk factors (1)]],'Lookup Values'!$BQ$1:$BR$10,2,FALSE),"0")</f>
        <v>0</v>
      </c>
      <c r="DN168" s="128" t="str">
        <f>IFERROR(VLOOKUP(Table22[[#This Row],[Other known risk factors (2)]],'Lookup Values'!$BQ$1:$BR$10,2,FALSE),"0")</f>
        <v>0</v>
      </c>
      <c r="DO168" s="127">
        <f>SUM(Table35[[#This Row],[Gender Score]:[Other known risk factors (2) Score]])</f>
        <v>0</v>
      </c>
      <c r="DP168" s="131" t="str">
        <f>CONCATENATE(Table22[[#This Row],[Generated RONI]],Table22[[#This Row],[School RONI]])</f>
        <v>Very Low</v>
      </c>
      <c r="DQ168" s="106"/>
      <c r="DR168" s="106"/>
      <c r="DS168" s="106"/>
      <c r="DT168" s="106"/>
      <c r="DU168" s="106"/>
      <c r="DV168" s="106"/>
      <c r="DW168" s="106"/>
      <c r="DX168" s="106"/>
      <c r="DY168" s="106"/>
      <c r="DZ168" s="106"/>
      <c r="EA168" s="106"/>
      <c r="EB168" s="106"/>
      <c r="EC168" s="106"/>
      <c r="ED168" s="106"/>
      <c r="EE168" s="106"/>
      <c r="EF168" s="106"/>
      <c r="EG168" s="106"/>
    </row>
    <row r="169" spans="1:137" ht="13" x14ac:dyDescent="0.3">
      <c r="A169" s="118"/>
      <c r="B169" s="126"/>
      <c r="C169" s="119"/>
      <c r="D169" s="119"/>
      <c r="E169" s="119"/>
      <c r="F169" s="119"/>
      <c r="G169" s="119"/>
      <c r="H169" s="120"/>
      <c r="I169" s="101"/>
      <c r="J169" s="121"/>
      <c r="K169" s="101"/>
      <c r="L169" s="101"/>
      <c r="M169" s="121"/>
      <c r="N169" s="120"/>
      <c r="O169" s="121"/>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3"/>
      <c r="AS169" s="123"/>
      <c r="AT169" s="123"/>
      <c r="AU169" s="139" t="str">
        <f>VLOOKUP(Table35[[#This Row],[Risk Rating Score]],'Lookup Values'!$BS$1:$BT$34,2)</f>
        <v>Very Low</v>
      </c>
      <c r="AV169" s="101"/>
      <c r="AW169" s="139" t="str">
        <f>IFERROR(VLOOKUP(Table35[[#This Row],[RONI Match]],'Lookup Values'!$BU$2:$BV$26,2,FALSE),"")</f>
        <v/>
      </c>
      <c r="AX169" s="124"/>
      <c r="AY169" s="101"/>
      <c r="AZ169" s="123"/>
      <c r="BA169" s="119"/>
      <c r="BB169" s="119"/>
      <c r="BC169" s="119"/>
      <c r="BD169" s="119"/>
      <c r="BE169" s="119"/>
      <c r="BF169" s="119"/>
      <c r="BG169" s="119"/>
      <c r="BH169" s="119"/>
      <c r="BI169" s="122"/>
      <c r="BJ169" s="121"/>
      <c r="BK169" s="121"/>
      <c r="BL169" s="122"/>
      <c r="BM169" s="123"/>
      <c r="BN169" s="106"/>
      <c r="BO169" s="106"/>
      <c r="BP169" s="106"/>
      <c r="BQ169" s="106"/>
      <c r="BR169" s="106"/>
      <c r="BS169" s="106"/>
      <c r="BT169" s="106"/>
      <c r="BU169" s="106"/>
      <c r="BV169" s="106"/>
      <c r="BW169" s="106"/>
      <c r="BX169" s="106"/>
      <c r="BY169" s="106"/>
      <c r="BZ169" s="106"/>
      <c r="CA169" s="106"/>
      <c r="CB169" s="106"/>
      <c r="CC169" s="127" t="str">
        <f>IFERROR(VLOOKUP(Table22[[#This Row],[Gender]],'Lookup Values'!$A$1:$B$5,2,FALSE),"0")</f>
        <v>0</v>
      </c>
      <c r="CD169" s="112"/>
      <c r="CE169" s="127" t="str">
        <f>IFERROR(VLOOKUP(Table22[[#This Row],[Year Group]],'Lookup Values'!$C$1:$D$9,2,FALSE),"0")</f>
        <v>0</v>
      </c>
      <c r="CF169" s="127" t="str">
        <f>IFERROR(VLOOKUP(Table22[[#This Row],[School]],'Lookup Values'!$E$1:$E$22,2,FALSE),"0")</f>
        <v>0</v>
      </c>
      <c r="CG169" s="127" t="str">
        <f>IFERROR(VLOOKUP(Table22[[#This Row],[Attending PRU / AP]],'Lookup Values'!$G$1:$H$3,2,FALSE),"0")</f>
        <v>0</v>
      </c>
      <c r="CH169" s="127" t="str">
        <f>IFERROR(VLOOKUP(Table22[[#This Row],[EHE]],'Lookup Values'!$I$1:$J$3,2,FALSE),"0")</f>
        <v>0</v>
      </c>
      <c r="CI169" s="127" t="str">
        <f>IFERROR(VLOOKUP(Table22[[#This Row],[CME]],'Lookup Values'!$K$1:$L$3,2,FALSE),"0")</f>
        <v>0</v>
      </c>
      <c r="CJ169" s="129" t="str">
        <f>IFERROR(VLOOKUP(Table22[[#This Row],[Ethnicity]],'Ethnicity codes'!$H$1:$J$101,3,FALSE),"")</f>
        <v/>
      </c>
      <c r="CK169" s="127" t="str">
        <f>IFERROR(VLOOKUP(Table35[[#This Row],[Ethnicity2]],'Lookup Values'!$M$1:$N$23,2,FALSE),"0")</f>
        <v>0</v>
      </c>
      <c r="CL169" s="127" t="str">
        <f>IFERROR(VLOOKUP(Table35[[#This Row],[Ethnicity2]],'Lookup Values'!$O$1:$P$3,2,FALSE),"0")</f>
        <v>0</v>
      </c>
      <c r="CM169" s="127" t="str">
        <f>IFERROR(VLOOKUP(Table22[[#This Row],[EAL]],'Lookup Values'!$Q$1:$R$3,2,FALSE),"0")</f>
        <v>0</v>
      </c>
      <c r="CN169" s="127" t="str">
        <f>IFERROR(VLOOKUP(Table22[[#This Row],[SEND]],'Lookup Values'!$S$1:$T$6,2,FALSE),"0")</f>
        <v>0</v>
      </c>
      <c r="CO169" s="127" t="str">
        <f>IFERROR(VLOOKUP(Table22[[#This Row],[Pupil Premium]],'Lookup Values'!$U$1:$V$3,2,FALSE),"0")</f>
        <v>0</v>
      </c>
      <c r="CP169" s="127" t="str">
        <f>IFERROR(VLOOKUP(Table22[[#This Row],[LAC / Care Leaver]],'Lookup Values'!$W$1:$X$3,2,FALSE),"0")</f>
        <v>0</v>
      </c>
      <c r="CQ169" s="127" t="str">
        <f>IFERROR(VLOOKUP(Table22[[#This Row],[CP / CIN]],'Lookup Values'!$Y$1:$Z$3,2,FALSE),"0")</f>
        <v>0</v>
      </c>
      <c r="CR169" s="127" t="str">
        <f>IFERROR(VLOOKUP(Table22[[#This Row],[Early Help Referral]],'Lookup Values'!$Y$1:$Z$3,2,FALSE),"0")</f>
        <v>0</v>
      </c>
      <c r="CS169" s="127" t="str">
        <f>IFERROR(VLOOKUP(Table22[[#This Row],[Social Worker]],'Lookup Values'!$Y$1:$Z$3,2,FALSE),"0")</f>
        <v>0</v>
      </c>
      <c r="CT169" s="127" t="str">
        <f>IFERROR(VLOOKUP(Table22[[#This Row],[Exclusion]],'Lookup Values'!$AE$1:$AF$5,2,FALSE),"0")</f>
        <v>0</v>
      </c>
      <c r="CU169" s="127" t="str">
        <f>IFERROR(VLOOKUP(Table22[[#This Row],[Attendance / Absence (&lt;90% PA / &lt;50% SA)]],'Lookup Values'!$AG$1:$AH$4,2,FALSE),"0")</f>
        <v>0</v>
      </c>
      <c r="CV169" s="127" t="str">
        <f>IFERROR(VLOOKUP(Table22[[#This Row],[Multiple School Moves (3+)]],'Lookup Values'!$AI$1:$AJ$3,2,FALSE),"0")</f>
        <v>0</v>
      </c>
      <c r="CW169" s="127" t="str">
        <f>IFERROR(VLOOKUP(Table22[[#This Row],[Pregnancy]],'Lookup Values'!$AK$1:$AL$3,2,FALSE),"0")</f>
        <v>0</v>
      </c>
      <c r="CX169" s="127" t="str">
        <f>IFERROR(VLOOKUP(Table22[[#This Row],[Young Parent]],'Lookup Values'!$AM$1:$AN$3,2,FALSE),"0")</f>
        <v>0</v>
      </c>
      <c r="CY169" s="127" t="str">
        <f>IFERROR(VLOOKUP(Table22[[#This Row],[Young Carer]],'Lookup Values'!$AO$1:$AP$3,2,FALSE),"0")</f>
        <v>0</v>
      </c>
      <c r="CZ169" s="127" t="str">
        <f>IFERROR(VLOOKUP(Table22[[#This Row],[CAMHS Involvement]],'Lookup Values'!$AQ$1:$AR$3,2,FALSE),"0")</f>
        <v>0</v>
      </c>
      <c r="DA169" s="127" t="str">
        <f>IFERROR(VLOOKUP(Table22[[#This Row],[Health Condition]],'Lookup Values'!$AS$1:$AT$3,2,FALSE),"0")</f>
        <v>0</v>
      </c>
      <c r="DB169" s="127" t="str">
        <f>IFERROR(VLOOKUP(Table22[[#This Row],[Substance Misuse ]],'Lookup Values'!$AU$1:$AV$3,2,FALSE),"0")</f>
        <v>0</v>
      </c>
      <c r="DC169" s="127" t="str">
        <f>IFERROR(VLOOKUP(Table22[[#This Row],[YOT supervision]],'Lookup Values'!$AW$1:$AX$3,2,FALSE),"0")</f>
        <v>0</v>
      </c>
      <c r="DD169" s="127" t="str">
        <f>IFERROR(VLOOKUP(Table22[[#This Row],[Previous YOT supervision]],'Lookup Values'!$AY$1:$AZ$3,2,FALSE),"0")</f>
        <v>0</v>
      </c>
      <c r="DE169" s="127" t="str">
        <f>IFERROR(VLOOKUP(Table22[[#This Row],[Custody]],'Lookup Values'!$BA$1:$BB$3,2,FALSE),"0")</f>
        <v>0</v>
      </c>
      <c r="DF169" s="127" t="str">
        <f>IFERROR(VLOOKUP(Table22[[#This Row],[KS2 Eng &amp; Maths Ability Profile HAP/MAP/LAP]],'Lookup Values'!$BC$1:$BD$4,2,FALSE),"0")</f>
        <v>0</v>
      </c>
      <c r="DG169" s="127" t="str">
        <f>IFERROR(VLOOKUP(Table22[[#This Row],[Intended Post 16 Destination]],'Lookup Values'!$BG$1:$BH$12,2,FALSE),"0")</f>
        <v>0</v>
      </c>
      <c r="DH169" s="127" t="str">
        <f>IFERROR(VLOOKUP(Table22[[#This Row],[Application submitted (Y/N or number of applications)]],'Lookup Values'!$BI$1:$BJ$3,2,FALSE),"0")</f>
        <v>0</v>
      </c>
      <c r="DI169" s="127" t="str">
        <f>IFERROR(VLOOKUP(Table22[[#This Row],[Provider Name]],'Lookup Values'!$BK$1:$BL$3,2,FALSE),"0")</f>
        <v>0</v>
      </c>
      <c r="DJ169" s="112"/>
      <c r="DK169" s="127" t="str">
        <f>IFERROR(VLOOKUP(Table22[[#This Row],[Offer received (Y/N)]],'Lookup Values'!$BM$1:$BN$3,2,FALSE),"0")</f>
        <v>0</v>
      </c>
      <c r="DL169" s="127" t="str">
        <f>IFERROR(VLOOKUP(Table22[[#This Row],[Poor Behaviour / Attitude / Motivation]],'Lookup Values'!$BO$1:$BP$4,2,FALSE),"0")</f>
        <v>0</v>
      </c>
      <c r="DM169" s="127" t="str">
        <f>IFERROR(VLOOKUP(Table22[[#This Row],[Other known risk factors (1)]],'Lookup Values'!$BQ$1:$BR$10,2,FALSE),"0")</f>
        <v>0</v>
      </c>
      <c r="DN169" s="128" t="str">
        <f>IFERROR(VLOOKUP(Table22[[#This Row],[Other known risk factors (2)]],'Lookup Values'!$BQ$1:$BR$10,2,FALSE),"0")</f>
        <v>0</v>
      </c>
      <c r="DO169" s="127">
        <f>SUM(Table35[[#This Row],[Gender Score]:[Other known risk factors (2) Score]])</f>
        <v>0</v>
      </c>
      <c r="DP169" s="131" t="str">
        <f>CONCATENATE(Table22[[#This Row],[Generated RONI]],Table22[[#This Row],[School RONI]])</f>
        <v>Very Low</v>
      </c>
      <c r="DQ169" s="106"/>
      <c r="DR169" s="106"/>
      <c r="DS169" s="106"/>
      <c r="DT169" s="106"/>
      <c r="DU169" s="106"/>
      <c r="DV169" s="106"/>
      <c r="DW169" s="106"/>
      <c r="DX169" s="106"/>
      <c r="DY169" s="106"/>
      <c r="DZ169" s="106"/>
      <c r="EA169" s="106"/>
      <c r="EB169" s="106"/>
      <c r="EC169" s="106"/>
      <c r="ED169" s="106"/>
      <c r="EE169" s="106"/>
      <c r="EF169" s="106"/>
      <c r="EG169" s="106"/>
    </row>
    <row r="170" spans="1:137" ht="13" x14ac:dyDescent="0.3">
      <c r="A170" s="118"/>
      <c r="B170" s="126"/>
      <c r="C170" s="119"/>
      <c r="D170" s="119"/>
      <c r="E170" s="119"/>
      <c r="F170" s="119"/>
      <c r="G170" s="119"/>
      <c r="H170" s="120"/>
      <c r="I170" s="101"/>
      <c r="J170" s="121"/>
      <c r="K170" s="101"/>
      <c r="L170" s="101"/>
      <c r="M170" s="121"/>
      <c r="N170" s="120"/>
      <c r="O170" s="121"/>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3"/>
      <c r="AS170" s="123"/>
      <c r="AT170" s="123"/>
      <c r="AU170" s="139" t="str">
        <f>VLOOKUP(Table35[[#This Row],[Risk Rating Score]],'Lookup Values'!$BS$1:$BT$34,2)</f>
        <v>Very Low</v>
      </c>
      <c r="AV170" s="101"/>
      <c r="AW170" s="139" t="str">
        <f>IFERROR(VLOOKUP(Table35[[#This Row],[RONI Match]],'Lookup Values'!$BU$2:$BV$26,2,FALSE),"")</f>
        <v/>
      </c>
      <c r="AX170" s="124"/>
      <c r="AY170" s="101"/>
      <c r="AZ170" s="123"/>
      <c r="BA170" s="119"/>
      <c r="BB170" s="119"/>
      <c r="BC170" s="119"/>
      <c r="BD170" s="119"/>
      <c r="BE170" s="119"/>
      <c r="BF170" s="119"/>
      <c r="BG170" s="119"/>
      <c r="BH170" s="119"/>
      <c r="BI170" s="122"/>
      <c r="BJ170" s="121"/>
      <c r="BK170" s="121"/>
      <c r="BL170" s="122"/>
      <c r="BM170" s="123"/>
      <c r="BN170" s="106"/>
      <c r="BO170" s="106"/>
      <c r="BP170" s="106"/>
      <c r="BQ170" s="106"/>
      <c r="BR170" s="106"/>
      <c r="BS170" s="106"/>
      <c r="BT170" s="106"/>
      <c r="BU170" s="106"/>
      <c r="BV170" s="106"/>
      <c r="BW170" s="106"/>
      <c r="BX170" s="106"/>
      <c r="BY170" s="106"/>
      <c r="BZ170" s="106"/>
      <c r="CA170" s="106"/>
      <c r="CB170" s="106"/>
      <c r="CC170" s="127" t="str">
        <f>IFERROR(VLOOKUP(Table22[[#This Row],[Gender]],'Lookup Values'!$A$1:$B$5,2,FALSE),"0")</f>
        <v>0</v>
      </c>
      <c r="CD170" s="112"/>
      <c r="CE170" s="127" t="str">
        <f>IFERROR(VLOOKUP(Table22[[#This Row],[Year Group]],'Lookup Values'!$C$1:$D$9,2,FALSE),"0")</f>
        <v>0</v>
      </c>
      <c r="CF170" s="127" t="str">
        <f>IFERROR(VLOOKUP(Table22[[#This Row],[School]],'Lookup Values'!$E$1:$E$22,2,FALSE),"0")</f>
        <v>0</v>
      </c>
      <c r="CG170" s="127" t="str">
        <f>IFERROR(VLOOKUP(Table22[[#This Row],[Attending PRU / AP]],'Lookup Values'!$G$1:$H$3,2,FALSE),"0")</f>
        <v>0</v>
      </c>
      <c r="CH170" s="127" t="str">
        <f>IFERROR(VLOOKUP(Table22[[#This Row],[EHE]],'Lookup Values'!$I$1:$J$3,2,FALSE),"0")</f>
        <v>0</v>
      </c>
      <c r="CI170" s="127" t="str">
        <f>IFERROR(VLOOKUP(Table22[[#This Row],[CME]],'Lookup Values'!$K$1:$L$3,2,FALSE),"0")</f>
        <v>0</v>
      </c>
      <c r="CJ170" s="129" t="str">
        <f>IFERROR(VLOOKUP(Table22[[#This Row],[Ethnicity]],'Ethnicity codes'!$H$1:$J$101,3,FALSE),"")</f>
        <v/>
      </c>
      <c r="CK170" s="127" t="str">
        <f>IFERROR(VLOOKUP(Table35[[#This Row],[Ethnicity2]],'Lookup Values'!$M$1:$N$23,2,FALSE),"0")</f>
        <v>0</v>
      </c>
      <c r="CL170" s="127" t="str">
        <f>IFERROR(VLOOKUP(Table35[[#This Row],[Ethnicity2]],'Lookup Values'!$O$1:$P$3,2,FALSE),"0")</f>
        <v>0</v>
      </c>
      <c r="CM170" s="127" t="str">
        <f>IFERROR(VLOOKUP(Table22[[#This Row],[EAL]],'Lookup Values'!$Q$1:$R$3,2,FALSE),"0")</f>
        <v>0</v>
      </c>
      <c r="CN170" s="127" t="str">
        <f>IFERROR(VLOOKUP(Table22[[#This Row],[SEND]],'Lookup Values'!$S$1:$T$6,2,FALSE),"0")</f>
        <v>0</v>
      </c>
      <c r="CO170" s="127" t="str">
        <f>IFERROR(VLOOKUP(Table22[[#This Row],[Pupil Premium]],'Lookup Values'!$U$1:$V$3,2,FALSE),"0")</f>
        <v>0</v>
      </c>
      <c r="CP170" s="127" t="str">
        <f>IFERROR(VLOOKUP(Table22[[#This Row],[LAC / Care Leaver]],'Lookup Values'!$W$1:$X$3,2,FALSE),"0")</f>
        <v>0</v>
      </c>
      <c r="CQ170" s="127" t="str">
        <f>IFERROR(VLOOKUP(Table22[[#This Row],[CP / CIN]],'Lookup Values'!$Y$1:$Z$3,2,FALSE),"0")</f>
        <v>0</v>
      </c>
      <c r="CR170" s="127" t="str">
        <f>IFERROR(VLOOKUP(Table22[[#This Row],[Early Help Referral]],'Lookup Values'!$Y$1:$Z$3,2,FALSE),"0")</f>
        <v>0</v>
      </c>
      <c r="CS170" s="127" t="str">
        <f>IFERROR(VLOOKUP(Table22[[#This Row],[Social Worker]],'Lookup Values'!$Y$1:$Z$3,2,FALSE),"0")</f>
        <v>0</v>
      </c>
      <c r="CT170" s="127" t="str">
        <f>IFERROR(VLOOKUP(Table22[[#This Row],[Exclusion]],'Lookup Values'!$AE$1:$AF$5,2,FALSE),"0")</f>
        <v>0</v>
      </c>
      <c r="CU170" s="127" t="str">
        <f>IFERROR(VLOOKUP(Table22[[#This Row],[Attendance / Absence (&lt;90% PA / &lt;50% SA)]],'Lookup Values'!$AG$1:$AH$4,2,FALSE),"0")</f>
        <v>0</v>
      </c>
      <c r="CV170" s="127" t="str">
        <f>IFERROR(VLOOKUP(Table22[[#This Row],[Multiple School Moves (3+)]],'Lookup Values'!$AI$1:$AJ$3,2,FALSE),"0")</f>
        <v>0</v>
      </c>
      <c r="CW170" s="127" t="str">
        <f>IFERROR(VLOOKUP(Table22[[#This Row],[Pregnancy]],'Lookup Values'!$AK$1:$AL$3,2,FALSE),"0")</f>
        <v>0</v>
      </c>
      <c r="CX170" s="127" t="str">
        <f>IFERROR(VLOOKUP(Table22[[#This Row],[Young Parent]],'Lookup Values'!$AM$1:$AN$3,2,FALSE),"0")</f>
        <v>0</v>
      </c>
      <c r="CY170" s="127" t="str">
        <f>IFERROR(VLOOKUP(Table22[[#This Row],[Young Carer]],'Lookup Values'!$AO$1:$AP$3,2,FALSE),"0")</f>
        <v>0</v>
      </c>
      <c r="CZ170" s="127" t="str">
        <f>IFERROR(VLOOKUP(Table22[[#This Row],[CAMHS Involvement]],'Lookup Values'!$AQ$1:$AR$3,2,FALSE),"0")</f>
        <v>0</v>
      </c>
      <c r="DA170" s="127" t="str">
        <f>IFERROR(VLOOKUP(Table22[[#This Row],[Health Condition]],'Lookup Values'!$AS$1:$AT$3,2,FALSE),"0")</f>
        <v>0</v>
      </c>
      <c r="DB170" s="127" t="str">
        <f>IFERROR(VLOOKUP(Table22[[#This Row],[Substance Misuse ]],'Lookup Values'!$AU$1:$AV$3,2,FALSE),"0")</f>
        <v>0</v>
      </c>
      <c r="DC170" s="127" t="str">
        <f>IFERROR(VLOOKUP(Table22[[#This Row],[YOT supervision]],'Lookup Values'!$AW$1:$AX$3,2,FALSE),"0")</f>
        <v>0</v>
      </c>
      <c r="DD170" s="127" t="str">
        <f>IFERROR(VLOOKUP(Table22[[#This Row],[Previous YOT supervision]],'Lookup Values'!$AY$1:$AZ$3,2,FALSE),"0")</f>
        <v>0</v>
      </c>
      <c r="DE170" s="127" t="str">
        <f>IFERROR(VLOOKUP(Table22[[#This Row],[Custody]],'Lookup Values'!$BA$1:$BB$3,2,FALSE),"0")</f>
        <v>0</v>
      </c>
      <c r="DF170" s="127" t="str">
        <f>IFERROR(VLOOKUP(Table22[[#This Row],[KS2 Eng &amp; Maths Ability Profile HAP/MAP/LAP]],'Lookup Values'!$BC$1:$BD$4,2,FALSE),"0")</f>
        <v>0</v>
      </c>
      <c r="DG170" s="127" t="str">
        <f>IFERROR(VLOOKUP(Table22[[#This Row],[Intended Post 16 Destination]],'Lookup Values'!$BG$1:$BH$12,2,FALSE),"0")</f>
        <v>0</v>
      </c>
      <c r="DH170" s="127" t="str">
        <f>IFERROR(VLOOKUP(Table22[[#This Row],[Application submitted (Y/N or number of applications)]],'Lookup Values'!$BI$1:$BJ$3,2,FALSE),"0")</f>
        <v>0</v>
      </c>
      <c r="DI170" s="127" t="str">
        <f>IFERROR(VLOOKUP(Table22[[#This Row],[Provider Name]],'Lookup Values'!$BK$1:$BL$3,2,FALSE),"0")</f>
        <v>0</v>
      </c>
      <c r="DJ170" s="112"/>
      <c r="DK170" s="127" t="str">
        <f>IFERROR(VLOOKUP(Table22[[#This Row],[Offer received (Y/N)]],'Lookup Values'!$BM$1:$BN$3,2,FALSE),"0")</f>
        <v>0</v>
      </c>
      <c r="DL170" s="127" t="str">
        <f>IFERROR(VLOOKUP(Table22[[#This Row],[Poor Behaviour / Attitude / Motivation]],'Lookup Values'!$BO$1:$BP$4,2,FALSE),"0")</f>
        <v>0</v>
      </c>
      <c r="DM170" s="127" t="str">
        <f>IFERROR(VLOOKUP(Table22[[#This Row],[Other known risk factors (1)]],'Lookup Values'!$BQ$1:$BR$10,2,FALSE),"0")</f>
        <v>0</v>
      </c>
      <c r="DN170" s="128" t="str">
        <f>IFERROR(VLOOKUP(Table22[[#This Row],[Other known risk factors (2)]],'Lookup Values'!$BQ$1:$BR$10,2,FALSE),"0")</f>
        <v>0</v>
      </c>
      <c r="DO170" s="127">
        <f>SUM(Table35[[#This Row],[Gender Score]:[Other known risk factors (2) Score]])</f>
        <v>0</v>
      </c>
      <c r="DP170" s="131" t="str">
        <f>CONCATENATE(Table22[[#This Row],[Generated RONI]],Table22[[#This Row],[School RONI]])</f>
        <v>Very Low</v>
      </c>
      <c r="DQ170" s="106"/>
      <c r="DR170" s="106"/>
      <c r="DS170" s="106"/>
      <c r="DT170" s="106"/>
      <c r="DU170" s="106"/>
      <c r="DV170" s="106"/>
      <c r="DW170" s="106"/>
      <c r="DX170" s="106"/>
      <c r="DY170" s="106"/>
      <c r="DZ170" s="106"/>
      <c r="EA170" s="106"/>
      <c r="EB170" s="106"/>
      <c r="EC170" s="106"/>
      <c r="ED170" s="106"/>
      <c r="EE170" s="106"/>
      <c r="EF170" s="106"/>
      <c r="EG170" s="106"/>
    </row>
    <row r="171" spans="1:137" ht="13" x14ac:dyDescent="0.3">
      <c r="A171" s="118"/>
      <c r="B171" s="126"/>
      <c r="C171" s="119"/>
      <c r="D171" s="119"/>
      <c r="E171" s="119"/>
      <c r="F171" s="119"/>
      <c r="G171" s="119"/>
      <c r="H171" s="120"/>
      <c r="I171" s="101"/>
      <c r="J171" s="121"/>
      <c r="K171" s="101"/>
      <c r="L171" s="101"/>
      <c r="M171" s="121"/>
      <c r="N171" s="120"/>
      <c r="O171" s="121"/>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3"/>
      <c r="AS171" s="123"/>
      <c r="AT171" s="123"/>
      <c r="AU171" s="139" t="str">
        <f>VLOOKUP(Table35[[#This Row],[Risk Rating Score]],'Lookup Values'!$BS$1:$BT$34,2)</f>
        <v>Very Low</v>
      </c>
      <c r="AV171" s="101"/>
      <c r="AW171" s="139" t="str">
        <f>IFERROR(VLOOKUP(Table35[[#This Row],[RONI Match]],'Lookup Values'!$BU$2:$BV$26,2,FALSE),"")</f>
        <v/>
      </c>
      <c r="AX171" s="124"/>
      <c r="AY171" s="101"/>
      <c r="AZ171" s="123"/>
      <c r="BA171" s="119"/>
      <c r="BB171" s="119"/>
      <c r="BC171" s="119"/>
      <c r="BD171" s="119"/>
      <c r="BE171" s="119"/>
      <c r="BF171" s="119"/>
      <c r="BG171" s="119"/>
      <c r="BH171" s="119"/>
      <c r="BI171" s="122"/>
      <c r="BJ171" s="121"/>
      <c r="BK171" s="121"/>
      <c r="BL171" s="122"/>
      <c r="BM171" s="123"/>
      <c r="BN171" s="106"/>
      <c r="BO171" s="106"/>
      <c r="BP171" s="106"/>
      <c r="BQ171" s="106"/>
      <c r="BR171" s="106"/>
      <c r="BS171" s="106"/>
      <c r="BT171" s="106"/>
      <c r="BU171" s="106"/>
      <c r="BV171" s="106"/>
      <c r="BW171" s="106"/>
      <c r="BX171" s="106"/>
      <c r="BY171" s="106"/>
      <c r="BZ171" s="106"/>
      <c r="CA171" s="106"/>
      <c r="CB171" s="106"/>
      <c r="CC171" s="127" t="str">
        <f>IFERROR(VLOOKUP(Table22[[#This Row],[Gender]],'Lookup Values'!$A$1:$B$5,2,FALSE),"0")</f>
        <v>0</v>
      </c>
      <c r="CD171" s="112"/>
      <c r="CE171" s="127" t="str">
        <f>IFERROR(VLOOKUP(Table22[[#This Row],[Year Group]],'Lookup Values'!$C$1:$D$9,2,FALSE),"0")</f>
        <v>0</v>
      </c>
      <c r="CF171" s="127" t="str">
        <f>IFERROR(VLOOKUP(Table22[[#This Row],[School]],'Lookup Values'!$E$1:$E$22,2,FALSE),"0")</f>
        <v>0</v>
      </c>
      <c r="CG171" s="127" t="str">
        <f>IFERROR(VLOOKUP(Table22[[#This Row],[Attending PRU / AP]],'Lookup Values'!$G$1:$H$3,2,FALSE),"0")</f>
        <v>0</v>
      </c>
      <c r="CH171" s="127" t="str">
        <f>IFERROR(VLOOKUP(Table22[[#This Row],[EHE]],'Lookup Values'!$I$1:$J$3,2,FALSE),"0")</f>
        <v>0</v>
      </c>
      <c r="CI171" s="127" t="str">
        <f>IFERROR(VLOOKUP(Table22[[#This Row],[CME]],'Lookup Values'!$K$1:$L$3,2,FALSE),"0")</f>
        <v>0</v>
      </c>
      <c r="CJ171" s="129" t="str">
        <f>IFERROR(VLOOKUP(Table22[[#This Row],[Ethnicity]],'Ethnicity codes'!$H$1:$J$101,3,FALSE),"")</f>
        <v/>
      </c>
      <c r="CK171" s="127" t="str">
        <f>IFERROR(VLOOKUP(Table35[[#This Row],[Ethnicity2]],'Lookup Values'!$M$1:$N$23,2,FALSE),"0")</f>
        <v>0</v>
      </c>
      <c r="CL171" s="127" t="str">
        <f>IFERROR(VLOOKUP(Table35[[#This Row],[Ethnicity2]],'Lookup Values'!$O$1:$P$3,2,FALSE),"0")</f>
        <v>0</v>
      </c>
      <c r="CM171" s="127" t="str">
        <f>IFERROR(VLOOKUP(Table22[[#This Row],[EAL]],'Lookup Values'!$Q$1:$R$3,2,FALSE),"0")</f>
        <v>0</v>
      </c>
      <c r="CN171" s="127" t="str">
        <f>IFERROR(VLOOKUP(Table22[[#This Row],[SEND]],'Lookup Values'!$S$1:$T$6,2,FALSE),"0")</f>
        <v>0</v>
      </c>
      <c r="CO171" s="127" t="str">
        <f>IFERROR(VLOOKUP(Table22[[#This Row],[Pupil Premium]],'Lookup Values'!$U$1:$V$3,2,FALSE),"0")</f>
        <v>0</v>
      </c>
      <c r="CP171" s="127" t="str">
        <f>IFERROR(VLOOKUP(Table22[[#This Row],[LAC / Care Leaver]],'Lookup Values'!$W$1:$X$3,2,FALSE),"0")</f>
        <v>0</v>
      </c>
      <c r="CQ171" s="127" t="str">
        <f>IFERROR(VLOOKUP(Table22[[#This Row],[CP / CIN]],'Lookup Values'!$Y$1:$Z$3,2,FALSE),"0")</f>
        <v>0</v>
      </c>
      <c r="CR171" s="127" t="str">
        <f>IFERROR(VLOOKUP(Table22[[#This Row],[Early Help Referral]],'Lookup Values'!$Y$1:$Z$3,2,FALSE),"0")</f>
        <v>0</v>
      </c>
      <c r="CS171" s="127" t="str">
        <f>IFERROR(VLOOKUP(Table22[[#This Row],[Social Worker]],'Lookup Values'!$Y$1:$Z$3,2,FALSE),"0")</f>
        <v>0</v>
      </c>
      <c r="CT171" s="127" t="str">
        <f>IFERROR(VLOOKUP(Table22[[#This Row],[Exclusion]],'Lookup Values'!$AE$1:$AF$5,2,FALSE),"0")</f>
        <v>0</v>
      </c>
      <c r="CU171" s="127" t="str">
        <f>IFERROR(VLOOKUP(Table22[[#This Row],[Attendance / Absence (&lt;90% PA / &lt;50% SA)]],'Lookup Values'!$AG$1:$AH$4,2,FALSE),"0")</f>
        <v>0</v>
      </c>
      <c r="CV171" s="127" t="str">
        <f>IFERROR(VLOOKUP(Table22[[#This Row],[Multiple School Moves (3+)]],'Lookup Values'!$AI$1:$AJ$3,2,FALSE),"0")</f>
        <v>0</v>
      </c>
      <c r="CW171" s="127" t="str">
        <f>IFERROR(VLOOKUP(Table22[[#This Row],[Pregnancy]],'Lookup Values'!$AK$1:$AL$3,2,FALSE),"0")</f>
        <v>0</v>
      </c>
      <c r="CX171" s="127" t="str">
        <f>IFERROR(VLOOKUP(Table22[[#This Row],[Young Parent]],'Lookup Values'!$AM$1:$AN$3,2,FALSE),"0")</f>
        <v>0</v>
      </c>
      <c r="CY171" s="127" t="str">
        <f>IFERROR(VLOOKUP(Table22[[#This Row],[Young Carer]],'Lookup Values'!$AO$1:$AP$3,2,FALSE),"0")</f>
        <v>0</v>
      </c>
      <c r="CZ171" s="127" t="str">
        <f>IFERROR(VLOOKUP(Table22[[#This Row],[CAMHS Involvement]],'Lookup Values'!$AQ$1:$AR$3,2,FALSE),"0")</f>
        <v>0</v>
      </c>
      <c r="DA171" s="127" t="str">
        <f>IFERROR(VLOOKUP(Table22[[#This Row],[Health Condition]],'Lookup Values'!$AS$1:$AT$3,2,FALSE),"0")</f>
        <v>0</v>
      </c>
      <c r="DB171" s="127" t="str">
        <f>IFERROR(VLOOKUP(Table22[[#This Row],[Substance Misuse ]],'Lookup Values'!$AU$1:$AV$3,2,FALSE),"0")</f>
        <v>0</v>
      </c>
      <c r="DC171" s="127" t="str">
        <f>IFERROR(VLOOKUP(Table22[[#This Row],[YOT supervision]],'Lookup Values'!$AW$1:$AX$3,2,FALSE),"0")</f>
        <v>0</v>
      </c>
      <c r="DD171" s="127" t="str">
        <f>IFERROR(VLOOKUP(Table22[[#This Row],[Previous YOT supervision]],'Lookup Values'!$AY$1:$AZ$3,2,FALSE),"0")</f>
        <v>0</v>
      </c>
      <c r="DE171" s="127" t="str">
        <f>IFERROR(VLOOKUP(Table22[[#This Row],[Custody]],'Lookup Values'!$BA$1:$BB$3,2,FALSE),"0")</f>
        <v>0</v>
      </c>
      <c r="DF171" s="127" t="str">
        <f>IFERROR(VLOOKUP(Table22[[#This Row],[KS2 Eng &amp; Maths Ability Profile HAP/MAP/LAP]],'Lookup Values'!$BC$1:$BD$4,2,FALSE),"0")</f>
        <v>0</v>
      </c>
      <c r="DG171" s="127" t="str">
        <f>IFERROR(VLOOKUP(Table22[[#This Row],[Intended Post 16 Destination]],'Lookup Values'!$BG$1:$BH$12,2,FALSE),"0")</f>
        <v>0</v>
      </c>
      <c r="DH171" s="127" t="str">
        <f>IFERROR(VLOOKUP(Table22[[#This Row],[Application submitted (Y/N or number of applications)]],'Lookup Values'!$BI$1:$BJ$3,2,FALSE),"0")</f>
        <v>0</v>
      </c>
      <c r="DI171" s="127" t="str">
        <f>IFERROR(VLOOKUP(Table22[[#This Row],[Provider Name]],'Lookup Values'!$BK$1:$BL$3,2,FALSE),"0")</f>
        <v>0</v>
      </c>
      <c r="DJ171" s="112"/>
      <c r="DK171" s="127" t="str">
        <f>IFERROR(VLOOKUP(Table22[[#This Row],[Offer received (Y/N)]],'Lookup Values'!$BM$1:$BN$3,2,FALSE),"0")</f>
        <v>0</v>
      </c>
      <c r="DL171" s="127" t="str">
        <f>IFERROR(VLOOKUP(Table22[[#This Row],[Poor Behaviour / Attitude / Motivation]],'Lookup Values'!$BO$1:$BP$4,2,FALSE),"0")</f>
        <v>0</v>
      </c>
      <c r="DM171" s="127" t="str">
        <f>IFERROR(VLOOKUP(Table22[[#This Row],[Other known risk factors (1)]],'Lookup Values'!$BQ$1:$BR$10,2,FALSE),"0")</f>
        <v>0</v>
      </c>
      <c r="DN171" s="128" t="str">
        <f>IFERROR(VLOOKUP(Table22[[#This Row],[Other known risk factors (2)]],'Lookup Values'!$BQ$1:$BR$10,2,FALSE),"0")</f>
        <v>0</v>
      </c>
      <c r="DO171" s="127">
        <f>SUM(Table35[[#This Row],[Gender Score]:[Other known risk factors (2) Score]])</f>
        <v>0</v>
      </c>
      <c r="DP171" s="131" t="str">
        <f>CONCATENATE(Table22[[#This Row],[Generated RONI]],Table22[[#This Row],[School RONI]])</f>
        <v>Very Low</v>
      </c>
      <c r="DQ171" s="106"/>
      <c r="DR171" s="106"/>
      <c r="DS171" s="106"/>
      <c r="DT171" s="106"/>
      <c r="DU171" s="106"/>
      <c r="DV171" s="106"/>
      <c r="DW171" s="106"/>
      <c r="DX171" s="106"/>
      <c r="DY171" s="106"/>
      <c r="DZ171" s="106"/>
      <c r="EA171" s="106"/>
      <c r="EB171" s="106"/>
      <c r="EC171" s="106"/>
      <c r="ED171" s="106"/>
      <c r="EE171" s="106"/>
      <c r="EF171" s="106"/>
      <c r="EG171" s="106"/>
    </row>
    <row r="172" spans="1:137" ht="13" x14ac:dyDescent="0.3">
      <c r="A172" s="118"/>
      <c r="B172" s="126"/>
      <c r="C172" s="119"/>
      <c r="D172" s="119"/>
      <c r="E172" s="119"/>
      <c r="F172" s="119"/>
      <c r="G172" s="119"/>
      <c r="H172" s="120"/>
      <c r="I172" s="101"/>
      <c r="J172" s="121"/>
      <c r="K172" s="101"/>
      <c r="L172" s="101"/>
      <c r="M172" s="121"/>
      <c r="N172" s="120"/>
      <c r="O172" s="121"/>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3"/>
      <c r="AS172" s="123"/>
      <c r="AT172" s="123"/>
      <c r="AU172" s="139" t="str">
        <f>VLOOKUP(Table35[[#This Row],[Risk Rating Score]],'Lookup Values'!$BS$1:$BT$34,2)</f>
        <v>Very Low</v>
      </c>
      <c r="AV172" s="101"/>
      <c r="AW172" s="139" t="str">
        <f>IFERROR(VLOOKUP(Table35[[#This Row],[RONI Match]],'Lookup Values'!$BU$2:$BV$26,2,FALSE),"")</f>
        <v/>
      </c>
      <c r="AX172" s="124"/>
      <c r="AY172" s="101"/>
      <c r="AZ172" s="123"/>
      <c r="BA172" s="119"/>
      <c r="BB172" s="119"/>
      <c r="BC172" s="119"/>
      <c r="BD172" s="119"/>
      <c r="BE172" s="119"/>
      <c r="BF172" s="119"/>
      <c r="BG172" s="119"/>
      <c r="BH172" s="119"/>
      <c r="BI172" s="122"/>
      <c r="BJ172" s="121"/>
      <c r="BK172" s="121"/>
      <c r="BL172" s="122"/>
      <c r="BM172" s="123"/>
      <c r="BN172" s="106"/>
      <c r="BO172" s="106"/>
      <c r="BP172" s="106"/>
      <c r="BQ172" s="106"/>
      <c r="BR172" s="106"/>
      <c r="BS172" s="106"/>
      <c r="BT172" s="106"/>
      <c r="BU172" s="106"/>
      <c r="BV172" s="106"/>
      <c r="BW172" s="106"/>
      <c r="BX172" s="106"/>
      <c r="BY172" s="106"/>
      <c r="BZ172" s="106"/>
      <c r="CA172" s="106"/>
      <c r="CB172" s="106"/>
      <c r="CC172" s="127" t="str">
        <f>IFERROR(VLOOKUP(Table22[[#This Row],[Gender]],'Lookup Values'!$A$1:$B$5,2,FALSE),"0")</f>
        <v>0</v>
      </c>
      <c r="CD172" s="112"/>
      <c r="CE172" s="127" t="str">
        <f>IFERROR(VLOOKUP(Table22[[#This Row],[Year Group]],'Lookup Values'!$C$1:$D$9,2,FALSE),"0")</f>
        <v>0</v>
      </c>
      <c r="CF172" s="127" t="str">
        <f>IFERROR(VLOOKUP(Table22[[#This Row],[School]],'Lookup Values'!$E$1:$E$22,2,FALSE),"0")</f>
        <v>0</v>
      </c>
      <c r="CG172" s="127" t="str">
        <f>IFERROR(VLOOKUP(Table22[[#This Row],[Attending PRU / AP]],'Lookup Values'!$G$1:$H$3,2,FALSE),"0")</f>
        <v>0</v>
      </c>
      <c r="CH172" s="127" t="str">
        <f>IFERROR(VLOOKUP(Table22[[#This Row],[EHE]],'Lookup Values'!$I$1:$J$3,2,FALSE),"0")</f>
        <v>0</v>
      </c>
      <c r="CI172" s="127" t="str">
        <f>IFERROR(VLOOKUP(Table22[[#This Row],[CME]],'Lookup Values'!$K$1:$L$3,2,FALSE),"0")</f>
        <v>0</v>
      </c>
      <c r="CJ172" s="129" t="str">
        <f>IFERROR(VLOOKUP(Table22[[#This Row],[Ethnicity]],'Ethnicity codes'!$H$1:$J$101,3,FALSE),"")</f>
        <v/>
      </c>
      <c r="CK172" s="127" t="str">
        <f>IFERROR(VLOOKUP(Table35[[#This Row],[Ethnicity2]],'Lookup Values'!$M$1:$N$23,2,FALSE),"0")</f>
        <v>0</v>
      </c>
      <c r="CL172" s="127" t="str">
        <f>IFERROR(VLOOKUP(Table35[[#This Row],[Ethnicity2]],'Lookup Values'!$O$1:$P$3,2,FALSE),"0")</f>
        <v>0</v>
      </c>
      <c r="CM172" s="127" t="str">
        <f>IFERROR(VLOOKUP(Table22[[#This Row],[EAL]],'Lookup Values'!$Q$1:$R$3,2,FALSE),"0")</f>
        <v>0</v>
      </c>
      <c r="CN172" s="127" t="str">
        <f>IFERROR(VLOOKUP(Table22[[#This Row],[SEND]],'Lookup Values'!$S$1:$T$6,2,FALSE),"0")</f>
        <v>0</v>
      </c>
      <c r="CO172" s="127" t="str">
        <f>IFERROR(VLOOKUP(Table22[[#This Row],[Pupil Premium]],'Lookup Values'!$U$1:$V$3,2,FALSE),"0")</f>
        <v>0</v>
      </c>
      <c r="CP172" s="127" t="str">
        <f>IFERROR(VLOOKUP(Table22[[#This Row],[LAC / Care Leaver]],'Lookup Values'!$W$1:$X$3,2,FALSE),"0")</f>
        <v>0</v>
      </c>
      <c r="CQ172" s="127" t="str">
        <f>IFERROR(VLOOKUP(Table22[[#This Row],[CP / CIN]],'Lookup Values'!$Y$1:$Z$3,2,FALSE),"0")</f>
        <v>0</v>
      </c>
      <c r="CR172" s="127" t="str">
        <f>IFERROR(VLOOKUP(Table22[[#This Row],[Early Help Referral]],'Lookup Values'!$Y$1:$Z$3,2,FALSE),"0")</f>
        <v>0</v>
      </c>
      <c r="CS172" s="127" t="str">
        <f>IFERROR(VLOOKUP(Table22[[#This Row],[Social Worker]],'Lookup Values'!$Y$1:$Z$3,2,FALSE),"0")</f>
        <v>0</v>
      </c>
      <c r="CT172" s="127" t="str">
        <f>IFERROR(VLOOKUP(Table22[[#This Row],[Exclusion]],'Lookup Values'!$AE$1:$AF$5,2,FALSE),"0")</f>
        <v>0</v>
      </c>
      <c r="CU172" s="127" t="str">
        <f>IFERROR(VLOOKUP(Table22[[#This Row],[Attendance / Absence (&lt;90% PA / &lt;50% SA)]],'Lookup Values'!$AG$1:$AH$4,2,FALSE),"0")</f>
        <v>0</v>
      </c>
      <c r="CV172" s="127" t="str">
        <f>IFERROR(VLOOKUP(Table22[[#This Row],[Multiple School Moves (3+)]],'Lookup Values'!$AI$1:$AJ$3,2,FALSE),"0")</f>
        <v>0</v>
      </c>
      <c r="CW172" s="127" t="str">
        <f>IFERROR(VLOOKUP(Table22[[#This Row],[Pregnancy]],'Lookup Values'!$AK$1:$AL$3,2,FALSE),"0")</f>
        <v>0</v>
      </c>
      <c r="CX172" s="127" t="str">
        <f>IFERROR(VLOOKUP(Table22[[#This Row],[Young Parent]],'Lookup Values'!$AM$1:$AN$3,2,FALSE),"0")</f>
        <v>0</v>
      </c>
      <c r="CY172" s="127" t="str">
        <f>IFERROR(VLOOKUP(Table22[[#This Row],[Young Carer]],'Lookup Values'!$AO$1:$AP$3,2,FALSE),"0")</f>
        <v>0</v>
      </c>
      <c r="CZ172" s="127" t="str">
        <f>IFERROR(VLOOKUP(Table22[[#This Row],[CAMHS Involvement]],'Lookup Values'!$AQ$1:$AR$3,2,FALSE),"0")</f>
        <v>0</v>
      </c>
      <c r="DA172" s="127" t="str">
        <f>IFERROR(VLOOKUP(Table22[[#This Row],[Health Condition]],'Lookup Values'!$AS$1:$AT$3,2,FALSE),"0")</f>
        <v>0</v>
      </c>
      <c r="DB172" s="127" t="str">
        <f>IFERROR(VLOOKUP(Table22[[#This Row],[Substance Misuse ]],'Lookup Values'!$AU$1:$AV$3,2,FALSE),"0")</f>
        <v>0</v>
      </c>
      <c r="DC172" s="127" t="str">
        <f>IFERROR(VLOOKUP(Table22[[#This Row],[YOT supervision]],'Lookup Values'!$AW$1:$AX$3,2,FALSE),"0")</f>
        <v>0</v>
      </c>
      <c r="DD172" s="127" t="str">
        <f>IFERROR(VLOOKUP(Table22[[#This Row],[Previous YOT supervision]],'Lookup Values'!$AY$1:$AZ$3,2,FALSE),"0")</f>
        <v>0</v>
      </c>
      <c r="DE172" s="127" t="str">
        <f>IFERROR(VLOOKUP(Table22[[#This Row],[Custody]],'Lookup Values'!$BA$1:$BB$3,2,FALSE),"0")</f>
        <v>0</v>
      </c>
      <c r="DF172" s="127" t="str">
        <f>IFERROR(VLOOKUP(Table22[[#This Row],[KS2 Eng &amp; Maths Ability Profile HAP/MAP/LAP]],'Lookup Values'!$BC$1:$BD$4,2,FALSE),"0")</f>
        <v>0</v>
      </c>
      <c r="DG172" s="127" t="str">
        <f>IFERROR(VLOOKUP(Table22[[#This Row],[Intended Post 16 Destination]],'Lookup Values'!$BG$1:$BH$12,2,FALSE),"0")</f>
        <v>0</v>
      </c>
      <c r="DH172" s="127" t="str">
        <f>IFERROR(VLOOKUP(Table22[[#This Row],[Application submitted (Y/N or number of applications)]],'Lookup Values'!$BI$1:$BJ$3,2,FALSE),"0")</f>
        <v>0</v>
      </c>
      <c r="DI172" s="127" t="str">
        <f>IFERROR(VLOOKUP(Table22[[#This Row],[Provider Name]],'Lookup Values'!$BK$1:$BL$3,2,FALSE),"0")</f>
        <v>0</v>
      </c>
      <c r="DJ172" s="112"/>
      <c r="DK172" s="127" t="str">
        <f>IFERROR(VLOOKUP(Table22[[#This Row],[Offer received (Y/N)]],'Lookup Values'!$BM$1:$BN$3,2,FALSE),"0")</f>
        <v>0</v>
      </c>
      <c r="DL172" s="127" t="str">
        <f>IFERROR(VLOOKUP(Table22[[#This Row],[Poor Behaviour / Attitude / Motivation]],'Lookup Values'!$BO$1:$BP$4,2,FALSE),"0")</f>
        <v>0</v>
      </c>
      <c r="DM172" s="127" t="str">
        <f>IFERROR(VLOOKUP(Table22[[#This Row],[Other known risk factors (1)]],'Lookup Values'!$BQ$1:$BR$10,2,FALSE),"0")</f>
        <v>0</v>
      </c>
      <c r="DN172" s="128" t="str">
        <f>IFERROR(VLOOKUP(Table22[[#This Row],[Other known risk factors (2)]],'Lookup Values'!$BQ$1:$BR$10,2,FALSE),"0")</f>
        <v>0</v>
      </c>
      <c r="DO172" s="127">
        <f>SUM(Table35[[#This Row],[Gender Score]:[Other known risk factors (2) Score]])</f>
        <v>0</v>
      </c>
      <c r="DP172" s="131" t="str">
        <f>CONCATENATE(Table22[[#This Row],[Generated RONI]],Table22[[#This Row],[School RONI]])</f>
        <v>Very Low</v>
      </c>
      <c r="DQ172" s="106"/>
      <c r="DR172" s="106"/>
      <c r="DS172" s="106"/>
      <c r="DT172" s="106"/>
      <c r="DU172" s="106"/>
      <c r="DV172" s="106"/>
      <c r="DW172" s="106"/>
      <c r="DX172" s="106"/>
      <c r="DY172" s="106"/>
      <c r="DZ172" s="106"/>
      <c r="EA172" s="106"/>
      <c r="EB172" s="106"/>
      <c r="EC172" s="106"/>
      <c r="ED172" s="106"/>
      <c r="EE172" s="106"/>
      <c r="EF172" s="106"/>
      <c r="EG172" s="106"/>
    </row>
    <row r="173" spans="1:137" ht="13" x14ac:dyDescent="0.3">
      <c r="A173" s="118"/>
      <c r="B173" s="126"/>
      <c r="C173" s="119"/>
      <c r="D173" s="119"/>
      <c r="E173" s="119"/>
      <c r="F173" s="119"/>
      <c r="G173" s="119"/>
      <c r="H173" s="120"/>
      <c r="I173" s="101"/>
      <c r="J173" s="121"/>
      <c r="K173" s="101"/>
      <c r="L173" s="101"/>
      <c r="M173" s="121"/>
      <c r="N173" s="120"/>
      <c r="O173" s="121"/>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3"/>
      <c r="AS173" s="123"/>
      <c r="AT173" s="123"/>
      <c r="AU173" s="139" t="str">
        <f>VLOOKUP(Table35[[#This Row],[Risk Rating Score]],'Lookup Values'!$BS$1:$BT$34,2)</f>
        <v>Very Low</v>
      </c>
      <c r="AV173" s="101"/>
      <c r="AW173" s="139" t="str">
        <f>IFERROR(VLOOKUP(Table35[[#This Row],[RONI Match]],'Lookup Values'!$BU$2:$BV$26,2,FALSE),"")</f>
        <v/>
      </c>
      <c r="AX173" s="124"/>
      <c r="AY173" s="101"/>
      <c r="AZ173" s="123"/>
      <c r="BA173" s="119"/>
      <c r="BB173" s="119"/>
      <c r="BC173" s="119"/>
      <c r="BD173" s="119"/>
      <c r="BE173" s="119"/>
      <c r="BF173" s="119"/>
      <c r="BG173" s="119"/>
      <c r="BH173" s="119"/>
      <c r="BI173" s="122"/>
      <c r="BJ173" s="121"/>
      <c r="BK173" s="121"/>
      <c r="BL173" s="122"/>
      <c r="BM173" s="123"/>
      <c r="BN173" s="106"/>
      <c r="BO173" s="106"/>
      <c r="BP173" s="106"/>
      <c r="BQ173" s="106"/>
      <c r="BR173" s="106"/>
      <c r="BS173" s="106"/>
      <c r="BT173" s="106"/>
      <c r="BU173" s="106"/>
      <c r="BV173" s="106"/>
      <c r="BW173" s="106"/>
      <c r="BX173" s="106"/>
      <c r="BY173" s="106"/>
      <c r="BZ173" s="106"/>
      <c r="CA173" s="106"/>
      <c r="CB173" s="106"/>
      <c r="CC173" s="127" t="str">
        <f>IFERROR(VLOOKUP(Table22[[#This Row],[Gender]],'Lookup Values'!$A$1:$B$5,2,FALSE),"0")</f>
        <v>0</v>
      </c>
      <c r="CD173" s="112"/>
      <c r="CE173" s="127" t="str">
        <f>IFERROR(VLOOKUP(Table22[[#This Row],[Year Group]],'Lookup Values'!$C$1:$D$9,2,FALSE),"0")</f>
        <v>0</v>
      </c>
      <c r="CF173" s="127" t="str">
        <f>IFERROR(VLOOKUP(Table22[[#This Row],[School]],'Lookup Values'!$E$1:$E$22,2,FALSE),"0")</f>
        <v>0</v>
      </c>
      <c r="CG173" s="127" t="str">
        <f>IFERROR(VLOOKUP(Table22[[#This Row],[Attending PRU / AP]],'Lookup Values'!$G$1:$H$3,2,FALSE),"0")</f>
        <v>0</v>
      </c>
      <c r="CH173" s="127" t="str">
        <f>IFERROR(VLOOKUP(Table22[[#This Row],[EHE]],'Lookup Values'!$I$1:$J$3,2,FALSE),"0")</f>
        <v>0</v>
      </c>
      <c r="CI173" s="127" t="str">
        <f>IFERROR(VLOOKUP(Table22[[#This Row],[CME]],'Lookup Values'!$K$1:$L$3,2,FALSE),"0")</f>
        <v>0</v>
      </c>
      <c r="CJ173" s="129" t="str">
        <f>IFERROR(VLOOKUP(Table22[[#This Row],[Ethnicity]],'Ethnicity codes'!$H$1:$J$101,3,FALSE),"")</f>
        <v/>
      </c>
      <c r="CK173" s="127" t="str">
        <f>IFERROR(VLOOKUP(Table35[[#This Row],[Ethnicity2]],'Lookup Values'!$M$1:$N$23,2,FALSE),"0")</f>
        <v>0</v>
      </c>
      <c r="CL173" s="127" t="str">
        <f>IFERROR(VLOOKUP(Table35[[#This Row],[Ethnicity2]],'Lookup Values'!$O$1:$P$3,2,FALSE),"0")</f>
        <v>0</v>
      </c>
      <c r="CM173" s="127" t="str">
        <f>IFERROR(VLOOKUP(Table22[[#This Row],[EAL]],'Lookup Values'!$Q$1:$R$3,2,FALSE),"0")</f>
        <v>0</v>
      </c>
      <c r="CN173" s="127" t="str">
        <f>IFERROR(VLOOKUP(Table22[[#This Row],[SEND]],'Lookup Values'!$S$1:$T$6,2,FALSE),"0")</f>
        <v>0</v>
      </c>
      <c r="CO173" s="127" t="str">
        <f>IFERROR(VLOOKUP(Table22[[#This Row],[Pupil Premium]],'Lookup Values'!$U$1:$V$3,2,FALSE),"0")</f>
        <v>0</v>
      </c>
      <c r="CP173" s="127" t="str">
        <f>IFERROR(VLOOKUP(Table22[[#This Row],[LAC / Care Leaver]],'Lookup Values'!$W$1:$X$3,2,FALSE),"0")</f>
        <v>0</v>
      </c>
      <c r="CQ173" s="127" t="str">
        <f>IFERROR(VLOOKUP(Table22[[#This Row],[CP / CIN]],'Lookup Values'!$Y$1:$Z$3,2,FALSE),"0")</f>
        <v>0</v>
      </c>
      <c r="CR173" s="127" t="str">
        <f>IFERROR(VLOOKUP(Table22[[#This Row],[Early Help Referral]],'Lookup Values'!$Y$1:$Z$3,2,FALSE),"0")</f>
        <v>0</v>
      </c>
      <c r="CS173" s="127" t="str">
        <f>IFERROR(VLOOKUP(Table22[[#This Row],[Social Worker]],'Lookup Values'!$Y$1:$Z$3,2,FALSE),"0")</f>
        <v>0</v>
      </c>
      <c r="CT173" s="127" t="str">
        <f>IFERROR(VLOOKUP(Table22[[#This Row],[Exclusion]],'Lookup Values'!$AE$1:$AF$5,2,FALSE),"0")</f>
        <v>0</v>
      </c>
      <c r="CU173" s="127" t="str">
        <f>IFERROR(VLOOKUP(Table22[[#This Row],[Attendance / Absence (&lt;90% PA / &lt;50% SA)]],'Lookup Values'!$AG$1:$AH$4,2,FALSE),"0")</f>
        <v>0</v>
      </c>
      <c r="CV173" s="127" t="str">
        <f>IFERROR(VLOOKUP(Table22[[#This Row],[Multiple School Moves (3+)]],'Lookup Values'!$AI$1:$AJ$3,2,FALSE),"0")</f>
        <v>0</v>
      </c>
      <c r="CW173" s="127" t="str">
        <f>IFERROR(VLOOKUP(Table22[[#This Row],[Pregnancy]],'Lookup Values'!$AK$1:$AL$3,2,FALSE),"0")</f>
        <v>0</v>
      </c>
      <c r="CX173" s="127" t="str">
        <f>IFERROR(VLOOKUP(Table22[[#This Row],[Young Parent]],'Lookup Values'!$AM$1:$AN$3,2,FALSE),"0")</f>
        <v>0</v>
      </c>
      <c r="CY173" s="127" t="str">
        <f>IFERROR(VLOOKUP(Table22[[#This Row],[Young Carer]],'Lookup Values'!$AO$1:$AP$3,2,FALSE),"0")</f>
        <v>0</v>
      </c>
      <c r="CZ173" s="127" t="str">
        <f>IFERROR(VLOOKUP(Table22[[#This Row],[CAMHS Involvement]],'Lookup Values'!$AQ$1:$AR$3,2,FALSE),"0")</f>
        <v>0</v>
      </c>
      <c r="DA173" s="127" t="str">
        <f>IFERROR(VLOOKUP(Table22[[#This Row],[Health Condition]],'Lookup Values'!$AS$1:$AT$3,2,FALSE),"0")</f>
        <v>0</v>
      </c>
      <c r="DB173" s="127" t="str">
        <f>IFERROR(VLOOKUP(Table22[[#This Row],[Substance Misuse ]],'Lookup Values'!$AU$1:$AV$3,2,FALSE),"0")</f>
        <v>0</v>
      </c>
      <c r="DC173" s="127" t="str">
        <f>IFERROR(VLOOKUP(Table22[[#This Row],[YOT supervision]],'Lookup Values'!$AW$1:$AX$3,2,FALSE),"0")</f>
        <v>0</v>
      </c>
      <c r="DD173" s="127" t="str">
        <f>IFERROR(VLOOKUP(Table22[[#This Row],[Previous YOT supervision]],'Lookup Values'!$AY$1:$AZ$3,2,FALSE),"0")</f>
        <v>0</v>
      </c>
      <c r="DE173" s="127" t="str">
        <f>IFERROR(VLOOKUP(Table22[[#This Row],[Custody]],'Lookup Values'!$BA$1:$BB$3,2,FALSE),"0")</f>
        <v>0</v>
      </c>
      <c r="DF173" s="127" t="str">
        <f>IFERROR(VLOOKUP(Table22[[#This Row],[KS2 Eng &amp; Maths Ability Profile HAP/MAP/LAP]],'Lookup Values'!$BC$1:$BD$4,2,FALSE),"0")</f>
        <v>0</v>
      </c>
      <c r="DG173" s="127" t="str">
        <f>IFERROR(VLOOKUP(Table22[[#This Row],[Intended Post 16 Destination]],'Lookup Values'!$BG$1:$BH$12,2,FALSE),"0")</f>
        <v>0</v>
      </c>
      <c r="DH173" s="127" t="str">
        <f>IFERROR(VLOOKUP(Table22[[#This Row],[Application submitted (Y/N or number of applications)]],'Lookup Values'!$BI$1:$BJ$3,2,FALSE),"0")</f>
        <v>0</v>
      </c>
      <c r="DI173" s="127" t="str">
        <f>IFERROR(VLOOKUP(Table22[[#This Row],[Provider Name]],'Lookup Values'!$BK$1:$BL$3,2,FALSE),"0")</f>
        <v>0</v>
      </c>
      <c r="DJ173" s="112"/>
      <c r="DK173" s="127" t="str">
        <f>IFERROR(VLOOKUP(Table22[[#This Row],[Offer received (Y/N)]],'Lookup Values'!$BM$1:$BN$3,2,FALSE),"0")</f>
        <v>0</v>
      </c>
      <c r="DL173" s="127" t="str">
        <f>IFERROR(VLOOKUP(Table22[[#This Row],[Poor Behaviour / Attitude / Motivation]],'Lookup Values'!$BO$1:$BP$4,2,FALSE),"0")</f>
        <v>0</v>
      </c>
      <c r="DM173" s="127" t="str">
        <f>IFERROR(VLOOKUP(Table22[[#This Row],[Other known risk factors (1)]],'Lookup Values'!$BQ$1:$BR$10,2,FALSE),"0")</f>
        <v>0</v>
      </c>
      <c r="DN173" s="128" t="str">
        <f>IFERROR(VLOOKUP(Table22[[#This Row],[Other known risk factors (2)]],'Lookup Values'!$BQ$1:$BR$10,2,FALSE),"0")</f>
        <v>0</v>
      </c>
      <c r="DO173" s="127">
        <f>SUM(Table35[[#This Row],[Gender Score]:[Other known risk factors (2) Score]])</f>
        <v>0</v>
      </c>
      <c r="DP173" s="131" t="str">
        <f>CONCATENATE(Table22[[#This Row],[Generated RONI]],Table22[[#This Row],[School RONI]])</f>
        <v>Very Low</v>
      </c>
      <c r="DQ173" s="106"/>
      <c r="DR173" s="106"/>
      <c r="DS173" s="106"/>
      <c r="DT173" s="106"/>
      <c r="DU173" s="106"/>
      <c r="DV173" s="106"/>
      <c r="DW173" s="106"/>
      <c r="DX173" s="106"/>
      <c r="DY173" s="106"/>
      <c r="DZ173" s="106"/>
      <c r="EA173" s="106"/>
      <c r="EB173" s="106"/>
      <c r="EC173" s="106"/>
      <c r="ED173" s="106"/>
      <c r="EE173" s="106"/>
      <c r="EF173" s="106"/>
      <c r="EG173" s="106"/>
    </row>
    <row r="174" spans="1:137" ht="13" x14ac:dyDescent="0.3">
      <c r="A174" s="118"/>
      <c r="B174" s="126"/>
      <c r="C174" s="119"/>
      <c r="D174" s="119"/>
      <c r="E174" s="119"/>
      <c r="F174" s="119"/>
      <c r="G174" s="119"/>
      <c r="H174" s="120"/>
      <c r="I174" s="101"/>
      <c r="J174" s="121"/>
      <c r="K174" s="101"/>
      <c r="L174" s="101"/>
      <c r="M174" s="121"/>
      <c r="N174" s="120"/>
      <c r="O174" s="121"/>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3"/>
      <c r="AS174" s="123"/>
      <c r="AT174" s="123"/>
      <c r="AU174" s="139" t="str">
        <f>VLOOKUP(Table35[[#This Row],[Risk Rating Score]],'Lookup Values'!$BS$1:$BT$34,2)</f>
        <v>Very Low</v>
      </c>
      <c r="AV174" s="101"/>
      <c r="AW174" s="139" t="str">
        <f>IFERROR(VLOOKUP(Table35[[#This Row],[RONI Match]],'Lookup Values'!$BU$2:$BV$26,2,FALSE),"")</f>
        <v/>
      </c>
      <c r="AX174" s="124"/>
      <c r="AY174" s="101"/>
      <c r="AZ174" s="123"/>
      <c r="BA174" s="119"/>
      <c r="BB174" s="119"/>
      <c r="BC174" s="119"/>
      <c r="BD174" s="119"/>
      <c r="BE174" s="119"/>
      <c r="BF174" s="119"/>
      <c r="BG174" s="119"/>
      <c r="BH174" s="119"/>
      <c r="BI174" s="122"/>
      <c r="BJ174" s="121"/>
      <c r="BK174" s="121"/>
      <c r="BL174" s="122"/>
      <c r="BM174" s="123"/>
      <c r="BN174" s="106"/>
      <c r="BO174" s="106"/>
      <c r="BP174" s="106"/>
      <c r="BQ174" s="106"/>
      <c r="BR174" s="106"/>
      <c r="BS174" s="106"/>
      <c r="BT174" s="106"/>
      <c r="BU174" s="106"/>
      <c r="BV174" s="106"/>
      <c r="BW174" s="106"/>
      <c r="BX174" s="106"/>
      <c r="BY174" s="106"/>
      <c r="BZ174" s="106"/>
      <c r="CA174" s="106"/>
      <c r="CB174" s="106"/>
      <c r="CC174" s="127" t="str">
        <f>IFERROR(VLOOKUP(Table22[[#This Row],[Gender]],'Lookup Values'!$A$1:$B$5,2,FALSE),"0")</f>
        <v>0</v>
      </c>
      <c r="CD174" s="112"/>
      <c r="CE174" s="127" t="str">
        <f>IFERROR(VLOOKUP(Table22[[#This Row],[Year Group]],'Lookup Values'!$C$1:$D$9,2,FALSE),"0")</f>
        <v>0</v>
      </c>
      <c r="CF174" s="127" t="str">
        <f>IFERROR(VLOOKUP(Table22[[#This Row],[School]],'Lookup Values'!$E$1:$E$22,2,FALSE),"0")</f>
        <v>0</v>
      </c>
      <c r="CG174" s="127" t="str">
        <f>IFERROR(VLOOKUP(Table22[[#This Row],[Attending PRU / AP]],'Lookup Values'!$G$1:$H$3,2,FALSE),"0")</f>
        <v>0</v>
      </c>
      <c r="CH174" s="127" t="str">
        <f>IFERROR(VLOOKUP(Table22[[#This Row],[EHE]],'Lookup Values'!$I$1:$J$3,2,FALSE),"0")</f>
        <v>0</v>
      </c>
      <c r="CI174" s="127" t="str">
        <f>IFERROR(VLOOKUP(Table22[[#This Row],[CME]],'Lookup Values'!$K$1:$L$3,2,FALSE),"0")</f>
        <v>0</v>
      </c>
      <c r="CJ174" s="129" t="str">
        <f>IFERROR(VLOOKUP(Table22[[#This Row],[Ethnicity]],'Ethnicity codes'!$H$1:$J$101,3,FALSE),"")</f>
        <v/>
      </c>
      <c r="CK174" s="127" t="str">
        <f>IFERROR(VLOOKUP(Table35[[#This Row],[Ethnicity2]],'Lookup Values'!$M$1:$N$23,2,FALSE),"0")</f>
        <v>0</v>
      </c>
      <c r="CL174" s="127" t="str">
        <f>IFERROR(VLOOKUP(Table35[[#This Row],[Ethnicity2]],'Lookup Values'!$O$1:$P$3,2,FALSE),"0")</f>
        <v>0</v>
      </c>
      <c r="CM174" s="127" t="str">
        <f>IFERROR(VLOOKUP(Table22[[#This Row],[EAL]],'Lookup Values'!$Q$1:$R$3,2,FALSE),"0")</f>
        <v>0</v>
      </c>
      <c r="CN174" s="127" t="str">
        <f>IFERROR(VLOOKUP(Table22[[#This Row],[SEND]],'Lookup Values'!$S$1:$T$6,2,FALSE),"0")</f>
        <v>0</v>
      </c>
      <c r="CO174" s="127" t="str">
        <f>IFERROR(VLOOKUP(Table22[[#This Row],[Pupil Premium]],'Lookup Values'!$U$1:$V$3,2,FALSE),"0")</f>
        <v>0</v>
      </c>
      <c r="CP174" s="127" t="str">
        <f>IFERROR(VLOOKUP(Table22[[#This Row],[LAC / Care Leaver]],'Lookup Values'!$W$1:$X$3,2,FALSE),"0")</f>
        <v>0</v>
      </c>
      <c r="CQ174" s="127" t="str">
        <f>IFERROR(VLOOKUP(Table22[[#This Row],[CP / CIN]],'Lookup Values'!$Y$1:$Z$3,2,FALSE),"0")</f>
        <v>0</v>
      </c>
      <c r="CR174" s="127" t="str">
        <f>IFERROR(VLOOKUP(Table22[[#This Row],[Early Help Referral]],'Lookup Values'!$Y$1:$Z$3,2,FALSE),"0")</f>
        <v>0</v>
      </c>
      <c r="CS174" s="127" t="str">
        <f>IFERROR(VLOOKUP(Table22[[#This Row],[Social Worker]],'Lookup Values'!$Y$1:$Z$3,2,FALSE),"0")</f>
        <v>0</v>
      </c>
      <c r="CT174" s="127" t="str">
        <f>IFERROR(VLOOKUP(Table22[[#This Row],[Exclusion]],'Lookup Values'!$AE$1:$AF$5,2,FALSE),"0")</f>
        <v>0</v>
      </c>
      <c r="CU174" s="127" t="str">
        <f>IFERROR(VLOOKUP(Table22[[#This Row],[Attendance / Absence (&lt;90% PA / &lt;50% SA)]],'Lookup Values'!$AG$1:$AH$4,2,FALSE),"0")</f>
        <v>0</v>
      </c>
      <c r="CV174" s="127" t="str">
        <f>IFERROR(VLOOKUP(Table22[[#This Row],[Multiple School Moves (3+)]],'Lookup Values'!$AI$1:$AJ$3,2,FALSE),"0")</f>
        <v>0</v>
      </c>
      <c r="CW174" s="127" t="str">
        <f>IFERROR(VLOOKUP(Table22[[#This Row],[Pregnancy]],'Lookup Values'!$AK$1:$AL$3,2,FALSE),"0")</f>
        <v>0</v>
      </c>
      <c r="CX174" s="127" t="str">
        <f>IFERROR(VLOOKUP(Table22[[#This Row],[Young Parent]],'Lookup Values'!$AM$1:$AN$3,2,FALSE),"0")</f>
        <v>0</v>
      </c>
      <c r="CY174" s="127" t="str">
        <f>IFERROR(VLOOKUP(Table22[[#This Row],[Young Carer]],'Lookup Values'!$AO$1:$AP$3,2,FALSE),"0")</f>
        <v>0</v>
      </c>
      <c r="CZ174" s="127" t="str">
        <f>IFERROR(VLOOKUP(Table22[[#This Row],[CAMHS Involvement]],'Lookup Values'!$AQ$1:$AR$3,2,FALSE),"0")</f>
        <v>0</v>
      </c>
      <c r="DA174" s="127" t="str">
        <f>IFERROR(VLOOKUP(Table22[[#This Row],[Health Condition]],'Lookup Values'!$AS$1:$AT$3,2,FALSE),"0")</f>
        <v>0</v>
      </c>
      <c r="DB174" s="127" t="str">
        <f>IFERROR(VLOOKUP(Table22[[#This Row],[Substance Misuse ]],'Lookup Values'!$AU$1:$AV$3,2,FALSE),"0")</f>
        <v>0</v>
      </c>
      <c r="DC174" s="127" t="str">
        <f>IFERROR(VLOOKUP(Table22[[#This Row],[YOT supervision]],'Lookup Values'!$AW$1:$AX$3,2,FALSE),"0")</f>
        <v>0</v>
      </c>
      <c r="DD174" s="127" t="str">
        <f>IFERROR(VLOOKUP(Table22[[#This Row],[Previous YOT supervision]],'Lookup Values'!$AY$1:$AZ$3,2,FALSE),"0")</f>
        <v>0</v>
      </c>
      <c r="DE174" s="127" t="str">
        <f>IFERROR(VLOOKUP(Table22[[#This Row],[Custody]],'Lookup Values'!$BA$1:$BB$3,2,FALSE),"0")</f>
        <v>0</v>
      </c>
      <c r="DF174" s="127" t="str">
        <f>IFERROR(VLOOKUP(Table22[[#This Row],[KS2 Eng &amp; Maths Ability Profile HAP/MAP/LAP]],'Lookup Values'!$BC$1:$BD$4,2,FALSE),"0")</f>
        <v>0</v>
      </c>
      <c r="DG174" s="127" t="str">
        <f>IFERROR(VLOOKUP(Table22[[#This Row],[Intended Post 16 Destination]],'Lookup Values'!$BG$1:$BH$12,2,FALSE),"0")</f>
        <v>0</v>
      </c>
      <c r="DH174" s="127" t="str">
        <f>IFERROR(VLOOKUP(Table22[[#This Row],[Application submitted (Y/N or number of applications)]],'Lookup Values'!$BI$1:$BJ$3,2,FALSE),"0")</f>
        <v>0</v>
      </c>
      <c r="DI174" s="127" t="str">
        <f>IFERROR(VLOOKUP(Table22[[#This Row],[Provider Name]],'Lookup Values'!$BK$1:$BL$3,2,FALSE),"0")</f>
        <v>0</v>
      </c>
      <c r="DJ174" s="112"/>
      <c r="DK174" s="127" t="str">
        <f>IFERROR(VLOOKUP(Table22[[#This Row],[Offer received (Y/N)]],'Lookup Values'!$BM$1:$BN$3,2,FALSE),"0")</f>
        <v>0</v>
      </c>
      <c r="DL174" s="127" t="str">
        <f>IFERROR(VLOOKUP(Table22[[#This Row],[Poor Behaviour / Attitude / Motivation]],'Lookup Values'!$BO$1:$BP$4,2,FALSE),"0")</f>
        <v>0</v>
      </c>
      <c r="DM174" s="127" t="str">
        <f>IFERROR(VLOOKUP(Table22[[#This Row],[Other known risk factors (1)]],'Lookup Values'!$BQ$1:$BR$10,2,FALSE),"0")</f>
        <v>0</v>
      </c>
      <c r="DN174" s="128" t="str">
        <f>IFERROR(VLOOKUP(Table22[[#This Row],[Other known risk factors (2)]],'Lookup Values'!$BQ$1:$BR$10,2,FALSE),"0")</f>
        <v>0</v>
      </c>
      <c r="DO174" s="127">
        <f>SUM(Table35[[#This Row],[Gender Score]:[Other known risk factors (2) Score]])</f>
        <v>0</v>
      </c>
      <c r="DP174" s="131" t="str">
        <f>CONCATENATE(Table22[[#This Row],[Generated RONI]],Table22[[#This Row],[School RONI]])</f>
        <v>Very Low</v>
      </c>
      <c r="DQ174" s="106"/>
      <c r="DR174" s="106"/>
      <c r="DS174" s="106"/>
      <c r="DT174" s="106"/>
      <c r="DU174" s="106"/>
      <c r="DV174" s="106"/>
      <c r="DW174" s="106"/>
      <c r="DX174" s="106"/>
      <c r="DY174" s="106"/>
      <c r="DZ174" s="106"/>
      <c r="EA174" s="106"/>
      <c r="EB174" s="106"/>
      <c r="EC174" s="106"/>
      <c r="ED174" s="106"/>
      <c r="EE174" s="106"/>
      <c r="EF174" s="106"/>
      <c r="EG174" s="106"/>
    </row>
    <row r="175" spans="1:137" ht="13" x14ac:dyDescent="0.3">
      <c r="A175" s="118"/>
      <c r="B175" s="126"/>
      <c r="C175" s="119"/>
      <c r="D175" s="119"/>
      <c r="E175" s="119"/>
      <c r="F175" s="119"/>
      <c r="G175" s="119"/>
      <c r="H175" s="120"/>
      <c r="I175" s="101"/>
      <c r="J175" s="121"/>
      <c r="K175" s="101"/>
      <c r="L175" s="101"/>
      <c r="M175" s="121"/>
      <c r="N175" s="120"/>
      <c r="O175" s="121"/>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3"/>
      <c r="AS175" s="123"/>
      <c r="AT175" s="123"/>
      <c r="AU175" s="139" t="str">
        <f>VLOOKUP(Table35[[#This Row],[Risk Rating Score]],'Lookup Values'!$BS$1:$BT$34,2)</f>
        <v>Very Low</v>
      </c>
      <c r="AV175" s="101"/>
      <c r="AW175" s="139" t="str">
        <f>IFERROR(VLOOKUP(Table35[[#This Row],[RONI Match]],'Lookup Values'!$BU$2:$BV$26,2,FALSE),"")</f>
        <v/>
      </c>
      <c r="AX175" s="124"/>
      <c r="AY175" s="101"/>
      <c r="AZ175" s="123"/>
      <c r="BA175" s="119"/>
      <c r="BB175" s="119"/>
      <c r="BC175" s="119"/>
      <c r="BD175" s="119"/>
      <c r="BE175" s="119"/>
      <c r="BF175" s="119"/>
      <c r="BG175" s="119"/>
      <c r="BH175" s="119"/>
      <c r="BI175" s="122"/>
      <c r="BJ175" s="121"/>
      <c r="BK175" s="121"/>
      <c r="BL175" s="122"/>
      <c r="BM175" s="123"/>
      <c r="BN175" s="106"/>
      <c r="BO175" s="106"/>
      <c r="BP175" s="106"/>
      <c r="BQ175" s="106"/>
      <c r="BR175" s="106"/>
      <c r="BS175" s="106"/>
      <c r="BT175" s="106"/>
      <c r="BU175" s="106"/>
      <c r="BV175" s="106"/>
      <c r="BW175" s="106"/>
      <c r="BX175" s="106"/>
      <c r="BY175" s="106"/>
      <c r="BZ175" s="106"/>
      <c r="CA175" s="106"/>
      <c r="CB175" s="106"/>
      <c r="CC175" s="127" t="str">
        <f>IFERROR(VLOOKUP(Table22[[#This Row],[Gender]],'Lookup Values'!$A$1:$B$5,2,FALSE),"0")</f>
        <v>0</v>
      </c>
      <c r="CD175" s="112"/>
      <c r="CE175" s="127" t="str">
        <f>IFERROR(VLOOKUP(Table22[[#This Row],[Year Group]],'Lookup Values'!$C$1:$D$9,2,FALSE),"0")</f>
        <v>0</v>
      </c>
      <c r="CF175" s="127" t="str">
        <f>IFERROR(VLOOKUP(Table22[[#This Row],[School]],'Lookup Values'!$E$1:$E$22,2,FALSE),"0")</f>
        <v>0</v>
      </c>
      <c r="CG175" s="127" t="str">
        <f>IFERROR(VLOOKUP(Table22[[#This Row],[Attending PRU / AP]],'Lookup Values'!$G$1:$H$3,2,FALSE),"0")</f>
        <v>0</v>
      </c>
      <c r="CH175" s="127" t="str">
        <f>IFERROR(VLOOKUP(Table22[[#This Row],[EHE]],'Lookup Values'!$I$1:$J$3,2,FALSE),"0")</f>
        <v>0</v>
      </c>
      <c r="CI175" s="127" t="str">
        <f>IFERROR(VLOOKUP(Table22[[#This Row],[CME]],'Lookup Values'!$K$1:$L$3,2,FALSE),"0")</f>
        <v>0</v>
      </c>
      <c r="CJ175" s="129" t="str">
        <f>IFERROR(VLOOKUP(Table22[[#This Row],[Ethnicity]],'Ethnicity codes'!$H$1:$J$101,3,FALSE),"")</f>
        <v/>
      </c>
      <c r="CK175" s="127" t="str">
        <f>IFERROR(VLOOKUP(Table35[[#This Row],[Ethnicity2]],'Lookup Values'!$M$1:$N$23,2,FALSE),"0")</f>
        <v>0</v>
      </c>
      <c r="CL175" s="127" t="str">
        <f>IFERROR(VLOOKUP(Table35[[#This Row],[Ethnicity2]],'Lookup Values'!$O$1:$P$3,2,FALSE),"0")</f>
        <v>0</v>
      </c>
      <c r="CM175" s="127" t="str">
        <f>IFERROR(VLOOKUP(Table22[[#This Row],[EAL]],'Lookup Values'!$Q$1:$R$3,2,FALSE),"0")</f>
        <v>0</v>
      </c>
      <c r="CN175" s="127" t="str">
        <f>IFERROR(VLOOKUP(Table22[[#This Row],[SEND]],'Lookup Values'!$S$1:$T$6,2,FALSE),"0")</f>
        <v>0</v>
      </c>
      <c r="CO175" s="127" t="str">
        <f>IFERROR(VLOOKUP(Table22[[#This Row],[Pupil Premium]],'Lookup Values'!$U$1:$V$3,2,FALSE),"0")</f>
        <v>0</v>
      </c>
      <c r="CP175" s="127" t="str">
        <f>IFERROR(VLOOKUP(Table22[[#This Row],[LAC / Care Leaver]],'Lookup Values'!$W$1:$X$3,2,FALSE),"0")</f>
        <v>0</v>
      </c>
      <c r="CQ175" s="127" t="str">
        <f>IFERROR(VLOOKUP(Table22[[#This Row],[CP / CIN]],'Lookup Values'!$Y$1:$Z$3,2,FALSE),"0")</f>
        <v>0</v>
      </c>
      <c r="CR175" s="127" t="str">
        <f>IFERROR(VLOOKUP(Table22[[#This Row],[Early Help Referral]],'Lookup Values'!$Y$1:$Z$3,2,FALSE),"0")</f>
        <v>0</v>
      </c>
      <c r="CS175" s="127" t="str">
        <f>IFERROR(VLOOKUP(Table22[[#This Row],[Social Worker]],'Lookup Values'!$Y$1:$Z$3,2,FALSE),"0")</f>
        <v>0</v>
      </c>
      <c r="CT175" s="127" t="str">
        <f>IFERROR(VLOOKUP(Table22[[#This Row],[Exclusion]],'Lookup Values'!$AE$1:$AF$5,2,FALSE),"0")</f>
        <v>0</v>
      </c>
      <c r="CU175" s="127" t="str">
        <f>IFERROR(VLOOKUP(Table22[[#This Row],[Attendance / Absence (&lt;90% PA / &lt;50% SA)]],'Lookup Values'!$AG$1:$AH$4,2,FALSE),"0")</f>
        <v>0</v>
      </c>
      <c r="CV175" s="127" t="str">
        <f>IFERROR(VLOOKUP(Table22[[#This Row],[Multiple School Moves (3+)]],'Lookup Values'!$AI$1:$AJ$3,2,FALSE),"0")</f>
        <v>0</v>
      </c>
      <c r="CW175" s="127" t="str">
        <f>IFERROR(VLOOKUP(Table22[[#This Row],[Pregnancy]],'Lookup Values'!$AK$1:$AL$3,2,FALSE),"0")</f>
        <v>0</v>
      </c>
      <c r="CX175" s="127" t="str">
        <f>IFERROR(VLOOKUP(Table22[[#This Row],[Young Parent]],'Lookup Values'!$AM$1:$AN$3,2,FALSE),"0")</f>
        <v>0</v>
      </c>
      <c r="CY175" s="127" t="str">
        <f>IFERROR(VLOOKUP(Table22[[#This Row],[Young Carer]],'Lookup Values'!$AO$1:$AP$3,2,FALSE),"0")</f>
        <v>0</v>
      </c>
      <c r="CZ175" s="127" t="str">
        <f>IFERROR(VLOOKUP(Table22[[#This Row],[CAMHS Involvement]],'Lookup Values'!$AQ$1:$AR$3,2,FALSE),"0")</f>
        <v>0</v>
      </c>
      <c r="DA175" s="127" t="str">
        <f>IFERROR(VLOOKUP(Table22[[#This Row],[Health Condition]],'Lookup Values'!$AS$1:$AT$3,2,FALSE),"0")</f>
        <v>0</v>
      </c>
      <c r="DB175" s="127" t="str">
        <f>IFERROR(VLOOKUP(Table22[[#This Row],[Substance Misuse ]],'Lookup Values'!$AU$1:$AV$3,2,FALSE),"0")</f>
        <v>0</v>
      </c>
      <c r="DC175" s="127" t="str">
        <f>IFERROR(VLOOKUP(Table22[[#This Row],[YOT supervision]],'Lookup Values'!$AW$1:$AX$3,2,FALSE),"0")</f>
        <v>0</v>
      </c>
      <c r="DD175" s="127" t="str">
        <f>IFERROR(VLOOKUP(Table22[[#This Row],[Previous YOT supervision]],'Lookup Values'!$AY$1:$AZ$3,2,FALSE),"0")</f>
        <v>0</v>
      </c>
      <c r="DE175" s="127" t="str">
        <f>IFERROR(VLOOKUP(Table22[[#This Row],[Custody]],'Lookup Values'!$BA$1:$BB$3,2,FALSE),"0")</f>
        <v>0</v>
      </c>
      <c r="DF175" s="127" t="str">
        <f>IFERROR(VLOOKUP(Table22[[#This Row],[KS2 Eng &amp; Maths Ability Profile HAP/MAP/LAP]],'Lookup Values'!$BC$1:$BD$4,2,FALSE),"0")</f>
        <v>0</v>
      </c>
      <c r="DG175" s="127" t="str">
        <f>IFERROR(VLOOKUP(Table22[[#This Row],[Intended Post 16 Destination]],'Lookup Values'!$BG$1:$BH$12,2,FALSE),"0")</f>
        <v>0</v>
      </c>
      <c r="DH175" s="127" t="str">
        <f>IFERROR(VLOOKUP(Table22[[#This Row],[Application submitted (Y/N or number of applications)]],'Lookup Values'!$BI$1:$BJ$3,2,FALSE),"0")</f>
        <v>0</v>
      </c>
      <c r="DI175" s="127" t="str">
        <f>IFERROR(VLOOKUP(Table22[[#This Row],[Provider Name]],'Lookup Values'!$BK$1:$BL$3,2,FALSE),"0")</f>
        <v>0</v>
      </c>
      <c r="DJ175" s="112"/>
      <c r="DK175" s="127" t="str">
        <f>IFERROR(VLOOKUP(Table22[[#This Row],[Offer received (Y/N)]],'Lookup Values'!$BM$1:$BN$3,2,FALSE),"0")</f>
        <v>0</v>
      </c>
      <c r="DL175" s="127" t="str">
        <f>IFERROR(VLOOKUP(Table22[[#This Row],[Poor Behaviour / Attitude / Motivation]],'Lookup Values'!$BO$1:$BP$4,2,FALSE),"0")</f>
        <v>0</v>
      </c>
      <c r="DM175" s="127" t="str">
        <f>IFERROR(VLOOKUP(Table22[[#This Row],[Other known risk factors (1)]],'Lookup Values'!$BQ$1:$BR$10,2,FALSE),"0")</f>
        <v>0</v>
      </c>
      <c r="DN175" s="128" t="str">
        <f>IFERROR(VLOOKUP(Table22[[#This Row],[Other known risk factors (2)]],'Lookup Values'!$BQ$1:$BR$10,2,FALSE),"0")</f>
        <v>0</v>
      </c>
      <c r="DO175" s="127">
        <f>SUM(Table35[[#This Row],[Gender Score]:[Other known risk factors (2) Score]])</f>
        <v>0</v>
      </c>
      <c r="DP175" s="131" t="str">
        <f>CONCATENATE(Table22[[#This Row],[Generated RONI]],Table22[[#This Row],[School RONI]])</f>
        <v>Very Low</v>
      </c>
      <c r="DQ175" s="106"/>
      <c r="DR175" s="106"/>
      <c r="DS175" s="106"/>
      <c r="DT175" s="106"/>
      <c r="DU175" s="106"/>
      <c r="DV175" s="106"/>
      <c r="DW175" s="106"/>
      <c r="DX175" s="106"/>
      <c r="DY175" s="106"/>
      <c r="DZ175" s="106"/>
      <c r="EA175" s="106"/>
      <c r="EB175" s="106"/>
      <c r="EC175" s="106"/>
      <c r="ED175" s="106"/>
      <c r="EE175" s="106"/>
      <c r="EF175" s="106"/>
      <c r="EG175" s="106"/>
    </row>
    <row r="176" spans="1:137" ht="13" x14ac:dyDescent="0.3">
      <c r="A176" s="118"/>
      <c r="B176" s="126"/>
      <c r="C176" s="119"/>
      <c r="D176" s="119"/>
      <c r="E176" s="119"/>
      <c r="F176" s="119"/>
      <c r="G176" s="119"/>
      <c r="H176" s="120"/>
      <c r="I176" s="101"/>
      <c r="J176" s="121"/>
      <c r="K176" s="101"/>
      <c r="L176" s="101"/>
      <c r="M176" s="121"/>
      <c r="N176" s="120"/>
      <c r="O176" s="121"/>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3"/>
      <c r="AS176" s="123"/>
      <c r="AT176" s="123"/>
      <c r="AU176" s="139" t="str">
        <f>VLOOKUP(Table35[[#This Row],[Risk Rating Score]],'Lookup Values'!$BS$1:$BT$34,2)</f>
        <v>Very Low</v>
      </c>
      <c r="AV176" s="101"/>
      <c r="AW176" s="139" t="str">
        <f>IFERROR(VLOOKUP(Table35[[#This Row],[RONI Match]],'Lookup Values'!$BU$2:$BV$26,2,FALSE),"")</f>
        <v/>
      </c>
      <c r="AX176" s="124"/>
      <c r="AY176" s="101"/>
      <c r="AZ176" s="123"/>
      <c r="BA176" s="119"/>
      <c r="BB176" s="119"/>
      <c r="BC176" s="119"/>
      <c r="BD176" s="119"/>
      <c r="BE176" s="119"/>
      <c r="BF176" s="119"/>
      <c r="BG176" s="119"/>
      <c r="BH176" s="119"/>
      <c r="BI176" s="122"/>
      <c r="BJ176" s="121"/>
      <c r="BK176" s="121"/>
      <c r="BL176" s="122"/>
      <c r="BM176" s="123"/>
      <c r="BN176" s="106"/>
      <c r="BO176" s="106"/>
      <c r="BP176" s="106"/>
      <c r="BQ176" s="106"/>
      <c r="BR176" s="106"/>
      <c r="BS176" s="106"/>
      <c r="BT176" s="106"/>
      <c r="BU176" s="106"/>
      <c r="BV176" s="106"/>
      <c r="BW176" s="106"/>
      <c r="BX176" s="106"/>
      <c r="BY176" s="106"/>
      <c r="BZ176" s="106"/>
      <c r="CA176" s="106"/>
      <c r="CB176" s="106"/>
      <c r="CC176" s="127" t="str">
        <f>IFERROR(VLOOKUP(Table22[[#This Row],[Gender]],'Lookup Values'!$A$1:$B$5,2,FALSE),"0")</f>
        <v>0</v>
      </c>
      <c r="CD176" s="112"/>
      <c r="CE176" s="127" t="str">
        <f>IFERROR(VLOOKUP(Table22[[#This Row],[Year Group]],'Lookup Values'!$C$1:$D$9,2,FALSE),"0")</f>
        <v>0</v>
      </c>
      <c r="CF176" s="127" t="str">
        <f>IFERROR(VLOOKUP(Table22[[#This Row],[School]],'Lookup Values'!$E$1:$E$22,2,FALSE),"0")</f>
        <v>0</v>
      </c>
      <c r="CG176" s="127" t="str">
        <f>IFERROR(VLOOKUP(Table22[[#This Row],[Attending PRU / AP]],'Lookup Values'!$G$1:$H$3,2,FALSE),"0")</f>
        <v>0</v>
      </c>
      <c r="CH176" s="127" t="str">
        <f>IFERROR(VLOOKUP(Table22[[#This Row],[EHE]],'Lookup Values'!$I$1:$J$3,2,FALSE),"0")</f>
        <v>0</v>
      </c>
      <c r="CI176" s="127" t="str">
        <f>IFERROR(VLOOKUP(Table22[[#This Row],[CME]],'Lookup Values'!$K$1:$L$3,2,FALSE),"0")</f>
        <v>0</v>
      </c>
      <c r="CJ176" s="129" t="str">
        <f>IFERROR(VLOOKUP(Table22[[#This Row],[Ethnicity]],'Ethnicity codes'!$H$1:$J$101,3,FALSE),"")</f>
        <v/>
      </c>
      <c r="CK176" s="127" t="str">
        <f>IFERROR(VLOOKUP(Table35[[#This Row],[Ethnicity2]],'Lookup Values'!$M$1:$N$23,2,FALSE),"0")</f>
        <v>0</v>
      </c>
      <c r="CL176" s="127" t="str">
        <f>IFERROR(VLOOKUP(Table35[[#This Row],[Ethnicity2]],'Lookup Values'!$O$1:$P$3,2,FALSE),"0")</f>
        <v>0</v>
      </c>
      <c r="CM176" s="127" t="str">
        <f>IFERROR(VLOOKUP(Table22[[#This Row],[EAL]],'Lookup Values'!$Q$1:$R$3,2,FALSE),"0")</f>
        <v>0</v>
      </c>
      <c r="CN176" s="127" t="str">
        <f>IFERROR(VLOOKUP(Table22[[#This Row],[SEND]],'Lookup Values'!$S$1:$T$6,2,FALSE),"0")</f>
        <v>0</v>
      </c>
      <c r="CO176" s="127" t="str">
        <f>IFERROR(VLOOKUP(Table22[[#This Row],[Pupil Premium]],'Lookup Values'!$U$1:$V$3,2,FALSE),"0")</f>
        <v>0</v>
      </c>
      <c r="CP176" s="127" t="str">
        <f>IFERROR(VLOOKUP(Table22[[#This Row],[LAC / Care Leaver]],'Lookup Values'!$W$1:$X$3,2,FALSE),"0")</f>
        <v>0</v>
      </c>
      <c r="CQ176" s="127" t="str">
        <f>IFERROR(VLOOKUP(Table22[[#This Row],[CP / CIN]],'Lookup Values'!$Y$1:$Z$3,2,FALSE),"0")</f>
        <v>0</v>
      </c>
      <c r="CR176" s="127" t="str">
        <f>IFERROR(VLOOKUP(Table22[[#This Row],[Early Help Referral]],'Lookup Values'!$Y$1:$Z$3,2,FALSE),"0")</f>
        <v>0</v>
      </c>
      <c r="CS176" s="127" t="str">
        <f>IFERROR(VLOOKUP(Table22[[#This Row],[Social Worker]],'Lookup Values'!$Y$1:$Z$3,2,FALSE),"0")</f>
        <v>0</v>
      </c>
      <c r="CT176" s="127" t="str">
        <f>IFERROR(VLOOKUP(Table22[[#This Row],[Exclusion]],'Lookup Values'!$AE$1:$AF$5,2,FALSE),"0")</f>
        <v>0</v>
      </c>
      <c r="CU176" s="127" t="str">
        <f>IFERROR(VLOOKUP(Table22[[#This Row],[Attendance / Absence (&lt;90% PA / &lt;50% SA)]],'Lookup Values'!$AG$1:$AH$4,2,FALSE),"0")</f>
        <v>0</v>
      </c>
      <c r="CV176" s="127" t="str">
        <f>IFERROR(VLOOKUP(Table22[[#This Row],[Multiple School Moves (3+)]],'Lookup Values'!$AI$1:$AJ$3,2,FALSE),"0")</f>
        <v>0</v>
      </c>
      <c r="CW176" s="127" t="str">
        <f>IFERROR(VLOOKUP(Table22[[#This Row],[Pregnancy]],'Lookup Values'!$AK$1:$AL$3,2,FALSE),"0")</f>
        <v>0</v>
      </c>
      <c r="CX176" s="127" t="str">
        <f>IFERROR(VLOOKUP(Table22[[#This Row],[Young Parent]],'Lookup Values'!$AM$1:$AN$3,2,FALSE),"0")</f>
        <v>0</v>
      </c>
      <c r="CY176" s="127" t="str">
        <f>IFERROR(VLOOKUP(Table22[[#This Row],[Young Carer]],'Lookup Values'!$AO$1:$AP$3,2,FALSE),"0")</f>
        <v>0</v>
      </c>
      <c r="CZ176" s="127" t="str">
        <f>IFERROR(VLOOKUP(Table22[[#This Row],[CAMHS Involvement]],'Lookup Values'!$AQ$1:$AR$3,2,FALSE),"0")</f>
        <v>0</v>
      </c>
      <c r="DA176" s="127" t="str">
        <f>IFERROR(VLOOKUP(Table22[[#This Row],[Health Condition]],'Lookup Values'!$AS$1:$AT$3,2,FALSE),"0")</f>
        <v>0</v>
      </c>
      <c r="DB176" s="127" t="str">
        <f>IFERROR(VLOOKUP(Table22[[#This Row],[Substance Misuse ]],'Lookup Values'!$AU$1:$AV$3,2,FALSE),"0")</f>
        <v>0</v>
      </c>
      <c r="DC176" s="127" t="str">
        <f>IFERROR(VLOOKUP(Table22[[#This Row],[YOT supervision]],'Lookup Values'!$AW$1:$AX$3,2,FALSE),"0")</f>
        <v>0</v>
      </c>
      <c r="DD176" s="127" t="str">
        <f>IFERROR(VLOOKUP(Table22[[#This Row],[Previous YOT supervision]],'Lookup Values'!$AY$1:$AZ$3,2,FALSE),"0")</f>
        <v>0</v>
      </c>
      <c r="DE176" s="127" t="str">
        <f>IFERROR(VLOOKUP(Table22[[#This Row],[Custody]],'Lookup Values'!$BA$1:$BB$3,2,FALSE),"0")</f>
        <v>0</v>
      </c>
      <c r="DF176" s="127" t="str">
        <f>IFERROR(VLOOKUP(Table22[[#This Row],[KS2 Eng &amp; Maths Ability Profile HAP/MAP/LAP]],'Lookup Values'!$BC$1:$BD$4,2,FALSE),"0")</f>
        <v>0</v>
      </c>
      <c r="DG176" s="127" t="str">
        <f>IFERROR(VLOOKUP(Table22[[#This Row],[Intended Post 16 Destination]],'Lookup Values'!$BG$1:$BH$12,2,FALSE),"0")</f>
        <v>0</v>
      </c>
      <c r="DH176" s="127" t="str">
        <f>IFERROR(VLOOKUP(Table22[[#This Row],[Application submitted (Y/N or number of applications)]],'Lookup Values'!$BI$1:$BJ$3,2,FALSE),"0")</f>
        <v>0</v>
      </c>
      <c r="DI176" s="127" t="str">
        <f>IFERROR(VLOOKUP(Table22[[#This Row],[Provider Name]],'Lookup Values'!$BK$1:$BL$3,2,FALSE),"0")</f>
        <v>0</v>
      </c>
      <c r="DJ176" s="112"/>
      <c r="DK176" s="127" t="str">
        <f>IFERROR(VLOOKUP(Table22[[#This Row],[Offer received (Y/N)]],'Lookup Values'!$BM$1:$BN$3,2,FALSE),"0")</f>
        <v>0</v>
      </c>
      <c r="DL176" s="127" t="str">
        <f>IFERROR(VLOOKUP(Table22[[#This Row],[Poor Behaviour / Attitude / Motivation]],'Lookup Values'!$BO$1:$BP$4,2,FALSE),"0")</f>
        <v>0</v>
      </c>
      <c r="DM176" s="127" t="str">
        <f>IFERROR(VLOOKUP(Table22[[#This Row],[Other known risk factors (1)]],'Lookup Values'!$BQ$1:$BR$10,2,FALSE),"0")</f>
        <v>0</v>
      </c>
      <c r="DN176" s="128" t="str">
        <f>IFERROR(VLOOKUP(Table22[[#This Row],[Other known risk factors (2)]],'Lookup Values'!$BQ$1:$BR$10,2,FALSE),"0")</f>
        <v>0</v>
      </c>
      <c r="DO176" s="127">
        <f>SUM(Table35[[#This Row],[Gender Score]:[Other known risk factors (2) Score]])</f>
        <v>0</v>
      </c>
      <c r="DP176" s="131" t="str">
        <f>CONCATENATE(Table22[[#This Row],[Generated RONI]],Table22[[#This Row],[School RONI]])</f>
        <v>Very Low</v>
      </c>
      <c r="DQ176" s="106"/>
      <c r="DR176" s="106"/>
      <c r="DS176" s="106"/>
      <c r="DT176" s="106"/>
      <c r="DU176" s="106"/>
      <c r="DV176" s="106"/>
      <c r="DW176" s="106"/>
      <c r="DX176" s="106"/>
      <c r="DY176" s="106"/>
      <c r="DZ176" s="106"/>
      <c r="EA176" s="106"/>
      <c r="EB176" s="106"/>
      <c r="EC176" s="106"/>
      <c r="ED176" s="106"/>
      <c r="EE176" s="106"/>
      <c r="EF176" s="106"/>
      <c r="EG176" s="106"/>
    </row>
    <row r="177" spans="1:137" ht="13" x14ac:dyDescent="0.3">
      <c r="A177" s="118"/>
      <c r="B177" s="126"/>
      <c r="C177" s="119"/>
      <c r="D177" s="119"/>
      <c r="E177" s="119"/>
      <c r="F177" s="119"/>
      <c r="G177" s="119"/>
      <c r="H177" s="120"/>
      <c r="I177" s="101"/>
      <c r="J177" s="121"/>
      <c r="K177" s="101"/>
      <c r="L177" s="101"/>
      <c r="M177" s="121"/>
      <c r="N177" s="120"/>
      <c r="O177" s="121"/>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3"/>
      <c r="AS177" s="123"/>
      <c r="AT177" s="123"/>
      <c r="AU177" s="139" t="str">
        <f>VLOOKUP(Table35[[#This Row],[Risk Rating Score]],'Lookup Values'!$BS$1:$BT$34,2)</f>
        <v>Very Low</v>
      </c>
      <c r="AV177" s="101"/>
      <c r="AW177" s="139" t="str">
        <f>IFERROR(VLOOKUP(Table35[[#This Row],[RONI Match]],'Lookup Values'!$BU$2:$BV$26,2,FALSE),"")</f>
        <v/>
      </c>
      <c r="AX177" s="124"/>
      <c r="AY177" s="101"/>
      <c r="AZ177" s="123"/>
      <c r="BA177" s="119"/>
      <c r="BB177" s="119"/>
      <c r="BC177" s="119"/>
      <c r="BD177" s="119"/>
      <c r="BE177" s="119"/>
      <c r="BF177" s="119"/>
      <c r="BG177" s="119"/>
      <c r="BH177" s="119"/>
      <c r="BI177" s="122"/>
      <c r="BJ177" s="121"/>
      <c r="BK177" s="121"/>
      <c r="BL177" s="122"/>
      <c r="BM177" s="123"/>
      <c r="BN177" s="106"/>
      <c r="BO177" s="106"/>
      <c r="BP177" s="106"/>
      <c r="BQ177" s="106"/>
      <c r="BR177" s="106"/>
      <c r="BS177" s="106"/>
      <c r="BT177" s="106"/>
      <c r="BU177" s="106"/>
      <c r="BV177" s="106"/>
      <c r="BW177" s="106"/>
      <c r="BX177" s="106"/>
      <c r="BY177" s="106"/>
      <c r="BZ177" s="106"/>
      <c r="CA177" s="106"/>
      <c r="CB177" s="106"/>
      <c r="CC177" s="127" t="str">
        <f>IFERROR(VLOOKUP(Table22[[#This Row],[Gender]],'Lookup Values'!$A$1:$B$5,2,FALSE),"0")</f>
        <v>0</v>
      </c>
      <c r="CD177" s="112"/>
      <c r="CE177" s="127" t="str">
        <f>IFERROR(VLOOKUP(Table22[[#This Row],[Year Group]],'Lookup Values'!$C$1:$D$9,2,FALSE),"0")</f>
        <v>0</v>
      </c>
      <c r="CF177" s="127" t="str">
        <f>IFERROR(VLOOKUP(Table22[[#This Row],[School]],'Lookup Values'!$E$1:$E$22,2,FALSE),"0")</f>
        <v>0</v>
      </c>
      <c r="CG177" s="127" t="str">
        <f>IFERROR(VLOOKUP(Table22[[#This Row],[Attending PRU / AP]],'Lookup Values'!$G$1:$H$3,2,FALSE),"0")</f>
        <v>0</v>
      </c>
      <c r="CH177" s="127" t="str">
        <f>IFERROR(VLOOKUP(Table22[[#This Row],[EHE]],'Lookup Values'!$I$1:$J$3,2,FALSE),"0")</f>
        <v>0</v>
      </c>
      <c r="CI177" s="127" t="str">
        <f>IFERROR(VLOOKUP(Table22[[#This Row],[CME]],'Lookup Values'!$K$1:$L$3,2,FALSE),"0")</f>
        <v>0</v>
      </c>
      <c r="CJ177" s="129" t="str">
        <f>IFERROR(VLOOKUP(Table22[[#This Row],[Ethnicity]],'Ethnicity codes'!$H$1:$J$101,3,FALSE),"")</f>
        <v/>
      </c>
      <c r="CK177" s="127" t="str">
        <f>IFERROR(VLOOKUP(Table35[[#This Row],[Ethnicity2]],'Lookup Values'!$M$1:$N$23,2,FALSE),"0")</f>
        <v>0</v>
      </c>
      <c r="CL177" s="127" t="str">
        <f>IFERROR(VLOOKUP(Table35[[#This Row],[Ethnicity2]],'Lookup Values'!$O$1:$P$3,2,FALSE),"0")</f>
        <v>0</v>
      </c>
      <c r="CM177" s="127" t="str">
        <f>IFERROR(VLOOKUP(Table22[[#This Row],[EAL]],'Lookup Values'!$Q$1:$R$3,2,FALSE),"0")</f>
        <v>0</v>
      </c>
      <c r="CN177" s="127" t="str">
        <f>IFERROR(VLOOKUP(Table22[[#This Row],[SEND]],'Lookup Values'!$S$1:$T$6,2,FALSE),"0")</f>
        <v>0</v>
      </c>
      <c r="CO177" s="127" t="str">
        <f>IFERROR(VLOOKUP(Table22[[#This Row],[Pupil Premium]],'Lookup Values'!$U$1:$V$3,2,FALSE),"0")</f>
        <v>0</v>
      </c>
      <c r="CP177" s="127" t="str">
        <f>IFERROR(VLOOKUP(Table22[[#This Row],[LAC / Care Leaver]],'Lookup Values'!$W$1:$X$3,2,FALSE),"0")</f>
        <v>0</v>
      </c>
      <c r="CQ177" s="127" t="str">
        <f>IFERROR(VLOOKUP(Table22[[#This Row],[CP / CIN]],'Lookup Values'!$Y$1:$Z$3,2,FALSE),"0")</f>
        <v>0</v>
      </c>
      <c r="CR177" s="127" t="str">
        <f>IFERROR(VLOOKUP(Table22[[#This Row],[Early Help Referral]],'Lookup Values'!$Y$1:$Z$3,2,FALSE),"0")</f>
        <v>0</v>
      </c>
      <c r="CS177" s="127" t="str">
        <f>IFERROR(VLOOKUP(Table22[[#This Row],[Social Worker]],'Lookup Values'!$Y$1:$Z$3,2,FALSE),"0")</f>
        <v>0</v>
      </c>
      <c r="CT177" s="127" t="str">
        <f>IFERROR(VLOOKUP(Table22[[#This Row],[Exclusion]],'Lookup Values'!$AE$1:$AF$5,2,FALSE),"0")</f>
        <v>0</v>
      </c>
      <c r="CU177" s="127" t="str">
        <f>IFERROR(VLOOKUP(Table22[[#This Row],[Attendance / Absence (&lt;90% PA / &lt;50% SA)]],'Lookup Values'!$AG$1:$AH$4,2,FALSE),"0")</f>
        <v>0</v>
      </c>
      <c r="CV177" s="127" t="str">
        <f>IFERROR(VLOOKUP(Table22[[#This Row],[Multiple School Moves (3+)]],'Lookup Values'!$AI$1:$AJ$3,2,FALSE),"0")</f>
        <v>0</v>
      </c>
      <c r="CW177" s="127" t="str">
        <f>IFERROR(VLOOKUP(Table22[[#This Row],[Pregnancy]],'Lookup Values'!$AK$1:$AL$3,2,FALSE),"0")</f>
        <v>0</v>
      </c>
      <c r="CX177" s="127" t="str">
        <f>IFERROR(VLOOKUP(Table22[[#This Row],[Young Parent]],'Lookup Values'!$AM$1:$AN$3,2,FALSE),"0")</f>
        <v>0</v>
      </c>
      <c r="CY177" s="127" t="str">
        <f>IFERROR(VLOOKUP(Table22[[#This Row],[Young Carer]],'Lookup Values'!$AO$1:$AP$3,2,FALSE),"0")</f>
        <v>0</v>
      </c>
      <c r="CZ177" s="127" t="str">
        <f>IFERROR(VLOOKUP(Table22[[#This Row],[CAMHS Involvement]],'Lookup Values'!$AQ$1:$AR$3,2,FALSE),"0")</f>
        <v>0</v>
      </c>
      <c r="DA177" s="127" t="str">
        <f>IFERROR(VLOOKUP(Table22[[#This Row],[Health Condition]],'Lookup Values'!$AS$1:$AT$3,2,FALSE),"0")</f>
        <v>0</v>
      </c>
      <c r="DB177" s="127" t="str">
        <f>IFERROR(VLOOKUP(Table22[[#This Row],[Substance Misuse ]],'Lookup Values'!$AU$1:$AV$3,2,FALSE),"0")</f>
        <v>0</v>
      </c>
      <c r="DC177" s="127" t="str">
        <f>IFERROR(VLOOKUP(Table22[[#This Row],[YOT supervision]],'Lookup Values'!$AW$1:$AX$3,2,FALSE),"0")</f>
        <v>0</v>
      </c>
      <c r="DD177" s="127" t="str">
        <f>IFERROR(VLOOKUP(Table22[[#This Row],[Previous YOT supervision]],'Lookup Values'!$AY$1:$AZ$3,2,FALSE),"0")</f>
        <v>0</v>
      </c>
      <c r="DE177" s="127" t="str">
        <f>IFERROR(VLOOKUP(Table22[[#This Row],[Custody]],'Lookup Values'!$BA$1:$BB$3,2,FALSE),"0")</f>
        <v>0</v>
      </c>
      <c r="DF177" s="127" t="str">
        <f>IFERROR(VLOOKUP(Table22[[#This Row],[KS2 Eng &amp; Maths Ability Profile HAP/MAP/LAP]],'Lookup Values'!$BC$1:$BD$4,2,FALSE),"0")</f>
        <v>0</v>
      </c>
      <c r="DG177" s="127" t="str">
        <f>IFERROR(VLOOKUP(Table22[[#This Row],[Intended Post 16 Destination]],'Lookup Values'!$BG$1:$BH$12,2,FALSE),"0")</f>
        <v>0</v>
      </c>
      <c r="DH177" s="127" t="str">
        <f>IFERROR(VLOOKUP(Table22[[#This Row],[Application submitted (Y/N or number of applications)]],'Lookup Values'!$BI$1:$BJ$3,2,FALSE),"0")</f>
        <v>0</v>
      </c>
      <c r="DI177" s="127" t="str">
        <f>IFERROR(VLOOKUP(Table22[[#This Row],[Provider Name]],'Lookup Values'!$BK$1:$BL$3,2,FALSE),"0")</f>
        <v>0</v>
      </c>
      <c r="DJ177" s="112"/>
      <c r="DK177" s="127" t="str">
        <f>IFERROR(VLOOKUP(Table22[[#This Row],[Offer received (Y/N)]],'Lookup Values'!$BM$1:$BN$3,2,FALSE),"0")</f>
        <v>0</v>
      </c>
      <c r="DL177" s="127" t="str">
        <f>IFERROR(VLOOKUP(Table22[[#This Row],[Poor Behaviour / Attitude / Motivation]],'Lookup Values'!$BO$1:$BP$4,2,FALSE),"0")</f>
        <v>0</v>
      </c>
      <c r="DM177" s="127" t="str">
        <f>IFERROR(VLOOKUP(Table22[[#This Row],[Other known risk factors (1)]],'Lookup Values'!$BQ$1:$BR$10,2,FALSE),"0")</f>
        <v>0</v>
      </c>
      <c r="DN177" s="128" t="str">
        <f>IFERROR(VLOOKUP(Table22[[#This Row],[Other known risk factors (2)]],'Lookup Values'!$BQ$1:$BR$10,2,FALSE),"0")</f>
        <v>0</v>
      </c>
      <c r="DO177" s="127">
        <f>SUM(Table35[[#This Row],[Gender Score]:[Other known risk factors (2) Score]])</f>
        <v>0</v>
      </c>
      <c r="DP177" s="131" t="str">
        <f>CONCATENATE(Table22[[#This Row],[Generated RONI]],Table22[[#This Row],[School RONI]])</f>
        <v>Very Low</v>
      </c>
      <c r="DQ177" s="106"/>
      <c r="DR177" s="106"/>
      <c r="DS177" s="106"/>
      <c r="DT177" s="106"/>
      <c r="DU177" s="106"/>
      <c r="DV177" s="106"/>
      <c r="DW177" s="106"/>
      <c r="DX177" s="106"/>
      <c r="DY177" s="106"/>
      <c r="DZ177" s="106"/>
      <c r="EA177" s="106"/>
      <c r="EB177" s="106"/>
      <c r="EC177" s="106"/>
      <c r="ED177" s="106"/>
      <c r="EE177" s="106"/>
      <c r="EF177" s="106"/>
      <c r="EG177" s="106"/>
    </row>
    <row r="178" spans="1:137" ht="13" x14ac:dyDescent="0.3">
      <c r="A178" s="118"/>
      <c r="B178" s="126"/>
      <c r="C178" s="119"/>
      <c r="D178" s="119"/>
      <c r="E178" s="119"/>
      <c r="F178" s="119"/>
      <c r="G178" s="119"/>
      <c r="H178" s="120"/>
      <c r="I178" s="101"/>
      <c r="J178" s="121"/>
      <c r="K178" s="101"/>
      <c r="L178" s="101"/>
      <c r="M178" s="121"/>
      <c r="N178" s="120"/>
      <c r="O178" s="121"/>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3"/>
      <c r="AS178" s="123"/>
      <c r="AT178" s="123"/>
      <c r="AU178" s="139" t="str">
        <f>VLOOKUP(Table35[[#This Row],[Risk Rating Score]],'Lookup Values'!$BS$1:$BT$34,2)</f>
        <v>Very Low</v>
      </c>
      <c r="AV178" s="101"/>
      <c r="AW178" s="139" t="str">
        <f>IFERROR(VLOOKUP(Table35[[#This Row],[RONI Match]],'Lookup Values'!$BU$2:$BV$26,2,FALSE),"")</f>
        <v/>
      </c>
      <c r="AX178" s="124"/>
      <c r="AY178" s="101"/>
      <c r="AZ178" s="123"/>
      <c r="BA178" s="119"/>
      <c r="BB178" s="119"/>
      <c r="BC178" s="119"/>
      <c r="BD178" s="119"/>
      <c r="BE178" s="119"/>
      <c r="BF178" s="119"/>
      <c r="BG178" s="119"/>
      <c r="BH178" s="119"/>
      <c r="BI178" s="122"/>
      <c r="BJ178" s="121"/>
      <c r="BK178" s="121"/>
      <c r="BL178" s="122"/>
      <c r="BM178" s="123"/>
      <c r="BN178" s="106"/>
      <c r="BO178" s="106"/>
      <c r="BP178" s="106"/>
      <c r="BQ178" s="106"/>
      <c r="BR178" s="106"/>
      <c r="BS178" s="106"/>
      <c r="BT178" s="106"/>
      <c r="BU178" s="106"/>
      <c r="BV178" s="106"/>
      <c r="BW178" s="106"/>
      <c r="BX178" s="106"/>
      <c r="BY178" s="106"/>
      <c r="BZ178" s="106"/>
      <c r="CA178" s="106"/>
      <c r="CB178" s="106"/>
      <c r="CC178" s="127" t="str">
        <f>IFERROR(VLOOKUP(Table22[[#This Row],[Gender]],'Lookup Values'!$A$1:$B$5,2,FALSE),"0")</f>
        <v>0</v>
      </c>
      <c r="CD178" s="112"/>
      <c r="CE178" s="127" t="str">
        <f>IFERROR(VLOOKUP(Table22[[#This Row],[Year Group]],'Lookup Values'!$C$1:$D$9,2,FALSE),"0")</f>
        <v>0</v>
      </c>
      <c r="CF178" s="127" t="str">
        <f>IFERROR(VLOOKUP(Table22[[#This Row],[School]],'Lookup Values'!$E$1:$E$22,2,FALSE),"0")</f>
        <v>0</v>
      </c>
      <c r="CG178" s="127" t="str">
        <f>IFERROR(VLOOKUP(Table22[[#This Row],[Attending PRU / AP]],'Lookup Values'!$G$1:$H$3,2,FALSE),"0")</f>
        <v>0</v>
      </c>
      <c r="CH178" s="127" t="str">
        <f>IFERROR(VLOOKUP(Table22[[#This Row],[EHE]],'Lookup Values'!$I$1:$J$3,2,FALSE),"0")</f>
        <v>0</v>
      </c>
      <c r="CI178" s="127" t="str">
        <f>IFERROR(VLOOKUP(Table22[[#This Row],[CME]],'Lookup Values'!$K$1:$L$3,2,FALSE),"0")</f>
        <v>0</v>
      </c>
      <c r="CJ178" s="129" t="str">
        <f>IFERROR(VLOOKUP(Table22[[#This Row],[Ethnicity]],'Ethnicity codes'!$H$1:$J$101,3,FALSE),"")</f>
        <v/>
      </c>
      <c r="CK178" s="127" t="str">
        <f>IFERROR(VLOOKUP(Table35[[#This Row],[Ethnicity2]],'Lookup Values'!$M$1:$N$23,2,FALSE),"0")</f>
        <v>0</v>
      </c>
      <c r="CL178" s="127" t="str">
        <f>IFERROR(VLOOKUP(Table35[[#This Row],[Ethnicity2]],'Lookup Values'!$O$1:$P$3,2,FALSE),"0")</f>
        <v>0</v>
      </c>
      <c r="CM178" s="127" t="str">
        <f>IFERROR(VLOOKUP(Table22[[#This Row],[EAL]],'Lookup Values'!$Q$1:$R$3,2,FALSE),"0")</f>
        <v>0</v>
      </c>
      <c r="CN178" s="127" t="str">
        <f>IFERROR(VLOOKUP(Table22[[#This Row],[SEND]],'Lookup Values'!$S$1:$T$6,2,FALSE),"0")</f>
        <v>0</v>
      </c>
      <c r="CO178" s="127" t="str">
        <f>IFERROR(VLOOKUP(Table22[[#This Row],[Pupil Premium]],'Lookup Values'!$U$1:$V$3,2,FALSE),"0")</f>
        <v>0</v>
      </c>
      <c r="CP178" s="127" t="str">
        <f>IFERROR(VLOOKUP(Table22[[#This Row],[LAC / Care Leaver]],'Lookup Values'!$W$1:$X$3,2,FALSE),"0")</f>
        <v>0</v>
      </c>
      <c r="CQ178" s="127" t="str">
        <f>IFERROR(VLOOKUP(Table22[[#This Row],[CP / CIN]],'Lookup Values'!$Y$1:$Z$3,2,FALSE),"0")</f>
        <v>0</v>
      </c>
      <c r="CR178" s="127" t="str">
        <f>IFERROR(VLOOKUP(Table22[[#This Row],[Early Help Referral]],'Lookup Values'!$Y$1:$Z$3,2,FALSE),"0")</f>
        <v>0</v>
      </c>
      <c r="CS178" s="127" t="str">
        <f>IFERROR(VLOOKUP(Table22[[#This Row],[Social Worker]],'Lookup Values'!$Y$1:$Z$3,2,FALSE),"0")</f>
        <v>0</v>
      </c>
      <c r="CT178" s="127" t="str">
        <f>IFERROR(VLOOKUP(Table22[[#This Row],[Exclusion]],'Lookup Values'!$AE$1:$AF$5,2,FALSE),"0")</f>
        <v>0</v>
      </c>
      <c r="CU178" s="127" t="str">
        <f>IFERROR(VLOOKUP(Table22[[#This Row],[Attendance / Absence (&lt;90% PA / &lt;50% SA)]],'Lookup Values'!$AG$1:$AH$4,2,FALSE),"0")</f>
        <v>0</v>
      </c>
      <c r="CV178" s="127" t="str">
        <f>IFERROR(VLOOKUP(Table22[[#This Row],[Multiple School Moves (3+)]],'Lookup Values'!$AI$1:$AJ$3,2,FALSE),"0")</f>
        <v>0</v>
      </c>
      <c r="CW178" s="127" t="str">
        <f>IFERROR(VLOOKUP(Table22[[#This Row],[Pregnancy]],'Lookup Values'!$AK$1:$AL$3,2,FALSE),"0")</f>
        <v>0</v>
      </c>
      <c r="CX178" s="127" t="str">
        <f>IFERROR(VLOOKUP(Table22[[#This Row],[Young Parent]],'Lookup Values'!$AM$1:$AN$3,2,FALSE),"0")</f>
        <v>0</v>
      </c>
      <c r="CY178" s="127" t="str">
        <f>IFERROR(VLOOKUP(Table22[[#This Row],[Young Carer]],'Lookup Values'!$AO$1:$AP$3,2,FALSE),"0")</f>
        <v>0</v>
      </c>
      <c r="CZ178" s="127" t="str">
        <f>IFERROR(VLOOKUP(Table22[[#This Row],[CAMHS Involvement]],'Lookup Values'!$AQ$1:$AR$3,2,FALSE),"0")</f>
        <v>0</v>
      </c>
      <c r="DA178" s="127" t="str">
        <f>IFERROR(VLOOKUP(Table22[[#This Row],[Health Condition]],'Lookup Values'!$AS$1:$AT$3,2,FALSE),"0")</f>
        <v>0</v>
      </c>
      <c r="DB178" s="127" t="str">
        <f>IFERROR(VLOOKUP(Table22[[#This Row],[Substance Misuse ]],'Lookup Values'!$AU$1:$AV$3,2,FALSE),"0")</f>
        <v>0</v>
      </c>
      <c r="DC178" s="127" t="str">
        <f>IFERROR(VLOOKUP(Table22[[#This Row],[YOT supervision]],'Lookup Values'!$AW$1:$AX$3,2,FALSE),"0")</f>
        <v>0</v>
      </c>
      <c r="DD178" s="127" t="str">
        <f>IFERROR(VLOOKUP(Table22[[#This Row],[Previous YOT supervision]],'Lookup Values'!$AY$1:$AZ$3,2,FALSE),"0")</f>
        <v>0</v>
      </c>
      <c r="DE178" s="127" t="str">
        <f>IFERROR(VLOOKUP(Table22[[#This Row],[Custody]],'Lookup Values'!$BA$1:$BB$3,2,FALSE),"0")</f>
        <v>0</v>
      </c>
      <c r="DF178" s="127" t="str">
        <f>IFERROR(VLOOKUP(Table22[[#This Row],[KS2 Eng &amp; Maths Ability Profile HAP/MAP/LAP]],'Lookup Values'!$BC$1:$BD$4,2,FALSE),"0")</f>
        <v>0</v>
      </c>
      <c r="DG178" s="127" t="str">
        <f>IFERROR(VLOOKUP(Table22[[#This Row],[Intended Post 16 Destination]],'Lookup Values'!$BG$1:$BH$12,2,FALSE),"0")</f>
        <v>0</v>
      </c>
      <c r="DH178" s="127" t="str">
        <f>IFERROR(VLOOKUP(Table22[[#This Row],[Application submitted (Y/N or number of applications)]],'Lookup Values'!$BI$1:$BJ$3,2,FALSE),"0")</f>
        <v>0</v>
      </c>
      <c r="DI178" s="127" t="str">
        <f>IFERROR(VLOOKUP(Table22[[#This Row],[Provider Name]],'Lookup Values'!$BK$1:$BL$3,2,FALSE),"0")</f>
        <v>0</v>
      </c>
      <c r="DJ178" s="112"/>
      <c r="DK178" s="127" t="str">
        <f>IFERROR(VLOOKUP(Table22[[#This Row],[Offer received (Y/N)]],'Lookup Values'!$BM$1:$BN$3,2,FALSE),"0")</f>
        <v>0</v>
      </c>
      <c r="DL178" s="127" t="str">
        <f>IFERROR(VLOOKUP(Table22[[#This Row],[Poor Behaviour / Attitude / Motivation]],'Lookup Values'!$BO$1:$BP$4,2,FALSE),"0")</f>
        <v>0</v>
      </c>
      <c r="DM178" s="127" t="str">
        <f>IFERROR(VLOOKUP(Table22[[#This Row],[Other known risk factors (1)]],'Lookup Values'!$BQ$1:$BR$10,2,FALSE),"0")</f>
        <v>0</v>
      </c>
      <c r="DN178" s="128" t="str">
        <f>IFERROR(VLOOKUP(Table22[[#This Row],[Other known risk factors (2)]],'Lookup Values'!$BQ$1:$BR$10,2,FALSE),"0")</f>
        <v>0</v>
      </c>
      <c r="DO178" s="127">
        <f>SUM(Table35[[#This Row],[Gender Score]:[Other known risk factors (2) Score]])</f>
        <v>0</v>
      </c>
      <c r="DP178" s="131" t="str">
        <f>CONCATENATE(Table22[[#This Row],[Generated RONI]],Table22[[#This Row],[School RONI]])</f>
        <v>Very Low</v>
      </c>
      <c r="DQ178" s="106"/>
      <c r="DR178" s="106"/>
      <c r="DS178" s="106"/>
      <c r="DT178" s="106"/>
      <c r="DU178" s="106"/>
      <c r="DV178" s="106"/>
      <c r="DW178" s="106"/>
      <c r="DX178" s="106"/>
      <c r="DY178" s="106"/>
      <c r="DZ178" s="106"/>
      <c r="EA178" s="106"/>
      <c r="EB178" s="106"/>
      <c r="EC178" s="106"/>
      <c r="ED178" s="106"/>
      <c r="EE178" s="106"/>
      <c r="EF178" s="106"/>
      <c r="EG178" s="106"/>
    </row>
    <row r="179" spans="1:137" ht="13" x14ac:dyDescent="0.3">
      <c r="A179" s="118"/>
      <c r="B179" s="126"/>
      <c r="C179" s="119"/>
      <c r="D179" s="119"/>
      <c r="E179" s="119"/>
      <c r="F179" s="119"/>
      <c r="G179" s="119"/>
      <c r="H179" s="120"/>
      <c r="I179" s="101"/>
      <c r="J179" s="121"/>
      <c r="K179" s="101"/>
      <c r="L179" s="101"/>
      <c r="M179" s="121"/>
      <c r="N179" s="120"/>
      <c r="O179" s="121"/>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3"/>
      <c r="AS179" s="123"/>
      <c r="AT179" s="123"/>
      <c r="AU179" s="139" t="str">
        <f>VLOOKUP(Table35[[#This Row],[Risk Rating Score]],'Lookup Values'!$BS$1:$BT$34,2)</f>
        <v>Very Low</v>
      </c>
      <c r="AV179" s="101"/>
      <c r="AW179" s="139" t="str">
        <f>IFERROR(VLOOKUP(Table35[[#This Row],[RONI Match]],'Lookup Values'!$BU$2:$BV$26,2,FALSE),"")</f>
        <v/>
      </c>
      <c r="AX179" s="124"/>
      <c r="AY179" s="101"/>
      <c r="AZ179" s="123"/>
      <c r="BA179" s="119"/>
      <c r="BB179" s="119"/>
      <c r="BC179" s="119"/>
      <c r="BD179" s="119"/>
      <c r="BE179" s="119"/>
      <c r="BF179" s="119"/>
      <c r="BG179" s="119"/>
      <c r="BH179" s="119"/>
      <c r="BI179" s="122"/>
      <c r="BJ179" s="121"/>
      <c r="BK179" s="121"/>
      <c r="BL179" s="122"/>
      <c r="BM179" s="123"/>
      <c r="BN179" s="106"/>
      <c r="BO179" s="106"/>
      <c r="BP179" s="106"/>
      <c r="BQ179" s="106"/>
      <c r="BR179" s="106"/>
      <c r="BS179" s="106"/>
      <c r="BT179" s="106"/>
      <c r="BU179" s="106"/>
      <c r="BV179" s="106"/>
      <c r="BW179" s="106"/>
      <c r="BX179" s="106"/>
      <c r="BY179" s="106"/>
      <c r="BZ179" s="106"/>
      <c r="CA179" s="106"/>
      <c r="CB179" s="106"/>
      <c r="CC179" s="127" t="str">
        <f>IFERROR(VLOOKUP(Table22[[#This Row],[Gender]],'Lookup Values'!$A$1:$B$5,2,FALSE),"0")</f>
        <v>0</v>
      </c>
      <c r="CD179" s="112"/>
      <c r="CE179" s="127" t="str">
        <f>IFERROR(VLOOKUP(Table22[[#This Row],[Year Group]],'Lookup Values'!$C$1:$D$9,2,FALSE),"0")</f>
        <v>0</v>
      </c>
      <c r="CF179" s="127" t="str">
        <f>IFERROR(VLOOKUP(Table22[[#This Row],[School]],'Lookup Values'!$E$1:$E$22,2,FALSE),"0")</f>
        <v>0</v>
      </c>
      <c r="CG179" s="127" t="str">
        <f>IFERROR(VLOOKUP(Table22[[#This Row],[Attending PRU / AP]],'Lookup Values'!$G$1:$H$3,2,FALSE),"0")</f>
        <v>0</v>
      </c>
      <c r="CH179" s="127" t="str">
        <f>IFERROR(VLOOKUP(Table22[[#This Row],[EHE]],'Lookup Values'!$I$1:$J$3,2,FALSE),"0")</f>
        <v>0</v>
      </c>
      <c r="CI179" s="127" t="str">
        <f>IFERROR(VLOOKUP(Table22[[#This Row],[CME]],'Lookup Values'!$K$1:$L$3,2,FALSE),"0")</f>
        <v>0</v>
      </c>
      <c r="CJ179" s="129" t="str">
        <f>IFERROR(VLOOKUP(Table22[[#This Row],[Ethnicity]],'Ethnicity codes'!$H$1:$J$101,3,FALSE),"")</f>
        <v/>
      </c>
      <c r="CK179" s="127" t="str">
        <f>IFERROR(VLOOKUP(Table35[[#This Row],[Ethnicity2]],'Lookup Values'!$M$1:$N$23,2,FALSE),"0")</f>
        <v>0</v>
      </c>
      <c r="CL179" s="127" t="str">
        <f>IFERROR(VLOOKUP(Table35[[#This Row],[Ethnicity2]],'Lookup Values'!$O$1:$P$3,2,FALSE),"0")</f>
        <v>0</v>
      </c>
      <c r="CM179" s="127" t="str">
        <f>IFERROR(VLOOKUP(Table22[[#This Row],[EAL]],'Lookup Values'!$Q$1:$R$3,2,FALSE),"0")</f>
        <v>0</v>
      </c>
      <c r="CN179" s="127" t="str">
        <f>IFERROR(VLOOKUP(Table22[[#This Row],[SEND]],'Lookup Values'!$S$1:$T$6,2,FALSE),"0")</f>
        <v>0</v>
      </c>
      <c r="CO179" s="127" t="str">
        <f>IFERROR(VLOOKUP(Table22[[#This Row],[Pupil Premium]],'Lookup Values'!$U$1:$V$3,2,FALSE),"0")</f>
        <v>0</v>
      </c>
      <c r="CP179" s="127" t="str">
        <f>IFERROR(VLOOKUP(Table22[[#This Row],[LAC / Care Leaver]],'Lookup Values'!$W$1:$X$3,2,FALSE),"0")</f>
        <v>0</v>
      </c>
      <c r="CQ179" s="127" t="str">
        <f>IFERROR(VLOOKUP(Table22[[#This Row],[CP / CIN]],'Lookup Values'!$Y$1:$Z$3,2,FALSE),"0")</f>
        <v>0</v>
      </c>
      <c r="CR179" s="127" t="str">
        <f>IFERROR(VLOOKUP(Table22[[#This Row],[Early Help Referral]],'Lookup Values'!$Y$1:$Z$3,2,FALSE),"0")</f>
        <v>0</v>
      </c>
      <c r="CS179" s="127" t="str">
        <f>IFERROR(VLOOKUP(Table22[[#This Row],[Social Worker]],'Lookup Values'!$Y$1:$Z$3,2,FALSE),"0")</f>
        <v>0</v>
      </c>
      <c r="CT179" s="127" t="str">
        <f>IFERROR(VLOOKUP(Table22[[#This Row],[Exclusion]],'Lookup Values'!$AE$1:$AF$5,2,FALSE),"0")</f>
        <v>0</v>
      </c>
      <c r="CU179" s="127" t="str">
        <f>IFERROR(VLOOKUP(Table22[[#This Row],[Attendance / Absence (&lt;90% PA / &lt;50% SA)]],'Lookup Values'!$AG$1:$AH$4,2,FALSE),"0")</f>
        <v>0</v>
      </c>
      <c r="CV179" s="127" t="str">
        <f>IFERROR(VLOOKUP(Table22[[#This Row],[Multiple School Moves (3+)]],'Lookup Values'!$AI$1:$AJ$3,2,FALSE),"0")</f>
        <v>0</v>
      </c>
      <c r="CW179" s="127" t="str">
        <f>IFERROR(VLOOKUP(Table22[[#This Row],[Pregnancy]],'Lookup Values'!$AK$1:$AL$3,2,FALSE),"0")</f>
        <v>0</v>
      </c>
      <c r="CX179" s="127" t="str">
        <f>IFERROR(VLOOKUP(Table22[[#This Row],[Young Parent]],'Lookup Values'!$AM$1:$AN$3,2,FALSE),"0")</f>
        <v>0</v>
      </c>
      <c r="CY179" s="127" t="str">
        <f>IFERROR(VLOOKUP(Table22[[#This Row],[Young Carer]],'Lookup Values'!$AO$1:$AP$3,2,FALSE),"0")</f>
        <v>0</v>
      </c>
      <c r="CZ179" s="127" t="str">
        <f>IFERROR(VLOOKUP(Table22[[#This Row],[CAMHS Involvement]],'Lookup Values'!$AQ$1:$AR$3,2,FALSE),"0")</f>
        <v>0</v>
      </c>
      <c r="DA179" s="127" t="str">
        <f>IFERROR(VLOOKUP(Table22[[#This Row],[Health Condition]],'Lookup Values'!$AS$1:$AT$3,2,FALSE),"0")</f>
        <v>0</v>
      </c>
      <c r="DB179" s="127" t="str">
        <f>IFERROR(VLOOKUP(Table22[[#This Row],[Substance Misuse ]],'Lookup Values'!$AU$1:$AV$3,2,FALSE),"0")</f>
        <v>0</v>
      </c>
      <c r="DC179" s="127" t="str">
        <f>IFERROR(VLOOKUP(Table22[[#This Row],[YOT supervision]],'Lookup Values'!$AW$1:$AX$3,2,FALSE),"0")</f>
        <v>0</v>
      </c>
      <c r="DD179" s="127" t="str">
        <f>IFERROR(VLOOKUP(Table22[[#This Row],[Previous YOT supervision]],'Lookup Values'!$AY$1:$AZ$3,2,FALSE),"0")</f>
        <v>0</v>
      </c>
      <c r="DE179" s="127" t="str">
        <f>IFERROR(VLOOKUP(Table22[[#This Row],[Custody]],'Lookup Values'!$BA$1:$BB$3,2,FALSE),"0")</f>
        <v>0</v>
      </c>
      <c r="DF179" s="127" t="str">
        <f>IFERROR(VLOOKUP(Table22[[#This Row],[KS2 Eng &amp; Maths Ability Profile HAP/MAP/LAP]],'Lookup Values'!$BC$1:$BD$4,2,FALSE),"0")</f>
        <v>0</v>
      </c>
      <c r="DG179" s="127" t="str">
        <f>IFERROR(VLOOKUP(Table22[[#This Row],[Intended Post 16 Destination]],'Lookup Values'!$BG$1:$BH$12,2,FALSE),"0")</f>
        <v>0</v>
      </c>
      <c r="DH179" s="127" t="str">
        <f>IFERROR(VLOOKUP(Table22[[#This Row],[Application submitted (Y/N or number of applications)]],'Lookup Values'!$BI$1:$BJ$3,2,FALSE),"0")</f>
        <v>0</v>
      </c>
      <c r="DI179" s="127" t="str">
        <f>IFERROR(VLOOKUP(Table22[[#This Row],[Provider Name]],'Lookup Values'!$BK$1:$BL$3,2,FALSE),"0")</f>
        <v>0</v>
      </c>
      <c r="DJ179" s="112"/>
      <c r="DK179" s="127" t="str">
        <f>IFERROR(VLOOKUP(Table22[[#This Row],[Offer received (Y/N)]],'Lookup Values'!$BM$1:$BN$3,2,FALSE),"0")</f>
        <v>0</v>
      </c>
      <c r="DL179" s="127" t="str">
        <f>IFERROR(VLOOKUP(Table22[[#This Row],[Poor Behaviour / Attitude / Motivation]],'Lookup Values'!$BO$1:$BP$4,2,FALSE),"0")</f>
        <v>0</v>
      </c>
      <c r="DM179" s="127" t="str">
        <f>IFERROR(VLOOKUP(Table22[[#This Row],[Other known risk factors (1)]],'Lookup Values'!$BQ$1:$BR$10,2,FALSE),"0")</f>
        <v>0</v>
      </c>
      <c r="DN179" s="128" t="str">
        <f>IFERROR(VLOOKUP(Table22[[#This Row],[Other known risk factors (2)]],'Lookup Values'!$BQ$1:$BR$10,2,FALSE),"0")</f>
        <v>0</v>
      </c>
      <c r="DO179" s="127">
        <f>SUM(Table35[[#This Row],[Gender Score]:[Other known risk factors (2) Score]])</f>
        <v>0</v>
      </c>
      <c r="DP179" s="131" t="str">
        <f>CONCATENATE(Table22[[#This Row],[Generated RONI]],Table22[[#This Row],[School RONI]])</f>
        <v>Very Low</v>
      </c>
      <c r="DQ179" s="106"/>
      <c r="DR179" s="106"/>
      <c r="DS179" s="106"/>
      <c r="DT179" s="106"/>
      <c r="DU179" s="106"/>
      <c r="DV179" s="106"/>
      <c r="DW179" s="106"/>
      <c r="DX179" s="106"/>
      <c r="DY179" s="106"/>
      <c r="DZ179" s="106"/>
      <c r="EA179" s="106"/>
      <c r="EB179" s="106"/>
      <c r="EC179" s="106"/>
      <c r="ED179" s="106"/>
      <c r="EE179" s="106"/>
      <c r="EF179" s="106"/>
      <c r="EG179" s="106"/>
    </row>
    <row r="180" spans="1:137" ht="13" x14ac:dyDescent="0.3">
      <c r="A180" s="118"/>
      <c r="B180" s="126"/>
      <c r="C180" s="119"/>
      <c r="D180" s="119"/>
      <c r="E180" s="119"/>
      <c r="F180" s="119"/>
      <c r="G180" s="119"/>
      <c r="H180" s="120"/>
      <c r="I180" s="101"/>
      <c r="J180" s="121"/>
      <c r="K180" s="101"/>
      <c r="L180" s="101"/>
      <c r="M180" s="121"/>
      <c r="N180" s="120"/>
      <c r="O180" s="121"/>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3"/>
      <c r="AS180" s="123"/>
      <c r="AT180" s="123"/>
      <c r="AU180" s="139" t="str">
        <f>VLOOKUP(Table35[[#This Row],[Risk Rating Score]],'Lookup Values'!$BS$1:$BT$34,2)</f>
        <v>Very Low</v>
      </c>
      <c r="AV180" s="101"/>
      <c r="AW180" s="139" t="str">
        <f>IFERROR(VLOOKUP(Table35[[#This Row],[RONI Match]],'Lookup Values'!$BU$2:$BV$26,2,FALSE),"")</f>
        <v/>
      </c>
      <c r="AX180" s="124"/>
      <c r="AY180" s="101"/>
      <c r="AZ180" s="123"/>
      <c r="BA180" s="119"/>
      <c r="BB180" s="119"/>
      <c r="BC180" s="119"/>
      <c r="BD180" s="119"/>
      <c r="BE180" s="119"/>
      <c r="BF180" s="119"/>
      <c r="BG180" s="119"/>
      <c r="BH180" s="119"/>
      <c r="BI180" s="122"/>
      <c r="BJ180" s="121"/>
      <c r="BK180" s="121"/>
      <c r="BL180" s="122"/>
      <c r="BM180" s="123"/>
      <c r="BN180" s="106"/>
      <c r="BO180" s="106"/>
      <c r="BP180" s="106"/>
      <c r="BQ180" s="106"/>
      <c r="BR180" s="106"/>
      <c r="BS180" s="106"/>
      <c r="BT180" s="106"/>
      <c r="BU180" s="106"/>
      <c r="BV180" s="106"/>
      <c r="BW180" s="106"/>
      <c r="BX180" s="106"/>
      <c r="BY180" s="106"/>
      <c r="BZ180" s="106"/>
      <c r="CA180" s="106"/>
      <c r="CB180" s="106"/>
      <c r="CC180" s="127" t="str">
        <f>IFERROR(VLOOKUP(Table22[[#This Row],[Gender]],'Lookup Values'!$A$1:$B$5,2,FALSE),"0")</f>
        <v>0</v>
      </c>
      <c r="CD180" s="112"/>
      <c r="CE180" s="127" t="str">
        <f>IFERROR(VLOOKUP(Table22[[#This Row],[Year Group]],'Lookup Values'!$C$1:$D$9,2,FALSE),"0")</f>
        <v>0</v>
      </c>
      <c r="CF180" s="127" t="str">
        <f>IFERROR(VLOOKUP(Table22[[#This Row],[School]],'Lookup Values'!$E$1:$E$22,2,FALSE),"0")</f>
        <v>0</v>
      </c>
      <c r="CG180" s="127" t="str">
        <f>IFERROR(VLOOKUP(Table22[[#This Row],[Attending PRU / AP]],'Lookup Values'!$G$1:$H$3,2,FALSE),"0")</f>
        <v>0</v>
      </c>
      <c r="CH180" s="127" t="str">
        <f>IFERROR(VLOOKUP(Table22[[#This Row],[EHE]],'Lookup Values'!$I$1:$J$3,2,FALSE),"0")</f>
        <v>0</v>
      </c>
      <c r="CI180" s="127" t="str">
        <f>IFERROR(VLOOKUP(Table22[[#This Row],[CME]],'Lookup Values'!$K$1:$L$3,2,FALSE),"0")</f>
        <v>0</v>
      </c>
      <c r="CJ180" s="129" t="str">
        <f>IFERROR(VLOOKUP(Table22[[#This Row],[Ethnicity]],'Ethnicity codes'!$H$1:$J$101,3,FALSE),"")</f>
        <v/>
      </c>
      <c r="CK180" s="127" t="str">
        <f>IFERROR(VLOOKUP(Table35[[#This Row],[Ethnicity2]],'Lookup Values'!$M$1:$N$23,2,FALSE),"0")</f>
        <v>0</v>
      </c>
      <c r="CL180" s="127" t="str">
        <f>IFERROR(VLOOKUP(Table35[[#This Row],[Ethnicity2]],'Lookup Values'!$O$1:$P$3,2,FALSE),"0")</f>
        <v>0</v>
      </c>
      <c r="CM180" s="127" t="str">
        <f>IFERROR(VLOOKUP(Table22[[#This Row],[EAL]],'Lookup Values'!$Q$1:$R$3,2,FALSE),"0")</f>
        <v>0</v>
      </c>
      <c r="CN180" s="127" t="str">
        <f>IFERROR(VLOOKUP(Table22[[#This Row],[SEND]],'Lookup Values'!$S$1:$T$6,2,FALSE),"0")</f>
        <v>0</v>
      </c>
      <c r="CO180" s="127" t="str">
        <f>IFERROR(VLOOKUP(Table22[[#This Row],[Pupil Premium]],'Lookup Values'!$U$1:$V$3,2,FALSE),"0")</f>
        <v>0</v>
      </c>
      <c r="CP180" s="127" t="str">
        <f>IFERROR(VLOOKUP(Table22[[#This Row],[LAC / Care Leaver]],'Lookup Values'!$W$1:$X$3,2,FALSE),"0")</f>
        <v>0</v>
      </c>
      <c r="CQ180" s="127" t="str">
        <f>IFERROR(VLOOKUP(Table22[[#This Row],[CP / CIN]],'Lookup Values'!$Y$1:$Z$3,2,FALSE),"0")</f>
        <v>0</v>
      </c>
      <c r="CR180" s="127" t="str">
        <f>IFERROR(VLOOKUP(Table22[[#This Row],[Early Help Referral]],'Lookup Values'!$Y$1:$Z$3,2,FALSE),"0")</f>
        <v>0</v>
      </c>
      <c r="CS180" s="127" t="str">
        <f>IFERROR(VLOOKUP(Table22[[#This Row],[Social Worker]],'Lookup Values'!$Y$1:$Z$3,2,FALSE),"0")</f>
        <v>0</v>
      </c>
      <c r="CT180" s="127" t="str">
        <f>IFERROR(VLOOKUP(Table22[[#This Row],[Exclusion]],'Lookup Values'!$AE$1:$AF$5,2,FALSE),"0")</f>
        <v>0</v>
      </c>
      <c r="CU180" s="127" t="str">
        <f>IFERROR(VLOOKUP(Table22[[#This Row],[Attendance / Absence (&lt;90% PA / &lt;50% SA)]],'Lookup Values'!$AG$1:$AH$4,2,FALSE),"0")</f>
        <v>0</v>
      </c>
      <c r="CV180" s="127" t="str">
        <f>IFERROR(VLOOKUP(Table22[[#This Row],[Multiple School Moves (3+)]],'Lookup Values'!$AI$1:$AJ$3,2,FALSE),"0")</f>
        <v>0</v>
      </c>
      <c r="CW180" s="127" t="str">
        <f>IFERROR(VLOOKUP(Table22[[#This Row],[Pregnancy]],'Lookup Values'!$AK$1:$AL$3,2,FALSE),"0")</f>
        <v>0</v>
      </c>
      <c r="CX180" s="127" t="str">
        <f>IFERROR(VLOOKUP(Table22[[#This Row],[Young Parent]],'Lookup Values'!$AM$1:$AN$3,2,FALSE),"0")</f>
        <v>0</v>
      </c>
      <c r="CY180" s="127" t="str">
        <f>IFERROR(VLOOKUP(Table22[[#This Row],[Young Carer]],'Lookup Values'!$AO$1:$AP$3,2,FALSE),"0")</f>
        <v>0</v>
      </c>
      <c r="CZ180" s="127" t="str">
        <f>IFERROR(VLOOKUP(Table22[[#This Row],[CAMHS Involvement]],'Lookup Values'!$AQ$1:$AR$3,2,FALSE),"0")</f>
        <v>0</v>
      </c>
      <c r="DA180" s="127" t="str">
        <f>IFERROR(VLOOKUP(Table22[[#This Row],[Health Condition]],'Lookup Values'!$AS$1:$AT$3,2,FALSE),"0")</f>
        <v>0</v>
      </c>
      <c r="DB180" s="127" t="str">
        <f>IFERROR(VLOOKUP(Table22[[#This Row],[Substance Misuse ]],'Lookup Values'!$AU$1:$AV$3,2,FALSE),"0")</f>
        <v>0</v>
      </c>
      <c r="DC180" s="127" t="str">
        <f>IFERROR(VLOOKUP(Table22[[#This Row],[YOT supervision]],'Lookup Values'!$AW$1:$AX$3,2,FALSE),"0")</f>
        <v>0</v>
      </c>
      <c r="DD180" s="127" t="str">
        <f>IFERROR(VLOOKUP(Table22[[#This Row],[Previous YOT supervision]],'Lookup Values'!$AY$1:$AZ$3,2,FALSE),"0")</f>
        <v>0</v>
      </c>
      <c r="DE180" s="127" t="str">
        <f>IFERROR(VLOOKUP(Table22[[#This Row],[Custody]],'Lookup Values'!$BA$1:$BB$3,2,FALSE),"0")</f>
        <v>0</v>
      </c>
      <c r="DF180" s="127" t="str">
        <f>IFERROR(VLOOKUP(Table22[[#This Row],[KS2 Eng &amp; Maths Ability Profile HAP/MAP/LAP]],'Lookup Values'!$BC$1:$BD$4,2,FALSE),"0")</f>
        <v>0</v>
      </c>
      <c r="DG180" s="127" t="str">
        <f>IFERROR(VLOOKUP(Table22[[#This Row],[Intended Post 16 Destination]],'Lookup Values'!$BG$1:$BH$12,2,FALSE),"0")</f>
        <v>0</v>
      </c>
      <c r="DH180" s="127" t="str">
        <f>IFERROR(VLOOKUP(Table22[[#This Row],[Application submitted (Y/N or number of applications)]],'Lookup Values'!$BI$1:$BJ$3,2,FALSE),"0")</f>
        <v>0</v>
      </c>
      <c r="DI180" s="127" t="str">
        <f>IFERROR(VLOOKUP(Table22[[#This Row],[Provider Name]],'Lookup Values'!$BK$1:$BL$3,2,FALSE),"0")</f>
        <v>0</v>
      </c>
      <c r="DJ180" s="112"/>
      <c r="DK180" s="127" t="str">
        <f>IFERROR(VLOOKUP(Table22[[#This Row],[Offer received (Y/N)]],'Lookup Values'!$BM$1:$BN$3,2,FALSE),"0")</f>
        <v>0</v>
      </c>
      <c r="DL180" s="127" t="str">
        <f>IFERROR(VLOOKUP(Table22[[#This Row],[Poor Behaviour / Attitude / Motivation]],'Lookup Values'!$BO$1:$BP$4,2,FALSE),"0")</f>
        <v>0</v>
      </c>
      <c r="DM180" s="127" t="str">
        <f>IFERROR(VLOOKUP(Table22[[#This Row],[Other known risk factors (1)]],'Lookup Values'!$BQ$1:$BR$10,2,FALSE),"0")</f>
        <v>0</v>
      </c>
      <c r="DN180" s="128" t="str">
        <f>IFERROR(VLOOKUP(Table22[[#This Row],[Other known risk factors (2)]],'Lookup Values'!$BQ$1:$BR$10,2,FALSE),"0")</f>
        <v>0</v>
      </c>
      <c r="DO180" s="127">
        <f>SUM(Table35[[#This Row],[Gender Score]:[Other known risk factors (2) Score]])</f>
        <v>0</v>
      </c>
      <c r="DP180" s="131" t="str">
        <f>CONCATENATE(Table22[[#This Row],[Generated RONI]],Table22[[#This Row],[School RONI]])</f>
        <v>Very Low</v>
      </c>
      <c r="DQ180" s="106"/>
      <c r="DR180" s="106"/>
      <c r="DS180" s="106"/>
      <c r="DT180" s="106"/>
      <c r="DU180" s="106"/>
      <c r="DV180" s="106"/>
      <c r="DW180" s="106"/>
      <c r="DX180" s="106"/>
      <c r="DY180" s="106"/>
      <c r="DZ180" s="106"/>
      <c r="EA180" s="106"/>
      <c r="EB180" s="106"/>
      <c r="EC180" s="106"/>
      <c r="ED180" s="106"/>
      <c r="EE180" s="106"/>
      <c r="EF180" s="106"/>
      <c r="EG180" s="106"/>
    </row>
    <row r="181" spans="1:137" ht="13" x14ac:dyDescent="0.3">
      <c r="A181" s="118"/>
      <c r="B181" s="126"/>
      <c r="C181" s="119"/>
      <c r="D181" s="119"/>
      <c r="E181" s="119"/>
      <c r="F181" s="119"/>
      <c r="G181" s="119"/>
      <c r="H181" s="120"/>
      <c r="I181" s="101"/>
      <c r="J181" s="121"/>
      <c r="K181" s="101"/>
      <c r="L181" s="101"/>
      <c r="M181" s="121"/>
      <c r="N181" s="120"/>
      <c r="O181" s="121"/>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3"/>
      <c r="AS181" s="123"/>
      <c r="AT181" s="123"/>
      <c r="AU181" s="139" t="str">
        <f>VLOOKUP(Table35[[#This Row],[Risk Rating Score]],'Lookup Values'!$BS$1:$BT$34,2)</f>
        <v>Very Low</v>
      </c>
      <c r="AV181" s="101"/>
      <c r="AW181" s="139" t="str">
        <f>IFERROR(VLOOKUP(Table35[[#This Row],[RONI Match]],'Lookup Values'!$BU$2:$BV$26,2,FALSE),"")</f>
        <v/>
      </c>
      <c r="AX181" s="124"/>
      <c r="AY181" s="101"/>
      <c r="AZ181" s="123"/>
      <c r="BA181" s="119"/>
      <c r="BB181" s="119"/>
      <c r="BC181" s="119"/>
      <c r="BD181" s="119"/>
      <c r="BE181" s="119"/>
      <c r="BF181" s="119"/>
      <c r="BG181" s="119"/>
      <c r="BH181" s="119"/>
      <c r="BI181" s="122"/>
      <c r="BJ181" s="121"/>
      <c r="BK181" s="121"/>
      <c r="BL181" s="122"/>
      <c r="BM181" s="123"/>
      <c r="BN181" s="106"/>
      <c r="BO181" s="106"/>
      <c r="BP181" s="106"/>
      <c r="BQ181" s="106"/>
      <c r="BR181" s="106"/>
      <c r="BS181" s="106"/>
      <c r="BT181" s="106"/>
      <c r="BU181" s="106"/>
      <c r="BV181" s="106"/>
      <c r="BW181" s="106"/>
      <c r="BX181" s="106"/>
      <c r="BY181" s="106"/>
      <c r="BZ181" s="106"/>
      <c r="CA181" s="106"/>
      <c r="CB181" s="106"/>
      <c r="CC181" s="127" t="str">
        <f>IFERROR(VLOOKUP(Table22[[#This Row],[Gender]],'Lookup Values'!$A$1:$B$5,2,FALSE),"0")</f>
        <v>0</v>
      </c>
      <c r="CD181" s="112"/>
      <c r="CE181" s="127" t="str">
        <f>IFERROR(VLOOKUP(Table22[[#This Row],[Year Group]],'Lookup Values'!$C$1:$D$9,2,FALSE),"0")</f>
        <v>0</v>
      </c>
      <c r="CF181" s="127" t="str">
        <f>IFERROR(VLOOKUP(Table22[[#This Row],[School]],'Lookup Values'!$E$1:$E$22,2,FALSE),"0")</f>
        <v>0</v>
      </c>
      <c r="CG181" s="127" t="str">
        <f>IFERROR(VLOOKUP(Table22[[#This Row],[Attending PRU / AP]],'Lookup Values'!$G$1:$H$3,2,FALSE),"0")</f>
        <v>0</v>
      </c>
      <c r="CH181" s="127" t="str">
        <f>IFERROR(VLOOKUP(Table22[[#This Row],[EHE]],'Lookup Values'!$I$1:$J$3,2,FALSE),"0")</f>
        <v>0</v>
      </c>
      <c r="CI181" s="127" t="str">
        <f>IFERROR(VLOOKUP(Table22[[#This Row],[CME]],'Lookup Values'!$K$1:$L$3,2,FALSE),"0")</f>
        <v>0</v>
      </c>
      <c r="CJ181" s="129" t="str">
        <f>IFERROR(VLOOKUP(Table22[[#This Row],[Ethnicity]],'Ethnicity codes'!$H$1:$J$101,3,FALSE),"")</f>
        <v/>
      </c>
      <c r="CK181" s="127" t="str">
        <f>IFERROR(VLOOKUP(Table35[[#This Row],[Ethnicity2]],'Lookup Values'!$M$1:$N$23,2,FALSE),"0")</f>
        <v>0</v>
      </c>
      <c r="CL181" s="127" t="str">
        <f>IFERROR(VLOOKUP(Table35[[#This Row],[Ethnicity2]],'Lookup Values'!$O$1:$P$3,2,FALSE),"0")</f>
        <v>0</v>
      </c>
      <c r="CM181" s="127" t="str">
        <f>IFERROR(VLOOKUP(Table22[[#This Row],[EAL]],'Lookup Values'!$Q$1:$R$3,2,FALSE),"0")</f>
        <v>0</v>
      </c>
      <c r="CN181" s="127" t="str">
        <f>IFERROR(VLOOKUP(Table22[[#This Row],[SEND]],'Lookup Values'!$S$1:$T$6,2,FALSE),"0")</f>
        <v>0</v>
      </c>
      <c r="CO181" s="127" t="str">
        <f>IFERROR(VLOOKUP(Table22[[#This Row],[Pupil Premium]],'Lookup Values'!$U$1:$V$3,2,FALSE),"0")</f>
        <v>0</v>
      </c>
      <c r="CP181" s="127" t="str">
        <f>IFERROR(VLOOKUP(Table22[[#This Row],[LAC / Care Leaver]],'Lookup Values'!$W$1:$X$3,2,FALSE),"0")</f>
        <v>0</v>
      </c>
      <c r="CQ181" s="127" t="str">
        <f>IFERROR(VLOOKUP(Table22[[#This Row],[CP / CIN]],'Lookup Values'!$Y$1:$Z$3,2,FALSE),"0")</f>
        <v>0</v>
      </c>
      <c r="CR181" s="127" t="str">
        <f>IFERROR(VLOOKUP(Table22[[#This Row],[Early Help Referral]],'Lookup Values'!$Y$1:$Z$3,2,FALSE),"0")</f>
        <v>0</v>
      </c>
      <c r="CS181" s="127" t="str">
        <f>IFERROR(VLOOKUP(Table22[[#This Row],[Social Worker]],'Lookup Values'!$Y$1:$Z$3,2,FALSE),"0")</f>
        <v>0</v>
      </c>
      <c r="CT181" s="127" t="str">
        <f>IFERROR(VLOOKUP(Table22[[#This Row],[Exclusion]],'Lookup Values'!$AE$1:$AF$5,2,FALSE),"0")</f>
        <v>0</v>
      </c>
      <c r="CU181" s="127" t="str">
        <f>IFERROR(VLOOKUP(Table22[[#This Row],[Attendance / Absence (&lt;90% PA / &lt;50% SA)]],'Lookup Values'!$AG$1:$AH$4,2,FALSE),"0")</f>
        <v>0</v>
      </c>
      <c r="CV181" s="127" t="str">
        <f>IFERROR(VLOOKUP(Table22[[#This Row],[Multiple School Moves (3+)]],'Lookup Values'!$AI$1:$AJ$3,2,FALSE),"0")</f>
        <v>0</v>
      </c>
      <c r="CW181" s="127" t="str">
        <f>IFERROR(VLOOKUP(Table22[[#This Row],[Pregnancy]],'Lookup Values'!$AK$1:$AL$3,2,FALSE),"0")</f>
        <v>0</v>
      </c>
      <c r="CX181" s="127" t="str">
        <f>IFERROR(VLOOKUP(Table22[[#This Row],[Young Parent]],'Lookup Values'!$AM$1:$AN$3,2,FALSE),"0")</f>
        <v>0</v>
      </c>
      <c r="CY181" s="127" t="str">
        <f>IFERROR(VLOOKUP(Table22[[#This Row],[Young Carer]],'Lookup Values'!$AO$1:$AP$3,2,FALSE),"0")</f>
        <v>0</v>
      </c>
      <c r="CZ181" s="127" t="str">
        <f>IFERROR(VLOOKUP(Table22[[#This Row],[CAMHS Involvement]],'Lookup Values'!$AQ$1:$AR$3,2,FALSE),"0")</f>
        <v>0</v>
      </c>
      <c r="DA181" s="127" t="str">
        <f>IFERROR(VLOOKUP(Table22[[#This Row],[Health Condition]],'Lookup Values'!$AS$1:$AT$3,2,FALSE),"0")</f>
        <v>0</v>
      </c>
      <c r="DB181" s="127" t="str">
        <f>IFERROR(VLOOKUP(Table22[[#This Row],[Substance Misuse ]],'Lookup Values'!$AU$1:$AV$3,2,FALSE),"0")</f>
        <v>0</v>
      </c>
      <c r="DC181" s="127" t="str">
        <f>IFERROR(VLOOKUP(Table22[[#This Row],[YOT supervision]],'Lookup Values'!$AW$1:$AX$3,2,FALSE),"0")</f>
        <v>0</v>
      </c>
      <c r="DD181" s="127" t="str">
        <f>IFERROR(VLOOKUP(Table22[[#This Row],[Previous YOT supervision]],'Lookup Values'!$AY$1:$AZ$3,2,FALSE),"0")</f>
        <v>0</v>
      </c>
      <c r="DE181" s="127" t="str">
        <f>IFERROR(VLOOKUP(Table22[[#This Row],[Custody]],'Lookup Values'!$BA$1:$BB$3,2,FALSE),"0")</f>
        <v>0</v>
      </c>
      <c r="DF181" s="127" t="str">
        <f>IFERROR(VLOOKUP(Table22[[#This Row],[KS2 Eng &amp; Maths Ability Profile HAP/MAP/LAP]],'Lookup Values'!$BC$1:$BD$4,2,FALSE),"0")</f>
        <v>0</v>
      </c>
      <c r="DG181" s="127" t="str">
        <f>IFERROR(VLOOKUP(Table22[[#This Row],[Intended Post 16 Destination]],'Lookup Values'!$BG$1:$BH$12,2,FALSE),"0")</f>
        <v>0</v>
      </c>
      <c r="DH181" s="127" t="str">
        <f>IFERROR(VLOOKUP(Table22[[#This Row],[Application submitted (Y/N or number of applications)]],'Lookup Values'!$BI$1:$BJ$3,2,FALSE),"0")</f>
        <v>0</v>
      </c>
      <c r="DI181" s="127" t="str">
        <f>IFERROR(VLOOKUP(Table22[[#This Row],[Provider Name]],'Lookup Values'!$BK$1:$BL$3,2,FALSE),"0")</f>
        <v>0</v>
      </c>
      <c r="DJ181" s="112"/>
      <c r="DK181" s="127" t="str">
        <f>IFERROR(VLOOKUP(Table22[[#This Row],[Offer received (Y/N)]],'Lookup Values'!$BM$1:$BN$3,2,FALSE),"0")</f>
        <v>0</v>
      </c>
      <c r="DL181" s="127" t="str">
        <f>IFERROR(VLOOKUP(Table22[[#This Row],[Poor Behaviour / Attitude / Motivation]],'Lookup Values'!$BO$1:$BP$4,2,FALSE),"0")</f>
        <v>0</v>
      </c>
      <c r="DM181" s="127" t="str">
        <f>IFERROR(VLOOKUP(Table22[[#This Row],[Other known risk factors (1)]],'Lookup Values'!$BQ$1:$BR$10,2,FALSE),"0")</f>
        <v>0</v>
      </c>
      <c r="DN181" s="128" t="str">
        <f>IFERROR(VLOOKUP(Table22[[#This Row],[Other known risk factors (2)]],'Lookup Values'!$BQ$1:$BR$10,2,FALSE),"0")</f>
        <v>0</v>
      </c>
      <c r="DO181" s="127">
        <f>SUM(Table35[[#This Row],[Gender Score]:[Other known risk factors (2) Score]])</f>
        <v>0</v>
      </c>
      <c r="DP181" s="131" t="str">
        <f>CONCATENATE(Table22[[#This Row],[Generated RONI]],Table22[[#This Row],[School RONI]])</f>
        <v>Very Low</v>
      </c>
      <c r="DQ181" s="106"/>
      <c r="DR181" s="106"/>
      <c r="DS181" s="106"/>
      <c r="DT181" s="106"/>
      <c r="DU181" s="106"/>
      <c r="DV181" s="106"/>
      <c r="DW181" s="106"/>
      <c r="DX181" s="106"/>
      <c r="DY181" s="106"/>
      <c r="DZ181" s="106"/>
      <c r="EA181" s="106"/>
      <c r="EB181" s="106"/>
      <c r="EC181" s="106"/>
      <c r="ED181" s="106"/>
      <c r="EE181" s="106"/>
      <c r="EF181" s="106"/>
      <c r="EG181" s="106"/>
    </row>
    <row r="182" spans="1:137" ht="13" x14ac:dyDescent="0.3">
      <c r="A182" s="118"/>
      <c r="B182" s="126"/>
      <c r="C182" s="119"/>
      <c r="D182" s="119"/>
      <c r="E182" s="119"/>
      <c r="F182" s="119"/>
      <c r="G182" s="119"/>
      <c r="H182" s="120"/>
      <c r="I182" s="101"/>
      <c r="J182" s="121"/>
      <c r="K182" s="101"/>
      <c r="L182" s="101"/>
      <c r="M182" s="121"/>
      <c r="N182" s="120"/>
      <c r="O182" s="121"/>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3"/>
      <c r="AS182" s="123"/>
      <c r="AT182" s="123"/>
      <c r="AU182" s="139" t="str">
        <f>VLOOKUP(Table35[[#This Row],[Risk Rating Score]],'Lookup Values'!$BS$1:$BT$34,2)</f>
        <v>Very Low</v>
      </c>
      <c r="AV182" s="101"/>
      <c r="AW182" s="139" t="str">
        <f>IFERROR(VLOOKUP(Table35[[#This Row],[RONI Match]],'Lookup Values'!$BU$2:$BV$26,2,FALSE),"")</f>
        <v/>
      </c>
      <c r="AX182" s="124"/>
      <c r="AY182" s="101"/>
      <c r="AZ182" s="123"/>
      <c r="BA182" s="119"/>
      <c r="BB182" s="119"/>
      <c r="BC182" s="119"/>
      <c r="BD182" s="119"/>
      <c r="BE182" s="119"/>
      <c r="BF182" s="119"/>
      <c r="BG182" s="119"/>
      <c r="BH182" s="119"/>
      <c r="BI182" s="122"/>
      <c r="BJ182" s="121"/>
      <c r="BK182" s="121"/>
      <c r="BL182" s="122"/>
      <c r="BM182" s="123"/>
      <c r="BN182" s="106"/>
      <c r="BO182" s="106"/>
      <c r="BP182" s="106"/>
      <c r="BQ182" s="106"/>
      <c r="BR182" s="106"/>
      <c r="BS182" s="106"/>
      <c r="BT182" s="106"/>
      <c r="BU182" s="106"/>
      <c r="BV182" s="106"/>
      <c r="BW182" s="106"/>
      <c r="BX182" s="106"/>
      <c r="BY182" s="106"/>
      <c r="BZ182" s="106"/>
      <c r="CA182" s="106"/>
      <c r="CB182" s="106"/>
      <c r="CC182" s="127" t="str">
        <f>IFERROR(VLOOKUP(Table22[[#This Row],[Gender]],'Lookup Values'!$A$1:$B$5,2,FALSE),"0")</f>
        <v>0</v>
      </c>
      <c r="CD182" s="112"/>
      <c r="CE182" s="127" t="str">
        <f>IFERROR(VLOOKUP(Table22[[#This Row],[Year Group]],'Lookup Values'!$C$1:$D$9,2,FALSE),"0")</f>
        <v>0</v>
      </c>
      <c r="CF182" s="127" t="str">
        <f>IFERROR(VLOOKUP(Table22[[#This Row],[School]],'Lookup Values'!$E$1:$E$22,2,FALSE),"0")</f>
        <v>0</v>
      </c>
      <c r="CG182" s="127" t="str">
        <f>IFERROR(VLOOKUP(Table22[[#This Row],[Attending PRU / AP]],'Lookup Values'!$G$1:$H$3,2,FALSE),"0")</f>
        <v>0</v>
      </c>
      <c r="CH182" s="127" t="str">
        <f>IFERROR(VLOOKUP(Table22[[#This Row],[EHE]],'Lookup Values'!$I$1:$J$3,2,FALSE),"0")</f>
        <v>0</v>
      </c>
      <c r="CI182" s="127" t="str">
        <f>IFERROR(VLOOKUP(Table22[[#This Row],[CME]],'Lookup Values'!$K$1:$L$3,2,FALSE),"0")</f>
        <v>0</v>
      </c>
      <c r="CJ182" s="129" t="str">
        <f>IFERROR(VLOOKUP(Table22[[#This Row],[Ethnicity]],'Ethnicity codes'!$H$1:$J$101,3,FALSE),"")</f>
        <v/>
      </c>
      <c r="CK182" s="127" t="str">
        <f>IFERROR(VLOOKUP(Table35[[#This Row],[Ethnicity2]],'Lookup Values'!$M$1:$N$23,2,FALSE),"0")</f>
        <v>0</v>
      </c>
      <c r="CL182" s="127" t="str">
        <f>IFERROR(VLOOKUP(Table35[[#This Row],[Ethnicity2]],'Lookup Values'!$O$1:$P$3,2,FALSE),"0")</f>
        <v>0</v>
      </c>
      <c r="CM182" s="127" t="str">
        <f>IFERROR(VLOOKUP(Table22[[#This Row],[EAL]],'Lookup Values'!$Q$1:$R$3,2,FALSE),"0")</f>
        <v>0</v>
      </c>
      <c r="CN182" s="127" t="str">
        <f>IFERROR(VLOOKUP(Table22[[#This Row],[SEND]],'Lookup Values'!$S$1:$T$6,2,FALSE),"0")</f>
        <v>0</v>
      </c>
      <c r="CO182" s="127" t="str">
        <f>IFERROR(VLOOKUP(Table22[[#This Row],[Pupil Premium]],'Lookup Values'!$U$1:$V$3,2,FALSE),"0")</f>
        <v>0</v>
      </c>
      <c r="CP182" s="127" t="str">
        <f>IFERROR(VLOOKUP(Table22[[#This Row],[LAC / Care Leaver]],'Lookup Values'!$W$1:$X$3,2,FALSE),"0")</f>
        <v>0</v>
      </c>
      <c r="CQ182" s="127" t="str">
        <f>IFERROR(VLOOKUP(Table22[[#This Row],[CP / CIN]],'Lookup Values'!$Y$1:$Z$3,2,FALSE),"0")</f>
        <v>0</v>
      </c>
      <c r="CR182" s="127" t="str">
        <f>IFERROR(VLOOKUP(Table22[[#This Row],[Early Help Referral]],'Lookup Values'!$Y$1:$Z$3,2,FALSE),"0")</f>
        <v>0</v>
      </c>
      <c r="CS182" s="127" t="str">
        <f>IFERROR(VLOOKUP(Table22[[#This Row],[Social Worker]],'Lookup Values'!$Y$1:$Z$3,2,FALSE),"0")</f>
        <v>0</v>
      </c>
      <c r="CT182" s="127" t="str">
        <f>IFERROR(VLOOKUP(Table22[[#This Row],[Exclusion]],'Lookup Values'!$AE$1:$AF$5,2,FALSE),"0")</f>
        <v>0</v>
      </c>
      <c r="CU182" s="127" t="str">
        <f>IFERROR(VLOOKUP(Table22[[#This Row],[Attendance / Absence (&lt;90% PA / &lt;50% SA)]],'Lookup Values'!$AG$1:$AH$4,2,FALSE),"0")</f>
        <v>0</v>
      </c>
      <c r="CV182" s="127" t="str">
        <f>IFERROR(VLOOKUP(Table22[[#This Row],[Multiple School Moves (3+)]],'Lookup Values'!$AI$1:$AJ$3,2,FALSE),"0")</f>
        <v>0</v>
      </c>
      <c r="CW182" s="127" t="str">
        <f>IFERROR(VLOOKUP(Table22[[#This Row],[Pregnancy]],'Lookup Values'!$AK$1:$AL$3,2,FALSE),"0")</f>
        <v>0</v>
      </c>
      <c r="CX182" s="127" t="str">
        <f>IFERROR(VLOOKUP(Table22[[#This Row],[Young Parent]],'Lookup Values'!$AM$1:$AN$3,2,FALSE),"0")</f>
        <v>0</v>
      </c>
      <c r="CY182" s="127" t="str">
        <f>IFERROR(VLOOKUP(Table22[[#This Row],[Young Carer]],'Lookup Values'!$AO$1:$AP$3,2,FALSE),"0")</f>
        <v>0</v>
      </c>
      <c r="CZ182" s="127" t="str">
        <f>IFERROR(VLOOKUP(Table22[[#This Row],[CAMHS Involvement]],'Lookup Values'!$AQ$1:$AR$3,2,FALSE),"0")</f>
        <v>0</v>
      </c>
      <c r="DA182" s="127" t="str">
        <f>IFERROR(VLOOKUP(Table22[[#This Row],[Health Condition]],'Lookup Values'!$AS$1:$AT$3,2,FALSE),"0")</f>
        <v>0</v>
      </c>
      <c r="DB182" s="127" t="str">
        <f>IFERROR(VLOOKUP(Table22[[#This Row],[Substance Misuse ]],'Lookup Values'!$AU$1:$AV$3,2,FALSE),"0")</f>
        <v>0</v>
      </c>
      <c r="DC182" s="127" t="str">
        <f>IFERROR(VLOOKUP(Table22[[#This Row],[YOT supervision]],'Lookup Values'!$AW$1:$AX$3,2,FALSE),"0")</f>
        <v>0</v>
      </c>
      <c r="DD182" s="127" t="str">
        <f>IFERROR(VLOOKUP(Table22[[#This Row],[Previous YOT supervision]],'Lookup Values'!$AY$1:$AZ$3,2,FALSE),"0")</f>
        <v>0</v>
      </c>
      <c r="DE182" s="127" t="str">
        <f>IFERROR(VLOOKUP(Table22[[#This Row],[Custody]],'Lookup Values'!$BA$1:$BB$3,2,FALSE),"0")</f>
        <v>0</v>
      </c>
      <c r="DF182" s="127" t="str">
        <f>IFERROR(VLOOKUP(Table22[[#This Row],[KS2 Eng &amp; Maths Ability Profile HAP/MAP/LAP]],'Lookup Values'!$BC$1:$BD$4,2,FALSE),"0")</f>
        <v>0</v>
      </c>
      <c r="DG182" s="127" t="str">
        <f>IFERROR(VLOOKUP(Table22[[#This Row],[Intended Post 16 Destination]],'Lookup Values'!$BG$1:$BH$12,2,FALSE),"0")</f>
        <v>0</v>
      </c>
      <c r="DH182" s="127" t="str">
        <f>IFERROR(VLOOKUP(Table22[[#This Row],[Application submitted (Y/N or number of applications)]],'Lookup Values'!$BI$1:$BJ$3,2,FALSE),"0")</f>
        <v>0</v>
      </c>
      <c r="DI182" s="127" t="str">
        <f>IFERROR(VLOOKUP(Table22[[#This Row],[Provider Name]],'Lookup Values'!$BK$1:$BL$3,2,FALSE),"0")</f>
        <v>0</v>
      </c>
      <c r="DJ182" s="112"/>
      <c r="DK182" s="127" t="str">
        <f>IFERROR(VLOOKUP(Table22[[#This Row],[Offer received (Y/N)]],'Lookup Values'!$BM$1:$BN$3,2,FALSE),"0")</f>
        <v>0</v>
      </c>
      <c r="DL182" s="127" t="str">
        <f>IFERROR(VLOOKUP(Table22[[#This Row],[Poor Behaviour / Attitude / Motivation]],'Lookup Values'!$BO$1:$BP$4,2,FALSE),"0")</f>
        <v>0</v>
      </c>
      <c r="DM182" s="127" t="str">
        <f>IFERROR(VLOOKUP(Table22[[#This Row],[Other known risk factors (1)]],'Lookup Values'!$BQ$1:$BR$10,2,FALSE),"0")</f>
        <v>0</v>
      </c>
      <c r="DN182" s="128" t="str">
        <f>IFERROR(VLOOKUP(Table22[[#This Row],[Other known risk factors (2)]],'Lookup Values'!$BQ$1:$BR$10,2,FALSE),"0")</f>
        <v>0</v>
      </c>
      <c r="DO182" s="127">
        <f>SUM(Table35[[#This Row],[Gender Score]:[Other known risk factors (2) Score]])</f>
        <v>0</v>
      </c>
      <c r="DP182" s="131" t="str">
        <f>CONCATENATE(Table22[[#This Row],[Generated RONI]],Table22[[#This Row],[School RONI]])</f>
        <v>Very Low</v>
      </c>
      <c r="DQ182" s="106"/>
      <c r="DR182" s="106"/>
      <c r="DS182" s="106"/>
      <c r="DT182" s="106"/>
      <c r="DU182" s="106"/>
      <c r="DV182" s="106"/>
      <c r="DW182" s="106"/>
      <c r="DX182" s="106"/>
      <c r="DY182" s="106"/>
      <c r="DZ182" s="106"/>
      <c r="EA182" s="106"/>
      <c r="EB182" s="106"/>
      <c r="EC182" s="106"/>
      <c r="ED182" s="106"/>
      <c r="EE182" s="106"/>
      <c r="EF182" s="106"/>
      <c r="EG182" s="106"/>
    </row>
    <row r="183" spans="1:137" ht="13" x14ac:dyDescent="0.3">
      <c r="A183" s="118"/>
      <c r="B183" s="126"/>
      <c r="C183" s="119"/>
      <c r="D183" s="119"/>
      <c r="E183" s="119"/>
      <c r="F183" s="119"/>
      <c r="G183" s="119"/>
      <c r="H183" s="120"/>
      <c r="I183" s="101"/>
      <c r="J183" s="121"/>
      <c r="K183" s="101"/>
      <c r="L183" s="101"/>
      <c r="M183" s="121"/>
      <c r="N183" s="120"/>
      <c r="O183" s="121"/>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3"/>
      <c r="AS183" s="123"/>
      <c r="AT183" s="123"/>
      <c r="AU183" s="139" t="str">
        <f>VLOOKUP(Table35[[#This Row],[Risk Rating Score]],'Lookup Values'!$BS$1:$BT$34,2)</f>
        <v>Very Low</v>
      </c>
      <c r="AV183" s="101"/>
      <c r="AW183" s="139" t="str">
        <f>IFERROR(VLOOKUP(Table35[[#This Row],[RONI Match]],'Lookup Values'!$BU$2:$BV$26,2,FALSE),"")</f>
        <v/>
      </c>
      <c r="AX183" s="124"/>
      <c r="AY183" s="101"/>
      <c r="AZ183" s="123"/>
      <c r="BA183" s="119"/>
      <c r="BB183" s="119"/>
      <c r="BC183" s="119"/>
      <c r="BD183" s="119"/>
      <c r="BE183" s="119"/>
      <c r="BF183" s="119"/>
      <c r="BG183" s="119"/>
      <c r="BH183" s="119"/>
      <c r="BI183" s="122"/>
      <c r="BJ183" s="121"/>
      <c r="BK183" s="121"/>
      <c r="BL183" s="122"/>
      <c r="BM183" s="123"/>
      <c r="BN183" s="106"/>
      <c r="BO183" s="106"/>
      <c r="BP183" s="106"/>
      <c r="BQ183" s="106"/>
      <c r="BR183" s="106"/>
      <c r="BS183" s="106"/>
      <c r="BT183" s="106"/>
      <c r="BU183" s="106"/>
      <c r="BV183" s="106"/>
      <c r="BW183" s="106"/>
      <c r="BX183" s="106"/>
      <c r="BY183" s="106"/>
      <c r="BZ183" s="106"/>
      <c r="CA183" s="106"/>
      <c r="CB183" s="106"/>
      <c r="CC183" s="127" t="str">
        <f>IFERROR(VLOOKUP(Table22[[#This Row],[Gender]],'Lookup Values'!$A$1:$B$5,2,FALSE),"0")</f>
        <v>0</v>
      </c>
      <c r="CD183" s="112"/>
      <c r="CE183" s="127" t="str">
        <f>IFERROR(VLOOKUP(Table22[[#This Row],[Year Group]],'Lookup Values'!$C$1:$D$9,2,FALSE),"0")</f>
        <v>0</v>
      </c>
      <c r="CF183" s="127" t="str">
        <f>IFERROR(VLOOKUP(Table22[[#This Row],[School]],'Lookup Values'!$E$1:$E$22,2,FALSE),"0")</f>
        <v>0</v>
      </c>
      <c r="CG183" s="127" t="str">
        <f>IFERROR(VLOOKUP(Table22[[#This Row],[Attending PRU / AP]],'Lookup Values'!$G$1:$H$3,2,FALSE),"0")</f>
        <v>0</v>
      </c>
      <c r="CH183" s="127" t="str">
        <f>IFERROR(VLOOKUP(Table22[[#This Row],[EHE]],'Lookup Values'!$I$1:$J$3,2,FALSE),"0")</f>
        <v>0</v>
      </c>
      <c r="CI183" s="127" t="str">
        <f>IFERROR(VLOOKUP(Table22[[#This Row],[CME]],'Lookup Values'!$K$1:$L$3,2,FALSE),"0")</f>
        <v>0</v>
      </c>
      <c r="CJ183" s="129" t="str">
        <f>IFERROR(VLOOKUP(Table22[[#This Row],[Ethnicity]],'Ethnicity codes'!$H$1:$J$101,3,FALSE),"")</f>
        <v/>
      </c>
      <c r="CK183" s="127" t="str">
        <f>IFERROR(VLOOKUP(Table35[[#This Row],[Ethnicity2]],'Lookup Values'!$M$1:$N$23,2,FALSE),"0")</f>
        <v>0</v>
      </c>
      <c r="CL183" s="127" t="str">
        <f>IFERROR(VLOOKUP(Table35[[#This Row],[Ethnicity2]],'Lookup Values'!$O$1:$P$3,2,FALSE),"0")</f>
        <v>0</v>
      </c>
      <c r="CM183" s="127" t="str">
        <f>IFERROR(VLOOKUP(Table22[[#This Row],[EAL]],'Lookup Values'!$Q$1:$R$3,2,FALSE),"0")</f>
        <v>0</v>
      </c>
      <c r="CN183" s="127" t="str">
        <f>IFERROR(VLOOKUP(Table22[[#This Row],[SEND]],'Lookup Values'!$S$1:$T$6,2,FALSE),"0")</f>
        <v>0</v>
      </c>
      <c r="CO183" s="127" t="str">
        <f>IFERROR(VLOOKUP(Table22[[#This Row],[Pupil Premium]],'Lookup Values'!$U$1:$V$3,2,FALSE),"0")</f>
        <v>0</v>
      </c>
      <c r="CP183" s="127" t="str">
        <f>IFERROR(VLOOKUP(Table22[[#This Row],[LAC / Care Leaver]],'Lookup Values'!$W$1:$X$3,2,FALSE),"0")</f>
        <v>0</v>
      </c>
      <c r="CQ183" s="127" t="str">
        <f>IFERROR(VLOOKUP(Table22[[#This Row],[CP / CIN]],'Lookup Values'!$Y$1:$Z$3,2,FALSE),"0")</f>
        <v>0</v>
      </c>
      <c r="CR183" s="127" t="str">
        <f>IFERROR(VLOOKUP(Table22[[#This Row],[Early Help Referral]],'Lookup Values'!$Y$1:$Z$3,2,FALSE),"0")</f>
        <v>0</v>
      </c>
      <c r="CS183" s="127" t="str">
        <f>IFERROR(VLOOKUP(Table22[[#This Row],[Social Worker]],'Lookup Values'!$Y$1:$Z$3,2,FALSE),"0")</f>
        <v>0</v>
      </c>
      <c r="CT183" s="127" t="str">
        <f>IFERROR(VLOOKUP(Table22[[#This Row],[Exclusion]],'Lookup Values'!$AE$1:$AF$5,2,FALSE),"0")</f>
        <v>0</v>
      </c>
      <c r="CU183" s="127" t="str">
        <f>IFERROR(VLOOKUP(Table22[[#This Row],[Attendance / Absence (&lt;90% PA / &lt;50% SA)]],'Lookup Values'!$AG$1:$AH$4,2,FALSE),"0")</f>
        <v>0</v>
      </c>
      <c r="CV183" s="127" t="str">
        <f>IFERROR(VLOOKUP(Table22[[#This Row],[Multiple School Moves (3+)]],'Lookup Values'!$AI$1:$AJ$3,2,FALSE),"0")</f>
        <v>0</v>
      </c>
      <c r="CW183" s="127" t="str">
        <f>IFERROR(VLOOKUP(Table22[[#This Row],[Pregnancy]],'Lookup Values'!$AK$1:$AL$3,2,FALSE),"0")</f>
        <v>0</v>
      </c>
      <c r="CX183" s="127" t="str">
        <f>IFERROR(VLOOKUP(Table22[[#This Row],[Young Parent]],'Lookup Values'!$AM$1:$AN$3,2,FALSE),"0")</f>
        <v>0</v>
      </c>
      <c r="CY183" s="127" t="str">
        <f>IFERROR(VLOOKUP(Table22[[#This Row],[Young Carer]],'Lookup Values'!$AO$1:$AP$3,2,FALSE),"0")</f>
        <v>0</v>
      </c>
      <c r="CZ183" s="127" t="str">
        <f>IFERROR(VLOOKUP(Table22[[#This Row],[CAMHS Involvement]],'Lookup Values'!$AQ$1:$AR$3,2,FALSE),"0")</f>
        <v>0</v>
      </c>
      <c r="DA183" s="127" t="str">
        <f>IFERROR(VLOOKUP(Table22[[#This Row],[Health Condition]],'Lookup Values'!$AS$1:$AT$3,2,FALSE),"0")</f>
        <v>0</v>
      </c>
      <c r="DB183" s="127" t="str">
        <f>IFERROR(VLOOKUP(Table22[[#This Row],[Substance Misuse ]],'Lookup Values'!$AU$1:$AV$3,2,FALSE),"0")</f>
        <v>0</v>
      </c>
      <c r="DC183" s="127" t="str">
        <f>IFERROR(VLOOKUP(Table22[[#This Row],[YOT supervision]],'Lookup Values'!$AW$1:$AX$3,2,FALSE),"0")</f>
        <v>0</v>
      </c>
      <c r="DD183" s="127" t="str">
        <f>IFERROR(VLOOKUP(Table22[[#This Row],[Previous YOT supervision]],'Lookup Values'!$AY$1:$AZ$3,2,FALSE),"0")</f>
        <v>0</v>
      </c>
      <c r="DE183" s="127" t="str">
        <f>IFERROR(VLOOKUP(Table22[[#This Row],[Custody]],'Lookup Values'!$BA$1:$BB$3,2,FALSE),"0")</f>
        <v>0</v>
      </c>
      <c r="DF183" s="127" t="str">
        <f>IFERROR(VLOOKUP(Table22[[#This Row],[KS2 Eng &amp; Maths Ability Profile HAP/MAP/LAP]],'Lookup Values'!$BC$1:$BD$4,2,FALSE),"0")</f>
        <v>0</v>
      </c>
      <c r="DG183" s="127" t="str">
        <f>IFERROR(VLOOKUP(Table22[[#This Row],[Intended Post 16 Destination]],'Lookup Values'!$BG$1:$BH$12,2,FALSE),"0")</f>
        <v>0</v>
      </c>
      <c r="DH183" s="127" t="str">
        <f>IFERROR(VLOOKUP(Table22[[#This Row],[Application submitted (Y/N or number of applications)]],'Lookup Values'!$BI$1:$BJ$3,2,FALSE),"0")</f>
        <v>0</v>
      </c>
      <c r="DI183" s="127" t="str">
        <f>IFERROR(VLOOKUP(Table22[[#This Row],[Provider Name]],'Lookup Values'!$BK$1:$BL$3,2,FALSE),"0")</f>
        <v>0</v>
      </c>
      <c r="DJ183" s="112"/>
      <c r="DK183" s="127" t="str">
        <f>IFERROR(VLOOKUP(Table22[[#This Row],[Offer received (Y/N)]],'Lookup Values'!$BM$1:$BN$3,2,FALSE),"0")</f>
        <v>0</v>
      </c>
      <c r="DL183" s="127" t="str">
        <f>IFERROR(VLOOKUP(Table22[[#This Row],[Poor Behaviour / Attitude / Motivation]],'Lookup Values'!$BO$1:$BP$4,2,FALSE),"0")</f>
        <v>0</v>
      </c>
      <c r="DM183" s="127" t="str">
        <f>IFERROR(VLOOKUP(Table22[[#This Row],[Other known risk factors (1)]],'Lookup Values'!$BQ$1:$BR$10,2,FALSE),"0")</f>
        <v>0</v>
      </c>
      <c r="DN183" s="128" t="str">
        <f>IFERROR(VLOOKUP(Table22[[#This Row],[Other known risk factors (2)]],'Lookup Values'!$BQ$1:$BR$10,2,FALSE),"0")</f>
        <v>0</v>
      </c>
      <c r="DO183" s="127">
        <f>SUM(Table35[[#This Row],[Gender Score]:[Other known risk factors (2) Score]])</f>
        <v>0</v>
      </c>
      <c r="DP183" s="131" t="str">
        <f>CONCATENATE(Table22[[#This Row],[Generated RONI]],Table22[[#This Row],[School RONI]])</f>
        <v>Very Low</v>
      </c>
      <c r="DQ183" s="106"/>
      <c r="DR183" s="106"/>
      <c r="DS183" s="106"/>
      <c r="DT183" s="106"/>
      <c r="DU183" s="106"/>
      <c r="DV183" s="106"/>
      <c r="DW183" s="106"/>
      <c r="DX183" s="106"/>
      <c r="DY183" s="106"/>
      <c r="DZ183" s="106"/>
      <c r="EA183" s="106"/>
      <c r="EB183" s="106"/>
      <c r="EC183" s="106"/>
      <c r="ED183" s="106"/>
      <c r="EE183" s="106"/>
      <c r="EF183" s="106"/>
      <c r="EG183" s="106"/>
    </row>
    <row r="184" spans="1:137" ht="13" x14ac:dyDescent="0.3">
      <c r="A184" s="118"/>
      <c r="B184" s="126"/>
      <c r="C184" s="119"/>
      <c r="D184" s="119"/>
      <c r="E184" s="119"/>
      <c r="F184" s="119"/>
      <c r="G184" s="119"/>
      <c r="H184" s="120"/>
      <c r="I184" s="101"/>
      <c r="J184" s="121"/>
      <c r="K184" s="101"/>
      <c r="L184" s="101"/>
      <c r="M184" s="121"/>
      <c r="N184" s="120"/>
      <c r="O184" s="121"/>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3"/>
      <c r="AS184" s="123"/>
      <c r="AT184" s="123"/>
      <c r="AU184" s="139" t="str">
        <f>VLOOKUP(Table35[[#This Row],[Risk Rating Score]],'Lookup Values'!$BS$1:$BT$34,2)</f>
        <v>Very Low</v>
      </c>
      <c r="AV184" s="101"/>
      <c r="AW184" s="139" t="str">
        <f>IFERROR(VLOOKUP(Table35[[#This Row],[RONI Match]],'Lookup Values'!$BU$2:$BV$26,2,FALSE),"")</f>
        <v/>
      </c>
      <c r="AX184" s="124"/>
      <c r="AY184" s="101"/>
      <c r="AZ184" s="123"/>
      <c r="BA184" s="119"/>
      <c r="BB184" s="119"/>
      <c r="BC184" s="119"/>
      <c r="BD184" s="119"/>
      <c r="BE184" s="119"/>
      <c r="BF184" s="119"/>
      <c r="BG184" s="119"/>
      <c r="BH184" s="119"/>
      <c r="BI184" s="122"/>
      <c r="BJ184" s="121"/>
      <c r="BK184" s="121"/>
      <c r="BL184" s="122"/>
      <c r="BM184" s="123"/>
      <c r="BN184" s="106"/>
      <c r="BO184" s="106"/>
      <c r="BP184" s="106"/>
      <c r="BQ184" s="106"/>
      <c r="BR184" s="106"/>
      <c r="BS184" s="106"/>
      <c r="BT184" s="106"/>
      <c r="BU184" s="106"/>
      <c r="BV184" s="106"/>
      <c r="BW184" s="106"/>
      <c r="BX184" s="106"/>
      <c r="BY184" s="106"/>
      <c r="BZ184" s="106"/>
      <c r="CA184" s="106"/>
      <c r="CB184" s="106"/>
      <c r="CC184" s="127" t="str">
        <f>IFERROR(VLOOKUP(Table22[[#This Row],[Gender]],'Lookup Values'!$A$1:$B$5,2,FALSE),"0")</f>
        <v>0</v>
      </c>
      <c r="CD184" s="112"/>
      <c r="CE184" s="127" t="str">
        <f>IFERROR(VLOOKUP(Table22[[#This Row],[Year Group]],'Lookup Values'!$C$1:$D$9,2,FALSE),"0")</f>
        <v>0</v>
      </c>
      <c r="CF184" s="127" t="str">
        <f>IFERROR(VLOOKUP(Table22[[#This Row],[School]],'Lookup Values'!$E$1:$E$22,2,FALSE),"0")</f>
        <v>0</v>
      </c>
      <c r="CG184" s="127" t="str">
        <f>IFERROR(VLOOKUP(Table22[[#This Row],[Attending PRU / AP]],'Lookup Values'!$G$1:$H$3,2,FALSE),"0")</f>
        <v>0</v>
      </c>
      <c r="CH184" s="127" t="str">
        <f>IFERROR(VLOOKUP(Table22[[#This Row],[EHE]],'Lookup Values'!$I$1:$J$3,2,FALSE),"0")</f>
        <v>0</v>
      </c>
      <c r="CI184" s="127" t="str">
        <f>IFERROR(VLOOKUP(Table22[[#This Row],[CME]],'Lookup Values'!$K$1:$L$3,2,FALSE),"0")</f>
        <v>0</v>
      </c>
      <c r="CJ184" s="129" t="str">
        <f>IFERROR(VLOOKUP(Table22[[#This Row],[Ethnicity]],'Ethnicity codes'!$H$1:$J$101,3,FALSE),"")</f>
        <v/>
      </c>
      <c r="CK184" s="127" t="str">
        <f>IFERROR(VLOOKUP(Table35[[#This Row],[Ethnicity2]],'Lookup Values'!$M$1:$N$23,2,FALSE),"0")</f>
        <v>0</v>
      </c>
      <c r="CL184" s="127" t="str">
        <f>IFERROR(VLOOKUP(Table35[[#This Row],[Ethnicity2]],'Lookup Values'!$O$1:$P$3,2,FALSE),"0")</f>
        <v>0</v>
      </c>
      <c r="CM184" s="127" t="str">
        <f>IFERROR(VLOOKUP(Table22[[#This Row],[EAL]],'Lookup Values'!$Q$1:$R$3,2,FALSE),"0")</f>
        <v>0</v>
      </c>
      <c r="CN184" s="127" t="str">
        <f>IFERROR(VLOOKUP(Table22[[#This Row],[SEND]],'Lookup Values'!$S$1:$T$6,2,FALSE),"0")</f>
        <v>0</v>
      </c>
      <c r="CO184" s="127" t="str">
        <f>IFERROR(VLOOKUP(Table22[[#This Row],[Pupil Premium]],'Lookup Values'!$U$1:$V$3,2,FALSE),"0")</f>
        <v>0</v>
      </c>
      <c r="CP184" s="127" t="str">
        <f>IFERROR(VLOOKUP(Table22[[#This Row],[LAC / Care Leaver]],'Lookup Values'!$W$1:$X$3,2,FALSE),"0")</f>
        <v>0</v>
      </c>
      <c r="CQ184" s="127" t="str">
        <f>IFERROR(VLOOKUP(Table22[[#This Row],[CP / CIN]],'Lookup Values'!$Y$1:$Z$3,2,FALSE),"0")</f>
        <v>0</v>
      </c>
      <c r="CR184" s="127" t="str">
        <f>IFERROR(VLOOKUP(Table22[[#This Row],[Early Help Referral]],'Lookup Values'!$Y$1:$Z$3,2,FALSE),"0")</f>
        <v>0</v>
      </c>
      <c r="CS184" s="127" t="str">
        <f>IFERROR(VLOOKUP(Table22[[#This Row],[Social Worker]],'Lookup Values'!$Y$1:$Z$3,2,FALSE),"0")</f>
        <v>0</v>
      </c>
      <c r="CT184" s="127" t="str">
        <f>IFERROR(VLOOKUP(Table22[[#This Row],[Exclusion]],'Lookup Values'!$AE$1:$AF$5,2,FALSE),"0")</f>
        <v>0</v>
      </c>
      <c r="CU184" s="127" t="str">
        <f>IFERROR(VLOOKUP(Table22[[#This Row],[Attendance / Absence (&lt;90% PA / &lt;50% SA)]],'Lookup Values'!$AG$1:$AH$4,2,FALSE),"0")</f>
        <v>0</v>
      </c>
      <c r="CV184" s="127" t="str">
        <f>IFERROR(VLOOKUP(Table22[[#This Row],[Multiple School Moves (3+)]],'Lookup Values'!$AI$1:$AJ$3,2,FALSE),"0")</f>
        <v>0</v>
      </c>
      <c r="CW184" s="127" t="str">
        <f>IFERROR(VLOOKUP(Table22[[#This Row],[Pregnancy]],'Lookup Values'!$AK$1:$AL$3,2,FALSE),"0")</f>
        <v>0</v>
      </c>
      <c r="CX184" s="127" t="str">
        <f>IFERROR(VLOOKUP(Table22[[#This Row],[Young Parent]],'Lookup Values'!$AM$1:$AN$3,2,FALSE),"0")</f>
        <v>0</v>
      </c>
      <c r="CY184" s="127" t="str">
        <f>IFERROR(VLOOKUP(Table22[[#This Row],[Young Carer]],'Lookup Values'!$AO$1:$AP$3,2,FALSE),"0")</f>
        <v>0</v>
      </c>
      <c r="CZ184" s="127" t="str">
        <f>IFERROR(VLOOKUP(Table22[[#This Row],[CAMHS Involvement]],'Lookup Values'!$AQ$1:$AR$3,2,FALSE),"0")</f>
        <v>0</v>
      </c>
      <c r="DA184" s="127" t="str">
        <f>IFERROR(VLOOKUP(Table22[[#This Row],[Health Condition]],'Lookup Values'!$AS$1:$AT$3,2,FALSE),"0")</f>
        <v>0</v>
      </c>
      <c r="DB184" s="127" t="str">
        <f>IFERROR(VLOOKUP(Table22[[#This Row],[Substance Misuse ]],'Lookup Values'!$AU$1:$AV$3,2,FALSE),"0")</f>
        <v>0</v>
      </c>
      <c r="DC184" s="127" t="str">
        <f>IFERROR(VLOOKUP(Table22[[#This Row],[YOT supervision]],'Lookup Values'!$AW$1:$AX$3,2,FALSE),"0")</f>
        <v>0</v>
      </c>
      <c r="DD184" s="127" t="str">
        <f>IFERROR(VLOOKUP(Table22[[#This Row],[Previous YOT supervision]],'Lookup Values'!$AY$1:$AZ$3,2,FALSE),"0")</f>
        <v>0</v>
      </c>
      <c r="DE184" s="127" t="str">
        <f>IFERROR(VLOOKUP(Table22[[#This Row],[Custody]],'Lookup Values'!$BA$1:$BB$3,2,FALSE),"0")</f>
        <v>0</v>
      </c>
      <c r="DF184" s="127" t="str">
        <f>IFERROR(VLOOKUP(Table22[[#This Row],[KS2 Eng &amp; Maths Ability Profile HAP/MAP/LAP]],'Lookup Values'!$BC$1:$BD$4,2,FALSE),"0")</f>
        <v>0</v>
      </c>
      <c r="DG184" s="127" t="str">
        <f>IFERROR(VLOOKUP(Table22[[#This Row],[Intended Post 16 Destination]],'Lookup Values'!$BG$1:$BH$12,2,FALSE),"0")</f>
        <v>0</v>
      </c>
      <c r="DH184" s="127" t="str">
        <f>IFERROR(VLOOKUP(Table22[[#This Row],[Application submitted (Y/N or number of applications)]],'Lookup Values'!$BI$1:$BJ$3,2,FALSE),"0")</f>
        <v>0</v>
      </c>
      <c r="DI184" s="127" t="str">
        <f>IFERROR(VLOOKUP(Table22[[#This Row],[Provider Name]],'Lookup Values'!$BK$1:$BL$3,2,FALSE),"0")</f>
        <v>0</v>
      </c>
      <c r="DJ184" s="112"/>
      <c r="DK184" s="127" t="str">
        <f>IFERROR(VLOOKUP(Table22[[#This Row],[Offer received (Y/N)]],'Lookup Values'!$BM$1:$BN$3,2,FALSE),"0")</f>
        <v>0</v>
      </c>
      <c r="DL184" s="127" t="str">
        <f>IFERROR(VLOOKUP(Table22[[#This Row],[Poor Behaviour / Attitude / Motivation]],'Lookup Values'!$BO$1:$BP$4,2,FALSE),"0")</f>
        <v>0</v>
      </c>
      <c r="DM184" s="127" t="str">
        <f>IFERROR(VLOOKUP(Table22[[#This Row],[Other known risk factors (1)]],'Lookup Values'!$BQ$1:$BR$10,2,FALSE),"0")</f>
        <v>0</v>
      </c>
      <c r="DN184" s="128" t="str">
        <f>IFERROR(VLOOKUP(Table22[[#This Row],[Other known risk factors (2)]],'Lookup Values'!$BQ$1:$BR$10,2,FALSE),"0")</f>
        <v>0</v>
      </c>
      <c r="DO184" s="127">
        <f>SUM(Table35[[#This Row],[Gender Score]:[Other known risk factors (2) Score]])</f>
        <v>0</v>
      </c>
      <c r="DP184" s="131" t="str">
        <f>CONCATENATE(Table22[[#This Row],[Generated RONI]],Table22[[#This Row],[School RONI]])</f>
        <v>Very Low</v>
      </c>
      <c r="DQ184" s="106"/>
      <c r="DR184" s="106"/>
      <c r="DS184" s="106"/>
      <c r="DT184" s="106"/>
      <c r="DU184" s="106"/>
      <c r="DV184" s="106"/>
      <c r="DW184" s="106"/>
      <c r="DX184" s="106"/>
      <c r="DY184" s="106"/>
      <c r="DZ184" s="106"/>
      <c r="EA184" s="106"/>
      <c r="EB184" s="106"/>
      <c r="EC184" s="106"/>
      <c r="ED184" s="106"/>
      <c r="EE184" s="106"/>
      <c r="EF184" s="106"/>
      <c r="EG184" s="106"/>
    </row>
    <row r="185" spans="1:137" ht="13" x14ac:dyDescent="0.3">
      <c r="A185" s="118"/>
      <c r="B185" s="126"/>
      <c r="C185" s="119"/>
      <c r="D185" s="119"/>
      <c r="E185" s="119"/>
      <c r="F185" s="119"/>
      <c r="G185" s="119"/>
      <c r="H185" s="120"/>
      <c r="I185" s="101"/>
      <c r="J185" s="121"/>
      <c r="K185" s="101"/>
      <c r="L185" s="101"/>
      <c r="M185" s="121"/>
      <c r="N185" s="120"/>
      <c r="O185" s="121"/>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3"/>
      <c r="AS185" s="123"/>
      <c r="AT185" s="123"/>
      <c r="AU185" s="139" t="str">
        <f>VLOOKUP(Table35[[#This Row],[Risk Rating Score]],'Lookup Values'!$BS$1:$BT$34,2)</f>
        <v>Very Low</v>
      </c>
      <c r="AV185" s="101"/>
      <c r="AW185" s="139" t="str">
        <f>IFERROR(VLOOKUP(Table35[[#This Row],[RONI Match]],'Lookup Values'!$BU$2:$BV$26,2,FALSE),"")</f>
        <v/>
      </c>
      <c r="AX185" s="124"/>
      <c r="AY185" s="101"/>
      <c r="AZ185" s="123"/>
      <c r="BA185" s="119"/>
      <c r="BB185" s="119"/>
      <c r="BC185" s="119"/>
      <c r="BD185" s="119"/>
      <c r="BE185" s="119"/>
      <c r="BF185" s="119"/>
      <c r="BG185" s="119"/>
      <c r="BH185" s="119"/>
      <c r="BI185" s="122"/>
      <c r="BJ185" s="121"/>
      <c r="BK185" s="121"/>
      <c r="BL185" s="122"/>
      <c r="BM185" s="123"/>
      <c r="BN185" s="106"/>
      <c r="BO185" s="106"/>
      <c r="BP185" s="106"/>
      <c r="BQ185" s="106"/>
      <c r="BR185" s="106"/>
      <c r="BS185" s="106"/>
      <c r="BT185" s="106"/>
      <c r="BU185" s="106"/>
      <c r="BV185" s="106"/>
      <c r="BW185" s="106"/>
      <c r="BX185" s="106"/>
      <c r="BY185" s="106"/>
      <c r="BZ185" s="106"/>
      <c r="CA185" s="106"/>
      <c r="CB185" s="106"/>
      <c r="CC185" s="127" t="str">
        <f>IFERROR(VLOOKUP(Table22[[#This Row],[Gender]],'Lookup Values'!$A$1:$B$5,2,FALSE),"0")</f>
        <v>0</v>
      </c>
      <c r="CD185" s="112"/>
      <c r="CE185" s="127" t="str">
        <f>IFERROR(VLOOKUP(Table22[[#This Row],[Year Group]],'Lookup Values'!$C$1:$D$9,2,FALSE),"0")</f>
        <v>0</v>
      </c>
      <c r="CF185" s="127" t="str">
        <f>IFERROR(VLOOKUP(Table22[[#This Row],[School]],'Lookup Values'!$E$1:$E$22,2,FALSE),"0")</f>
        <v>0</v>
      </c>
      <c r="CG185" s="127" t="str">
        <f>IFERROR(VLOOKUP(Table22[[#This Row],[Attending PRU / AP]],'Lookup Values'!$G$1:$H$3,2,FALSE),"0")</f>
        <v>0</v>
      </c>
      <c r="CH185" s="127" t="str">
        <f>IFERROR(VLOOKUP(Table22[[#This Row],[EHE]],'Lookup Values'!$I$1:$J$3,2,FALSE),"0")</f>
        <v>0</v>
      </c>
      <c r="CI185" s="127" t="str">
        <f>IFERROR(VLOOKUP(Table22[[#This Row],[CME]],'Lookup Values'!$K$1:$L$3,2,FALSE),"0")</f>
        <v>0</v>
      </c>
      <c r="CJ185" s="129" t="str">
        <f>IFERROR(VLOOKUP(Table22[[#This Row],[Ethnicity]],'Ethnicity codes'!$H$1:$J$101,3,FALSE),"")</f>
        <v/>
      </c>
      <c r="CK185" s="127" t="str">
        <f>IFERROR(VLOOKUP(Table35[[#This Row],[Ethnicity2]],'Lookup Values'!$M$1:$N$23,2,FALSE),"0")</f>
        <v>0</v>
      </c>
      <c r="CL185" s="127" t="str">
        <f>IFERROR(VLOOKUP(Table35[[#This Row],[Ethnicity2]],'Lookup Values'!$O$1:$P$3,2,FALSE),"0")</f>
        <v>0</v>
      </c>
      <c r="CM185" s="127" t="str">
        <f>IFERROR(VLOOKUP(Table22[[#This Row],[EAL]],'Lookup Values'!$Q$1:$R$3,2,FALSE),"0")</f>
        <v>0</v>
      </c>
      <c r="CN185" s="127" t="str">
        <f>IFERROR(VLOOKUP(Table22[[#This Row],[SEND]],'Lookup Values'!$S$1:$T$6,2,FALSE),"0")</f>
        <v>0</v>
      </c>
      <c r="CO185" s="127" t="str">
        <f>IFERROR(VLOOKUP(Table22[[#This Row],[Pupil Premium]],'Lookup Values'!$U$1:$V$3,2,FALSE),"0")</f>
        <v>0</v>
      </c>
      <c r="CP185" s="127" t="str">
        <f>IFERROR(VLOOKUP(Table22[[#This Row],[LAC / Care Leaver]],'Lookup Values'!$W$1:$X$3,2,FALSE),"0")</f>
        <v>0</v>
      </c>
      <c r="CQ185" s="127" t="str">
        <f>IFERROR(VLOOKUP(Table22[[#This Row],[CP / CIN]],'Lookup Values'!$Y$1:$Z$3,2,FALSE),"0")</f>
        <v>0</v>
      </c>
      <c r="CR185" s="127" t="str">
        <f>IFERROR(VLOOKUP(Table22[[#This Row],[Early Help Referral]],'Lookup Values'!$Y$1:$Z$3,2,FALSE),"0")</f>
        <v>0</v>
      </c>
      <c r="CS185" s="127" t="str">
        <f>IFERROR(VLOOKUP(Table22[[#This Row],[Social Worker]],'Lookup Values'!$Y$1:$Z$3,2,FALSE),"0")</f>
        <v>0</v>
      </c>
      <c r="CT185" s="127" t="str">
        <f>IFERROR(VLOOKUP(Table22[[#This Row],[Exclusion]],'Lookup Values'!$AE$1:$AF$5,2,FALSE),"0")</f>
        <v>0</v>
      </c>
      <c r="CU185" s="127" t="str">
        <f>IFERROR(VLOOKUP(Table22[[#This Row],[Attendance / Absence (&lt;90% PA / &lt;50% SA)]],'Lookup Values'!$AG$1:$AH$4,2,FALSE),"0")</f>
        <v>0</v>
      </c>
      <c r="CV185" s="127" t="str">
        <f>IFERROR(VLOOKUP(Table22[[#This Row],[Multiple School Moves (3+)]],'Lookup Values'!$AI$1:$AJ$3,2,FALSE),"0")</f>
        <v>0</v>
      </c>
      <c r="CW185" s="127" t="str">
        <f>IFERROR(VLOOKUP(Table22[[#This Row],[Pregnancy]],'Lookup Values'!$AK$1:$AL$3,2,FALSE),"0")</f>
        <v>0</v>
      </c>
      <c r="CX185" s="127" t="str">
        <f>IFERROR(VLOOKUP(Table22[[#This Row],[Young Parent]],'Lookup Values'!$AM$1:$AN$3,2,FALSE),"0")</f>
        <v>0</v>
      </c>
      <c r="CY185" s="127" t="str">
        <f>IFERROR(VLOOKUP(Table22[[#This Row],[Young Carer]],'Lookup Values'!$AO$1:$AP$3,2,FALSE),"0")</f>
        <v>0</v>
      </c>
      <c r="CZ185" s="127" t="str">
        <f>IFERROR(VLOOKUP(Table22[[#This Row],[CAMHS Involvement]],'Lookup Values'!$AQ$1:$AR$3,2,FALSE),"0")</f>
        <v>0</v>
      </c>
      <c r="DA185" s="127" t="str">
        <f>IFERROR(VLOOKUP(Table22[[#This Row],[Health Condition]],'Lookup Values'!$AS$1:$AT$3,2,FALSE),"0")</f>
        <v>0</v>
      </c>
      <c r="DB185" s="127" t="str">
        <f>IFERROR(VLOOKUP(Table22[[#This Row],[Substance Misuse ]],'Lookup Values'!$AU$1:$AV$3,2,FALSE),"0")</f>
        <v>0</v>
      </c>
      <c r="DC185" s="127" t="str">
        <f>IFERROR(VLOOKUP(Table22[[#This Row],[YOT supervision]],'Lookup Values'!$AW$1:$AX$3,2,FALSE),"0")</f>
        <v>0</v>
      </c>
      <c r="DD185" s="127" t="str">
        <f>IFERROR(VLOOKUP(Table22[[#This Row],[Previous YOT supervision]],'Lookup Values'!$AY$1:$AZ$3,2,FALSE),"0")</f>
        <v>0</v>
      </c>
      <c r="DE185" s="127" t="str">
        <f>IFERROR(VLOOKUP(Table22[[#This Row],[Custody]],'Lookup Values'!$BA$1:$BB$3,2,FALSE),"0")</f>
        <v>0</v>
      </c>
      <c r="DF185" s="127" t="str">
        <f>IFERROR(VLOOKUP(Table22[[#This Row],[KS2 Eng &amp; Maths Ability Profile HAP/MAP/LAP]],'Lookup Values'!$BC$1:$BD$4,2,FALSE),"0")</f>
        <v>0</v>
      </c>
      <c r="DG185" s="127" t="str">
        <f>IFERROR(VLOOKUP(Table22[[#This Row],[Intended Post 16 Destination]],'Lookup Values'!$BG$1:$BH$12,2,FALSE),"0")</f>
        <v>0</v>
      </c>
      <c r="DH185" s="127" t="str">
        <f>IFERROR(VLOOKUP(Table22[[#This Row],[Application submitted (Y/N or number of applications)]],'Lookup Values'!$BI$1:$BJ$3,2,FALSE),"0")</f>
        <v>0</v>
      </c>
      <c r="DI185" s="127" t="str">
        <f>IFERROR(VLOOKUP(Table22[[#This Row],[Provider Name]],'Lookup Values'!$BK$1:$BL$3,2,FALSE),"0")</f>
        <v>0</v>
      </c>
      <c r="DJ185" s="112"/>
      <c r="DK185" s="127" t="str">
        <f>IFERROR(VLOOKUP(Table22[[#This Row],[Offer received (Y/N)]],'Lookup Values'!$BM$1:$BN$3,2,FALSE),"0")</f>
        <v>0</v>
      </c>
      <c r="DL185" s="127" t="str">
        <f>IFERROR(VLOOKUP(Table22[[#This Row],[Poor Behaviour / Attitude / Motivation]],'Lookup Values'!$BO$1:$BP$4,2,FALSE),"0")</f>
        <v>0</v>
      </c>
      <c r="DM185" s="127" t="str">
        <f>IFERROR(VLOOKUP(Table22[[#This Row],[Other known risk factors (1)]],'Lookup Values'!$BQ$1:$BR$10,2,FALSE),"0")</f>
        <v>0</v>
      </c>
      <c r="DN185" s="128" t="str">
        <f>IFERROR(VLOOKUP(Table22[[#This Row],[Other known risk factors (2)]],'Lookup Values'!$BQ$1:$BR$10,2,FALSE),"0")</f>
        <v>0</v>
      </c>
      <c r="DO185" s="127">
        <f>SUM(Table35[[#This Row],[Gender Score]:[Other known risk factors (2) Score]])</f>
        <v>0</v>
      </c>
      <c r="DP185" s="131" t="str">
        <f>CONCATENATE(Table22[[#This Row],[Generated RONI]],Table22[[#This Row],[School RONI]])</f>
        <v>Very Low</v>
      </c>
      <c r="DQ185" s="106"/>
      <c r="DR185" s="106"/>
      <c r="DS185" s="106"/>
      <c r="DT185" s="106"/>
      <c r="DU185" s="106"/>
      <c r="DV185" s="106"/>
      <c r="DW185" s="106"/>
      <c r="DX185" s="106"/>
      <c r="DY185" s="106"/>
      <c r="DZ185" s="106"/>
      <c r="EA185" s="106"/>
      <c r="EB185" s="106"/>
      <c r="EC185" s="106"/>
      <c r="ED185" s="106"/>
      <c r="EE185" s="106"/>
      <c r="EF185" s="106"/>
      <c r="EG185" s="106"/>
    </row>
    <row r="186" spans="1:137" ht="13" x14ac:dyDescent="0.3">
      <c r="A186" s="118"/>
      <c r="B186" s="126"/>
      <c r="C186" s="119"/>
      <c r="D186" s="119"/>
      <c r="E186" s="119"/>
      <c r="F186" s="119"/>
      <c r="G186" s="119"/>
      <c r="H186" s="120"/>
      <c r="I186" s="101"/>
      <c r="J186" s="121"/>
      <c r="K186" s="101"/>
      <c r="L186" s="101"/>
      <c r="M186" s="121"/>
      <c r="N186" s="120"/>
      <c r="O186" s="121"/>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3"/>
      <c r="AS186" s="123"/>
      <c r="AT186" s="123"/>
      <c r="AU186" s="139" t="str">
        <f>VLOOKUP(Table35[[#This Row],[Risk Rating Score]],'Lookup Values'!$BS$1:$BT$34,2)</f>
        <v>Very Low</v>
      </c>
      <c r="AV186" s="101"/>
      <c r="AW186" s="139" t="str">
        <f>IFERROR(VLOOKUP(Table35[[#This Row],[RONI Match]],'Lookup Values'!$BU$2:$BV$26,2,FALSE),"")</f>
        <v/>
      </c>
      <c r="AX186" s="124"/>
      <c r="AY186" s="101"/>
      <c r="AZ186" s="123"/>
      <c r="BA186" s="119"/>
      <c r="BB186" s="119"/>
      <c r="BC186" s="119"/>
      <c r="BD186" s="119"/>
      <c r="BE186" s="119"/>
      <c r="BF186" s="119"/>
      <c r="BG186" s="119"/>
      <c r="BH186" s="119"/>
      <c r="BI186" s="122"/>
      <c r="BJ186" s="121"/>
      <c r="BK186" s="121"/>
      <c r="BL186" s="122"/>
      <c r="BM186" s="123"/>
      <c r="BN186" s="106"/>
      <c r="BO186" s="106"/>
      <c r="BP186" s="106"/>
      <c r="BQ186" s="106"/>
      <c r="BR186" s="106"/>
      <c r="BS186" s="106"/>
      <c r="BT186" s="106"/>
      <c r="BU186" s="106"/>
      <c r="BV186" s="106"/>
      <c r="BW186" s="106"/>
      <c r="BX186" s="106"/>
      <c r="BY186" s="106"/>
      <c r="BZ186" s="106"/>
      <c r="CA186" s="106"/>
      <c r="CB186" s="106"/>
      <c r="CC186" s="127" t="str">
        <f>IFERROR(VLOOKUP(Table22[[#This Row],[Gender]],'Lookup Values'!$A$1:$B$5,2,FALSE),"0")</f>
        <v>0</v>
      </c>
      <c r="CD186" s="112"/>
      <c r="CE186" s="127" t="str">
        <f>IFERROR(VLOOKUP(Table22[[#This Row],[Year Group]],'Lookup Values'!$C$1:$D$9,2,FALSE),"0")</f>
        <v>0</v>
      </c>
      <c r="CF186" s="127" t="str">
        <f>IFERROR(VLOOKUP(Table22[[#This Row],[School]],'Lookup Values'!$E$1:$E$22,2,FALSE),"0")</f>
        <v>0</v>
      </c>
      <c r="CG186" s="127" t="str">
        <f>IFERROR(VLOOKUP(Table22[[#This Row],[Attending PRU / AP]],'Lookup Values'!$G$1:$H$3,2,FALSE),"0")</f>
        <v>0</v>
      </c>
      <c r="CH186" s="127" t="str">
        <f>IFERROR(VLOOKUP(Table22[[#This Row],[EHE]],'Lookup Values'!$I$1:$J$3,2,FALSE),"0")</f>
        <v>0</v>
      </c>
      <c r="CI186" s="127" t="str">
        <f>IFERROR(VLOOKUP(Table22[[#This Row],[CME]],'Lookup Values'!$K$1:$L$3,2,FALSE),"0")</f>
        <v>0</v>
      </c>
      <c r="CJ186" s="129" t="str">
        <f>IFERROR(VLOOKUP(Table22[[#This Row],[Ethnicity]],'Ethnicity codes'!$H$1:$J$101,3,FALSE),"")</f>
        <v/>
      </c>
      <c r="CK186" s="127" t="str">
        <f>IFERROR(VLOOKUP(Table35[[#This Row],[Ethnicity2]],'Lookup Values'!$M$1:$N$23,2,FALSE),"0")</f>
        <v>0</v>
      </c>
      <c r="CL186" s="127" t="str">
        <f>IFERROR(VLOOKUP(Table35[[#This Row],[Ethnicity2]],'Lookup Values'!$O$1:$P$3,2,FALSE),"0")</f>
        <v>0</v>
      </c>
      <c r="CM186" s="127" t="str">
        <f>IFERROR(VLOOKUP(Table22[[#This Row],[EAL]],'Lookup Values'!$Q$1:$R$3,2,FALSE),"0")</f>
        <v>0</v>
      </c>
      <c r="CN186" s="127" t="str">
        <f>IFERROR(VLOOKUP(Table22[[#This Row],[SEND]],'Lookup Values'!$S$1:$T$6,2,FALSE),"0")</f>
        <v>0</v>
      </c>
      <c r="CO186" s="127" t="str">
        <f>IFERROR(VLOOKUP(Table22[[#This Row],[Pupil Premium]],'Lookup Values'!$U$1:$V$3,2,FALSE),"0")</f>
        <v>0</v>
      </c>
      <c r="CP186" s="127" t="str">
        <f>IFERROR(VLOOKUP(Table22[[#This Row],[LAC / Care Leaver]],'Lookup Values'!$W$1:$X$3,2,FALSE),"0")</f>
        <v>0</v>
      </c>
      <c r="CQ186" s="127" t="str">
        <f>IFERROR(VLOOKUP(Table22[[#This Row],[CP / CIN]],'Lookup Values'!$Y$1:$Z$3,2,FALSE),"0")</f>
        <v>0</v>
      </c>
      <c r="CR186" s="127" t="str">
        <f>IFERROR(VLOOKUP(Table22[[#This Row],[Early Help Referral]],'Lookup Values'!$Y$1:$Z$3,2,FALSE),"0")</f>
        <v>0</v>
      </c>
      <c r="CS186" s="127" t="str">
        <f>IFERROR(VLOOKUP(Table22[[#This Row],[Social Worker]],'Lookup Values'!$Y$1:$Z$3,2,FALSE),"0")</f>
        <v>0</v>
      </c>
      <c r="CT186" s="127" t="str">
        <f>IFERROR(VLOOKUP(Table22[[#This Row],[Exclusion]],'Lookup Values'!$AE$1:$AF$5,2,FALSE),"0")</f>
        <v>0</v>
      </c>
      <c r="CU186" s="127" t="str">
        <f>IFERROR(VLOOKUP(Table22[[#This Row],[Attendance / Absence (&lt;90% PA / &lt;50% SA)]],'Lookup Values'!$AG$1:$AH$4,2,FALSE),"0")</f>
        <v>0</v>
      </c>
      <c r="CV186" s="127" t="str">
        <f>IFERROR(VLOOKUP(Table22[[#This Row],[Multiple School Moves (3+)]],'Lookup Values'!$AI$1:$AJ$3,2,FALSE),"0")</f>
        <v>0</v>
      </c>
      <c r="CW186" s="127" t="str">
        <f>IFERROR(VLOOKUP(Table22[[#This Row],[Pregnancy]],'Lookup Values'!$AK$1:$AL$3,2,FALSE),"0")</f>
        <v>0</v>
      </c>
      <c r="CX186" s="127" t="str">
        <f>IFERROR(VLOOKUP(Table22[[#This Row],[Young Parent]],'Lookup Values'!$AM$1:$AN$3,2,FALSE),"0")</f>
        <v>0</v>
      </c>
      <c r="CY186" s="127" t="str">
        <f>IFERROR(VLOOKUP(Table22[[#This Row],[Young Carer]],'Lookup Values'!$AO$1:$AP$3,2,FALSE),"0")</f>
        <v>0</v>
      </c>
      <c r="CZ186" s="127" t="str">
        <f>IFERROR(VLOOKUP(Table22[[#This Row],[CAMHS Involvement]],'Lookup Values'!$AQ$1:$AR$3,2,FALSE),"0")</f>
        <v>0</v>
      </c>
      <c r="DA186" s="127" t="str">
        <f>IFERROR(VLOOKUP(Table22[[#This Row],[Health Condition]],'Lookup Values'!$AS$1:$AT$3,2,FALSE),"0")</f>
        <v>0</v>
      </c>
      <c r="DB186" s="127" t="str">
        <f>IFERROR(VLOOKUP(Table22[[#This Row],[Substance Misuse ]],'Lookup Values'!$AU$1:$AV$3,2,FALSE),"0")</f>
        <v>0</v>
      </c>
      <c r="DC186" s="127" t="str">
        <f>IFERROR(VLOOKUP(Table22[[#This Row],[YOT supervision]],'Lookup Values'!$AW$1:$AX$3,2,FALSE),"0")</f>
        <v>0</v>
      </c>
      <c r="DD186" s="127" t="str">
        <f>IFERROR(VLOOKUP(Table22[[#This Row],[Previous YOT supervision]],'Lookup Values'!$AY$1:$AZ$3,2,FALSE),"0")</f>
        <v>0</v>
      </c>
      <c r="DE186" s="127" t="str">
        <f>IFERROR(VLOOKUP(Table22[[#This Row],[Custody]],'Lookup Values'!$BA$1:$BB$3,2,FALSE),"0")</f>
        <v>0</v>
      </c>
      <c r="DF186" s="127" t="str">
        <f>IFERROR(VLOOKUP(Table22[[#This Row],[KS2 Eng &amp; Maths Ability Profile HAP/MAP/LAP]],'Lookup Values'!$BC$1:$BD$4,2,FALSE),"0")</f>
        <v>0</v>
      </c>
      <c r="DG186" s="127" t="str">
        <f>IFERROR(VLOOKUP(Table22[[#This Row],[Intended Post 16 Destination]],'Lookup Values'!$BG$1:$BH$12,2,FALSE),"0")</f>
        <v>0</v>
      </c>
      <c r="DH186" s="127" t="str">
        <f>IFERROR(VLOOKUP(Table22[[#This Row],[Application submitted (Y/N or number of applications)]],'Lookup Values'!$BI$1:$BJ$3,2,FALSE),"0")</f>
        <v>0</v>
      </c>
      <c r="DI186" s="127" t="str">
        <f>IFERROR(VLOOKUP(Table22[[#This Row],[Provider Name]],'Lookup Values'!$BK$1:$BL$3,2,FALSE),"0")</f>
        <v>0</v>
      </c>
      <c r="DJ186" s="112"/>
      <c r="DK186" s="127" t="str">
        <f>IFERROR(VLOOKUP(Table22[[#This Row],[Offer received (Y/N)]],'Lookup Values'!$BM$1:$BN$3,2,FALSE),"0")</f>
        <v>0</v>
      </c>
      <c r="DL186" s="127" t="str">
        <f>IFERROR(VLOOKUP(Table22[[#This Row],[Poor Behaviour / Attitude / Motivation]],'Lookup Values'!$BO$1:$BP$4,2,FALSE),"0")</f>
        <v>0</v>
      </c>
      <c r="DM186" s="127" t="str">
        <f>IFERROR(VLOOKUP(Table22[[#This Row],[Other known risk factors (1)]],'Lookup Values'!$BQ$1:$BR$10,2,FALSE),"0")</f>
        <v>0</v>
      </c>
      <c r="DN186" s="128" t="str">
        <f>IFERROR(VLOOKUP(Table22[[#This Row],[Other known risk factors (2)]],'Lookup Values'!$BQ$1:$BR$10,2,FALSE),"0")</f>
        <v>0</v>
      </c>
      <c r="DO186" s="127">
        <f>SUM(Table35[[#This Row],[Gender Score]:[Other known risk factors (2) Score]])</f>
        <v>0</v>
      </c>
      <c r="DP186" s="131" t="str">
        <f>CONCATENATE(Table22[[#This Row],[Generated RONI]],Table22[[#This Row],[School RONI]])</f>
        <v>Very Low</v>
      </c>
      <c r="DQ186" s="106"/>
      <c r="DR186" s="106"/>
      <c r="DS186" s="106"/>
      <c r="DT186" s="106"/>
      <c r="DU186" s="106"/>
      <c r="DV186" s="106"/>
      <c r="DW186" s="106"/>
      <c r="DX186" s="106"/>
      <c r="DY186" s="106"/>
      <c r="DZ186" s="106"/>
      <c r="EA186" s="106"/>
      <c r="EB186" s="106"/>
      <c r="EC186" s="106"/>
      <c r="ED186" s="106"/>
      <c r="EE186" s="106"/>
      <c r="EF186" s="106"/>
      <c r="EG186" s="106"/>
    </row>
    <row r="187" spans="1:137" ht="13" x14ac:dyDescent="0.3">
      <c r="A187" s="118"/>
      <c r="B187" s="126"/>
      <c r="C187" s="119"/>
      <c r="D187" s="119"/>
      <c r="E187" s="119"/>
      <c r="F187" s="119"/>
      <c r="G187" s="119"/>
      <c r="H187" s="120"/>
      <c r="I187" s="101"/>
      <c r="J187" s="121"/>
      <c r="K187" s="101"/>
      <c r="L187" s="101"/>
      <c r="M187" s="121"/>
      <c r="N187" s="120"/>
      <c r="O187" s="121"/>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3"/>
      <c r="AS187" s="123"/>
      <c r="AT187" s="123"/>
      <c r="AU187" s="139" t="str">
        <f>VLOOKUP(Table35[[#This Row],[Risk Rating Score]],'Lookup Values'!$BS$1:$BT$34,2)</f>
        <v>Very Low</v>
      </c>
      <c r="AV187" s="101"/>
      <c r="AW187" s="139" t="str">
        <f>IFERROR(VLOOKUP(Table35[[#This Row],[RONI Match]],'Lookup Values'!$BU$2:$BV$26,2,FALSE),"")</f>
        <v/>
      </c>
      <c r="AX187" s="124"/>
      <c r="AY187" s="101"/>
      <c r="AZ187" s="123"/>
      <c r="BA187" s="119"/>
      <c r="BB187" s="119"/>
      <c r="BC187" s="119"/>
      <c r="BD187" s="119"/>
      <c r="BE187" s="119"/>
      <c r="BF187" s="119"/>
      <c r="BG187" s="119"/>
      <c r="BH187" s="119"/>
      <c r="BI187" s="122"/>
      <c r="BJ187" s="121"/>
      <c r="BK187" s="121"/>
      <c r="BL187" s="122"/>
      <c r="BM187" s="123"/>
      <c r="BN187" s="106"/>
      <c r="BO187" s="106"/>
      <c r="BP187" s="106"/>
      <c r="BQ187" s="106"/>
      <c r="BR187" s="106"/>
      <c r="BS187" s="106"/>
      <c r="BT187" s="106"/>
      <c r="BU187" s="106"/>
      <c r="BV187" s="106"/>
      <c r="BW187" s="106"/>
      <c r="BX187" s="106"/>
      <c r="BY187" s="106"/>
      <c r="BZ187" s="106"/>
      <c r="CA187" s="106"/>
      <c r="CB187" s="106"/>
      <c r="CC187" s="127" t="str">
        <f>IFERROR(VLOOKUP(Table22[[#This Row],[Gender]],'Lookup Values'!$A$1:$B$5,2,FALSE),"0")</f>
        <v>0</v>
      </c>
      <c r="CD187" s="112"/>
      <c r="CE187" s="127" t="str">
        <f>IFERROR(VLOOKUP(Table22[[#This Row],[Year Group]],'Lookup Values'!$C$1:$D$9,2,FALSE),"0")</f>
        <v>0</v>
      </c>
      <c r="CF187" s="127" t="str">
        <f>IFERROR(VLOOKUP(Table22[[#This Row],[School]],'Lookup Values'!$E$1:$E$22,2,FALSE),"0")</f>
        <v>0</v>
      </c>
      <c r="CG187" s="127" t="str">
        <f>IFERROR(VLOOKUP(Table22[[#This Row],[Attending PRU / AP]],'Lookup Values'!$G$1:$H$3,2,FALSE),"0")</f>
        <v>0</v>
      </c>
      <c r="CH187" s="127" t="str">
        <f>IFERROR(VLOOKUP(Table22[[#This Row],[EHE]],'Lookup Values'!$I$1:$J$3,2,FALSE),"0")</f>
        <v>0</v>
      </c>
      <c r="CI187" s="127" t="str">
        <f>IFERROR(VLOOKUP(Table22[[#This Row],[CME]],'Lookup Values'!$K$1:$L$3,2,FALSE),"0")</f>
        <v>0</v>
      </c>
      <c r="CJ187" s="129" t="str">
        <f>IFERROR(VLOOKUP(Table22[[#This Row],[Ethnicity]],'Ethnicity codes'!$H$1:$J$101,3,FALSE),"")</f>
        <v/>
      </c>
      <c r="CK187" s="127" t="str">
        <f>IFERROR(VLOOKUP(Table35[[#This Row],[Ethnicity2]],'Lookup Values'!$M$1:$N$23,2,FALSE),"0")</f>
        <v>0</v>
      </c>
      <c r="CL187" s="127" t="str">
        <f>IFERROR(VLOOKUP(Table35[[#This Row],[Ethnicity2]],'Lookup Values'!$O$1:$P$3,2,FALSE),"0")</f>
        <v>0</v>
      </c>
      <c r="CM187" s="127" t="str">
        <f>IFERROR(VLOOKUP(Table22[[#This Row],[EAL]],'Lookup Values'!$Q$1:$R$3,2,FALSE),"0")</f>
        <v>0</v>
      </c>
      <c r="CN187" s="127" t="str">
        <f>IFERROR(VLOOKUP(Table22[[#This Row],[SEND]],'Lookup Values'!$S$1:$T$6,2,FALSE),"0")</f>
        <v>0</v>
      </c>
      <c r="CO187" s="127" t="str">
        <f>IFERROR(VLOOKUP(Table22[[#This Row],[Pupil Premium]],'Lookup Values'!$U$1:$V$3,2,FALSE),"0")</f>
        <v>0</v>
      </c>
      <c r="CP187" s="127" t="str">
        <f>IFERROR(VLOOKUP(Table22[[#This Row],[LAC / Care Leaver]],'Lookup Values'!$W$1:$X$3,2,FALSE),"0")</f>
        <v>0</v>
      </c>
      <c r="CQ187" s="127" t="str">
        <f>IFERROR(VLOOKUP(Table22[[#This Row],[CP / CIN]],'Lookup Values'!$Y$1:$Z$3,2,FALSE),"0")</f>
        <v>0</v>
      </c>
      <c r="CR187" s="127" t="str">
        <f>IFERROR(VLOOKUP(Table22[[#This Row],[Early Help Referral]],'Lookup Values'!$Y$1:$Z$3,2,FALSE),"0")</f>
        <v>0</v>
      </c>
      <c r="CS187" s="127" t="str">
        <f>IFERROR(VLOOKUP(Table22[[#This Row],[Social Worker]],'Lookup Values'!$Y$1:$Z$3,2,FALSE),"0")</f>
        <v>0</v>
      </c>
      <c r="CT187" s="127" t="str">
        <f>IFERROR(VLOOKUP(Table22[[#This Row],[Exclusion]],'Lookup Values'!$AE$1:$AF$5,2,FALSE),"0")</f>
        <v>0</v>
      </c>
      <c r="CU187" s="127" t="str">
        <f>IFERROR(VLOOKUP(Table22[[#This Row],[Attendance / Absence (&lt;90% PA / &lt;50% SA)]],'Lookup Values'!$AG$1:$AH$4,2,FALSE),"0")</f>
        <v>0</v>
      </c>
      <c r="CV187" s="127" t="str">
        <f>IFERROR(VLOOKUP(Table22[[#This Row],[Multiple School Moves (3+)]],'Lookup Values'!$AI$1:$AJ$3,2,FALSE),"0")</f>
        <v>0</v>
      </c>
      <c r="CW187" s="127" t="str">
        <f>IFERROR(VLOOKUP(Table22[[#This Row],[Pregnancy]],'Lookup Values'!$AK$1:$AL$3,2,FALSE),"0")</f>
        <v>0</v>
      </c>
      <c r="CX187" s="127" t="str">
        <f>IFERROR(VLOOKUP(Table22[[#This Row],[Young Parent]],'Lookup Values'!$AM$1:$AN$3,2,FALSE),"0")</f>
        <v>0</v>
      </c>
      <c r="CY187" s="127" t="str">
        <f>IFERROR(VLOOKUP(Table22[[#This Row],[Young Carer]],'Lookup Values'!$AO$1:$AP$3,2,FALSE),"0")</f>
        <v>0</v>
      </c>
      <c r="CZ187" s="127" t="str">
        <f>IFERROR(VLOOKUP(Table22[[#This Row],[CAMHS Involvement]],'Lookup Values'!$AQ$1:$AR$3,2,FALSE),"0")</f>
        <v>0</v>
      </c>
      <c r="DA187" s="127" t="str">
        <f>IFERROR(VLOOKUP(Table22[[#This Row],[Health Condition]],'Lookup Values'!$AS$1:$AT$3,2,FALSE),"0")</f>
        <v>0</v>
      </c>
      <c r="DB187" s="127" t="str">
        <f>IFERROR(VLOOKUP(Table22[[#This Row],[Substance Misuse ]],'Lookup Values'!$AU$1:$AV$3,2,FALSE),"0")</f>
        <v>0</v>
      </c>
      <c r="DC187" s="127" t="str">
        <f>IFERROR(VLOOKUP(Table22[[#This Row],[YOT supervision]],'Lookup Values'!$AW$1:$AX$3,2,FALSE),"0")</f>
        <v>0</v>
      </c>
      <c r="DD187" s="127" t="str">
        <f>IFERROR(VLOOKUP(Table22[[#This Row],[Previous YOT supervision]],'Lookup Values'!$AY$1:$AZ$3,2,FALSE),"0")</f>
        <v>0</v>
      </c>
      <c r="DE187" s="127" t="str">
        <f>IFERROR(VLOOKUP(Table22[[#This Row],[Custody]],'Lookup Values'!$BA$1:$BB$3,2,FALSE),"0")</f>
        <v>0</v>
      </c>
      <c r="DF187" s="127" t="str">
        <f>IFERROR(VLOOKUP(Table22[[#This Row],[KS2 Eng &amp; Maths Ability Profile HAP/MAP/LAP]],'Lookup Values'!$BC$1:$BD$4,2,FALSE),"0")</f>
        <v>0</v>
      </c>
      <c r="DG187" s="127" t="str">
        <f>IFERROR(VLOOKUP(Table22[[#This Row],[Intended Post 16 Destination]],'Lookup Values'!$BG$1:$BH$12,2,FALSE),"0")</f>
        <v>0</v>
      </c>
      <c r="DH187" s="127" t="str">
        <f>IFERROR(VLOOKUP(Table22[[#This Row],[Application submitted (Y/N or number of applications)]],'Lookup Values'!$BI$1:$BJ$3,2,FALSE),"0")</f>
        <v>0</v>
      </c>
      <c r="DI187" s="127" t="str">
        <f>IFERROR(VLOOKUP(Table22[[#This Row],[Provider Name]],'Lookup Values'!$BK$1:$BL$3,2,FALSE),"0")</f>
        <v>0</v>
      </c>
      <c r="DJ187" s="112"/>
      <c r="DK187" s="127" t="str">
        <f>IFERROR(VLOOKUP(Table22[[#This Row],[Offer received (Y/N)]],'Lookup Values'!$BM$1:$BN$3,2,FALSE),"0")</f>
        <v>0</v>
      </c>
      <c r="DL187" s="127" t="str">
        <f>IFERROR(VLOOKUP(Table22[[#This Row],[Poor Behaviour / Attitude / Motivation]],'Lookup Values'!$BO$1:$BP$4,2,FALSE),"0")</f>
        <v>0</v>
      </c>
      <c r="DM187" s="127" t="str">
        <f>IFERROR(VLOOKUP(Table22[[#This Row],[Other known risk factors (1)]],'Lookup Values'!$BQ$1:$BR$10,2,FALSE),"0")</f>
        <v>0</v>
      </c>
      <c r="DN187" s="128" t="str">
        <f>IFERROR(VLOOKUP(Table22[[#This Row],[Other known risk factors (2)]],'Lookup Values'!$BQ$1:$BR$10,2,FALSE),"0")</f>
        <v>0</v>
      </c>
      <c r="DO187" s="127">
        <f>SUM(Table35[[#This Row],[Gender Score]:[Other known risk factors (2) Score]])</f>
        <v>0</v>
      </c>
      <c r="DP187" s="131" t="str">
        <f>CONCATENATE(Table22[[#This Row],[Generated RONI]],Table22[[#This Row],[School RONI]])</f>
        <v>Very Low</v>
      </c>
      <c r="DQ187" s="106"/>
      <c r="DR187" s="106"/>
      <c r="DS187" s="106"/>
      <c r="DT187" s="106"/>
      <c r="DU187" s="106"/>
      <c r="DV187" s="106"/>
      <c r="DW187" s="106"/>
      <c r="DX187" s="106"/>
      <c r="DY187" s="106"/>
      <c r="DZ187" s="106"/>
      <c r="EA187" s="106"/>
      <c r="EB187" s="106"/>
      <c r="EC187" s="106"/>
      <c r="ED187" s="106"/>
      <c r="EE187" s="106"/>
      <c r="EF187" s="106"/>
      <c r="EG187" s="106"/>
    </row>
    <row r="188" spans="1:137" ht="13" x14ac:dyDescent="0.3">
      <c r="A188" s="118"/>
      <c r="B188" s="126"/>
      <c r="C188" s="119"/>
      <c r="D188" s="119"/>
      <c r="E188" s="119"/>
      <c r="F188" s="119"/>
      <c r="G188" s="119"/>
      <c r="H188" s="120"/>
      <c r="I188" s="101"/>
      <c r="J188" s="121"/>
      <c r="K188" s="101"/>
      <c r="L188" s="101"/>
      <c r="M188" s="121"/>
      <c r="N188" s="120"/>
      <c r="O188" s="121"/>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3"/>
      <c r="AS188" s="123"/>
      <c r="AT188" s="123"/>
      <c r="AU188" s="139" t="str">
        <f>VLOOKUP(Table35[[#This Row],[Risk Rating Score]],'Lookup Values'!$BS$1:$BT$34,2)</f>
        <v>Very Low</v>
      </c>
      <c r="AV188" s="101"/>
      <c r="AW188" s="139" t="str">
        <f>IFERROR(VLOOKUP(Table35[[#This Row],[RONI Match]],'Lookup Values'!$BU$2:$BV$26,2,FALSE),"")</f>
        <v/>
      </c>
      <c r="AX188" s="124"/>
      <c r="AY188" s="101"/>
      <c r="AZ188" s="123"/>
      <c r="BA188" s="119"/>
      <c r="BB188" s="119"/>
      <c r="BC188" s="119"/>
      <c r="BD188" s="119"/>
      <c r="BE188" s="119"/>
      <c r="BF188" s="119"/>
      <c r="BG188" s="119"/>
      <c r="BH188" s="119"/>
      <c r="BI188" s="122"/>
      <c r="BJ188" s="121"/>
      <c r="BK188" s="121"/>
      <c r="BL188" s="122"/>
      <c r="BM188" s="123"/>
      <c r="BN188" s="106"/>
      <c r="BO188" s="106"/>
      <c r="BP188" s="106"/>
      <c r="BQ188" s="106"/>
      <c r="BR188" s="106"/>
      <c r="BS188" s="106"/>
      <c r="BT188" s="106"/>
      <c r="BU188" s="106"/>
      <c r="BV188" s="106"/>
      <c r="BW188" s="106"/>
      <c r="BX188" s="106"/>
      <c r="BY188" s="106"/>
      <c r="BZ188" s="106"/>
      <c r="CA188" s="106"/>
      <c r="CB188" s="106"/>
      <c r="CC188" s="127" t="str">
        <f>IFERROR(VLOOKUP(Table22[[#This Row],[Gender]],'Lookup Values'!$A$1:$B$5,2,FALSE),"0")</f>
        <v>0</v>
      </c>
      <c r="CD188" s="112"/>
      <c r="CE188" s="127" t="str">
        <f>IFERROR(VLOOKUP(Table22[[#This Row],[Year Group]],'Lookup Values'!$C$1:$D$9,2,FALSE),"0")</f>
        <v>0</v>
      </c>
      <c r="CF188" s="127" t="str">
        <f>IFERROR(VLOOKUP(Table22[[#This Row],[School]],'Lookup Values'!$E$1:$E$22,2,FALSE),"0")</f>
        <v>0</v>
      </c>
      <c r="CG188" s="127" t="str">
        <f>IFERROR(VLOOKUP(Table22[[#This Row],[Attending PRU / AP]],'Lookup Values'!$G$1:$H$3,2,FALSE),"0")</f>
        <v>0</v>
      </c>
      <c r="CH188" s="127" t="str">
        <f>IFERROR(VLOOKUP(Table22[[#This Row],[EHE]],'Lookup Values'!$I$1:$J$3,2,FALSE),"0")</f>
        <v>0</v>
      </c>
      <c r="CI188" s="127" t="str">
        <f>IFERROR(VLOOKUP(Table22[[#This Row],[CME]],'Lookup Values'!$K$1:$L$3,2,FALSE),"0")</f>
        <v>0</v>
      </c>
      <c r="CJ188" s="129" t="str">
        <f>IFERROR(VLOOKUP(Table22[[#This Row],[Ethnicity]],'Ethnicity codes'!$H$1:$J$101,3,FALSE),"")</f>
        <v/>
      </c>
      <c r="CK188" s="127" t="str">
        <f>IFERROR(VLOOKUP(Table35[[#This Row],[Ethnicity2]],'Lookup Values'!$M$1:$N$23,2,FALSE),"0")</f>
        <v>0</v>
      </c>
      <c r="CL188" s="127" t="str">
        <f>IFERROR(VLOOKUP(Table35[[#This Row],[Ethnicity2]],'Lookup Values'!$O$1:$P$3,2,FALSE),"0")</f>
        <v>0</v>
      </c>
      <c r="CM188" s="127" t="str">
        <f>IFERROR(VLOOKUP(Table22[[#This Row],[EAL]],'Lookup Values'!$Q$1:$R$3,2,FALSE),"0")</f>
        <v>0</v>
      </c>
      <c r="CN188" s="127" t="str">
        <f>IFERROR(VLOOKUP(Table22[[#This Row],[SEND]],'Lookup Values'!$S$1:$T$6,2,FALSE),"0")</f>
        <v>0</v>
      </c>
      <c r="CO188" s="127" t="str">
        <f>IFERROR(VLOOKUP(Table22[[#This Row],[Pupil Premium]],'Lookup Values'!$U$1:$V$3,2,FALSE),"0")</f>
        <v>0</v>
      </c>
      <c r="CP188" s="127" t="str">
        <f>IFERROR(VLOOKUP(Table22[[#This Row],[LAC / Care Leaver]],'Lookup Values'!$W$1:$X$3,2,FALSE),"0")</f>
        <v>0</v>
      </c>
      <c r="CQ188" s="127" t="str">
        <f>IFERROR(VLOOKUP(Table22[[#This Row],[CP / CIN]],'Lookup Values'!$Y$1:$Z$3,2,FALSE),"0")</f>
        <v>0</v>
      </c>
      <c r="CR188" s="127" t="str">
        <f>IFERROR(VLOOKUP(Table22[[#This Row],[Early Help Referral]],'Lookup Values'!$Y$1:$Z$3,2,FALSE),"0")</f>
        <v>0</v>
      </c>
      <c r="CS188" s="127" t="str">
        <f>IFERROR(VLOOKUP(Table22[[#This Row],[Social Worker]],'Lookup Values'!$Y$1:$Z$3,2,FALSE),"0")</f>
        <v>0</v>
      </c>
      <c r="CT188" s="127" t="str">
        <f>IFERROR(VLOOKUP(Table22[[#This Row],[Exclusion]],'Lookup Values'!$AE$1:$AF$5,2,FALSE),"0")</f>
        <v>0</v>
      </c>
      <c r="CU188" s="127" t="str">
        <f>IFERROR(VLOOKUP(Table22[[#This Row],[Attendance / Absence (&lt;90% PA / &lt;50% SA)]],'Lookup Values'!$AG$1:$AH$4,2,FALSE),"0")</f>
        <v>0</v>
      </c>
      <c r="CV188" s="127" t="str">
        <f>IFERROR(VLOOKUP(Table22[[#This Row],[Multiple School Moves (3+)]],'Lookup Values'!$AI$1:$AJ$3,2,FALSE),"0")</f>
        <v>0</v>
      </c>
      <c r="CW188" s="127" t="str">
        <f>IFERROR(VLOOKUP(Table22[[#This Row],[Pregnancy]],'Lookup Values'!$AK$1:$AL$3,2,FALSE),"0")</f>
        <v>0</v>
      </c>
      <c r="CX188" s="127" t="str">
        <f>IFERROR(VLOOKUP(Table22[[#This Row],[Young Parent]],'Lookup Values'!$AM$1:$AN$3,2,FALSE),"0")</f>
        <v>0</v>
      </c>
      <c r="CY188" s="127" t="str">
        <f>IFERROR(VLOOKUP(Table22[[#This Row],[Young Carer]],'Lookup Values'!$AO$1:$AP$3,2,FALSE),"0")</f>
        <v>0</v>
      </c>
      <c r="CZ188" s="127" t="str">
        <f>IFERROR(VLOOKUP(Table22[[#This Row],[CAMHS Involvement]],'Lookup Values'!$AQ$1:$AR$3,2,FALSE),"0")</f>
        <v>0</v>
      </c>
      <c r="DA188" s="127" t="str">
        <f>IFERROR(VLOOKUP(Table22[[#This Row],[Health Condition]],'Lookup Values'!$AS$1:$AT$3,2,FALSE),"0")</f>
        <v>0</v>
      </c>
      <c r="DB188" s="127" t="str">
        <f>IFERROR(VLOOKUP(Table22[[#This Row],[Substance Misuse ]],'Lookup Values'!$AU$1:$AV$3,2,FALSE),"0")</f>
        <v>0</v>
      </c>
      <c r="DC188" s="127" t="str">
        <f>IFERROR(VLOOKUP(Table22[[#This Row],[YOT supervision]],'Lookup Values'!$AW$1:$AX$3,2,FALSE),"0")</f>
        <v>0</v>
      </c>
      <c r="DD188" s="127" t="str">
        <f>IFERROR(VLOOKUP(Table22[[#This Row],[Previous YOT supervision]],'Lookup Values'!$AY$1:$AZ$3,2,FALSE),"0")</f>
        <v>0</v>
      </c>
      <c r="DE188" s="127" t="str">
        <f>IFERROR(VLOOKUP(Table22[[#This Row],[Custody]],'Lookup Values'!$BA$1:$BB$3,2,FALSE),"0")</f>
        <v>0</v>
      </c>
      <c r="DF188" s="127" t="str">
        <f>IFERROR(VLOOKUP(Table22[[#This Row],[KS2 Eng &amp; Maths Ability Profile HAP/MAP/LAP]],'Lookup Values'!$BC$1:$BD$4,2,FALSE),"0")</f>
        <v>0</v>
      </c>
      <c r="DG188" s="127" t="str">
        <f>IFERROR(VLOOKUP(Table22[[#This Row],[Intended Post 16 Destination]],'Lookup Values'!$BG$1:$BH$12,2,FALSE),"0")</f>
        <v>0</v>
      </c>
      <c r="DH188" s="127" t="str">
        <f>IFERROR(VLOOKUP(Table22[[#This Row],[Application submitted (Y/N or number of applications)]],'Lookup Values'!$BI$1:$BJ$3,2,FALSE),"0")</f>
        <v>0</v>
      </c>
      <c r="DI188" s="127" t="str">
        <f>IFERROR(VLOOKUP(Table22[[#This Row],[Provider Name]],'Lookup Values'!$BK$1:$BL$3,2,FALSE),"0")</f>
        <v>0</v>
      </c>
      <c r="DJ188" s="112"/>
      <c r="DK188" s="127" t="str">
        <f>IFERROR(VLOOKUP(Table22[[#This Row],[Offer received (Y/N)]],'Lookup Values'!$BM$1:$BN$3,2,FALSE),"0")</f>
        <v>0</v>
      </c>
      <c r="DL188" s="127" t="str">
        <f>IFERROR(VLOOKUP(Table22[[#This Row],[Poor Behaviour / Attitude / Motivation]],'Lookup Values'!$BO$1:$BP$4,2,FALSE),"0")</f>
        <v>0</v>
      </c>
      <c r="DM188" s="127" t="str">
        <f>IFERROR(VLOOKUP(Table22[[#This Row],[Other known risk factors (1)]],'Lookup Values'!$BQ$1:$BR$10,2,FALSE),"0")</f>
        <v>0</v>
      </c>
      <c r="DN188" s="128" t="str">
        <f>IFERROR(VLOOKUP(Table22[[#This Row],[Other known risk factors (2)]],'Lookup Values'!$BQ$1:$BR$10,2,FALSE),"0")</f>
        <v>0</v>
      </c>
      <c r="DO188" s="127">
        <f>SUM(Table35[[#This Row],[Gender Score]:[Other known risk factors (2) Score]])</f>
        <v>0</v>
      </c>
      <c r="DP188" s="131" t="str">
        <f>CONCATENATE(Table22[[#This Row],[Generated RONI]],Table22[[#This Row],[School RONI]])</f>
        <v>Very Low</v>
      </c>
      <c r="DQ188" s="106"/>
      <c r="DR188" s="106"/>
      <c r="DS188" s="106"/>
      <c r="DT188" s="106"/>
      <c r="DU188" s="106"/>
      <c r="DV188" s="106"/>
      <c r="DW188" s="106"/>
      <c r="DX188" s="106"/>
      <c r="DY188" s="106"/>
      <c r="DZ188" s="106"/>
      <c r="EA188" s="106"/>
      <c r="EB188" s="106"/>
      <c r="EC188" s="106"/>
      <c r="ED188" s="106"/>
      <c r="EE188" s="106"/>
      <c r="EF188" s="106"/>
      <c r="EG188" s="106"/>
    </row>
    <row r="189" spans="1:137" ht="13" x14ac:dyDescent="0.3">
      <c r="A189" s="118"/>
      <c r="B189" s="126"/>
      <c r="C189" s="119"/>
      <c r="D189" s="119"/>
      <c r="E189" s="119"/>
      <c r="F189" s="119"/>
      <c r="G189" s="119"/>
      <c r="H189" s="120"/>
      <c r="I189" s="101"/>
      <c r="J189" s="121"/>
      <c r="K189" s="101"/>
      <c r="L189" s="101"/>
      <c r="M189" s="121"/>
      <c r="N189" s="120"/>
      <c r="O189" s="121"/>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3"/>
      <c r="AS189" s="123"/>
      <c r="AT189" s="123"/>
      <c r="AU189" s="139" t="str">
        <f>VLOOKUP(Table35[[#This Row],[Risk Rating Score]],'Lookup Values'!$BS$1:$BT$34,2)</f>
        <v>Very Low</v>
      </c>
      <c r="AV189" s="101"/>
      <c r="AW189" s="139" t="str">
        <f>IFERROR(VLOOKUP(Table35[[#This Row],[RONI Match]],'Lookup Values'!$BU$2:$BV$26,2,FALSE),"")</f>
        <v/>
      </c>
      <c r="AX189" s="124"/>
      <c r="AY189" s="101"/>
      <c r="AZ189" s="123"/>
      <c r="BA189" s="119"/>
      <c r="BB189" s="119"/>
      <c r="BC189" s="119"/>
      <c r="BD189" s="119"/>
      <c r="BE189" s="119"/>
      <c r="BF189" s="119"/>
      <c r="BG189" s="119"/>
      <c r="BH189" s="119"/>
      <c r="BI189" s="122"/>
      <c r="BJ189" s="121"/>
      <c r="BK189" s="121"/>
      <c r="BL189" s="122"/>
      <c r="BM189" s="123"/>
      <c r="BN189" s="106"/>
      <c r="BO189" s="106"/>
      <c r="BP189" s="106"/>
      <c r="BQ189" s="106"/>
      <c r="BR189" s="106"/>
      <c r="BS189" s="106"/>
      <c r="BT189" s="106"/>
      <c r="BU189" s="106"/>
      <c r="BV189" s="106"/>
      <c r="BW189" s="106"/>
      <c r="BX189" s="106"/>
      <c r="BY189" s="106"/>
      <c r="BZ189" s="106"/>
      <c r="CA189" s="106"/>
      <c r="CB189" s="106"/>
      <c r="CC189" s="127" t="str">
        <f>IFERROR(VLOOKUP(Table22[[#This Row],[Gender]],'Lookup Values'!$A$1:$B$5,2,FALSE),"0")</f>
        <v>0</v>
      </c>
      <c r="CD189" s="112"/>
      <c r="CE189" s="127" t="str">
        <f>IFERROR(VLOOKUP(Table22[[#This Row],[Year Group]],'Lookup Values'!$C$1:$D$9,2,FALSE),"0")</f>
        <v>0</v>
      </c>
      <c r="CF189" s="127" t="str">
        <f>IFERROR(VLOOKUP(Table22[[#This Row],[School]],'Lookup Values'!$E$1:$E$22,2,FALSE),"0")</f>
        <v>0</v>
      </c>
      <c r="CG189" s="127" t="str">
        <f>IFERROR(VLOOKUP(Table22[[#This Row],[Attending PRU / AP]],'Lookup Values'!$G$1:$H$3,2,FALSE),"0")</f>
        <v>0</v>
      </c>
      <c r="CH189" s="127" t="str">
        <f>IFERROR(VLOOKUP(Table22[[#This Row],[EHE]],'Lookup Values'!$I$1:$J$3,2,FALSE),"0")</f>
        <v>0</v>
      </c>
      <c r="CI189" s="127" t="str">
        <f>IFERROR(VLOOKUP(Table22[[#This Row],[CME]],'Lookup Values'!$K$1:$L$3,2,FALSE),"0")</f>
        <v>0</v>
      </c>
      <c r="CJ189" s="129" t="str">
        <f>IFERROR(VLOOKUP(Table22[[#This Row],[Ethnicity]],'Ethnicity codes'!$H$1:$J$101,3,FALSE),"")</f>
        <v/>
      </c>
      <c r="CK189" s="127" t="str">
        <f>IFERROR(VLOOKUP(Table35[[#This Row],[Ethnicity2]],'Lookup Values'!$M$1:$N$23,2,FALSE),"0")</f>
        <v>0</v>
      </c>
      <c r="CL189" s="127" t="str">
        <f>IFERROR(VLOOKUP(Table35[[#This Row],[Ethnicity2]],'Lookup Values'!$O$1:$P$3,2,FALSE),"0")</f>
        <v>0</v>
      </c>
      <c r="CM189" s="127" t="str">
        <f>IFERROR(VLOOKUP(Table22[[#This Row],[EAL]],'Lookup Values'!$Q$1:$R$3,2,FALSE),"0")</f>
        <v>0</v>
      </c>
      <c r="CN189" s="127" t="str">
        <f>IFERROR(VLOOKUP(Table22[[#This Row],[SEND]],'Lookup Values'!$S$1:$T$6,2,FALSE),"0")</f>
        <v>0</v>
      </c>
      <c r="CO189" s="127" t="str">
        <f>IFERROR(VLOOKUP(Table22[[#This Row],[Pupil Premium]],'Lookup Values'!$U$1:$V$3,2,FALSE),"0")</f>
        <v>0</v>
      </c>
      <c r="CP189" s="127" t="str">
        <f>IFERROR(VLOOKUP(Table22[[#This Row],[LAC / Care Leaver]],'Lookup Values'!$W$1:$X$3,2,FALSE),"0")</f>
        <v>0</v>
      </c>
      <c r="CQ189" s="127" t="str">
        <f>IFERROR(VLOOKUP(Table22[[#This Row],[CP / CIN]],'Lookup Values'!$Y$1:$Z$3,2,FALSE),"0")</f>
        <v>0</v>
      </c>
      <c r="CR189" s="127" t="str">
        <f>IFERROR(VLOOKUP(Table22[[#This Row],[Early Help Referral]],'Lookup Values'!$Y$1:$Z$3,2,FALSE),"0")</f>
        <v>0</v>
      </c>
      <c r="CS189" s="127" t="str">
        <f>IFERROR(VLOOKUP(Table22[[#This Row],[Social Worker]],'Lookup Values'!$Y$1:$Z$3,2,FALSE),"0")</f>
        <v>0</v>
      </c>
      <c r="CT189" s="127" t="str">
        <f>IFERROR(VLOOKUP(Table22[[#This Row],[Exclusion]],'Lookup Values'!$AE$1:$AF$5,2,FALSE),"0")</f>
        <v>0</v>
      </c>
      <c r="CU189" s="127" t="str">
        <f>IFERROR(VLOOKUP(Table22[[#This Row],[Attendance / Absence (&lt;90% PA / &lt;50% SA)]],'Lookup Values'!$AG$1:$AH$4,2,FALSE),"0")</f>
        <v>0</v>
      </c>
      <c r="CV189" s="127" t="str">
        <f>IFERROR(VLOOKUP(Table22[[#This Row],[Multiple School Moves (3+)]],'Lookup Values'!$AI$1:$AJ$3,2,FALSE),"0")</f>
        <v>0</v>
      </c>
      <c r="CW189" s="127" t="str">
        <f>IFERROR(VLOOKUP(Table22[[#This Row],[Pregnancy]],'Lookup Values'!$AK$1:$AL$3,2,FALSE),"0")</f>
        <v>0</v>
      </c>
      <c r="CX189" s="127" t="str">
        <f>IFERROR(VLOOKUP(Table22[[#This Row],[Young Parent]],'Lookup Values'!$AM$1:$AN$3,2,FALSE),"0")</f>
        <v>0</v>
      </c>
      <c r="CY189" s="127" t="str">
        <f>IFERROR(VLOOKUP(Table22[[#This Row],[Young Carer]],'Lookup Values'!$AO$1:$AP$3,2,FALSE),"0")</f>
        <v>0</v>
      </c>
      <c r="CZ189" s="127" t="str">
        <f>IFERROR(VLOOKUP(Table22[[#This Row],[CAMHS Involvement]],'Lookup Values'!$AQ$1:$AR$3,2,FALSE),"0")</f>
        <v>0</v>
      </c>
      <c r="DA189" s="127" t="str">
        <f>IFERROR(VLOOKUP(Table22[[#This Row],[Health Condition]],'Lookup Values'!$AS$1:$AT$3,2,FALSE),"0")</f>
        <v>0</v>
      </c>
      <c r="DB189" s="127" t="str">
        <f>IFERROR(VLOOKUP(Table22[[#This Row],[Substance Misuse ]],'Lookup Values'!$AU$1:$AV$3,2,FALSE),"0")</f>
        <v>0</v>
      </c>
      <c r="DC189" s="127" t="str">
        <f>IFERROR(VLOOKUP(Table22[[#This Row],[YOT supervision]],'Lookup Values'!$AW$1:$AX$3,2,FALSE),"0")</f>
        <v>0</v>
      </c>
      <c r="DD189" s="127" t="str">
        <f>IFERROR(VLOOKUP(Table22[[#This Row],[Previous YOT supervision]],'Lookup Values'!$AY$1:$AZ$3,2,FALSE),"0")</f>
        <v>0</v>
      </c>
      <c r="DE189" s="127" t="str">
        <f>IFERROR(VLOOKUP(Table22[[#This Row],[Custody]],'Lookup Values'!$BA$1:$BB$3,2,FALSE),"0")</f>
        <v>0</v>
      </c>
      <c r="DF189" s="127" t="str">
        <f>IFERROR(VLOOKUP(Table22[[#This Row],[KS2 Eng &amp; Maths Ability Profile HAP/MAP/LAP]],'Lookup Values'!$BC$1:$BD$4,2,FALSE),"0")</f>
        <v>0</v>
      </c>
      <c r="DG189" s="127" t="str">
        <f>IFERROR(VLOOKUP(Table22[[#This Row],[Intended Post 16 Destination]],'Lookup Values'!$BG$1:$BH$12,2,FALSE),"0")</f>
        <v>0</v>
      </c>
      <c r="DH189" s="127" t="str">
        <f>IFERROR(VLOOKUP(Table22[[#This Row],[Application submitted (Y/N or number of applications)]],'Lookup Values'!$BI$1:$BJ$3,2,FALSE),"0")</f>
        <v>0</v>
      </c>
      <c r="DI189" s="127" t="str">
        <f>IFERROR(VLOOKUP(Table22[[#This Row],[Provider Name]],'Lookup Values'!$BK$1:$BL$3,2,FALSE),"0")</f>
        <v>0</v>
      </c>
      <c r="DJ189" s="112"/>
      <c r="DK189" s="127" t="str">
        <f>IFERROR(VLOOKUP(Table22[[#This Row],[Offer received (Y/N)]],'Lookup Values'!$BM$1:$BN$3,2,FALSE),"0")</f>
        <v>0</v>
      </c>
      <c r="DL189" s="127" t="str">
        <f>IFERROR(VLOOKUP(Table22[[#This Row],[Poor Behaviour / Attitude / Motivation]],'Lookup Values'!$BO$1:$BP$4,2,FALSE),"0")</f>
        <v>0</v>
      </c>
      <c r="DM189" s="127" t="str">
        <f>IFERROR(VLOOKUP(Table22[[#This Row],[Other known risk factors (1)]],'Lookup Values'!$BQ$1:$BR$10,2,FALSE),"0")</f>
        <v>0</v>
      </c>
      <c r="DN189" s="128" t="str">
        <f>IFERROR(VLOOKUP(Table22[[#This Row],[Other known risk factors (2)]],'Lookup Values'!$BQ$1:$BR$10,2,FALSE),"0")</f>
        <v>0</v>
      </c>
      <c r="DO189" s="127">
        <f>SUM(Table35[[#This Row],[Gender Score]:[Other known risk factors (2) Score]])</f>
        <v>0</v>
      </c>
      <c r="DP189" s="131" t="str">
        <f>CONCATENATE(Table22[[#This Row],[Generated RONI]],Table22[[#This Row],[School RONI]])</f>
        <v>Very Low</v>
      </c>
      <c r="DQ189" s="106"/>
      <c r="DR189" s="106"/>
      <c r="DS189" s="106"/>
      <c r="DT189" s="106"/>
      <c r="DU189" s="106"/>
      <c r="DV189" s="106"/>
      <c r="DW189" s="106"/>
      <c r="DX189" s="106"/>
      <c r="DY189" s="106"/>
      <c r="DZ189" s="106"/>
      <c r="EA189" s="106"/>
      <c r="EB189" s="106"/>
      <c r="EC189" s="106"/>
      <c r="ED189" s="106"/>
      <c r="EE189" s="106"/>
      <c r="EF189" s="106"/>
      <c r="EG189" s="106"/>
    </row>
    <row r="190" spans="1:137" ht="13" x14ac:dyDescent="0.3">
      <c r="A190" s="118"/>
      <c r="B190" s="126"/>
      <c r="C190" s="119"/>
      <c r="D190" s="119"/>
      <c r="E190" s="119"/>
      <c r="F190" s="119"/>
      <c r="G190" s="119"/>
      <c r="H190" s="120"/>
      <c r="I190" s="101"/>
      <c r="J190" s="121"/>
      <c r="K190" s="101"/>
      <c r="L190" s="101"/>
      <c r="M190" s="121"/>
      <c r="N190" s="120"/>
      <c r="O190" s="121"/>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3"/>
      <c r="AS190" s="123"/>
      <c r="AT190" s="123"/>
      <c r="AU190" s="139" t="str">
        <f>VLOOKUP(Table35[[#This Row],[Risk Rating Score]],'Lookup Values'!$BS$1:$BT$34,2)</f>
        <v>Very Low</v>
      </c>
      <c r="AV190" s="101"/>
      <c r="AW190" s="139" t="str">
        <f>IFERROR(VLOOKUP(Table35[[#This Row],[RONI Match]],'Lookup Values'!$BU$2:$BV$26,2,FALSE),"")</f>
        <v/>
      </c>
      <c r="AX190" s="124"/>
      <c r="AY190" s="101"/>
      <c r="AZ190" s="123"/>
      <c r="BA190" s="119"/>
      <c r="BB190" s="119"/>
      <c r="BC190" s="119"/>
      <c r="BD190" s="119"/>
      <c r="BE190" s="119"/>
      <c r="BF190" s="119"/>
      <c r="BG190" s="119"/>
      <c r="BH190" s="119"/>
      <c r="BI190" s="122"/>
      <c r="BJ190" s="121"/>
      <c r="BK190" s="121"/>
      <c r="BL190" s="122"/>
      <c r="BM190" s="123"/>
      <c r="BN190" s="106"/>
      <c r="BO190" s="106"/>
      <c r="BP190" s="106"/>
      <c r="BQ190" s="106"/>
      <c r="BR190" s="106"/>
      <c r="BS190" s="106"/>
      <c r="BT190" s="106"/>
      <c r="BU190" s="106"/>
      <c r="BV190" s="106"/>
      <c r="BW190" s="106"/>
      <c r="BX190" s="106"/>
      <c r="BY190" s="106"/>
      <c r="BZ190" s="106"/>
      <c r="CA190" s="106"/>
      <c r="CB190" s="106"/>
      <c r="CC190" s="127" t="str">
        <f>IFERROR(VLOOKUP(Table22[[#This Row],[Gender]],'Lookup Values'!$A$1:$B$5,2,FALSE),"0")</f>
        <v>0</v>
      </c>
      <c r="CD190" s="112"/>
      <c r="CE190" s="127" t="str">
        <f>IFERROR(VLOOKUP(Table22[[#This Row],[Year Group]],'Lookup Values'!$C$1:$D$9,2,FALSE),"0")</f>
        <v>0</v>
      </c>
      <c r="CF190" s="127" t="str">
        <f>IFERROR(VLOOKUP(Table22[[#This Row],[School]],'Lookup Values'!$E$1:$E$22,2,FALSE),"0")</f>
        <v>0</v>
      </c>
      <c r="CG190" s="127" t="str">
        <f>IFERROR(VLOOKUP(Table22[[#This Row],[Attending PRU / AP]],'Lookup Values'!$G$1:$H$3,2,FALSE),"0")</f>
        <v>0</v>
      </c>
      <c r="CH190" s="127" t="str">
        <f>IFERROR(VLOOKUP(Table22[[#This Row],[EHE]],'Lookup Values'!$I$1:$J$3,2,FALSE),"0")</f>
        <v>0</v>
      </c>
      <c r="CI190" s="127" t="str">
        <f>IFERROR(VLOOKUP(Table22[[#This Row],[CME]],'Lookup Values'!$K$1:$L$3,2,FALSE),"0")</f>
        <v>0</v>
      </c>
      <c r="CJ190" s="129" t="str">
        <f>IFERROR(VLOOKUP(Table22[[#This Row],[Ethnicity]],'Ethnicity codes'!$H$1:$J$101,3,FALSE),"")</f>
        <v/>
      </c>
      <c r="CK190" s="127" t="str">
        <f>IFERROR(VLOOKUP(Table35[[#This Row],[Ethnicity2]],'Lookup Values'!$M$1:$N$23,2,FALSE),"0")</f>
        <v>0</v>
      </c>
      <c r="CL190" s="127" t="str">
        <f>IFERROR(VLOOKUP(Table35[[#This Row],[Ethnicity2]],'Lookup Values'!$O$1:$P$3,2,FALSE),"0")</f>
        <v>0</v>
      </c>
      <c r="CM190" s="127" t="str">
        <f>IFERROR(VLOOKUP(Table22[[#This Row],[EAL]],'Lookup Values'!$Q$1:$R$3,2,FALSE),"0")</f>
        <v>0</v>
      </c>
      <c r="CN190" s="127" t="str">
        <f>IFERROR(VLOOKUP(Table22[[#This Row],[SEND]],'Lookup Values'!$S$1:$T$6,2,FALSE),"0")</f>
        <v>0</v>
      </c>
      <c r="CO190" s="127" t="str">
        <f>IFERROR(VLOOKUP(Table22[[#This Row],[Pupil Premium]],'Lookup Values'!$U$1:$V$3,2,FALSE),"0")</f>
        <v>0</v>
      </c>
      <c r="CP190" s="127" t="str">
        <f>IFERROR(VLOOKUP(Table22[[#This Row],[LAC / Care Leaver]],'Lookup Values'!$W$1:$X$3,2,FALSE),"0")</f>
        <v>0</v>
      </c>
      <c r="CQ190" s="127" t="str">
        <f>IFERROR(VLOOKUP(Table22[[#This Row],[CP / CIN]],'Lookup Values'!$Y$1:$Z$3,2,FALSE),"0")</f>
        <v>0</v>
      </c>
      <c r="CR190" s="127" t="str">
        <f>IFERROR(VLOOKUP(Table22[[#This Row],[Early Help Referral]],'Lookup Values'!$Y$1:$Z$3,2,FALSE),"0")</f>
        <v>0</v>
      </c>
      <c r="CS190" s="127" t="str">
        <f>IFERROR(VLOOKUP(Table22[[#This Row],[Social Worker]],'Lookup Values'!$Y$1:$Z$3,2,FALSE),"0")</f>
        <v>0</v>
      </c>
      <c r="CT190" s="127" t="str">
        <f>IFERROR(VLOOKUP(Table22[[#This Row],[Exclusion]],'Lookup Values'!$AE$1:$AF$5,2,FALSE),"0")</f>
        <v>0</v>
      </c>
      <c r="CU190" s="127" t="str">
        <f>IFERROR(VLOOKUP(Table22[[#This Row],[Attendance / Absence (&lt;90% PA / &lt;50% SA)]],'Lookup Values'!$AG$1:$AH$4,2,FALSE),"0")</f>
        <v>0</v>
      </c>
      <c r="CV190" s="127" t="str">
        <f>IFERROR(VLOOKUP(Table22[[#This Row],[Multiple School Moves (3+)]],'Lookup Values'!$AI$1:$AJ$3,2,FALSE),"0")</f>
        <v>0</v>
      </c>
      <c r="CW190" s="127" t="str">
        <f>IFERROR(VLOOKUP(Table22[[#This Row],[Pregnancy]],'Lookup Values'!$AK$1:$AL$3,2,FALSE),"0")</f>
        <v>0</v>
      </c>
      <c r="CX190" s="127" t="str">
        <f>IFERROR(VLOOKUP(Table22[[#This Row],[Young Parent]],'Lookup Values'!$AM$1:$AN$3,2,FALSE),"0")</f>
        <v>0</v>
      </c>
      <c r="CY190" s="127" t="str">
        <f>IFERROR(VLOOKUP(Table22[[#This Row],[Young Carer]],'Lookup Values'!$AO$1:$AP$3,2,FALSE),"0")</f>
        <v>0</v>
      </c>
      <c r="CZ190" s="127" t="str">
        <f>IFERROR(VLOOKUP(Table22[[#This Row],[CAMHS Involvement]],'Lookup Values'!$AQ$1:$AR$3,2,FALSE),"0")</f>
        <v>0</v>
      </c>
      <c r="DA190" s="127" t="str">
        <f>IFERROR(VLOOKUP(Table22[[#This Row],[Health Condition]],'Lookup Values'!$AS$1:$AT$3,2,FALSE),"0")</f>
        <v>0</v>
      </c>
      <c r="DB190" s="127" t="str">
        <f>IFERROR(VLOOKUP(Table22[[#This Row],[Substance Misuse ]],'Lookup Values'!$AU$1:$AV$3,2,FALSE),"0")</f>
        <v>0</v>
      </c>
      <c r="DC190" s="127" t="str">
        <f>IFERROR(VLOOKUP(Table22[[#This Row],[YOT supervision]],'Lookup Values'!$AW$1:$AX$3,2,FALSE),"0")</f>
        <v>0</v>
      </c>
      <c r="DD190" s="127" t="str">
        <f>IFERROR(VLOOKUP(Table22[[#This Row],[Previous YOT supervision]],'Lookup Values'!$AY$1:$AZ$3,2,FALSE),"0")</f>
        <v>0</v>
      </c>
      <c r="DE190" s="127" t="str">
        <f>IFERROR(VLOOKUP(Table22[[#This Row],[Custody]],'Lookup Values'!$BA$1:$BB$3,2,FALSE),"0")</f>
        <v>0</v>
      </c>
      <c r="DF190" s="127" t="str">
        <f>IFERROR(VLOOKUP(Table22[[#This Row],[KS2 Eng &amp; Maths Ability Profile HAP/MAP/LAP]],'Lookup Values'!$BC$1:$BD$4,2,FALSE),"0")</f>
        <v>0</v>
      </c>
      <c r="DG190" s="127" t="str">
        <f>IFERROR(VLOOKUP(Table22[[#This Row],[Intended Post 16 Destination]],'Lookup Values'!$BG$1:$BH$12,2,FALSE),"0")</f>
        <v>0</v>
      </c>
      <c r="DH190" s="127" t="str">
        <f>IFERROR(VLOOKUP(Table22[[#This Row],[Application submitted (Y/N or number of applications)]],'Lookup Values'!$BI$1:$BJ$3,2,FALSE),"0")</f>
        <v>0</v>
      </c>
      <c r="DI190" s="127" t="str">
        <f>IFERROR(VLOOKUP(Table22[[#This Row],[Provider Name]],'Lookup Values'!$BK$1:$BL$3,2,FALSE),"0")</f>
        <v>0</v>
      </c>
      <c r="DJ190" s="112"/>
      <c r="DK190" s="127" t="str">
        <f>IFERROR(VLOOKUP(Table22[[#This Row],[Offer received (Y/N)]],'Lookup Values'!$BM$1:$BN$3,2,FALSE),"0")</f>
        <v>0</v>
      </c>
      <c r="DL190" s="127" t="str">
        <f>IFERROR(VLOOKUP(Table22[[#This Row],[Poor Behaviour / Attitude / Motivation]],'Lookup Values'!$BO$1:$BP$4,2,FALSE),"0")</f>
        <v>0</v>
      </c>
      <c r="DM190" s="127" t="str">
        <f>IFERROR(VLOOKUP(Table22[[#This Row],[Other known risk factors (1)]],'Lookup Values'!$BQ$1:$BR$10,2,FALSE),"0")</f>
        <v>0</v>
      </c>
      <c r="DN190" s="128" t="str">
        <f>IFERROR(VLOOKUP(Table22[[#This Row],[Other known risk factors (2)]],'Lookup Values'!$BQ$1:$BR$10,2,FALSE),"0")</f>
        <v>0</v>
      </c>
      <c r="DO190" s="127">
        <f>SUM(Table35[[#This Row],[Gender Score]:[Other known risk factors (2) Score]])</f>
        <v>0</v>
      </c>
      <c r="DP190" s="131" t="str">
        <f>CONCATENATE(Table22[[#This Row],[Generated RONI]],Table22[[#This Row],[School RONI]])</f>
        <v>Very Low</v>
      </c>
      <c r="DQ190" s="106"/>
      <c r="DR190" s="106"/>
      <c r="DS190" s="106"/>
      <c r="DT190" s="106"/>
      <c r="DU190" s="106"/>
      <c r="DV190" s="106"/>
      <c r="DW190" s="106"/>
      <c r="DX190" s="106"/>
      <c r="DY190" s="106"/>
      <c r="DZ190" s="106"/>
      <c r="EA190" s="106"/>
      <c r="EB190" s="106"/>
      <c r="EC190" s="106"/>
      <c r="ED190" s="106"/>
      <c r="EE190" s="106"/>
      <c r="EF190" s="106"/>
      <c r="EG190" s="106"/>
    </row>
    <row r="191" spans="1:137" ht="13" x14ac:dyDescent="0.3">
      <c r="A191" s="118"/>
      <c r="B191" s="126"/>
      <c r="C191" s="119"/>
      <c r="D191" s="119"/>
      <c r="E191" s="119"/>
      <c r="F191" s="119"/>
      <c r="G191" s="119"/>
      <c r="H191" s="120"/>
      <c r="I191" s="101"/>
      <c r="J191" s="121"/>
      <c r="K191" s="101"/>
      <c r="L191" s="101"/>
      <c r="M191" s="121"/>
      <c r="N191" s="120"/>
      <c r="O191" s="121"/>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3"/>
      <c r="AS191" s="123"/>
      <c r="AT191" s="123"/>
      <c r="AU191" s="139" t="str">
        <f>VLOOKUP(Table35[[#This Row],[Risk Rating Score]],'Lookup Values'!$BS$1:$BT$34,2)</f>
        <v>Very Low</v>
      </c>
      <c r="AV191" s="101"/>
      <c r="AW191" s="139" t="str">
        <f>IFERROR(VLOOKUP(Table35[[#This Row],[RONI Match]],'Lookup Values'!$BU$2:$BV$26,2,FALSE),"")</f>
        <v/>
      </c>
      <c r="AX191" s="124"/>
      <c r="AY191" s="101"/>
      <c r="AZ191" s="123"/>
      <c r="BA191" s="119"/>
      <c r="BB191" s="119"/>
      <c r="BC191" s="119"/>
      <c r="BD191" s="119"/>
      <c r="BE191" s="119"/>
      <c r="BF191" s="119"/>
      <c r="BG191" s="119"/>
      <c r="BH191" s="119"/>
      <c r="BI191" s="122"/>
      <c r="BJ191" s="121"/>
      <c r="BK191" s="121"/>
      <c r="BL191" s="122"/>
      <c r="BM191" s="123"/>
      <c r="BN191" s="106"/>
      <c r="BO191" s="106"/>
      <c r="BP191" s="106"/>
      <c r="BQ191" s="106"/>
      <c r="BR191" s="106"/>
      <c r="BS191" s="106"/>
      <c r="BT191" s="106"/>
      <c r="BU191" s="106"/>
      <c r="BV191" s="106"/>
      <c r="BW191" s="106"/>
      <c r="BX191" s="106"/>
      <c r="BY191" s="106"/>
      <c r="BZ191" s="106"/>
      <c r="CA191" s="106"/>
      <c r="CB191" s="106"/>
      <c r="CC191" s="127" t="str">
        <f>IFERROR(VLOOKUP(Table22[[#This Row],[Gender]],'Lookup Values'!$A$1:$B$5,2,FALSE),"0")</f>
        <v>0</v>
      </c>
      <c r="CD191" s="112"/>
      <c r="CE191" s="127" t="str">
        <f>IFERROR(VLOOKUP(Table22[[#This Row],[Year Group]],'Lookup Values'!$C$1:$D$9,2,FALSE),"0")</f>
        <v>0</v>
      </c>
      <c r="CF191" s="127" t="str">
        <f>IFERROR(VLOOKUP(Table22[[#This Row],[School]],'Lookup Values'!$E$1:$E$22,2,FALSE),"0")</f>
        <v>0</v>
      </c>
      <c r="CG191" s="127" t="str">
        <f>IFERROR(VLOOKUP(Table22[[#This Row],[Attending PRU / AP]],'Lookup Values'!$G$1:$H$3,2,FALSE),"0")</f>
        <v>0</v>
      </c>
      <c r="CH191" s="127" t="str">
        <f>IFERROR(VLOOKUP(Table22[[#This Row],[EHE]],'Lookup Values'!$I$1:$J$3,2,FALSE),"0")</f>
        <v>0</v>
      </c>
      <c r="CI191" s="127" t="str">
        <f>IFERROR(VLOOKUP(Table22[[#This Row],[CME]],'Lookup Values'!$K$1:$L$3,2,FALSE),"0")</f>
        <v>0</v>
      </c>
      <c r="CJ191" s="129" t="str">
        <f>IFERROR(VLOOKUP(Table22[[#This Row],[Ethnicity]],'Ethnicity codes'!$H$1:$J$101,3,FALSE),"")</f>
        <v/>
      </c>
      <c r="CK191" s="127" t="str">
        <f>IFERROR(VLOOKUP(Table35[[#This Row],[Ethnicity2]],'Lookup Values'!$M$1:$N$23,2,FALSE),"0")</f>
        <v>0</v>
      </c>
      <c r="CL191" s="127" t="str">
        <f>IFERROR(VLOOKUP(Table35[[#This Row],[Ethnicity2]],'Lookup Values'!$O$1:$P$3,2,FALSE),"0")</f>
        <v>0</v>
      </c>
      <c r="CM191" s="127" t="str">
        <f>IFERROR(VLOOKUP(Table22[[#This Row],[EAL]],'Lookup Values'!$Q$1:$R$3,2,FALSE),"0")</f>
        <v>0</v>
      </c>
      <c r="CN191" s="127" t="str">
        <f>IFERROR(VLOOKUP(Table22[[#This Row],[SEND]],'Lookup Values'!$S$1:$T$6,2,FALSE),"0")</f>
        <v>0</v>
      </c>
      <c r="CO191" s="127" t="str">
        <f>IFERROR(VLOOKUP(Table22[[#This Row],[Pupil Premium]],'Lookup Values'!$U$1:$V$3,2,FALSE),"0")</f>
        <v>0</v>
      </c>
      <c r="CP191" s="127" t="str">
        <f>IFERROR(VLOOKUP(Table22[[#This Row],[LAC / Care Leaver]],'Lookup Values'!$W$1:$X$3,2,FALSE),"0")</f>
        <v>0</v>
      </c>
      <c r="CQ191" s="127" t="str">
        <f>IFERROR(VLOOKUP(Table22[[#This Row],[CP / CIN]],'Lookup Values'!$Y$1:$Z$3,2,FALSE),"0")</f>
        <v>0</v>
      </c>
      <c r="CR191" s="127" t="str">
        <f>IFERROR(VLOOKUP(Table22[[#This Row],[Early Help Referral]],'Lookup Values'!$Y$1:$Z$3,2,FALSE),"0")</f>
        <v>0</v>
      </c>
      <c r="CS191" s="127" t="str">
        <f>IFERROR(VLOOKUP(Table22[[#This Row],[Social Worker]],'Lookup Values'!$Y$1:$Z$3,2,FALSE),"0")</f>
        <v>0</v>
      </c>
      <c r="CT191" s="127" t="str">
        <f>IFERROR(VLOOKUP(Table22[[#This Row],[Exclusion]],'Lookup Values'!$AE$1:$AF$5,2,FALSE),"0")</f>
        <v>0</v>
      </c>
      <c r="CU191" s="127" t="str">
        <f>IFERROR(VLOOKUP(Table22[[#This Row],[Attendance / Absence (&lt;90% PA / &lt;50% SA)]],'Lookup Values'!$AG$1:$AH$4,2,FALSE),"0")</f>
        <v>0</v>
      </c>
      <c r="CV191" s="127" t="str">
        <f>IFERROR(VLOOKUP(Table22[[#This Row],[Multiple School Moves (3+)]],'Lookup Values'!$AI$1:$AJ$3,2,FALSE),"0")</f>
        <v>0</v>
      </c>
      <c r="CW191" s="127" t="str">
        <f>IFERROR(VLOOKUP(Table22[[#This Row],[Pregnancy]],'Lookup Values'!$AK$1:$AL$3,2,FALSE),"0")</f>
        <v>0</v>
      </c>
      <c r="CX191" s="127" t="str">
        <f>IFERROR(VLOOKUP(Table22[[#This Row],[Young Parent]],'Lookup Values'!$AM$1:$AN$3,2,FALSE),"0")</f>
        <v>0</v>
      </c>
      <c r="CY191" s="127" t="str">
        <f>IFERROR(VLOOKUP(Table22[[#This Row],[Young Carer]],'Lookup Values'!$AO$1:$AP$3,2,FALSE),"0")</f>
        <v>0</v>
      </c>
      <c r="CZ191" s="127" t="str">
        <f>IFERROR(VLOOKUP(Table22[[#This Row],[CAMHS Involvement]],'Lookup Values'!$AQ$1:$AR$3,2,FALSE),"0")</f>
        <v>0</v>
      </c>
      <c r="DA191" s="127" t="str">
        <f>IFERROR(VLOOKUP(Table22[[#This Row],[Health Condition]],'Lookup Values'!$AS$1:$AT$3,2,FALSE),"0")</f>
        <v>0</v>
      </c>
      <c r="DB191" s="127" t="str">
        <f>IFERROR(VLOOKUP(Table22[[#This Row],[Substance Misuse ]],'Lookup Values'!$AU$1:$AV$3,2,FALSE),"0")</f>
        <v>0</v>
      </c>
      <c r="DC191" s="127" t="str">
        <f>IFERROR(VLOOKUP(Table22[[#This Row],[YOT supervision]],'Lookup Values'!$AW$1:$AX$3,2,FALSE),"0")</f>
        <v>0</v>
      </c>
      <c r="DD191" s="127" t="str">
        <f>IFERROR(VLOOKUP(Table22[[#This Row],[Previous YOT supervision]],'Lookup Values'!$AY$1:$AZ$3,2,FALSE),"0")</f>
        <v>0</v>
      </c>
      <c r="DE191" s="127" t="str">
        <f>IFERROR(VLOOKUP(Table22[[#This Row],[Custody]],'Lookup Values'!$BA$1:$BB$3,2,FALSE),"0")</f>
        <v>0</v>
      </c>
      <c r="DF191" s="127" t="str">
        <f>IFERROR(VLOOKUP(Table22[[#This Row],[KS2 Eng &amp; Maths Ability Profile HAP/MAP/LAP]],'Lookup Values'!$BC$1:$BD$4,2,FALSE),"0")</f>
        <v>0</v>
      </c>
      <c r="DG191" s="127" t="str">
        <f>IFERROR(VLOOKUP(Table22[[#This Row],[Intended Post 16 Destination]],'Lookup Values'!$BG$1:$BH$12,2,FALSE),"0")</f>
        <v>0</v>
      </c>
      <c r="DH191" s="127" t="str">
        <f>IFERROR(VLOOKUP(Table22[[#This Row],[Application submitted (Y/N or number of applications)]],'Lookup Values'!$BI$1:$BJ$3,2,FALSE),"0")</f>
        <v>0</v>
      </c>
      <c r="DI191" s="127" t="str">
        <f>IFERROR(VLOOKUP(Table22[[#This Row],[Provider Name]],'Lookup Values'!$BK$1:$BL$3,2,FALSE),"0")</f>
        <v>0</v>
      </c>
      <c r="DJ191" s="112"/>
      <c r="DK191" s="127" t="str">
        <f>IFERROR(VLOOKUP(Table22[[#This Row],[Offer received (Y/N)]],'Lookup Values'!$BM$1:$BN$3,2,FALSE),"0")</f>
        <v>0</v>
      </c>
      <c r="DL191" s="127" t="str">
        <f>IFERROR(VLOOKUP(Table22[[#This Row],[Poor Behaviour / Attitude / Motivation]],'Lookup Values'!$BO$1:$BP$4,2,FALSE),"0")</f>
        <v>0</v>
      </c>
      <c r="DM191" s="127" t="str">
        <f>IFERROR(VLOOKUP(Table22[[#This Row],[Other known risk factors (1)]],'Lookup Values'!$BQ$1:$BR$10,2,FALSE),"0")</f>
        <v>0</v>
      </c>
      <c r="DN191" s="128" t="str">
        <f>IFERROR(VLOOKUP(Table22[[#This Row],[Other known risk factors (2)]],'Lookup Values'!$BQ$1:$BR$10,2,FALSE),"0")</f>
        <v>0</v>
      </c>
      <c r="DO191" s="127">
        <f>SUM(Table35[[#This Row],[Gender Score]:[Other known risk factors (2) Score]])</f>
        <v>0</v>
      </c>
      <c r="DP191" s="131" t="str">
        <f>CONCATENATE(Table22[[#This Row],[Generated RONI]],Table22[[#This Row],[School RONI]])</f>
        <v>Very Low</v>
      </c>
      <c r="DQ191" s="106"/>
      <c r="DR191" s="106"/>
      <c r="DS191" s="106"/>
      <c r="DT191" s="106"/>
      <c r="DU191" s="106"/>
      <c r="DV191" s="106"/>
      <c r="DW191" s="106"/>
      <c r="DX191" s="106"/>
      <c r="DY191" s="106"/>
      <c r="DZ191" s="106"/>
      <c r="EA191" s="106"/>
      <c r="EB191" s="106"/>
      <c r="EC191" s="106"/>
      <c r="ED191" s="106"/>
      <c r="EE191" s="106"/>
      <c r="EF191" s="106"/>
      <c r="EG191" s="106"/>
    </row>
    <row r="192" spans="1:137" ht="13" x14ac:dyDescent="0.3">
      <c r="A192" s="118"/>
      <c r="B192" s="126"/>
      <c r="C192" s="119"/>
      <c r="D192" s="119"/>
      <c r="E192" s="119"/>
      <c r="F192" s="119"/>
      <c r="G192" s="119"/>
      <c r="H192" s="120"/>
      <c r="I192" s="101"/>
      <c r="J192" s="121"/>
      <c r="K192" s="101"/>
      <c r="L192" s="101"/>
      <c r="M192" s="121"/>
      <c r="N192" s="120"/>
      <c r="O192" s="121"/>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3"/>
      <c r="AS192" s="123"/>
      <c r="AT192" s="123"/>
      <c r="AU192" s="139" t="str">
        <f>VLOOKUP(Table35[[#This Row],[Risk Rating Score]],'Lookup Values'!$BS$1:$BT$34,2)</f>
        <v>Very Low</v>
      </c>
      <c r="AV192" s="101"/>
      <c r="AW192" s="139" t="str">
        <f>IFERROR(VLOOKUP(Table35[[#This Row],[RONI Match]],'Lookup Values'!$BU$2:$BV$26,2,FALSE),"")</f>
        <v/>
      </c>
      <c r="AX192" s="124"/>
      <c r="AY192" s="101"/>
      <c r="AZ192" s="123"/>
      <c r="BA192" s="119"/>
      <c r="BB192" s="119"/>
      <c r="BC192" s="119"/>
      <c r="BD192" s="119"/>
      <c r="BE192" s="119"/>
      <c r="BF192" s="119"/>
      <c r="BG192" s="119"/>
      <c r="BH192" s="119"/>
      <c r="BI192" s="122"/>
      <c r="BJ192" s="121"/>
      <c r="BK192" s="121"/>
      <c r="BL192" s="122"/>
      <c r="BM192" s="123"/>
      <c r="BN192" s="106"/>
      <c r="BO192" s="106"/>
      <c r="BP192" s="106"/>
      <c r="BQ192" s="106"/>
      <c r="BR192" s="106"/>
      <c r="BS192" s="106"/>
      <c r="BT192" s="106"/>
      <c r="BU192" s="106"/>
      <c r="BV192" s="106"/>
      <c r="BW192" s="106"/>
      <c r="BX192" s="106"/>
      <c r="BY192" s="106"/>
      <c r="BZ192" s="106"/>
      <c r="CA192" s="106"/>
      <c r="CB192" s="106"/>
      <c r="CC192" s="127" t="str">
        <f>IFERROR(VLOOKUP(Table22[[#This Row],[Gender]],'Lookup Values'!$A$1:$B$5,2,FALSE),"0")</f>
        <v>0</v>
      </c>
      <c r="CD192" s="112"/>
      <c r="CE192" s="127" t="str">
        <f>IFERROR(VLOOKUP(Table22[[#This Row],[Year Group]],'Lookup Values'!$C$1:$D$9,2,FALSE),"0")</f>
        <v>0</v>
      </c>
      <c r="CF192" s="127" t="str">
        <f>IFERROR(VLOOKUP(Table22[[#This Row],[School]],'Lookup Values'!$E$1:$E$22,2,FALSE),"0")</f>
        <v>0</v>
      </c>
      <c r="CG192" s="127" t="str">
        <f>IFERROR(VLOOKUP(Table22[[#This Row],[Attending PRU / AP]],'Lookup Values'!$G$1:$H$3,2,FALSE),"0")</f>
        <v>0</v>
      </c>
      <c r="CH192" s="127" t="str">
        <f>IFERROR(VLOOKUP(Table22[[#This Row],[EHE]],'Lookup Values'!$I$1:$J$3,2,FALSE),"0")</f>
        <v>0</v>
      </c>
      <c r="CI192" s="127" t="str">
        <f>IFERROR(VLOOKUP(Table22[[#This Row],[CME]],'Lookup Values'!$K$1:$L$3,2,FALSE),"0")</f>
        <v>0</v>
      </c>
      <c r="CJ192" s="129" t="str">
        <f>IFERROR(VLOOKUP(Table22[[#This Row],[Ethnicity]],'Ethnicity codes'!$H$1:$J$101,3,FALSE),"")</f>
        <v/>
      </c>
      <c r="CK192" s="127" t="str">
        <f>IFERROR(VLOOKUP(Table35[[#This Row],[Ethnicity2]],'Lookup Values'!$M$1:$N$23,2,FALSE),"0")</f>
        <v>0</v>
      </c>
      <c r="CL192" s="127" t="str">
        <f>IFERROR(VLOOKUP(Table35[[#This Row],[Ethnicity2]],'Lookup Values'!$O$1:$P$3,2,FALSE),"0")</f>
        <v>0</v>
      </c>
      <c r="CM192" s="127" t="str">
        <f>IFERROR(VLOOKUP(Table22[[#This Row],[EAL]],'Lookup Values'!$Q$1:$R$3,2,FALSE),"0")</f>
        <v>0</v>
      </c>
      <c r="CN192" s="127" t="str">
        <f>IFERROR(VLOOKUP(Table22[[#This Row],[SEND]],'Lookup Values'!$S$1:$T$6,2,FALSE),"0")</f>
        <v>0</v>
      </c>
      <c r="CO192" s="127" t="str">
        <f>IFERROR(VLOOKUP(Table22[[#This Row],[Pupil Premium]],'Lookup Values'!$U$1:$V$3,2,FALSE),"0")</f>
        <v>0</v>
      </c>
      <c r="CP192" s="127" t="str">
        <f>IFERROR(VLOOKUP(Table22[[#This Row],[LAC / Care Leaver]],'Lookup Values'!$W$1:$X$3,2,FALSE),"0")</f>
        <v>0</v>
      </c>
      <c r="CQ192" s="127" t="str">
        <f>IFERROR(VLOOKUP(Table22[[#This Row],[CP / CIN]],'Lookup Values'!$Y$1:$Z$3,2,FALSE),"0")</f>
        <v>0</v>
      </c>
      <c r="CR192" s="127" t="str">
        <f>IFERROR(VLOOKUP(Table22[[#This Row],[Early Help Referral]],'Lookup Values'!$Y$1:$Z$3,2,FALSE),"0")</f>
        <v>0</v>
      </c>
      <c r="CS192" s="127" t="str">
        <f>IFERROR(VLOOKUP(Table22[[#This Row],[Social Worker]],'Lookup Values'!$Y$1:$Z$3,2,FALSE),"0")</f>
        <v>0</v>
      </c>
      <c r="CT192" s="127" t="str">
        <f>IFERROR(VLOOKUP(Table22[[#This Row],[Exclusion]],'Lookup Values'!$AE$1:$AF$5,2,FALSE),"0")</f>
        <v>0</v>
      </c>
      <c r="CU192" s="127" t="str">
        <f>IFERROR(VLOOKUP(Table22[[#This Row],[Attendance / Absence (&lt;90% PA / &lt;50% SA)]],'Lookup Values'!$AG$1:$AH$4,2,FALSE),"0")</f>
        <v>0</v>
      </c>
      <c r="CV192" s="127" t="str">
        <f>IFERROR(VLOOKUP(Table22[[#This Row],[Multiple School Moves (3+)]],'Lookup Values'!$AI$1:$AJ$3,2,FALSE),"0")</f>
        <v>0</v>
      </c>
      <c r="CW192" s="127" t="str">
        <f>IFERROR(VLOOKUP(Table22[[#This Row],[Pregnancy]],'Lookup Values'!$AK$1:$AL$3,2,FALSE),"0")</f>
        <v>0</v>
      </c>
      <c r="CX192" s="127" t="str">
        <f>IFERROR(VLOOKUP(Table22[[#This Row],[Young Parent]],'Lookup Values'!$AM$1:$AN$3,2,FALSE),"0")</f>
        <v>0</v>
      </c>
      <c r="CY192" s="127" t="str">
        <f>IFERROR(VLOOKUP(Table22[[#This Row],[Young Carer]],'Lookup Values'!$AO$1:$AP$3,2,FALSE),"0")</f>
        <v>0</v>
      </c>
      <c r="CZ192" s="127" t="str">
        <f>IFERROR(VLOOKUP(Table22[[#This Row],[CAMHS Involvement]],'Lookup Values'!$AQ$1:$AR$3,2,FALSE),"0")</f>
        <v>0</v>
      </c>
      <c r="DA192" s="127" t="str">
        <f>IFERROR(VLOOKUP(Table22[[#This Row],[Health Condition]],'Lookup Values'!$AS$1:$AT$3,2,FALSE),"0")</f>
        <v>0</v>
      </c>
      <c r="DB192" s="127" t="str">
        <f>IFERROR(VLOOKUP(Table22[[#This Row],[Substance Misuse ]],'Lookup Values'!$AU$1:$AV$3,2,FALSE),"0")</f>
        <v>0</v>
      </c>
      <c r="DC192" s="127" t="str">
        <f>IFERROR(VLOOKUP(Table22[[#This Row],[YOT supervision]],'Lookup Values'!$AW$1:$AX$3,2,FALSE),"0")</f>
        <v>0</v>
      </c>
      <c r="DD192" s="127" t="str">
        <f>IFERROR(VLOOKUP(Table22[[#This Row],[Previous YOT supervision]],'Lookup Values'!$AY$1:$AZ$3,2,FALSE),"0")</f>
        <v>0</v>
      </c>
      <c r="DE192" s="127" t="str">
        <f>IFERROR(VLOOKUP(Table22[[#This Row],[Custody]],'Lookup Values'!$BA$1:$BB$3,2,FALSE),"0")</f>
        <v>0</v>
      </c>
      <c r="DF192" s="127" t="str">
        <f>IFERROR(VLOOKUP(Table22[[#This Row],[KS2 Eng &amp; Maths Ability Profile HAP/MAP/LAP]],'Lookup Values'!$BC$1:$BD$4,2,FALSE),"0")</f>
        <v>0</v>
      </c>
      <c r="DG192" s="127" t="str">
        <f>IFERROR(VLOOKUP(Table22[[#This Row],[Intended Post 16 Destination]],'Lookup Values'!$BG$1:$BH$12,2,FALSE),"0")</f>
        <v>0</v>
      </c>
      <c r="DH192" s="127" t="str">
        <f>IFERROR(VLOOKUP(Table22[[#This Row],[Application submitted (Y/N or number of applications)]],'Lookup Values'!$BI$1:$BJ$3,2,FALSE),"0")</f>
        <v>0</v>
      </c>
      <c r="DI192" s="127" t="str">
        <f>IFERROR(VLOOKUP(Table22[[#This Row],[Provider Name]],'Lookup Values'!$BK$1:$BL$3,2,FALSE),"0")</f>
        <v>0</v>
      </c>
      <c r="DJ192" s="112"/>
      <c r="DK192" s="127" t="str">
        <f>IFERROR(VLOOKUP(Table22[[#This Row],[Offer received (Y/N)]],'Lookup Values'!$BM$1:$BN$3,2,FALSE),"0")</f>
        <v>0</v>
      </c>
      <c r="DL192" s="127" t="str">
        <f>IFERROR(VLOOKUP(Table22[[#This Row],[Poor Behaviour / Attitude / Motivation]],'Lookup Values'!$BO$1:$BP$4,2,FALSE),"0")</f>
        <v>0</v>
      </c>
      <c r="DM192" s="127" t="str">
        <f>IFERROR(VLOOKUP(Table22[[#This Row],[Other known risk factors (1)]],'Lookup Values'!$BQ$1:$BR$10,2,FALSE),"0")</f>
        <v>0</v>
      </c>
      <c r="DN192" s="128" t="str">
        <f>IFERROR(VLOOKUP(Table22[[#This Row],[Other known risk factors (2)]],'Lookup Values'!$BQ$1:$BR$10,2,FALSE),"0")</f>
        <v>0</v>
      </c>
      <c r="DO192" s="127">
        <f>SUM(Table35[[#This Row],[Gender Score]:[Other known risk factors (2) Score]])</f>
        <v>0</v>
      </c>
      <c r="DP192" s="131" t="str">
        <f>CONCATENATE(Table22[[#This Row],[Generated RONI]],Table22[[#This Row],[School RONI]])</f>
        <v>Very Low</v>
      </c>
      <c r="DQ192" s="106"/>
      <c r="DR192" s="106"/>
      <c r="DS192" s="106"/>
      <c r="DT192" s="106"/>
      <c r="DU192" s="106"/>
      <c r="DV192" s="106"/>
      <c r="DW192" s="106"/>
      <c r="DX192" s="106"/>
      <c r="DY192" s="106"/>
      <c r="DZ192" s="106"/>
      <c r="EA192" s="106"/>
      <c r="EB192" s="106"/>
      <c r="EC192" s="106"/>
      <c r="ED192" s="106"/>
      <c r="EE192" s="106"/>
      <c r="EF192" s="106"/>
      <c r="EG192" s="106"/>
    </row>
    <row r="193" spans="1:137" ht="13" x14ac:dyDescent="0.3">
      <c r="A193" s="118"/>
      <c r="B193" s="126"/>
      <c r="C193" s="119"/>
      <c r="D193" s="119"/>
      <c r="E193" s="119"/>
      <c r="F193" s="119"/>
      <c r="G193" s="119"/>
      <c r="H193" s="120"/>
      <c r="I193" s="101"/>
      <c r="J193" s="121"/>
      <c r="K193" s="101"/>
      <c r="L193" s="101"/>
      <c r="M193" s="121"/>
      <c r="N193" s="120"/>
      <c r="O193" s="121"/>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3"/>
      <c r="AS193" s="123"/>
      <c r="AT193" s="123"/>
      <c r="AU193" s="139" t="str">
        <f>VLOOKUP(Table35[[#This Row],[Risk Rating Score]],'Lookup Values'!$BS$1:$BT$34,2)</f>
        <v>Very Low</v>
      </c>
      <c r="AV193" s="101"/>
      <c r="AW193" s="139" t="str">
        <f>IFERROR(VLOOKUP(Table35[[#This Row],[RONI Match]],'Lookup Values'!$BU$2:$BV$26,2,FALSE),"")</f>
        <v/>
      </c>
      <c r="AX193" s="124"/>
      <c r="AY193" s="101"/>
      <c r="AZ193" s="123"/>
      <c r="BA193" s="119"/>
      <c r="BB193" s="119"/>
      <c r="BC193" s="119"/>
      <c r="BD193" s="119"/>
      <c r="BE193" s="119"/>
      <c r="BF193" s="119"/>
      <c r="BG193" s="119"/>
      <c r="BH193" s="119"/>
      <c r="BI193" s="122"/>
      <c r="BJ193" s="121"/>
      <c r="BK193" s="121"/>
      <c r="BL193" s="122"/>
      <c r="BM193" s="123"/>
      <c r="BN193" s="106"/>
      <c r="BO193" s="106"/>
      <c r="BP193" s="106"/>
      <c r="BQ193" s="106"/>
      <c r="BR193" s="106"/>
      <c r="BS193" s="106"/>
      <c r="BT193" s="106"/>
      <c r="BU193" s="106"/>
      <c r="BV193" s="106"/>
      <c r="BW193" s="106"/>
      <c r="BX193" s="106"/>
      <c r="BY193" s="106"/>
      <c r="BZ193" s="106"/>
      <c r="CA193" s="106"/>
      <c r="CB193" s="106"/>
      <c r="CC193" s="127" t="str">
        <f>IFERROR(VLOOKUP(Table22[[#This Row],[Gender]],'Lookup Values'!$A$1:$B$5,2,FALSE),"0")</f>
        <v>0</v>
      </c>
      <c r="CD193" s="112"/>
      <c r="CE193" s="127" t="str">
        <f>IFERROR(VLOOKUP(Table22[[#This Row],[Year Group]],'Lookup Values'!$C$1:$D$9,2,FALSE),"0")</f>
        <v>0</v>
      </c>
      <c r="CF193" s="127" t="str">
        <f>IFERROR(VLOOKUP(Table22[[#This Row],[School]],'Lookup Values'!$E$1:$E$22,2,FALSE),"0")</f>
        <v>0</v>
      </c>
      <c r="CG193" s="127" t="str">
        <f>IFERROR(VLOOKUP(Table22[[#This Row],[Attending PRU / AP]],'Lookup Values'!$G$1:$H$3,2,FALSE),"0")</f>
        <v>0</v>
      </c>
      <c r="CH193" s="127" t="str">
        <f>IFERROR(VLOOKUP(Table22[[#This Row],[EHE]],'Lookup Values'!$I$1:$J$3,2,FALSE),"0")</f>
        <v>0</v>
      </c>
      <c r="CI193" s="127" t="str">
        <f>IFERROR(VLOOKUP(Table22[[#This Row],[CME]],'Lookup Values'!$K$1:$L$3,2,FALSE),"0")</f>
        <v>0</v>
      </c>
      <c r="CJ193" s="129" t="str">
        <f>IFERROR(VLOOKUP(Table22[[#This Row],[Ethnicity]],'Ethnicity codes'!$H$1:$J$101,3,FALSE),"")</f>
        <v/>
      </c>
      <c r="CK193" s="127" t="str">
        <f>IFERROR(VLOOKUP(Table35[[#This Row],[Ethnicity2]],'Lookup Values'!$M$1:$N$23,2,FALSE),"0")</f>
        <v>0</v>
      </c>
      <c r="CL193" s="127" t="str">
        <f>IFERROR(VLOOKUP(Table35[[#This Row],[Ethnicity2]],'Lookup Values'!$O$1:$P$3,2,FALSE),"0")</f>
        <v>0</v>
      </c>
      <c r="CM193" s="127" t="str">
        <f>IFERROR(VLOOKUP(Table22[[#This Row],[EAL]],'Lookup Values'!$Q$1:$R$3,2,FALSE),"0")</f>
        <v>0</v>
      </c>
      <c r="CN193" s="127" t="str">
        <f>IFERROR(VLOOKUP(Table22[[#This Row],[SEND]],'Lookup Values'!$S$1:$T$6,2,FALSE),"0")</f>
        <v>0</v>
      </c>
      <c r="CO193" s="127" t="str">
        <f>IFERROR(VLOOKUP(Table22[[#This Row],[Pupil Premium]],'Lookup Values'!$U$1:$V$3,2,FALSE),"0")</f>
        <v>0</v>
      </c>
      <c r="CP193" s="127" t="str">
        <f>IFERROR(VLOOKUP(Table22[[#This Row],[LAC / Care Leaver]],'Lookup Values'!$W$1:$X$3,2,FALSE),"0")</f>
        <v>0</v>
      </c>
      <c r="CQ193" s="127" t="str">
        <f>IFERROR(VLOOKUP(Table22[[#This Row],[CP / CIN]],'Lookup Values'!$Y$1:$Z$3,2,FALSE),"0")</f>
        <v>0</v>
      </c>
      <c r="CR193" s="127" t="str">
        <f>IFERROR(VLOOKUP(Table22[[#This Row],[Early Help Referral]],'Lookup Values'!$Y$1:$Z$3,2,FALSE),"0")</f>
        <v>0</v>
      </c>
      <c r="CS193" s="127" t="str">
        <f>IFERROR(VLOOKUP(Table22[[#This Row],[Social Worker]],'Lookup Values'!$Y$1:$Z$3,2,FALSE),"0")</f>
        <v>0</v>
      </c>
      <c r="CT193" s="127" t="str">
        <f>IFERROR(VLOOKUP(Table22[[#This Row],[Exclusion]],'Lookup Values'!$AE$1:$AF$5,2,FALSE),"0")</f>
        <v>0</v>
      </c>
      <c r="CU193" s="127" t="str">
        <f>IFERROR(VLOOKUP(Table22[[#This Row],[Attendance / Absence (&lt;90% PA / &lt;50% SA)]],'Lookup Values'!$AG$1:$AH$4,2,FALSE),"0")</f>
        <v>0</v>
      </c>
      <c r="CV193" s="127" t="str">
        <f>IFERROR(VLOOKUP(Table22[[#This Row],[Multiple School Moves (3+)]],'Lookup Values'!$AI$1:$AJ$3,2,FALSE),"0")</f>
        <v>0</v>
      </c>
      <c r="CW193" s="127" t="str">
        <f>IFERROR(VLOOKUP(Table22[[#This Row],[Pregnancy]],'Lookup Values'!$AK$1:$AL$3,2,FALSE),"0")</f>
        <v>0</v>
      </c>
      <c r="CX193" s="127" t="str">
        <f>IFERROR(VLOOKUP(Table22[[#This Row],[Young Parent]],'Lookup Values'!$AM$1:$AN$3,2,FALSE),"0")</f>
        <v>0</v>
      </c>
      <c r="CY193" s="127" t="str">
        <f>IFERROR(VLOOKUP(Table22[[#This Row],[Young Carer]],'Lookup Values'!$AO$1:$AP$3,2,FALSE),"0")</f>
        <v>0</v>
      </c>
      <c r="CZ193" s="127" t="str">
        <f>IFERROR(VLOOKUP(Table22[[#This Row],[CAMHS Involvement]],'Lookup Values'!$AQ$1:$AR$3,2,FALSE),"0")</f>
        <v>0</v>
      </c>
      <c r="DA193" s="127" t="str">
        <f>IFERROR(VLOOKUP(Table22[[#This Row],[Health Condition]],'Lookup Values'!$AS$1:$AT$3,2,FALSE),"0")</f>
        <v>0</v>
      </c>
      <c r="DB193" s="127" t="str">
        <f>IFERROR(VLOOKUP(Table22[[#This Row],[Substance Misuse ]],'Lookup Values'!$AU$1:$AV$3,2,FALSE),"0")</f>
        <v>0</v>
      </c>
      <c r="DC193" s="127" t="str">
        <f>IFERROR(VLOOKUP(Table22[[#This Row],[YOT supervision]],'Lookup Values'!$AW$1:$AX$3,2,FALSE),"0")</f>
        <v>0</v>
      </c>
      <c r="DD193" s="127" t="str">
        <f>IFERROR(VLOOKUP(Table22[[#This Row],[Previous YOT supervision]],'Lookup Values'!$AY$1:$AZ$3,2,FALSE),"0")</f>
        <v>0</v>
      </c>
      <c r="DE193" s="127" t="str">
        <f>IFERROR(VLOOKUP(Table22[[#This Row],[Custody]],'Lookup Values'!$BA$1:$BB$3,2,FALSE),"0")</f>
        <v>0</v>
      </c>
      <c r="DF193" s="127" t="str">
        <f>IFERROR(VLOOKUP(Table22[[#This Row],[KS2 Eng &amp; Maths Ability Profile HAP/MAP/LAP]],'Lookup Values'!$BC$1:$BD$4,2,FALSE),"0")</f>
        <v>0</v>
      </c>
      <c r="DG193" s="127" t="str">
        <f>IFERROR(VLOOKUP(Table22[[#This Row],[Intended Post 16 Destination]],'Lookup Values'!$BG$1:$BH$12,2,FALSE),"0")</f>
        <v>0</v>
      </c>
      <c r="DH193" s="127" t="str">
        <f>IFERROR(VLOOKUP(Table22[[#This Row],[Application submitted (Y/N or number of applications)]],'Lookup Values'!$BI$1:$BJ$3,2,FALSE),"0")</f>
        <v>0</v>
      </c>
      <c r="DI193" s="127" t="str">
        <f>IFERROR(VLOOKUP(Table22[[#This Row],[Provider Name]],'Lookup Values'!$BK$1:$BL$3,2,FALSE),"0")</f>
        <v>0</v>
      </c>
      <c r="DJ193" s="112"/>
      <c r="DK193" s="127" t="str">
        <f>IFERROR(VLOOKUP(Table22[[#This Row],[Offer received (Y/N)]],'Lookup Values'!$BM$1:$BN$3,2,FALSE),"0")</f>
        <v>0</v>
      </c>
      <c r="DL193" s="127" t="str">
        <f>IFERROR(VLOOKUP(Table22[[#This Row],[Poor Behaviour / Attitude / Motivation]],'Lookup Values'!$BO$1:$BP$4,2,FALSE),"0")</f>
        <v>0</v>
      </c>
      <c r="DM193" s="127" t="str">
        <f>IFERROR(VLOOKUP(Table22[[#This Row],[Other known risk factors (1)]],'Lookup Values'!$BQ$1:$BR$10,2,FALSE),"0")</f>
        <v>0</v>
      </c>
      <c r="DN193" s="128" t="str">
        <f>IFERROR(VLOOKUP(Table22[[#This Row],[Other known risk factors (2)]],'Lookup Values'!$BQ$1:$BR$10,2,FALSE),"0")</f>
        <v>0</v>
      </c>
      <c r="DO193" s="127">
        <f>SUM(Table35[[#This Row],[Gender Score]:[Other known risk factors (2) Score]])</f>
        <v>0</v>
      </c>
      <c r="DP193" s="131" t="str">
        <f>CONCATENATE(Table22[[#This Row],[Generated RONI]],Table22[[#This Row],[School RONI]])</f>
        <v>Very Low</v>
      </c>
      <c r="DQ193" s="106"/>
      <c r="DR193" s="106"/>
      <c r="DS193" s="106"/>
      <c r="DT193" s="106"/>
      <c r="DU193" s="106"/>
      <c r="DV193" s="106"/>
      <c r="DW193" s="106"/>
      <c r="DX193" s="106"/>
      <c r="DY193" s="106"/>
      <c r="DZ193" s="106"/>
      <c r="EA193" s="106"/>
      <c r="EB193" s="106"/>
      <c r="EC193" s="106"/>
      <c r="ED193" s="106"/>
      <c r="EE193" s="106"/>
      <c r="EF193" s="106"/>
      <c r="EG193" s="106"/>
    </row>
    <row r="194" spans="1:137" ht="13" x14ac:dyDescent="0.3">
      <c r="A194" s="118"/>
      <c r="B194" s="126"/>
      <c r="C194" s="119"/>
      <c r="D194" s="119"/>
      <c r="E194" s="119"/>
      <c r="F194" s="119"/>
      <c r="G194" s="119"/>
      <c r="H194" s="120"/>
      <c r="I194" s="101"/>
      <c r="J194" s="121"/>
      <c r="K194" s="101"/>
      <c r="L194" s="101"/>
      <c r="M194" s="121"/>
      <c r="N194" s="120"/>
      <c r="O194" s="121"/>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3"/>
      <c r="AS194" s="123"/>
      <c r="AT194" s="123"/>
      <c r="AU194" s="139" t="str">
        <f>VLOOKUP(Table35[[#This Row],[Risk Rating Score]],'Lookup Values'!$BS$1:$BT$34,2)</f>
        <v>Very Low</v>
      </c>
      <c r="AV194" s="101"/>
      <c r="AW194" s="139" t="str">
        <f>IFERROR(VLOOKUP(Table35[[#This Row],[RONI Match]],'Lookup Values'!$BU$2:$BV$26,2,FALSE),"")</f>
        <v/>
      </c>
      <c r="AX194" s="124"/>
      <c r="AY194" s="101"/>
      <c r="AZ194" s="123"/>
      <c r="BA194" s="119"/>
      <c r="BB194" s="119"/>
      <c r="BC194" s="119"/>
      <c r="BD194" s="119"/>
      <c r="BE194" s="119"/>
      <c r="BF194" s="119"/>
      <c r="BG194" s="119"/>
      <c r="BH194" s="119"/>
      <c r="BI194" s="122"/>
      <c r="BJ194" s="121"/>
      <c r="BK194" s="121"/>
      <c r="BL194" s="122"/>
      <c r="BM194" s="123"/>
      <c r="BN194" s="106"/>
      <c r="BO194" s="106"/>
      <c r="BP194" s="106"/>
      <c r="BQ194" s="106"/>
      <c r="BR194" s="106"/>
      <c r="BS194" s="106"/>
      <c r="BT194" s="106"/>
      <c r="BU194" s="106"/>
      <c r="BV194" s="106"/>
      <c r="BW194" s="106"/>
      <c r="BX194" s="106"/>
      <c r="BY194" s="106"/>
      <c r="BZ194" s="106"/>
      <c r="CA194" s="106"/>
      <c r="CB194" s="106"/>
      <c r="CC194" s="127" t="str">
        <f>IFERROR(VLOOKUP(Table22[[#This Row],[Gender]],'Lookup Values'!$A$1:$B$5,2,FALSE),"0")</f>
        <v>0</v>
      </c>
      <c r="CD194" s="112"/>
      <c r="CE194" s="127" t="str">
        <f>IFERROR(VLOOKUP(Table22[[#This Row],[Year Group]],'Lookup Values'!$C$1:$D$9,2,FALSE),"0")</f>
        <v>0</v>
      </c>
      <c r="CF194" s="127" t="str">
        <f>IFERROR(VLOOKUP(Table22[[#This Row],[School]],'Lookup Values'!$E$1:$E$22,2,FALSE),"0")</f>
        <v>0</v>
      </c>
      <c r="CG194" s="127" t="str">
        <f>IFERROR(VLOOKUP(Table22[[#This Row],[Attending PRU / AP]],'Lookup Values'!$G$1:$H$3,2,FALSE),"0")</f>
        <v>0</v>
      </c>
      <c r="CH194" s="127" t="str">
        <f>IFERROR(VLOOKUP(Table22[[#This Row],[EHE]],'Lookup Values'!$I$1:$J$3,2,FALSE),"0")</f>
        <v>0</v>
      </c>
      <c r="CI194" s="127" t="str">
        <f>IFERROR(VLOOKUP(Table22[[#This Row],[CME]],'Lookup Values'!$K$1:$L$3,2,FALSE),"0")</f>
        <v>0</v>
      </c>
      <c r="CJ194" s="129" t="str">
        <f>IFERROR(VLOOKUP(Table22[[#This Row],[Ethnicity]],'Ethnicity codes'!$H$1:$J$101,3,FALSE),"")</f>
        <v/>
      </c>
      <c r="CK194" s="127" t="str">
        <f>IFERROR(VLOOKUP(Table35[[#This Row],[Ethnicity2]],'Lookup Values'!$M$1:$N$23,2,FALSE),"0")</f>
        <v>0</v>
      </c>
      <c r="CL194" s="127" t="str">
        <f>IFERROR(VLOOKUP(Table35[[#This Row],[Ethnicity2]],'Lookup Values'!$O$1:$P$3,2,FALSE),"0")</f>
        <v>0</v>
      </c>
      <c r="CM194" s="127" t="str">
        <f>IFERROR(VLOOKUP(Table22[[#This Row],[EAL]],'Lookup Values'!$Q$1:$R$3,2,FALSE),"0")</f>
        <v>0</v>
      </c>
      <c r="CN194" s="127" t="str">
        <f>IFERROR(VLOOKUP(Table22[[#This Row],[SEND]],'Lookup Values'!$S$1:$T$6,2,FALSE),"0")</f>
        <v>0</v>
      </c>
      <c r="CO194" s="127" t="str">
        <f>IFERROR(VLOOKUP(Table22[[#This Row],[Pupil Premium]],'Lookup Values'!$U$1:$V$3,2,FALSE),"0")</f>
        <v>0</v>
      </c>
      <c r="CP194" s="127" t="str">
        <f>IFERROR(VLOOKUP(Table22[[#This Row],[LAC / Care Leaver]],'Lookup Values'!$W$1:$X$3,2,FALSE),"0")</f>
        <v>0</v>
      </c>
      <c r="CQ194" s="127" t="str">
        <f>IFERROR(VLOOKUP(Table22[[#This Row],[CP / CIN]],'Lookup Values'!$Y$1:$Z$3,2,FALSE),"0")</f>
        <v>0</v>
      </c>
      <c r="CR194" s="127" t="str">
        <f>IFERROR(VLOOKUP(Table22[[#This Row],[Early Help Referral]],'Lookup Values'!$Y$1:$Z$3,2,FALSE),"0")</f>
        <v>0</v>
      </c>
      <c r="CS194" s="127" t="str">
        <f>IFERROR(VLOOKUP(Table22[[#This Row],[Social Worker]],'Lookup Values'!$Y$1:$Z$3,2,FALSE),"0")</f>
        <v>0</v>
      </c>
      <c r="CT194" s="127" t="str">
        <f>IFERROR(VLOOKUP(Table22[[#This Row],[Exclusion]],'Lookup Values'!$AE$1:$AF$5,2,FALSE),"0")</f>
        <v>0</v>
      </c>
      <c r="CU194" s="127" t="str">
        <f>IFERROR(VLOOKUP(Table22[[#This Row],[Attendance / Absence (&lt;90% PA / &lt;50% SA)]],'Lookup Values'!$AG$1:$AH$4,2,FALSE),"0")</f>
        <v>0</v>
      </c>
      <c r="CV194" s="127" t="str">
        <f>IFERROR(VLOOKUP(Table22[[#This Row],[Multiple School Moves (3+)]],'Lookup Values'!$AI$1:$AJ$3,2,FALSE),"0")</f>
        <v>0</v>
      </c>
      <c r="CW194" s="127" t="str">
        <f>IFERROR(VLOOKUP(Table22[[#This Row],[Pregnancy]],'Lookup Values'!$AK$1:$AL$3,2,FALSE),"0")</f>
        <v>0</v>
      </c>
      <c r="CX194" s="127" t="str">
        <f>IFERROR(VLOOKUP(Table22[[#This Row],[Young Parent]],'Lookup Values'!$AM$1:$AN$3,2,FALSE),"0")</f>
        <v>0</v>
      </c>
      <c r="CY194" s="127" t="str">
        <f>IFERROR(VLOOKUP(Table22[[#This Row],[Young Carer]],'Lookup Values'!$AO$1:$AP$3,2,FALSE),"0")</f>
        <v>0</v>
      </c>
      <c r="CZ194" s="127" t="str">
        <f>IFERROR(VLOOKUP(Table22[[#This Row],[CAMHS Involvement]],'Lookup Values'!$AQ$1:$AR$3,2,FALSE),"0")</f>
        <v>0</v>
      </c>
      <c r="DA194" s="127" t="str">
        <f>IFERROR(VLOOKUP(Table22[[#This Row],[Health Condition]],'Lookup Values'!$AS$1:$AT$3,2,FALSE),"0")</f>
        <v>0</v>
      </c>
      <c r="DB194" s="127" t="str">
        <f>IFERROR(VLOOKUP(Table22[[#This Row],[Substance Misuse ]],'Lookup Values'!$AU$1:$AV$3,2,FALSE),"0")</f>
        <v>0</v>
      </c>
      <c r="DC194" s="127" t="str">
        <f>IFERROR(VLOOKUP(Table22[[#This Row],[YOT supervision]],'Lookup Values'!$AW$1:$AX$3,2,FALSE),"0")</f>
        <v>0</v>
      </c>
      <c r="DD194" s="127" t="str">
        <f>IFERROR(VLOOKUP(Table22[[#This Row],[Previous YOT supervision]],'Lookup Values'!$AY$1:$AZ$3,2,FALSE),"0")</f>
        <v>0</v>
      </c>
      <c r="DE194" s="127" t="str">
        <f>IFERROR(VLOOKUP(Table22[[#This Row],[Custody]],'Lookup Values'!$BA$1:$BB$3,2,FALSE),"0")</f>
        <v>0</v>
      </c>
      <c r="DF194" s="127" t="str">
        <f>IFERROR(VLOOKUP(Table22[[#This Row],[KS2 Eng &amp; Maths Ability Profile HAP/MAP/LAP]],'Lookup Values'!$BC$1:$BD$4,2,FALSE),"0")</f>
        <v>0</v>
      </c>
      <c r="DG194" s="127" t="str">
        <f>IFERROR(VLOOKUP(Table22[[#This Row],[Intended Post 16 Destination]],'Lookup Values'!$BG$1:$BH$12,2,FALSE),"0")</f>
        <v>0</v>
      </c>
      <c r="DH194" s="127" t="str">
        <f>IFERROR(VLOOKUP(Table22[[#This Row],[Application submitted (Y/N or number of applications)]],'Lookup Values'!$BI$1:$BJ$3,2,FALSE),"0")</f>
        <v>0</v>
      </c>
      <c r="DI194" s="127" t="str">
        <f>IFERROR(VLOOKUP(Table22[[#This Row],[Provider Name]],'Lookup Values'!$BK$1:$BL$3,2,FALSE),"0")</f>
        <v>0</v>
      </c>
      <c r="DJ194" s="112"/>
      <c r="DK194" s="127" t="str">
        <f>IFERROR(VLOOKUP(Table22[[#This Row],[Offer received (Y/N)]],'Lookup Values'!$BM$1:$BN$3,2,FALSE),"0")</f>
        <v>0</v>
      </c>
      <c r="DL194" s="127" t="str">
        <f>IFERROR(VLOOKUP(Table22[[#This Row],[Poor Behaviour / Attitude / Motivation]],'Lookup Values'!$BO$1:$BP$4,2,FALSE),"0")</f>
        <v>0</v>
      </c>
      <c r="DM194" s="127" t="str">
        <f>IFERROR(VLOOKUP(Table22[[#This Row],[Other known risk factors (1)]],'Lookup Values'!$BQ$1:$BR$10,2,FALSE),"0")</f>
        <v>0</v>
      </c>
      <c r="DN194" s="128" t="str">
        <f>IFERROR(VLOOKUP(Table22[[#This Row],[Other known risk factors (2)]],'Lookup Values'!$BQ$1:$BR$10,2,FALSE),"0")</f>
        <v>0</v>
      </c>
      <c r="DO194" s="127">
        <f>SUM(Table35[[#This Row],[Gender Score]:[Other known risk factors (2) Score]])</f>
        <v>0</v>
      </c>
      <c r="DP194" s="131" t="str">
        <f>CONCATENATE(Table22[[#This Row],[Generated RONI]],Table22[[#This Row],[School RONI]])</f>
        <v>Very Low</v>
      </c>
      <c r="DQ194" s="106"/>
      <c r="DR194" s="106"/>
      <c r="DS194" s="106"/>
      <c r="DT194" s="106"/>
      <c r="DU194" s="106"/>
      <c r="DV194" s="106"/>
      <c r="DW194" s="106"/>
      <c r="DX194" s="106"/>
      <c r="DY194" s="106"/>
      <c r="DZ194" s="106"/>
      <c r="EA194" s="106"/>
      <c r="EB194" s="106"/>
      <c r="EC194" s="106"/>
      <c r="ED194" s="106"/>
      <c r="EE194" s="106"/>
      <c r="EF194" s="106"/>
      <c r="EG194" s="106"/>
    </row>
    <row r="195" spans="1:137" ht="13" x14ac:dyDescent="0.3">
      <c r="A195" s="118"/>
      <c r="B195" s="126"/>
      <c r="C195" s="119"/>
      <c r="D195" s="119"/>
      <c r="E195" s="119"/>
      <c r="F195" s="119"/>
      <c r="G195" s="119"/>
      <c r="H195" s="120"/>
      <c r="I195" s="101"/>
      <c r="J195" s="121"/>
      <c r="K195" s="101"/>
      <c r="L195" s="101"/>
      <c r="M195" s="121"/>
      <c r="N195" s="120"/>
      <c r="O195" s="121"/>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3"/>
      <c r="AS195" s="123"/>
      <c r="AT195" s="123"/>
      <c r="AU195" s="139" t="str">
        <f>VLOOKUP(Table35[[#This Row],[Risk Rating Score]],'Lookup Values'!$BS$1:$BT$34,2)</f>
        <v>Very Low</v>
      </c>
      <c r="AV195" s="101"/>
      <c r="AW195" s="139" t="str">
        <f>IFERROR(VLOOKUP(Table35[[#This Row],[RONI Match]],'Lookup Values'!$BU$2:$BV$26,2,FALSE),"")</f>
        <v/>
      </c>
      <c r="AX195" s="124"/>
      <c r="AY195" s="101"/>
      <c r="AZ195" s="123"/>
      <c r="BA195" s="119"/>
      <c r="BB195" s="119"/>
      <c r="BC195" s="119"/>
      <c r="BD195" s="119"/>
      <c r="BE195" s="119"/>
      <c r="BF195" s="119"/>
      <c r="BG195" s="119"/>
      <c r="BH195" s="119"/>
      <c r="BI195" s="122"/>
      <c r="BJ195" s="121"/>
      <c r="BK195" s="121"/>
      <c r="BL195" s="122"/>
      <c r="BM195" s="123"/>
      <c r="BN195" s="106"/>
      <c r="BO195" s="106"/>
      <c r="BP195" s="106"/>
      <c r="BQ195" s="106"/>
      <c r="BR195" s="106"/>
      <c r="BS195" s="106"/>
      <c r="BT195" s="106"/>
      <c r="BU195" s="106"/>
      <c r="BV195" s="106"/>
      <c r="BW195" s="106"/>
      <c r="BX195" s="106"/>
      <c r="BY195" s="106"/>
      <c r="BZ195" s="106"/>
      <c r="CA195" s="106"/>
      <c r="CB195" s="106"/>
      <c r="CC195" s="127" t="str">
        <f>IFERROR(VLOOKUP(Table22[[#This Row],[Gender]],'Lookup Values'!$A$1:$B$5,2,FALSE),"0")</f>
        <v>0</v>
      </c>
      <c r="CD195" s="112"/>
      <c r="CE195" s="127" t="str">
        <f>IFERROR(VLOOKUP(Table22[[#This Row],[Year Group]],'Lookup Values'!$C$1:$D$9,2,FALSE),"0")</f>
        <v>0</v>
      </c>
      <c r="CF195" s="127" t="str">
        <f>IFERROR(VLOOKUP(Table22[[#This Row],[School]],'Lookup Values'!$E$1:$E$22,2,FALSE),"0")</f>
        <v>0</v>
      </c>
      <c r="CG195" s="127" t="str">
        <f>IFERROR(VLOOKUP(Table22[[#This Row],[Attending PRU / AP]],'Lookup Values'!$G$1:$H$3,2,FALSE),"0")</f>
        <v>0</v>
      </c>
      <c r="CH195" s="127" t="str">
        <f>IFERROR(VLOOKUP(Table22[[#This Row],[EHE]],'Lookup Values'!$I$1:$J$3,2,FALSE),"0")</f>
        <v>0</v>
      </c>
      <c r="CI195" s="127" t="str">
        <f>IFERROR(VLOOKUP(Table22[[#This Row],[CME]],'Lookup Values'!$K$1:$L$3,2,FALSE),"0")</f>
        <v>0</v>
      </c>
      <c r="CJ195" s="129" t="str">
        <f>IFERROR(VLOOKUP(Table22[[#This Row],[Ethnicity]],'Ethnicity codes'!$H$1:$J$101,3,FALSE),"")</f>
        <v/>
      </c>
      <c r="CK195" s="127" t="str">
        <f>IFERROR(VLOOKUP(Table35[[#This Row],[Ethnicity2]],'Lookup Values'!$M$1:$N$23,2,FALSE),"0")</f>
        <v>0</v>
      </c>
      <c r="CL195" s="127" t="str">
        <f>IFERROR(VLOOKUP(Table35[[#This Row],[Ethnicity2]],'Lookup Values'!$O$1:$P$3,2,FALSE),"0")</f>
        <v>0</v>
      </c>
      <c r="CM195" s="127" t="str">
        <f>IFERROR(VLOOKUP(Table22[[#This Row],[EAL]],'Lookup Values'!$Q$1:$R$3,2,FALSE),"0")</f>
        <v>0</v>
      </c>
      <c r="CN195" s="127" t="str">
        <f>IFERROR(VLOOKUP(Table22[[#This Row],[SEND]],'Lookup Values'!$S$1:$T$6,2,FALSE),"0")</f>
        <v>0</v>
      </c>
      <c r="CO195" s="127" t="str">
        <f>IFERROR(VLOOKUP(Table22[[#This Row],[Pupil Premium]],'Lookup Values'!$U$1:$V$3,2,FALSE),"0")</f>
        <v>0</v>
      </c>
      <c r="CP195" s="127" t="str">
        <f>IFERROR(VLOOKUP(Table22[[#This Row],[LAC / Care Leaver]],'Lookup Values'!$W$1:$X$3,2,FALSE),"0")</f>
        <v>0</v>
      </c>
      <c r="CQ195" s="127" t="str">
        <f>IFERROR(VLOOKUP(Table22[[#This Row],[CP / CIN]],'Lookup Values'!$Y$1:$Z$3,2,FALSE),"0")</f>
        <v>0</v>
      </c>
      <c r="CR195" s="127" t="str">
        <f>IFERROR(VLOOKUP(Table22[[#This Row],[Early Help Referral]],'Lookup Values'!$Y$1:$Z$3,2,FALSE),"0")</f>
        <v>0</v>
      </c>
      <c r="CS195" s="127" t="str">
        <f>IFERROR(VLOOKUP(Table22[[#This Row],[Social Worker]],'Lookup Values'!$Y$1:$Z$3,2,FALSE),"0")</f>
        <v>0</v>
      </c>
      <c r="CT195" s="127" t="str">
        <f>IFERROR(VLOOKUP(Table22[[#This Row],[Exclusion]],'Lookup Values'!$AE$1:$AF$5,2,FALSE),"0")</f>
        <v>0</v>
      </c>
      <c r="CU195" s="127" t="str">
        <f>IFERROR(VLOOKUP(Table22[[#This Row],[Attendance / Absence (&lt;90% PA / &lt;50% SA)]],'Lookup Values'!$AG$1:$AH$4,2,FALSE),"0")</f>
        <v>0</v>
      </c>
      <c r="CV195" s="127" t="str">
        <f>IFERROR(VLOOKUP(Table22[[#This Row],[Multiple School Moves (3+)]],'Lookup Values'!$AI$1:$AJ$3,2,FALSE),"0")</f>
        <v>0</v>
      </c>
      <c r="CW195" s="127" t="str">
        <f>IFERROR(VLOOKUP(Table22[[#This Row],[Pregnancy]],'Lookup Values'!$AK$1:$AL$3,2,FALSE),"0")</f>
        <v>0</v>
      </c>
      <c r="CX195" s="127" t="str">
        <f>IFERROR(VLOOKUP(Table22[[#This Row],[Young Parent]],'Lookup Values'!$AM$1:$AN$3,2,FALSE),"0")</f>
        <v>0</v>
      </c>
      <c r="CY195" s="127" t="str">
        <f>IFERROR(VLOOKUP(Table22[[#This Row],[Young Carer]],'Lookup Values'!$AO$1:$AP$3,2,FALSE),"0")</f>
        <v>0</v>
      </c>
      <c r="CZ195" s="127" t="str">
        <f>IFERROR(VLOOKUP(Table22[[#This Row],[CAMHS Involvement]],'Lookup Values'!$AQ$1:$AR$3,2,FALSE),"0")</f>
        <v>0</v>
      </c>
      <c r="DA195" s="127" t="str">
        <f>IFERROR(VLOOKUP(Table22[[#This Row],[Health Condition]],'Lookup Values'!$AS$1:$AT$3,2,FALSE),"0")</f>
        <v>0</v>
      </c>
      <c r="DB195" s="127" t="str">
        <f>IFERROR(VLOOKUP(Table22[[#This Row],[Substance Misuse ]],'Lookup Values'!$AU$1:$AV$3,2,FALSE),"0")</f>
        <v>0</v>
      </c>
      <c r="DC195" s="127" t="str">
        <f>IFERROR(VLOOKUP(Table22[[#This Row],[YOT supervision]],'Lookup Values'!$AW$1:$AX$3,2,FALSE),"0")</f>
        <v>0</v>
      </c>
      <c r="DD195" s="127" t="str">
        <f>IFERROR(VLOOKUP(Table22[[#This Row],[Previous YOT supervision]],'Lookup Values'!$AY$1:$AZ$3,2,FALSE),"0")</f>
        <v>0</v>
      </c>
      <c r="DE195" s="127" t="str">
        <f>IFERROR(VLOOKUP(Table22[[#This Row],[Custody]],'Lookup Values'!$BA$1:$BB$3,2,FALSE),"0")</f>
        <v>0</v>
      </c>
      <c r="DF195" s="127" t="str">
        <f>IFERROR(VLOOKUP(Table22[[#This Row],[KS2 Eng &amp; Maths Ability Profile HAP/MAP/LAP]],'Lookup Values'!$BC$1:$BD$4,2,FALSE),"0")</f>
        <v>0</v>
      </c>
      <c r="DG195" s="127" t="str">
        <f>IFERROR(VLOOKUP(Table22[[#This Row],[Intended Post 16 Destination]],'Lookup Values'!$BG$1:$BH$12,2,FALSE),"0")</f>
        <v>0</v>
      </c>
      <c r="DH195" s="127" t="str">
        <f>IFERROR(VLOOKUP(Table22[[#This Row],[Application submitted (Y/N or number of applications)]],'Lookup Values'!$BI$1:$BJ$3,2,FALSE),"0")</f>
        <v>0</v>
      </c>
      <c r="DI195" s="127" t="str">
        <f>IFERROR(VLOOKUP(Table22[[#This Row],[Provider Name]],'Lookup Values'!$BK$1:$BL$3,2,FALSE),"0")</f>
        <v>0</v>
      </c>
      <c r="DJ195" s="112"/>
      <c r="DK195" s="127" t="str">
        <f>IFERROR(VLOOKUP(Table22[[#This Row],[Offer received (Y/N)]],'Lookup Values'!$BM$1:$BN$3,2,FALSE),"0")</f>
        <v>0</v>
      </c>
      <c r="DL195" s="127" t="str">
        <f>IFERROR(VLOOKUP(Table22[[#This Row],[Poor Behaviour / Attitude / Motivation]],'Lookup Values'!$BO$1:$BP$4,2,FALSE),"0")</f>
        <v>0</v>
      </c>
      <c r="DM195" s="127" t="str">
        <f>IFERROR(VLOOKUP(Table22[[#This Row],[Other known risk factors (1)]],'Lookup Values'!$BQ$1:$BR$10,2,FALSE),"0")</f>
        <v>0</v>
      </c>
      <c r="DN195" s="128" t="str">
        <f>IFERROR(VLOOKUP(Table22[[#This Row],[Other known risk factors (2)]],'Lookup Values'!$BQ$1:$BR$10,2,FALSE),"0")</f>
        <v>0</v>
      </c>
      <c r="DO195" s="127">
        <f>SUM(Table35[[#This Row],[Gender Score]:[Other known risk factors (2) Score]])</f>
        <v>0</v>
      </c>
      <c r="DP195" s="131" t="str">
        <f>CONCATENATE(Table22[[#This Row],[Generated RONI]],Table22[[#This Row],[School RONI]])</f>
        <v>Very Low</v>
      </c>
      <c r="DQ195" s="106"/>
      <c r="DR195" s="106"/>
      <c r="DS195" s="106"/>
      <c r="DT195" s="106"/>
      <c r="DU195" s="106"/>
      <c r="DV195" s="106"/>
      <c r="DW195" s="106"/>
      <c r="DX195" s="106"/>
      <c r="DY195" s="106"/>
      <c r="DZ195" s="106"/>
      <c r="EA195" s="106"/>
      <c r="EB195" s="106"/>
      <c r="EC195" s="106"/>
      <c r="ED195" s="106"/>
      <c r="EE195" s="106"/>
      <c r="EF195" s="106"/>
      <c r="EG195" s="106"/>
    </row>
    <row r="196" spans="1:137" ht="13" x14ac:dyDescent="0.3">
      <c r="A196" s="118"/>
      <c r="B196" s="126"/>
      <c r="C196" s="119"/>
      <c r="D196" s="119"/>
      <c r="E196" s="119"/>
      <c r="F196" s="119"/>
      <c r="G196" s="119"/>
      <c r="H196" s="120"/>
      <c r="I196" s="101"/>
      <c r="J196" s="121"/>
      <c r="K196" s="101"/>
      <c r="L196" s="101"/>
      <c r="M196" s="121"/>
      <c r="N196" s="120"/>
      <c r="O196" s="121"/>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3"/>
      <c r="AS196" s="123"/>
      <c r="AT196" s="123"/>
      <c r="AU196" s="139" t="str">
        <f>VLOOKUP(Table35[[#This Row],[Risk Rating Score]],'Lookup Values'!$BS$1:$BT$34,2)</f>
        <v>Very Low</v>
      </c>
      <c r="AV196" s="101"/>
      <c r="AW196" s="139" t="str">
        <f>IFERROR(VLOOKUP(Table35[[#This Row],[RONI Match]],'Lookup Values'!$BU$2:$BV$26,2,FALSE),"")</f>
        <v/>
      </c>
      <c r="AX196" s="124"/>
      <c r="AY196" s="101"/>
      <c r="AZ196" s="123"/>
      <c r="BA196" s="119"/>
      <c r="BB196" s="119"/>
      <c r="BC196" s="119"/>
      <c r="BD196" s="119"/>
      <c r="BE196" s="119"/>
      <c r="BF196" s="119"/>
      <c r="BG196" s="119"/>
      <c r="BH196" s="119"/>
      <c r="BI196" s="122"/>
      <c r="BJ196" s="121"/>
      <c r="BK196" s="121"/>
      <c r="BL196" s="122"/>
      <c r="BM196" s="123"/>
      <c r="BN196" s="106"/>
      <c r="BO196" s="106"/>
      <c r="BP196" s="106"/>
      <c r="BQ196" s="106"/>
      <c r="BR196" s="106"/>
      <c r="BS196" s="106"/>
      <c r="BT196" s="106"/>
      <c r="BU196" s="106"/>
      <c r="BV196" s="106"/>
      <c r="BW196" s="106"/>
      <c r="BX196" s="106"/>
      <c r="BY196" s="106"/>
      <c r="BZ196" s="106"/>
      <c r="CA196" s="106"/>
      <c r="CB196" s="106"/>
      <c r="CC196" s="127" t="str">
        <f>IFERROR(VLOOKUP(Table22[[#This Row],[Gender]],'Lookup Values'!$A$1:$B$5,2,FALSE),"0")</f>
        <v>0</v>
      </c>
      <c r="CD196" s="112"/>
      <c r="CE196" s="127" t="str">
        <f>IFERROR(VLOOKUP(Table22[[#This Row],[Year Group]],'Lookup Values'!$C$1:$D$9,2,FALSE),"0")</f>
        <v>0</v>
      </c>
      <c r="CF196" s="127" t="str">
        <f>IFERROR(VLOOKUP(Table22[[#This Row],[School]],'Lookup Values'!$E$1:$E$22,2,FALSE),"0")</f>
        <v>0</v>
      </c>
      <c r="CG196" s="127" t="str">
        <f>IFERROR(VLOOKUP(Table22[[#This Row],[Attending PRU / AP]],'Lookup Values'!$G$1:$H$3,2,FALSE),"0")</f>
        <v>0</v>
      </c>
      <c r="CH196" s="127" t="str">
        <f>IFERROR(VLOOKUP(Table22[[#This Row],[EHE]],'Lookup Values'!$I$1:$J$3,2,FALSE),"0")</f>
        <v>0</v>
      </c>
      <c r="CI196" s="127" t="str">
        <f>IFERROR(VLOOKUP(Table22[[#This Row],[CME]],'Lookup Values'!$K$1:$L$3,2,FALSE),"0")</f>
        <v>0</v>
      </c>
      <c r="CJ196" s="129" t="str">
        <f>IFERROR(VLOOKUP(Table22[[#This Row],[Ethnicity]],'Ethnicity codes'!$H$1:$J$101,3,FALSE),"")</f>
        <v/>
      </c>
      <c r="CK196" s="127" t="str">
        <f>IFERROR(VLOOKUP(Table35[[#This Row],[Ethnicity2]],'Lookup Values'!$M$1:$N$23,2,FALSE),"0")</f>
        <v>0</v>
      </c>
      <c r="CL196" s="127" t="str">
        <f>IFERROR(VLOOKUP(Table35[[#This Row],[Ethnicity2]],'Lookup Values'!$O$1:$P$3,2,FALSE),"0")</f>
        <v>0</v>
      </c>
      <c r="CM196" s="127" t="str">
        <f>IFERROR(VLOOKUP(Table22[[#This Row],[EAL]],'Lookup Values'!$Q$1:$R$3,2,FALSE),"0")</f>
        <v>0</v>
      </c>
      <c r="CN196" s="127" t="str">
        <f>IFERROR(VLOOKUP(Table22[[#This Row],[SEND]],'Lookup Values'!$S$1:$T$6,2,FALSE),"0")</f>
        <v>0</v>
      </c>
      <c r="CO196" s="127" t="str">
        <f>IFERROR(VLOOKUP(Table22[[#This Row],[Pupil Premium]],'Lookup Values'!$U$1:$V$3,2,FALSE),"0")</f>
        <v>0</v>
      </c>
      <c r="CP196" s="127" t="str">
        <f>IFERROR(VLOOKUP(Table22[[#This Row],[LAC / Care Leaver]],'Lookup Values'!$W$1:$X$3,2,FALSE),"0")</f>
        <v>0</v>
      </c>
      <c r="CQ196" s="127" t="str">
        <f>IFERROR(VLOOKUP(Table22[[#This Row],[CP / CIN]],'Lookup Values'!$Y$1:$Z$3,2,FALSE),"0")</f>
        <v>0</v>
      </c>
      <c r="CR196" s="127" t="str">
        <f>IFERROR(VLOOKUP(Table22[[#This Row],[Early Help Referral]],'Lookup Values'!$Y$1:$Z$3,2,FALSE),"0")</f>
        <v>0</v>
      </c>
      <c r="CS196" s="127" t="str">
        <f>IFERROR(VLOOKUP(Table22[[#This Row],[Social Worker]],'Lookup Values'!$Y$1:$Z$3,2,FALSE),"0")</f>
        <v>0</v>
      </c>
      <c r="CT196" s="127" t="str">
        <f>IFERROR(VLOOKUP(Table22[[#This Row],[Exclusion]],'Lookup Values'!$AE$1:$AF$5,2,FALSE),"0")</f>
        <v>0</v>
      </c>
      <c r="CU196" s="127" t="str">
        <f>IFERROR(VLOOKUP(Table22[[#This Row],[Attendance / Absence (&lt;90% PA / &lt;50% SA)]],'Lookup Values'!$AG$1:$AH$4,2,FALSE),"0")</f>
        <v>0</v>
      </c>
      <c r="CV196" s="127" t="str">
        <f>IFERROR(VLOOKUP(Table22[[#This Row],[Multiple School Moves (3+)]],'Lookup Values'!$AI$1:$AJ$3,2,FALSE),"0")</f>
        <v>0</v>
      </c>
      <c r="CW196" s="127" t="str">
        <f>IFERROR(VLOOKUP(Table22[[#This Row],[Pregnancy]],'Lookup Values'!$AK$1:$AL$3,2,FALSE),"0")</f>
        <v>0</v>
      </c>
      <c r="CX196" s="127" t="str">
        <f>IFERROR(VLOOKUP(Table22[[#This Row],[Young Parent]],'Lookup Values'!$AM$1:$AN$3,2,FALSE),"0")</f>
        <v>0</v>
      </c>
      <c r="CY196" s="127" t="str">
        <f>IFERROR(VLOOKUP(Table22[[#This Row],[Young Carer]],'Lookup Values'!$AO$1:$AP$3,2,FALSE),"0")</f>
        <v>0</v>
      </c>
      <c r="CZ196" s="127" t="str">
        <f>IFERROR(VLOOKUP(Table22[[#This Row],[CAMHS Involvement]],'Lookup Values'!$AQ$1:$AR$3,2,FALSE),"0")</f>
        <v>0</v>
      </c>
      <c r="DA196" s="127" t="str">
        <f>IFERROR(VLOOKUP(Table22[[#This Row],[Health Condition]],'Lookup Values'!$AS$1:$AT$3,2,FALSE),"0")</f>
        <v>0</v>
      </c>
      <c r="DB196" s="127" t="str">
        <f>IFERROR(VLOOKUP(Table22[[#This Row],[Substance Misuse ]],'Lookup Values'!$AU$1:$AV$3,2,FALSE),"0")</f>
        <v>0</v>
      </c>
      <c r="DC196" s="127" t="str">
        <f>IFERROR(VLOOKUP(Table22[[#This Row],[YOT supervision]],'Lookup Values'!$AW$1:$AX$3,2,FALSE),"0")</f>
        <v>0</v>
      </c>
      <c r="DD196" s="127" t="str">
        <f>IFERROR(VLOOKUP(Table22[[#This Row],[Previous YOT supervision]],'Lookup Values'!$AY$1:$AZ$3,2,FALSE),"0")</f>
        <v>0</v>
      </c>
      <c r="DE196" s="127" t="str">
        <f>IFERROR(VLOOKUP(Table22[[#This Row],[Custody]],'Lookup Values'!$BA$1:$BB$3,2,FALSE),"0")</f>
        <v>0</v>
      </c>
      <c r="DF196" s="127" t="str">
        <f>IFERROR(VLOOKUP(Table22[[#This Row],[KS2 Eng &amp; Maths Ability Profile HAP/MAP/LAP]],'Lookup Values'!$BC$1:$BD$4,2,FALSE),"0")</f>
        <v>0</v>
      </c>
      <c r="DG196" s="127" t="str">
        <f>IFERROR(VLOOKUP(Table22[[#This Row],[Intended Post 16 Destination]],'Lookup Values'!$BG$1:$BH$12,2,FALSE),"0")</f>
        <v>0</v>
      </c>
      <c r="DH196" s="127" t="str">
        <f>IFERROR(VLOOKUP(Table22[[#This Row],[Application submitted (Y/N or number of applications)]],'Lookup Values'!$BI$1:$BJ$3,2,FALSE),"0")</f>
        <v>0</v>
      </c>
      <c r="DI196" s="127" t="str">
        <f>IFERROR(VLOOKUP(Table22[[#This Row],[Provider Name]],'Lookup Values'!$BK$1:$BL$3,2,FALSE),"0")</f>
        <v>0</v>
      </c>
      <c r="DJ196" s="112"/>
      <c r="DK196" s="127" t="str">
        <f>IFERROR(VLOOKUP(Table22[[#This Row],[Offer received (Y/N)]],'Lookup Values'!$BM$1:$BN$3,2,FALSE),"0")</f>
        <v>0</v>
      </c>
      <c r="DL196" s="127" t="str">
        <f>IFERROR(VLOOKUP(Table22[[#This Row],[Poor Behaviour / Attitude / Motivation]],'Lookup Values'!$BO$1:$BP$4,2,FALSE),"0")</f>
        <v>0</v>
      </c>
      <c r="DM196" s="127" t="str">
        <f>IFERROR(VLOOKUP(Table22[[#This Row],[Other known risk factors (1)]],'Lookup Values'!$BQ$1:$BR$10,2,FALSE),"0")</f>
        <v>0</v>
      </c>
      <c r="DN196" s="128" t="str">
        <f>IFERROR(VLOOKUP(Table22[[#This Row],[Other known risk factors (2)]],'Lookup Values'!$BQ$1:$BR$10,2,FALSE),"0")</f>
        <v>0</v>
      </c>
      <c r="DO196" s="127">
        <f>SUM(Table35[[#This Row],[Gender Score]:[Other known risk factors (2) Score]])</f>
        <v>0</v>
      </c>
      <c r="DP196" s="131" t="str">
        <f>CONCATENATE(Table22[[#This Row],[Generated RONI]],Table22[[#This Row],[School RONI]])</f>
        <v>Very Low</v>
      </c>
      <c r="DQ196" s="106"/>
      <c r="DR196" s="106"/>
      <c r="DS196" s="106"/>
      <c r="DT196" s="106"/>
      <c r="DU196" s="106"/>
      <c r="DV196" s="106"/>
      <c r="DW196" s="106"/>
      <c r="DX196" s="106"/>
      <c r="DY196" s="106"/>
      <c r="DZ196" s="106"/>
      <c r="EA196" s="106"/>
      <c r="EB196" s="106"/>
      <c r="EC196" s="106"/>
      <c r="ED196" s="106"/>
      <c r="EE196" s="106"/>
      <c r="EF196" s="106"/>
      <c r="EG196" s="106"/>
    </row>
    <row r="197" spans="1:137" ht="13" x14ac:dyDescent="0.3">
      <c r="A197" s="118"/>
      <c r="B197" s="126"/>
      <c r="C197" s="119"/>
      <c r="D197" s="119"/>
      <c r="E197" s="119"/>
      <c r="F197" s="119"/>
      <c r="G197" s="119"/>
      <c r="H197" s="120"/>
      <c r="I197" s="101"/>
      <c r="J197" s="121"/>
      <c r="K197" s="101"/>
      <c r="L197" s="101"/>
      <c r="M197" s="121"/>
      <c r="N197" s="120"/>
      <c r="O197" s="121"/>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c r="AR197" s="123"/>
      <c r="AS197" s="123"/>
      <c r="AT197" s="123"/>
      <c r="AU197" s="139" t="str">
        <f>VLOOKUP(Table35[[#This Row],[Risk Rating Score]],'Lookup Values'!$BS$1:$BT$34,2)</f>
        <v>Very Low</v>
      </c>
      <c r="AV197" s="101"/>
      <c r="AW197" s="139" t="str">
        <f>IFERROR(VLOOKUP(Table35[[#This Row],[RONI Match]],'Lookup Values'!$BU$2:$BV$26,2,FALSE),"")</f>
        <v/>
      </c>
      <c r="AX197" s="124"/>
      <c r="AY197" s="101"/>
      <c r="AZ197" s="123"/>
      <c r="BA197" s="119"/>
      <c r="BB197" s="119"/>
      <c r="BC197" s="119"/>
      <c r="BD197" s="119"/>
      <c r="BE197" s="119"/>
      <c r="BF197" s="119"/>
      <c r="BG197" s="119"/>
      <c r="BH197" s="119"/>
      <c r="BI197" s="122"/>
      <c r="BJ197" s="121"/>
      <c r="BK197" s="121"/>
      <c r="BL197" s="122"/>
      <c r="BM197" s="123"/>
      <c r="BN197" s="106"/>
      <c r="BO197" s="106"/>
      <c r="BP197" s="106"/>
      <c r="BQ197" s="106"/>
      <c r="BR197" s="106"/>
      <c r="BS197" s="106"/>
      <c r="BT197" s="106"/>
      <c r="BU197" s="106"/>
      <c r="BV197" s="106"/>
      <c r="BW197" s="106"/>
      <c r="BX197" s="106"/>
      <c r="BY197" s="106"/>
      <c r="BZ197" s="106"/>
      <c r="CA197" s="106"/>
      <c r="CB197" s="106"/>
      <c r="CC197" s="127" t="str">
        <f>IFERROR(VLOOKUP(Table22[[#This Row],[Gender]],'Lookup Values'!$A$1:$B$5,2,FALSE),"0")</f>
        <v>0</v>
      </c>
      <c r="CD197" s="112"/>
      <c r="CE197" s="127" t="str">
        <f>IFERROR(VLOOKUP(Table22[[#This Row],[Year Group]],'Lookup Values'!$C$1:$D$9,2,FALSE),"0")</f>
        <v>0</v>
      </c>
      <c r="CF197" s="127" t="str">
        <f>IFERROR(VLOOKUP(Table22[[#This Row],[School]],'Lookup Values'!$E$1:$E$22,2,FALSE),"0")</f>
        <v>0</v>
      </c>
      <c r="CG197" s="127" t="str">
        <f>IFERROR(VLOOKUP(Table22[[#This Row],[Attending PRU / AP]],'Lookup Values'!$G$1:$H$3,2,FALSE),"0")</f>
        <v>0</v>
      </c>
      <c r="CH197" s="127" t="str">
        <f>IFERROR(VLOOKUP(Table22[[#This Row],[EHE]],'Lookup Values'!$I$1:$J$3,2,FALSE),"0")</f>
        <v>0</v>
      </c>
      <c r="CI197" s="127" t="str">
        <f>IFERROR(VLOOKUP(Table22[[#This Row],[CME]],'Lookup Values'!$K$1:$L$3,2,FALSE),"0")</f>
        <v>0</v>
      </c>
      <c r="CJ197" s="129" t="str">
        <f>IFERROR(VLOOKUP(Table22[[#This Row],[Ethnicity]],'Ethnicity codes'!$H$1:$J$101,3,FALSE),"")</f>
        <v/>
      </c>
      <c r="CK197" s="127" t="str">
        <f>IFERROR(VLOOKUP(Table35[[#This Row],[Ethnicity2]],'Lookup Values'!$M$1:$N$23,2,FALSE),"0")</f>
        <v>0</v>
      </c>
      <c r="CL197" s="127" t="str">
        <f>IFERROR(VLOOKUP(Table35[[#This Row],[Ethnicity2]],'Lookup Values'!$O$1:$P$3,2,FALSE),"0")</f>
        <v>0</v>
      </c>
      <c r="CM197" s="127" t="str">
        <f>IFERROR(VLOOKUP(Table22[[#This Row],[EAL]],'Lookup Values'!$Q$1:$R$3,2,FALSE),"0")</f>
        <v>0</v>
      </c>
      <c r="CN197" s="127" t="str">
        <f>IFERROR(VLOOKUP(Table22[[#This Row],[SEND]],'Lookup Values'!$S$1:$T$6,2,FALSE),"0")</f>
        <v>0</v>
      </c>
      <c r="CO197" s="127" t="str">
        <f>IFERROR(VLOOKUP(Table22[[#This Row],[Pupil Premium]],'Lookup Values'!$U$1:$V$3,2,FALSE),"0")</f>
        <v>0</v>
      </c>
      <c r="CP197" s="127" t="str">
        <f>IFERROR(VLOOKUP(Table22[[#This Row],[LAC / Care Leaver]],'Lookup Values'!$W$1:$X$3,2,FALSE),"0")</f>
        <v>0</v>
      </c>
      <c r="CQ197" s="127" t="str">
        <f>IFERROR(VLOOKUP(Table22[[#This Row],[CP / CIN]],'Lookup Values'!$Y$1:$Z$3,2,FALSE),"0")</f>
        <v>0</v>
      </c>
      <c r="CR197" s="127" t="str">
        <f>IFERROR(VLOOKUP(Table22[[#This Row],[Early Help Referral]],'Lookup Values'!$Y$1:$Z$3,2,FALSE),"0")</f>
        <v>0</v>
      </c>
      <c r="CS197" s="127" t="str">
        <f>IFERROR(VLOOKUP(Table22[[#This Row],[Social Worker]],'Lookup Values'!$Y$1:$Z$3,2,FALSE),"0")</f>
        <v>0</v>
      </c>
      <c r="CT197" s="127" t="str">
        <f>IFERROR(VLOOKUP(Table22[[#This Row],[Exclusion]],'Lookup Values'!$AE$1:$AF$5,2,FALSE),"0")</f>
        <v>0</v>
      </c>
      <c r="CU197" s="127" t="str">
        <f>IFERROR(VLOOKUP(Table22[[#This Row],[Attendance / Absence (&lt;90% PA / &lt;50% SA)]],'Lookup Values'!$AG$1:$AH$4,2,FALSE),"0")</f>
        <v>0</v>
      </c>
      <c r="CV197" s="127" t="str">
        <f>IFERROR(VLOOKUP(Table22[[#This Row],[Multiple School Moves (3+)]],'Lookup Values'!$AI$1:$AJ$3,2,FALSE),"0")</f>
        <v>0</v>
      </c>
      <c r="CW197" s="127" t="str">
        <f>IFERROR(VLOOKUP(Table22[[#This Row],[Pregnancy]],'Lookup Values'!$AK$1:$AL$3,2,FALSE),"0")</f>
        <v>0</v>
      </c>
      <c r="CX197" s="127" t="str">
        <f>IFERROR(VLOOKUP(Table22[[#This Row],[Young Parent]],'Lookup Values'!$AM$1:$AN$3,2,FALSE),"0")</f>
        <v>0</v>
      </c>
      <c r="CY197" s="127" t="str">
        <f>IFERROR(VLOOKUP(Table22[[#This Row],[Young Carer]],'Lookup Values'!$AO$1:$AP$3,2,FALSE),"0")</f>
        <v>0</v>
      </c>
      <c r="CZ197" s="127" t="str">
        <f>IFERROR(VLOOKUP(Table22[[#This Row],[CAMHS Involvement]],'Lookup Values'!$AQ$1:$AR$3,2,FALSE),"0")</f>
        <v>0</v>
      </c>
      <c r="DA197" s="127" t="str">
        <f>IFERROR(VLOOKUP(Table22[[#This Row],[Health Condition]],'Lookup Values'!$AS$1:$AT$3,2,FALSE),"0")</f>
        <v>0</v>
      </c>
      <c r="DB197" s="127" t="str">
        <f>IFERROR(VLOOKUP(Table22[[#This Row],[Substance Misuse ]],'Lookup Values'!$AU$1:$AV$3,2,FALSE),"0")</f>
        <v>0</v>
      </c>
      <c r="DC197" s="127" t="str">
        <f>IFERROR(VLOOKUP(Table22[[#This Row],[YOT supervision]],'Lookup Values'!$AW$1:$AX$3,2,FALSE),"0")</f>
        <v>0</v>
      </c>
      <c r="DD197" s="127" t="str">
        <f>IFERROR(VLOOKUP(Table22[[#This Row],[Previous YOT supervision]],'Lookup Values'!$AY$1:$AZ$3,2,FALSE),"0")</f>
        <v>0</v>
      </c>
      <c r="DE197" s="127" t="str">
        <f>IFERROR(VLOOKUP(Table22[[#This Row],[Custody]],'Lookup Values'!$BA$1:$BB$3,2,FALSE),"0")</f>
        <v>0</v>
      </c>
      <c r="DF197" s="127" t="str">
        <f>IFERROR(VLOOKUP(Table22[[#This Row],[KS2 Eng &amp; Maths Ability Profile HAP/MAP/LAP]],'Lookup Values'!$BC$1:$BD$4,2,FALSE),"0")</f>
        <v>0</v>
      </c>
      <c r="DG197" s="127" t="str">
        <f>IFERROR(VLOOKUP(Table22[[#This Row],[Intended Post 16 Destination]],'Lookup Values'!$BG$1:$BH$12,2,FALSE),"0")</f>
        <v>0</v>
      </c>
      <c r="DH197" s="127" t="str">
        <f>IFERROR(VLOOKUP(Table22[[#This Row],[Application submitted (Y/N or number of applications)]],'Lookup Values'!$BI$1:$BJ$3,2,FALSE),"0")</f>
        <v>0</v>
      </c>
      <c r="DI197" s="127" t="str">
        <f>IFERROR(VLOOKUP(Table22[[#This Row],[Provider Name]],'Lookup Values'!$BK$1:$BL$3,2,FALSE),"0")</f>
        <v>0</v>
      </c>
      <c r="DJ197" s="112"/>
      <c r="DK197" s="127" t="str">
        <f>IFERROR(VLOOKUP(Table22[[#This Row],[Offer received (Y/N)]],'Lookup Values'!$BM$1:$BN$3,2,FALSE),"0")</f>
        <v>0</v>
      </c>
      <c r="DL197" s="127" t="str">
        <f>IFERROR(VLOOKUP(Table22[[#This Row],[Poor Behaviour / Attitude / Motivation]],'Lookup Values'!$BO$1:$BP$4,2,FALSE),"0")</f>
        <v>0</v>
      </c>
      <c r="DM197" s="127" t="str">
        <f>IFERROR(VLOOKUP(Table22[[#This Row],[Other known risk factors (1)]],'Lookup Values'!$BQ$1:$BR$10,2,FALSE),"0")</f>
        <v>0</v>
      </c>
      <c r="DN197" s="128" t="str">
        <f>IFERROR(VLOOKUP(Table22[[#This Row],[Other known risk factors (2)]],'Lookup Values'!$BQ$1:$BR$10,2,FALSE),"0")</f>
        <v>0</v>
      </c>
      <c r="DO197" s="127">
        <f>SUM(Table35[[#This Row],[Gender Score]:[Other known risk factors (2) Score]])</f>
        <v>0</v>
      </c>
      <c r="DP197" s="131" t="str">
        <f>CONCATENATE(Table22[[#This Row],[Generated RONI]],Table22[[#This Row],[School RONI]])</f>
        <v>Very Low</v>
      </c>
      <c r="DQ197" s="106"/>
      <c r="DR197" s="106"/>
      <c r="DS197" s="106"/>
      <c r="DT197" s="106"/>
      <c r="DU197" s="106"/>
      <c r="DV197" s="106"/>
      <c r="DW197" s="106"/>
      <c r="DX197" s="106"/>
      <c r="DY197" s="106"/>
      <c r="DZ197" s="106"/>
      <c r="EA197" s="106"/>
      <c r="EB197" s="106"/>
      <c r="EC197" s="106"/>
      <c r="ED197" s="106"/>
      <c r="EE197" s="106"/>
      <c r="EF197" s="106"/>
      <c r="EG197" s="106"/>
    </row>
    <row r="198" spans="1:137" ht="13" x14ac:dyDescent="0.3">
      <c r="A198" s="118"/>
      <c r="B198" s="126"/>
      <c r="C198" s="119"/>
      <c r="D198" s="119"/>
      <c r="E198" s="119"/>
      <c r="F198" s="119"/>
      <c r="G198" s="119"/>
      <c r="H198" s="120"/>
      <c r="I198" s="101"/>
      <c r="J198" s="121"/>
      <c r="K198" s="101"/>
      <c r="L198" s="101"/>
      <c r="M198" s="121"/>
      <c r="N198" s="120"/>
      <c r="O198" s="121"/>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3"/>
      <c r="AS198" s="123"/>
      <c r="AT198" s="123"/>
      <c r="AU198" s="139" t="str">
        <f>VLOOKUP(Table35[[#This Row],[Risk Rating Score]],'Lookup Values'!$BS$1:$BT$34,2)</f>
        <v>Very Low</v>
      </c>
      <c r="AV198" s="101"/>
      <c r="AW198" s="139" t="str">
        <f>IFERROR(VLOOKUP(Table35[[#This Row],[RONI Match]],'Lookup Values'!$BU$2:$BV$26,2,FALSE),"")</f>
        <v/>
      </c>
      <c r="AX198" s="124"/>
      <c r="AY198" s="101"/>
      <c r="AZ198" s="123"/>
      <c r="BA198" s="119"/>
      <c r="BB198" s="119"/>
      <c r="BC198" s="119"/>
      <c r="BD198" s="119"/>
      <c r="BE198" s="119"/>
      <c r="BF198" s="119"/>
      <c r="BG198" s="119"/>
      <c r="BH198" s="119"/>
      <c r="BI198" s="122"/>
      <c r="BJ198" s="121"/>
      <c r="BK198" s="121"/>
      <c r="BL198" s="122"/>
      <c r="BM198" s="123"/>
      <c r="BN198" s="106"/>
      <c r="BO198" s="106"/>
      <c r="BP198" s="106"/>
      <c r="BQ198" s="106"/>
      <c r="BR198" s="106"/>
      <c r="BS198" s="106"/>
      <c r="BT198" s="106"/>
      <c r="BU198" s="106"/>
      <c r="BV198" s="106"/>
      <c r="BW198" s="106"/>
      <c r="BX198" s="106"/>
      <c r="BY198" s="106"/>
      <c r="BZ198" s="106"/>
      <c r="CA198" s="106"/>
      <c r="CB198" s="106"/>
      <c r="CC198" s="127" t="str">
        <f>IFERROR(VLOOKUP(Table22[[#This Row],[Gender]],'Lookup Values'!$A$1:$B$5,2,FALSE),"0")</f>
        <v>0</v>
      </c>
      <c r="CD198" s="112"/>
      <c r="CE198" s="127" t="str">
        <f>IFERROR(VLOOKUP(Table22[[#This Row],[Year Group]],'Lookup Values'!$C$1:$D$9,2,FALSE),"0")</f>
        <v>0</v>
      </c>
      <c r="CF198" s="127" t="str">
        <f>IFERROR(VLOOKUP(Table22[[#This Row],[School]],'Lookup Values'!$E$1:$E$22,2,FALSE),"0")</f>
        <v>0</v>
      </c>
      <c r="CG198" s="127" t="str">
        <f>IFERROR(VLOOKUP(Table22[[#This Row],[Attending PRU / AP]],'Lookup Values'!$G$1:$H$3,2,FALSE),"0")</f>
        <v>0</v>
      </c>
      <c r="CH198" s="127" t="str">
        <f>IFERROR(VLOOKUP(Table22[[#This Row],[EHE]],'Lookup Values'!$I$1:$J$3,2,FALSE),"0")</f>
        <v>0</v>
      </c>
      <c r="CI198" s="127" t="str">
        <f>IFERROR(VLOOKUP(Table22[[#This Row],[CME]],'Lookup Values'!$K$1:$L$3,2,FALSE),"0")</f>
        <v>0</v>
      </c>
      <c r="CJ198" s="129" t="str">
        <f>IFERROR(VLOOKUP(Table22[[#This Row],[Ethnicity]],'Ethnicity codes'!$H$1:$J$101,3,FALSE),"")</f>
        <v/>
      </c>
      <c r="CK198" s="127" t="str">
        <f>IFERROR(VLOOKUP(Table35[[#This Row],[Ethnicity2]],'Lookup Values'!$M$1:$N$23,2,FALSE),"0")</f>
        <v>0</v>
      </c>
      <c r="CL198" s="127" t="str">
        <f>IFERROR(VLOOKUP(Table35[[#This Row],[Ethnicity2]],'Lookup Values'!$O$1:$P$3,2,FALSE),"0")</f>
        <v>0</v>
      </c>
      <c r="CM198" s="127" t="str">
        <f>IFERROR(VLOOKUP(Table22[[#This Row],[EAL]],'Lookup Values'!$Q$1:$R$3,2,FALSE),"0")</f>
        <v>0</v>
      </c>
      <c r="CN198" s="127" t="str">
        <f>IFERROR(VLOOKUP(Table22[[#This Row],[SEND]],'Lookup Values'!$S$1:$T$6,2,FALSE),"0")</f>
        <v>0</v>
      </c>
      <c r="CO198" s="127" t="str">
        <f>IFERROR(VLOOKUP(Table22[[#This Row],[Pupil Premium]],'Lookup Values'!$U$1:$V$3,2,FALSE),"0")</f>
        <v>0</v>
      </c>
      <c r="CP198" s="127" t="str">
        <f>IFERROR(VLOOKUP(Table22[[#This Row],[LAC / Care Leaver]],'Lookup Values'!$W$1:$X$3,2,FALSE),"0")</f>
        <v>0</v>
      </c>
      <c r="CQ198" s="127" t="str">
        <f>IFERROR(VLOOKUP(Table22[[#This Row],[CP / CIN]],'Lookup Values'!$Y$1:$Z$3,2,FALSE),"0")</f>
        <v>0</v>
      </c>
      <c r="CR198" s="127" t="str">
        <f>IFERROR(VLOOKUP(Table22[[#This Row],[Early Help Referral]],'Lookup Values'!$Y$1:$Z$3,2,FALSE),"0")</f>
        <v>0</v>
      </c>
      <c r="CS198" s="127" t="str">
        <f>IFERROR(VLOOKUP(Table22[[#This Row],[Social Worker]],'Lookup Values'!$Y$1:$Z$3,2,FALSE),"0")</f>
        <v>0</v>
      </c>
      <c r="CT198" s="127" t="str">
        <f>IFERROR(VLOOKUP(Table22[[#This Row],[Exclusion]],'Lookup Values'!$AE$1:$AF$5,2,FALSE),"0")</f>
        <v>0</v>
      </c>
      <c r="CU198" s="127" t="str">
        <f>IFERROR(VLOOKUP(Table22[[#This Row],[Attendance / Absence (&lt;90% PA / &lt;50% SA)]],'Lookup Values'!$AG$1:$AH$4,2,FALSE),"0")</f>
        <v>0</v>
      </c>
      <c r="CV198" s="127" t="str">
        <f>IFERROR(VLOOKUP(Table22[[#This Row],[Multiple School Moves (3+)]],'Lookup Values'!$AI$1:$AJ$3,2,FALSE),"0")</f>
        <v>0</v>
      </c>
      <c r="CW198" s="127" t="str">
        <f>IFERROR(VLOOKUP(Table22[[#This Row],[Pregnancy]],'Lookup Values'!$AK$1:$AL$3,2,FALSE),"0")</f>
        <v>0</v>
      </c>
      <c r="CX198" s="127" t="str">
        <f>IFERROR(VLOOKUP(Table22[[#This Row],[Young Parent]],'Lookup Values'!$AM$1:$AN$3,2,FALSE),"0")</f>
        <v>0</v>
      </c>
      <c r="CY198" s="127" t="str">
        <f>IFERROR(VLOOKUP(Table22[[#This Row],[Young Carer]],'Lookup Values'!$AO$1:$AP$3,2,FALSE),"0")</f>
        <v>0</v>
      </c>
      <c r="CZ198" s="127" t="str">
        <f>IFERROR(VLOOKUP(Table22[[#This Row],[CAMHS Involvement]],'Lookup Values'!$AQ$1:$AR$3,2,FALSE),"0")</f>
        <v>0</v>
      </c>
      <c r="DA198" s="127" t="str">
        <f>IFERROR(VLOOKUP(Table22[[#This Row],[Health Condition]],'Lookup Values'!$AS$1:$AT$3,2,FALSE),"0")</f>
        <v>0</v>
      </c>
      <c r="DB198" s="127" t="str">
        <f>IFERROR(VLOOKUP(Table22[[#This Row],[Substance Misuse ]],'Lookup Values'!$AU$1:$AV$3,2,FALSE),"0")</f>
        <v>0</v>
      </c>
      <c r="DC198" s="127" t="str">
        <f>IFERROR(VLOOKUP(Table22[[#This Row],[YOT supervision]],'Lookup Values'!$AW$1:$AX$3,2,FALSE),"0")</f>
        <v>0</v>
      </c>
      <c r="DD198" s="127" t="str">
        <f>IFERROR(VLOOKUP(Table22[[#This Row],[Previous YOT supervision]],'Lookup Values'!$AY$1:$AZ$3,2,FALSE),"0")</f>
        <v>0</v>
      </c>
      <c r="DE198" s="127" t="str">
        <f>IFERROR(VLOOKUP(Table22[[#This Row],[Custody]],'Lookup Values'!$BA$1:$BB$3,2,FALSE),"0")</f>
        <v>0</v>
      </c>
      <c r="DF198" s="127" t="str">
        <f>IFERROR(VLOOKUP(Table22[[#This Row],[KS2 Eng &amp; Maths Ability Profile HAP/MAP/LAP]],'Lookup Values'!$BC$1:$BD$4,2,FALSE),"0")</f>
        <v>0</v>
      </c>
      <c r="DG198" s="127" t="str">
        <f>IFERROR(VLOOKUP(Table22[[#This Row],[Intended Post 16 Destination]],'Lookup Values'!$BG$1:$BH$12,2,FALSE),"0")</f>
        <v>0</v>
      </c>
      <c r="DH198" s="127" t="str">
        <f>IFERROR(VLOOKUP(Table22[[#This Row],[Application submitted (Y/N or number of applications)]],'Lookup Values'!$BI$1:$BJ$3,2,FALSE),"0")</f>
        <v>0</v>
      </c>
      <c r="DI198" s="127" t="str">
        <f>IFERROR(VLOOKUP(Table22[[#This Row],[Provider Name]],'Lookup Values'!$BK$1:$BL$3,2,FALSE),"0")</f>
        <v>0</v>
      </c>
      <c r="DJ198" s="112"/>
      <c r="DK198" s="127" t="str">
        <f>IFERROR(VLOOKUP(Table22[[#This Row],[Offer received (Y/N)]],'Lookup Values'!$BM$1:$BN$3,2,FALSE),"0")</f>
        <v>0</v>
      </c>
      <c r="DL198" s="127" t="str">
        <f>IFERROR(VLOOKUP(Table22[[#This Row],[Poor Behaviour / Attitude / Motivation]],'Lookup Values'!$BO$1:$BP$4,2,FALSE),"0")</f>
        <v>0</v>
      </c>
      <c r="DM198" s="127" t="str">
        <f>IFERROR(VLOOKUP(Table22[[#This Row],[Other known risk factors (1)]],'Lookup Values'!$BQ$1:$BR$10,2,FALSE),"0")</f>
        <v>0</v>
      </c>
      <c r="DN198" s="128" t="str">
        <f>IFERROR(VLOOKUP(Table22[[#This Row],[Other known risk factors (2)]],'Lookup Values'!$BQ$1:$BR$10,2,FALSE),"0")</f>
        <v>0</v>
      </c>
      <c r="DO198" s="127">
        <f>SUM(Table35[[#This Row],[Gender Score]:[Other known risk factors (2) Score]])</f>
        <v>0</v>
      </c>
      <c r="DP198" s="131" t="str">
        <f>CONCATENATE(Table22[[#This Row],[Generated RONI]],Table22[[#This Row],[School RONI]])</f>
        <v>Very Low</v>
      </c>
      <c r="DQ198" s="106"/>
      <c r="DR198" s="106"/>
      <c r="DS198" s="106"/>
      <c r="DT198" s="106"/>
      <c r="DU198" s="106"/>
      <c r="DV198" s="106"/>
      <c r="DW198" s="106"/>
      <c r="DX198" s="106"/>
      <c r="DY198" s="106"/>
      <c r="DZ198" s="106"/>
      <c r="EA198" s="106"/>
      <c r="EB198" s="106"/>
      <c r="EC198" s="106"/>
      <c r="ED198" s="106"/>
      <c r="EE198" s="106"/>
      <c r="EF198" s="106"/>
      <c r="EG198" s="106"/>
    </row>
    <row r="199" spans="1:137" ht="13" x14ac:dyDescent="0.3">
      <c r="A199" s="118"/>
      <c r="B199" s="126"/>
      <c r="C199" s="119"/>
      <c r="D199" s="119"/>
      <c r="E199" s="119"/>
      <c r="F199" s="119"/>
      <c r="G199" s="119"/>
      <c r="H199" s="120"/>
      <c r="I199" s="101"/>
      <c r="J199" s="121"/>
      <c r="K199" s="101"/>
      <c r="L199" s="101"/>
      <c r="M199" s="121"/>
      <c r="N199" s="120"/>
      <c r="O199" s="121"/>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3"/>
      <c r="AS199" s="123"/>
      <c r="AT199" s="123"/>
      <c r="AU199" s="139" t="str">
        <f>VLOOKUP(Table35[[#This Row],[Risk Rating Score]],'Lookup Values'!$BS$1:$BT$34,2)</f>
        <v>Very Low</v>
      </c>
      <c r="AV199" s="101"/>
      <c r="AW199" s="139" t="str">
        <f>IFERROR(VLOOKUP(Table35[[#This Row],[RONI Match]],'Lookup Values'!$BU$2:$BV$26,2,FALSE),"")</f>
        <v/>
      </c>
      <c r="AX199" s="124"/>
      <c r="AY199" s="101"/>
      <c r="AZ199" s="123"/>
      <c r="BA199" s="119"/>
      <c r="BB199" s="119"/>
      <c r="BC199" s="119"/>
      <c r="BD199" s="119"/>
      <c r="BE199" s="119"/>
      <c r="BF199" s="119"/>
      <c r="BG199" s="119"/>
      <c r="BH199" s="119"/>
      <c r="BI199" s="122"/>
      <c r="BJ199" s="121"/>
      <c r="BK199" s="121"/>
      <c r="BL199" s="122"/>
      <c r="BM199" s="123"/>
      <c r="BN199" s="106"/>
      <c r="BO199" s="106"/>
      <c r="BP199" s="106"/>
      <c r="BQ199" s="106"/>
      <c r="BR199" s="106"/>
      <c r="BS199" s="106"/>
      <c r="BT199" s="106"/>
      <c r="BU199" s="106"/>
      <c r="BV199" s="106"/>
      <c r="BW199" s="106"/>
      <c r="BX199" s="106"/>
      <c r="BY199" s="106"/>
      <c r="BZ199" s="106"/>
      <c r="CA199" s="106"/>
      <c r="CB199" s="106"/>
      <c r="CC199" s="127" t="str">
        <f>IFERROR(VLOOKUP(Table22[[#This Row],[Gender]],'Lookup Values'!$A$1:$B$5,2,FALSE),"0")</f>
        <v>0</v>
      </c>
      <c r="CD199" s="112"/>
      <c r="CE199" s="127" t="str">
        <f>IFERROR(VLOOKUP(Table22[[#This Row],[Year Group]],'Lookup Values'!$C$1:$D$9,2,FALSE),"0")</f>
        <v>0</v>
      </c>
      <c r="CF199" s="127" t="str">
        <f>IFERROR(VLOOKUP(Table22[[#This Row],[School]],'Lookup Values'!$E$1:$E$22,2,FALSE),"0")</f>
        <v>0</v>
      </c>
      <c r="CG199" s="127" t="str">
        <f>IFERROR(VLOOKUP(Table22[[#This Row],[Attending PRU / AP]],'Lookup Values'!$G$1:$H$3,2,FALSE),"0")</f>
        <v>0</v>
      </c>
      <c r="CH199" s="127" t="str">
        <f>IFERROR(VLOOKUP(Table22[[#This Row],[EHE]],'Lookup Values'!$I$1:$J$3,2,FALSE),"0")</f>
        <v>0</v>
      </c>
      <c r="CI199" s="127" t="str">
        <f>IFERROR(VLOOKUP(Table22[[#This Row],[CME]],'Lookup Values'!$K$1:$L$3,2,FALSE),"0")</f>
        <v>0</v>
      </c>
      <c r="CJ199" s="129" t="str">
        <f>IFERROR(VLOOKUP(Table22[[#This Row],[Ethnicity]],'Ethnicity codes'!$H$1:$J$101,3,FALSE),"")</f>
        <v/>
      </c>
      <c r="CK199" s="127" t="str">
        <f>IFERROR(VLOOKUP(Table35[[#This Row],[Ethnicity2]],'Lookup Values'!$M$1:$N$23,2,FALSE),"0")</f>
        <v>0</v>
      </c>
      <c r="CL199" s="127" t="str">
        <f>IFERROR(VLOOKUP(Table35[[#This Row],[Ethnicity2]],'Lookup Values'!$O$1:$P$3,2,FALSE),"0")</f>
        <v>0</v>
      </c>
      <c r="CM199" s="127" t="str">
        <f>IFERROR(VLOOKUP(Table22[[#This Row],[EAL]],'Lookup Values'!$Q$1:$R$3,2,FALSE),"0")</f>
        <v>0</v>
      </c>
      <c r="CN199" s="127" t="str">
        <f>IFERROR(VLOOKUP(Table22[[#This Row],[SEND]],'Lookup Values'!$S$1:$T$6,2,FALSE),"0")</f>
        <v>0</v>
      </c>
      <c r="CO199" s="127" t="str">
        <f>IFERROR(VLOOKUP(Table22[[#This Row],[Pupil Premium]],'Lookup Values'!$U$1:$V$3,2,FALSE),"0")</f>
        <v>0</v>
      </c>
      <c r="CP199" s="127" t="str">
        <f>IFERROR(VLOOKUP(Table22[[#This Row],[LAC / Care Leaver]],'Lookup Values'!$W$1:$X$3,2,FALSE),"0")</f>
        <v>0</v>
      </c>
      <c r="CQ199" s="127" t="str">
        <f>IFERROR(VLOOKUP(Table22[[#This Row],[CP / CIN]],'Lookup Values'!$Y$1:$Z$3,2,FALSE),"0")</f>
        <v>0</v>
      </c>
      <c r="CR199" s="127" t="str">
        <f>IFERROR(VLOOKUP(Table22[[#This Row],[Early Help Referral]],'Lookup Values'!$Y$1:$Z$3,2,FALSE),"0")</f>
        <v>0</v>
      </c>
      <c r="CS199" s="127" t="str">
        <f>IFERROR(VLOOKUP(Table22[[#This Row],[Social Worker]],'Lookup Values'!$Y$1:$Z$3,2,FALSE),"0")</f>
        <v>0</v>
      </c>
      <c r="CT199" s="127" t="str">
        <f>IFERROR(VLOOKUP(Table22[[#This Row],[Exclusion]],'Lookup Values'!$AE$1:$AF$5,2,FALSE),"0")</f>
        <v>0</v>
      </c>
      <c r="CU199" s="127" t="str">
        <f>IFERROR(VLOOKUP(Table22[[#This Row],[Attendance / Absence (&lt;90% PA / &lt;50% SA)]],'Lookup Values'!$AG$1:$AH$4,2,FALSE),"0")</f>
        <v>0</v>
      </c>
      <c r="CV199" s="127" t="str">
        <f>IFERROR(VLOOKUP(Table22[[#This Row],[Multiple School Moves (3+)]],'Lookup Values'!$AI$1:$AJ$3,2,FALSE),"0")</f>
        <v>0</v>
      </c>
      <c r="CW199" s="127" t="str">
        <f>IFERROR(VLOOKUP(Table22[[#This Row],[Pregnancy]],'Lookup Values'!$AK$1:$AL$3,2,FALSE),"0")</f>
        <v>0</v>
      </c>
      <c r="CX199" s="127" t="str">
        <f>IFERROR(VLOOKUP(Table22[[#This Row],[Young Parent]],'Lookup Values'!$AM$1:$AN$3,2,FALSE),"0")</f>
        <v>0</v>
      </c>
      <c r="CY199" s="127" t="str">
        <f>IFERROR(VLOOKUP(Table22[[#This Row],[Young Carer]],'Lookup Values'!$AO$1:$AP$3,2,FALSE),"0")</f>
        <v>0</v>
      </c>
      <c r="CZ199" s="127" t="str">
        <f>IFERROR(VLOOKUP(Table22[[#This Row],[CAMHS Involvement]],'Lookup Values'!$AQ$1:$AR$3,2,FALSE),"0")</f>
        <v>0</v>
      </c>
      <c r="DA199" s="127" t="str">
        <f>IFERROR(VLOOKUP(Table22[[#This Row],[Health Condition]],'Lookup Values'!$AS$1:$AT$3,2,FALSE),"0")</f>
        <v>0</v>
      </c>
      <c r="DB199" s="127" t="str">
        <f>IFERROR(VLOOKUP(Table22[[#This Row],[Substance Misuse ]],'Lookup Values'!$AU$1:$AV$3,2,FALSE),"0")</f>
        <v>0</v>
      </c>
      <c r="DC199" s="127" t="str">
        <f>IFERROR(VLOOKUP(Table22[[#This Row],[YOT supervision]],'Lookup Values'!$AW$1:$AX$3,2,FALSE),"0")</f>
        <v>0</v>
      </c>
      <c r="DD199" s="127" t="str">
        <f>IFERROR(VLOOKUP(Table22[[#This Row],[Previous YOT supervision]],'Lookup Values'!$AY$1:$AZ$3,2,FALSE),"0")</f>
        <v>0</v>
      </c>
      <c r="DE199" s="127" t="str">
        <f>IFERROR(VLOOKUP(Table22[[#This Row],[Custody]],'Lookup Values'!$BA$1:$BB$3,2,FALSE),"0")</f>
        <v>0</v>
      </c>
      <c r="DF199" s="127" t="str">
        <f>IFERROR(VLOOKUP(Table22[[#This Row],[KS2 Eng &amp; Maths Ability Profile HAP/MAP/LAP]],'Lookup Values'!$BC$1:$BD$4,2,FALSE),"0")</f>
        <v>0</v>
      </c>
      <c r="DG199" s="127" t="str">
        <f>IFERROR(VLOOKUP(Table22[[#This Row],[Intended Post 16 Destination]],'Lookup Values'!$BG$1:$BH$12,2,FALSE),"0")</f>
        <v>0</v>
      </c>
      <c r="DH199" s="127" t="str">
        <f>IFERROR(VLOOKUP(Table22[[#This Row],[Application submitted (Y/N or number of applications)]],'Lookup Values'!$BI$1:$BJ$3,2,FALSE),"0")</f>
        <v>0</v>
      </c>
      <c r="DI199" s="127" t="str">
        <f>IFERROR(VLOOKUP(Table22[[#This Row],[Provider Name]],'Lookup Values'!$BK$1:$BL$3,2,FALSE),"0")</f>
        <v>0</v>
      </c>
      <c r="DJ199" s="112"/>
      <c r="DK199" s="127" t="str">
        <f>IFERROR(VLOOKUP(Table22[[#This Row],[Offer received (Y/N)]],'Lookup Values'!$BM$1:$BN$3,2,FALSE),"0")</f>
        <v>0</v>
      </c>
      <c r="DL199" s="127" t="str">
        <f>IFERROR(VLOOKUP(Table22[[#This Row],[Poor Behaviour / Attitude / Motivation]],'Lookup Values'!$BO$1:$BP$4,2,FALSE),"0")</f>
        <v>0</v>
      </c>
      <c r="DM199" s="127" t="str">
        <f>IFERROR(VLOOKUP(Table22[[#This Row],[Other known risk factors (1)]],'Lookup Values'!$BQ$1:$BR$10,2,FALSE),"0")</f>
        <v>0</v>
      </c>
      <c r="DN199" s="128" t="str">
        <f>IFERROR(VLOOKUP(Table22[[#This Row],[Other known risk factors (2)]],'Lookup Values'!$BQ$1:$BR$10,2,FALSE),"0")</f>
        <v>0</v>
      </c>
      <c r="DO199" s="127">
        <f>SUM(Table35[[#This Row],[Gender Score]:[Other known risk factors (2) Score]])</f>
        <v>0</v>
      </c>
      <c r="DP199" s="131" t="str">
        <f>CONCATENATE(Table22[[#This Row],[Generated RONI]],Table22[[#This Row],[School RONI]])</f>
        <v>Very Low</v>
      </c>
      <c r="DQ199" s="106"/>
      <c r="DR199" s="106"/>
      <c r="DS199" s="106"/>
      <c r="DT199" s="106"/>
      <c r="DU199" s="106"/>
      <c r="DV199" s="106"/>
      <c r="DW199" s="106"/>
      <c r="DX199" s="106"/>
      <c r="DY199" s="106"/>
      <c r="DZ199" s="106"/>
      <c r="EA199" s="106"/>
      <c r="EB199" s="106"/>
      <c r="EC199" s="106"/>
      <c r="ED199" s="106"/>
      <c r="EE199" s="106"/>
      <c r="EF199" s="106"/>
      <c r="EG199" s="106"/>
    </row>
    <row r="200" spans="1:137" ht="13" x14ac:dyDescent="0.3">
      <c r="A200" s="118"/>
      <c r="B200" s="126"/>
      <c r="C200" s="119"/>
      <c r="D200" s="119"/>
      <c r="E200" s="119"/>
      <c r="F200" s="119"/>
      <c r="G200" s="119"/>
      <c r="H200" s="120"/>
      <c r="I200" s="101"/>
      <c r="J200" s="121"/>
      <c r="K200" s="101"/>
      <c r="L200" s="101"/>
      <c r="M200" s="121"/>
      <c r="N200" s="120"/>
      <c r="O200" s="121"/>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3"/>
      <c r="AS200" s="123"/>
      <c r="AT200" s="123"/>
      <c r="AU200" s="139" t="str">
        <f>VLOOKUP(Table35[[#This Row],[Risk Rating Score]],'Lookup Values'!$BS$1:$BT$34,2)</f>
        <v>Very Low</v>
      </c>
      <c r="AV200" s="101"/>
      <c r="AW200" s="139" t="str">
        <f>IFERROR(VLOOKUP(Table35[[#This Row],[RONI Match]],'Lookup Values'!$BU$2:$BV$26,2,FALSE),"")</f>
        <v/>
      </c>
      <c r="AX200" s="124"/>
      <c r="AY200" s="101"/>
      <c r="AZ200" s="123"/>
      <c r="BA200" s="119"/>
      <c r="BB200" s="119"/>
      <c r="BC200" s="119"/>
      <c r="BD200" s="119"/>
      <c r="BE200" s="119"/>
      <c r="BF200" s="119"/>
      <c r="BG200" s="119"/>
      <c r="BH200" s="119"/>
      <c r="BI200" s="122"/>
      <c r="BJ200" s="121"/>
      <c r="BK200" s="121"/>
      <c r="BL200" s="122"/>
      <c r="BM200" s="123"/>
      <c r="BN200" s="106"/>
      <c r="BO200" s="106"/>
      <c r="BP200" s="106"/>
      <c r="BQ200" s="106"/>
      <c r="BR200" s="106"/>
      <c r="BS200" s="106"/>
      <c r="BT200" s="106"/>
      <c r="BU200" s="106"/>
      <c r="BV200" s="106"/>
      <c r="BW200" s="106"/>
      <c r="BX200" s="106"/>
      <c r="BY200" s="106"/>
      <c r="BZ200" s="106"/>
      <c r="CA200" s="106"/>
      <c r="CB200" s="106"/>
      <c r="CC200" s="127" t="str">
        <f>IFERROR(VLOOKUP(Table22[[#This Row],[Gender]],'Lookup Values'!$A$1:$B$5,2,FALSE),"0")</f>
        <v>0</v>
      </c>
      <c r="CD200" s="112"/>
      <c r="CE200" s="127" t="str">
        <f>IFERROR(VLOOKUP(Table22[[#This Row],[Year Group]],'Lookup Values'!$C$1:$D$9,2,FALSE),"0")</f>
        <v>0</v>
      </c>
      <c r="CF200" s="127" t="str">
        <f>IFERROR(VLOOKUP(Table22[[#This Row],[School]],'Lookup Values'!$E$1:$E$22,2,FALSE),"0")</f>
        <v>0</v>
      </c>
      <c r="CG200" s="127" t="str">
        <f>IFERROR(VLOOKUP(Table22[[#This Row],[Attending PRU / AP]],'Lookup Values'!$G$1:$H$3,2,FALSE),"0")</f>
        <v>0</v>
      </c>
      <c r="CH200" s="127" t="str">
        <f>IFERROR(VLOOKUP(Table22[[#This Row],[EHE]],'Lookup Values'!$I$1:$J$3,2,FALSE),"0")</f>
        <v>0</v>
      </c>
      <c r="CI200" s="127" t="str">
        <f>IFERROR(VLOOKUP(Table22[[#This Row],[CME]],'Lookup Values'!$K$1:$L$3,2,FALSE),"0")</f>
        <v>0</v>
      </c>
      <c r="CJ200" s="129" t="str">
        <f>IFERROR(VLOOKUP(Table22[[#This Row],[Ethnicity]],'Ethnicity codes'!$H$1:$J$101,3,FALSE),"")</f>
        <v/>
      </c>
      <c r="CK200" s="127" t="str">
        <f>IFERROR(VLOOKUP(Table35[[#This Row],[Ethnicity2]],'Lookup Values'!$M$1:$N$23,2,FALSE),"0")</f>
        <v>0</v>
      </c>
      <c r="CL200" s="127" t="str">
        <f>IFERROR(VLOOKUP(Table35[[#This Row],[Ethnicity2]],'Lookup Values'!$O$1:$P$3,2,FALSE),"0")</f>
        <v>0</v>
      </c>
      <c r="CM200" s="127" t="str">
        <f>IFERROR(VLOOKUP(Table22[[#This Row],[EAL]],'Lookup Values'!$Q$1:$R$3,2,FALSE),"0")</f>
        <v>0</v>
      </c>
      <c r="CN200" s="127" t="str">
        <f>IFERROR(VLOOKUP(Table22[[#This Row],[SEND]],'Lookup Values'!$S$1:$T$6,2,FALSE),"0")</f>
        <v>0</v>
      </c>
      <c r="CO200" s="127" t="str">
        <f>IFERROR(VLOOKUP(Table22[[#This Row],[Pupil Premium]],'Lookup Values'!$U$1:$V$3,2,FALSE),"0")</f>
        <v>0</v>
      </c>
      <c r="CP200" s="127" t="str">
        <f>IFERROR(VLOOKUP(Table22[[#This Row],[LAC / Care Leaver]],'Lookup Values'!$W$1:$X$3,2,FALSE),"0")</f>
        <v>0</v>
      </c>
      <c r="CQ200" s="127" t="str">
        <f>IFERROR(VLOOKUP(Table22[[#This Row],[CP / CIN]],'Lookup Values'!$Y$1:$Z$3,2,FALSE),"0")</f>
        <v>0</v>
      </c>
      <c r="CR200" s="127" t="str">
        <f>IFERROR(VLOOKUP(Table22[[#This Row],[Early Help Referral]],'Lookup Values'!$Y$1:$Z$3,2,FALSE),"0")</f>
        <v>0</v>
      </c>
      <c r="CS200" s="127" t="str">
        <f>IFERROR(VLOOKUP(Table22[[#This Row],[Social Worker]],'Lookup Values'!$Y$1:$Z$3,2,FALSE),"0")</f>
        <v>0</v>
      </c>
      <c r="CT200" s="127" t="str">
        <f>IFERROR(VLOOKUP(Table22[[#This Row],[Exclusion]],'Lookup Values'!$AE$1:$AF$5,2,FALSE),"0")</f>
        <v>0</v>
      </c>
      <c r="CU200" s="127" t="str">
        <f>IFERROR(VLOOKUP(Table22[[#This Row],[Attendance / Absence (&lt;90% PA / &lt;50% SA)]],'Lookup Values'!$AG$1:$AH$4,2,FALSE),"0")</f>
        <v>0</v>
      </c>
      <c r="CV200" s="127" t="str">
        <f>IFERROR(VLOOKUP(Table22[[#This Row],[Multiple School Moves (3+)]],'Lookup Values'!$AI$1:$AJ$3,2,FALSE),"0")</f>
        <v>0</v>
      </c>
      <c r="CW200" s="127" t="str">
        <f>IFERROR(VLOOKUP(Table22[[#This Row],[Pregnancy]],'Lookup Values'!$AK$1:$AL$3,2,FALSE),"0")</f>
        <v>0</v>
      </c>
      <c r="CX200" s="127" t="str">
        <f>IFERROR(VLOOKUP(Table22[[#This Row],[Young Parent]],'Lookup Values'!$AM$1:$AN$3,2,FALSE),"0")</f>
        <v>0</v>
      </c>
      <c r="CY200" s="127" t="str">
        <f>IFERROR(VLOOKUP(Table22[[#This Row],[Young Carer]],'Lookup Values'!$AO$1:$AP$3,2,FALSE),"0")</f>
        <v>0</v>
      </c>
      <c r="CZ200" s="127" t="str">
        <f>IFERROR(VLOOKUP(Table22[[#This Row],[CAMHS Involvement]],'Lookup Values'!$AQ$1:$AR$3,2,FALSE),"0")</f>
        <v>0</v>
      </c>
      <c r="DA200" s="127" t="str">
        <f>IFERROR(VLOOKUP(Table22[[#This Row],[Health Condition]],'Lookup Values'!$AS$1:$AT$3,2,FALSE),"0")</f>
        <v>0</v>
      </c>
      <c r="DB200" s="127" t="str">
        <f>IFERROR(VLOOKUP(Table22[[#This Row],[Substance Misuse ]],'Lookup Values'!$AU$1:$AV$3,2,FALSE),"0")</f>
        <v>0</v>
      </c>
      <c r="DC200" s="127" t="str">
        <f>IFERROR(VLOOKUP(Table22[[#This Row],[YOT supervision]],'Lookup Values'!$AW$1:$AX$3,2,FALSE),"0")</f>
        <v>0</v>
      </c>
      <c r="DD200" s="127" t="str">
        <f>IFERROR(VLOOKUP(Table22[[#This Row],[Previous YOT supervision]],'Lookup Values'!$AY$1:$AZ$3,2,FALSE),"0")</f>
        <v>0</v>
      </c>
      <c r="DE200" s="127" t="str">
        <f>IFERROR(VLOOKUP(Table22[[#This Row],[Custody]],'Lookup Values'!$BA$1:$BB$3,2,FALSE),"0")</f>
        <v>0</v>
      </c>
      <c r="DF200" s="127" t="str">
        <f>IFERROR(VLOOKUP(Table22[[#This Row],[KS2 Eng &amp; Maths Ability Profile HAP/MAP/LAP]],'Lookup Values'!$BC$1:$BD$4,2,FALSE),"0")</f>
        <v>0</v>
      </c>
      <c r="DG200" s="127" t="str">
        <f>IFERROR(VLOOKUP(Table22[[#This Row],[Intended Post 16 Destination]],'Lookup Values'!$BG$1:$BH$12,2,FALSE),"0")</f>
        <v>0</v>
      </c>
      <c r="DH200" s="127" t="str">
        <f>IFERROR(VLOOKUP(Table22[[#This Row],[Application submitted (Y/N or number of applications)]],'Lookup Values'!$BI$1:$BJ$3,2,FALSE),"0")</f>
        <v>0</v>
      </c>
      <c r="DI200" s="127" t="str">
        <f>IFERROR(VLOOKUP(Table22[[#This Row],[Provider Name]],'Lookup Values'!$BK$1:$BL$3,2,FALSE),"0")</f>
        <v>0</v>
      </c>
      <c r="DJ200" s="112"/>
      <c r="DK200" s="127" t="str">
        <f>IFERROR(VLOOKUP(Table22[[#This Row],[Offer received (Y/N)]],'Lookup Values'!$BM$1:$BN$3,2,FALSE),"0")</f>
        <v>0</v>
      </c>
      <c r="DL200" s="127" t="str">
        <f>IFERROR(VLOOKUP(Table22[[#This Row],[Poor Behaviour / Attitude / Motivation]],'Lookup Values'!$BO$1:$BP$4,2,FALSE),"0")</f>
        <v>0</v>
      </c>
      <c r="DM200" s="127" t="str">
        <f>IFERROR(VLOOKUP(Table22[[#This Row],[Other known risk factors (1)]],'Lookup Values'!$BQ$1:$BR$10,2,FALSE),"0")</f>
        <v>0</v>
      </c>
      <c r="DN200" s="128" t="str">
        <f>IFERROR(VLOOKUP(Table22[[#This Row],[Other known risk factors (2)]],'Lookup Values'!$BQ$1:$BR$10,2,FALSE),"0")</f>
        <v>0</v>
      </c>
      <c r="DO200" s="127">
        <f>SUM(Table35[[#This Row],[Gender Score]:[Other known risk factors (2) Score]])</f>
        <v>0</v>
      </c>
      <c r="DP200" s="131" t="str">
        <f>CONCATENATE(Table22[[#This Row],[Generated RONI]],Table22[[#This Row],[School RONI]])</f>
        <v>Very Low</v>
      </c>
      <c r="DQ200" s="106"/>
      <c r="DR200" s="106"/>
      <c r="DS200" s="106"/>
      <c r="DT200" s="106"/>
      <c r="DU200" s="106"/>
      <c r="DV200" s="106"/>
      <c r="DW200" s="106"/>
      <c r="DX200" s="106"/>
      <c r="DY200" s="106"/>
      <c r="DZ200" s="106"/>
      <c r="EA200" s="106"/>
      <c r="EB200" s="106"/>
      <c r="EC200" s="106"/>
      <c r="ED200" s="106"/>
      <c r="EE200" s="106"/>
      <c r="EF200" s="106"/>
      <c r="EG200" s="106"/>
    </row>
    <row r="201" spans="1:137" ht="13" x14ac:dyDescent="0.3">
      <c r="A201" s="118"/>
      <c r="B201" s="126"/>
      <c r="C201" s="119"/>
      <c r="D201" s="119"/>
      <c r="E201" s="119"/>
      <c r="F201" s="119"/>
      <c r="G201" s="119"/>
      <c r="H201" s="120"/>
      <c r="I201" s="101"/>
      <c r="J201" s="121"/>
      <c r="K201" s="101"/>
      <c r="L201" s="101"/>
      <c r="M201" s="121"/>
      <c r="N201" s="120"/>
      <c r="O201" s="121"/>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3"/>
      <c r="AS201" s="123"/>
      <c r="AT201" s="123"/>
      <c r="AU201" s="139" t="str">
        <f>VLOOKUP(Table35[[#This Row],[Risk Rating Score]],'Lookup Values'!$BS$1:$BT$34,2)</f>
        <v>Very Low</v>
      </c>
      <c r="AV201" s="101"/>
      <c r="AW201" s="139" t="str">
        <f>IFERROR(VLOOKUP(Table35[[#This Row],[RONI Match]],'Lookup Values'!$BU$2:$BV$26,2,FALSE),"")</f>
        <v/>
      </c>
      <c r="AX201" s="124"/>
      <c r="AY201" s="101"/>
      <c r="AZ201" s="123"/>
      <c r="BA201" s="119"/>
      <c r="BB201" s="119"/>
      <c r="BC201" s="119"/>
      <c r="BD201" s="119"/>
      <c r="BE201" s="119"/>
      <c r="BF201" s="119"/>
      <c r="BG201" s="119"/>
      <c r="BH201" s="119"/>
      <c r="BI201" s="122"/>
      <c r="BJ201" s="121"/>
      <c r="BK201" s="121"/>
      <c r="BL201" s="122"/>
      <c r="BM201" s="123"/>
      <c r="BN201" s="106"/>
      <c r="BO201" s="106"/>
      <c r="BP201" s="106"/>
      <c r="BQ201" s="106"/>
      <c r="BR201" s="106"/>
      <c r="BS201" s="106"/>
      <c r="BT201" s="106"/>
      <c r="BU201" s="106"/>
      <c r="BV201" s="106"/>
      <c r="BW201" s="106"/>
      <c r="BX201" s="106"/>
      <c r="BY201" s="106"/>
      <c r="BZ201" s="106"/>
      <c r="CA201" s="106"/>
      <c r="CB201" s="106"/>
      <c r="CC201" s="127" t="str">
        <f>IFERROR(VLOOKUP(Table22[[#This Row],[Gender]],'Lookup Values'!$A$1:$B$5,2,FALSE),"0")</f>
        <v>0</v>
      </c>
      <c r="CD201" s="112"/>
      <c r="CE201" s="127" t="str">
        <f>IFERROR(VLOOKUP(Table22[[#This Row],[Year Group]],'Lookup Values'!$C$1:$D$9,2,FALSE),"0")</f>
        <v>0</v>
      </c>
      <c r="CF201" s="127" t="str">
        <f>IFERROR(VLOOKUP(Table22[[#This Row],[School]],'Lookup Values'!$E$1:$E$22,2,FALSE),"0")</f>
        <v>0</v>
      </c>
      <c r="CG201" s="127" t="str">
        <f>IFERROR(VLOOKUP(Table22[[#This Row],[Attending PRU / AP]],'Lookup Values'!$G$1:$H$3,2,FALSE),"0")</f>
        <v>0</v>
      </c>
      <c r="CH201" s="127" t="str">
        <f>IFERROR(VLOOKUP(Table22[[#This Row],[EHE]],'Lookup Values'!$I$1:$J$3,2,FALSE),"0")</f>
        <v>0</v>
      </c>
      <c r="CI201" s="127" t="str">
        <f>IFERROR(VLOOKUP(Table22[[#This Row],[CME]],'Lookup Values'!$K$1:$L$3,2,FALSE),"0")</f>
        <v>0</v>
      </c>
      <c r="CJ201" s="129" t="str">
        <f>IFERROR(VLOOKUP(Table22[[#This Row],[Ethnicity]],'Ethnicity codes'!$H$1:$J$101,3,FALSE),"")</f>
        <v/>
      </c>
      <c r="CK201" s="127" t="str">
        <f>IFERROR(VLOOKUP(Table35[[#This Row],[Ethnicity2]],'Lookup Values'!$M$1:$N$23,2,FALSE),"0")</f>
        <v>0</v>
      </c>
      <c r="CL201" s="127" t="str">
        <f>IFERROR(VLOOKUP(Table35[[#This Row],[Ethnicity2]],'Lookup Values'!$O$1:$P$3,2,FALSE),"0")</f>
        <v>0</v>
      </c>
      <c r="CM201" s="127" t="str">
        <f>IFERROR(VLOOKUP(Table22[[#This Row],[EAL]],'Lookup Values'!$Q$1:$R$3,2,FALSE),"0")</f>
        <v>0</v>
      </c>
      <c r="CN201" s="127" t="str">
        <f>IFERROR(VLOOKUP(Table22[[#This Row],[SEND]],'Lookup Values'!$S$1:$T$6,2,FALSE),"0")</f>
        <v>0</v>
      </c>
      <c r="CO201" s="127" t="str">
        <f>IFERROR(VLOOKUP(Table22[[#This Row],[Pupil Premium]],'Lookup Values'!$U$1:$V$3,2,FALSE),"0")</f>
        <v>0</v>
      </c>
      <c r="CP201" s="127" t="str">
        <f>IFERROR(VLOOKUP(Table22[[#This Row],[LAC / Care Leaver]],'Lookup Values'!$W$1:$X$3,2,FALSE),"0")</f>
        <v>0</v>
      </c>
      <c r="CQ201" s="127" t="str">
        <f>IFERROR(VLOOKUP(Table22[[#This Row],[CP / CIN]],'Lookup Values'!$Y$1:$Z$3,2,FALSE),"0")</f>
        <v>0</v>
      </c>
      <c r="CR201" s="127" t="str">
        <f>IFERROR(VLOOKUP(Table22[[#This Row],[Early Help Referral]],'Lookup Values'!$Y$1:$Z$3,2,FALSE),"0")</f>
        <v>0</v>
      </c>
      <c r="CS201" s="127" t="str">
        <f>IFERROR(VLOOKUP(Table22[[#This Row],[Social Worker]],'Lookup Values'!$Y$1:$Z$3,2,FALSE),"0")</f>
        <v>0</v>
      </c>
      <c r="CT201" s="127" t="str">
        <f>IFERROR(VLOOKUP(Table22[[#This Row],[Exclusion]],'Lookup Values'!$AE$1:$AF$5,2,FALSE),"0")</f>
        <v>0</v>
      </c>
      <c r="CU201" s="127" t="str">
        <f>IFERROR(VLOOKUP(Table22[[#This Row],[Attendance / Absence (&lt;90% PA / &lt;50% SA)]],'Lookup Values'!$AG$1:$AH$4,2,FALSE),"0")</f>
        <v>0</v>
      </c>
      <c r="CV201" s="127" t="str">
        <f>IFERROR(VLOOKUP(Table22[[#This Row],[Multiple School Moves (3+)]],'Lookup Values'!$AI$1:$AJ$3,2,FALSE),"0")</f>
        <v>0</v>
      </c>
      <c r="CW201" s="127" t="str">
        <f>IFERROR(VLOOKUP(Table22[[#This Row],[Pregnancy]],'Lookup Values'!$AK$1:$AL$3,2,FALSE),"0")</f>
        <v>0</v>
      </c>
      <c r="CX201" s="127" t="str">
        <f>IFERROR(VLOOKUP(Table22[[#This Row],[Young Parent]],'Lookup Values'!$AM$1:$AN$3,2,FALSE),"0")</f>
        <v>0</v>
      </c>
      <c r="CY201" s="127" t="str">
        <f>IFERROR(VLOOKUP(Table22[[#This Row],[Young Carer]],'Lookup Values'!$AO$1:$AP$3,2,FALSE),"0")</f>
        <v>0</v>
      </c>
      <c r="CZ201" s="127" t="str">
        <f>IFERROR(VLOOKUP(Table22[[#This Row],[CAMHS Involvement]],'Lookup Values'!$AQ$1:$AR$3,2,FALSE),"0")</f>
        <v>0</v>
      </c>
      <c r="DA201" s="127" t="str">
        <f>IFERROR(VLOOKUP(Table22[[#This Row],[Health Condition]],'Lookup Values'!$AS$1:$AT$3,2,FALSE),"0")</f>
        <v>0</v>
      </c>
      <c r="DB201" s="127" t="str">
        <f>IFERROR(VLOOKUP(Table22[[#This Row],[Substance Misuse ]],'Lookup Values'!$AU$1:$AV$3,2,FALSE),"0")</f>
        <v>0</v>
      </c>
      <c r="DC201" s="127" t="str">
        <f>IFERROR(VLOOKUP(Table22[[#This Row],[YOT supervision]],'Lookup Values'!$AW$1:$AX$3,2,FALSE),"0")</f>
        <v>0</v>
      </c>
      <c r="DD201" s="127" t="str">
        <f>IFERROR(VLOOKUP(Table22[[#This Row],[Previous YOT supervision]],'Lookup Values'!$AY$1:$AZ$3,2,FALSE),"0")</f>
        <v>0</v>
      </c>
      <c r="DE201" s="127" t="str">
        <f>IFERROR(VLOOKUP(Table22[[#This Row],[Custody]],'Lookup Values'!$BA$1:$BB$3,2,FALSE),"0")</f>
        <v>0</v>
      </c>
      <c r="DF201" s="127" t="str">
        <f>IFERROR(VLOOKUP(Table22[[#This Row],[KS2 Eng &amp; Maths Ability Profile HAP/MAP/LAP]],'Lookup Values'!$BC$1:$BD$4,2,FALSE),"0")</f>
        <v>0</v>
      </c>
      <c r="DG201" s="127" t="str">
        <f>IFERROR(VLOOKUP(Table22[[#This Row],[Intended Post 16 Destination]],'Lookup Values'!$BG$1:$BH$12,2,FALSE),"0")</f>
        <v>0</v>
      </c>
      <c r="DH201" s="127" t="str">
        <f>IFERROR(VLOOKUP(Table22[[#This Row],[Application submitted (Y/N or number of applications)]],'Lookup Values'!$BI$1:$BJ$3,2,FALSE),"0")</f>
        <v>0</v>
      </c>
      <c r="DI201" s="127" t="str">
        <f>IFERROR(VLOOKUP(Table22[[#This Row],[Provider Name]],'Lookup Values'!$BK$1:$BL$3,2,FALSE),"0")</f>
        <v>0</v>
      </c>
      <c r="DJ201" s="112"/>
      <c r="DK201" s="127" t="str">
        <f>IFERROR(VLOOKUP(Table22[[#This Row],[Offer received (Y/N)]],'Lookup Values'!$BM$1:$BN$3,2,FALSE),"0")</f>
        <v>0</v>
      </c>
      <c r="DL201" s="127" t="str">
        <f>IFERROR(VLOOKUP(Table22[[#This Row],[Poor Behaviour / Attitude / Motivation]],'Lookup Values'!$BO$1:$BP$4,2,FALSE),"0")</f>
        <v>0</v>
      </c>
      <c r="DM201" s="127" t="str">
        <f>IFERROR(VLOOKUP(Table22[[#This Row],[Other known risk factors (1)]],'Lookup Values'!$BQ$1:$BR$10,2,FALSE),"0")</f>
        <v>0</v>
      </c>
      <c r="DN201" s="128" t="str">
        <f>IFERROR(VLOOKUP(Table22[[#This Row],[Other known risk factors (2)]],'Lookup Values'!$BQ$1:$BR$10,2,FALSE),"0")</f>
        <v>0</v>
      </c>
      <c r="DO201" s="127">
        <f>SUM(Table35[[#This Row],[Gender Score]:[Other known risk factors (2) Score]])</f>
        <v>0</v>
      </c>
      <c r="DP201" s="131" t="str">
        <f>CONCATENATE(Table22[[#This Row],[Generated RONI]],Table22[[#This Row],[School RONI]])</f>
        <v>Very Low</v>
      </c>
      <c r="DQ201" s="106"/>
      <c r="DR201" s="106"/>
      <c r="DS201" s="106"/>
      <c r="DT201" s="106"/>
      <c r="DU201" s="106"/>
      <c r="DV201" s="106"/>
      <c r="DW201" s="106"/>
      <c r="DX201" s="106"/>
      <c r="DY201" s="106"/>
      <c r="DZ201" s="106"/>
      <c r="EA201" s="106"/>
      <c r="EB201" s="106"/>
      <c r="EC201" s="106"/>
      <c r="ED201" s="106"/>
      <c r="EE201" s="106"/>
      <c r="EF201" s="106"/>
      <c r="EG201" s="106"/>
    </row>
    <row r="202" spans="1:137" ht="13" x14ac:dyDescent="0.3">
      <c r="A202" s="118"/>
      <c r="B202" s="126"/>
      <c r="C202" s="119"/>
      <c r="D202" s="119"/>
      <c r="E202" s="119"/>
      <c r="F202" s="119"/>
      <c r="G202" s="119"/>
      <c r="H202" s="120"/>
      <c r="I202" s="101"/>
      <c r="J202" s="121"/>
      <c r="K202" s="101"/>
      <c r="L202" s="101"/>
      <c r="M202" s="121"/>
      <c r="N202" s="120"/>
      <c r="O202" s="121"/>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c r="AR202" s="123"/>
      <c r="AS202" s="123"/>
      <c r="AT202" s="123"/>
      <c r="AU202" s="139" t="str">
        <f>VLOOKUP(Table35[[#This Row],[Risk Rating Score]],'Lookup Values'!$BS$1:$BT$34,2)</f>
        <v>Very Low</v>
      </c>
      <c r="AV202" s="101"/>
      <c r="AW202" s="139" t="str">
        <f>IFERROR(VLOOKUP(Table35[[#This Row],[RONI Match]],'Lookup Values'!$BU$2:$BV$26,2,FALSE),"")</f>
        <v/>
      </c>
      <c r="AX202" s="124"/>
      <c r="AY202" s="101"/>
      <c r="AZ202" s="123"/>
      <c r="BA202" s="119"/>
      <c r="BB202" s="119"/>
      <c r="BC202" s="119"/>
      <c r="BD202" s="119"/>
      <c r="BE202" s="119"/>
      <c r="BF202" s="119"/>
      <c r="BG202" s="119"/>
      <c r="BH202" s="119"/>
      <c r="BI202" s="122"/>
      <c r="BJ202" s="121"/>
      <c r="BK202" s="121"/>
      <c r="BL202" s="122"/>
      <c r="BM202" s="123"/>
      <c r="BN202" s="106"/>
      <c r="BO202" s="106"/>
      <c r="BP202" s="106"/>
      <c r="BQ202" s="106"/>
      <c r="BR202" s="106"/>
      <c r="BS202" s="106"/>
      <c r="BT202" s="106"/>
      <c r="BU202" s="106"/>
      <c r="BV202" s="106"/>
      <c r="BW202" s="106"/>
      <c r="BX202" s="106"/>
      <c r="BY202" s="106"/>
      <c r="BZ202" s="106"/>
      <c r="CA202" s="106"/>
      <c r="CB202" s="106"/>
      <c r="CC202" s="127" t="str">
        <f>IFERROR(VLOOKUP(Table22[[#This Row],[Gender]],'Lookup Values'!$A$1:$B$5,2,FALSE),"0")</f>
        <v>0</v>
      </c>
      <c r="CD202" s="112"/>
      <c r="CE202" s="127" t="str">
        <f>IFERROR(VLOOKUP(Table22[[#This Row],[Year Group]],'Lookup Values'!$C$1:$D$9,2,FALSE),"0")</f>
        <v>0</v>
      </c>
      <c r="CF202" s="127" t="str">
        <f>IFERROR(VLOOKUP(Table22[[#This Row],[School]],'Lookup Values'!$E$1:$E$22,2,FALSE),"0")</f>
        <v>0</v>
      </c>
      <c r="CG202" s="127" t="str">
        <f>IFERROR(VLOOKUP(Table22[[#This Row],[Attending PRU / AP]],'Lookup Values'!$G$1:$H$3,2,FALSE),"0")</f>
        <v>0</v>
      </c>
      <c r="CH202" s="127" t="str">
        <f>IFERROR(VLOOKUP(Table22[[#This Row],[EHE]],'Lookup Values'!$I$1:$J$3,2,FALSE),"0")</f>
        <v>0</v>
      </c>
      <c r="CI202" s="127" t="str">
        <f>IFERROR(VLOOKUP(Table22[[#This Row],[CME]],'Lookup Values'!$K$1:$L$3,2,FALSE),"0")</f>
        <v>0</v>
      </c>
      <c r="CJ202" s="129" t="str">
        <f>IFERROR(VLOOKUP(Table22[[#This Row],[Ethnicity]],'Ethnicity codes'!$H$1:$J$101,3,FALSE),"")</f>
        <v/>
      </c>
      <c r="CK202" s="127" t="str">
        <f>IFERROR(VLOOKUP(Table35[[#This Row],[Ethnicity2]],'Lookup Values'!$M$1:$N$23,2,FALSE),"0")</f>
        <v>0</v>
      </c>
      <c r="CL202" s="127" t="str">
        <f>IFERROR(VLOOKUP(Table35[[#This Row],[Ethnicity2]],'Lookup Values'!$O$1:$P$3,2,FALSE),"0")</f>
        <v>0</v>
      </c>
      <c r="CM202" s="127" t="str">
        <f>IFERROR(VLOOKUP(Table22[[#This Row],[EAL]],'Lookup Values'!$Q$1:$R$3,2,FALSE),"0")</f>
        <v>0</v>
      </c>
      <c r="CN202" s="127" t="str">
        <f>IFERROR(VLOOKUP(Table22[[#This Row],[SEND]],'Lookup Values'!$S$1:$T$6,2,FALSE),"0")</f>
        <v>0</v>
      </c>
      <c r="CO202" s="127" t="str">
        <f>IFERROR(VLOOKUP(Table22[[#This Row],[Pupil Premium]],'Lookup Values'!$U$1:$V$3,2,FALSE),"0")</f>
        <v>0</v>
      </c>
      <c r="CP202" s="127" t="str">
        <f>IFERROR(VLOOKUP(Table22[[#This Row],[LAC / Care Leaver]],'Lookup Values'!$W$1:$X$3,2,FALSE),"0")</f>
        <v>0</v>
      </c>
      <c r="CQ202" s="127" t="str">
        <f>IFERROR(VLOOKUP(Table22[[#This Row],[CP / CIN]],'Lookup Values'!$Y$1:$Z$3,2,FALSE),"0")</f>
        <v>0</v>
      </c>
      <c r="CR202" s="127" t="str">
        <f>IFERROR(VLOOKUP(Table22[[#This Row],[Early Help Referral]],'Lookup Values'!$Y$1:$Z$3,2,FALSE),"0")</f>
        <v>0</v>
      </c>
      <c r="CS202" s="127" t="str">
        <f>IFERROR(VLOOKUP(Table22[[#This Row],[Social Worker]],'Lookup Values'!$Y$1:$Z$3,2,FALSE),"0")</f>
        <v>0</v>
      </c>
      <c r="CT202" s="127" t="str">
        <f>IFERROR(VLOOKUP(Table22[[#This Row],[Exclusion]],'Lookup Values'!$AE$1:$AF$5,2,FALSE),"0")</f>
        <v>0</v>
      </c>
      <c r="CU202" s="127" t="str">
        <f>IFERROR(VLOOKUP(Table22[[#This Row],[Attendance / Absence (&lt;90% PA / &lt;50% SA)]],'Lookup Values'!$AG$1:$AH$4,2,FALSE),"0")</f>
        <v>0</v>
      </c>
      <c r="CV202" s="127" t="str">
        <f>IFERROR(VLOOKUP(Table22[[#This Row],[Multiple School Moves (3+)]],'Lookup Values'!$AI$1:$AJ$3,2,FALSE),"0")</f>
        <v>0</v>
      </c>
      <c r="CW202" s="127" t="str">
        <f>IFERROR(VLOOKUP(Table22[[#This Row],[Pregnancy]],'Lookup Values'!$AK$1:$AL$3,2,FALSE),"0")</f>
        <v>0</v>
      </c>
      <c r="CX202" s="127" t="str">
        <f>IFERROR(VLOOKUP(Table22[[#This Row],[Young Parent]],'Lookup Values'!$AM$1:$AN$3,2,FALSE),"0")</f>
        <v>0</v>
      </c>
      <c r="CY202" s="127" t="str">
        <f>IFERROR(VLOOKUP(Table22[[#This Row],[Young Carer]],'Lookup Values'!$AO$1:$AP$3,2,FALSE),"0")</f>
        <v>0</v>
      </c>
      <c r="CZ202" s="127" t="str">
        <f>IFERROR(VLOOKUP(Table22[[#This Row],[CAMHS Involvement]],'Lookup Values'!$AQ$1:$AR$3,2,FALSE),"0")</f>
        <v>0</v>
      </c>
      <c r="DA202" s="127" t="str">
        <f>IFERROR(VLOOKUP(Table22[[#This Row],[Health Condition]],'Lookup Values'!$AS$1:$AT$3,2,FALSE),"0")</f>
        <v>0</v>
      </c>
      <c r="DB202" s="127" t="str">
        <f>IFERROR(VLOOKUP(Table22[[#This Row],[Substance Misuse ]],'Lookup Values'!$AU$1:$AV$3,2,FALSE),"0")</f>
        <v>0</v>
      </c>
      <c r="DC202" s="127" t="str">
        <f>IFERROR(VLOOKUP(Table22[[#This Row],[YOT supervision]],'Lookup Values'!$AW$1:$AX$3,2,FALSE),"0")</f>
        <v>0</v>
      </c>
      <c r="DD202" s="127" t="str">
        <f>IFERROR(VLOOKUP(Table22[[#This Row],[Previous YOT supervision]],'Lookup Values'!$AY$1:$AZ$3,2,FALSE),"0")</f>
        <v>0</v>
      </c>
      <c r="DE202" s="127" t="str">
        <f>IFERROR(VLOOKUP(Table22[[#This Row],[Custody]],'Lookup Values'!$BA$1:$BB$3,2,FALSE),"0")</f>
        <v>0</v>
      </c>
      <c r="DF202" s="127" t="str">
        <f>IFERROR(VLOOKUP(Table22[[#This Row],[KS2 Eng &amp; Maths Ability Profile HAP/MAP/LAP]],'Lookup Values'!$BC$1:$BD$4,2,FALSE),"0")</f>
        <v>0</v>
      </c>
      <c r="DG202" s="127" t="str">
        <f>IFERROR(VLOOKUP(Table22[[#This Row],[Intended Post 16 Destination]],'Lookup Values'!$BG$1:$BH$12,2,FALSE),"0")</f>
        <v>0</v>
      </c>
      <c r="DH202" s="127" t="str">
        <f>IFERROR(VLOOKUP(Table22[[#This Row],[Application submitted (Y/N or number of applications)]],'Lookup Values'!$BI$1:$BJ$3,2,FALSE),"0")</f>
        <v>0</v>
      </c>
      <c r="DI202" s="127" t="str">
        <f>IFERROR(VLOOKUP(Table22[[#This Row],[Provider Name]],'Lookup Values'!$BK$1:$BL$3,2,FALSE),"0")</f>
        <v>0</v>
      </c>
      <c r="DJ202" s="112"/>
      <c r="DK202" s="127" t="str">
        <f>IFERROR(VLOOKUP(Table22[[#This Row],[Offer received (Y/N)]],'Lookup Values'!$BM$1:$BN$3,2,FALSE),"0")</f>
        <v>0</v>
      </c>
      <c r="DL202" s="127" t="str">
        <f>IFERROR(VLOOKUP(Table22[[#This Row],[Poor Behaviour / Attitude / Motivation]],'Lookup Values'!$BO$1:$BP$4,2,FALSE),"0")</f>
        <v>0</v>
      </c>
      <c r="DM202" s="127" t="str">
        <f>IFERROR(VLOOKUP(Table22[[#This Row],[Other known risk factors (1)]],'Lookup Values'!$BQ$1:$BR$10,2,FALSE),"0")</f>
        <v>0</v>
      </c>
      <c r="DN202" s="128" t="str">
        <f>IFERROR(VLOOKUP(Table22[[#This Row],[Other known risk factors (2)]],'Lookup Values'!$BQ$1:$BR$10,2,FALSE),"0")</f>
        <v>0</v>
      </c>
      <c r="DO202" s="127">
        <f>SUM(Table35[[#This Row],[Gender Score]:[Other known risk factors (2) Score]])</f>
        <v>0</v>
      </c>
      <c r="DP202" s="131" t="str">
        <f>CONCATENATE(Table22[[#This Row],[Generated RONI]],Table22[[#This Row],[School RONI]])</f>
        <v>Very Low</v>
      </c>
      <c r="DQ202" s="106"/>
      <c r="DR202" s="106"/>
      <c r="DS202" s="106"/>
      <c r="DT202" s="106"/>
      <c r="DU202" s="106"/>
      <c r="DV202" s="106"/>
      <c r="DW202" s="106"/>
      <c r="DX202" s="106"/>
      <c r="DY202" s="106"/>
      <c r="DZ202" s="106"/>
      <c r="EA202" s="106"/>
      <c r="EB202" s="106"/>
      <c r="EC202" s="106"/>
      <c r="ED202" s="106"/>
      <c r="EE202" s="106"/>
      <c r="EF202" s="106"/>
      <c r="EG202" s="106"/>
    </row>
    <row r="203" spans="1:137" ht="13" x14ac:dyDescent="0.3">
      <c r="A203" s="118"/>
      <c r="B203" s="126"/>
      <c r="C203" s="119"/>
      <c r="D203" s="119"/>
      <c r="E203" s="119"/>
      <c r="F203" s="119"/>
      <c r="G203" s="119"/>
      <c r="H203" s="120"/>
      <c r="I203" s="101"/>
      <c r="J203" s="121"/>
      <c r="K203" s="101"/>
      <c r="L203" s="101"/>
      <c r="M203" s="121"/>
      <c r="N203" s="120"/>
      <c r="O203" s="121"/>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3"/>
      <c r="AS203" s="123"/>
      <c r="AT203" s="123"/>
      <c r="AU203" s="139" t="str">
        <f>VLOOKUP(Table35[[#This Row],[Risk Rating Score]],'Lookup Values'!$BS$1:$BT$34,2)</f>
        <v>Very Low</v>
      </c>
      <c r="AV203" s="101"/>
      <c r="AW203" s="139" t="str">
        <f>IFERROR(VLOOKUP(Table35[[#This Row],[RONI Match]],'Lookup Values'!$BU$2:$BV$26,2,FALSE),"")</f>
        <v/>
      </c>
      <c r="AX203" s="124"/>
      <c r="AY203" s="101"/>
      <c r="AZ203" s="123"/>
      <c r="BA203" s="119"/>
      <c r="BB203" s="119"/>
      <c r="BC203" s="119"/>
      <c r="BD203" s="119"/>
      <c r="BE203" s="119"/>
      <c r="BF203" s="119"/>
      <c r="BG203" s="119"/>
      <c r="BH203" s="119"/>
      <c r="BI203" s="122"/>
      <c r="BJ203" s="121"/>
      <c r="BK203" s="121"/>
      <c r="BL203" s="122"/>
      <c r="BM203" s="123"/>
      <c r="BN203" s="106"/>
      <c r="BO203" s="106"/>
      <c r="BP203" s="106"/>
      <c r="BQ203" s="106"/>
      <c r="BR203" s="106"/>
      <c r="BS203" s="106"/>
      <c r="BT203" s="106"/>
      <c r="BU203" s="106"/>
      <c r="BV203" s="106"/>
      <c r="BW203" s="106"/>
      <c r="BX203" s="106"/>
      <c r="BY203" s="106"/>
      <c r="BZ203" s="106"/>
      <c r="CA203" s="106"/>
      <c r="CB203" s="106"/>
      <c r="CC203" s="127" t="str">
        <f>IFERROR(VLOOKUP(Table22[[#This Row],[Gender]],'Lookup Values'!$A$1:$B$5,2,FALSE),"0")</f>
        <v>0</v>
      </c>
      <c r="CD203" s="112"/>
      <c r="CE203" s="127" t="str">
        <f>IFERROR(VLOOKUP(Table22[[#This Row],[Year Group]],'Lookup Values'!$C$1:$D$9,2,FALSE),"0")</f>
        <v>0</v>
      </c>
      <c r="CF203" s="127" t="str">
        <f>IFERROR(VLOOKUP(Table22[[#This Row],[School]],'Lookup Values'!$E$1:$E$22,2,FALSE),"0")</f>
        <v>0</v>
      </c>
      <c r="CG203" s="127" t="str">
        <f>IFERROR(VLOOKUP(Table22[[#This Row],[Attending PRU / AP]],'Lookup Values'!$G$1:$H$3,2,FALSE),"0")</f>
        <v>0</v>
      </c>
      <c r="CH203" s="127" t="str">
        <f>IFERROR(VLOOKUP(Table22[[#This Row],[EHE]],'Lookup Values'!$I$1:$J$3,2,FALSE),"0")</f>
        <v>0</v>
      </c>
      <c r="CI203" s="127" t="str">
        <f>IFERROR(VLOOKUP(Table22[[#This Row],[CME]],'Lookup Values'!$K$1:$L$3,2,FALSE),"0")</f>
        <v>0</v>
      </c>
      <c r="CJ203" s="129" t="str">
        <f>IFERROR(VLOOKUP(Table22[[#This Row],[Ethnicity]],'Ethnicity codes'!$H$1:$J$101,3,FALSE),"")</f>
        <v/>
      </c>
      <c r="CK203" s="127" t="str">
        <f>IFERROR(VLOOKUP(Table35[[#This Row],[Ethnicity2]],'Lookup Values'!$M$1:$N$23,2,FALSE),"0")</f>
        <v>0</v>
      </c>
      <c r="CL203" s="127" t="str">
        <f>IFERROR(VLOOKUP(Table35[[#This Row],[Ethnicity2]],'Lookup Values'!$O$1:$P$3,2,FALSE),"0")</f>
        <v>0</v>
      </c>
      <c r="CM203" s="127" t="str">
        <f>IFERROR(VLOOKUP(Table22[[#This Row],[EAL]],'Lookup Values'!$Q$1:$R$3,2,FALSE),"0")</f>
        <v>0</v>
      </c>
      <c r="CN203" s="127" t="str">
        <f>IFERROR(VLOOKUP(Table22[[#This Row],[SEND]],'Lookup Values'!$S$1:$T$6,2,FALSE),"0")</f>
        <v>0</v>
      </c>
      <c r="CO203" s="127" t="str">
        <f>IFERROR(VLOOKUP(Table22[[#This Row],[Pupil Premium]],'Lookup Values'!$U$1:$V$3,2,FALSE),"0")</f>
        <v>0</v>
      </c>
      <c r="CP203" s="127" t="str">
        <f>IFERROR(VLOOKUP(Table22[[#This Row],[LAC / Care Leaver]],'Lookup Values'!$W$1:$X$3,2,FALSE),"0")</f>
        <v>0</v>
      </c>
      <c r="CQ203" s="127" t="str">
        <f>IFERROR(VLOOKUP(Table22[[#This Row],[CP / CIN]],'Lookup Values'!$Y$1:$Z$3,2,FALSE),"0")</f>
        <v>0</v>
      </c>
      <c r="CR203" s="127" t="str">
        <f>IFERROR(VLOOKUP(Table22[[#This Row],[Early Help Referral]],'Lookup Values'!$Y$1:$Z$3,2,FALSE),"0")</f>
        <v>0</v>
      </c>
      <c r="CS203" s="127" t="str">
        <f>IFERROR(VLOOKUP(Table22[[#This Row],[Social Worker]],'Lookup Values'!$Y$1:$Z$3,2,FALSE),"0")</f>
        <v>0</v>
      </c>
      <c r="CT203" s="127" t="str">
        <f>IFERROR(VLOOKUP(Table22[[#This Row],[Exclusion]],'Lookup Values'!$AE$1:$AF$5,2,FALSE),"0")</f>
        <v>0</v>
      </c>
      <c r="CU203" s="127" t="str">
        <f>IFERROR(VLOOKUP(Table22[[#This Row],[Attendance / Absence (&lt;90% PA / &lt;50% SA)]],'Lookup Values'!$AG$1:$AH$4,2,FALSE),"0")</f>
        <v>0</v>
      </c>
      <c r="CV203" s="127" t="str">
        <f>IFERROR(VLOOKUP(Table22[[#This Row],[Multiple School Moves (3+)]],'Lookup Values'!$AI$1:$AJ$3,2,FALSE),"0")</f>
        <v>0</v>
      </c>
      <c r="CW203" s="127" t="str">
        <f>IFERROR(VLOOKUP(Table22[[#This Row],[Pregnancy]],'Lookup Values'!$AK$1:$AL$3,2,FALSE),"0")</f>
        <v>0</v>
      </c>
      <c r="CX203" s="127" t="str">
        <f>IFERROR(VLOOKUP(Table22[[#This Row],[Young Parent]],'Lookup Values'!$AM$1:$AN$3,2,FALSE),"0")</f>
        <v>0</v>
      </c>
      <c r="CY203" s="127" t="str">
        <f>IFERROR(VLOOKUP(Table22[[#This Row],[Young Carer]],'Lookup Values'!$AO$1:$AP$3,2,FALSE),"0")</f>
        <v>0</v>
      </c>
      <c r="CZ203" s="127" t="str">
        <f>IFERROR(VLOOKUP(Table22[[#This Row],[CAMHS Involvement]],'Lookup Values'!$AQ$1:$AR$3,2,FALSE),"0")</f>
        <v>0</v>
      </c>
      <c r="DA203" s="127" t="str">
        <f>IFERROR(VLOOKUP(Table22[[#This Row],[Health Condition]],'Lookup Values'!$AS$1:$AT$3,2,FALSE),"0")</f>
        <v>0</v>
      </c>
      <c r="DB203" s="127" t="str">
        <f>IFERROR(VLOOKUP(Table22[[#This Row],[Substance Misuse ]],'Lookup Values'!$AU$1:$AV$3,2,FALSE),"0")</f>
        <v>0</v>
      </c>
      <c r="DC203" s="127" t="str">
        <f>IFERROR(VLOOKUP(Table22[[#This Row],[YOT supervision]],'Lookup Values'!$AW$1:$AX$3,2,FALSE),"0")</f>
        <v>0</v>
      </c>
      <c r="DD203" s="127" t="str">
        <f>IFERROR(VLOOKUP(Table22[[#This Row],[Previous YOT supervision]],'Lookup Values'!$AY$1:$AZ$3,2,FALSE),"0")</f>
        <v>0</v>
      </c>
      <c r="DE203" s="127" t="str">
        <f>IFERROR(VLOOKUP(Table22[[#This Row],[Custody]],'Lookup Values'!$BA$1:$BB$3,2,FALSE),"0")</f>
        <v>0</v>
      </c>
      <c r="DF203" s="127" t="str">
        <f>IFERROR(VLOOKUP(Table22[[#This Row],[KS2 Eng &amp; Maths Ability Profile HAP/MAP/LAP]],'Lookup Values'!$BC$1:$BD$4,2,FALSE),"0")</f>
        <v>0</v>
      </c>
      <c r="DG203" s="127" t="str">
        <f>IFERROR(VLOOKUP(Table22[[#This Row],[Intended Post 16 Destination]],'Lookup Values'!$BG$1:$BH$12,2,FALSE),"0")</f>
        <v>0</v>
      </c>
      <c r="DH203" s="127" t="str">
        <f>IFERROR(VLOOKUP(Table22[[#This Row],[Application submitted (Y/N or number of applications)]],'Lookup Values'!$BI$1:$BJ$3,2,FALSE),"0")</f>
        <v>0</v>
      </c>
      <c r="DI203" s="127" t="str">
        <f>IFERROR(VLOOKUP(Table22[[#This Row],[Provider Name]],'Lookup Values'!$BK$1:$BL$3,2,FALSE),"0")</f>
        <v>0</v>
      </c>
      <c r="DJ203" s="112"/>
      <c r="DK203" s="127" t="str">
        <f>IFERROR(VLOOKUP(Table22[[#This Row],[Offer received (Y/N)]],'Lookup Values'!$BM$1:$BN$3,2,FALSE),"0")</f>
        <v>0</v>
      </c>
      <c r="DL203" s="127" t="str">
        <f>IFERROR(VLOOKUP(Table22[[#This Row],[Poor Behaviour / Attitude / Motivation]],'Lookup Values'!$BO$1:$BP$4,2,FALSE),"0")</f>
        <v>0</v>
      </c>
      <c r="DM203" s="127" t="str">
        <f>IFERROR(VLOOKUP(Table22[[#This Row],[Other known risk factors (1)]],'Lookup Values'!$BQ$1:$BR$10,2,FALSE),"0")</f>
        <v>0</v>
      </c>
      <c r="DN203" s="128" t="str">
        <f>IFERROR(VLOOKUP(Table22[[#This Row],[Other known risk factors (2)]],'Lookup Values'!$BQ$1:$BR$10,2,FALSE),"0")</f>
        <v>0</v>
      </c>
      <c r="DO203" s="127">
        <f>SUM(Table35[[#This Row],[Gender Score]:[Other known risk factors (2) Score]])</f>
        <v>0</v>
      </c>
      <c r="DP203" s="131" t="str">
        <f>CONCATENATE(Table22[[#This Row],[Generated RONI]],Table22[[#This Row],[School RONI]])</f>
        <v>Very Low</v>
      </c>
      <c r="DQ203" s="106"/>
      <c r="DR203" s="106"/>
      <c r="DS203" s="106"/>
      <c r="DT203" s="106"/>
      <c r="DU203" s="106"/>
      <c r="DV203" s="106"/>
      <c r="DW203" s="106"/>
      <c r="DX203" s="106"/>
      <c r="DY203" s="106"/>
      <c r="DZ203" s="106"/>
      <c r="EA203" s="106"/>
      <c r="EB203" s="106"/>
      <c r="EC203" s="106"/>
      <c r="ED203" s="106"/>
      <c r="EE203" s="106"/>
      <c r="EF203" s="106"/>
      <c r="EG203" s="106"/>
    </row>
    <row r="204" spans="1:137" ht="13" x14ac:dyDescent="0.3">
      <c r="A204" s="118"/>
      <c r="B204" s="126"/>
      <c r="C204" s="119"/>
      <c r="D204" s="119"/>
      <c r="E204" s="119"/>
      <c r="F204" s="119"/>
      <c r="G204" s="119"/>
      <c r="H204" s="120"/>
      <c r="I204" s="101"/>
      <c r="J204" s="121"/>
      <c r="K204" s="101"/>
      <c r="L204" s="101"/>
      <c r="M204" s="121"/>
      <c r="N204" s="120"/>
      <c r="O204" s="121"/>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3"/>
      <c r="AS204" s="123"/>
      <c r="AT204" s="123"/>
      <c r="AU204" s="139" t="str">
        <f>VLOOKUP(Table35[[#This Row],[Risk Rating Score]],'Lookup Values'!$BS$1:$BT$34,2)</f>
        <v>Very Low</v>
      </c>
      <c r="AV204" s="101"/>
      <c r="AW204" s="139" t="str">
        <f>IFERROR(VLOOKUP(Table35[[#This Row],[RONI Match]],'Lookup Values'!$BU$2:$BV$26,2,FALSE),"")</f>
        <v/>
      </c>
      <c r="AX204" s="124"/>
      <c r="AY204" s="101"/>
      <c r="AZ204" s="123"/>
      <c r="BA204" s="119"/>
      <c r="BB204" s="119"/>
      <c r="BC204" s="119"/>
      <c r="BD204" s="119"/>
      <c r="BE204" s="119"/>
      <c r="BF204" s="119"/>
      <c r="BG204" s="119"/>
      <c r="BH204" s="119"/>
      <c r="BI204" s="122"/>
      <c r="BJ204" s="121"/>
      <c r="BK204" s="121"/>
      <c r="BL204" s="122"/>
      <c r="BM204" s="123"/>
      <c r="BN204" s="106"/>
      <c r="BO204" s="106"/>
      <c r="BP204" s="106"/>
      <c r="BQ204" s="106"/>
      <c r="BR204" s="106"/>
      <c r="BS204" s="106"/>
      <c r="BT204" s="106"/>
      <c r="BU204" s="106"/>
      <c r="BV204" s="106"/>
      <c r="BW204" s="106"/>
      <c r="BX204" s="106"/>
      <c r="BY204" s="106"/>
      <c r="BZ204" s="106"/>
      <c r="CA204" s="106"/>
      <c r="CB204" s="106"/>
      <c r="CC204" s="127" t="str">
        <f>IFERROR(VLOOKUP(Table22[[#This Row],[Gender]],'Lookup Values'!$A$1:$B$5,2,FALSE),"0")</f>
        <v>0</v>
      </c>
      <c r="CD204" s="112"/>
      <c r="CE204" s="127" t="str">
        <f>IFERROR(VLOOKUP(Table22[[#This Row],[Year Group]],'Lookup Values'!$C$1:$D$9,2,FALSE),"0")</f>
        <v>0</v>
      </c>
      <c r="CF204" s="127" t="str">
        <f>IFERROR(VLOOKUP(Table22[[#This Row],[School]],'Lookup Values'!$E$1:$E$22,2,FALSE),"0")</f>
        <v>0</v>
      </c>
      <c r="CG204" s="127" t="str">
        <f>IFERROR(VLOOKUP(Table22[[#This Row],[Attending PRU / AP]],'Lookup Values'!$G$1:$H$3,2,FALSE),"0")</f>
        <v>0</v>
      </c>
      <c r="CH204" s="127" t="str">
        <f>IFERROR(VLOOKUP(Table22[[#This Row],[EHE]],'Lookup Values'!$I$1:$J$3,2,FALSE),"0")</f>
        <v>0</v>
      </c>
      <c r="CI204" s="127" t="str">
        <f>IFERROR(VLOOKUP(Table22[[#This Row],[CME]],'Lookup Values'!$K$1:$L$3,2,FALSE),"0")</f>
        <v>0</v>
      </c>
      <c r="CJ204" s="129" t="str">
        <f>IFERROR(VLOOKUP(Table22[[#This Row],[Ethnicity]],'Ethnicity codes'!$H$1:$J$101,3,FALSE),"")</f>
        <v/>
      </c>
      <c r="CK204" s="127" t="str">
        <f>IFERROR(VLOOKUP(Table35[[#This Row],[Ethnicity2]],'Lookup Values'!$M$1:$N$23,2,FALSE),"0")</f>
        <v>0</v>
      </c>
      <c r="CL204" s="127" t="str">
        <f>IFERROR(VLOOKUP(Table35[[#This Row],[Ethnicity2]],'Lookup Values'!$O$1:$P$3,2,FALSE),"0")</f>
        <v>0</v>
      </c>
      <c r="CM204" s="127" t="str">
        <f>IFERROR(VLOOKUP(Table22[[#This Row],[EAL]],'Lookup Values'!$Q$1:$R$3,2,FALSE),"0")</f>
        <v>0</v>
      </c>
      <c r="CN204" s="127" t="str">
        <f>IFERROR(VLOOKUP(Table22[[#This Row],[SEND]],'Lookup Values'!$S$1:$T$6,2,FALSE),"0")</f>
        <v>0</v>
      </c>
      <c r="CO204" s="127" t="str">
        <f>IFERROR(VLOOKUP(Table22[[#This Row],[Pupil Premium]],'Lookup Values'!$U$1:$V$3,2,FALSE),"0")</f>
        <v>0</v>
      </c>
      <c r="CP204" s="127" t="str">
        <f>IFERROR(VLOOKUP(Table22[[#This Row],[LAC / Care Leaver]],'Lookup Values'!$W$1:$X$3,2,FALSE),"0")</f>
        <v>0</v>
      </c>
      <c r="CQ204" s="127" t="str">
        <f>IFERROR(VLOOKUP(Table22[[#This Row],[CP / CIN]],'Lookup Values'!$Y$1:$Z$3,2,FALSE),"0")</f>
        <v>0</v>
      </c>
      <c r="CR204" s="127" t="str">
        <f>IFERROR(VLOOKUP(Table22[[#This Row],[Early Help Referral]],'Lookup Values'!$Y$1:$Z$3,2,FALSE),"0")</f>
        <v>0</v>
      </c>
      <c r="CS204" s="127" t="str">
        <f>IFERROR(VLOOKUP(Table22[[#This Row],[Social Worker]],'Lookup Values'!$Y$1:$Z$3,2,FALSE),"0")</f>
        <v>0</v>
      </c>
      <c r="CT204" s="127" t="str">
        <f>IFERROR(VLOOKUP(Table22[[#This Row],[Exclusion]],'Lookup Values'!$AE$1:$AF$5,2,FALSE),"0")</f>
        <v>0</v>
      </c>
      <c r="CU204" s="127" t="str">
        <f>IFERROR(VLOOKUP(Table22[[#This Row],[Attendance / Absence (&lt;90% PA / &lt;50% SA)]],'Lookup Values'!$AG$1:$AH$4,2,FALSE),"0")</f>
        <v>0</v>
      </c>
      <c r="CV204" s="127" t="str">
        <f>IFERROR(VLOOKUP(Table22[[#This Row],[Multiple School Moves (3+)]],'Lookup Values'!$AI$1:$AJ$3,2,FALSE),"0")</f>
        <v>0</v>
      </c>
      <c r="CW204" s="127" t="str">
        <f>IFERROR(VLOOKUP(Table22[[#This Row],[Pregnancy]],'Lookup Values'!$AK$1:$AL$3,2,FALSE),"0")</f>
        <v>0</v>
      </c>
      <c r="CX204" s="127" t="str">
        <f>IFERROR(VLOOKUP(Table22[[#This Row],[Young Parent]],'Lookup Values'!$AM$1:$AN$3,2,FALSE),"0")</f>
        <v>0</v>
      </c>
      <c r="CY204" s="127" t="str">
        <f>IFERROR(VLOOKUP(Table22[[#This Row],[Young Carer]],'Lookup Values'!$AO$1:$AP$3,2,FALSE),"0")</f>
        <v>0</v>
      </c>
      <c r="CZ204" s="127" t="str">
        <f>IFERROR(VLOOKUP(Table22[[#This Row],[CAMHS Involvement]],'Lookup Values'!$AQ$1:$AR$3,2,FALSE),"0")</f>
        <v>0</v>
      </c>
      <c r="DA204" s="127" t="str">
        <f>IFERROR(VLOOKUP(Table22[[#This Row],[Health Condition]],'Lookup Values'!$AS$1:$AT$3,2,FALSE),"0")</f>
        <v>0</v>
      </c>
      <c r="DB204" s="127" t="str">
        <f>IFERROR(VLOOKUP(Table22[[#This Row],[Substance Misuse ]],'Lookup Values'!$AU$1:$AV$3,2,FALSE),"0")</f>
        <v>0</v>
      </c>
      <c r="DC204" s="127" t="str">
        <f>IFERROR(VLOOKUP(Table22[[#This Row],[YOT supervision]],'Lookup Values'!$AW$1:$AX$3,2,FALSE),"0")</f>
        <v>0</v>
      </c>
      <c r="DD204" s="127" t="str">
        <f>IFERROR(VLOOKUP(Table22[[#This Row],[Previous YOT supervision]],'Lookup Values'!$AY$1:$AZ$3,2,FALSE),"0")</f>
        <v>0</v>
      </c>
      <c r="DE204" s="127" t="str">
        <f>IFERROR(VLOOKUP(Table22[[#This Row],[Custody]],'Lookup Values'!$BA$1:$BB$3,2,FALSE),"0")</f>
        <v>0</v>
      </c>
      <c r="DF204" s="127" t="str">
        <f>IFERROR(VLOOKUP(Table22[[#This Row],[KS2 Eng &amp; Maths Ability Profile HAP/MAP/LAP]],'Lookup Values'!$BC$1:$BD$4,2,FALSE),"0")</f>
        <v>0</v>
      </c>
      <c r="DG204" s="127" t="str">
        <f>IFERROR(VLOOKUP(Table22[[#This Row],[Intended Post 16 Destination]],'Lookup Values'!$BG$1:$BH$12,2,FALSE),"0")</f>
        <v>0</v>
      </c>
      <c r="DH204" s="127" t="str">
        <f>IFERROR(VLOOKUP(Table22[[#This Row],[Application submitted (Y/N or number of applications)]],'Lookup Values'!$BI$1:$BJ$3,2,FALSE),"0")</f>
        <v>0</v>
      </c>
      <c r="DI204" s="127" t="str">
        <f>IFERROR(VLOOKUP(Table22[[#This Row],[Provider Name]],'Lookup Values'!$BK$1:$BL$3,2,FALSE),"0")</f>
        <v>0</v>
      </c>
      <c r="DJ204" s="112"/>
      <c r="DK204" s="127" t="str">
        <f>IFERROR(VLOOKUP(Table22[[#This Row],[Offer received (Y/N)]],'Lookup Values'!$BM$1:$BN$3,2,FALSE),"0")</f>
        <v>0</v>
      </c>
      <c r="DL204" s="127" t="str">
        <f>IFERROR(VLOOKUP(Table22[[#This Row],[Poor Behaviour / Attitude / Motivation]],'Lookup Values'!$BO$1:$BP$4,2,FALSE),"0")</f>
        <v>0</v>
      </c>
      <c r="DM204" s="127" t="str">
        <f>IFERROR(VLOOKUP(Table22[[#This Row],[Other known risk factors (1)]],'Lookup Values'!$BQ$1:$BR$10,2,FALSE),"0")</f>
        <v>0</v>
      </c>
      <c r="DN204" s="128" t="str">
        <f>IFERROR(VLOOKUP(Table22[[#This Row],[Other known risk factors (2)]],'Lookup Values'!$BQ$1:$BR$10,2,FALSE),"0")</f>
        <v>0</v>
      </c>
      <c r="DO204" s="127">
        <f>SUM(Table35[[#This Row],[Gender Score]:[Other known risk factors (2) Score]])</f>
        <v>0</v>
      </c>
      <c r="DP204" s="131" t="str">
        <f>CONCATENATE(Table22[[#This Row],[Generated RONI]],Table22[[#This Row],[School RONI]])</f>
        <v>Very Low</v>
      </c>
      <c r="DQ204" s="106"/>
      <c r="DR204" s="106"/>
      <c r="DS204" s="106"/>
      <c r="DT204" s="106"/>
      <c r="DU204" s="106"/>
      <c r="DV204" s="106"/>
      <c r="DW204" s="106"/>
      <c r="DX204" s="106"/>
      <c r="DY204" s="106"/>
      <c r="DZ204" s="106"/>
      <c r="EA204" s="106"/>
      <c r="EB204" s="106"/>
      <c r="EC204" s="106"/>
      <c r="ED204" s="106"/>
      <c r="EE204" s="106"/>
      <c r="EF204" s="106"/>
      <c r="EG204" s="106"/>
    </row>
    <row r="205" spans="1:137" ht="13" x14ac:dyDescent="0.3">
      <c r="A205" s="118"/>
      <c r="B205" s="126"/>
      <c r="C205" s="119"/>
      <c r="D205" s="119"/>
      <c r="E205" s="119"/>
      <c r="F205" s="119"/>
      <c r="G205" s="119"/>
      <c r="H205" s="120"/>
      <c r="I205" s="101"/>
      <c r="J205" s="121"/>
      <c r="K205" s="101"/>
      <c r="L205" s="101"/>
      <c r="M205" s="121"/>
      <c r="N205" s="120"/>
      <c r="O205" s="121"/>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c r="AR205" s="123"/>
      <c r="AS205" s="123"/>
      <c r="AT205" s="123"/>
      <c r="AU205" s="139" t="str">
        <f>VLOOKUP(Table35[[#This Row],[Risk Rating Score]],'Lookup Values'!$BS$1:$BT$34,2)</f>
        <v>Very Low</v>
      </c>
      <c r="AV205" s="101"/>
      <c r="AW205" s="139" t="str">
        <f>IFERROR(VLOOKUP(Table35[[#This Row],[RONI Match]],'Lookup Values'!$BU$2:$BV$26,2,FALSE),"")</f>
        <v/>
      </c>
      <c r="AX205" s="124"/>
      <c r="AY205" s="101"/>
      <c r="AZ205" s="123"/>
      <c r="BA205" s="119"/>
      <c r="BB205" s="119"/>
      <c r="BC205" s="119"/>
      <c r="BD205" s="119"/>
      <c r="BE205" s="119"/>
      <c r="BF205" s="119"/>
      <c r="BG205" s="119"/>
      <c r="BH205" s="119"/>
      <c r="BI205" s="122"/>
      <c r="BJ205" s="121"/>
      <c r="BK205" s="121"/>
      <c r="BL205" s="122"/>
      <c r="BM205" s="123"/>
      <c r="BN205" s="106"/>
      <c r="BO205" s="106"/>
      <c r="BP205" s="106"/>
      <c r="BQ205" s="106"/>
      <c r="BR205" s="106"/>
      <c r="BS205" s="106"/>
      <c r="BT205" s="106"/>
      <c r="BU205" s="106"/>
      <c r="BV205" s="106"/>
      <c r="BW205" s="106"/>
      <c r="BX205" s="106"/>
      <c r="BY205" s="106"/>
      <c r="BZ205" s="106"/>
      <c r="CA205" s="106"/>
      <c r="CB205" s="106"/>
      <c r="CC205" s="127" t="str">
        <f>IFERROR(VLOOKUP(Table22[[#This Row],[Gender]],'Lookup Values'!$A$1:$B$5,2,FALSE),"0")</f>
        <v>0</v>
      </c>
      <c r="CD205" s="112"/>
      <c r="CE205" s="127" t="str">
        <f>IFERROR(VLOOKUP(Table22[[#This Row],[Year Group]],'Lookup Values'!$C$1:$D$9,2,FALSE),"0")</f>
        <v>0</v>
      </c>
      <c r="CF205" s="127" t="str">
        <f>IFERROR(VLOOKUP(Table22[[#This Row],[School]],'Lookup Values'!$E$1:$E$22,2,FALSE),"0")</f>
        <v>0</v>
      </c>
      <c r="CG205" s="127" t="str">
        <f>IFERROR(VLOOKUP(Table22[[#This Row],[Attending PRU / AP]],'Lookup Values'!$G$1:$H$3,2,FALSE),"0")</f>
        <v>0</v>
      </c>
      <c r="CH205" s="127" t="str">
        <f>IFERROR(VLOOKUP(Table22[[#This Row],[EHE]],'Lookup Values'!$I$1:$J$3,2,FALSE),"0")</f>
        <v>0</v>
      </c>
      <c r="CI205" s="127" t="str">
        <f>IFERROR(VLOOKUP(Table22[[#This Row],[CME]],'Lookup Values'!$K$1:$L$3,2,FALSE),"0")</f>
        <v>0</v>
      </c>
      <c r="CJ205" s="129" t="str">
        <f>IFERROR(VLOOKUP(Table22[[#This Row],[Ethnicity]],'Ethnicity codes'!$H$1:$J$101,3,FALSE),"")</f>
        <v/>
      </c>
      <c r="CK205" s="127" t="str">
        <f>IFERROR(VLOOKUP(Table35[[#This Row],[Ethnicity2]],'Lookup Values'!$M$1:$N$23,2,FALSE),"0")</f>
        <v>0</v>
      </c>
      <c r="CL205" s="127" t="str">
        <f>IFERROR(VLOOKUP(Table35[[#This Row],[Ethnicity2]],'Lookup Values'!$O$1:$P$3,2,FALSE),"0")</f>
        <v>0</v>
      </c>
      <c r="CM205" s="127" t="str">
        <f>IFERROR(VLOOKUP(Table22[[#This Row],[EAL]],'Lookup Values'!$Q$1:$R$3,2,FALSE),"0")</f>
        <v>0</v>
      </c>
      <c r="CN205" s="127" t="str">
        <f>IFERROR(VLOOKUP(Table22[[#This Row],[SEND]],'Lookup Values'!$S$1:$T$6,2,FALSE),"0")</f>
        <v>0</v>
      </c>
      <c r="CO205" s="127" t="str">
        <f>IFERROR(VLOOKUP(Table22[[#This Row],[Pupil Premium]],'Lookup Values'!$U$1:$V$3,2,FALSE),"0")</f>
        <v>0</v>
      </c>
      <c r="CP205" s="127" t="str">
        <f>IFERROR(VLOOKUP(Table22[[#This Row],[LAC / Care Leaver]],'Lookup Values'!$W$1:$X$3,2,FALSE),"0")</f>
        <v>0</v>
      </c>
      <c r="CQ205" s="127" t="str">
        <f>IFERROR(VLOOKUP(Table22[[#This Row],[CP / CIN]],'Lookup Values'!$Y$1:$Z$3,2,FALSE),"0")</f>
        <v>0</v>
      </c>
      <c r="CR205" s="127" t="str">
        <f>IFERROR(VLOOKUP(Table22[[#This Row],[Early Help Referral]],'Lookup Values'!$Y$1:$Z$3,2,FALSE),"0")</f>
        <v>0</v>
      </c>
      <c r="CS205" s="127" t="str">
        <f>IFERROR(VLOOKUP(Table22[[#This Row],[Social Worker]],'Lookup Values'!$Y$1:$Z$3,2,FALSE),"0")</f>
        <v>0</v>
      </c>
      <c r="CT205" s="127" t="str">
        <f>IFERROR(VLOOKUP(Table22[[#This Row],[Exclusion]],'Lookup Values'!$AE$1:$AF$5,2,FALSE),"0")</f>
        <v>0</v>
      </c>
      <c r="CU205" s="127" t="str">
        <f>IFERROR(VLOOKUP(Table22[[#This Row],[Attendance / Absence (&lt;90% PA / &lt;50% SA)]],'Lookup Values'!$AG$1:$AH$4,2,FALSE),"0")</f>
        <v>0</v>
      </c>
      <c r="CV205" s="127" t="str">
        <f>IFERROR(VLOOKUP(Table22[[#This Row],[Multiple School Moves (3+)]],'Lookup Values'!$AI$1:$AJ$3,2,FALSE),"0")</f>
        <v>0</v>
      </c>
      <c r="CW205" s="127" t="str">
        <f>IFERROR(VLOOKUP(Table22[[#This Row],[Pregnancy]],'Lookup Values'!$AK$1:$AL$3,2,FALSE),"0")</f>
        <v>0</v>
      </c>
      <c r="CX205" s="127" t="str">
        <f>IFERROR(VLOOKUP(Table22[[#This Row],[Young Parent]],'Lookup Values'!$AM$1:$AN$3,2,FALSE),"0")</f>
        <v>0</v>
      </c>
      <c r="CY205" s="127" t="str">
        <f>IFERROR(VLOOKUP(Table22[[#This Row],[Young Carer]],'Lookup Values'!$AO$1:$AP$3,2,FALSE),"0")</f>
        <v>0</v>
      </c>
      <c r="CZ205" s="127" t="str">
        <f>IFERROR(VLOOKUP(Table22[[#This Row],[CAMHS Involvement]],'Lookup Values'!$AQ$1:$AR$3,2,FALSE),"0")</f>
        <v>0</v>
      </c>
      <c r="DA205" s="127" t="str">
        <f>IFERROR(VLOOKUP(Table22[[#This Row],[Health Condition]],'Lookup Values'!$AS$1:$AT$3,2,FALSE),"0")</f>
        <v>0</v>
      </c>
      <c r="DB205" s="127" t="str">
        <f>IFERROR(VLOOKUP(Table22[[#This Row],[Substance Misuse ]],'Lookup Values'!$AU$1:$AV$3,2,FALSE),"0")</f>
        <v>0</v>
      </c>
      <c r="DC205" s="127" t="str">
        <f>IFERROR(VLOOKUP(Table22[[#This Row],[YOT supervision]],'Lookup Values'!$AW$1:$AX$3,2,FALSE),"0")</f>
        <v>0</v>
      </c>
      <c r="DD205" s="127" t="str">
        <f>IFERROR(VLOOKUP(Table22[[#This Row],[Previous YOT supervision]],'Lookup Values'!$AY$1:$AZ$3,2,FALSE),"0")</f>
        <v>0</v>
      </c>
      <c r="DE205" s="127" t="str">
        <f>IFERROR(VLOOKUP(Table22[[#This Row],[Custody]],'Lookup Values'!$BA$1:$BB$3,2,FALSE),"0")</f>
        <v>0</v>
      </c>
      <c r="DF205" s="127" t="str">
        <f>IFERROR(VLOOKUP(Table22[[#This Row],[KS2 Eng &amp; Maths Ability Profile HAP/MAP/LAP]],'Lookup Values'!$BC$1:$BD$4,2,FALSE),"0")</f>
        <v>0</v>
      </c>
      <c r="DG205" s="127" t="str">
        <f>IFERROR(VLOOKUP(Table22[[#This Row],[Intended Post 16 Destination]],'Lookup Values'!$BG$1:$BH$12,2,FALSE),"0")</f>
        <v>0</v>
      </c>
      <c r="DH205" s="127" t="str">
        <f>IFERROR(VLOOKUP(Table22[[#This Row],[Application submitted (Y/N or number of applications)]],'Lookup Values'!$BI$1:$BJ$3,2,FALSE),"0")</f>
        <v>0</v>
      </c>
      <c r="DI205" s="127" t="str">
        <f>IFERROR(VLOOKUP(Table22[[#This Row],[Provider Name]],'Lookup Values'!$BK$1:$BL$3,2,FALSE),"0")</f>
        <v>0</v>
      </c>
      <c r="DJ205" s="112"/>
      <c r="DK205" s="127" t="str">
        <f>IFERROR(VLOOKUP(Table22[[#This Row],[Offer received (Y/N)]],'Lookup Values'!$BM$1:$BN$3,2,FALSE),"0")</f>
        <v>0</v>
      </c>
      <c r="DL205" s="127" t="str">
        <f>IFERROR(VLOOKUP(Table22[[#This Row],[Poor Behaviour / Attitude / Motivation]],'Lookup Values'!$BO$1:$BP$4,2,FALSE),"0")</f>
        <v>0</v>
      </c>
      <c r="DM205" s="127" t="str">
        <f>IFERROR(VLOOKUP(Table22[[#This Row],[Other known risk factors (1)]],'Lookup Values'!$BQ$1:$BR$10,2,FALSE),"0")</f>
        <v>0</v>
      </c>
      <c r="DN205" s="128" t="str">
        <f>IFERROR(VLOOKUP(Table22[[#This Row],[Other known risk factors (2)]],'Lookup Values'!$BQ$1:$BR$10,2,FALSE),"0")</f>
        <v>0</v>
      </c>
      <c r="DO205" s="127">
        <f>SUM(Table35[[#This Row],[Gender Score]:[Other known risk factors (2) Score]])</f>
        <v>0</v>
      </c>
      <c r="DP205" s="131" t="str">
        <f>CONCATENATE(Table22[[#This Row],[Generated RONI]],Table22[[#This Row],[School RONI]])</f>
        <v>Very Low</v>
      </c>
      <c r="DQ205" s="106"/>
      <c r="DR205" s="106"/>
      <c r="DS205" s="106"/>
      <c r="DT205" s="106"/>
      <c r="DU205" s="106"/>
      <c r="DV205" s="106"/>
      <c r="DW205" s="106"/>
      <c r="DX205" s="106"/>
      <c r="DY205" s="106"/>
      <c r="DZ205" s="106"/>
      <c r="EA205" s="106"/>
      <c r="EB205" s="106"/>
      <c r="EC205" s="106"/>
      <c r="ED205" s="106"/>
      <c r="EE205" s="106"/>
      <c r="EF205" s="106"/>
      <c r="EG205" s="106"/>
    </row>
    <row r="206" spans="1:137" ht="13" x14ac:dyDescent="0.3">
      <c r="A206" s="118"/>
      <c r="B206" s="126"/>
      <c r="C206" s="119"/>
      <c r="D206" s="119"/>
      <c r="E206" s="119"/>
      <c r="F206" s="119"/>
      <c r="G206" s="119"/>
      <c r="H206" s="120"/>
      <c r="I206" s="101"/>
      <c r="J206" s="121"/>
      <c r="K206" s="101"/>
      <c r="L206" s="101"/>
      <c r="M206" s="121"/>
      <c r="N206" s="120"/>
      <c r="O206" s="121"/>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3"/>
      <c r="AS206" s="123"/>
      <c r="AT206" s="123"/>
      <c r="AU206" s="139" t="str">
        <f>VLOOKUP(Table35[[#This Row],[Risk Rating Score]],'Lookup Values'!$BS$1:$BT$34,2)</f>
        <v>Very Low</v>
      </c>
      <c r="AV206" s="101"/>
      <c r="AW206" s="139" t="str">
        <f>IFERROR(VLOOKUP(Table35[[#This Row],[RONI Match]],'Lookup Values'!$BU$2:$BV$26,2,FALSE),"")</f>
        <v/>
      </c>
      <c r="AX206" s="124"/>
      <c r="AY206" s="101"/>
      <c r="AZ206" s="123"/>
      <c r="BA206" s="119"/>
      <c r="BB206" s="119"/>
      <c r="BC206" s="119"/>
      <c r="BD206" s="119"/>
      <c r="BE206" s="119"/>
      <c r="BF206" s="119"/>
      <c r="BG206" s="119"/>
      <c r="BH206" s="119"/>
      <c r="BI206" s="122"/>
      <c r="BJ206" s="121"/>
      <c r="BK206" s="121"/>
      <c r="BL206" s="122"/>
      <c r="BM206" s="123"/>
      <c r="BN206" s="106"/>
      <c r="BO206" s="106"/>
      <c r="BP206" s="106"/>
      <c r="BQ206" s="106"/>
      <c r="BR206" s="106"/>
      <c r="BS206" s="106"/>
      <c r="BT206" s="106"/>
      <c r="BU206" s="106"/>
      <c r="BV206" s="106"/>
      <c r="BW206" s="106"/>
      <c r="BX206" s="106"/>
      <c r="BY206" s="106"/>
      <c r="BZ206" s="106"/>
      <c r="CA206" s="106"/>
      <c r="CB206" s="106"/>
      <c r="CC206" s="127" t="str">
        <f>IFERROR(VLOOKUP(Table22[[#This Row],[Gender]],'Lookup Values'!$A$1:$B$5,2,FALSE),"0")</f>
        <v>0</v>
      </c>
      <c r="CD206" s="112"/>
      <c r="CE206" s="127" t="str">
        <f>IFERROR(VLOOKUP(Table22[[#This Row],[Year Group]],'Lookup Values'!$C$1:$D$9,2,FALSE),"0")</f>
        <v>0</v>
      </c>
      <c r="CF206" s="127" t="str">
        <f>IFERROR(VLOOKUP(Table22[[#This Row],[School]],'Lookup Values'!$E$1:$E$22,2,FALSE),"0")</f>
        <v>0</v>
      </c>
      <c r="CG206" s="127" t="str">
        <f>IFERROR(VLOOKUP(Table22[[#This Row],[Attending PRU / AP]],'Lookup Values'!$G$1:$H$3,2,FALSE),"0")</f>
        <v>0</v>
      </c>
      <c r="CH206" s="127" t="str">
        <f>IFERROR(VLOOKUP(Table22[[#This Row],[EHE]],'Lookup Values'!$I$1:$J$3,2,FALSE),"0")</f>
        <v>0</v>
      </c>
      <c r="CI206" s="127" t="str">
        <f>IFERROR(VLOOKUP(Table22[[#This Row],[CME]],'Lookup Values'!$K$1:$L$3,2,FALSE),"0")</f>
        <v>0</v>
      </c>
      <c r="CJ206" s="129" t="str">
        <f>IFERROR(VLOOKUP(Table22[[#This Row],[Ethnicity]],'Ethnicity codes'!$H$1:$J$101,3,FALSE),"")</f>
        <v/>
      </c>
      <c r="CK206" s="127" t="str">
        <f>IFERROR(VLOOKUP(Table35[[#This Row],[Ethnicity2]],'Lookup Values'!$M$1:$N$23,2,FALSE),"0")</f>
        <v>0</v>
      </c>
      <c r="CL206" s="127" t="str">
        <f>IFERROR(VLOOKUP(Table35[[#This Row],[Ethnicity2]],'Lookup Values'!$O$1:$P$3,2,FALSE),"0")</f>
        <v>0</v>
      </c>
      <c r="CM206" s="127" t="str">
        <f>IFERROR(VLOOKUP(Table22[[#This Row],[EAL]],'Lookup Values'!$Q$1:$R$3,2,FALSE),"0")</f>
        <v>0</v>
      </c>
      <c r="CN206" s="127" t="str">
        <f>IFERROR(VLOOKUP(Table22[[#This Row],[SEND]],'Lookup Values'!$S$1:$T$6,2,FALSE),"0")</f>
        <v>0</v>
      </c>
      <c r="CO206" s="127" t="str">
        <f>IFERROR(VLOOKUP(Table22[[#This Row],[Pupil Premium]],'Lookup Values'!$U$1:$V$3,2,FALSE),"0")</f>
        <v>0</v>
      </c>
      <c r="CP206" s="127" t="str">
        <f>IFERROR(VLOOKUP(Table22[[#This Row],[LAC / Care Leaver]],'Lookup Values'!$W$1:$X$3,2,FALSE),"0")</f>
        <v>0</v>
      </c>
      <c r="CQ206" s="127" t="str">
        <f>IFERROR(VLOOKUP(Table22[[#This Row],[CP / CIN]],'Lookup Values'!$Y$1:$Z$3,2,FALSE),"0")</f>
        <v>0</v>
      </c>
      <c r="CR206" s="127" t="str">
        <f>IFERROR(VLOOKUP(Table22[[#This Row],[Early Help Referral]],'Lookup Values'!$Y$1:$Z$3,2,FALSE),"0")</f>
        <v>0</v>
      </c>
      <c r="CS206" s="127" t="str">
        <f>IFERROR(VLOOKUP(Table22[[#This Row],[Social Worker]],'Lookup Values'!$Y$1:$Z$3,2,FALSE),"0")</f>
        <v>0</v>
      </c>
      <c r="CT206" s="127" t="str">
        <f>IFERROR(VLOOKUP(Table22[[#This Row],[Exclusion]],'Lookup Values'!$AE$1:$AF$5,2,FALSE),"0")</f>
        <v>0</v>
      </c>
      <c r="CU206" s="127" t="str">
        <f>IFERROR(VLOOKUP(Table22[[#This Row],[Attendance / Absence (&lt;90% PA / &lt;50% SA)]],'Lookup Values'!$AG$1:$AH$4,2,FALSE),"0")</f>
        <v>0</v>
      </c>
      <c r="CV206" s="127" t="str">
        <f>IFERROR(VLOOKUP(Table22[[#This Row],[Multiple School Moves (3+)]],'Lookup Values'!$AI$1:$AJ$3,2,FALSE),"0")</f>
        <v>0</v>
      </c>
      <c r="CW206" s="127" t="str">
        <f>IFERROR(VLOOKUP(Table22[[#This Row],[Pregnancy]],'Lookup Values'!$AK$1:$AL$3,2,FALSE),"0")</f>
        <v>0</v>
      </c>
      <c r="CX206" s="127" t="str">
        <f>IFERROR(VLOOKUP(Table22[[#This Row],[Young Parent]],'Lookup Values'!$AM$1:$AN$3,2,FALSE),"0")</f>
        <v>0</v>
      </c>
      <c r="CY206" s="127" t="str">
        <f>IFERROR(VLOOKUP(Table22[[#This Row],[Young Carer]],'Lookup Values'!$AO$1:$AP$3,2,FALSE),"0")</f>
        <v>0</v>
      </c>
      <c r="CZ206" s="127" t="str">
        <f>IFERROR(VLOOKUP(Table22[[#This Row],[CAMHS Involvement]],'Lookup Values'!$AQ$1:$AR$3,2,FALSE),"0")</f>
        <v>0</v>
      </c>
      <c r="DA206" s="127" t="str">
        <f>IFERROR(VLOOKUP(Table22[[#This Row],[Health Condition]],'Lookup Values'!$AS$1:$AT$3,2,FALSE),"0")</f>
        <v>0</v>
      </c>
      <c r="DB206" s="127" t="str">
        <f>IFERROR(VLOOKUP(Table22[[#This Row],[Substance Misuse ]],'Lookup Values'!$AU$1:$AV$3,2,FALSE),"0")</f>
        <v>0</v>
      </c>
      <c r="DC206" s="127" t="str">
        <f>IFERROR(VLOOKUP(Table22[[#This Row],[YOT supervision]],'Lookup Values'!$AW$1:$AX$3,2,FALSE),"0")</f>
        <v>0</v>
      </c>
      <c r="DD206" s="127" t="str">
        <f>IFERROR(VLOOKUP(Table22[[#This Row],[Previous YOT supervision]],'Lookup Values'!$AY$1:$AZ$3,2,FALSE),"0")</f>
        <v>0</v>
      </c>
      <c r="DE206" s="127" t="str">
        <f>IFERROR(VLOOKUP(Table22[[#This Row],[Custody]],'Lookup Values'!$BA$1:$BB$3,2,FALSE),"0")</f>
        <v>0</v>
      </c>
      <c r="DF206" s="127" t="str">
        <f>IFERROR(VLOOKUP(Table22[[#This Row],[KS2 Eng &amp; Maths Ability Profile HAP/MAP/LAP]],'Lookup Values'!$BC$1:$BD$4,2,FALSE),"0")</f>
        <v>0</v>
      </c>
      <c r="DG206" s="127" t="str">
        <f>IFERROR(VLOOKUP(Table22[[#This Row],[Intended Post 16 Destination]],'Lookup Values'!$BG$1:$BH$12,2,FALSE),"0")</f>
        <v>0</v>
      </c>
      <c r="DH206" s="127" t="str">
        <f>IFERROR(VLOOKUP(Table22[[#This Row],[Application submitted (Y/N or number of applications)]],'Lookup Values'!$BI$1:$BJ$3,2,FALSE),"0")</f>
        <v>0</v>
      </c>
      <c r="DI206" s="127" t="str">
        <f>IFERROR(VLOOKUP(Table22[[#This Row],[Provider Name]],'Lookup Values'!$BK$1:$BL$3,2,FALSE),"0")</f>
        <v>0</v>
      </c>
      <c r="DJ206" s="112"/>
      <c r="DK206" s="127" t="str">
        <f>IFERROR(VLOOKUP(Table22[[#This Row],[Offer received (Y/N)]],'Lookup Values'!$BM$1:$BN$3,2,FALSE),"0")</f>
        <v>0</v>
      </c>
      <c r="DL206" s="127" t="str">
        <f>IFERROR(VLOOKUP(Table22[[#This Row],[Poor Behaviour / Attitude / Motivation]],'Lookup Values'!$BO$1:$BP$4,2,FALSE),"0")</f>
        <v>0</v>
      </c>
      <c r="DM206" s="127" t="str">
        <f>IFERROR(VLOOKUP(Table22[[#This Row],[Other known risk factors (1)]],'Lookup Values'!$BQ$1:$BR$10,2,FALSE),"0")</f>
        <v>0</v>
      </c>
      <c r="DN206" s="128" t="str">
        <f>IFERROR(VLOOKUP(Table22[[#This Row],[Other known risk factors (2)]],'Lookup Values'!$BQ$1:$BR$10,2,FALSE),"0")</f>
        <v>0</v>
      </c>
      <c r="DO206" s="127">
        <f>SUM(Table35[[#This Row],[Gender Score]:[Other known risk factors (2) Score]])</f>
        <v>0</v>
      </c>
      <c r="DP206" s="131" t="str">
        <f>CONCATENATE(Table22[[#This Row],[Generated RONI]],Table22[[#This Row],[School RONI]])</f>
        <v>Very Low</v>
      </c>
      <c r="DQ206" s="106"/>
      <c r="DR206" s="106"/>
      <c r="DS206" s="106"/>
      <c r="DT206" s="106"/>
      <c r="DU206" s="106"/>
      <c r="DV206" s="106"/>
      <c r="DW206" s="106"/>
      <c r="DX206" s="106"/>
      <c r="DY206" s="106"/>
      <c r="DZ206" s="106"/>
      <c r="EA206" s="106"/>
      <c r="EB206" s="106"/>
      <c r="EC206" s="106"/>
      <c r="ED206" s="106"/>
      <c r="EE206" s="106"/>
      <c r="EF206" s="106"/>
      <c r="EG206" s="106"/>
    </row>
    <row r="207" spans="1:137" ht="13" x14ac:dyDescent="0.3">
      <c r="A207" s="118"/>
      <c r="B207" s="126"/>
      <c r="C207" s="119"/>
      <c r="D207" s="119"/>
      <c r="E207" s="119"/>
      <c r="F207" s="119"/>
      <c r="G207" s="119"/>
      <c r="H207" s="120"/>
      <c r="I207" s="101"/>
      <c r="J207" s="121"/>
      <c r="K207" s="101"/>
      <c r="L207" s="101"/>
      <c r="M207" s="121"/>
      <c r="N207" s="120"/>
      <c r="O207" s="121"/>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3"/>
      <c r="AS207" s="123"/>
      <c r="AT207" s="123"/>
      <c r="AU207" s="139" t="str">
        <f>VLOOKUP(Table35[[#This Row],[Risk Rating Score]],'Lookup Values'!$BS$1:$BT$34,2)</f>
        <v>Very Low</v>
      </c>
      <c r="AV207" s="101"/>
      <c r="AW207" s="139" t="str">
        <f>IFERROR(VLOOKUP(Table35[[#This Row],[RONI Match]],'Lookup Values'!$BU$2:$BV$26,2,FALSE),"")</f>
        <v/>
      </c>
      <c r="AX207" s="124"/>
      <c r="AY207" s="101"/>
      <c r="AZ207" s="123"/>
      <c r="BA207" s="119"/>
      <c r="BB207" s="119"/>
      <c r="BC207" s="119"/>
      <c r="BD207" s="119"/>
      <c r="BE207" s="119"/>
      <c r="BF207" s="119"/>
      <c r="BG207" s="119"/>
      <c r="BH207" s="119"/>
      <c r="BI207" s="122"/>
      <c r="BJ207" s="121"/>
      <c r="BK207" s="121"/>
      <c r="BL207" s="122"/>
      <c r="BM207" s="123"/>
      <c r="BN207" s="106"/>
      <c r="BO207" s="106"/>
      <c r="BP207" s="106"/>
      <c r="BQ207" s="106"/>
      <c r="BR207" s="106"/>
      <c r="BS207" s="106"/>
      <c r="BT207" s="106"/>
      <c r="BU207" s="106"/>
      <c r="BV207" s="106"/>
      <c r="BW207" s="106"/>
      <c r="BX207" s="106"/>
      <c r="BY207" s="106"/>
      <c r="BZ207" s="106"/>
      <c r="CA207" s="106"/>
      <c r="CB207" s="106"/>
      <c r="CC207" s="127" t="str">
        <f>IFERROR(VLOOKUP(Table22[[#This Row],[Gender]],'Lookup Values'!$A$1:$B$5,2,FALSE),"0")</f>
        <v>0</v>
      </c>
      <c r="CD207" s="112"/>
      <c r="CE207" s="127" t="str">
        <f>IFERROR(VLOOKUP(Table22[[#This Row],[Year Group]],'Lookup Values'!$C$1:$D$9,2,FALSE),"0")</f>
        <v>0</v>
      </c>
      <c r="CF207" s="127" t="str">
        <f>IFERROR(VLOOKUP(Table22[[#This Row],[School]],'Lookup Values'!$E$1:$E$22,2,FALSE),"0")</f>
        <v>0</v>
      </c>
      <c r="CG207" s="127" t="str">
        <f>IFERROR(VLOOKUP(Table22[[#This Row],[Attending PRU / AP]],'Lookup Values'!$G$1:$H$3,2,FALSE),"0")</f>
        <v>0</v>
      </c>
      <c r="CH207" s="127" t="str">
        <f>IFERROR(VLOOKUP(Table22[[#This Row],[EHE]],'Lookup Values'!$I$1:$J$3,2,FALSE),"0")</f>
        <v>0</v>
      </c>
      <c r="CI207" s="127" t="str">
        <f>IFERROR(VLOOKUP(Table22[[#This Row],[CME]],'Lookup Values'!$K$1:$L$3,2,FALSE),"0")</f>
        <v>0</v>
      </c>
      <c r="CJ207" s="129" t="str">
        <f>IFERROR(VLOOKUP(Table22[[#This Row],[Ethnicity]],'Ethnicity codes'!$H$1:$J$101,3,FALSE),"")</f>
        <v/>
      </c>
      <c r="CK207" s="127" t="str">
        <f>IFERROR(VLOOKUP(Table35[[#This Row],[Ethnicity2]],'Lookup Values'!$M$1:$N$23,2,FALSE),"0")</f>
        <v>0</v>
      </c>
      <c r="CL207" s="127" t="str">
        <f>IFERROR(VLOOKUP(Table35[[#This Row],[Ethnicity2]],'Lookup Values'!$O$1:$P$3,2,FALSE),"0")</f>
        <v>0</v>
      </c>
      <c r="CM207" s="127" t="str">
        <f>IFERROR(VLOOKUP(Table22[[#This Row],[EAL]],'Lookup Values'!$Q$1:$R$3,2,FALSE),"0")</f>
        <v>0</v>
      </c>
      <c r="CN207" s="127" t="str">
        <f>IFERROR(VLOOKUP(Table22[[#This Row],[SEND]],'Lookup Values'!$S$1:$T$6,2,FALSE),"0")</f>
        <v>0</v>
      </c>
      <c r="CO207" s="127" t="str">
        <f>IFERROR(VLOOKUP(Table22[[#This Row],[Pupil Premium]],'Lookup Values'!$U$1:$V$3,2,FALSE),"0")</f>
        <v>0</v>
      </c>
      <c r="CP207" s="127" t="str">
        <f>IFERROR(VLOOKUP(Table22[[#This Row],[LAC / Care Leaver]],'Lookup Values'!$W$1:$X$3,2,FALSE),"0")</f>
        <v>0</v>
      </c>
      <c r="CQ207" s="127" t="str">
        <f>IFERROR(VLOOKUP(Table22[[#This Row],[CP / CIN]],'Lookup Values'!$Y$1:$Z$3,2,FALSE),"0")</f>
        <v>0</v>
      </c>
      <c r="CR207" s="127" t="str">
        <f>IFERROR(VLOOKUP(Table22[[#This Row],[Early Help Referral]],'Lookup Values'!$Y$1:$Z$3,2,FALSE),"0")</f>
        <v>0</v>
      </c>
      <c r="CS207" s="127" t="str">
        <f>IFERROR(VLOOKUP(Table22[[#This Row],[Social Worker]],'Lookup Values'!$Y$1:$Z$3,2,FALSE),"0")</f>
        <v>0</v>
      </c>
      <c r="CT207" s="127" t="str">
        <f>IFERROR(VLOOKUP(Table22[[#This Row],[Exclusion]],'Lookup Values'!$AE$1:$AF$5,2,FALSE),"0")</f>
        <v>0</v>
      </c>
      <c r="CU207" s="127" t="str">
        <f>IFERROR(VLOOKUP(Table22[[#This Row],[Attendance / Absence (&lt;90% PA / &lt;50% SA)]],'Lookup Values'!$AG$1:$AH$4,2,FALSE),"0")</f>
        <v>0</v>
      </c>
      <c r="CV207" s="127" t="str">
        <f>IFERROR(VLOOKUP(Table22[[#This Row],[Multiple School Moves (3+)]],'Lookup Values'!$AI$1:$AJ$3,2,FALSE),"0")</f>
        <v>0</v>
      </c>
      <c r="CW207" s="127" t="str">
        <f>IFERROR(VLOOKUP(Table22[[#This Row],[Pregnancy]],'Lookup Values'!$AK$1:$AL$3,2,FALSE),"0")</f>
        <v>0</v>
      </c>
      <c r="CX207" s="127" t="str">
        <f>IFERROR(VLOOKUP(Table22[[#This Row],[Young Parent]],'Lookup Values'!$AM$1:$AN$3,2,FALSE),"0")</f>
        <v>0</v>
      </c>
      <c r="CY207" s="127" t="str">
        <f>IFERROR(VLOOKUP(Table22[[#This Row],[Young Carer]],'Lookup Values'!$AO$1:$AP$3,2,FALSE),"0")</f>
        <v>0</v>
      </c>
      <c r="CZ207" s="127" t="str">
        <f>IFERROR(VLOOKUP(Table22[[#This Row],[CAMHS Involvement]],'Lookup Values'!$AQ$1:$AR$3,2,FALSE),"0")</f>
        <v>0</v>
      </c>
      <c r="DA207" s="127" t="str">
        <f>IFERROR(VLOOKUP(Table22[[#This Row],[Health Condition]],'Lookup Values'!$AS$1:$AT$3,2,FALSE),"0")</f>
        <v>0</v>
      </c>
      <c r="DB207" s="127" t="str">
        <f>IFERROR(VLOOKUP(Table22[[#This Row],[Substance Misuse ]],'Lookup Values'!$AU$1:$AV$3,2,FALSE),"0")</f>
        <v>0</v>
      </c>
      <c r="DC207" s="127" t="str">
        <f>IFERROR(VLOOKUP(Table22[[#This Row],[YOT supervision]],'Lookup Values'!$AW$1:$AX$3,2,FALSE),"0")</f>
        <v>0</v>
      </c>
      <c r="DD207" s="127" t="str">
        <f>IFERROR(VLOOKUP(Table22[[#This Row],[Previous YOT supervision]],'Lookup Values'!$AY$1:$AZ$3,2,FALSE),"0")</f>
        <v>0</v>
      </c>
      <c r="DE207" s="127" t="str">
        <f>IFERROR(VLOOKUP(Table22[[#This Row],[Custody]],'Lookup Values'!$BA$1:$BB$3,2,FALSE),"0")</f>
        <v>0</v>
      </c>
      <c r="DF207" s="127" t="str">
        <f>IFERROR(VLOOKUP(Table22[[#This Row],[KS2 Eng &amp; Maths Ability Profile HAP/MAP/LAP]],'Lookup Values'!$BC$1:$BD$4,2,FALSE),"0")</f>
        <v>0</v>
      </c>
      <c r="DG207" s="127" t="str">
        <f>IFERROR(VLOOKUP(Table22[[#This Row],[Intended Post 16 Destination]],'Lookup Values'!$BG$1:$BH$12,2,FALSE),"0")</f>
        <v>0</v>
      </c>
      <c r="DH207" s="127" t="str">
        <f>IFERROR(VLOOKUP(Table22[[#This Row],[Application submitted (Y/N or number of applications)]],'Lookup Values'!$BI$1:$BJ$3,2,FALSE),"0")</f>
        <v>0</v>
      </c>
      <c r="DI207" s="127" t="str">
        <f>IFERROR(VLOOKUP(Table22[[#This Row],[Provider Name]],'Lookup Values'!$BK$1:$BL$3,2,FALSE),"0")</f>
        <v>0</v>
      </c>
      <c r="DJ207" s="112"/>
      <c r="DK207" s="127" t="str">
        <f>IFERROR(VLOOKUP(Table22[[#This Row],[Offer received (Y/N)]],'Lookup Values'!$BM$1:$BN$3,2,FALSE),"0")</f>
        <v>0</v>
      </c>
      <c r="DL207" s="127" t="str">
        <f>IFERROR(VLOOKUP(Table22[[#This Row],[Poor Behaviour / Attitude / Motivation]],'Lookup Values'!$BO$1:$BP$4,2,FALSE),"0")</f>
        <v>0</v>
      </c>
      <c r="DM207" s="127" t="str">
        <f>IFERROR(VLOOKUP(Table22[[#This Row],[Other known risk factors (1)]],'Lookup Values'!$BQ$1:$BR$10,2,FALSE),"0")</f>
        <v>0</v>
      </c>
      <c r="DN207" s="128" t="str">
        <f>IFERROR(VLOOKUP(Table22[[#This Row],[Other known risk factors (2)]],'Lookup Values'!$BQ$1:$BR$10,2,FALSE),"0")</f>
        <v>0</v>
      </c>
      <c r="DO207" s="127">
        <f>SUM(Table35[[#This Row],[Gender Score]:[Other known risk factors (2) Score]])</f>
        <v>0</v>
      </c>
      <c r="DP207" s="131" t="str">
        <f>CONCATENATE(Table22[[#This Row],[Generated RONI]],Table22[[#This Row],[School RONI]])</f>
        <v>Very Low</v>
      </c>
      <c r="DQ207" s="106"/>
      <c r="DR207" s="106"/>
      <c r="DS207" s="106"/>
      <c r="DT207" s="106"/>
      <c r="DU207" s="106"/>
      <c r="DV207" s="106"/>
      <c r="DW207" s="106"/>
      <c r="DX207" s="106"/>
      <c r="DY207" s="106"/>
      <c r="DZ207" s="106"/>
      <c r="EA207" s="106"/>
      <c r="EB207" s="106"/>
      <c r="EC207" s="106"/>
      <c r="ED207" s="106"/>
      <c r="EE207" s="106"/>
      <c r="EF207" s="106"/>
      <c r="EG207" s="106"/>
    </row>
    <row r="208" spans="1:137" ht="13" x14ac:dyDescent="0.3">
      <c r="A208" s="118"/>
      <c r="B208" s="126"/>
      <c r="C208" s="119"/>
      <c r="D208" s="119"/>
      <c r="E208" s="119"/>
      <c r="F208" s="119"/>
      <c r="G208" s="119"/>
      <c r="H208" s="120"/>
      <c r="I208" s="101"/>
      <c r="J208" s="121"/>
      <c r="K208" s="101"/>
      <c r="L208" s="101"/>
      <c r="M208" s="121"/>
      <c r="N208" s="120"/>
      <c r="O208" s="121"/>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3"/>
      <c r="AS208" s="123"/>
      <c r="AT208" s="123"/>
      <c r="AU208" s="139" t="str">
        <f>VLOOKUP(Table35[[#This Row],[Risk Rating Score]],'Lookup Values'!$BS$1:$BT$34,2)</f>
        <v>Very Low</v>
      </c>
      <c r="AV208" s="101"/>
      <c r="AW208" s="139" t="str">
        <f>IFERROR(VLOOKUP(Table35[[#This Row],[RONI Match]],'Lookup Values'!$BU$2:$BV$26,2,FALSE),"")</f>
        <v/>
      </c>
      <c r="AX208" s="124"/>
      <c r="AY208" s="101"/>
      <c r="AZ208" s="123"/>
      <c r="BA208" s="119"/>
      <c r="BB208" s="119"/>
      <c r="BC208" s="119"/>
      <c r="BD208" s="119"/>
      <c r="BE208" s="119"/>
      <c r="BF208" s="119"/>
      <c r="BG208" s="119"/>
      <c r="BH208" s="119"/>
      <c r="BI208" s="122"/>
      <c r="BJ208" s="121"/>
      <c r="BK208" s="121"/>
      <c r="BL208" s="122"/>
      <c r="BM208" s="123"/>
      <c r="BN208" s="106"/>
      <c r="BO208" s="106"/>
      <c r="BP208" s="106"/>
      <c r="BQ208" s="106"/>
      <c r="BR208" s="106"/>
      <c r="BS208" s="106"/>
      <c r="BT208" s="106"/>
      <c r="BU208" s="106"/>
      <c r="BV208" s="106"/>
      <c r="BW208" s="106"/>
      <c r="BX208" s="106"/>
      <c r="BY208" s="106"/>
      <c r="BZ208" s="106"/>
      <c r="CA208" s="106"/>
      <c r="CB208" s="106"/>
      <c r="CC208" s="127" t="str">
        <f>IFERROR(VLOOKUP(Table22[[#This Row],[Gender]],'Lookup Values'!$A$1:$B$5,2,FALSE),"0")</f>
        <v>0</v>
      </c>
      <c r="CD208" s="112"/>
      <c r="CE208" s="127" t="str">
        <f>IFERROR(VLOOKUP(Table22[[#This Row],[Year Group]],'Lookup Values'!$C$1:$D$9,2,FALSE),"0")</f>
        <v>0</v>
      </c>
      <c r="CF208" s="127" t="str">
        <f>IFERROR(VLOOKUP(Table22[[#This Row],[School]],'Lookup Values'!$E$1:$E$22,2,FALSE),"0")</f>
        <v>0</v>
      </c>
      <c r="CG208" s="127" t="str">
        <f>IFERROR(VLOOKUP(Table22[[#This Row],[Attending PRU / AP]],'Lookup Values'!$G$1:$H$3,2,FALSE),"0")</f>
        <v>0</v>
      </c>
      <c r="CH208" s="127" t="str">
        <f>IFERROR(VLOOKUP(Table22[[#This Row],[EHE]],'Lookup Values'!$I$1:$J$3,2,FALSE),"0")</f>
        <v>0</v>
      </c>
      <c r="CI208" s="127" t="str">
        <f>IFERROR(VLOOKUP(Table22[[#This Row],[CME]],'Lookup Values'!$K$1:$L$3,2,FALSE),"0")</f>
        <v>0</v>
      </c>
      <c r="CJ208" s="129" t="str">
        <f>IFERROR(VLOOKUP(Table22[[#This Row],[Ethnicity]],'Ethnicity codes'!$H$1:$J$101,3,FALSE),"")</f>
        <v/>
      </c>
      <c r="CK208" s="127" t="str">
        <f>IFERROR(VLOOKUP(Table35[[#This Row],[Ethnicity2]],'Lookup Values'!$M$1:$N$23,2,FALSE),"0")</f>
        <v>0</v>
      </c>
      <c r="CL208" s="127" t="str">
        <f>IFERROR(VLOOKUP(Table35[[#This Row],[Ethnicity2]],'Lookup Values'!$O$1:$P$3,2,FALSE),"0")</f>
        <v>0</v>
      </c>
      <c r="CM208" s="127" t="str">
        <f>IFERROR(VLOOKUP(Table22[[#This Row],[EAL]],'Lookup Values'!$Q$1:$R$3,2,FALSE),"0")</f>
        <v>0</v>
      </c>
      <c r="CN208" s="127" t="str">
        <f>IFERROR(VLOOKUP(Table22[[#This Row],[SEND]],'Lookup Values'!$S$1:$T$6,2,FALSE),"0")</f>
        <v>0</v>
      </c>
      <c r="CO208" s="127" t="str">
        <f>IFERROR(VLOOKUP(Table22[[#This Row],[Pupil Premium]],'Lookup Values'!$U$1:$V$3,2,FALSE),"0")</f>
        <v>0</v>
      </c>
      <c r="CP208" s="127" t="str">
        <f>IFERROR(VLOOKUP(Table22[[#This Row],[LAC / Care Leaver]],'Lookup Values'!$W$1:$X$3,2,FALSE),"0")</f>
        <v>0</v>
      </c>
      <c r="CQ208" s="127" t="str">
        <f>IFERROR(VLOOKUP(Table22[[#This Row],[CP / CIN]],'Lookup Values'!$Y$1:$Z$3,2,FALSE),"0")</f>
        <v>0</v>
      </c>
      <c r="CR208" s="127" t="str">
        <f>IFERROR(VLOOKUP(Table22[[#This Row],[Early Help Referral]],'Lookup Values'!$Y$1:$Z$3,2,FALSE),"0")</f>
        <v>0</v>
      </c>
      <c r="CS208" s="127" t="str">
        <f>IFERROR(VLOOKUP(Table22[[#This Row],[Social Worker]],'Lookup Values'!$Y$1:$Z$3,2,FALSE),"0")</f>
        <v>0</v>
      </c>
      <c r="CT208" s="127" t="str">
        <f>IFERROR(VLOOKUP(Table22[[#This Row],[Exclusion]],'Lookup Values'!$AE$1:$AF$5,2,FALSE),"0")</f>
        <v>0</v>
      </c>
      <c r="CU208" s="127" t="str">
        <f>IFERROR(VLOOKUP(Table22[[#This Row],[Attendance / Absence (&lt;90% PA / &lt;50% SA)]],'Lookup Values'!$AG$1:$AH$4,2,FALSE),"0")</f>
        <v>0</v>
      </c>
      <c r="CV208" s="127" t="str">
        <f>IFERROR(VLOOKUP(Table22[[#This Row],[Multiple School Moves (3+)]],'Lookup Values'!$AI$1:$AJ$3,2,FALSE),"0")</f>
        <v>0</v>
      </c>
      <c r="CW208" s="127" t="str">
        <f>IFERROR(VLOOKUP(Table22[[#This Row],[Pregnancy]],'Lookup Values'!$AK$1:$AL$3,2,FALSE),"0")</f>
        <v>0</v>
      </c>
      <c r="CX208" s="127" t="str">
        <f>IFERROR(VLOOKUP(Table22[[#This Row],[Young Parent]],'Lookup Values'!$AM$1:$AN$3,2,FALSE),"0")</f>
        <v>0</v>
      </c>
      <c r="CY208" s="127" t="str">
        <f>IFERROR(VLOOKUP(Table22[[#This Row],[Young Carer]],'Lookup Values'!$AO$1:$AP$3,2,FALSE),"0")</f>
        <v>0</v>
      </c>
      <c r="CZ208" s="127" t="str">
        <f>IFERROR(VLOOKUP(Table22[[#This Row],[CAMHS Involvement]],'Lookup Values'!$AQ$1:$AR$3,2,FALSE),"0")</f>
        <v>0</v>
      </c>
      <c r="DA208" s="127" t="str">
        <f>IFERROR(VLOOKUP(Table22[[#This Row],[Health Condition]],'Lookup Values'!$AS$1:$AT$3,2,FALSE),"0")</f>
        <v>0</v>
      </c>
      <c r="DB208" s="127" t="str">
        <f>IFERROR(VLOOKUP(Table22[[#This Row],[Substance Misuse ]],'Lookup Values'!$AU$1:$AV$3,2,FALSE),"0")</f>
        <v>0</v>
      </c>
      <c r="DC208" s="127" t="str">
        <f>IFERROR(VLOOKUP(Table22[[#This Row],[YOT supervision]],'Lookup Values'!$AW$1:$AX$3,2,FALSE),"0")</f>
        <v>0</v>
      </c>
      <c r="DD208" s="127" t="str">
        <f>IFERROR(VLOOKUP(Table22[[#This Row],[Previous YOT supervision]],'Lookup Values'!$AY$1:$AZ$3,2,FALSE),"0")</f>
        <v>0</v>
      </c>
      <c r="DE208" s="127" t="str">
        <f>IFERROR(VLOOKUP(Table22[[#This Row],[Custody]],'Lookup Values'!$BA$1:$BB$3,2,FALSE),"0")</f>
        <v>0</v>
      </c>
      <c r="DF208" s="127" t="str">
        <f>IFERROR(VLOOKUP(Table22[[#This Row],[KS2 Eng &amp; Maths Ability Profile HAP/MAP/LAP]],'Lookup Values'!$BC$1:$BD$4,2,FALSE),"0")</f>
        <v>0</v>
      </c>
      <c r="DG208" s="127" t="str">
        <f>IFERROR(VLOOKUP(Table22[[#This Row],[Intended Post 16 Destination]],'Lookup Values'!$BG$1:$BH$12,2,FALSE),"0")</f>
        <v>0</v>
      </c>
      <c r="DH208" s="127" t="str">
        <f>IFERROR(VLOOKUP(Table22[[#This Row],[Application submitted (Y/N or number of applications)]],'Lookup Values'!$BI$1:$BJ$3,2,FALSE),"0")</f>
        <v>0</v>
      </c>
      <c r="DI208" s="127" t="str">
        <f>IFERROR(VLOOKUP(Table22[[#This Row],[Provider Name]],'Lookup Values'!$BK$1:$BL$3,2,FALSE),"0")</f>
        <v>0</v>
      </c>
      <c r="DJ208" s="112"/>
      <c r="DK208" s="127" t="str">
        <f>IFERROR(VLOOKUP(Table22[[#This Row],[Offer received (Y/N)]],'Lookup Values'!$BM$1:$BN$3,2,FALSE),"0")</f>
        <v>0</v>
      </c>
      <c r="DL208" s="127" t="str">
        <f>IFERROR(VLOOKUP(Table22[[#This Row],[Poor Behaviour / Attitude / Motivation]],'Lookup Values'!$BO$1:$BP$4,2,FALSE),"0")</f>
        <v>0</v>
      </c>
      <c r="DM208" s="127" t="str">
        <f>IFERROR(VLOOKUP(Table22[[#This Row],[Other known risk factors (1)]],'Lookup Values'!$BQ$1:$BR$10,2,FALSE),"0")</f>
        <v>0</v>
      </c>
      <c r="DN208" s="128" t="str">
        <f>IFERROR(VLOOKUP(Table22[[#This Row],[Other known risk factors (2)]],'Lookup Values'!$BQ$1:$BR$10,2,FALSE),"0")</f>
        <v>0</v>
      </c>
      <c r="DO208" s="127">
        <f>SUM(Table35[[#This Row],[Gender Score]:[Other known risk factors (2) Score]])</f>
        <v>0</v>
      </c>
      <c r="DP208" s="131" t="str">
        <f>CONCATENATE(Table22[[#This Row],[Generated RONI]],Table22[[#This Row],[School RONI]])</f>
        <v>Very Low</v>
      </c>
      <c r="DQ208" s="106"/>
      <c r="DR208" s="106"/>
      <c r="DS208" s="106"/>
      <c r="DT208" s="106"/>
      <c r="DU208" s="106"/>
      <c r="DV208" s="106"/>
      <c r="DW208" s="106"/>
      <c r="DX208" s="106"/>
      <c r="DY208" s="106"/>
      <c r="DZ208" s="106"/>
      <c r="EA208" s="106"/>
      <c r="EB208" s="106"/>
      <c r="EC208" s="106"/>
      <c r="ED208" s="106"/>
      <c r="EE208" s="106"/>
      <c r="EF208" s="106"/>
      <c r="EG208" s="106"/>
    </row>
    <row r="209" spans="1:137" ht="13" x14ac:dyDescent="0.3">
      <c r="A209" s="118"/>
      <c r="B209" s="126"/>
      <c r="C209" s="119"/>
      <c r="D209" s="119"/>
      <c r="E209" s="119"/>
      <c r="F209" s="119"/>
      <c r="G209" s="119"/>
      <c r="H209" s="120"/>
      <c r="I209" s="101"/>
      <c r="J209" s="121"/>
      <c r="K209" s="101"/>
      <c r="L209" s="101"/>
      <c r="M209" s="121"/>
      <c r="N209" s="120"/>
      <c r="O209" s="121"/>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3"/>
      <c r="AS209" s="123"/>
      <c r="AT209" s="123"/>
      <c r="AU209" s="139" t="str">
        <f>VLOOKUP(Table35[[#This Row],[Risk Rating Score]],'Lookup Values'!$BS$1:$BT$34,2)</f>
        <v>Very Low</v>
      </c>
      <c r="AV209" s="101"/>
      <c r="AW209" s="139" t="str">
        <f>IFERROR(VLOOKUP(Table35[[#This Row],[RONI Match]],'Lookup Values'!$BU$2:$BV$26,2,FALSE),"")</f>
        <v/>
      </c>
      <c r="AX209" s="124"/>
      <c r="AY209" s="101"/>
      <c r="AZ209" s="123"/>
      <c r="BA209" s="119"/>
      <c r="BB209" s="119"/>
      <c r="BC209" s="119"/>
      <c r="BD209" s="119"/>
      <c r="BE209" s="119"/>
      <c r="BF209" s="119"/>
      <c r="BG209" s="119"/>
      <c r="BH209" s="119"/>
      <c r="BI209" s="122"/>
      <c r="BJ209" s="121"/>
      <c r="BK209" s="121"/>
      <c r="BL209" s="122"/>
      <c r="BM209" s="123"/>
      <c r="BN209" s="106"/>
      <c r="BO209" s="106"/>
      <c r="BP209" s="106"/>
      <c r="BQ209" s="106"/>
      <c r="BR209" s="106"/>
      <c r="BS209" s="106"/>
      <c r="BT209" s="106"/>
      <c r="BU209" s="106"/>
      <c r="BV209" s="106"/>
      <c r="BW209" s="106"/>
      <c r="BX209" s="106"/>
      <c r="BY209" s="106"/>
      <c r="BZ209" s="106"/>
      <c r="CA209" s="106"/>
      <c r="CB209" s="106"/>
      <c r="CC209" s="127" t="str">
        <f>IFERROR(VLOOKUP(Table22[[#This Row],[Gender]],'Lookup Values'!$A$1:$B$5,2,FALSE),"0")</f>
        <v>0</v>
      </c>
      <c r="CD209" s="112"/>
      <c r="CE209" s="127" t="str">
        <f>IFERROR(VLOOKUP(Table22[[#This Row],[Year Group]],'Lookup Values'!$C$1:$D$9,2,FALSE),"0")</f>
        <v>0</v>
      </c>
      <c r="CF209" s="127" t="str">
        <f>IFERROR(VLOOKUP(Table22[[#This Row],[School]],'Lookup Values'!$E$1:$E$22,2,FALSE),"0")</f>
        <v>0</v>
      </c>
      <c r="CG209" s="127" t="str">
        <f>IFERROR(VLOOKUP(Table22[[#This Row],[Attending PRU / AP]],'Lookup Values'!$G$1:$H$3,2,FALSE),"0")</f>
        <v>0</v>
      </c>
      <c r="CH209" s="127" t="str">
        <f>IFERROR(VLOOKUP(Table22[[#This Row],[EHE]],'Lookup Values'!$I$1:$J$3,2,FALSE),"0")</f>
        <v>0</v>
      </c>
      <c r="CI209" s="127" t="str">
        <f>IFERROR(VLOOKUP(Table22[[#This Row],[CME]],'Lookup Values'!$K$1:$L$3,2,FALSE),"0")</f>
        <v>0</v>
      </c>
      <c r="CJ209" s="129" t="str">
        <f>IFERROR(VLOOKUP(Table22[[#This Row],[Ethnicity]],'Ethnicity codes'!$H$1:$J$101,3,FALSE),"")</f>
        <v/>
      </c>
      <c r="CK209" s="127" t="str">
        <f>IFERROR(VLOOKUP(Table35[[#This Row],[Ethnicity2]],'Lookup Values'!$M$1:$N$23,2,FALSE),"0")</f>
        <v>0</v>
      </c>
      <c r="CL209" s="127" t="str">
        <f>IFERROR(VLOOKUP(Table35[[#This Row],[Ethnicity2]],'Lookup Values'!$O$1:$P$3,2,FALSE),"0")</f>
        <v>0</v>
      </c>
      <c r="CM209" s="127" t="str">
        <f>IFERROR(VLOOKUP(Table22[[#This Row],[EAL]],'Lookup Values'!$Q$1:$R$3,2,FALSE),"0")</f>
        <v>0</v>
      </c>
      <c r="CN209" s="127" t="str">
        <f>IFERROR(VLOOKUP(Table22[[#This Row],[SEND]],'Lookup Values'!$S$1:$T$6,2,FALSE),"0")</f>
        <v>0</v>
      </c>
      <c r="CO209" s="127" t="str">
        <f>IFERROR(VLOOKUP(Table22[[#This Row],[Pupil Premium]],'Lookup Values'!$U$1:$V$3,2,FALSE),"0")</f>
        <v>0</v>
      </c>
      <c r="CP209" s="127" t="str">
        <f>IFERROR(VLOOKUP(Table22[[#This Row],[LAC / Care Leaver]],'Lookup Values'!$W$1:$X$3,2,FALSE),"0")</f>
        <v>0</v>
      </c>
      <c r="CQ209" s="127" t="str">
        <f>IFERROR(VLOOKUP(Table22[[#This Row],[CP / CIN]],'Lookup Values'!$Y$1:$Z$3,2,FALSE),"0")</f>
        <v>0</v>
      </c>
      <c r="CR209" s="127" t="str">
        <f>IFERROR(VLOOKUP(Table22[[#This Row],[Early Help Referral]],'Lookup Values'!$Y$1:$Z$3,2,FALSE),"0")</f>
        <v>0</v>
      </c>
      <c r="CS209" s="127" t="str">
        <f>IFERROR(VLOOKUP(Table22[[#This Row],[Social Worker]],'Lookup Values'!$Y$1:$Z$3,2,FALSE),"0")</f>
        <v>0</v>
      </c>
      <c r="CT209" s="127" t="str">
        <f>IFERROR(VLOOKUP(Table22[[#This Row],[Exclusion]],'Lookup Values'!$AE$1:$AF$5,2,FALSE),"0")</f>
        <v>0</v>
      </c>
      <c r="CU209" s="127" t="str">
        <f>IFERROR(VLOOKUP(Table22[[#This Row],[Attendance / Absence (&lt;90% PA / &lt;50% SA)]],'Lookup Values'!$AG$1:$AH$4,2,FALSE),"0")</f>
        <v>0</v>
      </c>
      <c r="CV209" s="127" t="str">
        <f>IFERROR(VLOOKUP(Table22[[#This Row],[Multiple School Moves (3+)]],'Lookup Values'!$AI$1:$AJ$3,2,FALSE),"0")</f>
        <v>0</v>
      </c>
      <c r="CW209" s="127" t="str">
        <f>IFERROR(VLOOKUP(Table22[[#This Row],[Pregnancy]],'Lookup Values'!$AK$1:$AL$3,2,FALSE),"0")</f>
        <v>0</v>
      </c>
      <c r="CX209" s="127" t="str">
        <f>IFERROR(VLOOKUP(Table22[[#This Row],[Young Parent]],'Lookup Values'!$AM$1:$AN$3,2,FALSE),"0")</f>
        <v>0</v>
      </c>
      <c r="CY209" s="127" t="str">
        <f>IFERROR(VLOOKUP(Table22[[#This Row],[Young Carer]],'Lookup Values'!$AO$1:$AP$3,2,FALSE),"0")</f>
        <v>0</v>
      </c>
      <c r="CZ209" s="127" t="str">
        <f>IFERROR(VLOOKUP(Table22[[#This Row],[CAMHS Involvement]],'Lookup Values'!$AQ$1:$AR$3,2,FALSE),"0")</f>
        <v>0</v>
      </c>
      <c r="DA209" s="127" t="str">
        <f>IFERROR(VLOOKUP(Table22[[#This Row],[Health Condition]],'Lookup Values'!$AS$1:$AT$3,2,FALSE),"0")</f>
        <v>0</v>
      </c>
      <c r="DB209" s="127" t="str">
        <f>IFERROR(VLOOKUP(Table22[[#This Row],[Substance Misuse ]],'Lookup Values'!$AU$1:$AV$3,2,FALSE),"0")</f>
        <v>0</v>
      </c>
      <c r="DC209" s="127" t="str">
        <f>IFERROR(VLOOKUP(Table22[[#This Row],[YOT supervision]],'Lookup Values'!$AW$1:$AX$3,2,FALSE),"0")</f>
        <v>0</v>
      </c>
      <c r="DD209" s="127" t="str">
        <f>IFERROR(VLOOKUP(Table22[[#This Row],[Previous YOT supervision]],'Lookup Values'!$AY$1:$AZ$3,2,FALSE),"0")</f>
        <v>0</v>
      </c>
      <c r="DE209" s="127" t="str">
        <f>IFERROR(VLOOKUP(Table22[[#This Row],[Custody]],'Lookup Values'!$BA$1:$BB$3,2,FALSE),"0")</f>
        <v>0</v>
      </c>
      <c r="DF209" s="127" t="str">
        <f>IFERROR(VLOOKUP(Table22[[#This Row],[KS2 Eng &amp; Maths Ability Profile HAP/MAP/LAP]],'Lookup Values'!$BC$1:$BD$4,2,FALSE),"0")</f>
        <v>0</v>
      </c>
      <c r="DG209" s="127" t="str">
        <f>IFERROR(VLOOKUP(Table22[[#This Row],[Intended Post 16 Destination]],'Lookup Values'!$BG$1:$BH$12,2,FALSE),"0")</f>
        <v>0</v>
      </c>
      <c r="DH209" s="127" t="str">
        <f>IFERROR(VLOOKUP(Table22[[#This Row],[Application submitted (Y/N or number of applications)]],'Lookup Values'!$BI$1:$BJ$3,2,FALSE),"0")</f>
        <v>0</v>
      </c>
      <c r="DI209" s="127" t="str">
        <f>IFERROR(VLOOKUP(Table22[[#This Row],[Provider Name]],'Lookup Values'!$BK$1:$BL$3,2,FALSE),"0")</f>
        <v>0</v>
      </c>
      <c r="DJ209" s="112"/>
      <c r="DK209" s="127" t="str">
        <f>IFERROR(VLOOKUP(Table22[[#This Row],[Offer received (Y/N)]],'Lookup Values'!$BM$1:$BN$3,2,FALSE),"0")</f>
        <v>0</v>
      </c>
      <c r="DL209" s="127" t="str">
        <f>IFERROR(VLOOKUP(Table22[[#This Row],[Poor Behaviour / Attitude / Motivation]],'Lookup Values'!$BO$1:$BP$4,2,FALSE),"0")</f>
        <v>0</v>
      </c>
      <c r="DM209" s="127" t="str">
        <f>IFERROR(VLOOKUP(Table22[[#This Row],[Other known risk factors (1)]],'Lookup Values'!$BQ$1:$BR$10,2,FALSE),"0")</f>
        <v>0</v>
      </c>
      <c r="DN209" s="128" t="str">
        <f>IFERROR(VLOOKUP(Table22[[#This Row],[Other known risk factors (2)]],'Lookup Values'!$BQ$1:$BR$10,2,FALSE),"0")</f>
        <v>0</v>
      </c>
      <c r="DO209" s="127">
        <f>SUM(Table35[[#This Row],[Gender Score]:[Other known risk factors (2) Score]])</f>
        <v>0</v>
      </c>
      <c r="DP209" s="131" t="str">
        <f>CONCATENATE(Table22[[#This Row],[Generated RONI]],Table22[[#This Row],[School RONI]])</f>
        <v>Very Low</v>
      </c>
      <c r="DQ209" s="106"/>
      <c r="DR209" s="106"/>
      <c r="DS209" s="106"/>
      <c r="DT209" s="106"/>
      <c r="DU209" s="106"/>
      <c r="DV209" s="106"/>
      <c r="DW209" s="106"/>
      <c r="DX209" s="106"/>
      <c r="DY209" s="106"/>
      <c r="DZ209" s="106"/>
      <c r="EA209" s="106"/>
      <c r="EB209" s="106"/>
      <c r="EC209" s="106"/>
      <c r="ED209" s="106"/>
      <c r="EE209" s="106"/>
      <c r="EF209" s="106"/>
      <c r="EG209" s="106"/>
    </row>
    <row r="210" spans="1:137" ht="13" x14ac:dyDescent="0.3">
      <c r="A210" s="118"/>
      <c r="B210" s="126"/>
      <c r="C210" s="119"/>
      <c r="D210" s="119"/>
      <c r="E210" s="119"/>
      <c r="F210" s="119"/>
      <c r="G210" s="119"/>
      <c r="H210" s="120"/>
      <c r="I210" s="101"/>
      <c r="J210" s="121"/>
      <c r="K210" s="101"/>
      <c r="L210" s="101"/>
      <c r="M210" s="121"/>
      <c r="N210" s="120"/>
      <c r="O210" s="121"/>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3"/>
      <c r="AS210" s="123"/>
      <c r="AT210" s="123"/>
      <c r="AU210" s="139" t="str">
        <f>VLOOKUP(Table35[[#This Row],[Risk Rating Score]],'Lookup Values'!$BS$1:$BT$34,2)</f>
        <v>Very Low</v>
      </c>
      <c r="AV210" s="101"/>
      <c r="AW210" s="139" t="str">
        <f>IFERROR(VLOOKUP(Table35[[#This Row],[RONI Match]],'Lookup Values'!$BU$2:$BV$26,2,FALSE),"")</f>
        <v/>
      </c>
      <c r="AX210" s="124"/>
      <c r="AY210" s="101"/>
      <c r="AZ210" s="123"/>
      <c r="BA210" s="119"/>
      <c r="BB210" s="119"/>
      <c r="BC210" s="119"/>
      <c r="BD210" s="119"/>
      <c r="BE210" s="119"/>
      <c r="BF210" s="119"/>
      <c r="BG210" s="119"/>
      <c r="BH210" s="119"/>
      <c r="BI210" s="122"/>
      <c r="BJ210" s="121"/>
      <c r="BK210" s="121"/>
      <c r="BL210" s="122"/>
      <c r="BM210" s="123"/>
      <c r="BN210" s="106"/>
      <c r="BO210" s="106"/>
      <c r="BP210" s="106"/>
      <c r="BQ210" s="106"/>
      <c r="BR210" s="106"/>
      <c r="BS210" s="106"/>
      <c r="BT210" s="106"/>
      <c r="BU210" s="106"/>
      <c r="BV210" s="106"/>
      <c r="BW210" s="106"/>
      <c r="BX210" s="106"/>
      <c r="BY210" s="106"/>
      <c r="BZ210" s="106"/>
      <c r="CA210" s="106"/>
      <c r="CB210" s="106"/>
      <c r="CC210" s="127" t="str">
        <f>IFERROR(VLOOKUP(Table22[[#This Row],[Gender]],'Lookup Values'!$A$1:$B$5,2,FALSE),"0")</f>
        <v>0</v>
      </c>
      <c r="CD210" s="112"/>
      <c r="CE210" s="127" t="str">
        <f>IFERROR(VLOOKUP(Table22[[#This Row],[Year Group]],'Lookup Values'!$C$1:$D$9,2,FALSE),"0")</f>
        <v>0</v>
      </c>
      <c r="CF210" s="127" t="str">
        <f>IFERROR(VLOOKUP(Table22[[#This Row],[School]],'Lookup Values'!$E$1:$E$22,2,FALSE),"0")</f>
        <v>0</v>
      </c>
      <c r="CG210" s="127" t="str">
        <f>IFERROR(VLOOKUP(Table22[[#This Row],[Attending PRU / AP]],'Lookup Values'!$G$1:$H$3,2,FALSE),"0")</f>
        <v>0</v>
      </c>
      <c r="CH210" s="127" t="str">
        <f>IFERROR(VLOOKUP(Table22[[#This Row],[EHE]],'Lookup Values'!$I$1:$J$3,2,FALSE),"0")</f>
        <v>0</v>
      </c>
      <c r="CI210" s="127" t="str">
        <f>IFERROR(VLOOKUP(Table22[[#This Row],[CME]],'Lookup Values'!$K$1:$L$3,2,FALSE),"0")</f>
        <v>0</v>
      </c>
      <c r="CJ210" s="129" t="str">
        <f>IFERROR(VLOOKUP(Table22[[#This Row],[Ethnicity]],'Ethnicity codes'!$H$1:$J$101,3,FALSE),"")</f>
        <v/>
      </c>
      <c r="CK210" s="127" t="str">
        <f>IFERROR(VLOOKUP(Table35[[#This Row],[Ethnicity2]],'Lookup Values'!$M$1:$N$23,2,FALSE),"0")</f>
        <v>0</v>
      </c>
      <c r="CL210" s="127" t="str">
        <f>IFERROR(VLOOKUP(Table35[[#This Row],[Ethnicity2]],'Lookup Values'!$O$1:$P$3,2,FALSE),"0")</f>
        <v>0</v>
      </c>
      <c r="CM210" s="127" t="str">
        <f>IFERROR(VLOOKUP(Table22[[#This Row],[EAL]],'Lookup Values'!$Q$1:$R$3,2,FALSE),"0")</f>
        <v>0</v>
      </c>
      <c r="CN210" s="127" t="str">
        <f>IFERROR(VLOOKUP(Table22[[#This Row],[SEND]],'Lookup Values'!$S$1:$T$6,2,FALSE),"0")</f>
        <v>0</v>
      </c>
      <c r="CO210" s="127" t="str">
        <f>IFERROR(VLOOKUP(Table22[[#This Row],[Pupil Premium]],'Lookup Values'!$U$1:$V$3,2,FALSE),"0")</f>
        <v>0</v>
      </c>
      <c r="CP210" s="127" t="str">
        <f>IFERROR(VLOOKUP(Table22[[#This Row],[LAC / Care Leaver]],'Lookup Values'!$W$1:$X$3,2,FALSE),"0")</f>
        <v>0</v>
      </c>
      <c r="CQ210" s="127" t="str">
        <f>IFERROR(VLOOKUP(Table22[[#This Row],[CP / CIN]],'Lookup Values'!$Y$1:$Z$3,2,FALSE),"0")</f>
        <v>0</v>
      </c>
      <c r="CR210" s="127" t="str">
        <f>IFERROR(VLOOKUP(Table22[[#This Row],[Early Help Referral]],'Lookup Values'!$Y$1:$Z$3,2,FALSE),"0")</f>
        <v>0</v>
      </c>
      <c r="CS210" s="127" t="str">
        <f>IFERROR(VLOOKUP(Table22[[#This Row],[Social Worker]],'Lookup Values'!$Y$1:$Z$3,2,FALSE),"0")</f>
        <v>0</v>
      </c>
      <c r="CT210" s="127" t="str">
        <f>IFERROR(VLOOKUP(Table22[[#This Row],[Exclusion]],'Lookup Values'!$AE$1:$AF$5,2,FALSE),"0")</f>
        <v>0</v>
      </c>
      <c r="CU210" s="127" t="str">
        <f>IFERROR(VLOOKUP(Table22[[#This Row],[Attendance / Absence (&lt;90% PA / &lt;50% SA)]],'Lookup Values'!$AG$1:$AH$4,2,FALSE),"0")</f>
        <v>0</v>
      </c>
      <c r="CV210" s="127" t="str">
        <f>IFERROR(VLOOKUP(Table22[[#This Row],[Multiple School Moves (3+)]],'Lookup Values'!$AI$1:$AJ$3,2,FALSE),"0")</f>
        <v>0</v>
      </c>
      <c r="CW210" s="127" t="str">
        <f>IFERROR(VLOOKUP(Table22[[#This Row],[Pregnancy]],'Lookup Values'!$AK$1:$AL$3,2,FALSE),"0")</f>
        <v>0</v>
      </c>
      <c r="CX210" s="127" t="str">
        <f>IFERROR(VLOOKUP(Table22[[#This Row],[Young Parent]],'Lookup Values'!$AM$1:$AN$3,2,FALSE),"0")</f>
        <v>0</v>
      </c>
      <c r="CY210" s="127" t="str">
        <f>IFERROR(VLOOKUP(Table22[[#This Row],[Young Carer]],'Lookup Values'!$AO$1:$AP$3,2,FALSE),"0")</f>
        <v>0</v>
      </c>
      <c r="CZ210" s="127" t="str">
        <f>IFERROR(VLOOKUP(Table22[[#This Row],[CAMHS Involvement]],'Lookup Values'!$AQ$1:$AR$3,2,FALSE),"0")</f>
        <v>0</v>
      </c>
      <c r="DA210" s="127" t="str">
        <f>IFERROR(VLOOKUP(Table22[[#This Row],[Health Condition]],'Lookup Values'!$AS$1:$AT$3,2,FALSE),"0")</f>
        <v>0</v>
      </c>
      <c r="DB210" s="127" t="str">
        <f>IFERROR(VLOOKUP(Table22[[#This Row],[Substance Misuse ]],'Lookup Values'!$AU$1:$AV$3,2,FALSE),"0")</f>
        <v>0</v>
      </c>
      <c r="DC210" s="127" t="str">
        <f>IFERROR(VLOOKUP(Table22[[#This Row],[YOT supervision]],'Lookup Values'!$AW$1:$AX$3,2,FALSE),"0")</f>
        <v>0</v>
      </c>
      <c r="DD210" s="127" t="str">
        <f>IFERROR(VLOOKUP(Table22[[#This Row],[Previous YOT supervision]],'Lookup Values'!$AY$1:$AZ$3,2,FALSE),"0")</f>
        <v>0</v>
      </c>
      <c r="DE210" s="127" t="str">
        <f>IFERROR(VLOOKUP(Table22[[#This Row],[Custody]],'Lookup Values'!$BA$1:$BB$3,2,FALSE),"0")</f>
        <v>0</v>
      </c>
      <c r="DF210" s="127" t="str">
        <f>IFERROR(VLOOKUP(Table22[[#This Row],[KS2 Eng &amp; Maths Ability Profile HAP/MAP/LAP]],'Lookup Values'!$BC$1:$BD$4,2,FALSE),"0")</f>
        <v>0</v>
      </c>
      <c r="DG210" s="127" t="str">
        <f>IFERROR(VLOOKUP(Table22[[#This Row],[Intended Post 16 Destination]],'Lookup Values'!$BG$1:$BH$12,2,FALSE),"0")</f>
        <v>0</v>
      </c>
      <c r="DH210" s="127" t="str">
        <f>IFERROR(VLOOKUP(Table22[[#This Row],[Application submitted (Y/N or number of applications)]],'Lookup Values'!$BI$1:$BJ$3,2,FALSE),"0")</f>
        <v>0</v>
      </c>
      <c r="DI210" s="127" t="str">
        <f>IFERROR(VLOOKUP(Table22[[#This Row],[Provider Name]],'Lookup Values'!$BK$1:$BL$3,2,FALSE),"0")</f>
        <v>0</v>
      </c>
      <c r="DJ210" s="112"/>
      <c r="DK210" s="127" t="str">
        <f>IFERROR(VLOOKUP(Table22[[#This Row],[Offer received (Y/N)]],'Lookup Values'!$BM$1:$BN$3,2,FALSE),"0")</f>
        <v>0</v>
      </c>
      <c r="DL210" s="127" t="str">
        <f>IFERROR(VLOOKUP(Table22[[#This Row],[Poor Behaviour / Attitude / Motivation]],'Lookup Values'!$BO$1:$BP$4,2,FALSE),"0")</f>
        <v>0</v>
      </c>
      <c r="DM210" s="127" t="str">
        <f>IFERROR(VLOOKUP(Table22[[#This Row],[Other known risk factors (1)]],'Lookup Values'!$BQ$1:$BR$10,2,FALSE),"0")</f>
        <v>0</v>
      </c>
      <c r="DN210" s="128" t="str">
        <f>IFERROR(VLOOKUP(Table22[[#This Row],[Other known risk factors (2)]],'Lookup Values'!$BQ$1:$BR$10,2,FALSE),"0")</f>
        <v>0</v>
      </c>
      <c r="DO210" s="127">
        <f>SUM(Table35[[#This Row],[Gender Score]:[Other known risk factors (2) Score]])</f>
        <v>0</v>
      </c>
      <c r="DP210" s="131" t="str">
        <f>CONCATENATE(Table22[[#This Row],[Generated RONI]],Table22[[#This Row],[School RONI]])</f>
        <v>Very Low</v>
      </c>
      <c r="DQ210" s="106"/>
      <c r="DR210" s="106"/>
      <c r="DS210" s="106"/>
      <c r="DT210" s="106"/>
      <c r="DU210" s="106"/>
      <c r="DV210" s="106"/>
      <c r="DW210" s="106"/>
      <c r="DX210" s="106"/>
      <c r="DY210" s="106"/>
      <c r="DZ210" s="106"/>
      <c r="EA210" s="106"/>
      <c r="EB210" s="106"/>
      <c r="EC210" s="106"/>
      <c r="ED210" s="106"/>
      <c r="EE210" s="106"/>
      <c r="EF210" s="106"/>
      <c r="EG210" s="106"/>
    </row>
    <row r="211" spans="1:137" ht="13" x14ac:dyDescent="0.3">
      <c r="A211" s="118"/>
      <c r="B211" s="126"/>
      <c r="C211" s="119"/>
      <c r="D211" s="119"/>
      <c r="E211" s="119"/>
      <c r="F211" s="119"/>
      <c r="G211" s="119"/>
      <c r="H211" s="120"/>
      <c r="I211" s="101"/>
      <c r="J211" s="121"/>
      <c r="K211" s="101"/>
      <c r="L211" s="101"/>
      <c r="M211" s="121"/>
      <c r="N211" s="120"/>
      <c r="O211" s="121"/>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3"/>
      <c r="AS211" s="123"/>
      <c r="AT211" s="123"/>
      <c r="AU211" s="139" t="str">
        <f>VLOOKUP(Table35[[#This Row],[Risk Rating Score]],'Lookup Values'!$BS$1:$BT$34,2)</f>
        <v>Very Low</v>
      </c>
      <c r="AV211" s="101"/>
      <c r="AW211" s="139" t="str">
        <f>IFERROR(VLOOKUP(Table35[[#This Row],[RONI Match]],'Lookup Values'!$BU$2:$BV$26,2,FALSE),"")</f>
        <v/>
      </c>
      <c r="AX211" s="124"/>
      <c r="AY211" s="101"/>
      <c r="AZ211" s="123"/>
      <c r="BA211" s="119"/>
      <c r="BB211" s="119"/>
      <c r="BC211" s="119"/>
      <c r="BD211" s="119"/>
      <c r="BE211" s="119"/>
      <c r="BF211" s="119"/>
      <c r="BG211" s="119"/>
      <c r="BH211" s="119"/>
      <c r="BI211" s="122"/>
      <c r="BJ211" s="121"/>
      <c r="BK211" s="121"/>
      <c r="BL211" s="122"/>
      <c r="BM211" s="123"/>
      <c r="BN211" s="106"/>
      <c r="BO211" s="106"/>
      <c r="BP211" s="106"/>
      <c r="BQ211" s="106"/>
      <c r="BR211" s="106"/>
      <c r="BS211" s="106"/>
      <c r="BT211" s="106"/>
      <c r="BU211" s="106"/>
      <c r="BV211" s="106"/>
      <c r="BW211" s="106"/>
      <c r="BX211" s="106"/>
      <c r="BY211" s="106"/>
      <c r="BZ211" s="106"/>
      <c r="CA211" s="106"/>
      <c r="CB211" s="106"/>
      <c r="CC211" s="127" t="str">
        <f>IFERROR(VLOOKUP(Table22[[#This Row],[Gender]],'Lookup Values'!$A$1:$B$5,2,FALSE),"0")</f>
        <v>0</v>
      </c>
      <c r="CD211" s="112"/>
      <c r="CE211" s="127" t="str">
        <f>IFERROR(VLOOKUP(Table22[[#This Row],[Year Group]],'Lookup Values'!$C$1:$D$9,2,FALSE),"0")</f>
        <v>0</v>
      </c>
      <c r="CF211" s="127" t="str">
        <f>IFERROR(VLOOKUP(Table22[[#This Row],[School]],'Lookup Values'!$E$1:$E$22,2,FALSE),"0")</f>
        <v>0</v>
      </c>
      <c r="CG211" s="127" t="str">
        <f>IFERROR(VLOOKUP(Table22[[#This Row],[Attending PRU / AP]],'Lookup Values'!$G$1:$H$3,2,FALSE),"0")</f>
        <v>0</v>
      </c>
      <c r="CH211" s="127" t="str">
        <f>IFERROR(VLOOKUP(Table22[[#This Row],[EHE]],'Lookup Values'!$I$1:$J$3,2,FALSE),"0")</f>
        <v>0</v>
      </c>
      <c r="CI211" s="127" t="str">
        <f>IFERROR(VLOOKUP(Table22[[#This Row],[CME]],'Lookup Values'!$K$1:$L$3,2,FALSE),"0")</f>
        <v>0</v>
      </c>
      <c r="CJ211" s="129" t="str">
        <f>IFERROR(VLOOKUP(Table22[[#This Row],[Ethnicity]],'Ethnicity codes'!$H$1:$J$101,3,FALSE),"")</f>
        <v/>
      </c>
      <c r="CK211" s="127" t="str">
        <f>IFERROR(VLOOKUP(Table35[[#This Row],[Ethnicity2]],'Lookup Values'!$M$1:$N$23,2,FALSE),"0")</f>
        <v>0</v>
      </c>
      <c r="CL211" s="127" t="str">
        <f>IFERROR(VLOOKUP(Table35[[#This Row],[Ethnicity2]],'Lookup Values'!$O$1:$P$3,2,FALSE),"0")</f>
        <v>0</v>
      </c>
      <c r="CM211" s="127" t="str">
        <f>IFERROR(VLOOKUP(Table22[[#This Row],[EAL]],'Lookup Values'!$Q$1:$R$3,2,FALSE),"0")</f>
        <v>0</v>
      </c>
      <c r="CN211" s="127" t="str">
        <f>IFERROR(VLOOKUP(Table22[[#This Row],[SEND]],'Lookup Values'!$S$1:$T$6,2,FALSE),"0")</f>
        <v>0</v>
      </c>
      <c r="CO211" s="127" t="str">
        <f>IFERROR(VLOOKUP(Table22[[#This Row],[Pupil Premium]],'Lookup Values'!$U$1:$V$3,2,FALSE),"0")</f>
        <v>0</v>
      </c>
      <c r="CP211" s="127" t="str">
        <f>IFERROR(VLOOKUP(Table22[[#This Row],[LAC / Care Leaver]],'Lookup Values'!$W$1:$X$3,2,FALSE),"0")</f>
        <v>0</v>
      </c>
      <c r="CQ211" s="127" t="str">
        <f>IFERROR(VLOOKUP(Table22[[#This Row],[CP / CIN]],'Lookup Values'!$Y$1:$Z$3,2,FALSE),"0")</f>
        <v>0</v>
      </c>
      <c r="CR211" s="127" t="str">
        <f>IFERROR(VLOOKUP(Table22[[#This Row],[Early Help Referral]],'Lookup Values'!$Y$1:$Z$3,2,FALSE),"0")</f>
        <v>0</v>
      </c>
      <c r="CS211" s="127" t="str">
        <f>IFERROR(VLOOKUP(Table22[[#This Row],[Social Worker]],'Lookup Values'!$Y$1:$Z$3,2,FALSE),"0")</f>
        <v>0</v>
      </c>
      <c r="CT211" s="127" t="str">
        <f>IFERROR(VLOOKUP(Table22[[#This Row],[Exclusion]],'Lookup Values'!$AE$1:$AF$5,2,FALSE),"0")</f>
        <v>0</v>
      </c>
      <c r="CU211" s="127" t="str">
        <f>IFERROR(VLOOKUP(Table22[[#This Row],[Attendance / Absence (&lt;90% PA / &lt;50% SA)]],'Lookup Values'!$AG$1:$AH$4,2,FALSE),"0")</f>
        <v>0</v>
      </c>
      <c r="CV211" s="127" t="str">
        <f>IFERROR(VLOOKUP(Table22[[#This Row],[Multiple School Moves (3+)]],'Lookup Values'!$AI$1:$AJ$3,2,FALSE),"0")</f>
        <v>0</v>
      </c>
      <c r="CW211" s="127" t="str">
        <f>IFERROR(VLOOKUP(Table22[[#This Row],[Pregnancy]],'Lookup Values'!$AK$1:$AL$3,2,FALSE),"0")</f>
        <v>0</v>
      </c>
      <c r="CX211" s="127" t="str">
        <f>IFERROR(VLOOKUP(Table22[[#This Row],[Young Parent]],'Lookup Values'!$AM$1:$AN$3,2,FALSE),"0")</f>
        <v>0</v>
      </c>
      <c r="CY211" s="127" t="str">
        <f>IFERROR(VLOOKUP(Table22[[#This Row],[Young Carer]],'Lookup Values'!$AO$1:$AP$3,2,FALSE),"0")</f>
        <v>0</v>
      </c>
      <c r="CZ211" s="127" t="str">
        <f>IFERROR(VLOOKUP(Table22[[#This Row],[CAMHS Involvement]],'Lookup Values'!$AQ$1:$AR$3,2,FALSE),"0")</f>
        <v>0</v>
      </c>
      <c r="DA211" s="127" t="str">
        <f>IFERROR(VLOOKUP(Table22[[#This Row],[Health Condition]],'Lookup Values'!$AS$1:$AT$3,2,FALSE),"0")</f>
        <v>0</v>
      </c>
      <c r="DB211" s="127" t="str">
        <f>IFERROR(VLOOKUP(Table22[[#This Row],[Substance Misuse ]],'Lookup Values'!$AU$1:$AV$3,2,FALSE),"0")</f>
        <v>0</v>
      </c>
      <c r="DC211" s="127" t="str">
        <f>IFERROR(VLOOKUP(Table22[[#This Row],[YOT supervision]],'Lookup Values'!$AW$1:$AX$3,2,FALSE),"0")</f>
        <v>0</v>
      </c>
      <c r="DD211" s="127" t="str">
        <f>IFERROR(VLOOKUP(Table22[[#This Row],[Previous YOT supervision]],'Lookup Values'!$AY$1:$AZ$3,2,FALSE),"0")</f>
        <v>0</v>
      </c>
      <c r="DE211" s="127" t="str">
        <f>IFERROR(VLOOKUP(Table22[[#This Row],[Custody]],'Lookup Values'!$BA$1:$BB$3,2,FALSE),"0")</f>
        <v>0</v>
      </c>
      <c r="DF211" s="127" t="str">
        <f>IFERROR(VLOOKUP(Table22[[#This Row],[KS2 Eng &amp; Maths Ability Profile HAP/MAP/LAP]],'Lookup Values'!$BC$1:$BD$4,2,FALSE),"0")</f>
        <v>0</v>
      </c>
      <c r="DG211" s="127" t="str">
        <f>IFERROR(VLOOKUP(Table22[[#This Row],[Intended Post 16 Destination]],'Lookup Values'!$BG$1:$BH$12,2,FALSE),"0")</f>
        <v>0</v>
      </c>
      <c r="DH211" s="127" t="str">
        <f>IFERROR(VLOOKUP(Table22[[#This Row],[Application submitted (Y/N or number of applications)]],'Lookup Values'!$BI$1:$BJ$3,2,FALSE),"0")</f>
        <v>0</v>
      </c>
      <c r="DI211" s="127" t="str">
        <f>IFERROR(VLOOKUP(Table22[[#This Row],[Provider Name]],'Lookup Values'!$BK$1:$BL$3,2,FALSE),"0")</f>
        <v>0</v>
      </c>
      <c r="DJ211" s="112"/>
      <c r="DK211" s="127" t="str">
        <f>IFERROR(VLOOKUP(Table22[[#This Row],[Offer received (Y/N)]],'Lookup Values'!$BM$1:$BN$3,2,FALSE),"0")</f>
        <v>0</v>
      </c>
      <c r="DL211" s="127" t="str">
        <f>IFERROR(VLOOKUP(Table22[[#This Row],[Poor Behaviour / Attitude / Motivation]],'Lookup Values'!$BO$1:$BP$4,2,FALSE),"0")</f>
        <v>0</v>
      </c>
      <c r="DM211" s="127" t="str">
        <f>IFERROR(VLOOKUP(Table22[[#This Row],[Other known risk factors (1)]],'Lookup Values'!$BQ$1:$BR$10,2,FALSE),"0")</f>
        <v>0</v>
      </c>
      <c r="DN211" s="128" t="str">
        <f>IFERROR(VLOOKUP(Table22[[#This Row],[Other known risk factors (2)]],'Lookup Values'!$BQ$1:$BR$10,2,FALSE),"0")</f>
        <v>0</v>
      </c>
      <c r="DO211" s="127">
        <f>SUM(Table35[[#This Row],[Gender Score]:[Other known risk factors (2) Score]])</f>
        <v>0</v>
      </c>
      <c r="DP211" s="131" t="str">
        <f>CONCATENATE(Table22[[#This Row],[Generated RONI]],Table22[[#This Row],[School RONI]])</f>
        <v>Very Low</v>
      </c>
      <c r="DQ211" s="106"/>
      <c r="DR211" s="106"/>
      <c r="DS211" s="106"/>
      <c r="DT211" s="106"/>
      <c r="DU211" s="106"/>
      <c r="DV211" s="106"/>
      <c r="DW211" s="106"/>
      <c r="DX211" s="106"/>
      <c r="DY211" s="106"/>
      <c r="DZ211" s="106"/>
      <c r="EA211" s="106"/>
      <c r="EB211" s="106"/>
      <c r="EC211" s="106"/>
      <c r="ED211" s="106"/>
      <c r="EE211" s="106"/>
      <c r="EF211" s="106"/>
      <c r="EG211" s="106"/>
    </row>
    <row r="212" spans="1:137" ht="13" x14ac:dyDescent="0.3">
      <c r="A212" s="118"/>
      <c r="B212" s="126"/>
      <c r="C212" s="119"/>
      <c r="D212" s="119"/>
      <c r="E212" s="119"/>
      <c r="F212" s="119"/>
      <c r="G212" s="119"/>
      <c r="H212" s="120"/>
      <c r="I212" s="101"/>
      <c r="J212" s="121"/>
      <c r="K212" s="101"/>
      <c r="L212" s="101"/>
      <c r="M212" s="121"/>
      <c r="N212" s="120"/>
      <c r="O212" s="121"/>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3"/>
      <c r="AS212" s="123"/>
      <c r="AT212" s="123"/>
      <c r="AU212" s="139" t="str">
        <f>VLOOKUP(Table35[[#This Row],[Risk Rating Score]],'Lookup Values'!$BS$1:$BT$34,2)</f>
        <v>Very Low</v>
      </c>
      <c r="AV212" s="101"/>
      <c r="AW212" s="139" t="str">
        <f>IFERROR(VLOOKUP(Table35[[#This Row],[RONI Match]],'Lookup Values'!$BU$2:$BV$26,2,FALSE),"")</f>
        <v/>
      </c>
      <c r="AX212" s="124"/>
      <c r="AY212" s="101"/>
      <c r="AZ212" s="123"/>
      <c r="BA212" s="119"/>
      <c r="BB212" s="119"/>
      <c r="BC212" s="119"/>
      <c r="BD212" s="119"/>
      <c r="BE212" s="119"/>
      <c r="BF212" s="119"/>
      <c r="BG212" s="119"/>
      <c r="BH212" s="119"/>
      <c r="BI212" s="122"/>
      <c r="BJ212" s="121"/>
      <c r="BK212" s="121"/>
      <c r="BL212" s="122"/>
      <c r="BM212" s="123"/>
      <c r="BN212" s="106"/>
      <c r="BO212" s="106"/>
      <c r="BP212" s="106"/>
      <c r="BQ212" s="106"/>
      <c r="BR212" s="106"/>
      <c r="BS212" s="106"/>
      <c r="BT212" s="106"/>
      <c r="BU212" s="106"/>
      <c r="BV212" s="106"/>
      <c r="BW212" s="106"/>
      <c r="BX212" s="106"/>
      <c r="BY212" s="106"/>
      <c r="BZ212" s="106"/>
      <c r="CA212" s="106"/>
      <c r="CB212" s="106"/>
      <c r="CC212" s="127" t="str">
        <f>IFERROR(VLOOKUP(Table22[[#This Row],[Gender]],'Lookup Values'!$A$1:$B$5,2,FALSE),"0")</f>
        <v>0</v>
      </c>
      <c r="CD212" s="112"/>
      <c r="CE212" s="127" t="str">
        <f>IFERROR(VLOOKUP(Table22[[#This Row],[Year Group]],'Lookup Values'!$C$1:$D$9,2,FALSE),"0")</f>
        <v>0</v>
      </c>
      <c r="CF212" s="127" t="str">
        <f>IFERROR(VLOOKUP(Table22[[#This Row],[School]],'Lookup Values'!$E$1:$E$22,2,FALSE),"0")</f>
        <v>0</v>
      </c>
      <c r="CG212" s="127" t="str">
        <f>IFERROR(VLOOKUP(Table22[[#This Row],[Attending PRU / AP]],'Lookup Values'!$G$1:$H$3,2,FALSE),"0")</f>
        <v>0</v>
      </c>
      <c r="CH212" s="127" t="str">
        <f>IFERROR(VLOOKUP(Table22[[#This Row],[EHE]],'Lookup Values'!$I$1:$J$3,2,FALSE),"0")</f>
        <v>0</v>
      </c>
      <c r="CI212" s="127" t="str">
        <f>IFERROR(VLOOKUP(Table22[[#This Row],[CME]],'Lookup Values'!$K$1:$L$3,2,FALSE),"0")</f>
        <v>0</v>
      </c>
      <c r="CJ212" s="129" t="str">
        <f>IFERROR(VLOOKUP(Table22[[#This Row],[Ethnicity]],'Ethnicity codes'!$H$1:$J$101,3,FALSE),"")</f>
        <v/>
      </c>
      <c r="CK212" s="127" t="str">
        <f>IFERROR(VLOOKUP(Table35[[#This Row],[Ethnicity2]],'Lookup Values'!$M$1:$N$23,2,FALSE),"0")</f>
        <v>0</v>
      </c>
      <c r="CL212" s="127" t="str">
        <f>IFERROR(VLOOKUP(Table35[[#This Row],[Ethnicity2]],'Lookup Values'!$O$1:$P$3,2,FALSE),"0")</f>
        <v>0</v>
      </c>
      <c r="CM212" s="127" t="str">
        <f>IFERROR(VLOOKUP(Table22[[#This Row],[EAL]],'Lookup Values'!$Q$1:$R$3,2,FALSE),"0")</f>
        <v>0</v>
      </c>
      <c r="CN212" s="127" t="str">
        <f>IFERROR(VLOOKUP(Table22[[#This Row],[SEND]],'Lookup Values'!$S$1:$T$6,2,FALSE),"0")</f>
        <v>0</v>
      </c>
      <c r="CO212" s="127" t="str">
        <f>IFERROR(VLOOKUP(Table22[[#This Row],[Pupil Premium]],'Lookup Values'!$U$1:$V$3,2,FALSE),"0")</f>
        <v>0</v>
      </c>
      <c r="CP212" s="127" t="str">
        <f>IFERROR(VLOOKUP(Table22[[#This Row],[LAC / Care Leaver]],'Lookup Values'!$W$1:$X$3,2,FALSE),"0")</f>
        <v>0</v>
      </c>
      <c r="CQ212" s="127" t="str">
        <f>IFERROR(VLOOKUP(Table22[[#This Row],[CP / CIN]],'Lookup Values'!$Y$1:$Z$3,2,FALSE),"0")</f>
        <v>0</v>
      </c>
      <c r="CR212" s="127" t="str">
        <f>IFERROR(VLOOKUP(Table22[[#This Row],[Early Help Referral]],'Lookup Values'!$Y$1:$Z$3,2,FALSE),"0")</f>
        <v>0</v>
      </c>
      <c r="CS212" s="127" t="str">
        <f>IFERROR(VLOOKUP(Table22[[#This Row],[Social Worker]],'Lookup Values'!$Y$1:$Z$3,2,FALSE),"0")</f>
        <v>0</v>
      </c>
      <c r="CT212" s="127" t="str">
        <f>IFERROR(VLOOKUP(Table22[[#This Row],[Exclusion]],'Lookup Values'!$AE$1:$AF$5,2,FALSE),"0")</f>
        <v>0</v>
      </c>
      <c r="CU212" s="127" t="str">
        <f>IFERROR(VLOOKUP(Table22[[#This Row],[Attendance / Absence (&lt;90% PA / &lt;50% SA)]],'Lookup Values'!$AG$1:$AH$4,2,FALSE),"0")</f>
        <v>0</v>
      </c>
      <c r="CV212" s="127" t="str">
        <f>IFERROR(VLOOKUP(Table22[[#This Row],[Multiple School Moves (3+)]],'Lookup Values'!$AI$1:$AJ$3,2,FALSE),"0")</f>
        <v>0</v>
      </c>
      <c r="CW212" s="127" t="str">
        <f>IFERROR(VLOOKUP(Table22[[#This Row],[Pregnancy]],'Lookup Values'!$AK$1:$AL$3,2,FALSE),"0")</f>
        <v>0</v>
      </c>
      <c r="CX212" s="127" t="str">
        <f>IFERROR(VLOOKUP(Table22[[#This Row],[Young Parent]],'Lookup Values'!$AM$1:$AN$3,2,FALSE),"0")</f>
        <v>0</v>
      </c>
      <c r="CY212" s="127" t="str">
        <f>IFERROR(VLOOKUP(Table22[[#This Row],[Young Carer]],'Lookup Values'!$AO$1:$AP$3,2,FALSE),"0")</f>
        <v>0</v>
      </c>
      <c r="CZ212" s="127" t="str">
        <f>IFERROR(VLOOKUP(Table22[[#This Row],[CAMHS Involvement]],'Lookup Values'!$AQ$1:$AR$3,2,FALSE),"0")</f>
        <v>0</v>
      </c>
      <c r="DA212" s="127" t="str">
        <f>IFERROR(VLOOKUP(Table22[[#This Row],[Health Condition]],'Lookup Values'!$AS$1:$AT$3,2,FALSE),"0")</f>
        <v>0</v>
      </c>
      <c r="DB212" s="127" t="str">
        <f>IFERROR(VLOOKUP(Table22[[#This Row],[Substance Misuse ]],'Lookup Values'!$AU$1:$AV$3,2,FALSE),"0")</f>
        <v>0</v>
      </c>
      <c r="DC212" s="127" t="str">
        <f>IFERROR(VLOOKUP(Table22[[#This Row],[YOT supervision]],'Lookup Values'!$AW$1:$AX$3,2,FALSE),"0")</f>
        <v>0</v>
      </c>
      <c r="DD212" s="127" t="str">
        <f>IFERROR(VLOOKUP(Table22[[#This Row],[Previous YOT supervision]],'Lookup Values'!$AY$1:$AZ$3,2,FALSE),"0")</f>
        <v>0</v>
      </c>
      <c r="DE212" s="127" t="str">
        <f>IFERROR(VLOOKUP(Table22[[#This Row],[Custody]],'Lookup Values'!$BA$1:$BB$3,2,FALSE),"0")</f>
        <v>0</v>
      </c>
      <c r="DF212" s="127" t="str">
        <f>IFERROR(VLOOKUP(Table22[[#This Row],[KS2 Eng &amp; Maths Ability Profile HAP/MAP/LAP]],'Lookup Values'!$BC$1:$BD$4,2,FALSE),"0")</f>
        <v>0</v>
      </c>
      <c r="DG212" s="127" t="str">
        <f>IFERROR(VLOOKUP(Table22[[#This Row],[Intended Post 16 Destination]],'Lookup Values'!$BG$1:$BH$12,2,FALSE),"0")</f>
        <v>0</v>
      </c>
      <c r="DH212" s="127" t="str">
        <f>IFERROR(VLOOKUP(Table22[[#This Row],[Application submitted (Y/N or number of applications)]],'Lookup Values'!$BI$1:$BJ$3,2,FALSE),"0")</f>
        <v>0</v>
      </c>
      <c r="DI212" s="127" t="str">
        <f>IFERROR(VLOOKUP(Table22[[#This Row],[Provider Name]],'Lookup Values'!$BK$1:$BL$3,2,FALSE),"0")</f>
        <v>0</v>
      </c>
      <c r="DJ212" s="112"/>
      <c r="DK212" s="127" t="str">
        <f>IFERROR(VLOOKUP(Table22[[#This Row],[Offer received (Y/N)]],'Lookup Values'!$BM$1:$BN$3,2,FALSE),"0")</f>
        <v>0</v>
      </c>
      <c r="DL212" s="127" t="str">
        <f>IFERROR(VLOOKUP(Table22[[#This Row],[Poor Behaviour / Attitude / Motivation]],'Lookup Values'!$BO$1:$BP$4,2,FALSE),"0")</f>
        <v>0</v>
      </c>
      <c r="DM212" s="127" t="str">
        <f>IFERROR(VLOOKUP(Table22[[#This Row],[Other known risk factors (1)]],'Lookup Values'!$BQ$1:$BR$10,2,FALSE),"0")</f>
        <v>0</v>
      </c>
      <c r="DN212" s="128" t="str">
        <f>IFERROR(VLOOKUP(Table22[[#This Row],[Other known risk factors (2)]],'Lookup Values'!$BQ$1:$BR$10,2,FALSE),"0")</f>
        <v>0</v>
      </c>
      <c r="DO212" s="127">
        <f>SUM(Table35[[#This Row],[Gender Score]:[Other known risk factors (2) Score]])</f>
        <v>0</v>
      </c>
      <c r="DP212" s="131" t="str">
        <f>CONCATENATE(Table22[[#This Row],[Generated RONI]],Table22[[#This Row],[School RONI]])</f>
        <v>Very Low</v>
      </c>
      <c r="DQ212" s="106"/>
      <c r="DR212" s="106"/>
      <c r="DS212" s="106"/>
      <c r="DT212" s="106"/>
      <c r="DU212" s="106"/>
      <c r="DV212" s="106"/>
      <c r="DW212" s="106"/>
      <c r="DX212" s="106"/>
      <c r="DY212" s="106"/>
      <c r="DZ212" s="106"/>
      <c r="EA212" s="106"/>
      <c r="EB212" s="106"/>
      <c r="EC212" s="106"/>
      <c r="ED212" s="106"/>
      <c r="EE212" s="106"/>
      <c r="EF212" s="106"/>
      <c r="EG212" s="106"/>
    </row>
    <row r="213" spans="1:137" ht="13" x14ac:dyDescent="0.3">
      <c r="A213" s="118"/>
      <c r="B213" s="126"/>
      <c r="C213" s="119"/>
      <c r="D213" s="119"/>
      <c r="E213" s="119"/>
      <c r="F213" s="119"/>
      <c r="G213" s="119"/>
      <c r="H213" s="120"/>
      <c r="I213" s="101"/>
      <c r="J213" s="121"/>
      <c r="K213" s="101"/>
      <c r="L213" s="101"/>
      <c r="M213" s="121"/>
      <c r="N213" s="120"/>
      <c r="O213" s="121"/>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3"/>
      <c r="AS213" s="123"/>
      <c r="AT213" s="123"/>
      <c r="AU213" s="139" t="str">
        <f>VLOOKUP(Table35[[#This Row],[Risk Rating Score]],'Lookup Values'!$BS$1:$BT$34,2)</f>
        <v>Very Low</v>
      </c>
      <c r="AV213" s="101"/>
      <c r="AW213" s="139" t="str">
        <f>IFERROR(VLOOKUP(Table35[[#This Row],[RONI Match]],'Lookup Values'!$BU$2:$BV$26,2,FALSE),"")</f>
        <v/>
      </c>
      <c r="AX213" s="124"/>
      <c r="AY213" s="101"/>
      <c r="AZ213" s="123"/>
      <c r="BA213" s="119"/>
      <c r="BB213" s="119"/>
      <c r="BC213" s="119"/>
      <c r="BD213" s="119"/>
      <c r="BE213" s="119"/>
      <c r="BF213" s="119"/>
      <c r="BG213" s="119"/>
      <c r="BH213" s="119"/>
      <c r="BI213" s="122"/>
      <c r="BJ213" s="121"/>
      <c r="BK213" s="121"/>
      <c r="BL213" s="122"/>
      <c r="BM213" s="123"/>
      <c r="BN213" s="106"/>
      <c r="BO213" s="106"/>
      <c r="BP213" s="106"/>
      <c r="BQ213" s="106"/>
      <c r="BR213" s="106"/>
      <c r="BS213" s="106"/>
      <c r="BT213" s="106"/>
      <c r="BU213" s="106"/>
      <c r="BV213" s="106"/>
      <c r="BW213" s="106"/>
      <c r="BX213" s="106"/>
      <c r="BY213" s="106"/>
      <c r="BZ213" s="106"/>
      <c r="CA213" s="106"/>
      <c r="CB213" s="106"/>
      <c r="CC213" s="127" t="str">
        <f>IFERROR(VLOOKUP(Table22[[#This Row],[Gender]],'Lookup Values'!$A$1:$B$5,2,FALSE),"0")</f>
        <v>0</v>
      </c>
      <c r="CD213" s="112"/>
      <c r="CE213" s="127" t="str">
        <f>IFERROR(VLOOKUP(Table22[[#This Row],[Year Group]],'Lookup Values'!$C$1:$D$9,2,FALSE),"0")</f>
        <v>0</v>
      </c>
      <c r="CF213" s="127" t="str">
        <f>IFERROR(VLOOKUP(Table22[[#This Row],[School]],'Lookup Values'!$E$1:$E$22,2,FALSE),"0")</f>
        <v>0</v>
      </c>
      <c r="CG213" s="127" t="str">
        <f>IFERROR(VLOOKUP(Table22[[#This Row],[Attending PRU / AP]],'Lookup Values'!$G$1:$H$3,2,FALSE),"0")</f>
        <v>0</v>
      </c>
      <c r="CH213" s="127" t="str">
        <f>IFERROR(VLOOKUP(Table22[[#This Row],[EHE]],'Lookup Values'!$I$1:$J$3,2,FALSE),"0")</f>
        <v>0</v>
      </c>
      <c r="CI213" s="127" t="str">
        <f>IFERROR(VLOOKUP(Table22[[#This Row],[CME]],'Lookup Values'!$K$1:$L$3,2,FALSE),"0")</f>
        <v>0</v>
      </c>
      <c r="CJ213" s="129" t="str">
        <f>IFERROR(VLOOKUP(Table22[[#This Row],[Ethnicity]],'Ethnicity codes'!$H$1:$J$101,3,FALSE),"")</f>
        <v/>
      </c>
      <c r="CK213" s="127" t="str">
        <f>IFERROR(VLOOKUP(Table35[[#This Row],[Ethnicity2]],'Lookup Values'!$M$1:$N$23,2,FALSE),"0")</f>
        <v>0</v>
      </c>
      <c r="CL213" s="127" t="str">
        <f>IFERROR(VLOOKUP(Table35[[#This Row],[Ethnicity2]],'Lookup Values'!$O$1:$P$3,2,FALSE),"0")</f>
        <v>0</v>
      </c>
      <c r="CM213" s="127" t="str">
        <f>IFERROR(VLOOKUP(Table22[[#This Row],[EAL]],'Lookup Values'!$Q$1:$R$3,2,FALSE),"0")</f>
        <v>0</v>
      </c>
      <c r="CN213" s="127" t="str">
        <f>IFERROR(VLOOKUP(Table22[[#This Row],[SEND]],'Lookup Values'!$S$1:$T$6,2,FALSE),"0")</f>
        <v>0</v>
      </c>
      <c r="CO213" s="127" t="str">
        <f>IFERROR(VLOOKUP(Table22[[#This Row],[Pupil Premium]],'Lookup Values'!$U$1:$V$3,2,FALSE),"0")</f>
        <v>0</v>
      </c>
      <c r="CP213" s="127" t="str">
        <f>IFERROR(VLOOKUP(Table22[[#This Row],[LAC / Care Leaver]],'Lookup Values'!$W$1:$X$3,2,FALSE),"0")</f>
        <v>0</v>
      </c>
      <c r="CQ213" s="127" t="str">
        <f>IFERROR(VLOOKUP(Table22[[#This Row],[CP / CIN]],'Lookup Values'!$Y$1:$Z$3,2,FALSE),"0")</f>
        <v>0</v>
      </c>
      <c r="CR213" s="127" t="str">
        <f>IFERROR(VLOOKUP(Table22[[#This Row],[Early Help Referral]],'Lookup Values'!$Y$1:$Z$3,2,FALSE),"0")</f>
        <v>0</v>
      </c>
      <c r="CS213" s="127" t="str">
        <f>IFERROR(VLOOKUP(Table22[[#This Row],[Social Worker]],'Lookup Values'!$Y$1:$Z$3,2,FALSE),"0")</f>
        <v>0</v>
      </c>
      <c r="CT213" s="127" t="str">
        <f>IFERROR(VLOOKUP(Table22[[#This Row],[Exclusion]],'Lookup Values'!$AE$1:$AF$5,2,FALSE),"0")</f>
        <v>0</v>
      </c>
      <c r="CU213" s="127" t="str">
        <f>IFERROR(VLOOKUP(Table22[[#This Row],[Attendance / Absence (&lt;90% PA / &lt;50% SA)]],'Lookup Values'!$AG$1:$AH$4,2,FALSE),"0")</f>
        <v>0</v>
      </c>
      <c r="CV213" s="127" t="str">
        <f>IFERROR(VLOOKUP(Table22[[#This Row],[Multiple School Moves (3+)]],'Lookup Values'!$AI$1:$AJ$3,2,FALSE),"0")</f>
        <v>0</v>
      </c>
      <c r="CW213" s="127" t="str">
        <f>IFERROR(VLOOKUP(Table22[[#This Row],[Pregnancy]],'Lookup Values'!$AK$1:$AL$3,2,FALSE),"0")</f>
        <v>0</v>
      </c>
      <c r="CX213" s="127" t="str">
        <f>IFERROR(VLOOKUP(Table22[[#This Row],[Young Parent]],'Lookup Values'!$AM$1:$AN$3,2,FALSE),"0")</f>
        <v>0</v>
      </c>
      <c r="CY213" s="127" t="str">
        <f>IFERROR(VLOOKUP(Table22[[#This Row],[Young Carer]],'Lookup Values'!$AO$1:$AP$3,2,FALSE),"0")</f>
        <v>0</v>
      </c>
      <c r="CZ213" s="127" t="str">
        <f>IFERROR(VLOOKUP(Table22[[#This Row],[CAMHS Involvement]],'Lookup Values'!$AQ$1:$AR$3,2,FALSE),"0")</f>
        <v>0</v>
      </c>
      <c r="DA213" s="127" t="str">
        <f>IFERROR(VLOOKUP(Table22[[#This Row],[Health Condition]],'Lookup Values'!$AS$1:$AT$3,2,FALSE),"0")</f>
        <v>0</v>
      </c>
      <c r="DB213" s="127" t="str">
        <f>IFERROR(VLOOKUP(Table22[[#This Row],[Substance Misuse ]],'Lookup Values'!$AU$1:$AV$3,2,FALSE),"0")</f>
        <v>0</v>
      </c>
      <c r="DC213" s="127" t="str">
        <f>IFERROR(VLOOKUP(Table22[[#This Row],[YOT supervision]],'Lookup Values'!$AW$1:$AX$3,2,FALSE),"0")</f>
        <v>0</v>
      </c>
      <c r="DD213" s="127" t="str">
        <f>IFERROR(VLOOKUP(Table22[[#This Row],[Previous YOT supervision]],'Lookup Values'!$AY$1:$AZ$3,2,FALSE),"0")</f>
        <v>0</v>
      </c>
      <c r="DE213" s="127" t="str">
        <f>IFERROR(VLOOKUP(Table22[[#This Row],[Custody]],'Lookup Values'!$BA$1:$BB$3,2,FALSE),"0")</f>
        <v>0</v>
      </c>
      <c r="DF213" s="127" t="str">
        <f>IFERROR(VLOOKUP(Table22[[#This Row],[KS2 Eng &amp; Maths Ability Profile HAP/MAP/LAP]],'Lookup Values'!$BC$1:$BD$4,2,FALSE),"0")</f>
        <v>0</v>
      </c>
      <c r="DG213" s="127" t="str">
        <f>IFERROR(VLOOKUP(Table22[[#This Row],[Intended Post 16 Destination]],'Lookup Values'!$BG$1:$BH$12,2,FALSE),"0")</f>
        <v>0</v>
      </c>
      <c r="DH213" s="127" t="str">
        <f>IFERROR(VLOOKUP(Table22[[#This Row],[Application submitted (Y/N or number of applications)]],'Lookup Values'!$BI$1:$BJ$3,2,FALSE),"0")</f>
        <v>0</v>
      </c>
      <c r="DI213" s="127" t="str">
        <f>IFERROR(VLOOKUP(Table22[[#This Row],[Provider Name]],'Lookup Values'!$BK$1:$BL$3,2,FALSE),"0")</f>
        <v>0</v>
      </c>
      <c r="DJ213" s="112"/>
      <c r="DK213" s="127" t="str">
        <f>IFERROR(VLOOKUP(Table22[[#This Row],[Offer received (Y/N)]],'Lookup Values'!$BM$1:$BN$3,2,FALSE),"0")</f>
        <v>0</v>
      </c>
      <c r="DL213" s="127" t="str">
        <f>IFERROR(VLOOKUP(Table22[[#This Row],[Poor Behaviour / Attitude / Motivation]],'Lookup Values'!$BO$1:$BP$4,2,FALSE),"0")</f>
        <v>0</v>
      </c>
      <c r="DM213" s="127" t="str">
        <f>IFERROR(VLOOKUP(Table22[[#This Row],[Other known risk factors (1)]],'Lookup Values'!$BQ$1:$BR$10,2,FALSE),"0")</f>
        <v>0</v>
      </c>
      <c r="DN213" s="128" t="str">
        <f>IFERROR(VLOOKUP(Table22[[#This Row],[Other known risk factors (2)]],'Lookup Values'!$BQ$1:$BR$10,2,FALSE),"0")</f>
        <v>0</v>
      </c>
      <c r="DO213" s="127">
        <f>SUM(Table35[[#This Row],[Gender Score]:[Other known risk factors (2) Score]])</f>
        <v>0</v>
      </c>
      <c r="DP213" s="131" t="str">
        <f>CONCATENATE(Table22[[#This Row],[Generated RONI]],Table22[[#This Row],[School RONI]])</f>
        <v>Very Low</v>
      </c>
      <c r="DQ213" s="106"/>
      <c r="DR213" s="106"/>
      <c r="DS213" s="106"/>
      <c r="DT213" s="106"/>
      <c r="DU213" s="106"/>
      <c r="DV213" s="106"/>
      <c r="DW213" s="106"/>
      <c r="DX213" s="106"/>
      <c r="DY213" s="106"/>
      <c r="DZ213" s="106"/>
      <c r="EA213" s="106"/>
      <c r="EB213" s="106"/>
      <c r="EC213" s="106"/>
      <c r="ED213" s="106"/>
      <c r="EE213" s="106"/>
      <c r="EF213" s="106"/>
      <c r="EG213" s="106"/>
    </row>
    <row r="214" spans="1:137" ht="13" x14ac:dyDescent="0.3">
      <c r="A214" s="118"/>
      <c r="B214" s="126"/>
      <c r="C214" s="119"/>
      <c r="D214" s="119"/>
      <c r="E214" s="119"/>
      <c r="F214" s="119"/>
      <c r="G214" s="119"/>
      <c r="H214" s="120"/>
      <c r="I214" s="101"/>
      <c r="J214" s="121"/>
      <c r="K214" s="101"/>
      <c r="L214" s="101"/>
      <c r="M214" s="121"/>
      <c r="N214" s="120"/>
      <c r="O214" s="121"/>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3"/>
      <c r="AS214" s="123"/>
      <c r="AT214" s="123"/>
      <c r="AU214" s="139" t="str">
        <f>VLOOKUP(Table35[[#This Row],[Risk Rating Score]],'Lookup Values'!$BS$1:$BT$34,2)</f>
        <v>Very Low</v>
      </c>
      <c r="AV214" s="101"/>
      <c r="AW214" s="139" t="str">
        <f>IFERROR(VLOOKUP(Table35[[#This Row],[RONI Match]],'Lookup Values'!$BU$2:$BV$26,2,FALSE),"")</f>
        <v/>
      </c>
      <c r="AX214" s="124"/>
      <c r="AY214" s="101"/>
      <c r="AZ214" s="123"/>
      <c r="BA214" s="119"/>
      <c r="BB214" s="119"/>
      <c r="BC214" s="119"/>
      <c r="BD214" s="119"/>
      <c r="BE214" s="119"/>
      <c r="BF214" s="119"/>
      <c r="BG214" s="119"/>
      <c r="BH214" s="119"/>
      <c r="BI214" s="122"/>
      <c r="BJ214" s="121"/>
      <c r="BK214" s="121"/>
      <c r="BL214" s="122"/>
      <c r="BM214" s="123"/>
      <c r="BN214" s="106"/>
      <c r="BO214" s="106"/>
      <c r="BP214" s="106"/>
      <c r="BQ214" s="106"/>
      <c r="BR214" s="106"/>
      <c r="BS214" s="106"/>
      <c r="BT214" s="106"/>
      <c r="BU214" s="106"/>
      <c r="BV214" s="106"/>
      <c r="BW214" s="106"/>
      <c r="BX214" s="106"/>
      <c r="BY214" s="106"/>
      <c r="BZ214" s="106"/>
      <c r="CA214" s="106"/>
      <c r="CB214" s="106"/>
      <c r="CC214" s="127" t="str">
        <f>IFERROR(VLOOKUP(Table22[[#This Row],[Gender]],'Lookup Values'!$A$1:$B$5,2,FALSE),"0")</f>
        <v>0</v>
      </c>
      <c r="CD214" s="112"/>
      <c r="CE214" s="127" t="str">
        <f>IFERROR(VLOOKUP(Table22[[#This Row],[Year Group]],'Lookup Values'!$C$1:$D$9,2,FALSE),"0")</f>
        <v>0</v>
      </c>
      <c r="CF214" s="127" t="str">
        <f>IFERROR(VLOOKUP(Table22[[#This Row],[School]],'Lookup Values'!$E$1:$E$22,2,FALSE),"0")</f>
        <v>0</v>
      </c>
      <c r="CG214" s="127" t="str">
        <f>IFERROR(VLOOKUP(Table22[[#This Row],[Attending PRU / AP]],'Lookup Values'!$G$1:$H$3,2,FALSE),"0")</f>
        <v>0</v>
      </c>
      <c r="CH214" s="127" t="str">
        <f>IFERROR(VLOOKUP(Table22[[#This Row],[EHE]],'Lookup Values'!$I$1:$J$3,2,FALSE),"0")</f>
        <v>0</v>
      </c>
      <c r="CI214" s="127" t="str">
        <f>IFERROR(VLOOKUP(Table22[[#This Row],[CME]],'Lookup Values'!$K$1:$L$3,2,FALSE),"0")</f>
        <v>0</v>
      </c>
      <c r="CJ214" s="129" t="str">
        <f>IFERROR(VLOOKUP(Table22[[#This Row],[Ethnicity]],'Ethnicity codes'!$H$1:$J$101,3,FALSE),"")</f>
        <v/>
      </c>
      <c r="CK214" s="127" t="str">
        <f>IFERROR(VLOOKUP(Table35[[#This Row],[Ethnicity2]],'Lookup Values'!$M$1:$N$23,2,FALSE),"0")</f>
        <v>0</v>
      </c>
      <c r="CL214" s="127" t="str">
        <f>IFERROR(VLOOKUP(Table35[[#This Row],[Ethnicity2]],'Lookup Values'!$O$1:$P$3,2,FALSE),"0")</f>
        <v>0</v>
      </c>
      <c r="CM214" s="127" t="str">
        <f>IFERROR(VLOOKUP(Table22[[#This Row],[EAL]],'Lookup Values'!$Q$1:$R$3,2,FALSE),"0")</f>
        <v>0</v>
      </c>
      <c r="CN214" s="127" t="str">
        <f>IFERROR(VLOOKUP(Table22[[#This Row],[SEND]],'Lookup Values'!$S$1:$T$6,2,FALSE),"0")</f>
        <v>0</v>
      </c>
      <c r="CO214" s="127" t="str">
        <f>IFERROR(VLOOKUP(Table22[[#This Row],[Pupil Premium]],'Lookup Values'!$U$1:$V$3,2,FALSE),"0")</f>
        <v>0</v>
      </c>
      <c r="CP214" s="127" t="str">
        <f>IFERROR(VLOOKUP(Table22[[#This Row],[LAC / Care Leaver]],'Lookup Values'!$W$1:$X$3,2,FALSE),"0")</f>
        <v>0</v>
      </c>
      <c r="CQ214" s="127" t="str">
        <f>IFERROR(VLOOKUP(Table22[[#This Row],[CP / CIN]],'Lookup Values'!$Y$1:$Z$3,2,FALSE),"0")</f>
        <v>0</v>
      </c>
      <c r="CR214" s="127" t="str">
        <f>IFERROR(VLOOKUP(Table22[[#This Row],[Early Help Referral]],'Lookup Values'!$Y$1:$Z$3,2,FALSE),"0")</f>
        <v>0</v>
      </c>
      <c r="CS214" s="127" t="str">
        <f>IFERROR(VLOOKUP(Table22[[#This Row],[Social Worker]],'Lookup Values'!$Y$1:$Z$3,2,FALSE),"0")</f>
        <v>0</v>
      </c>
      <c r="CT214" s="127" t="str">
        <f>IFERROR(VLOOKUP(Table22[[#This Row],[Exclusion]],'Lookup Values'!$AE$1:$AF$5,2,FALSE),"0")</f>
        <v>0</v>
      </c>
      <c r="CU214" s="127" t="str">
        <f>IFERROR(VLOOKUP(Table22[[#This Row],[Attendance / Absence (&lt;90% PA / &lt;50% SA)]],'Lookup Values'!$AG$1:$AH$4,2,FALSE),"0")</f>
        <v>0</v>
      </c>
      <c r="CV214" s="127" t="str">
        <f>IFERROR(VLOOKUP(Table22[[#This Row],[Multiple School Moves (3+)]],'Lookup Values'!$AI$1:$AJ$3,2,FALSE),"0")</f>
        <v>0</v>
      </c>
      <c r="CW214" s="127" t="str">
        <f>IFERROR(VLOOKUP(Table22[[#This Row],[Pregnancy]],'Lookup Values'!$AK$1:$AL$3,2,FALSE),"0")</f>
        <v>0</v>
      </c>
      <c r="CX214" s="127" t="str">
        <f>IFERROR(VLOOKUP(Table22[[#This Row],[Young Parent]],'Lookup Values'!$AM$1:$AN$3,2,FALSE),"0")</f>
        <v>0</v>
      </c>
      <c r="CY214" s="127" t="str">
        <f>IFERROR(VLOOKUP(Table22[[#This Row],[Young Carer]],'Lookup Values'!$AO$1:$AP$3,2,FALSE),"0")</f>
        <v>0</v>
      </c>
      <c r="CZ214" s="127" t="str">
        <f>IFERROR(VLOOKUP(Table22[[#This Row],[CAMHS Involvement]],'Lookup Values'!$AQ$1:$AR$3,2,FALSE),"0")</f>
        <v>0</v>
      </c>
      <c r="DA214" s="127" t="str">
        <f>IFERROR(VLOOKUP(Table22[[#This Row],[Health Condition]],'Lookup Values'!$AS$1:$AT$3,2,FALSE),"0")</f>
        <v>0</v>
      </c>
      <c r="DB214" s="127" t="str">
        <f>IFERROR(VLOOKUP(Table22[[#This Row],[Substance Misuse ]],'Lookup Values'!$AU$1:$AV$3,2,FALSE),"0")</f>
        <v>0</v>
      </c>
      <c r="DC214" s="127" t="str">
        <f>IFERROR(VLOOKUP(Table22[[#This Row],[YOT supervision]],'Lookup Values'!$AW$1:$AX$3,2,FALSE),"0")</f>
        <v>0</v>
      </c>
      <c r="DD214" s="127" t="str">
        <f>IFERROR(VLOOKUP(Table22[[#This Row],[Previous YOT supervision]],'Lookup Values'!$AY$1:$AZ$3,2,FALSE),"0")</f>
        <v>0</v>
      </c>
      <c r="DE214" s="127" t="str">
        <f>IFERROR(VLOOKUP(Table22[[#This Row],[Custody]],'Lookup Values'!$BA$1:$BB$3,2,FALSE),"0")</f>
        <v>0</v>
      </c>
      <c r="DF214" s="127" t="str">
        <f>IFERROR(VLOOKUP(Table22[[#This Row],[KS2 Eng &amp; Maths Ability Profile HAP/MAP/LAP]],'Lookup Values'!$BC$1:$BD$4,2,FALSE),"0")</f>
        <v>0</v>
      </c>
      <c r="DG214" s="127" t="str">
        <f>IFERROR(VLOOKUP(Table22[[#This Row],[Intended Post 16 Destination]],'Lookup Values'!$BG$1:$BH$12,2,FALSE),"0")</f>
        <v>0</v>
      </c>
      <c r="DH214" s="127" t="str">
        <f>IFERROR(VLOOKUP(Table22[[#This Row],[Application submitted (Y/N or number of applications)]],'Lookup Values'!$BI$1:$BJ$3,2,FALSE),"0")</f>
        <v>0</v>
      </c>
      <c r="DI214" s="127" t="str">
        <f>IFERROR(VLOOKUP(Table22[[#This Row],[Provider Name]],'Lookup Values'!$BK$1:$BL$3,2,FALSE),"0")</f>
        <v>0</v>
      </c>
      <c r="DJ214" s="112"/>
      <c r="DK214" s="127" t="str">
        <f>IFERROR(VLOOKUP(Table22[[#This Row],[Offer received (Y/N)]],'Lookup Values'!$BM$1:$BN$3,2,FALSE),"0")</f>
        <v>0</v>
      </c>
      <c r="DL214" s="127" t="str">
        <f>IFERROR(VLOOKUP(Table22[[#This Row],[Poor Behaviour / Attitude / Motivation]],'Lookup Values'!$BO$1:$BP$4,2,FALSE),"0")</f>
        <v>0</v>
      </c>
      <c r="DM214" s="127" t="str">
        <f>IFERROR(VLOOKUP(Table22[[#This Row],[Other known risk factors (1)]],'Lookup Values'!$BQ$1:$BR$10,2,FALSE),"0")</f>
        <v>0</v>
      </c>
      <c r="DN214" s="128" t="str">
        <f>IFERROR(VLOOKUP(Table22[[#This Row],[Other known risk factors (2)]],'Lookup Values'!$BQ$1:$BR$10,2,FALSE),"0")</f>
        <v>0</v>
      </c>
      <c r="DO214" s="127">
        <f>SUM(Table35[[#This Row],[Gender Score]:[Other known risk factors (2) Score]])</f>
        <v>0</v>
      </c>
      <c r="DP214" s="131" t="str">
        <f>CONCATENATE(Table22[[#This Row],[Generated RONI]],Table22[[#This Row],[School RONI]])</f>
        <v>Very Low</v>
      </c>
      <c r="DQ214" s="106"/>
      <c r="DR214" s="106"/>
      <c r="DS214" s="106"/>
      <c r="DT214" s="106"/>
      <c r="DU214" s="106"/>
      <c r="DV214" s="106"/>
      <c r="DW214" s="106"/>
      <c r="DX214" s="106"/>
      <c r="DY214" s="106"/>
      <c r="DZ214" s="106"/>
      <c r="EA214" s="106"/>
      <c r="EB214" s="106"/>
      <c r="EC214" s="106"/>
      <c r="ED214" s="106"/>
      <c r="EE214" s="106"/>
      <c r="EF214" s="106"/>
      <c r="EG214" s="106"/>
    </row>
    <row r="215" spans="1:137" ht="13" x14ac:dyDescent="0.3">
      <c r="A215" s="118"/>
      <c r="B215" s="126"/>
      <c r="C215" s="119"/>
      <c r="D215" s="119"/>
      <c r="E215" s="119"/>
      <c r="F215" s="119"/>
      <c r="G215" s="119"/>
      <c r="H215" s="120"/>
      <c r="I215" s="101"/>
      <c r="J215" s="121"/>
      <c r="K215" s="101"/>
      <c r="L215" s="101"/>
      <c r="M215" s="121"/>
      <c r="N215" s="120"/>
      <c r="O215" s="121"/>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3"/>
      <c r="AS215" s="123"/>
      <c r="AT215" s="123"/>
      <c r="AU215" s="139" t="str">
        <f>VLOOKUP(Table35[[#This Row],[Risk Rating Score]],'Lookup Values'!$BS$1:$BT$34,2)</f>
        <v>Very Low</v>
      </c>
      <c r="AV215" s="101"/>
      <c r="AW215" s="139" t="str">
        <f>IFERROR(VLOOKUP(Table35[[#This Row],[RONI Match]],'Lookup Values'!$BU$2:$BV$26,2,FALSE),"")</f>
        <v/>
      </c>
      <c r="AX215" s="124"/>
      <c r="AY215" s="101"/>
      <c r="AZ215" s="123"/>
      <c r="BA215" s="119"/>
      <c r="BB215" s="119"/>
      <c r="BC215" s="119"/>
      <c r="BD215" s="119"/>
      <c r="BE215" s="119"/>
      <c r="BF215" s="119"/>
      <c r="BG215" s="119"/>
      <c r="BH215" s="119"/>
      <c r="BI215" s="122"/>
      <c r="BJ215" s="121"/>
      <c r="BK215" s="121"/>
      <c r="BL215" s="122"/>
      <c r="BM215" s="123"/>
      <c r="BN215" s="106"/>
      <c r="BO215" s="106"/>
      <c r="BP215" s="106"/>
      <c r="BQ215" s="106"/>
      <c r="BR215" s="106"/>
      <c r="BS215" s="106"/>
      <c r="BT215" s="106"/>
      <c r="BU215" s="106"/>
      <c r="BV215" s="106"/>
      <c r="BW215" s="106"/>
      <c r="BX215" s="106"/>
      <c r="BY215" s="106"/>
      <c r="BZ215" s="106"/>
      <c r="CA215" s="106"/>
      <c r="CB215" s="106"/>
      <c r="CC215" s="127" t="str">
        <f>IFERROR(VLOOKUP(Table22[[#This Row],[Gender]],'Lookup Values'!$A$1:$B$5,2,FALSE),"0")</f>
        <v>0</v>
      </c>
      <c r="CD215" s="112"/>
      <c r="CE215" s="127" t="str">
        <f>IFERROR(VLOOKUP(Table22[[#This Row],[Year Group]],'Lookup Values'!$C$1:$D$9,2,FALSE),"0")</f>
        <v>0</v>
      </c>
      <c r="CF215" s="127" t="str">
        <f>IFERROR(VLOOKUP(Table22[[#This Row],[School]],'Lookup Values'!$E$1:$E$22,2,FALSE),"0")</f>
        <v>0</v>
      </c>
      <c r="CG215" s="127" t="str">
        <f>IFERROR(VLOOKUP(Table22[[#This Row],[Attending PRU / AP]],'Lookup Values'!$G$1:$H$3,2,FALSE),"0")</f>
        <v>0</v>
      </c>
      <c r="CH215" s="127" t="str">
        <f>IFERROR(VLOOKUP(Table22[[#This Row],[EHE]],'Lookup Values'!$I$1:$J$3,2,FALSE),"0")</f>
        <v>0</v>
      </c>
      <c r="CI215" s="127" t="str">
        <f>IFERROR(VLOOKUP(Table22[[#This Row],[CME]],'Lookup Values'!$K$1:$L$3,2,FALSE),"0")</f>
        <v>0</v>
      </c>
      <c r="CJ215" s="129" t="str">
        <f>IFERROR(VLOOKUP(Table22[[#This Row],[Ethnicity]],'Ethnicity codes'!$H$1:$J$101,3,FALSE),"")</f>
        <v/>
      </c>
      <c r="CK215" s="127" t="str">
        <f>IFERROR(VLOOKUP(Table35[[#This Row],[Ethnicity2]],'Lookup Values'!$M$1:$N$23,2,FALSE),"0")</f>
        <v>0</v>
      </c>
      <c r="CL215" s="127" t="str">
        <f>IFERROR(VLOOKUP(Table35[[#This Row],[Ethnicity2]],'Lookup Values'!$O$1:$P$3,2,FALSE),"0")</f>
        <v>0</v>
      </c>
      <c r="CM215" s="127" t="str">
        <f>IFERROR(VLOOKUP(Table22[[#This Row],[EAL]],'Lookup Values'!$Q$1:$R$3,2,FALSE),"0")</f>
        <v>0</v>
      </c>
      <c r="CN215" s="127" t="str">
        <f>IFERROR(VLOOKUP(Table22[[#This Row],[SEND]],'Lookup Values'!$S$1:$T$6,2,FALSE),"0")</f>
        <v>0</v>
      </c>
      <c r="CO215" s="127" t="str">
        <f>IFERROR(VLOOKUP(Table22[[#This Row],[Pupil Premium]],'Lookup Values'!$U$1:$V$3,2,FALSE),"0")</f>
        <v>0</v>
      </c>
      <c r="CP215" s="127" t="str">
        <f>IFERROR(VLOOKUP(Table22[[#This Row],[LAC / Care Leaver]],'Lookup Values'!$W$1:$X$3,2,FALSE),"0")</f>
        <v>0</v>
      </c>
      <c r="CQ215" s="127" t="str">
        <f>IFERROR(VLOOKUP(Table22[[#This Row],[CP / CIN]],'Lookup Values'!$Y$1:$Z$3,2,FALSE),"0")</f>
        <v>0</v>
      </c>
      <c r="CR215" s="127" t="str">
        <f>IFERROR(VLOOKUP(Table22[[#This Row],[Early Help Referral]],'Lookup Values'!$Y$1:$Z$3,2,FALSE),"0")</f>
        <v>0</v>
      </c>
      <c r="CS215" s="127" t="str">
        <f>IFERROR(VLOOKUP(Table22[[#This Row],[Social Worker]],'Lookup Values'!$Y$1:$Z$3,2,FALSE),"0")</f>
        <v>0</v>
      </c>
      <c r="CT215" s="127" t="str">
        <f>IFERROR(VLOOKUP(Table22[[#This Row],[Exclusion]],'Lookup Values'!$AE$1:$AF$5,2,FALSE),"0")</f>
        <v>0</v>
      </c>
      <c r="CU215" s="127" t="str">
        <f>IFERROR(VLOOKUP(Table22[[#This Row],[Attendance / Absence (&lt;90% PA / &lt;50% SA)]],'Lookup Values'!$AG$1:$AH$4,2,FALSE),"0")</f>
        <v>0</v>
      </c>
      <c r="CV215" s="127" t="str">
        <f>IFERROR(VLOOKUP(Table22[[#This Row],[Multiple School Moves (3+)]],'Lookup Values'!$AI$1:$AJ$3,2,FALSE),"0")</f>
        <v>0</v>
      </c>
      <c r="CW215" s="127" t="str">
        <f>IFERROR(VLOOKUP(Table22[[#This Row],[Pregnancy]],'Lookup Values'!$AK$1:$AL$3,2,FALSE),"0")</f>
        <v>0</v>
      </c>
      <c r="CX215" s="127" t="str">
        <f>IFERROR(VLOOKUP(Table22[[#This Row],[Young Parent]],'Lookup Values'!$AM$1:$AN$3,2,FALSE),"0")</f>
        <v>0</v>
      </c>
      <c r="CY215" s="127" t="str">
        <f>IFERROR(VLOOKUP(Table22[[#This Row],[Young Carer]],'Lookup Values'!$AO$1:$AP$3,2,FALSE),"0")</f>
        <v>0</v>
      </c>
      <c r="CZ215" s="127" t="str">
        <f>IFERROR(VLOOKUP(Table22[[#This Row],[CAMHS Involvement]],'Lookup Values'!$AQ$1:$AR$3,2,FALSE),"0")</f>
        <v>0</v>
      </c>
      <c r="DA215" s="127" t="str">
        <f>IFERROR(VLOOKUP(Table22[[#This Row],[Health Condition]],'Lookup Values'!$AS$1:$AT$3,2,FALSE),"0")</f>
        <v>0</v>
      </c>
      <c r="DB215" s="127" t="str">
        <f>IFERROR(VLOOKUP(Table22[[#This Row],[Substance Misuse ]],'Lookup Values'!$AU$1:$AV$3,2,FALSE),"0")</f>
        <v>0</v>
      </c>
      <c r="DC215" s="127" t="str">
        <f>IFERROR(VLOOKUP(Table22[[#This Row],[YOT supervision]],'Lookup Values'!$AW$1:$AX$3,2,FALSE),"0")</f>
        <v>0</v>
      </c>
      <c r="DD215" s="127" t="str">
        <f>IFERROR(VLOOKUP(Table22[[#This Row],[Previous YOT supervision]],'Lookup Values'!$AY$1:$AZ$3,2,FALSE),"0")</f>
        <v>0</v>
      </c>
      <c r="DE215" s="127" t="str">
        <f>IFERROR(VLOOKUP(Table22[[#This Row],[Custody]],'Lookup Values'!$BA$1:$BB$3,2,FALSE),"0")</f>
        <v>0</v>
      </c>
      <c r="DF215" s="127" t="str">
        <f>IFERROR(VLOOKUP(Table22[[#This Row],[KS2 Eng &amp; Maths Ability Profile HAP/MAP/LAP]],'Lookup Values'!$BC$1:$BD$4,2,FALSE),"0")</f>
        <v>0</v>
      </c>
      <c r="DG215" s="127" t="str">
        <f>IFERROR(VLOOKUP(Table22[[#This Row],[Intended Post 16 Destination]],'Lookup Values'!$BG$1:$BH$12,2,FALSE),"0")</f>
        <v>0</v>
      </c>
      <c r="DH215" s="127" t="str">
        <f>IFERROR(VLOOKUP(Table22[[#This Row],[Application submitted (Y/N or number of applications)]],'Lookup Values'!$BI$1:$BJ$3,2,FALSE),"0")</f>
        <v>0</v>
      </c>
      <c r="DI215" s="127" t="str">
        <f>IFERROR(VLOOKUP(Table22[[#This Row],[Provider Name]],'Lookup Values'!$BK$1:$BL$3,2,FALSE),"0")</f>
        <v>0</v>
      </c>
      <c r="DJ215" s="112"/>
      <c r="DK215" s="127" t="str">
        <f>IFERROR(VLOOKUP(Table22[[#This Row],[Offer received (Y/N)]],'Lookup Values'!$BM$1:$BN$3,2,FALSE),"0")</f>
        <v>0</v>
      </c>
      <c r="DL215" s="127" t="str">
        <f>IFERROR(VLOOKUP(Table22[[#This Row],[Poor Behaviour / Attitude / Motivation]],'Lookup Values'!$BO$1:$BP$4,2,FALSE),"0")</f>
        <v>0</v>
      </c>
      <c r="DM215" s="127" t="str">
        <f>IFERROR(VLOOKUP(Table22[[#This Row],[Other known risk factors (1)]],'Lookup Values'!$BQ$1:$BR$10,2,FALSE),"0")</f>
        <v>0</v>
      </c>
      <c r="DN215" s="128" t="str">
        <f>IFERROR(VLOOKUP(Table22[[#This Row],[Other known risk factors (2)]],'Lookup Values'!$BQ$1:$BR$10,2,FALSE),"0")</f>
        <v>0</v>
      </c>
      <c r="DO215" s="127">
        <f>SUM(Table35[[#This Row],[Gender Score]:[Other known risk factors (2) Score]])</f>
        <v>0</v>
      </c>
      <c r="DP215" s="131" t="str">
        <f>CONCATENATE(Table22[[#This Row],[Generated RONI]],Table22[[#This Row],[School RONI]])</f>
        <v>Very Low</v>
      </c>
      <c r="DQ215" s="106"/>
      <c r="DR215" s="106"/>
      <c r="DS215" s="106"/>
      <c r="DT215" s="106"/>
      <c r="DU215" s="106"/>
      <c r="DV215" s="106"/>
      <c r="DW215" s="106"/>
      <c r="DX215" s="106"/>
      <c r="DY215" s="106"/>
      <c r="DZ215" s="106"/>
      <c r="EA215" s="106"/>
      <c r="EB215" s="106"/>
      <c r="EC215" s="106"/>
      <c r="ED215" s="106"/>
      <c r="EE215" s="106"/>
      <c r="EF215" s="106"/>
      <c r="EG215" s="106"/>
    </row>
    <row r="216" spans="1:137" ht="13" x14ac:dyDescent="0.3">
      <c r="A216" s="118"/>
      <c r="B216" s="126"/>
      <c r="C216" s="119"/>
      <c r="D216" s="119"/>
      <c r="E216" s="119"/>
      <c r="F216" s="119"/>
      <c r="G216" s="119"/>
      <c r="H216" s="120"/>
      <c r="I216" s="101"/>
      <c r="J216" s="121"/>
      <c r="K216" s="101"/>
      <c r="L216" s="101"/>
      <c r="M216" s="121"/>
      <c r="N216" s="120"/>
      <c r="O216" s="121"/>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3"/>
      <c r="AS216" s="123"/>
      <c r="AT216" s="123"/>
      <c r="AU216" s="139" t="str">
        <f>VLOOKUP(Table35[[#This Row],[Risk Rating Score]],'Lookup Values'!$BS$1:$BT$34,2)</f>
        <v>Very Low</v>
      </c>
      <c r="AV216" s="101"/>
      <c r="AW216" s="139" t="str">
        <f>IFERROR(VLOOKUP(Table35[[#This Row],[RONI Match]],'Lookup Values'!$BU$2:$BV$26,2,FALSE),"")</f>
        <v/>
      </c>
      <c r="AX216" s="124"/>
      <c r="AY216" s="101"/>
      <c r="AZ216" s="123"/>
      <c r="BA216" s="119"/>
      <c r="BB216" s="119"/>
      <c r="BC216" s="119"/>
      <c r="BD216" s="119"/>
      <c r="BE216" s="119"/>
      <c r="BF216" s="119"/>
      <c r="BG216" s="119"/>
      <c r="BH216" s="119"/>
      <c r="BI216" s="122"/>
      <c r="BJ216" s="121"/>
      <c r="BK216" s="121"/>
      <c r="BL216" s="122"/>
      <c r="BM216" s="123"/>
      <c r="BN216" s="106"/>
      <c r="BO216" s="106"/>
      <c r="BP216" s="106"/>
      <c r="BQ216" s="106"/>
      <c r="BR216" s="106"/>
      <c r="BS216" s="106"/>
      <c r="BT216" s="106"/>
      <c r="BU216" s="106"/>
      <c r="BV216" s="106"/>
      <c r="BW216" s="106"/>
      <c r="BX216" s="106"/>
      <c r="BY216" s="106"/>
      <c r="BZ216" s="106"/>
      <c r="CA216" s="106"/>
      <c r="CB216" s="106"/>
      <c r="CC216" s="127" t="str">
        <f>IFERROR(VLOOKUP(Table22[[#This Row],[Gender]],'Lookup Values'!$A$1:$B$5,2,FALSE),"0")</f>
        <v>0</v>
      </c>
      <c r="CD216" s="112"/>
      <c r="CE216" s="127" t="str">
        <f>IFERROR(VLOOKUP(Table22[[#This Row],[Year Group]],'Lookup Values'!$C$1:$D$9,2,FALSE),"0")</f>
        <v>0</v>
      </c>
      <c r="CF216" s="127" t="str">
        <f>IFERROR(VLOOKUP(Table22[[#This Row],[School]],'Lookup Values'!$E$1:$E$22,2,FALSE),"0")</f>
        <v>0</v>
      </c>
      <c r="CG216" s="127" t="str">
        <f>IFERROR(VLOOKUP(Table22[[#This Row],[Attending PRU / AP]],'Lookup Values'!$G$1:$H$3,2,FALSE),"0")</f>
        <v>0</v>
      </c>
      <c r="CH216" s="127" t="str">
        <f>IFERROR(VLOOKUP(Table22[[#This Row],[EHE]],'Lookup Values'!$I$1:$J$3,2,FALSE),"0")</f>
        <v>0</v>
      </c>
      <c r="CI216" s="127" t="str">
        <f>IFERROR(VLOOKUP(Table22[[#This Row],[CME]],'Lookup Values'!$K$1:$L$3,2,FALSE),"0")</f>
        <v>0</v>
      </c>
      <c r="CJ216" s="129" t="str">
        <f>IFERROR(VLOOKUP(Table22[[#This Row],[Ethnicity]],'Ethnicity codes'!$H$1:$J$101,3,FALSE),"")</f>
        <v/>
      </c>
      <c r="CK216" s="127" t="str">
        <f>IFERROR(VLOOKUP(Table35[[#This Row],[Ethnicity2]],'Lookup Values'!$M$1:$N$23,2,FALSE),"0")</f>
        <v>0</v>
      </c>
      <c r="CL216" s="127" t="str">
        <f>IFERROR(VLOOKUP(Table35[[#This Row],[Ethnicity2]],'Lookup Values'!$O$1:$P$3,2,FALSE),"0")</f>
        <v>0</v>
      </c>
      <c r="CM216" s="127" t="str">
        <f>IFERROR(VLOOKUP(Table22[[#This Row],[EAL]],'Lookup Values'!$Q$1:$R$3,2,FALSE),"0")</f>
        <v>0</v>
      </c>
      <c r="CN216" s="127" t="str">
        <f>IFERROR(VLOOKUP(Table22[[#This Row],[SEND]],'Lookup Values'!$S$1:$T$6,2,FALSE),"0")</f>
        <v>0</v>
      </c>
      <c r="CO216" s="127" t="str">
        <f>IFERROR(VLOOKUP(Table22[[#This Row],[Pupil Premium]],'Lookup Values'!$U$1:$V$3,2,FALSE),"0")</f>
        <v>0</v>
      </c>
      <c r="CP216" s="127" t="str">
        <f>IFERROR(VLOOKUP(Table22[[#This Row],[LAC / Care Leaver]],'Lookup Values'!$W$1:$X$3,2,FALSE),"0")</f>
        <v>0</v>
      </c>
      <c r="CQ216" s="127" t="str">
        <f>IFERROR(VLOOKUP(Table22[[#This Row],[CP / CIN]],'Lookup Values'!$Y$1:$Z$3,2,FALSE),"0")</f>
        <v>0</v>
      </c>
      <c r="CR216" s="127" t="str">
        <f>IFERROR(VLOOKUP(Table22[[#This Row],[Early Help Referral]],'Lookup Values'!$Y$1:$Z$3,2,FALSE),"0")</f>
        <v>0</v>
      </c>
      <c r="CS216" s="127" t="str">
        <f>IFERROR(VLOOKUP(Table22[[#This Row],[Social Worker]],'Lookup Values'!$Y$1:$Z$3,2,FALSE),"0")</f>
        <v>0</v>
      </c>
      <c r="CT216" s="127" t="str">
        <f>IFERROR(VLOOKUP(Table22[[#This Row],[Exclusion]],'Lookup Values'!$AE$1:$AF$5,2,FALSE),"0")</f>
        <v>0</v>
      </c>
      <c r="CU216" s="127" t="str">
        <f>IFERROR(VLOOKUP(Table22[[#This Row],[Attendance / Absence (&lt;90% PA / &lt;50% SA)]],'Lookup Values'!$AG$1:$AH$4,2,FALSE),"0")</f>
        <v>0</v>
      </c>
      <c r="CV216" s="127" t="str">
        <f>IFERROR(VLOOKUP(Table22[[#This Row],[Multiple School Moves (3+)]],'Lookup Values'!$AI$1:$AJ$3,2,FALSE),"0")</f>
        <v>0</v>
      </c>
      <c r="CW216" s="127" t="str">
        <f>IFERROR(VLOOKUP(Table22[[#This Row],[Pregnancy]],'Lookup Values'!$AK$1:$AL$3,2,FALSE),"0")</f>
        <v>0</v>
      </c>
      <c r="CX216" s="127" t="str">
        <f>IFERROR(VLOOKUP(Table22[[#This Row],[Young Parent]],'Lookup Values'!$AM$1:$AN$3,2,FALSE),"0")</f>
        <v>0</v>
      </c>
      <c r="CY216" s="127" t="str">
        <f>IFERROR(VLOOKUP(Table22[[#This Row],[Young Carer]],'Lookup Values'!$AO$1:$AP$3,2,FALSE),"0")</f>
        <v>0</v>
      </c>
      <c r="CZ216" s="127" t="str">
        <f>IFERROR(VLOOKUP(Table22[[#This Row],[CAMHS Involvement]],'Lookup Values'!$AQ$1:$AR$3,2,FALSE),"0")</f>
        <v>0</v>
      </c>
      <c r="DA216" s="127" t="str">
        <f>IFERROR(VLOOKUP(Table22[[#This Row],[Health Condition]],'Lookup Values'!$AS$1:$AT$3,2,FALSE),"0")</f>
        <v>0</v>
      </c>
      <c r="DB216" s="127" t="str">
        <f>IFERROR(VLOOKUP(Table22[[#This Row],[Substance Misuse ]],'Lookup Values'!$AU$1:$AV$3,2,FALSE),"0")</f>
        <v>0</v>
      </c>
      <c r="DC216" s="127" t="str">
        <f>IFERROR(VLOOKUP(Table22[[#This Row],[YOT supervision]],'Lookup Values'!$AW$1:$AX$3,2,FALSE),"0")</f>
        <v>0</v>
      </c>
      <c r="DD216" s="127" t="str">
        <f>IFERROR(VLOOKUP(Table22[[#This Row],[Previous YOT supervision]],'Lookup Values'!$AY$1:$AZ$3,2,FALSE),"0")</f>
        <v>0</v>
      </c>
      <c r="DE216" s="127" t="str">
        <f>IFERROR(VLOOKUP(Table22[[#This Row],[Custody]],'Lookup Values'!$BA$1:$BB$3,2,FALSE),"0")</f>
        <v>0</v>
      </c>
      <c r="DF216" s="127" t="str">
        <f>IFERROR(VLOOKUP(Table22[[#This Row],[KS2 Eng &amp; Maths Ability Profile HAP/MAP/LAP]],'Lookup Values'!$BC$1:$BD$4,2,FALSE),"0")</f>
        <v>0</v>
      </c>
      <c r="DG216" s="127" t="str">
        <f>IFERROR(VLOOKUP(Table22[[#This Row],[Intended Post 16 Destination]],'Lookup Values'!$BG$1:$BH$12,2,FALSE),"0")</f>
        <v>0</v>
      </c>
      <c r="DH216" s="127" t="str">
        <f>IFERROR(VLOOKUP(Table22[[#This Row],[Application submitted (Y/N or number of applications)]],'Lookup Values'!$BI$1:$BJ$3,2,FALSE),"0")</f>
        <v>0</v>
      </c>
      <c r="DI216" s="127" t="str">
        <f>IFERROR(VLOOKUP(Table22[[#This Row],[Provider Name]],'Lookup Values'!$BK$1:$BL$3,2,FALSE),"0")</f>
        <v>0</v>
      </c>
      <c r="DJ216" s="112"/>
      <c r="DK216" s="127" t="str">
        <f>IFERROR(VLOOKUP(Table22[[#This Row],[Offer received (Y/N)]],'Lookup Values'!$BM$1:$BN$3,2,FALSE),"0")</f>
        <v>0</v>
      </c>
      <c r="DL216" s="127" t="str">
        <f>IFERROR(VLOOKUP(Table22[[#This Row],[Poor Behaviour / Attitude / Motivation]],'Lookup Values'!$BO$1:$BP$4,2,FALSE),"0")</f>
        <v>0</v>
      </c>
      <c r="DM216" s="127" t="str">
        <f>IFERROR(VLOOKUP(Table22[[#This Row],[Other known risk factors (1)]],'Lookup Values'!$BQ$1:$BR$10,2,FALSE),"0")</f>
        <v>0</v>
      </c>
      <c r="DN216" s="128" t="str">
        <f>IFERROR(VLOOKUP(Table22[[#This Row],[Other known risk factors (2)]],'Lookup Values'!$BQ$1:$BR$10,2,FALSE),"0")</f>
        <v>0</v>
      </c>
      <c r="DO216" s="127">
        <f>SUM(Table35[[#This Row],[Gender Score]:[Other known risk factors (2) Score]])</f>
        <v>0</v>
      </c>
      <c r="DP216" s="131" t="str">
        <f>CONCATENATE(Table22[[#This Row],[Generated RONI]],Table22[[#This Row],[School RONI]])</f>
        <v>Very Low</v>
      </c>
      <c r="DQ216" s="106"/>
      <c r="DR216" s="106"/>
      <c r="DS216" s="106"/>
      <c r="DT216" s="106"/>
      <c r="DU216" s="106"/>
      <c r="DV216" s="106"/>
      <c r="DW216" s="106"/>
      <c r="DX216" s="106"/>
      <c r="DY216" s="106"/>
      <c r="DZ216" s="106"/>
      <c r="EA216" s="106"/>
      <c r="EB216" s="106"/>
      <c r="EC216" s="106"/>
      <c r="ED216" s="106"/>
      <c r="EE216" s="106"/>
      <c r="EF216" s="106"/>
      <c r="EG216" s="106"/>
    </row>
    <row r="217" spans="1:137" ht="13" x14ac:dyDescent="0.3">
      <c r="A217" s="118"/>
      <c r="B217" s="126"/>
      <c r="C217" s="119"/>
      <c r="D217" s="119"/>
      <c r="E217" s="119"/>
      <c r="F217" s="119"/>
      <c r="G217" s="119"/>
      <c r="H217" s="120"/>
      <c r="I217" s="101"/>
      <c r="J217" s="121"/>
      <c r="K217" s="101"/>
      <c r="L217" s="101"/>
      <c r="M217" s="121"/>
      <c r="N217" s="120"/>
      <c r="O217" s="121"/>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3"/>
      <c r="AS217" s="123"/>
      <c r="AT217" s="123"/>
      <c r="AU217" s="139" t="str">
        <f>VLOOKUP(Table35[[#This Row],[Risk Rating Score]],'Lookup Values'!$BS$1:$BT$34,2)</f>
        <v>Very Low</v>
      </c>
      <c r="AV217" s="101"/>
      <c r="AW217" s="139" t="str">
        <f>IFERROR(VLOOKUP(Table35[[#This Row],[RONI Match]],'Lookup Values'!$BU$2:$BV$26,2,FALSE),"")</f>
        <v/>
      </c>
      <c r="AX217" s="124"/>
      <c r="AY217" s="101"/>
      <c r="AZ217" s="123"/>
      <c r="BA217" s="119"/>
      <c r="BB217" s="119"/>
      <c r="BC217" s="119"/>
      <c r="BD217" s="119"/>
      <c r="BE217" s="119"/>
      <c r="BF217" s="119"/>
      <c r="BG217" s="119"/>
      <c r="BH217" s="119"/>
      <c r="BI217" s="122"/>
      <c r="BJ217" s="121"/>
      <c r="BK217" s="121"/>
      <c r="BL217" s="122"/>
      <c r="BM217" s="123"/>
      <c r="BN217" s="106"/>
      <c r="BO217" s="106"/>
      <c r="BP217" s="106"/>
      <c r="BQ217" s="106"/>
      <c r="BR217" s="106"/>
      <c r="BS217" s="106"/>
      <c r="BT217" s="106"/>
      <c r="BU217" s="106"/>
      <c r="BV217" s="106"/>
      <c r="BW217" s="106"/>
      <c r="BX217" s="106"/>
      <c r="BY217" s="106"/>
      <c r="BZ217" s="106"/>
      <c r="CA217" s="106"/>
      <c r="CB217" s="106"/>
      <c r="CC217" s="127" t="str">
        <f>IFERROR(VLOOKUP(Table22[[#This Row],[Gender]],'Lookup Values'!$A$1:$B$5,2,FALSE),"0")</f>
        <v>0</v>
      </c>
      <c r="CD217" s="112"/>
      <c r="CE217" s="127" t="str">
        <f>IFERROR(VLOOKUP(Table22[[#This Row],[Year Group]],'Lookup Values'!$C$1:$D$9,2,FALSE),"0")</f>
        <v>0</v>
      </c>
      <c r="CF217" s="127" t="str">
        <f>IFERROR(VLOOKUP(Table22[[#This Row],[School]],'Lookup Values'!$E$1:$E$22,2,FALSE),"0")</f>
        <v>0</v>
      </c>
      <c r="CG217" s="127" t="str">
        <f>IFERROR(VLOOKUP(Table22[[#This Row],[Attending PRU / AP]],'Lookup Values'!$G$1:$H$3,2,FALSE),"0")</f>
        <v>0</v>
      </c>
      <c r="CH217" s="127" t="str">
        <f>IFERROR(VLOOKUP(Table22[[#This Row],[EHE]],'Lookup Values'!$I$1:$J$3,2,FALSE),"0")</f>
        <v>0</v>
      </c>
      <c r="CI217" s="127" t="str">
        <f>IFERROR(VLOOKUP(Table22[[#This Row],[CME]],'Lookup Values'!$K$1:$L$3,2,FALSE),"0")</f>
        <v>0</v>
      </c>
      <c r="CJ217" s="129" t="str">
        <f>IFERROR(VLOOKUP(Table22[[#This Row],[Ethnicity]],'Ethnicity codes'!$H$1:$J$101,3,FALSE),"")</f>
        <v/>
      </c>
      <c r="CK217" s="127" t="str">
        <f>IFERROR(VLOOKUP(Table35[[#This Row],[Ethnicity2]],'Lookup Values'!$M$1:$N$23,2,FALSE),"0")</f>
        <v>0</v>
      </c>
      <c r="CL217" s="127" t="str">
        <f>IFERROR(VLOOKUP(Table35[[#This Row],[Ethnicity2]],'Lookup Values'!$O$1:$P$3,2,FALSE),"0")</f>
        <v>0</v>
      </c>
      <c r="CM217" s="127" t="str">
        <f>IFERROR(VLOOKUP(Table22[[#This Row],[EAL]],'Lookup Values'!$Q$1:$R$3,2,FALSE),"0")</f>
        <v>0</v>
      </c>
      <c r="CN217" s="127" t="str">
        <f>IFERROR(VLOOKUP(Table22[[#This Row],[SEND]],'Lookup Values'!$S$1:$T$6,2,FALSE),"0")</f>
        <v>0</v>
      </c>
      <c r="CO217" s="127" t="str">
        <f>IFERROR(VLOOKUP(Table22[[#This Row],[Pupil Premium]],'Lookup Values'!$U$1:$V$3,2,FALSE),"0")</f>
        <v>0</v>
      </c>
      <c r="CP217" s="127" t="str">
        <f>IFERROR(VLOOKUP(Table22[[#This Row],[LAC / Care Leaver]],'Lookup Values'!$W$1:$X$3,2,FALSE),"0")</f>
        <v>0</v>
      </c>
      <c r="CQ217" s="127" t="str">
        <f>IFERROR(VLOOKUP(Table22[[#This Row],[CP / CIN]],'Lookup Values'!$Y$1:$Z$3,2,FALSE),"0")</f>
        <v>0</v>
      </c>
      <c r="CR217" s="127" t="str">
        <f>IFERROR(VLOOKUP(Table22[[#This Row],[Early Help Referral]],'Lookup Values'!$Y$1:$Z$3,2,FALSE),"0")</f>
        <v>0</v>
      </c>
      <c r="CS217" s="127" t="str">
        <f>IFERROR(VLOOKUP(Table22[[#This Row],[Social Worker]],'Lookup Values'!$Y$1:$Z$3,2,FALSE),"0")</f>
        <v>0</v>
      </c>
      <c r="CT217" s="127" t="str">
        <f>IFERROR(VLOOKUP(Table22[[#This Row],[Exclusion]],'Lookup Values'!$AE$1:$AF$5,2,FALSE),"0")</f>
        <v>0</v>
      </c>
      <c r="CU217" s="127" t="str">
        <f>IFERROR(VLOOKUP(Table22[[#This Row],[Attendance / Absence (&lt;90% PA / &lt;50% SA)]],'Lookup Values'!$AG$1:$AH$4,2,FALSE),"0")</f>
        <v>0</v>
      </c>
      <c r="CV217" s="127" t="str">
        <f>IFERROR(VLOOKUP(Table22[[#This Row],[Multiple School Moves (3+)]],'Lookup Values'!$AI$1:$AJ$3,2,FALSE),"0")</f>
        <v>0</v>
      </c>
      <c r="CW217" s="127" t="str">
        <f>IFERROR(VLOOKUP(Table22[[#This Row],[Pregnancy]],'Lookup Values'!$AK$1:$AL$3,2,FALSE),"0")</f>
        <v>0</v>
      </c>
      <c r="CX217" s="127" t="str">
        <f>IFERROR(VLOOKUP(Table22[[#This Row],[Young Parent]],'Lookup Values'!$AM$1:$AN$3,2,FALSE),"0")</f>
        <v>0</v>
      </c>
      <c r="CY217" s="127" t="str">
        <f>IFERROR(VLOOKUP(Table22[[#This Row],[Young Carer]],'Lookup Values'!$AO$1:$AP$3,2,FALSE),"0")</f>
        <v>0</v>
      </c>
      <c r="CZ217" s="127" t="str">
        <f>IFERROR(VLOOKUP(Table22[[#This Row],[CAMHS Involvement]],'Lookup Values'!$AQ$1:$AR$3,2,FALSE),"0")</f>
        <v>0</v>
      </c>
      <c r="DA217" s="127" t="str">
        <f>IFERROR(VLOOKUP(Table22[[#This Row],[Health Condition]],'Lookup Values'!$AS$1:$AT$3,2,FALSE),"0")</f>
        <v>0</v>
      </c>
      <c r="DB217" s="127" t="str">
        <f>IFERROR(VLOOKUP(Table22[[#This Row],[Substance Misuse ]],'Lookup Values'!$AU$1:$AV$3,2,FALSE),"0")</f>
        <v>0</v>
      </c>
      <c r="DC217" s="127" t="str">
        <f>IFERROR(VLOOKUP(Table22[[#This Row],[YOT supervision]],'Lookup Values'!$AW$1:$AX$3,2,FALSE),"0")</f>
        <v>0</v>
      </c>
      <c r="DD217" s="127" t="str">
        <f>IFERROR(VLOOKUP(Table22[[#This Row],[Previous YOT supervision]],'Lookup Values'!$AY$1:$AZ$3,2,FALSE),"0")</f>
        <v>0</v>
      </c>
      <c r="DE217" s="127" t="str">
        <f>IFERROR(VLOOKUP(Table22[[#This Row],[Custody]],'Lookup Values'!$BA$1:$BB$3,2,FALSE),"0")</f>
        <v>0</v>
      </c>
      <c r="DF217" s="127" t="str">
        <f>IFERROR(VLOOKUP(Table22[[#This Row],[KS2 Eng &amp; Maths Ability Profile HAP/MAP/LAP]],'Lookup Values'!$BC$1:$BD$4,2,FALSE),"0")</f>
        <v>0</v>
      </c>
      <c r="DG217" s="127" t="str">
        <f>IFERROR(VLOOKUP(Table22[[#This Row],[Intended Post 16 Destination]],'Lookup Values'!$BG$1:$BH$12,2,FALSE),"0")</f>
        <v>0</v>
      </c>
      <c r="DH217" s="127" t="str">
        <f>IFERROR(VLOOKUP(Table22[[#This Row],[Application submitted (Y/N or number of applications)]],'Lookup Values'!$BI$1:$BJ$3,2,FALSE),"0")</f>
        <v>0</v>
      </c>
      <c r="DI217" s="127" t="str">
        <f>IFERROR(VLOOKUP(Table22[[#This Row],[Provider Name]],'Lookup Values'!$BK$1:$BL$3,2,FALSE),"0")</f>
        <v>0</v>
      </c>
      <c r="DJ217" s="112"/>
      <c r="DK217" s="127" t="str">
        <f>IFERROR(VLOOKUP(Table22[[#This Row],[Offer received (Y/N)]],'Lookup Values'!$BM$1:$BN$3,2,FALSE),"0")</f>
        <v>0</v>
      </c>
      <c r="DL217" s="127" t="str">
        <f>IFERROR(VLOOKUP(Table22[[#This Row],[Poor Behaviour / Attitude / Motivation]],'Lookup Values'!$BO$1:$BP$4,2,FALSE),"0")</f>
        <v>0</v>
      </c>
      <c r="DM217" s="127" t="str">
        <f>IFERROR(VLOOKUP(Table22[[#This Row],[Other known risk factors (1)]],'Lookup Values'!$BQ$1:$BR$10,2,FALSE),"0")</f>
        <v>0</v>
      </c>
      <c r="DN217" s="128" t="str">
        <f>IFERROR(VLOOKUP(Table22[[#This Row],[Other known risk factors (2)]],'Lookup Values'!$BQ$1:$BR$10,2,FALSE),"0")</f>
        <v>0</v>
      </c>
      <c r="DO217" s="127">
        <f>SUM(Table35[[#This Row],[Gender Score]:[Other known risk factors (2) Score]])</f>
        <v>0</v>
      </c>
      <c r="DP217" s="131" t="str">
        <f>CONCATENATE(Table22[[#This Row],[Generated RONI]],Table22[[#This Row],[School RONI]])</f>
        <v>Very Low</v>
      </c>
      <c r="DQ217" s="106"/>
      <c r="DR217" s="106"/>
      <c r="DS217" s="106"/>
      <c r="DT217" s="106"/>
      <c r="DU217" s="106"/>
      <c r="DV217" s="106"/>
      <c r="DW217" s="106"/>
      <c r="DX217" s="106"/>
      <c r="DY217" s="106"/>
      <c r="DZ217" s="106"/>
      <c r="EA217" s="106"/>
      <c r="EB217" s="106"/>
      <c r="EC217" s="106"/>
      <c r="ED217" s="106"/>
      <c r="EE217" s="106"/>
      <c r="EF217" s="106"/>
      <c r="EG217" s="106"/>
    </row>
    <row r="218" spans="1:137" ht="13" x14ac:dyDescent="0.3">
      <c r="A218" s="118"/>
      <c r="B218" s="126"/>
      <c r="C218" s="119"/>
      <c r="D218" s="119"/>
      <c r="E218" s="119"/>
      <c r="F218" s="119"/>
      <c r="G218" s="119"/>
      <c r="H218" s="120"/>
      <c r="I218" s="101"/>
      <c r="J218" s="121"/>
      <c r="K218" s="101"/>
      <c r="L218" s="101"/>
      <c r="M218" s="121"/>
      <c r="N218" s="120"/>
      <c r="O218" s="121"/>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3"/>
      <c r="AS218" s="123"/>
      <c r="AT218" s="123"/>
      <c r="AU218" s="139" t="str">
        <f>VLOOKUP(Table35[[#This Row],[Risk Rating Score]],'Lookup Values'!$BS$1:$BT$34,2)</f>
        <v>Very Low</v>
      </c>
      <c r="AV218" s="101"/>
      <c r="AW218" s="139" t="str">
        <f>IFERROR(VLOOKUP(Table35[[#This Row],[RONI Match]],'Lookup Values'!$BU$2:$BV$26,2,FALSE),"")</f>
        <v/>
      </c>
      <c r="AX218" s="124"/>
      <c r="AY218" s="101"/>
      <c r="AZ218" s="123"/>
      <c r="BA218" s="119"/>
      <c r="BB218" s="119"/>
      <c r="BC218" s="119"/>
      <c r="BD218" s="119"/>
      <c r="BE218" s="119"/>
      <c r="BF218" s="119"/>
      <c r="BG218" s="119"/>
      <c r="BH218" s="119"/>
      <c r="BI218" s="122"/>
      <c r="BJ218" s="121"/>
      <c r="BK218" s="121"/>
      <c r="BL218" s="122"/>
      <c r="BM218" s="123"/>
      <c r="BN218" s="106"/>
      <c r="BO218" s="106"/>
      <c r="BP218" s="106"/>
      <c r="BQ218" s="106"/>
      <c r="BR218" s="106"/>
      <c r="BS218" s="106"/>
      <c r="BT218" s="106"/>
      <c r="BU218" s="106"/>
      <c r="BV218" s="106"/>
      <c r="BW218" s="106"/>
      <c r="BX218" s="106"/>
      <c r="BY218" s="106"/>
      <c r="BZ218" s="106"/>
      <c r="CA218" s="106"/>
      <c r="CB218" s="106"/>
      <c r="CC218" s="127" t="str">
        <f>IFERROR(VLOOKUP(Table22[[#This Row],[Gender]],'Lookup Values'!$A$1:$B$5,2,FALSE),"0")</f>
        <v>0</v>
      </c>
      <c r="CD218" s="112"/>
      <c r="CE218" s="127" t="str">
        <f>IFERROR(VLOOKUP(Table22[[#This Row],[Year Group]],'Lookup Values'!$C$1:$D$9,2,FALSE),"0")</f>
        <v>0</v>
      </c>
      <c r="CF218" s="127" t="str">
        <f>IFERROR(VLOOKUP(Table22[[#This Row],[School]],'Lookup Values'!$E$1:$E$22,2,FALSE),"0")</f>
        <v>0</v>
      </c>
      <c r="CG218" s="127" t="str">
        <f>IFERROR(VLOOKUP(Table22[[#This Row],[Attending PRU / AP]],'Lookup Values'!$G$1:$H$3,2,FALSE),"0")</f>
        <v>0</v>
      </c>
      <c r="CH218" s="127" t="str">
        <f>IFERROR(VLOOKUP(Table22[[#This Row],[EHE]],'Lookup Values'!$I$1:$J$3,2,FALSE),"0")</f>
        <v>0</v>
      </c>
      <c r="CI218" s="127" t="str">
        <f>IFERROR(VLOOKUP(Table22[[#This Row],[CME]],'Lookup Values'!$K$1:$L$3,2,FALSE),"0")</f>
        <v>0</v>
      </c>
      <c r="CJ218" s="129" t="str">
        <f>IFERROR(VLOOKUP(Table22[[#This Row],[Ethnicity]],'Ethnicity codes'!$H$1:$J$101,3,FALSE),"")</f>
        <v/>
      </c>
      <c r="CK218" s="127" t="str">
        <f>IFERROR(VLOOKUP(Table35[[#This Row],[Ethnicity2]],'Lookup Values'!$M$1:$N$23,2,FALSE),"0")</f>
        <v>0</v>
      </c>
      <c r="CL218" s="127" t="str">
        <f>IFERROR(VLOOKUP(Table35[[#This Row],[Ethnicity2]],'Lookup Values'!$O$1:$P$3,2,FALSE),"0")</f>
        <v>0</v>
      </c>
      <c r="CM218" s="127" t="str">
        <f>IFERROR(VLOOKUP(Table22[[#This Row],[EAL]],'Lookup Values'!$Q$1:$R$3,2,FALSE),"0")</f>
        <v>0</v>
      </c>
      <c r="CN218" s="127" t="str">
        <f>IFERROR(VLOOKUP(Table22[[#This Row],[SEND]],'Lookup Values'!$S$1:$T$6,2,FALSE),"0")</f>
        <v>0</v>
      </c>
      <c r="CO218" s="127" t="str">
        <f>IFERROR(VLOOKUP(Table22[[#This Row],[Pupil Premium]],'Lookup Values'!$U$1:$V$3,2,FALSE),"0")</f>
        <v>0</v>
      </c>
      <c r="CP218" s="127" t="str">
        <f>IFERROR(VLOOKUP(Table22[[#This Row],[LAC / Care Leaver]],'Lookup Values'!$W$1:$X$3,2,FALSE),"0")</f>
        <v>0</v>
      </c>
      <c r="CQ218" s="127" t="str">
        <f>IFERROR(VLOOKUP(Table22[[#This Row],[CP / CIN]],'Lookup Values'!$Y$1:$Z$3,2,FALSE),"0")</f>
        <v>0</v>
      </c>
      <c r="CR218" s="127" t="str">
        <f>IFERROR(VLOOKUP(Table22[[#This Row],[Early Help Referral]],'Lookup Values'!$Y$1:$Z$3,2,FALSE),"0")</f>
        <v>0</v>
      </c>
      <c r="CS218" s="127" t="str">
        <f>IFERROR(VLOOKUP(Table22[[#This Row],[Social Worker]],'Lookup Values'!$Y$1:$Z$3,2,FALSE),"0")</f>
        <v>0</v>
      </c>
      <c r="CT218" s="127" t="str">
        <f>IFERROR(VLOOKUP(Table22[[#This Row],[Exclusion]],'Lookup Values'!$AE$1:$AF$5,2,FALSE),"0")</f>
        <v>0</v>
      </c>
      <c r="CU218" s="127" t="str">
        <f>IFERROR(VLOOKUP(Table22[[#This Row],[Attendance / Absence (&lt;90% PA / &lt;50% SA)]],'Lookup Values'!$AG$1:$AH$4,2,FALSE),"0")</f>
        <v>0</v>
      </c>
      <c r="CV218" s="127" t="str">
        <f>IFERROR(VLOOKUP(Table22[[#This Row],[Multiple School Moves (3+)]],'Lookup Values'!$AI$1:$AJ$3,2,FALSE),"0")</f>
        <v>0</v>
      </c>
      <c r="CW218" s="127" t="str">
        <f>IFERROR(VLOOKUP(Table22[[#This Row],[Pregnancy]],'Lookup Values'!$AK$1:$AL$3,2,FALSE),"0")</f>
        <v>0</v>
      </c>
      <c r="CX218" s="127" t="str">
        <f>IFERROR(VLOOKUP(Table22[[#This Row],[Young Parent]],'Lookup Values'!$AM$1:$AN$3,2,FALSE),"0")</f>
        <v>0</v>
      </c>
      <c r="CY218" s="127" t="str">
        <f>IFERROR(VLOOKUP(Table22[[#This Row],[Young Carer]],'Lookup Values'!$AO$1:$AP$3,2,FALSE),"0")</f>
        <v>0</v>
      </c>
      <c r="CZ218" s="127" t="str">
        <f>IFERROR(VLOOKUP(Table22[[#This Row],[CAMHS Involvement]],'Lookup Values'!$AQ$1:$AR$3,2,FALSE),"0")</f>
        <v>0</v>
      </c>
      <c r="DA218" s="127" t="str">
        <f>IFERROR(VLOOKUP(Table22[[#This Row],[Health Condition]],'Lookup Values'!$AS$1:$AT$3,2,FALSE),"0")</f>
        <v>0</v>
      </c>
      <c r="DB218" s="127" t="str">
        <f>IFERROR(VLOOKUP(Table22[[#This Row],[Substance Misuse ]],'Lookup Values'!$AU$1:$AV$3,2,FALSE),"0")</f>
        <v>0</v>
      </c>
      <c r="DC218" s="127" t="str">
        <f>IFERROR(VLOOKUP(Table22[[#This Row],[YOT supervision]],'Lookup Values'!$AW$1:$AX$3,2,FALSE),"0")</f>
        <v>0</v>
      </c>
      <c r="DD218" s="127" t="str">
        <f>IFERROR(VLOOKUP(Table22[[#This Row],[Previous YOT supervision]],'Lookup Values'!$AY$1:$AZ$3,2,FALSE),"0")</f>
        <v>0</v>
      </c>
      <c r="DE218" s="127" t="str">
        <f>IFERROR(VLOOKUP(Table22[[#This Row],[Custody]],'Lookup Values'!$BA$1:$BB$3,2,FALSE),"0")</f>
        <v>0</v>
      </c>
      <c r="DF218" s="127" t="str">
        <f>IFERROR(VLOOKUP(Table22[[#This Row],[KS2 Eng &amp; Maths Ability Profile HAP/MAP/LAP]],'Lookup Values'!$BC$1:$BD$4,2,FALSE),"0")</f>
        <v>0</v>
      </c>
      <c r="DG218" s="127" t="str">
        <f>IFERROR(VLOOKUP(Table22[[#This Row],[Intended Post 16 Destination]],'Lookup Values'!$BG$1:$BH$12,2,FALSE),"0")</f>
        <v>0</v>
      </c>
      <c r="DH218" s="127" t="str">
        <f>IFERROR(VLOOKUP(Table22[[#This Row],[Application submitted (Y/N or number of applications)]],'Lookup Values'!$BI$1:$BJ$3,2,FALSE),"0")</f>
        <v>0</v>
      </c>
      <c r="DI218" s="127" t="str">
        <f>IFERROR(VLOOKUP(Table22[[#This Row],[Provider Name]],'Lookup Values'!$BK$1:$BL$3,2,FALSE),"0")</f>
        <v>0</v>
      </c>
      <c r="DJ218" s="112"/>
      <c r="DK218" s="127" t="str">
        <f>IFERROR(VLOOKUP(Table22[[#This Row],[Offer received (Y/N)]],'Lookup Values'!$BM$1:$BN$3,2,FALSE),"0")</f>
        <v>0</v>
      </c>
      <c r="DL218" s="127" t="str">
        <f>IFERROR(VLOOKUP(Table22[[#This Row],[Poor Behaviour / Attitude / Motivation]],'Lookup Values'!$BO$1:$BP$4,2,FALSE),"0")</f>
        <v>0</v>
      </c>
      <c r="DM218" s="127" t="str">
        <f>IFERROR(VLOOKUP(Table22[[#This Row],[Other known risk factors (1)]],'Lookup Values'!$BQ$1:$BR$10,2,FALSE),"0")</f>
        <v>0</v>
      </c>
      <c r="DN218" s="128" t="str">
        <f>IFERROR(VLOOKUP(Table22[[#This Row],[Other known risk factors (2)]],'Lookup Values'!$BQ$1:$BR$10,2,FALSE),"0")</f>
        <v>0</v>
      </c>
      <c r="DO218" s="127">
        <f>SUM(Table35[[#This Row],[Gender Score]:[Other known risk factors (2) Score]])</f>
        <v>0</v>
      </c>
      <c r="DP218" s="131" t="str">
        <f>CONCATENATE(Table22[[#This Row],[Generated RONI]],Table22[[#This Row],[School RONI]])</f>
        <v>Very Low</v>
      </c>
      <c r="DQ218" s="106"/>
      <c r="DR218" s="106"/>
      <c r="DS218" s="106"/>
      <c r="DT218" s="106"/>
      <c r="DU218" s="106"/>
      <c r="DV218" s="106"/>
      <c r="DW218" s="106"/>
      <c r="DX218" s="106"/>
      <c r="DY218" s="106"/>
      <c r="DZ218" s="106"/>
      <c r="EA218" s="106"/>
      <c r="EB218" s="106"/>
      <c r="EC218" s="106"/>
      <c r="ED218" s="106"/>
      <c r="EE218" s="106"/>
      <c r="EF218" s="106"/>
      <c r="EG218" s="106"/>
    </row>
    <row r="219" spans="1:137" ht="13" x14ac:dyDescent="0.3">
      <c r="A219" s="118"/>
      <c r="B219" s="126"/>
      <c r="C219" s="119"/>
      <c r="D219" s="119"/>
      <c r="E219" s="119"/>
      <c r="F219" s="119"/>
      <c r="G219" s="119"/>
      <c r="H219" s="120"/>
      <c r="I219" s="101"/>
      <c r="J219" s="121"/>
      <c r="K219" s="101"/>
      <c r="L219" s="101"/>
      <c r="M219" s="121"/>
      <c r="N219" s="120"/>
      <c r="O219" s="121"/>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3"/>
      <c r="AS219" s="123"/>
      <c r="AT219" s="123"/>
      <c r="AU219" s="139" t="str">
        <f>VLOOKUP(Table35[[#This Row],[Risk Rating Score]],'Lookup Values'!$BS$1:$BT$34,2)</f>
        <v>Very Low</v>
      </c>
      <c r="AV219" s="101"/>
      <c r="AW219" s="139" t="str">
        <f>IFERROR(VLOOKUP(Table35[[#This Row],[RONI Match]],'Lookup Values'!$BU$2:$BV$26,2,FALSE),"")</f>
        <v/>
      </c>
      <c r="AX219" s="124"/>
      <c r="AY219" s="101"/>
      <c r="AZ219" s="123"/>
      <c r="BA219" s="119"/>
      <c r="BB219" s="119"/>
      <c r="BC219" s="119"/>
      <c r="BD219" s="119"/>
      <c r="BE219" s="119"/>
      <c r="BF219" s="119"/>
      <c r="BG219" s="119"/>
      <c r="BH219" s="119"/>
      <c r="BI219" s="122"/>
      <c r="BJ219" s="121"/>
      <c r="BK219" s="121"/>
      <c r="BL219" s="122"/>
      <c r="BM219" s="123"/>
      <c r="BN219" s="106"/>
      <c r="BO219" s="106"/>
      <c r="BP219" s="106"/>
      <c r="BQ219" s="106"/>
      <c r="BR219" s="106"/>
      <c r="BS219" s="106"/>
      <c r="BT219" s="106"/>
      <c r="BU219" s="106"/>
      <c r="BV219" s="106"/>
      <c r="BW219" s="106"/>
      <c r="BX219" s="106"/>
      <c r="BY219" s="106"/>
      <c r="BZ219" s="106"/>
      <c r="CA219" s="106"/>
      <c r="CB219" s="106"/>
      <c r="CC219" s="127" t="str">
        <f>IFERROR(VLOOKUP(Table22[[#This Row],[Gender]],'Lookup Values'!$A$1:$B$5,2,FALSE),"0")</f>
        <v>0</v>
      </c>
      <c r="CD219" s="112"/>
      <c r="CE219" s="127" t="str">
        <f>IFERROR(VLOOKUP(Table22[[#This Row],[Year Group]],'Lookup Values'!$C$1:$D$9,2,FALSE),"0")</f>
        <v>0</v>
      </c>
      <c r="CF219" s="127" t="str">
        <f>IFERROR(VLOOKUP(Table22[[#This Row],[School]],'Lookup Values'!$E$1:$E$22,2,FALSE),"0")</f>
        <v>0</v>
      </c>
      <c r="CG219" s="127" t="str">
        <f>IFERROR(VLOOKUP(Table22[[#This Row],[Attending PRU / AP]],'Lookup Values'!$G$1:$H$3,2,FALSE),"0")</f>
        <v>0</v>
      </c>
      <c r="CH219" s="127" t="str">
        <f>IFERROR(VLOOKUP(Table22[[#This Row],[EHE]],'Lookup Values'!$I$1:$J$3,2,FALSE),"0")</f>
        <v>0</v>
      </c>
      <c r="CI219" s="127" t="str">
        <f>IFERROR(VLOOKUP(Table22[[#This Row],[CME]],'Lookup Values'!$K$1:$L$3,2,FALSE),"0")</f>
        <v>0</v>
      </c>
      <c r="CJ219" s="129" t="str">
        <f>IFERROR(VLOOKUP(Table22[[#This Row],[Ethnicity]],'Ethnicity codes'!$H$1:$J$101,3,FALSE),"")</f>
        <v/>
      </c>
      <c r="CK219" s="127" t="str">
        <f>IFERROR(VLOOKUP(Table35[[#This Row],[Ethnicity2]],'Lookup Values'!$M$1:$N$23,2,FALSE),"0")</f>
        <v>0</v>
      </c>
      <c r="CL219" s="127" t="str">
        <f>IFERROR(VLOOKUP(Table35[[#This Row],[Ethnicity2]],'Lookup Values'!$O$1:$P$3,2,FALSE),"0")</f>
        <v>0</v>
      </c>
      <c r="CM219" s="127" t="str">
        <f>IFERROR(VLOOKUP(Table22[[#This Row],[EAL]],'Lookup Values'!$Q$1:$R$3,2,FALSE),"0")</f>
        <v>0</v>
      </c>
      <c r="CN219" s="127" t="str">
        <f>IFERROR(VLOOKUP(Table22[[#This Row],[SEND]],'Lookup Values'!$S$1:$T$6,2,FALSE),"0")</f>
        <v>0</v>
      </c>
      <c r="CO219" s="127" t="str">
        <f>IFERROR(VLOOKUP(Table22[[#This Row],[Pupil Premium]],'Lookup Values'!$U$1:$V$3,2,FALSE),"0")</f>
        <v>0</v>
      </c>
      <c r="CP219" s="127" t="str">
        <f>IFERROR(VLOOKUP(Table22[[#This Row],[LAC / Care Leaver]],'Lookup Values'!$W$1:$X$3,2,FALSE),"0")</f>
        <v>0</v>
      </c>
      <c r="CQ219" s="127" t="str">
        <f>IFERROR(VLOOKUP(Table22[[#This Row],[CP / CIN]],'Lookup Values'!$Y$1:$Z$3,2,FALSE),"0")</f>
        <v>0</v>
      </c>
      <c r="CR219" s="127" t="str">
        <f>IFERROR(VLOOKUP(Table22[[#This Row],[Early Help Referral]],'Lookup Values'!$Y$1:$Z$3,2,FALSE),"0")</f>
        <v>0</v>
      </c>
      <c r="CS219" s="127" t="str">
        <f>IFERROR(VLOOKUP(Table22[[#This Row],[Social Worker]],'Lookup Values'!$Y$1:$Z$3,2,FALSE),"0")</f>
        <v>0</v>
      </c>
      <c r="CT219" s="127" t="str">
        <f>IFERROR(VLOOKUP(Table22[[#This Row],[Exclusion]],'Lookup Values'!$AE$1:$AF$5,2,FALSE),"0")</f>
        <v>0</v>
      </c>
      <c r="CU219" s="127" t="str">
        <f>IFERROR(VLOOKUP(Table22[[#This Row],[Attendance / Absence (&lt;90% PA / &lt;50% SA)]],'Lookup Values'!$AG$1:$AH$4,2,FALSE),"0")</f>
        <v>0</v>
      </c>
      <c r="CV219" s="127" t="str">
        <f>IFERROR(VLOOKUP(Table22[[#This Row],[Multiple School Moves (3+)]],'Lookup Values'!$AI$1:$AJ$3,2,FALSE),"0")</f>
        <v>0</v>
      </c>
      <c r="CW219" s="127" t="str">
        <f>IFERROR(VLOOKUP(Table22[[#This Row],[Pregnancy]],'Lookup Values'!$AK$1:$AL$3,2,FALSE),"0")</f>
        <v>0</v>
      </c>
      <c r="CX219" s="127" t="str">
        <f>IFERROR(VLOOKUP(Table22[[#This Row],[Young Parent]],'Lookup Values'!$AM$1:$AN$3,2,FALSE),"0")</f>
        <v>0</v>
      </c>
      <c r="CY219" s="127" t="str">
        <f>IFERROR(VLOOKUP(Table22[[#This Row],[Young Carer]],'Lookup Values'!$AO$1:$AP$3,2,FALSE),"0")</f>
        <v>0</v>
      </c>
      <c r="CZ219" s="127" t="str">
        <f>IFERROR(VLOOKUP(Table22[[#This Row],[CAMHS Involvement]],'Lookup Values'!$AQ$1:$AR$3,2,FALSE),"0")</f>
        <v>0</v>
      </c>
      <c r="DA219" s="127" t="str">
        <f>IFERROR(VLOOKUP(Table22[[#This Row],[Health Condition]],'Lookup Values'!$AS$1:$AT$3,2,FALSE),"0")</f>
        <v>0</v>
      </c>
      <c r="DB219" s="127" t="str">
        <f>IFERROR(VLOOKUP(Table22[[#This Row],[Substance Misuse ]],'Lookup Values'!$AU$1:$AV$3,2,FALSE),"0")</f>
        <v>0</v>
      </c>
      <c r="DC219" s="127" t="str">
        <f>IFERROR(VLOOKUP(Table22[[#This Row],[YOT supervision]],'Lookup Values'!$AW$1:$AX$3,2,FALSE),"0")</f>
        <v>0</v>
      </c>
      <c r="DD219" s="127" t="str">
        <f>IFERROR(VLOOKUP(Table22[[#This Row],[Previous YOT supervision]],'Lookup Values'!$AY$1:$AZ$3,2,FALSE),"0")</f>
        <v>0</v>
      </c>
      <c r="DE219" s="127" t="str">
        <f>IFERROR(VLOOKUP(Table22[[#This Row],[Custody]],'Lookup Values'!$BA$1:$BB$3,2,FALSE),"0")</f>
        <v>0</v>
      </c>
      <c r="DF219" s="127" t="str">
        <f>IFERROR(VLOOKUP(Table22[[#This Row],[KS2 Eng &amp; Maths Ability Profile HAP/MAP/LAP]],'Lookup Values'!$BC$1:$BD$4,2,FALSE),"0")</f>
        <v>0</v>
      </c>
      <c r="DG219" s="127" t="str">
        <f>IFERROR(VLOOKUP(Table22[[#This Row],[Intended Post 16 Destination]],'Lookup Values'!$BG$1:$BH$12,2,FALSE),"0")</f>
        <v>0</v>
      </c>
      <c r="DH219" s="127" t="str">
        <f>IFERROR(VLOOKUP(Table22[[#This Row],[Application submitted (Y/N or number of applications)]],'Lookup Values'!$BI$1:$BJ$3,2,FALSE),"0")</f>
        <v>0</v>
      </c>
      <c r="DI219" s="127" t="str">
        <f>IFERROR(VLOOKUP(Table22[[#This Row],[Provider Name]],'Lookup Values'!$BK$1:$BL$3,2,FALSE),"0")</f>
        <v>0</v>
      </c>
      <c r="DJ219" s="112"/>
      <c r="DK219" s="127" t="str">
        <f>IFERROR(VLOOKUP(Table22[[#This Row],[Offer received (Y/N)]],'Lookup Values'!$BM$1:$BN$3,2,FALSE),"0")</f>
        <v>0</v>
      </c>
      <c r="DL219" s="127" t="str">
        <f>IFERROR(VLOOKUP(Table22[[#This Row],[Poor Behaviour / Attitude / Motivation]],'Lookup Values'!$BO$1:$BP$4,2,FALSE),"0")</f>
        <v>0</v>
      </c>
      <c r="DM219" s="127" t="str">
        <f>IFERROR(VLOOKUP(Table22[[#This Row],[Other known risk factors (1)]],'Lookup Values'!$BQ$1:$BR$10,2,FALSE),"0")</f>
        <v>0</v>
      </c>
      <c r="DN219" s="128" t="str">
        <f>IFERROR(VLOOKUP(Table22[[#This Row],[Other known risk factors (2)]],'Lookup Values'!$BQ$1:$BR$10,2,FALSE),"0")</f>
        <v>0</v>
      </c>
      <c r="DO219" s="127">
        <f>SUM(Table35[[#This Row],[Gender Score]:[Other known risk factors (2) Score]])</f>
        <v>0</v>
      </c>
      <c r="DP219" s="131" t="str">
        <f>CONCATENATE(Table22[[#This Row],[Generated RONI]],Table22[[#This Row],[School RONI]])</f>
        <v>Very Low</v>
      </c>
      <c r="DQ219" s="106"/>
      <c r="DR219" s="106"/>
      <c r="DS219" s="106"/>
      <c r="DT219" s="106"/>
      <c r="DU219" s="106"/>
      <c r="DV219" s="106"/>
      <c r="DW219" s="106"/>
      <c r="DX219" s="106"/>
      <c r="DY219" s="106"/>
      <c r="DZ219" s="106"/>
      <c r="EA219" s="106"/>
      <c r="EB219" s="106"/>
      <c r="EC219" s="106"/>
      <c r="ED219" s="106"/>
      <c r="EE219" s="106"/>
      <c r="EF219" s="106"/>
      <c r="EG219" s="106"/>
    </row>
    <row r="220" spans="1:137" ht="13" x14ac:dyDescent="0.3">
      <c r="A220" s="118"/>
      <c r="B220" s="126"/>
      <c r="C220" s="119"/>
      <c r="D220" s="119"/>
      <c r="E220" s="119"/>
      <c r="F220" s="119"/>
      <c r="G220" s="119"/>
      <c r="H220" s="120"/>
      <c r="I220" s="101"/>
      <c r="J220" s="121"/>
      <c r="K220" s="101"/>
      <c r="L220" s="101"/>
      <c r="M220" s="121"/>
      <c r="N220" s="120"/>
      <c r="O220" s="121"/>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3"/>
      <c r="AS220" s="123"/>
      <c r="AT220" s="123"/>
      <c r="AU220" s="139" t="str">
        <f>VLOOKUP(Table35[[#This Row],[Risk Rating Score]],'Lookup Values'!$BS$1:$BT$34,2)</f>
        <v>Very Low</v>
      </c>
      <c r="AV220" s="101"/>
      <c r="AW220" s="139" t="str">
        <f>IFERROR(VLOOKUP(Table35[[#This Row],[RONI Match]],'Lookup Values'!$BU$2:$BV$26,2,FALSE),"")</f>
        <v/>
      </c>
      <c r="AX220" s="124"/>
      <c r="AY220" s="101"/>
      <c r="AZ220" s="123"/>
      <c r="BA220" s="119"/>
      <c r="BB220" s="119"/>
      <c r="BC220" s="119"/>
      <c r="BD220" s="119"/>
      <c r="BE220" s="119"/>
      <c r="BF220" s="119"/>
      <c r="BG220" s="119"/>
      <c r="BH220" s="119"/>
      <c r="BI220" s="122"/>
      <c r="BJ220" s="121"/>
      <c r="BK220" s="121"/>
      <c r="BL220" s="122"/>
      <c r="BM220" s="123"/>
      <c r="BN220" s="106"/>
      <c r="BO220" s="106"/>
      <c r="BP220" s="106"/>
      <c r="BQ220" s="106"/>
      <c r="BR220" s="106"/>
      <c r="BS220" s="106"/>
      <c r="BT220" s="106"/>
      <c r="BU220" s="106"/>
      <c r="BV220" s="106"/>
      <c r="BW220" s="106"/>
      <c r="BX220" s="106"/>
      <c r="BY220" s="106"/>
      <c r="BZ220" s="106"/>
      <c r="CA220" s="106"/>
      <c r="CB220" s="106"/>
      <c r="CC220" s="127" t="str">
        <f>IFERROR(VLOOKUP(Table22[[#This Row],[Gender]],'Lookup Values'!$A$1:$B$5,2,FALSE),"0")</f>
        <v>0</v>
      </c>
      <c r="CD220" s="112"/>
      <c r="CE220" s="127" t="str">
        <f>IFERROR(VLOOKUP(Table22[[#This Row],[Year Group]],'Lookup Values'!$C$1:$D$9,2,FALSE),"0")</f>
        <v>0</v>
      </c>
      <c r="CF220" s="127" t="str">
        <f>IFERROR(VLOOKUP(Table22[[#This Row],[School]],'Lookup Values'!$E$1:$E$22,2,FALSE),"0")</f>
        <v>0</v>
      </c>
      <c r="CG220" s="127" t="str">
        <f>IFERROR(VLOOKUP(Table22[[#This Row],[Attending PRU / AP]],'Lookup Values'!$G$1:$H$3,2,FALSE),"0")</f>
        <v>0</v>
      </c>
      <c r="CH220" s="127" t="str">
        <f>IFERROR(VLOOKUP(Table22[[#This Row],[EHE]],'Lookup Values'!$I$1:$J$3,2,FALSE),"0")</f>
        <v>0</v>
      </c>
      <c r="CI220" s="127" t="str">
        <f>IFERROR(VLOOKUP(Table22[[#This Row],[CME]],'Lookup Values'!$K$1:$L$3,2,FALSE),"0")</f>
        <v>0</v>
      </c>
      <c r="CJ220" s="129" t="str">
        <f>IFERROR(VLOOKUP(Table22[[#This Row],[Ethnicity]],'Ethnicity codes'!$H$1:$J$101,3,FALSE),"")</f>
        <v/>
      </c>
      <c r="CK220" s="127" t="str">
        <f>IFERROR(VLOOKUP(Table35[[#This Row],[Ethnicity2]],'Lookup Values'!$M$1:$N$23,2,FALSE),"0")</f>
        <v>0</v>
      </c>
      <c r="CL220" s="127" t="str">
        <f>IFERROR(VLOOKUP(Table35[[#This Row],[Ethnicity2]],'Lookup Values'!$O$1:$P$3,2,FALSE),"0")</f>
        <v>0</v>
      </c>
      <c r="CM220" s="127" t="str">
        <f>IFERROR(VLOOKUP(Table22[[#This Row],[EAL]],'Lookup Values'!$Q$1:$R$3,2,FALSE),"0")</f>
        <v>0</v>
      </c>
      <c r="CN220" s="127" t="str">
        <f>IFERROR(VLOOKUP(Table22[[#This Row],[SEND]],'Lookup Values'!$S$1:$T$6,2,FALSE),"0")</f>
        <v>0</v>
      </c>
      <c r="CO220" s="127" t="str">
        <f>IFERROR(VLOOKUP(Table22[[#This Row],[Pupil Premium]],'Lookup Values'!$U$1:$V$3,2,FALSE),"0")</f>
        <v>0</v>
      </c>
      <c r="CP220" s="127" t="str">
        <f>IFERROR(VLOOKUP(Table22[[#This Row],[LAC / Care Leaver]],'Lookup Values'!$W$1:$X$3,2,FALSE),"0")</f>
        <v>0</v>
      </c>
      <c r="CQ220" s="127" t="str">
        <f>IFERROR(VLOOKUP(Table22[[#This Row],[CP / CIN]],'Lookup Values'!$Y$1:$Z$3,2,FALSE),"0")</f>
        <v>0</v>
      </c>
      <c r="CR220" s="127" t="str">
        <f>IFERROR(VLOOKUP(Table22[[#This Row],[Early Help Referral]],'Lookup Values'!$Y$1:$Z$3,2,FALSE),"0")</f>
        <v>0</v>
      </c>
      <c r="CS220" s="127" t="str">
        <f>IFERROR(VLOOKUP(Table22[[#This Row],[Social Worker]],'Lookup Values'!$Y$1:$Z$3,2,FALSE),"0")</f>
        <v>0</v>
      </c>
      <c r="CT220" s="127" t="str">
        <f>IFERROR(VLOOKUP(Table22[[#This Row],[Exclusion]],'Lookup Values'!$AE$1:$AF$5,2,FALSE),"0")</f>
        <v>0</v>
      </c>
      <c r="CU220" s="127" t="str">
        <f>IFERROR(VLOOKUP(Table22[[#This Row],[Attendance / Absence (&lt;90% PA / &lt;50% SA)]],'Lookup Values'!$AG$1:$AH$4,2,FALSE),"0")</f>
        <v>0</v>
      </c>
      <c r="CV220" s="127" t="str">
        <f>IFERROR(VLOOKUP(Table22[[#This Row],[Multiple School Moves (3+)]],'Lookup Values'!$AI$1:$AJ$3,2,FALSE),"0")</f>
        <v>0</v>
      </c>
      <c r="CW220" s="127" t="str">
        <f>IFERROR(VLOOKUP(Table22[[#This Row],[Pregnancy]],'Lookup Values'!$AK$1:$AL$3,2,FALSE),"0")</f>
        <v>0</v>
      </c>
      <c r="CX220" s="127" t="str">
        <f>IFERROR(VLOOKUP(Table22[[#This Row],[Young Parent]],'Lookup Values'!$AM$1:$AN$3,2,FALSE),"0")</f>
        <v>0</v>
      </c>
      <c r="CY220" s="127" t="str">
        <f>IFERROR(VLOOKUP(Table22[[#This Row],[Young Carer]],'Lookup Values'!$AO$1:$AP$3,2,FALSE),"0")</f>
        <v>0</v>
      </c>
      <c r="CZ220" s="127" t="str">
        <f>IFERROR(VLOOKUP(Table22[[#This Row],[CAMHS Involvement]],'Lookup Values'!$AQ$1:$AR$3,2,FALSE),"0")</f>
        <v>0</v>
      </c>
      <c r="DA220" s="127" t="str">
        <f>IFERROR(VLOOKUP(Table22[[#This Row],[Health Condition]],'Lookup Values'!$AS$1:$AT$3,2,FALSE),"0")</f>
        <v>0</v>
      </c>
      <c r="DB220" s="127" t="str">
        <f>IFERROR(VLOOKUP(Table22[[#This Row],[Substance Misuse ]],'Lookup Values'!$AU$1:$AV$3,2,FALSE),"0")</f>
        <v>0</v>
      </c>
      <c r="DC220" s="127" t="str">
        <f>IFERROR(VLOOKUP(Table22[[#This Row],[YOT supervision]],'Lookup Values'!$AW$1:$AX$3,2,FALSE),"0")</f>
        <v>0</v>
      </c>
      <c r="DD220" s="127" t="str">
        <f>IFERROR(VLOOKUP(Table22[[#This Row],[Previous YOT supervision]],'Lookup Values'!$AY$1:$AZ$3,2,FALSE),"0")</f>
        <v>0</v>
      </c>
      <c r="DE220" s="127" t="str">
        <f>IFERROR(VLOOKUP(Table22[[#This Row],[Custody]],'Lookup Values'!$BA$1:$BB$3,2,FALSE),"0")</f>
        <v>0</v>
      </c>
      <c r="DF220" s="127" t="str">
        <f>IFERROR(VLOOKUP(Table22[[#This Row],[KS2 Eng &amp; Maths Ability Profile HAP/MAP/LAP]],'Lookup Values'!$BC$1:$BD$4,2,FALSE),"0")</f>
        <v>0</v>
      </c>
      <c r="DG220" s="127" t="str">
        <f>IFERROR(VLOOKUP(Table22[[#This Row],[Intended Post 16 Destination]],'Lookup Values'!$BG$1:$BH$12,2,FALSE),"0")</f>
        <v>0</v>
      </c>
      <c r="DH220" s="127" t="str">
        <f>IFERROR(VLOOKUP(Table22[[#This Row],[Application submitted (Y/N or number of applications)]],'Lookup Values'!$BI$1:$BJ$3,2,FALSE),"0")</f>
        <v>0</v>
      </c>
      <c r="DI220" s="127" t="str">
        <f>IFERROR(VLOOKUP(Table22[[#This Row],[Provider Name]],'Lookup Values'!$BK$1:$BL$3,2,FALSE),"0")</f>
        <v>0</v>
      </c>
      <c r="DJ220" s="112"/>
      <c r="DK220" s="127" t="str">
        <f>IFERROR(VLOOKUP(Table22[[#This Row],[Offer received (Y/N)]],'Lookup Values'!$BM$1:$BN$3,2,FALSE),"0")</f>
        <v>0</v>
      </c>
      <c r="DL220" s="127" t="str">
        <f>IFERROR(VLOOKUP(Table22[[#This Row],[Poor Behaviour / Attitude / Motivation]],'Lookup Values'!$BO$1:$BP$4,2,FALSE),"0")</f>
        <v>0</v>
      </c>
      <c r="DM220" s="127" t="str">
        <f>IFERROR(VLOOKUP(Table22[[#This Row],[Other known risk factors (1)]],'Lookup Values'!$BQ$1:$BR$10,2,FALSE),"0")</f>
        <v>0</v>
      </c>
      <c r="DN220" s="128" t="str">
        <f>IFERROR(VLOOKUP(Table22[[#This Row],[Other known risk factors (2)]],'Lookup Values'!$BQ$1:$BR$10,2,FALSE),"0")</f>
        <v>0</v>
      </c>
      <c r="DO220" s="127">
        <f>SUM(Table35[[#This Row],[Gender Score]:[Other known risk factors (2) Score]])</f>
        <v>0</v>
      </c>
      <c r="DP220" s="131" t="str">
        <f>CONCATENATE(Table22[[#This Row],[Generated RONI]],Table22[[#This Row],[School RONI]])</f>
        <v>Very Low</v>
      </c>
      <c r="DQ220" s="106"/>
      <c r="DR220" s="106"/>
      <c r="DS220" s="106"/>
      <c r="DT220" s="106"/>
      <c r="DU220" s="106"/>
      <c r="DV220" s="106"/>
      <c r="DW220" s="106"/>
      <c r="DX220" s="106"/>
      <c r="DY220" s="106"/>
      <c r="DZ220" s="106"/>
      <c r="EA220" s="106"/>
      <c r="EB220" s="106"/>
      <c r="EC220" s="106"/>
      <c r="ED220" s="106"/>
      <c r="EE220" s="106"/>
      <c r="EF220" s="106"/>
      <c r="EG220" s="106"/>
    </row>
    <row r="221" spans="1:137" ht="13" x14ac:dyDescent="0.3">
      <c r="A221" s="118"/>
      <c r="B221" s="126"/>
      <c r="C221" s="119"/>
      <c r="D221" s="119"/>
      <c r="E221" s="119"/>
      <c r="F221" s="119"/>
      <c r="G221" s="119"/>
      <c r="H221" s="120"/>
      <c r="I221" s="101"/>
      <c r="J221" s="121"/>
      <c r="K221" s="101"/>
      <c r="L221" s="101"/>
      <c r="M221" s="121"/>
      <c r="N221" s="120"/>
      <c r="O221" s="121"/>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3"/>
      <c r="AS221" s="123"/>
      <c r="AT221" s="123"/>
      <c r="AU221" s="139" t="str">
        <f>VLOOKUP(Table35[[#This Row],[Risk Rating Score]],'Lookup Values'!$BS$1:$BT$34,2)</f>
        <v>Very Low</v>
      </c>
      <c r="AV221" s="101"/>
      <c r="AW221" s="139" t="str">
        <f>IFERROR(VLOOKUP(Table35[[#This Row],[RONI Match]],'Lookup Values'!$BU$2:$BV$26,2,FALSE),"")</f>
        <v/>
      </c>
      <c r="AX221" s="124"/>
      <c r="AY221" s="101"/>
      <c r="AZ221" s="123"/>
      <c r="BA221" s="119"/>
      <c r="BB221" s="119"/>
      <c r="BC221" s="119"/>
      <c r="BD221" s="119"/>
      <c r="BE221" s="119"/>
      <c r="BF221" s="119"/>
      <c r="BG221" s="119"/>
      <c r="BH221" s="119"/>
      <c r="BI221" s="122"/>
      <c r="BJ221" s="121"/>
      <c r="BK221" s="121"/>
      <c r="BL221" s="122"/>
      <c r="BM221" s="123"/>
      <c r="BN221" s="106"/>
      <c r="BO221" s="106"/>
      <c r="BP221" s="106"/>
      <c r="BQ221" s="106"/>
      <c r="BR221" s="106"/>
      <c r="BS221" s="106"/>
      <c r="BT221" s="106"/>
      <c r="BU221" s="106"/>
      <c r="BV221" s="106"/>
      <c r="BW221" s="106"/>
      <c r="BX221" s="106"/>
      <c r="BY221" s="106"/>
      <c r="BZ221" s="106"/>
      <c r="CA221" s="106"/>
      <c r="CB221" s="106"/>
      <c r="CC221" s="127" t="str">
        <f>IFERROR(VLOOKUP(Table22[[#This Row],[Gender]],'Lookup Values'!$A$1:$B$5,2,FALSE),"0")</f>
        <v>0</v>
      </c>
      <c r="CD221" s="112"/>
      <c r="CE221" s="127" t="str">
        <f>IFERROR(VLOOKUP(Table22[[#This Row],[Year Group]],'Lookup Values'!$C$1:$D$9,2,FALSE),"0")</f>
        <v>0</v>
      </c>
      <c r="CF221" s="127" t="str">
        <f>IFERROR(VLOOKUP(Table22[[#This Row],[School]],'Lookup Values'!$E$1:$E$22,2,FALSE),"0")</f>
        <v>0</v>
      </c>
      <c r="CG221" s="127" t="str">
        <f>IFERROR(VLOOKUP(Table22[[#This Row],[Attending PRU / AP]],'Lookup Values'!$G$1:$H$3,2,FALSE),"0")</f>
        <v>0</v>
      </c>
      <c r="CH221" s="127" t="str">
        <f>IFERROR(VLOOKUP(Table22[[#This Row],[EHE]],'Lookup Values'!$I$1:$J$3,2,FALSE),"0")</f>
        <v>0</v>
      </c>
      <c r="CI221" s="127" t="str">
        <f>IFERROR(VLOOKUP(Table22[[#This Row],[CME]],'Lookup Values'!$K$1:$L$3,2,FALSE),"0")</f>
        <v>0</v>
      </c>
      <c r="CJ221" s="129" t="str">
        <f>IFERROR(VLOOKUP(Table22[[#This Row],[Ethnicity]],'Ethnicity codes'!$H$1:$J$101,3,FALSE),"")</f>
        <v/>
      </c>
      <c r="CK221" s="127" t="str">
        <f>IFERROR(VLOOKUP(Table35[[#This Row],[Ethnicity2]],'Lookup Values'!$M$1:$N$23,2,FALSE),"0")</f>
        <v>0</v>
      </c>
      <c r="CL221" s="127" t="str">
        <f>IFERROR(VLOOKUP(Table35[[#This Row],[Ethnicity2]],'Lookup Values'!$O$1:$P$3,2,FALSE),"0")</f>
        <v>0</v>
      </c>
      <c r="CM221" s="127" t="str">
        <f>IFERROR(VLOOKUP(Table22[[#This Row],[EAL]],'Lookup Values'!$Q$1:$R$3,2,FALSE),"0")</f>
        <v>0</v>
      </c>
      <c r="CN221" s="127" t="str">
        <f>IFERROR(VLOOKUP(Table22[[#This Row],[SEND]],'Lookup Values'!$S$1:$T$6,2,FALSE),"0")</f>
        <v>0</v>
      </c>
      <c r="CO221" s="127" t="str">
        <f>IFERROR(VLOOKUP(Table22[[#This Row],[Pupil Premium]],'Lookup Values'!$U$1:$V$3,2,FALSE),"0")</f>
        <v>0</v>
      </c>
      <c r="CP221" s="127" t="str">
        <f>IFERROR(VLOOKUP(Table22[[#This Row],[LAC / Care Leaver]],'Lookup Values'!$W$1:$X$3,2,FALSE),"0")</f>
        <v>0</v>
      </c>
      <c r="CQ221" s="127" t="str">
        <f>IFERROR(VLOOKUP(Table22[[#This Row],[CP / CIN]],'Lookup Values'!$Y$1:$Z$3,2,FALSE),"0")</f>
        <v>0</v>
      </c>
      <c r="CR221" s="127" t="str">
        <f>IFERROR(VLOOKUP(Table22[[#This Row],[Early Help Referral]],'Lookup Values'!$Y$1:$Z$3,2,FALSE),"0")</f>
        <v>0</v>
      </c>
      <c r="CS221" s="127" t="str">
        <f>IFERROR(VLOOKUP(Table22[[#This Row],[Social Worker]],'Lookup Values'!$Y$1:$Z$3,2,FALSE),"0")</f>
        <v>0</v>
      </c>
      <c r="CT221" s="127" t="str">
        <f>IFERROR(VLOOKUP(Table22[[#This Row],[Exclusion]],'Lookup Values'!$AE$1:$AF$5,2,FALSE),"0")</f>
        <v>0</v>
      </c>
      <c r="CU221" s="127" t="str">
        <f>IFERROR(VLOOKUP(Table22[[#This Row],[Attendance / Absence (&lt;90% PA / &lt;50% SA)]],'Lookup Values'!$AG$1:$AH$4,2,FALSE),"0")</f>
        <v>0</v>
      </c>
      <c r="CV221" s="127" t="str">
        <f>IFERROR(VLOOKUP(Table22[[#This Row],[Multiple School Moves (3+)]],'Lookup Values'!$AI$1:$AJ$3,2,FALSE),"0")</f>
        <v>0</v>
      </c>
      <c r="CW221" s="127" t="str">
        <f>IFERROR(VLOOKUP(Table22[[#This Row],[Pregnancy]],'Lookup Values'!$AK$1:$AL$3,2,FALSE),"0")</f>
        <v>0</v>
      </c>
      <c r="CX221" s="127" t="str">
        <f>IFERROR(VLOOKUP(Table22[[#This Row],[Young Parent]],'Lookup Values'!$AM$1:$AN$3,2,FALSE),"0")</f>
        <v>0</v>
      </c>
      <c r="CY221" s="127" t="str">
        <f>IFERROR(VLOOKUP(Table22[[#This Row],[Young Carer]],'Lookup Values'!$AO$1:$AP$3,2,FALSE),"0")</f>
        <v>0</v>
      </c>
      <c r="CZ221" s="127" t="str">
        <f>IFERROR(VLOOKUP(Table22[[#This Row],[CAMHS Involvement]],'Lookup Values'!$AQ$1:$AR$3,2,FALSE),"0")</f>
        <v>0</v>
      </c>
      <c r="DA221" s="127" t="str">
        <f>IFERROR(VLOOKUP(Table22[[#This Row],[Health Condition]],'Lookup Values'!$AS$1:$AT$3,2,FALSE),"0")</f>
        <v>0</v>
      </c>
      <c r="DB221" s="127" t="str">
        <f>IFERROR(VLOOKUP(Table22[[#This Row],[Substance Misuse ]],'Lookup Values'!$AU$1:$AV$3,2,FALSE),"0")</f>
        <v>0</v>
      </c>
      <c r="DC221" s="127" t="str">
        <f>IFERROR(VLOOKUP(Table22[[#This Row],[YOT supervision]],'Lookup Values'!$AW$1:$AX$3,2,FALSE),"0")</f>
        <v>0</v>
      </c>
      <c r="DD221" s="127" t="str">
        <f>IFERROR(VLOOKUP(Table22[[#This Row],[Previous YOT supervision]],'Lookup Values'!$AY$1:$AZ$3,2,FALSE),"0")</f>
        <v>0</v>
      </c>
      <c r="DE221" s="127" t="str">
        <f>IFERROR(VLOOKUP(Table22[[#This Row],[Custody]],'Lookup Values'!$BA$1:$BB$3,2,FALSE),"0")</f>
        <v>0</v>
      </c>
      <c r="DF221" s="127" t="str">
        <f>IFERROR(VLOOKUP(Table22[[#This Row],[KS2 Eng &amp; Maths Ability Profile HAP/MAP/LAP]],'Lookup Values'!$BC$1:$BD$4,2,FALSE),"0")</f>
        <v>0</v>
      </c>
      <c r="DG221" s="127" t="str">
        <f>IFERROR(VLOOKUP(Table22[[#This Row],[Intended Post 16 Destination]],'Lookup Values'!$BG$1:$BH$12,2,FALSE),"0")</f>
        <v>0</v>
      </c>
      <c r="DH221" s="127" t="str">
        <f>IFERROR(VLOOKUP(Table22[[#This Row],[Application submitted (Y/N or number of applications)]],'Lookup Values'!$BI$1:$BJ$3,2,FALSE),"0")</f>
        <v>0</v>
      </c>
      <c r="DI221" s="127" t="str">
        <f>IFERROR(VLOOKUP(Table22[[#This Row],[Provider Name]],'Lookup Values'!$BK$1:$BL$3,2,FALSE),"0")</f>
        <v>0</v>
      </c>
      <c r="DJ221" s="112"/>
      <c r="DK221" s="127" t="str">
        <f>IFERROR(VLOOKUP(Table22[[#This Row],[Offer received (Y/N)]],'Lookup Values'!$BM$1:$BN$3,2,FALSE),"0")</f>
        <v>0</v>
      </c>
      <c r="DL221" s="127" t="str">
        <f>IFERROR(VLOOKUP(Table22[[#This Row],[Poor Behaviour / Attitude / Motivation]],'Lookup Values'!$BO$1:$BP$4,2,FALSE),"0")</f>
        <v>0</v>
      </c>
      <c r="DM221" s="127" t="str">
        <f>IFERROR(VLOOKUP(Table22[[#This Row],[Other known risk factors (1)]],'Lookup Values'!$BQ$1:$BR$10,2,FALSE),"0")</f>
        <v>0</v>
      </c>
      <c r="DN221" s="128" t="str">
        <f>IFERROR(VLOOKUP(Table22[[#This Row],[Other known risk factors (2)]],'Lookup Values'!$BQ$1:$BR$10,2,FALSE),"0")</f>
        <v>0</v>
      </c>
      <c r="DO221" s="127">
        <f>SUM(Table35[[#This Row],[Gender Score]:[Other known risk factors (2) Score]])</f>
        <v>0</v>
      </c>
      <c r="DP221" s="131" t="str">
        <f>CONCATENATE(Table22[[#This Row],[Generated RONI]],Table22[[#This Row],[School RONI]])</f>
        <v>Very Low</v>
      </c>
      <c r="DQ221" s="106"/>
      <c r="DR221" s="106"/>
      <c r="DS221" s="106"/>
      <c r="DT221" s="106"/>
      <c r="DU221" s="106"/>
      <c r="DV221" s="106"/>
      <c r="DW221" s="106"/>
      <c r="DX221" s="106"/>
      <c r="DY221" s="106"/>
      <c r="DZ221" s="106"/>
      <c r="EA221" s="106"/>
      <c r="EB221" s="106"/>
      <c r="EC221" s="106"/>
      <c r="ED221" s="106"/>
      <c r="EE221" s="106"/>
      <c r="EF221" s="106"/>
      <c r="EG221" s="106"/>
    </row>
    <row r="222" spans="1:137" ht="13" x14ac:dyDescent="0.3">
      <c r="A222" s="118"/>
      <c r="B222" s="126"/>
      <c r="C222" s="119"/>
      <c r="D222" s="119"/>
      <c r="E222" s="119"/>
      <c r="F222" s="119"/>
      <c r="G222" s="119"/>
      <c r="H222" s="120"/>
      <c r="I222" s="101"/>
      <c r="J222" s="121"/>
      <c r="K222" s="101"/>
      <c r="L222" s="101"/>
      <c r="M222" s="121"/>
      <c r="N222" s="120"/>
      <c r="O222" s="121"/>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3"/>
      <c r="AS222" s="123"/>
      <c r="AT222" s="123"/>
      <c r="AU222" s="139" t="str">
        <f>VLOOKUP(Table35[[#This Row],[Risk Rating Score]],'Lookup Values'!$BS$1:$BT$34,2)</f>
        <v>Very Low</v>
      </c>
      <c r="AV222" s="101"/>
      <c r="AW222" s="139" t="str">
        <f>IFERROR(VLOOKUP(Table35[[#This Row],[RONI Match]],'Lookup Values'!$BU$2:$BV$26,2,FALSE),"")</f>
        <v/>
      </c>
      <c r="AX222" s="124"/>
      <c r="AY222" s="101"/>
      <c r="AZ222" s="123"/>
      <c r="BA222" s="119"/>
      <c r="BB222" s="119"/>
      <c r="BC222" s="119"/>
      <c r="BD222" s="119"/>
      <c r="BE222" s="119"/>
      <c r="BF222" s="119"/>
      <c r="BG222" s="119"/>
      <c r="BH222" s="119"/>
      <c r="BI222" s="122"/>
      <c r="BJ222" s="121"/>
      <c r="BK222" s="121"/>
      <c r="BL222" s="122"/>
      <c r="BM222" s="123"/>
      <c r="BN222" s="106"/>
      <c r="BO222" s="106"/>
      <c r="BP222" s="106"/>
      <c r="BQ222" s="106"/>
      <c r="BR222" s="106"/>
      <c r="BS222" s="106"/>
      <c r="BT222" s="106"/>
      <c r="BU222" s="106"/>
      <c r="BV222" s="106"/>
      <c r="BW222" s="106"/>
      <c r="BX222" s="106"/>
      <c r="BY222" s="106"/>
      <c r="BZ222" s="106"/>
      <c r="CA222" s="106"/>
      <c r="CB222" s="106"/>
      <c r="CC222" s="127" t="str">
        <f>IFERROR(VLOOKUP(Table22[[#This Row],[Gender]],'Lookup Values'!$A$1:$B$5,2,FALSE),"0")</f>
        <v>0</v>
      </c>
      <c r="CD222" s="112"/>
      <c r="CE222" s="127" t="str">
        <f>IFERROR(VLOOKUP(Table22[[#This Row],[Year Group]],'Lookup Values'!$C$1:$D$9,2,FALSE),"0")</f>
        <v>0</v>
      </c>
      <c r="CF222" s="127" t="str">
        <f>IFERROR(VLOOKUP(Table22[[#This Row],[School]],'Lookup Values'!$E$1:$E$22,2,FALSE),"0")</f>
        <v>0</v>
      </c>
      <c r="CG222" s="127" t="str">
        <f>IFERROR(VLOOKUP(Table22[[#This Row],[Attending PRU / AP]],'Lookup Values'!$G$1:$H$3,2,FALSE),"0")</f>
        <v>0</v>
      </c>
      <c r="CH222" s="127" t="str">
        <f>IFERROR(VLOOKUP(Table22[[#This Row],[EHE]],'Lookup Values'!$I$1:$J$3,2,FALSE),"0")</f>
        <v>0</v>
      </c>
      <c r="CI222" s="127" t="str">
        <f>IFERROR(VLOOKUP(Table22[[#This Row],[CME]],'Lookup Values'!$K$1:$L$3,2,FALSE),"0")</f>
        <v>0</v>
      </c>
      <c r="CJ222" s="129" t="str">
        <f>IFERROR(VLOOKUP(Table22[[#This Row],[Ethnicity]],'Ethnicity codes'!$H$1:$J$101,3,FALSE),"")</f>
        <v/>
      </c>
      <c r="CK222" s="127" t="str">
        <f>IFERROR(VLOOKUP(Table35[[#This Row],[Ethnicity2]],'Lookup Values'!$M$1:$N$23,2,FALSE),"0")</f>
        <v>0</v>
      </c>
      <c r="CL222" s="127" t="str">
        <f>IFERROR(VLOOKUP(Table35[[#This Row],[Ethnicity2]],'Lookup Values'!$O$1:$P$3,2,FALSE),"0")</f>
        <v>0</v>
      </c>
      <c r="CM222" s="127" t="str">
        <f>IFERROR(VLOOKUP(Table22[[#This Row],[EAL]],'Lookup Values'!$Q$1:$R$3,2,FALSE),"0")</f>
        <v>0</v>
      </c>
      <c r="CN222" s="127" t="str">
        <f>IFERROR(VLOOKUP(Table22[[#This Row],[SEND]],'Lookup Values'!$S$1:$T$6,2,FALSE),"0")</f>
        <v>0</v>
      </c>
      <c r="CO222" s="127" t="str">
        <f>IFERROR(VLOOKUP(Table22[[#This Row],[Pupil Premium]],'Lookup Values'!$U$1:$V$3,2,FALSE),"0")</f>
        <v>0</v>
      </c>
      <c r="CP222" s="127" t="str">
        <f>IFERROR(VLOOKUP(Table22[[#This Row],[LAC / Care Leaver]],'Lookup Values'!$W$1:$X$3,2,FALSE),"0")</f>
        <v>0</v>
      </c>
      <c r="CQ222" s="127" t="str">
        <f>IFERROR(VLOOKUP(Table22[[#This Row],[CP / CIN]],'Lookup Values'!$Y$1:$Z$3,2,FALSE),"0")</f>
        <v>0</v>
      </c>
      <c r="CR222" s="127" t="str">
        <f>IFERROR(VLOOKUP(Table22[[#This Row],[Early Help Referral]],'Lookup Values'!$Y$1:$Z$3,2,FALSE),"0")</f>
        <v>0</v>
      </c>
      <c r="CS222" s="127" t="str">
        <f>IFERROR(VLOOKUP(Table22[[#This Row],[Social Worker]],'Lookup Values'!$Y$1:$Z$3,2,FALSE),"0")</f>
        <v>0</v>
      </c>
      <c r="CT222" s="127" t="str">
        <f>IFERROR(VLOOKUP(Table22[[#This Row],[Exclusion]],'Lookup Values'!$AE$1:$AF$5,2,FALSE),"0")</f>
        <v>0</v>
      </c>
      <c r="CU222" s="127" t="str">
        <f>IFERROR(VLOOKUP(Table22[[#This Row],[Attendance / Absence (&lt;90% PA / &lt;50% SA)]],'Lookup Values'!$AG$1:$AH$4,2,FALSE),"0")</f>
        <v>0</v>
      </c>
      <c r="CV222" s="127" t="str">
        <f>IFERROR(VLOOKUP(Table22[[#This Row],[Multiple School Moves (3+)]],'Lookup Values'!$AI$1:$AJ$3,2,FALSE),"0")</f>
        <v>0</v>
      </c>
      <c r="CW222" s="127" t="str">
        <f>IFERROR(VLOOKUP(Table22[[#This Row],[Pregnancy]],'Lookup Values'!$AK$1:$AL$3,2,FALSE),"0")</f>
        <v>0</v>
      </c>
      <c r="CX222" s="127" t="str">
        <f>IFERROR(VLOOKUP(Table22[[#This Row],[Young Parent]],'Lookup Values'!$AM$1:$AN$3,2,FALSE),"0")</f>
        <v>0</v>
      </c>
      <c r="CY222" s="127" t="str">
        <f>IFERROR(VLOOKUP(Table22[[#This Row],[Young Carer]],'Lookup Values'!$AO$1:$AP$3,2,FALSE),"0")</f>
        <v>0</v>
      </c>
      <c r="CZ222" s="127" t="str">
        <f>IFERROR(VLOOKUP(Table22[[#This Row],[CAMHS Involvement]],'Lookup Values'!$AQ$1:$AR$3,2,FALSE),"0")</f>
        <v>0</v>
      </c>
      <c r="DA222" s="127" t="str">
        <f>IFERROR(VLOOKUP(Table22[[#This Row],[Health Condition]],'Lookup Values'!$AS$1:$AT$3,2,FALSE),"0")</f>
        <v>0</v>
      </c>
      <c r="DB222" s="127" t="str">
        <f>IFERROR(VLOOKUP(Table22[[#This Row],[Substance Misuse ]],'Lookup Values'!$AU$1:$AV$3,2,FALSE),"0")</f>
        <v>0</v>
      </c>
      <c r="DC222" s="127" t="str">
        <f>IFERROR(VLOOKUP(Table22[[#This Row],[YOT supervision]],'Lookup Values'!$AW$1:$AX$3,2,FALSE),"0")</f>
        <v>0</v>
      </c>
      <c r="DD222" s="127" t="str">
        <f>IFERROR(VLOOKUP(Table22[[#This Row],[Previous YOT supervision]],'Lookup Values'!$AY$1:$AZ$3,2,FALSE),"0")</f>
        <v>0</v>
      </c>
      <c r="DE222" s="127" t="str">
        <f>IFERROR(VLOOKUP(Table22[[#This Row],[Custody]],'Lookup Values'!$BA$1:$BB$3,2,FALSE),"0")</f>
        <v>0</v>
      </c>
      <c r="DF222" s="127" t="str">
        <f>IFERROR(VLOOKUP(Table22[[#This Row],[KS2 Eng &amp; Maths Ability Profile HAP/MAP/LAP]],'Lookup Values'!$BC$1:$BD$4,2,FALSE),"0")</f>
        <v>0</v>
      </c>
      <c r="DG222" s="127" t="str">
        <f>IFERROR(VLOOKUP(Table22[[#This Row],[Intended Post 16 Destination]],'Lookup Values'!$BG$1:$BH$12,2,FALSE),"0")</f>
        <v>0</v>
      </c>
      <c r="DH222" s="127" t="str">
        <f>IFERROR(VLOOKUP(Table22[[#This Row],[Application submitted (Y/N or number of applications)]],'Lookup Values'!$BI$1:$BJ$3,2,FALSE),"0")</f>
        <v>0</v>
      </c>
      <c r="DI222" s="127" t="str">
        <f>IFERROR(VLOOKUP(Table22[[#This Row],[Provider Name]],'Lookup Values'!$BK$1:$BL$3,2,FALSE),"0")</f>
        <v>0</v>
      </c>
      <c r="DJ222" s="112"/>
      <c r="DK222" s="127" t="str">
        <f>IFERROR(VLOOKUP(Table22[[#This Row],[Offer received (Y/N)]],'Lookup Values'!$BM$1:$BN$3,2,FALSE),"0")</f>
        <v>0</v>
      </c>
      <c r="DL222" s="127" t="str">
        <f>IFERROR(VLOOKUP(Table22[[#This Row],[Poor Behaviour / Attitude / Motivation]],'Lookup Values'!$BO$1:$BP$4,2,FALSE),"0")</f>
        <v>0</v>
      </c>
      <c r="DM222" s="127" t="str">
        <f>IFERROR(VLOOKUP(Table22[[#This Row],[Other known risk factors (1)]],'Lookup Values'!$BQ$1:$BR$10,2,FALSE),"0")</f>
        <v>0</v>
      </c>
      <c r="DN222" s="128" t="str">
        <f>IFERROR(VLOOKUP(Table22[[#This Row],[Other known risk factors (2)]],'Lookup Values'!$BQ$1:$BR$10,2,FALSE),"0")</f>
        <v>0</v>
      </c>
      <c r="DO222" s="127">
        <f>SUM(Table35[[#This Row],[Gender Score]:[Other known risk factors (2) Score]])</f>
        <v>0</v>
      </c>
      <c r="DP222" s="131" t="str">
        <f>CONCATENATE(Table22[[#This Row],[Generated RONI]],Table22[[#This Row],[School RONI]])</f>
        <v>Very Low</v>
      </c>
      <c r="DQ222" s="106"/>
      <c r="DR222" s="106"/>
      <c r="DS222" s="106"/>
      <c r="DT222" s="106"/>
      <c r="DU222" s="106"/>
      <c r="DV222" s="106"/>
      <c r="DW222" s="106"/>
      <c r="DX222" s="106"/>
      <c r="DY222" s="106"/>
      <c r="DZ222" s="106"/>
      <c r="EA222" s="106"/>
      <c r="EB222" s="106"/>
      <c r="EC222" s="106"/>
      <c r="ED222" s="106"/>
      <c r="EE222" s="106"/>
      <c r="EF222" s="106"/>
      <c r="EG222" s="106"/>
    </row>
    <row r="223" spans="1:137" ht="13" x14ac:dyDescent="0.3">
      <c r="A223" s="118"/>
      <c r="B223" s="126"/>
      <c r="C223" s="119"/>
      <c r="D223" s="119"/>
      <c r="E223" s="119"/>
      <c r="F223" s="119"/>
      <c r="G223" s="119"/>
      <c r="H223" s="120"/>
      <c r="I223" s="101"/>
      <c r="J223" s="121"/>
      <c r="K223" s="101"/>
      <c r="L223" s="101"/>
      <c r="M223" s="121"/>
      <c r="N223" s="120"/>
      <c r="O223" s="121"/>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3"/>
      <c r="AS223" s="123"/>
      <c r="AT223" s="123"/>
      <c r="AU223" s="139" t="str">
        <f>VLOOKUP(Table35[[#This Row],[Risk Rating Score]],'Lookup Values'!$BS$1:$BT$34,2)</f>
        <v>Very Low</v>
      </c>
      <c r="AV223" s="101"/>
      <c r="AW223" s="139" t="str">
        <f>IFERROR(VLOOKUP(Table35[[#This Row],[RONI Match]],'Lookup Values'!$BU$2:$BV$26,2,FALSE),"")</f>
        <v/>
      </c>
      <c r="AX223" s="124"/>
      <c r="AY223" s="101"/>
      <c r="AZ223" s="123"/>
      <c r="BA223" s="119"/>
      <c r="BB223" s="119"/>
      <c r="BC223" s="119"/>
      <c r="BD223" s="119"/>
      <c r="BE223" s="119"/>
      <c r="BF223" s="119"/>
      <c r="BG223" s="119"/>
      <c r="BH223" s="119"/>
      <c r="BI223" s="122"/>
      <c r="BJ223" s="121"/>
      <c r="BK223" s="121"/>
      <c r="BL223" s="122"/>
      <c r="BM223" s="123"/>
      <c r="BN223" s="106"/>
      <c r="BO223" s="106"/>
      <c r="BP223" s="106"/>
      <c r="BQ223" s="106"/>
      <c r="BR223" s="106"/>
      <c r="BS223" s="106"/>
      <c r="BT223" s="106"/>
      <c r="BU223" s="106"/>
      <c r="BV223" s="106"/>
      <c r="BW223" s="106"/>
      <c r="BX223" s="106"/>
      <c r="BY223" s="106"/>
      <c r="BZ223" s="106"/>
      <c r="CA223" s="106"/>
      <c r="CB223" s="106"/>
      <c r="CC223" s="127" t="str">
        <f>IFERROR(VLOOKUP(Table22[[#This Row],[Gender]],'Lookup Values'!$A$1:$B$5,2,FALSE),"0")</f>
        <v>0</v>
      </c>
      <c r="CD223" s="112"/>
      <c r="CE223" s="127" t="str">
        <f>IFERROR(VLOOKUP(Table22[[#This Row],[Year Group]],'Lookup Values'!$C$1:$D$9,2,FALSE),"0")</f>
        <v>0</v>
      </c>
      <c r="CF223" s="127" t="str">
        <f>IFERROR(VLOOKUP(Table22[[#This Row],[School]],'Lookup Values'!$E$1:$E$22,2,FALSE),"0")</f>
        <v>0</v>
      </c>
      <c r="CG223" s="127" t="str">
        <f>IFERROR(VLOOKUP(Table22[[#This Row],[Attending PRU / AP]],'Lookup Values'!$G$1:$H$3,2,FALSE),"0")</f>
        <v>0</v>
      </c>
      <c r="CH223" s="127" t="str">
        <f>IFERROR(VLOOKUP(Table22[[#This Row],[EHE]],'Lookup Values'!$I$1:$J$3,2,FALSE),"0")</f>
        <v>0</v>
      </c>
      <c r="CI223" s="127" t="str">
        <f>IFERROR(VLOOKUP(Table22[[#This Row],[CME]],'Lookup Values'!$K$1:$L$3,2,FALSE),"0")</f>
        <v>0</v>
      </c>
      <c r="CJ223" s="129" t="str">
        <f>IFERROR(VLOOKUP(Table22[[#This Row],[Ethnicity]],'Ethnicity codes'!$H$1:$J$101,3,FALSE),"")</f>
        <v/>
      </c>
      <c r="CK223" s="127" t="str">
        <f>IFERROR(VLOOKUP(Table35[[#This Row],[Ethnicity2]],'Lookup Values'!$M$1:$N$23,2,FALSE),"0")</f>
        <v>0</v>
      </c>
      <c r="CL223" s="127" t="str">
        <f>IFERROR(VLOOKUP(Table35[[#This Row],[Ethnicity2]],'Lookup Values'!$O$1:$P$3,2,FALSE),"0")</f>
        <v>0</v>
      </c>
      <c r="CM223" s="127" t="str">
        <f>IFERROR(VLOOKUP(Table22[[#This Row],[EAL]],'Lookup Values'!$Q$1:$R$3,2,FALSE),"0")</f>
        <v>0</v>
      </c>
      <c r="CN223" s="127" t="str">
        <f>IFERROR(VLOOKUP(Table22[[#This Row],[SEND]],'Lookup Values'!$S$1:$T$6,2,FALSE),"0")</f>
        <v>0</v>
      </c>
      <c r="CO223" s="127" t="str">
        <f>IFERROR(VLOOKUP(Table22[[#This Row],[Pupil Premium]],'Lookup Values'!$U$1:$V$3,2,FALSE),"0")</f>
        <v>0</v>
      </c>
      <c r="CP223" s="127" t="str">
        <f>IFERROR(VLOOKUP(Table22[[#This Row],[LAC / Care Leaver]],'Lookup Values'!$W$1:$X$3,2,FALSE),"0")</f>
        <v>0</v>
      </c>
      <c r="CQ223" s="127" t="str">
        <f>IFERROR(VLOOKUP(Table22[[#This Row],[CP / CIN]],'Lookup Values'!$Y$1:$Z$3,2,FALSE),"0")</f>
        <v>0</v>
      </c>
      <c r="CR223" s="127" t="str">
        <f>IFERROR(VLOOKUP(Table22[[#This Row],[Early Help Referral]],'Lookup Values'!$Y$1:$Z$3,2,FALSE),"0")</f>
        <v>0</v>
      </c>
      <c r="CS223" s="127" t="str">
        <f>IFERROR(VLOOKUP(Table22[[#This Row],[Social Worker]],'Lookup Values'!$Y$1:$Z$3,2,FALSE),"0")</f>
        <v>0</v>
      </c>
      <c r="CT223" s="127" t="str">
        <f>IFERROR(VLOOKUP(Table22[[#This Row],[Exclusion]],'Lookup Values'!$AE$1:$AF$5,2,FALSE),"0")</f>
        <v>0</v>
      </c>
      <c r="CU223" s="127" t="str">
        <f>IFERROR(VLOOKUP(Table22[[#This Row],[Attendance / Absence (&lt;90% PA / &lt;50% SA)]],'Lookup Values'!$AG$1:$AH$4,2,FALSE),"0")</f>
        <v>0</v>
      </c>
      <c r="CV223" s="127" t="str">
        <f>IFERROR(VLOOKUP(Table22[[#This Row],[Multiple School Moves (3+)]],'Lookup Values'!$AI$1:$AJ$3,2,FALSE),"0")</f>
        <v>0</v>
      </c>
      <c r="CW223" s="127" t="str">
        <f>IFERROR(VLOOKUP(Table22[[#This Row],[Pregnancy]],'Lookup Values'!$AK$1:$AL$3,2,FALSE),"0")</f>
        <v>0</v>
      </c>
      <c r="CX223" s="127" t="str">
        <f>IFERROR(VLOOKUP(Table22[[#This Row],[Young Parent]],'Lookup Values'!$AM$1:$AN$3,2,FALSE),"0")</f>
        <v>0</v>
      </c>
      <c r="CY223" s="127" t="str">
        <f>IFERROR(VLOOKUP(Table22[[#This Row],[Young Carer]],'Lookup Values'!$AO$1:$AP$3,2,FALSE),"0")</f>
        <v>0</v>
      </c>
      <c r="CZ223" s="127" t="str">
        <f>IFERROR(VLOOKUP(Table22[[#This Row],[CAMHS Involvement]],'Lookup Values'!$AQ$1:$AR$3,2,FALSE),"0")</f>
        <v>0</v>
      </c>
      <c r="DA223" s="127" t="str">
        <f>IFERROR(VLOOKUP(Table22[[#This Row],[Health Condition]],'Lookup Values'!$AS$1:$AT$3,2,FALSE),"0")</f>
        <v>0</v>
      </c>
      <c r="DB223" s="127" t="str">
        <f>IFERROR(VLOOKUP(Table22[[#This Row],[Substance Misuse ]],'Lookup Values'!$AU$1:$AV$3,2,FALSE),"0")</f>
        <v>0</v>
      </c>
      <c r="DC223" s="127" t="str">
        <f>IFERROR(VLOOKUP(Table22[[#This Row],[YOT supervision]],'Lookup Values'!$AW$1:$AX$3,2,FALSE),"0")</f>
        <v>0</v>
      </c>
      <c r="DD223" s="127" t="str">
        <f>IFERROR(VLOOKUP(Table22[[#This Row],[Previous YOT supervision]],'Lookup Values'!$AY$1:$AZ$3,2,FALSE),"0")</f>
        <v>0</v>
      </c>
      <c r="DE223" s="127" t="str">
        <f>IFERROR(VLOOKUP(Table22[[#This Row],[Custody]],'Lookup Values'!$BA$1:$BB$3,2,FALSE),"0")</f>
        <v>0</v>
      </c>
      <c r="DF223" s="127" t="str">
        <f>IFERROR(VLOOKUP(Table22[[#This Row],[KS2 Eng &amp; Maths Ability Profile HAP/MAP/LAP]],'Lookup Values'!$BC$1:$BD$4,2,FALSE),"0")</f>
        <v>0</v>
      </c>
      <c r="DG223" s="127" t="str">
        <f>IFERROR(VLOOKUP(Table22[[#This Row],[Intended Post 16 Destination]],'Lookup Values'!$BG$1:$BH$12,2,FALSE),"0")</f>
        <v>0</v>
      </c>
      <c r="DH223" s="127" t="str">
        <f>IFERROR(VLOOKUP(Table22[[#This Row],[Application submitted (Y/N or number of applications)]],'Lookup Values'!$BI$1:$BJ$3,2,FALSE),"0")</f>
        <v>0</v>
      </c>
      <c r="DI223" s="127" t="str">
        <f>IFERROR(VLOOKUP(Table22[[#This Row],[Provider Name]],'Lookup Values'!$BK$1:$BL$3,2,FALSE),"0")</f>
        <v>0</v>
      </c>
      <c r="DJ223" s="112"/>
      <c r="DK223" s="127" t="str">
        <f>IFERROR(VLOOKUP(Table22[[#This Row],[Offer received (Y/N)]],'Lookup Values'!$BM$1:$BN$3,2,FALSE),"0")</f>
        <v>0</v>
      </c>
      <c r="DL223" s="127" t="str">
        <f>IFERROR(VLOOKUP(Table22[[#This Row],[Poor Behaviour / Attitude / Motivation]],'Lookup Values'!$BO$1:$BP$4,2,FALSE),"0")</f>
        <v>0</v>
      </c>
      <c r="DM223" s="127" t="str">
        <f>IFERROR(VLOOKUP(Table22[[#This Row],[Other known risk factors (1)]],'Lookup Values'!$BQ$1:$BR$10,2,FALSE),"0")</f>
        <v>0</v>
      </c>
      <c r="DN223" s="128" t="str">
        <f>IFERROR(VLOOKUP(Table22[[#This Row],[Other known risk factors (2)]],'Lookup Values'!$BQ$1:$BR$10,2,FALSE),"0")</f>
        <v>0</v>
      </c>
      <c r="DO223" s="127">
        <f>SUM(Table35[[#This Row],[Gender Score]:[Other known risk factors (2) Score]])</f>
        <v>0</v>
      </c>
      <c r="DP223" s="131" t="str">
        <f>CONCATENATE(Table22[[#This Row],[Generated RONI]],Table22[[#This Row],[School RONI]])</f>
        <v>Very Low</v>
      </c>
      <c r="DQ223" s="106"/>
      <c r="DR223" s="106"/>
      <c r="DS223" s="106"/>
      <c r="DT223" s="106"/>
      <c r="DU223" s="106"/>
      <c r="DV223" s="106"/>
      <c r="DW223" s="106"/>
      <c r="DX223" s="106"/>
      <c r="DY223" s="106"/>
      <c r="DZ223" s="106"/>
      <c r="EA223" s="106"/>
      <c r="EB223" s="106"/>
      <c r="EC223" s="106"/>
      <c r="ED223" s="106"/>
      <c r="EE223" s="106"/>
      <c r="EF223" s="106"/>
      <c r="EG223" s="106"/>
    </row>
    <row r="224" spans="1:137" ht="13" x14ac:dyDescent="0.3">
      <c r="A224" s="118"/>
      <c r="B224" s="126"/>
      <c r="C224" s="119"/>
      <c r="D224" s="119"/>
      <c r="E224" s="119"/>
      <c r="F224" s="119"/>
      <c r="G224" s="119"/>
      <c r="H224" s="120"/>
      <c r="I224" s="101"/>
      <c r="J224" s="121"/>
      <c r="K224" s="101"/>
      <c r="L224" s="101"/>
      <c r="M224" s="121"/>
      <c r="N224" s="120"/>
      <c r="O224" s="121"/>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3"/>
      <c r="AS224" s="123"/>
      <c r="AT224" s="123"/>
      <c r="AU224" s="139" t="str">
        <f>VLOOKUP(Table35[[#This Row],[Risk Rating Score]],'Lookup Values'!$BS$1:$BT$34,2)</f>
        <v>Very Low</v>
      </c>
      <c r="AV224" s="101"/>
      <c r="AW224" s="139" t="str">
        <f>IFERROR(VLOOKUP(Table35[[#This Row],[RONI Match]],'Lookup Values'!$BU$2:$BV$26,2,FALSE),"")</f>
        <v/>
      </c>
      <c r="AX224" s="124"/>
      <c r="AY224" s="101"/>
      <c r="AZ224" s="123"/>
      <c r="BA224" s="119"/>
      <c r="BB224" s="119"/>
      <c r="BC224" s="119"/>
      <c r="BD224" s="119"/>
      <c r="BE224" s="119"/>
      <c r="BF224" s="119"/>
      <c r="BG224" s="119"/>
      <c r="BH224" s="119"/>
      <c r="BI224" s="122"/>
      <c r="BJ224" s="121"/>
      <c r="BK224" s="121"/>
      <c r="BL224" s="122"/>
      <c r="BM224" s="123"/>
      <c r="BN224" s="106"/>
      <c r="BO224" s="106"/>
      <c r="BP224" s="106"/>
      <c r="BQ224" s="106"/>
      <c r="BR224" s="106"/>
      <c r="BS224" s="106"/>
      <c r="BT224" s="106"/>
      <c r="BU224" s="106"/>
      <c r="BV224" s="106"/>
      <c r="BW224" s="106"/>
      <c r="BX224" s="106"/>
      <c r="BY224" s="106"/>
      <c r="BZ224" s="106"/>
      <c r="CA224" s="106"/>
      <c r="CB224" s="106"/>
      <c r="CC224" s="127" t="str">
        <f>IFERROR(VLOOKUP(Table22[[#This Row],[Gender]],'Lookup Values'!$A$1:$B$5,2,FALSE),"0")</f>
        <v>0</v>
      </c>
      <c r="CD224" s="112"/>
      <c r="CE224" s="127" t="str">
        <f>IFERROR(VLOOKUP(Table22[[#This Row],[Year Group]],'Lookup Values'!$C$1:$D$9,2,FALSE),"0")</f>
        <v>0</v>
      </c>
      <c r="CF224" s="127" t="str">
        <f>IFERROR(VLOOKUP(Table22[[#This Row],[School]],'Lookup Values'!$E$1:$E$22,2,FALSE),"0")</f>
        <v>0</v>
      </c>
      <c r="CG224" s="127" t="str">
        <f>IFERROR(VLOOKUP(Table22[[#This Row],[Attending PRU / AP]],'Lookup Values'!$G$1:$H$3,2,FALSE),"0")</f>
        <v>0</v>
      </c>
      <c r="CH224" s="127" t="str">
        <f>IFERROR(VLOOKUP(Table22[[#This Row],[EHE]],'Lookup Values'!$I$1:$J$3,2,FALSE),"0")</f>
        <v>0</v>
      </c>
      <c r="CI224" s="127" t="str">
        <f>IFERROR(VLOOKUP(Table22[[#This Row],[CME]],'Lookup Values'!$K$1:$L$3,2,FALSE),"0")</f>
        <v>0</v>
      </c>
      <c r="CJ224" s="129" t="str">
        <f>IFERROR(VLOOKUP(Table22[[#This Row],[Ethnicity]],'Ethnicity codes'!$H$1:$J$101,3,FALSE),"")</f>
        <v/>
      </c>
      <c r="CK224" s="127" t="str">
        <f>IFERROR(VLOOKUP(Table35[[#This Row],[Ethnicity2]],'Lookup Values'!$M$1:$N$23,2,FALSE),"0")</f>
        <v>0</v>
      </c>
      <c r="CL224" s="127" t="str">
        <f>IFERROR(VLOOKUP(Table35[[#This Row],[Ethnicity2]],'Lookup Values'!$O$1:$P$3,2,FALSE),"0")</f>
        <v>0</v>
      </c>
      <c r="CM224" s="127" t="str">
        <f>IFERROR(VLOOKUP(Table22[[#This Row],[EAL]],'Lookup Values'!$Q$1:$R$3,2,FALSE),"0")</f>
        <v>0</v>
      </c>
      <c r="CN224" s="127" t="str">
        <f>IFERROR(VLOOKUP(Table22[[#This Row],[SEND]],'Lookup Values'!$S$1:$T$6,2,FALSE),"0")</f>
        <v>0</v>
      </c>
      <c r="CO224" s="127" t="str">
        <f>IFERROR(VLOOKUP(Table22[[#This Row],[Pupil Premium]],'Lookup Values'!$U$1:$V$3,2,FALSE),"0")</f>
        <v>0</v>
      </c>
      <c r="CP224" s="127" t="str">
        <f>IFERROR(VLOOKUP(Table22[[#This Row],[LAC / Care Leaver]],'Lookup Values'!$W$1:$X$3,2,FALSE),"0")</f>
        <v>0</v>
      </c>
      <c r="CQ224" s="127" t="str">
        <f>IFERROR(VLOOKUP(Table22[[#This Row],[CP / CIN]],'Lookup Values'!$Y$1:$Z$3,2,FALSE),"0")</f>
        <v>0</v>
      </c>
      <c r="CR224" s="127" t="str">
        <f>IFERROR(VLOOKUP(Table22[[#This Row],[Early Help Referral]],'Lookup Values'!$Y$1:$Z$3,2,FALSE),"0")</f>
        <v>0</v>
      </c>
      <c r="CS224" s="127" t="str">
        <f>IFERROR(VLOOKUP(Table22[[#This Row],[Social Worker]],'Lookup Values'!$Y$1:$Z$3,2,FALSE),"0")</f>
        <v>0</v>
      </c>
      <c r="CT224" s="127" t="str">
        <f>IFERROR(VLOOKUP(Table22[[#This Row],[Exclusion]],'Lookup Values'!$AE$1:$AF$5,2,FALSE),"0")</f>
        <v>0</v>
      </c>
      <c r="CU224" s="127" t="str">
        <f>IFERROR(VLOOKUP(Table22[[#This Row],[Attendance / Absence (&lt;90% PA / &lt;50% SA)]],'Lookup Values'!$AG$1:$AH$4,2,FALSE),"0")</f>
        <v>0</v>
      </c>
      <c r="CV224" s="127" t="str">
        <f>IFERROR(VLOOKUP(Table22[[#This Row],[Multiple School Moves (3+)]],'Lookup Values'!$AI$1:$AJ$3,2,FALSE),"0")</f>
        <v>0</v>
      </c>
      <c r="CW224" s="127" t="str">
        <f>IFERROR(VLOOKUP(Table22[[#This Row],[Pregnancy]],'Lookup Values'!$AK$1:$AL$3,2,FALSE),"0")</f>
        <v>0</v>
      </c>
      <c r="CX224" s="127" t="str">
        <f>IFERROR(VLOOKUP(Table22[[#This Row],[Young Parent]],'Lookup Values'!$AM$1:$AN$3,2,FALSE),"0")</f>
        <v>0</v>
      </c>
      <c r="CY224" s="127" t="str">
        <f>IFERROR(VLOOKUP(Table22[[#This Row],[Young Carer]],'Lookup Values'!$AO$1:$AP$3,2,FALSE),"0")</f>
        <v>0</v>
      </c>
      <c r="CZ224" s="127" t="str">
        <f>IFERROR(VLOOKUP(Table22[[#This Row],[CAMHS Involvement]],'Lookup Values'!$AQ$1:$AR$3,2,FALSE),"0")</f>
        <v>0</v>
      </c>
      <c r="DA224" s="127" t="str">
        <f>IFERROR(VLOOKUP(Table22[[#This Row],[Health Condition]],'Lookup Values'!$AS$1:$AT$3,2,FALSE),"0")</f>
        <v>0</v>
      </c>
      <c r="DB224" s="127" t="str">
        <f>IFERROR(VLOOKUP(Table22[[#This Row],[Substance Misuse ]],'Lookup Values'!$AU$1:$AV$3,2,FALSE),"0")</f>
        <v>0</v>
      </c>
      <c r="DC224" s="127" t="str">
        <f>IFERROR(VLOOKUP(Table22[[#This Row],[YOT supervision]],'Lookup Values'!$AW$1:$AX$3,2,FALSE),"0")</f>
        <v>0</v>
      </c>
      <c r="DD224" s="127" t="str">
        <f>IFERROR(VLOOKUP(Table22[[#This Row],[Previous YOT supervision]],'Lookup Values'!$AY$1:$AZ$3,2,FALSE),"0")</f>
        <v>0</v>
      </c>
      <c r="DE224" s="127" t="str">
        <f>IFERROR(VLOOKUP(Table22[[#This Row],[Custody]],'Lookup Values'!$BA$1:$BB$3,2,FALSE),"0")</f>
        <v>0</v>
      </c>
      <c r="DF224" s="127" t="str">
        <f>IFERROR(VLOOKUP(Table22[[#This Row],[KS2 Eng &amp; Maths Ability Profile HAP/MAP/LAP]],'Lookup Values'!$BC$1:$BD$4,2,FALSE),"0")</f>
        <v>0</v>
      </c>
      <c r="DG224" s="127" t="str">
        <f>IFERROR(VLOOKUP(Table22[[#This Row],[Intended Post 16 Destination]],'Lookup Values'!$BG$1:$BH$12,2,FALSE),"0")</f>
        <v>0</v>
      </c>
      <c r="DH224" s="127" t="str">
        <f>IFERROR(VLOOKUP(Table22[[#This Row],[Application submitted (Y/N or number of applications)]],'Lookup Values'!$BI$1:$BJ$3,2,FALSE),"0")</f>
        <v>0</v>
      </c>
      <c r="DI224" s="127" t="str">
        <f>IFERROR(VLOOKUP(Table22[[#This Row],[Provider Name]],'Lookup Values'!$BK$1:$BL$3,2,FALSE),"0")</f>
        <v>0</v>
      </c>
      <c r="DJ224" s="112"/>
      <c r="DK224" s="127" t="str">
        <f>IFERROR(VLOOKUP(Table22[[#This Row],[Offer received (Y/N)]],'Lookup Values'!$BM$1:$BN$3,2,FALSE),"0")</f>
        <v>0</v>
      </c>
      <c r="DL224" s="127" t="str">
        <f>IFERROR(VLOOKUP(Table22[[#This Row],[Poor Behaviour / Attitude / Motivation]],'Lookup Values'!$BO$1:$BP$4,2,FALSE),"0")</f>
        <v>0</v>
      </c>
      <c r="DM224" s="127" t="str">
        <f>IFERROR(VLOOKUP(Table22[[#This Row],[Other known risk factors (1)]],'Lookup Values'!$BQ$1:$BR$10,2,FALSE),"0")</f>
        <v>0</v>
      </c>
      <c r="DN224" s="128" t="str">
        <f>IFERROR(VLOOKUP(Table22[[#This Row],[Other known risk factors (2)]],'Lookup Values'!$BQ$1:$BR$10,2,FALSE),"0")</f>
        <v>0</v>
      </c>
      <c r="DO224" s="127">
        <f>SUM(Table35[[#This Row],[Gender Score]:[Other known risk factors (2) Score]])</f>
        <v>0</v>
      </c>
      <c r="DP224" s="131" t="str">
        <f>CONCATENATE(Table22[[#This Row],[Generated RONI]],Table22[[#This Row],[School RONI]])</f>
        <v>Very Low</v>
      </c>
      <c r="DQ224" s="106"/>
      <c r="DR224" s="106"/>
      <c r="DS224" s="106"/>
      <c r="DT224" s="106"/>
      <c r="DU224" s="106"/>
      <c r="DV224" s="106"/>
      <c r="DW224" s="106"/>
      <c r="DX224" s="106"/>
      <c r="DY224" s="106"/>
      <c r="DZ224" s="106"/>
      <c r="EA224" s="106"/>
      <c r="EB224" s="106"/>
      <c r="EC224" s="106"/>
      <c r="ED224" s="106"/>
      <c r="EE224" s="106"/>
      <c r="EF224" s="106"/>
      <c r="EG224" s="106"/>
    </row>
    <row r="225" spans="1:137" ht="13" x14ac:dyDescent="0.3">
      <c r="A225" s="118"/>
      <c r="B225" s="126"/>
      <c r="C225" s="119"/>
      <c r="D225" s="119"/>
      <c r="E225" s="119"/>
      <c r="F225" s="119"/>
      <c r="G225" s="119"/>
      <c r="H225" s="120"/>
      <c r="I225" s="101"/>
      <c r="J225" s="121"/>
      <c r="K225" s="101"/>
      <c r="L225" s="101"/>
      <c r="M225" s="121"/>
      <c r="N225" s="120"/>
      <c r="O225" s="121"/>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3"/>
      <c r="AS225" s="123"/>
      <c r="AT225" s="123"/>
      <c r="AU225" s="139" t="str">
        <f>VLOOKUP(Table35[[#This Row],[Risk Rating Score]],'Lookup Values'!$BS$1:$BT$34,2)</f>
        <v>Very Low</v>
      </c>
      <c r="AV225" s="101"/>
      <c r="AW225" s="139" t="str">
        <f>IFERROR(VLOOKUP(Table35[[#This Row],[RONI Match]],'Lookup Values'!$BU$2:$BV$26,2,FALSE),"")</f>
        <v/>
      </c>
      <c r="AX225" s="124"/>
      <c r="AY225" s="101"/>
      <c r="AZ225" s="123"/>
      <c r="BA225" s="119"/>
      <c r="BB225" s="119"/>
      <c r="BC225" s="119"/>
      <c r="BD225" s="119"/>
      <c r="BE225" s="119"/>
      <c r="BF225" s="119"/>
      <c r="BG225" s="119"/>
      <c r="BH225" s="119"/>
      <c r="BI225" s="122"/>
      <c r="BJ225" s="121"/>
      <c r="BK225" s="121"/>
      <c r="BL225" s="122"/>
      <c r="BM225" s="123"/>
      <c r="BN225" s="106"/>
      <c r="BO225" s="106"/>
      <c r="BP225" s="106"/>
      <c r="BQ225" s="106"/>
      <c r="BR225" s="106"/>
      <c r="BS225" s="106"/>
      <c r="BT225" s="106"/>
      <c r="BU225" s="106"/>
      <c r="BV225" s="106"/>
      <c r="BW225" s="106"/>
      <c r="BX225" s="106"/>
      <c r="BY225" s="106"/>
      <c r="BZ225" s="106"/>
      <c r="CA225" s="106"/>
      <c r="CB225" s="106"/>
      <c r="CC225" s="127" t="str">
        <f>IFERROR(VLOOKUP(Table22[[#This Row],[Gender]],'Lookup Values'!$A$1:$B$5,2,FALSE),"0")</f>
        <v>0</v>
      </c>
      <c r="CD225" s="112"/>
      <c r="CE225" s="127" t="str">
        <f>IFERROR(VLOOKUP(Table22[[#This Row],[Year Group]],'Lookup Values'!$C$1:$D$9,2,FALSE),"0")</f>
        <v>0</v>
      </c>
      <c r="CF225" s="127" t="str">
        <f>IFERROR(VLOOKUP(Table22[[#This Row],[School]],'Lookup Values'!$E$1:$E$22,2,FALSE),"0")</f>
        <v>0</v>
      </c>
      <c r="CG225" s="127" t="str">
        <f>IFERROR(VLOOKUP(Table22[[#This Row],[Attending PRU / AP]],'Lookup Values'!$G$1:$H$3,2,FALSE),"0")</f>
        <v>0</v>
      </c>
      <c r="CH225" s="127" t="str">
        <f>IFERROR(VLOOKUP(Table22[[#This Row],[EHE]],'Lookup Values'!$I$1:$J$3,2,FALSE),"0")</f>
        <v>0</v>
      </c>
      <c r="CI225" s="127" t="str">
        <f>IFERROR(VLOOKUP(Table22[[#This Row],[CME]],'Lookup Values'!$K$1:$L$3,2,FALSE),"0")</f>
        <v>0</v>
      </c>
      <c r="CJ225" s="129" t="str">
        <f>IFERROR(VLOOKUP(Table22[[#This Row],[Ethnicity]],'Ethnicity codes'!$H$1:$J$101,3,FALSE),"")</f>
        <v/>
      </c>
      <c r="CK225" s="127" t="str">
        <f>IFERROR(VLOOKUP(Table35[[#This Row],[Ethnicity2]],'Lookup Values'!$M$1:$N$23,2,FALSE),"0")</f>
        <v>0</v>
      </c>
      <c r="CL225" s="127" t="str">
        <f>IFERROR(VLOOKUP(Table35[[#This Row],[Ethnicity2]],'Lookup Values'!$O$1:$P$3,2,FALSE),"0")</f>
        <v>0</v>
      </c>
      <c r="CM225" s="127" t="str">
        <f>IFERROR(VLOOKUP(Table22[[#This Row],[EAL]],'Lookup Values'!$Q$1:$R$3,2,FALSE),"0")</f>
        <v>0</v>
      </c>
      <c r="CN225" s="127" t="str">
        <f>IFERROR(VLOOKUP(Table22[[#This Row],[SEND]],'Lookup Values'!$S$1:$T$6,2,FALSE),"0")</f>
        <v>0</v>
      </c>
      <c r="CO225" s="127" t="str">
        <f>IFERROR(VLOOKUP(Table22[[#This Row],[Pupil Premium]],'Lookup Values'!$U$1:$V$3,2,FALSE),"0")</f>
        <v>0</v>
      </c>
      <c r="CP225" s="127" t="str">
        <f>IFERROR(VLOOKUP(Table22[[#This Row],[LAC / Care Leaver]],'Lookup Values'!$W$1:$X$3,2,FALSE),"0")</f>
        <v>0</v>
      </c>
      <c r="CQ225" s="127" t="str">
        <f>IFERROR(VLOOKUP(Table22[[#This Row],[CP / CIN]],'Lookup Values'!$Y$1:$Z$3,2,FALSE),"0")</f>
        <v>0</v>
      </c>
      <c r="CR225" s="127" t="str">
        <f>IFERROR(VLOOKUP(Table22[[#This Row],[Early Help Referral]],'Lookup Values'!$Y$1:$Z$3,2,FALSE),"0")</f>
        <v>0</v>
      </c>
      <c r="CS225" s="127" t="str">
        <f>IFERROR(VLOOKUP(Table22[[#This Row],[Social Worker]],'Lookup Values'!$Y$1:$Z$3,2,FALSE),"0")</f>
        <v>0</v>
      </c>
      <c r="CT225" s="127" t="str">
        <f>IFERROR(VLOOKUP(Table22[[#This Row],[Exclusion]],'Lookup Values'!$AE$1:$AF$5,2,FALSE),"0")</f>
        <v>0</v>
      </c>
      <c r="CU225" s="127" t="str">
        <f>IFERROR(VLOOKUP(Table22[[#This Row],[Attendance / Absence (&lt;90% PA / &lt;50% SA)]],'Lookup Values'!$AG$1:$AH$4,2,FALSE),"0")</f>
        <v>0</v>
      </c>
      <c r="CV225" s="127" t="str">
        <f>IFERROR(VLOOKUP(Table22[[#This Row],[Multiple School Moves (3+)]],'Lookup Values'!$AI$1:$AJ$3,2,FALSE),"0")</f>
        <v>0</v>
      </c>
      <c r="CW225" s="127" t="str">
        <f>IFERROR(VLOOKUP(Table22[[#This Row],[Pregnancy]],'Lookup Values'!$AK$1:$AL$3,2,FALSE),"0")</f>
        <v>0</v>
      </c>
      <c r="CX225" s="127" t="str">
        <f>IFERROR(VLOOKUP(Table22[[#This Row],[Young Parent]],'Lookup Values'!$AM$1:$AN$3,2,FALSE),"0")</f>
        <v>0</v>
      </c>
      <c r="CY225" s="127" t="str">
        <f>IFERROR(VLOOKUP(Table22[[#This Row],[Young Carer]],'Lookup Values'!$AO$1:$AP$3,2,FALSE),"0")</f>
        <v>0</v>
      </c>
      <c r="CZ225" s="127" t="str">
        <f>IFERROR(VLOOKUP(Table22[[#This Row],[CAMHS Involvement]],'Lookup Values'!$AQ$1:$AR$3,2,FALSE),"0")</f>
        <v>0</v>
      </c>
      <c r="DA225" s="127" t="str">
        <f>IFERROR(VLOOKUP(Table22[[#This Row],[Health Condition]],'Lookup Values'!$AS$1:$AT$3,2,FALSE),"0")</f>
        <v>0</v>
      </c>
      <c r="DB225" s="127" t="str">
        <f>IFERROR(VLOOKUP(Table22[[#This Row],[Substance Misuse ]],'Lookup Values'!$AU$1:$AV$3,2,FALSE),"0")</f>
        <v>0</v>
      </c>
      <c r="DC225" s="127" t="str">
        <f>IFERROR(VLOOKUP(Table22[[#This Row],[YOT supervision]],'Lookup Values'!$AW$1:$AX$3,2,FALSE),"0")</f>
        <v>0</v>
      </c>
      <c r="DD225" s="127" t="str">
        <f>IFERROR(VLOOKUP(Table22[[#This Row],[Previous YOT supervision]],'Lookup Values'!$AY$1:$AZ$3,2,FALSE),"0")</f>
        <v>0</v>
      </c>
      <c r="DE225" s="127" t="str">
        <f>IFERROR(VLOOKUP(Table22[[#This Row],[Custody]],'Lookup Values'!$BA$1:$BB$3,2,FALSE),"0")</f>
        <v>0</v>
      </c>
      <c r="DF225" s="127" t="str">
        <f>IFERROR(VLOOKUP(Table22[[#This Row],[KS2 Eng &amp; Maths Ability Profile HAP/MAP/LAP]],'Lookup Values'!$BC$1:$BD$4,2,FALSE),"0")</f>
        <v>0</v>
      </c>
      <c r="DG225" s="127" t="str">
        <f>IFERROR(VLOOKUP(Table22[[#This Row],[Intended Post 16 Destination]],'Lookup Values'!$BG$1:$BH$12,2,FALSE),"0")</f>
        <v>0</v>
      </c>
      <c r="DH225" s="127" t="str">
        <f>IFERROR(VLOOKUP(Table22[[#This Row],[Application submitted (Y/N or number of applications)]],'Lookup Values'!$BI$1:$BJ$3,2,FALSE),"0")</f>
        <v>0</v>
      </c>
      <c r="DI225" s="127" t="str">
        <f>IFERROR(VLOOKUP(Table22[[#This Row],[Provider Name]],'Lookup Values'!$BK$1:$BL$3,2,FALSE),"0")</f>
        <v>0</v>
      </c>
      <c r="DJ225" s="112"/>
      <c r="DK225" s="127" t="str">
        <f>IFERROR(VLOOKUP(Table22[[#This Row],[Offer received (Y/N)]],'Lookup Values'!$BM$1:$BN$3,2,FALSE),"0")</f>
        <v>0</v>
      </c>
      <c r="DL225" s="127" t="str">
        <f>IFERROR(VLOOKUP(Table22[[#This Row],[Poor Behaviour / Attitude / Motivation]],'Lookup Values'!$BO$1:$BP$4,2,FALSE),"0")</f>
        <v>0</v>
      </c>
      <c r="DM225" s="127" t="str">
        <f>IFERROR(VLOOKUP(Table22[[#This Row],[Other known risk factors (1)]],'Lookup Values'!$BQ$1:$BR$10,2,FALSE),"0")</f>
        <v>0</v>
      </c>
      <c r="DN225" s="128" t="str">
        <f>IFERROR(VLOOKUP(Table22[[#This Row],[Other known risk factors (2)]],'Lookup Values'!$BQ$1:$BR$10,2,FALSE),"0")</f>
        <v>0</v>
      </c>
      <c r="DO225" s="127">
        <f>SUM(Table35[[#This Row],[Gender Score]:[Other known risk factors (2) Score]])</f>
        <v>0</v>
      </c>
      <c r="DP225" s="131" t="str">
        <f>CONCATENATE(Table22[[#This Row],[Generated RONI]],Table22[[#This Row],[School RONI]])</f>
        <v>Very Low</v>
      </c>
      <c r="DQ225" s="106"/>
      <c r="DR225" s="106"/>
      <c r="DS225" s="106"/>
      <c r="DT225" s="106"/>
      <c r="DU225" s="106"/>
      <c r="DV225" s="106"/>
      <c r="DW225" s="106"/>
      <c r="DX225" s="106"/>
      <c r="DY225" s="106"/>
      <c r="DZ225" s="106"/>
      <c r="EA225" s="106"/>
      <c r="EB225" s="106"/>
      <c r="EC225" s="106"/>
      <c r="ED225" s="106"/>
      <c r="EE225" s="106"/>
      <c r="EF225" s="106"/>
      <c r="EG225" s="106"/>
    </row>
    <row r="226" spans="1:137" ht="13" x14ac:dyDescent="0.3">
      <c r="A226" s="118"/>
      <c r="B226" s="126"/>
      <c r="C226" s="119"/>
      <c r="D226" s="119"/>
      <c r="E226" s="119"/>
      <c r="F226" s="119"/>
      <c r="G226" s="119"/>
      <c r="H226" s="120"/>
      <c r="I226" s="101"/>
      <c r="J226" s="121"/>
      <c r="K226" s="101"/>
      <c r="L226" s="101"/>
      <c r="M226" s="121"/>
      <c r="N226" s="120"/>
      <c r="O226" s="121"/>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3"/>
      <c r="AS226" s="123"/>
      <c r="AT226" s="123"/>
      <c r="AU226" s="139" t="str">
        <f>VLOOKUP(Table35[[#This Row],[Risk Rating Score]],'Lookup Values'!$BS$1:$BT$34,2)</f>
        <v>Very Low</v>
      </c>
      <c r="AV226" s="101"/>
      <c r="AW226" s="139" t="str">
        <f>IFERROR(VLOOKUP(Table35[[#This Row],[RONI Match]],'Lookup Values'!$BU$2:$BV$26,2,FALSE),"")</f>
        <v/>
      </c>
      <c r="AX226" s="124"/>
      <c r="AY226" s="101"/>
      <c r="AZ226" s="123"/>
      <c r="BA226" s="119"/>
      <c r="BB226" s="119"/>
      <c r="BC226" s="119"/>
      <c r="BD226" s="119"/>
      <c r="BE226" s="119"/>
      <c r="BF226" s="119"/>
      <c r="BG226" s="119"/>
      <c r="BH226" s="119"/>
      <c r="BI226" s="122"/>
      <c r="BJ226" s="121"/>
      <c r="BK226" s="121"/>
      <c r="BL226" s="122"/>
      <c r="BM226" s="123"/>
      <c r="BN226" s="106"/>
      <c r="BO226" s="106"/>
      <c r="BP226" s="106"/>
      <c r="BQ226" s="106"/>
      <c r="BR226" s="106"/>
      <c r="BS226" s="106"/>
      <c r="BT226" s="106"/>
      <c r="BU226" s="106"/>
      <c r="BV226" s="106"/>
      <c r="BW226" s="106"/>
      <c r="BX226" s="106"/>
      <c r="BY226" s="106"/>
      <c r="BZ226" s="106"/>
      <c r="CA226" s="106"/>
      <c r="CB226" s="106"/>
      <c r="CC226" s="127" t="str">
        <f>IFERROR(VLOOKUP(Table22[[#This Row],[Gender]],'Lookup Values'!$A$1:$B$5,2,FALSE),"0")</f>
        <v>0</v>
      </c>
      <c r="CD226" s="112"/>
      <c r="CE226" s="127" t="str">
        <f>IFERROR(VLOOKUP(Table22[[#This Row],[Year Group]],'Lookup Values'!$C$1:$D$9,2,FALSE),"0")</f>
        <v>0</v>
      </c>
      <c r="CF226" s="127" t="str">
        <f>IFERROR(VLOOKUP(Table22[[#This Row],[School]],'Lookup Values'!$E$1:$E$22,2,FALSE),"0")</f>
        <v>0</v>
      </c>
      <c r="CG226" s="127" t="str">
        <f>IFERROR(VLOOKUP(Table22[[#This Row],[Attending PRU / AP]],'Lookup Values'!$G$1:$H$3,2,FALSE),"0")</f>
        <v>0</v>
      </c>
      <c r="CH226" s="127" t="str">
        <f>IFERROR(VLOOKUP(Table22[[#This Row],[EHE]],'Lookup Values'!$I$1:$J$3,2,FALSE),"0")</f>
        <v>0</v>
      </c>
      <c r="CI226" s="127" t="str">
        <f>IFERROR(VLOOKUP(Table22[[#This Row],[CME]],'Lookup Values'!$K$1:$L$3,2,FALSE),"0")</f>
        <v>0</v>
      </c>
      <c r="CJ226" s="129" t="str">
        <f>IFERROR(VLOOKUP(Table22[[#This Row],[Ethnicity]],'Ethnicity codes'!$H$1:$J$101,3,FALSE),"")</f>
        <v/>
      </c>
      <c r="CK226" s="127" t="str">
        <f>IFERROR(VLOOKUP(Table35[[#This Row],[Ethnicity2]],'Lookup Values'!$M$1:$N$23,2,FALSE),"0")</f>
        <v>0</v>
      </c>
      <c r="CL226" s="127" t="str">
        <f>IFERROR(VLOOKUP(Table35[[#This Row],[Ethnicity2]],'Lookup Values'!$O$1:$P$3,2,FALSE),"0")</f>
        <v>0</v>
      </c>
      <c r="CM226" s="127" t="str">
        <f>IFERROR(VLOOKUP(Table22[[#This Row],[EAL]],'Lookup Values'!$Q$1:$R$3,2,FALSE),"0")</f>
        <v>0</v>
      </c>
      <c r="CN226" s="127" t="str">
        <f>IFERROR(VLOOKUP(Table22[[#This Row],[SEND]],'Lookup Values'!$S$1:$T$6,2,FALSE),"0")</f>
        <v>0</v>
      </c>
      <c r="CO226" s="127" t="str">
        <f>IFERROR(VLOOKUP(Table22[[#This Row],[Pupil Premium]],'Lookup Values'!$U$1:$V$3,2,FALSE),"0")</f>
        <v>0</v>
      </c>
      <c r="CP226" s="127" t="str">
        <f>IFERROR(VLOOKUP(Table22[[#This Row],[LAC / Care Leaver]],'Lookup Values'!$W$1:$X$3,2,FALSE),"0")</f>
        <v>0</v>
      </c>
      <c r="CQ226" s="127" t="str">
        <f>IFERROR(VLOOKUP(Table22[[#This Row],[CP / CIN]],'Lookup Values'!$Y$1:$Z$3,2,FALSE),"0")</f>
        <v>0</v>
      </c>
      <c r="CR226" s="127" t="str">
        <f>IFERROR(VLOOKUP(Table22[[#This Row],[Early Help Referral]],'Lookup Values'!$Y$1:$Z$3,2,FALSE),"0")</f>
        <v>0</v>
      </c>
      <c r="CS226" s="127" t="str">
        <f>IFERROR(VLOOKUP(Table22[[#This Row],[Social Worker]],'Lookup Values'!$Y$1:$Z$3,2,FALSE),"0")</f>
        <v>0</v>
      </c>
      <c r="CT226" s="127" t="str">
        <f>IFERROR(VLOOKUP(Table22[[#This Row],[Exclusion]],'Lookup Values'!$AE$1:$AF$5,2,FALSE),"0")</f>
        <v>0</v>
      </c>
      <c r="CU226" s="127" t="str">
        <f>IFERROR(VLOOKUP(Table22[[#This Row],[Attendance / Absence (&lt;90% PA / &lt;50% SA)]],'Lookup Values'!$AG$1:$AH$4,2,FALSE),"0")</f>
        <v>0</v>
      </c>
      <c r="CV226" s="127" t="str">
        <f>IFERROR(VLOOKUP(Table22[[#This Row],[Multiple School Moves (3+)]],'Lookup Values'!$AI$1:$AJ$3,2,FALSE),"0")</f>
        <v>0</v>
      </c>
      <c r="CW226" s="127" t="str">
        <f>IFERROR(VLOOKUP(Table22[[#This Row],[Pregnancy]],'Lookup Values'!$AK$1:$AL$3,2,FALSE),"0")</f>
        <v>0</v>
      </c>
      <c r="CX226" s="127" t="str">
        <f>IFERROR(VLOOKUP(Table22[[#This Row],[Young Parent]],'Lookup Values'!$AM$1:$AN$3,2,FALSE),"0")</f>
        <v>0</v>
      </c>
      <c r="CY226" s="127" t="str">
        <f>IFERROR(VLOOKUP(Table22[[#This Row],[Young Carer]],'Lookup Values'!$AO$1:$AP$3,2,FALSE),"0")</f>
        <v>0</v>
      </c>
      <c r="CZ226" s="127" t="str">
        <f>IFERROR(VLOOKUP(Table22[[#This Row],[CAMHS Involvement]],'Lookup Values'!$AQ$1:$AR$3,2,FALSE),"0")</f>
        <v>0</v>
      </c>
      <c r="DA226" s="127" t="str">
        <f>IFERROR(VLOOKUP(Table22[[#This Row],[Health Condition]],'Lookup Values'!$AS$1:$AT$3,2,FALSE),"0")</f>
        <v>0</v>
      </c>
      <c r="DB226" s="127" t="str">
        <f>IFERROR(VLOOKUP(Table22[[#This Row],[Substance Misuse ]],'Lookup Values'!$AU$1:$AV$3,2,FALSE),"0")</f>
        <v>0</v>
      </c>
      <c r="DC226" s="127" t="str">
        <f>IFERROR(VLOOKUP(Table22[[#This Row],[YOT supervision]],'Lookup Values'!$AW$1:$AX$3,2,FALSE),"0")</f>
        <v>0</v>
      </c>
      <c r="DD226" s="127" t="str">
        <f>IFERROR(VLOOKUP(Table22[[#This Row],[Previous YOT supervision]],'Lookup Values'!$AY$1:$AZ$3,2,FALSE),"0")</f>
        <v>0</v>
      </c>
      <c r="DE226" s="127" t="str">
        <f>IFERROR(VLOOKUP(Table22[[#This Row],[Custody]],'Lookup Values'!$BA$1:$BB$3,2,FALSE),"0")</f>
        <v>0</v>
      </c>
      <c r="DF226" s="127" t="str">
        <f>IFERROR(VLOOKUP(Table22[[#This Row],[KS2 Eng &amp; Maths Ability Profile HAP/MAP/LAP]],'Lookup Values'!$BC$1:$BD$4,2,FALSE),"0")</f>
        <v>0</v>
      </c>
      <c r="DG226" s="127" t="str">
        <f>IFERROR(VLOOKUP(Table22[[#This Row],[Intended Post 16 Destination]],'Lookup Values'!$BG$1:$BH$12,2,FALSE),"0")</f>
        <v>0</v>
      </c>
      <c r="DH226" s="127" t="str">
        <f>IFERROR(VLOOKUP(Table22[[#This Row],[Application submitted (Y/N or number of applications)]],'Lookup Values'!$BI$1:$BJ$3,2,FALSE),"0")</f>
        <v>0</v>
      </c>
      <c r="DI226" s="127" t="str">
        <f>IFERROR(VLOOKUP(Table22[[#This Row],[Provider Name]],'Lookup Values'!$BK$1:$BL$3,2,FALSE),"0")</f>
        <v>0</v>
      </c>
      <c r="DJ226" s="112"/>
      <c r="DK226" s="127" t="str">
        <f>IFERROR(VLOOKUP(Table22[[#This Row],[Offer received (Y/N)]],'Lookup Values'!$BM$1:$BN$3,2,FALSE),"0")</f>
        <v>0</v>
      </c>
      <c r="DL226" s="127" t="str">
        <f>IFERROR(VLOOKUP(Table22[[#This Row],[Poor Behaviour / Attitude / Motivation]],'Lookup Values'!$BO$1:$BP$4,2,FALSE),"0")</f>
        <v>0</v>
      </c>
      <c r="DM226" s="127" t="str">
        <f>IFERROR(VLOOKUP(Table22[[#This Row],[Other known risk factors (1)]],'Lookup Values'!$BQ$1:$BR$10,2,FALSE),"0")</f>
        <v>0</v>
      </c>
      <c r="DN226" s="128" t="str">
        <f>IFERROR(VLOOKUP(Table22[[#This Row],[Other known risk factors (2)]],'Lookup Values'!$BQ$1:$BR$10,2,FALSE),"0")</f>
        <v>0</v>
      </c>
      <c r="DO226" s="127">
        <f>SUM(Table35[[#This Row],[Gender Score]:[Other known risk factors (2) Score]])</f>
        <v>0</v>
      </c>
      <c r="DP226" s="131" t="str">
        <f>CONCATENATE(Table22[[#This Row],[Generated RONI]],Table22[[#This Row],[School RONI]])</f>
        <v>Very Low</v>
      </c>
      <c r="DQ226" s="106"/>
      <c r="DR226" s="106"/>
      <c r="DS226" s="106"/>
      <c r="DT226" s="106"/>
      <c r="DU226" s="106"/>
      <c r="DV226" s="106"/>
      <c r="DW226" s="106"/>
      <c r="DX226" s="106"/>
      <c r="DY226" s="106"/>
      <c r="DZ226" s="106"/>
      <c r="EA226" s="106"/>
      <c r="EB226" s="106"/>
      <c r="EC226" s="106"/>
      <c r="ED226" s="106"/>
      <c r="EE226" s="106"/>
      <c r="EF226" s="106"/>
      <c r="EG226" s="106"/>
    </row>
    <row r="227" spans="1:137" ht="13" x14ac:dyDescent="0.3">
      <c r="A227" s="118"/>
      <c r="B227" s="126"/>
      <c r="C227" s="119"/>
      <c r="D227" s="119"/>
      <c r="E227" s="119"/>
      <c r="F227" s="119"/>
      <c r="G227" s="119"/>
      <c r="H227" s="120"/>
      <c r="I227" s="101"/>
      <c r="J227" s="121"/>
      <c r="K227" s="101"/>
      <c r="L227" s="101"/>
      <c r="M227" s="121"/>
      <c r="N227" s="120"/>
      <c r="O227" s="121"/>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3"/>
      <c r="AS227" s="123"/>
      <c r="AT227" s="123"/>
      <c r="AU227" s="139" t="str">
        <f>VLOOKUP(Table35[[#This Row],[Risk Rating Score]],'Lookup Values'!$BS$1:$BT$34,2)</f>
        <v>Very Low</v>
      </c>
      <c r="AV227" s="101"/>
      <c r="AW227" s="139" t="str">
        <f>IFERROR(VLOOKUP(Table35[[#This Row],[RONI Match]],'Lookup Values'!$BU$2:$BV$26,2,FALSE),"")</f>
        <v/>
      </c>
      <c r="AX227" s="124"/>
      <c r="AY227" s="101"/>
      <c r="AZ227" s="123"/>
      <c r="BA227" s="119"/>
      <c r="BB227" s="119"/>
      <c r="BC227" s="119"/>
      <c r="BD227" s="119"/>
      <c r="BE227" s="119"/>
      <c r="BF227" s="119"/>
      <c r="BG227" s="119"/>
      <c r="BH227" s="119"/>
      <c r="BI227" s="122"/>
      <c r="BJ227" s="121"/>
      <c r="BK227" s="121"/>
      <c r="BL227" s="122"/>
      <c r="BM227" s="123"/>
      <c r="BN227" s="106"/>
      <c r="BO227" s="106"/>
      <c r="BP227" s="106"/>
      <c r="BQ227" s="106"/>
      <c r="BR227" s="106"/>
      <c r="BS227" s="106"/>
      <c r="BT227" s="106"/>
      <c r="BU227" s="106"/>
      <c r="BV227" s="106"/>
      <c r="BW227" s="106"/>
      <c r="BX227" s="106"/>
      <c r="BY227" s="106"/>
      <c r="BZ227" s="106"/>
      <c r="CA227" s="106"/>
      <c r="CB227" s="106"/>
      <c r="CC227" s="127" t="str">
        <f>IFERROR(VLOOKUP(Table22[[#This Row],[Gender]],'Lookup Values'!$A$1:$B$5,2,FALSE),"0")</f>
        <v>0</v>
      </c>
      <c r="CD227" s="112"/>
      <c r="CE227" s="127" t="str">
        <f>IFERROR(VLOOKUP(Table22[[#This Row],[Year Group]],'Lookup Values'!$C$1:$D$9,2,FALSE),"0")</f>
        <v>0</v>
      </c>
      <c r="CF227" s="127" t="str">
        <f>IFERROR(VLOOKUP(Table22[[#This Row],[School]],'Lookup Values'!$E$1:$E$22,2,FALSE),"0")</f>
        <v>0</v>
      </c>
      <c r="CG227" s="127" t="str">
        <f>IFERROR(VLOOKUP(Table22[[#This Row],[Attending PRU / AP]],'Lookup Values'!$G$1:$H$3,2,FALSE),"0")</f>
        <v>0</v>
      </c>
      <c r="CH227" s="127" t="str">
        <f>IFERROR(VLOOKUP(Table22[[#This Row],[EHE]],'Lookup Values'!$I$1:$J$3,2,FALSE),"0")</f>
        <v>0</v>
      </c>
      <c r="CI227" s="127" t="str">
        <f>IFERROR(VLOOKUP(Table22[[#This Row],[CME]],'Lookup Values'!$K$1:$L$3,2,FALSE),"0")</f>
        <v>0</v>
      </c>
      <c r="CJ227" s="129" t="str">
        <f>IFERROR(VLOOKUP(Table22[[#This Row],[Ethnicity]],'Ethnicity codes'!$H$1:$J$101,3,FALSE),"")</f>
        <v/>
      </c>
      <c r="CK227" s="127" t="str">
        <f>IFERROR(VLOOKUP(Table35[[#This Row],[Ethnicity2]],'Lookup Values'!$M$1:$N$23,2,FALSE),"0")</f>
        <v>0</v>
      </c>
      <c r="CL227" s="127" t="str">
        <f>IFERROR(VLOOKUP(Table35[[#This Row],[Ethnicity2]],'Lookup Values'!$O$1:$P$3,2,FALSE),"0")</f>
        <v>0</v>
      </c>
      <c r="CM227" s="127" t="str">
        <f>IFERROR(VLOOKUP(Table22[[#This Row],[EAL]],'Lookup Values'!$Q$1:$R$3,2,FALSE),"0")</f>
        <v>0</v>
      </c>
      <c r="CN227" s="127" t="str">
        <f>IFERROR(VLOOKUP(Table22[[#This Row],[SEND]],'Lookup Values'!$S$1:$T$6,2,FALSE),"0")</f>
        <v>0</v>
      </c>
      <c r="CO227" s="127" t="str">
        <f>IFERROR(VLOOKUP(Table22[[#This Row],[Pupil Premium]],'Lookup Values'!$U$1:$V$3,2,FALSE),"0")</f>
        <v>0</v>
      </c>
      <c r="CP227" s="127" t="str">
        <f>IFERROR(VLOOKUP(Table22[[#This Row],[LAC / Care Leaver]],'Lookup Values'!$W$1:$X$3,2,FALSE),"0")</f>
        <v>0</v>
      </c>
      <c r="CQ227" s="127" t="str">
        <f>IFERROR(VLOOKUP(Table22[[#This Row],[CP / CIN]],'Lookup Values'!$Y$1:$Z$3,2,FALSE),"0")</f>
        <v>0</v>
      </c>
      <c r="CR227" s="127" t="str">
        <f>IFERROR(VLOOKUP(Table22[[#This Row],[Early Help Referral]],'Lookup Values'!$Y$1:$Z$3,2,FALSE),"0")</f>
        <v>0</v>
      </c>
      <c r="CS227" s="127" t="str">
        <f>IFERROR(VLOOKUP(Table22[[#This Row],[Social Worker]],'Lookup Values'!$Y$1:$Z$3,2,FALSE),"0")</f>
        <v>0</v>
      </c>
      <c r="CT227" s="127" t="str">
        <f>IFERROR(VLOOKUP(Table22[[#This Row],[Exclusion]],'Lookup Values'!$AE$1:$AF$5,2,FALSE),"0")</f>
        <v>0</v>
      </c>
      <c r="CU227" s="127" t="str">
        <f>IFERROR(VLOOKUP(Table22[[#This Row],[Attendance / Absence (&lt;90% PA / &lt;50% SA)]],'Lookup Values'!$AG$1:$AH$4,2,FALSE),"0")</f>
        <v>0</v>
      </c>
      <c r="CV227" s="127" t="str">
        <f>IFERROR(VLOOKUP(Table22[[#This Row],[Multiple School Moves (3+)]],'Lookup Values'!$AI$1:$AJ$3,2,FALSE),"0")</f>
        <v>0</v>
      </c>
      <c r="CW227" s="127" t="str">
        <f>IFERROR(VLOOKUP(Table22[[#This Row],[Pregnancy]],'Lookup Values'!$AK$1:$AL$3,2,FALSE),"0")</f>
        <v>0</v>
      </c>
      <c r="CX227" s="127" t="str">
        <f>IFERROR(VLOOKUP(Table22[[#This Row],[Young Parent]],'Lookup Values'!$AM$1:$AN$3,2,FALSE),"0")</f>
        <v>0</v>
      </c>
      <c r="CY227" s="127" t="str">
        <f>IFERROR(VLOOKUP(Table22[[#This Row],[Young Carer]],'Lookup Values'!$AO$1:$AP$3,2,FALSE),"0")</f>
        <v>0</v>
      </c>
      <c r="CZ227" s="127" t="str">
        <f>IFERROR(VLOOKUP(Table22[[#This Row],[CAMHS Involvement]],'Lookup Values'!$AQ$1:$AR$3,2,FALSE),"0")</f>
        <v>0</v>
      </c>
      <c r="DA227" s="127" t="str">
        <f>IFERROR(VLOOKUP(Table22[[#This Row],[Health Condition]],'Lookup Values'!$AS$1:$AT$3,2,FALSE),"0")</f>
        <v>0</v>
      </c>
      <c r="DB227" s="127" t="str">
        <f>IFERROR(VLOOKUP(Table22[[#This Row],[Substance Misuse ]],'Lookup Values'!$AU$1:$AV$3,2,FALSE),"0")</f>
        <v>0</v>
      </c>
      <c r="DC227" s="127" t="str">
        <f>IFERROR(VLOOKUP(Table22[[#This Row],[YOT supervision]],'Lookup Values'!$AW$1:$AX$3,2,FALSE),"0")</f>
        <v>0</v>
      </c>
      <c r="DD227" s="127" t="str">
        <f>IFERROR(VLOOKUP(Table22[[#This Row],[Previous YOT supervision]],'Lookup Values'!$AY$1:$AZ$3,2,FALSE),"0")</f>
        <v>0</v>
      </c>
      <c r="DE227" s="127" t="str">
        <f>IFERROR(VLOOKUP(Table22[[#This Row],[Custody]],'Lookup Values'!$BA$1:$BB$3,2,FALSE),"0")</f>
        <v>0</v>
      </c>
      <c r="DF227" s="127" t="str">
        <f>IFERROR(VLOOKUP(Table22[[#This Row],[KS2 Eng &amp; Maths Ability Profile HAP/MAP/LAP]],'Lookup Values'!$BC$1:$BD$4,2,FALSE),"0")</f>
        <v>0</v>
      </c>
      <c r="DG227" s="127" t="str">
        <f>IFERROR(VLOOKUP(Table22[[#This Row],[Intended Post 16 Destination]],'Lookup Values'!$BG$1:$BH$12,2,FALSE),"0")</f>
        <v>0</v>
      </c>
      <c r="DH227" s="127" t="str">
        <f>IFERROR(VLOOKUP(Table22[[#This Row],[Application submitted (Y/N or number of applications)]],'Lookup Values'!$BI$1:$BJ$3,2,FALSE),"0")</f>
        <v>0</v>
      </c>
      <c r="DI227" s="127" t="str">
        <f>IFERROR(VLOOKUP(Table22[[#This Row],[Provider Name]],'Lookup Values'!$BK$1:$BL$3,2,FALSE),"0")</f>
        <v>0</v>
      </c>
      <c r="DJ227" s="112"/>
      <c r="DK227" s="127" t="str">
        <f>IFERROR(VLOOKUP(Table22[[#This Row],[Offer received (Y/N)]],'Lookup Values'!$BM$1:$BN$3,2,FALSE),"0")</f>
        <v>0</v>
      </c>
      <c r="DL227" s="127" t="str">
        <f>IFERROR(VLOOKUP(Table22[[#This Row],[Poor Behaviour / Attitude / Motivation]],'Lookup Values'!$BO$1:$BP$4,2,FALSE),"0")</f>
        <v>0</v>
      </c>
      <c r="DM227" s="127" t="str">
        <f>IFERROR(VLOOKUP(Table22[[#This Row],[Other known risk factors (1)]],'Lookup Values'!$BQ$1:$BR$10,2,FALSE),"0")</f>
        <v>0</v>
      </c>
      <c r="DN227" s="128" t="str">
        <f>IFERROR(VLOOKUP(Table22[[#This Row],[Other known risk factors (2)]],'Lookup Values'!$BQ$1:$BR$10,2,FALSE),"0")</f>
        <v>0</v>
      </c>
      <c r="DO227" s="127">
        <f>SUM(Table35[[#This Row],[Gender Score]:[Other known risk factors (2) Score]])</f>
        <v>0</v>
      </c>
      <c r="DP227" s="131" t="str">
        <f>CONCATENATE(Table22[[#This Row],[Generated RONI]],Table22[[#This Row],[School RONI]])</f>
        <v>Very Low</v>
      </c>
      <c r="DQ227" s="106"/>
      <c r="DR227" s="106"/>
      <c r="DS227" s="106"/>
      <c r="DT227" s="106"/>
      <c r="DU227" s="106"/>
      <c r="DV227" s="106"/>
      <c r="DW227" s="106"/>
      <c r="DX227" s="106"/>
      <c r="DY227" s="106"/>
      <c r="DZ227" s="106"/>
      <c r="EA227" s="106"/>
      <c r="EB227" s="106"/>
      <c r="EC227" s="106"/>
      <c r="ED227" s="106"/>
      <c r="EE227" s="106"/>
      <c r="EF227" s="106"/>
      <c r="EG227" s="106"/>
    </row>
    <row r="228" spans="1:137" ht="13" x14ac:dyDescent="0.3">
      <c r="A228" s="118"/>
      <c r="B228" s="126"/>
      <c r="C228" s="119"/>
      <c r="D228" s="119"/>
      <c r="E228" s="119"/>
      <c r="F228" s="119"/>
      <c r="G228" s="119"/>
      <c r="H228" s="120"/>
      <c r="I228" s="101"/>
      <c r="J228" s="121"/>
      <c r="K228" s="101"/>
      <c r="L228" s="101"/>
      <c r="M228" s="121"/>
      <c r="N228" s="120"/>
      <c r="O228" s="121"/>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3"/>
      <c r="AS228" s="123"/>
      <c r="AT228" s="123"/>
      <c r="AU228" s="139" t="str">
        <f>VLOOKUP(Table35[[#This Row],[Risk Rating Score]],'Lookup Values'!$BS$1:$BT$34,2)</f>
        <v>Very Low</v>
      </c>
      <c r="AV228" s="101"/>
      <c r="AW228" s="139" t="str">
        <f>IFERROR(VLOOKUP(Table35[[#This Row],[RONI Match]],'Lookup Values'!$BU$2:$BV$26,2,FALSE),"")</f>
        <v/>
      </c>
      <c r="AX228" s="124"/>
      <c r="AY228" s="101"/>
      <c r="AZ228" s="123"/>
      <c r="BA228" s="119"/>
      <c r="BB228" s="119"/>
      <c r="BC228" s="119"/>
      <c r="BD228" s="119"/>
      <c r="BE228" s="119"/>
      <c r="BF228" s="119"/>
      <c r="BG228" s="119"/>
      <c r="BH228" s="119"/>
      <c r="BI228" s="122"/>
      <c r="BJ228" s="121"/>
      <c r="BK228" s="121"/>
      <c r="BL228" s="122"/>
      <c r="BM228" s="123"/>
      <c r="BN228" s="106"/>
      <c r="BO228" s="106"/>
      <c r="BP228" s="106"/>
      <c r="BQ228" s="106"/>
      <c r="BR228" s="106"/>
      <c r="BS228" s="106"/>
      <c r="BT228" s="106"/>
      <c r="BU228" s="106"/>
      <c r="BV228" s="106"/>
      <c r="BW228" s="106"/>
      <c r="BX228" s="106"/>
      <c r="BY228" s="106"/>
      <c r="BZ228" s="106"/>
      <c r="CA228" s="106"/>
      <c r="CB228" s="106"/>
      <c r="CC228" s="127" t="str">
        <f>IFERROR(VLOOKUP(Table22[[#This Row],[Gender]],'Lookup Values'!$A$1:$B$5,2,FALSE),"0")</f>
        <v>0</v>
      </c>
      <c r="CD228" s="112"/>
      <c r="CE228" s="127" t="str">
        <f>IFERROR(VLOOKUP(Table22[[#This Row],[Year Group]],'Lookup Values'!$C$1:$D$9,2,FALSE),"0")</f>
        <v>0</v>
      </c>
      <c r="CF228" s="127" t="str">
        <f>IFERROR(VLOOKUP(Table22[[#This Row],[School]],'Lookup Values'!$E$1:$E$22,2,FALSE),"0")</f>
        <v>0</v>
      </c>
      <c r="CG228" s="127" t="str">
        <f>IFERROR(VLOOKUP(Table22[[#This Row],[Attending PRU / AP]],'Lookup Values'!$G$1:$H$3,2,FALSE),"0")</f>
        <v>0</v>
      </c>
      <c r="CH228" s="127" t="str">
        <f>IFERROR(VLOOKUP(Table22[[#This Row],[EHE]],'Lookup Values'!$I$1:$J$3,2,FALSE),"0")</f>
        <v>0</v>
      </c>
      <c r="CI228" s="127" t="str">
        <f>IFERROR(VLOOKUP(Table22[[#This Row],[CME]],'Lookup Values'!$K$1:$L$3,2,FALSE),"0")</f>
        <v>0</v>
      </c>
      <c r="CJ228" s="129" t="str">
        <f>IFERROR(VLOOKUP(Table22[[#This Row],[Ethnicity]],'Ethnicity codes'!$H$1:$J$101,3,FALSE),"")</f>
        <v/>
      </c>
      <c r="CK228" s="127" t="str">
        <f>IFERROR(VLOOKUP(Table35[[#This Row],[Ethnicity2]],'Lookup Values'!$M$1:$N$23,2,FALSE),"0")</f>
        <v>0</v>
      </c>
      <c r="CL228" s="127" t="str">
        <f>IFERROR(VLOOKUP(Table35[[#This Row],[Ethnicity2]],'Lookup Values'!$O$1:$P$3,2,FALSE),"0")</f>
        <v>0</v>
      </c>
      <c r="CM228" s="127" t="str">
        <f>IFERROR(VLOOKUP(Table22[[#This Row],[EAL]],'Lookup Values'!$Q$1:$R$3,2,FALSE),"0")</f>
        <v>0</v>
      </c>
      <c r="CN228" s="127" t="str">
        <f>IFERROR(VLOOKUP(Table22[[#This Row],[SEND]],'Lookup Values'!$S$1:$T$6,2,FALSE),"0")</f>
        <v>0</v>
      </c>
      <c r="CO228" s="127" t="str">
        <f>IFERROR(VLOOKUP(Table22[[#This Row],[Pupil Premium]],'Lookup Values'!$U$1:$V$3,2,FALSE),"0")</f>
        <v>0</v>
      </c>
      <c r="CP228" s="127" t="str">
        <f>IFERROR(VLOOKUP(Table22[[#This Row],[LAC / Care Leaver]],'Lookup Values'!$W$1:$X$3,2,FALSE),"0")</f>
        <v>0</v>
      </c>
      <c r="CQ228" s="127" t="str">
        <f>IFERROR(VLOOKUP(Table22[[#This Row],[CP / CIN]],'Lookup Values'!$Y$1:$Z$3,2,FALSE),"0")</f>
        <v>0</v>
      </c>
      <c r="CR228" s="127" t="str">
        <f>IFERROR(VLOOKUP(Table22[[#This Row],[Early Help Referral]],'Lookup Values'!$Y$1:$Z$3,2,FALSE),"0")</f>
        <v>0</v>
      </c>
      <c r="CS228" s="127" t="str">
        <f>IFERROR(VLOOKUP(Table22[[#This Row],[Social Worker]],'Lookup Values'!$Y$1:$Z$3,2,FALSE),"0")</f>
        <v>0</v>
      </c>
      <c r="CT228" s="127" t="str">
        <f>IFERROR(VLOOKUP(Table22[[#This Row],[Exclusion]],'Lookup Values'!$AE$1:$AF$5,2,FALSE),"0")</f>
        <v>0</v>
      </c>
      <c r="CU228" s="127" t="str">
        <f>IFERROR(VLOOKUP(Table22[[#This Row],[Attendance / Absence (&lt;90% PA / &lt;50% SA)]],'Lookup Values'!$AG$1:$AH$4,2,FALSE),"0")</f>
        <v>0</v>
      </c>
      <c r="CV228" s="127" t="str">
        <f>IFERROR(VLOOKUP(Table22[[#This Row],[Multiple School Moves (3+)]],'Lookup Values'!$AI$1:$AJ$3,2,FALSE),"0")</f>
        <v>0</v>
      </c>
      <c r="CW228" s="127" t="str">
        <f>IFERROR(VLOOKUP(Table22[[#This Row],[Pregnancy]],'Lookup Values'!$AK$1:$AL$3,2,FALSE),"0")</f>
        <v>0</v>
      </c>
      <c r="CX228" s="127" t="str">
        <f>IFERROR(VLOOKUP(Table22[[#This Row],[Young Parent]],'Lookup Values'!$AM$1:$AN$3,2,FALSE),"0")</f>
        <v>0</v>
      </c>
      <c r="CY228" s="127" t="str">
        <f>IFERROR(VLOOKUP(Table22[[#This Row],[Young Carer]],'Lookup Values'!$AO$1:$AP$3,2,FALSE),"0")</f>
        <v>0</v>
      </c>
      <c r="CZ228" s="127" t="str">
        <f>IFERROR(VLOOKUP(Table22[[#This Row],[CAMHS Involvement]],'Lookup Values'!$AQ$1:$AR$3,2,FALSE),"0")</f>
        <v>0</v>
      </c>
      <c r="DA228" s="127" t="str">
        <f>IFERROR(VLOOKUP(Table22[[#This Row],[Health Condition]],'Lookup Values'!$AS$1:$AT$3,2,FALSE),"0")</f>
        <v>0</v>
      </c>
      <c r="DB228" s="127" t="str">
        <f>IFERROR(VLOOKUP(Table22[[#This Row],[Substance Misuse ]],'Lookup Values'!$AU$1:$AV$3,2,FALSE),"0")</f>
        <v>0</v>
      </c>
      <c r="DC228" s="127" t="str">
        <f>IFERROR(VLOOKUP(Table22[[#This Row],[YOT supervision]],'Lookup Values'!$AW$1:$AX$3,2,FALSE),"0")</f>
        <v>0</v>
      </c>
      <c r="DD228" s="127" t="str">
        <f>IFERROR(VLOOKUP(Table22[[#This Row],[Previous YOT supervision]],'Lookup Values'!$AY$1:$AZ$3,2,FALSE),"0")</f>
        <v>0</v>
      </c>
      <c r="DE228" s="127" t="str">
        <f>IFERROR(VLOOKUP(Table22[[#This Row],[Custody]],'Lookup Values'!$BA$1:$BB$3,2,FALSE),"0")</f>
        <v>0</v>
      </c>
      <c r="DF228" s="127" t="str">
        <f>IFERROR(VLOOKUP(Table22[[#This Row],[KS2 Eng &amp; Maths Ability Profile HAP/MAP/LAP]],'Lookup Values'!$BC$1:$BD$4,2,FALSE),"0")</f>
        <v>0</v>
      </c>
      <c r="DG228" s="127" t="str">
        <f>IFERROR(VLOOKUP(Table22[[#This Row],[Intended Post 16 Destination]],'Lookup Values'!$BG$1:$BH$12,2,FALSE),"0")</f>
        <v>0</v>
      </c>
      <c r="DH228" s="127" t="str">
        <f>IFERROR(VLOOKUP(Table22[[#This Row],[Application submitted (Y/N or number of applications)]],'Lookup Values'!$BI$1:$BJ$3,2,FALSE),"0")</f>
        <v>0</v>
      </c>
      <c r="DI228" s="127" t="str">
        <f>IFERROR(VLOOKUP(Table22[[#This Row],[Provider Name]],'Lookup Values'!$BK$1:$BL$3,2,FALSE),"0")</f>
        <v>0</v>
      </c>
      <c r="DJ228" s="112"/>
      <c r="DK228" s="127" t="str">
        <f>IFERROR(VLOOKUP(Table22[[#This Row],[Offer received (Y/N)]],'Lookup Values'!$BM$1:$BN$3,2,FALSE),"0")</f>
        <v>0</v>
      </c>
      <c r="DL228" s="127" t="str">
        <f>IFERROR(VLOOKUP(Table22[[#This Row],[Poor Behaviour / Attitude / Motivation]],'Lookup Values'!$BO$1:$BP$4,2,FALSE),"0")</f>
        <v>0</v>
      </c>
      <c r="DM228" s="127" t="str">
        <f>IFERROR(VLOOKUP(Table22[[#This Row],[Other known risk factors (1)]],'Lookup Values'!$BQ$1:$BR$10,2,FALSE),"0")</f>
        <v>0</v>
      </c>
      <c r="DN228" s="128" t="str">
        <f>IFERROR(VLOOKUP(Table22[[#This Row],[Other known risk factors (2)]],'Lookup Values'!$BQ$1:$BR$10,2,FALSE),"0")</f>
        <v>0</v>
      </c>
      <c r="DO228" s="127">
        <f>SUM(Table35[[#This Row],[Gender Score]:[Other known risk factors (2) Score]])</f>
        <v>0</v>
      </c>
      <c r="DP228" s="131" t="str">
        <f>CONCATENATE(Table22[[#This Row],[Generated RONI]],Table22[[#This Row],[School RONI]])</f>
        <v>Very Low</v>
      </c>
      <c r="DQ228" s="106"/>
      <c r="DR228" s="106"/>
      <c r="DS228" s="106"/>
      <c r="DT228" s="106"/>
      <c r="DU228" s="106"/>
      <c r="DV228" s="106"/>
      <c r="DW228" s="106"/>
      <c r="DX228" s="106"/>
      <c r="DY228" s="106"/>
      <c r="DZ228" s="106"/>
      <c r="EA228" s="106"/>
      <c r="EB228" s="106"/>
      <c r="EC228" s="106"/>
      <c r="ED228" s="106"/>
      <c r="EE228" s="106"/>
      <c r="EF228" s="106"/>
      <c r="EG228" s="106"/>
    </row>
    <row r="229" spans="1:137" ht="13" x14ac:dyDescent="0.3">
      <c r="A229" s="118"/>
      <c r="B229" s="126"/>
      <c r="C229" s="119"/>
      <c r="D229" s="119"/>
      <c r="E229" s="119"/>
      <c r="F229" s="119"/>
      <c r="G229" s="119"/>
      <c r="H229" s="120"/>
      <c r="I229" s="101"/>
      <c r="J229" s="121"/>
      <c r="K229" s="101"/>
      <c r="L229" s="101"/>
      <c r="M229" s="121"/>
      <c r="N229" s="120"/>
      <c r="O229" s="121"/>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3"/>
      <c r="AS229" s="123"/>
      <c r="AT229" s="123"/>
      <c r="AU229" s="139" t="str">
        <f>VLOOKUP(Table35[[#This Row],[Risk Rating Score]],'Lookup Values'!$BS$1:$BT$34,2)</f>
        <v>Very Low</v>
      </c>
      <c r="AV229" s="101"/>
      <c r="AW229" s="139" t="str">
        <f>IFERROR(VLOOKUP(Table35[[#This Row],[RONI Match]],'Lookup Values'!$BU$2:$BV$26,2,FALSE),"")</f>
        <v/>
      </c>
      <c r="AX229" s="124"/>
      <c r="AY229" s="101"/>
      <c r="AZ229" s="123"/>
      <c r="BA229" s="119"/>
      <c r="BB229" s="119"/>
      <c r="BC229" s="119"/>
      <c r="BD229" s="119"/>
      <c r="BE229" s="119"/>
      <c r="BF229" s="119"/>
      <c r="BG229" s="119"/>
      <c r="BH229" s="119"/>
      <c r="BI229" s="122"/>
      <c r="BJ229" s="121"/>
      <c r="BK229" s="121"/>
      <c r="BL229" s="122"/>
      <c r="BM229" s="123"/>
      <c r="BN229" s="106"/>
      <c r="BO229" s="106"/>
      <c r="BP229" s="106"/>
      <c r="BQ229" s="106"/>
      <c r="BR229" s="106"/>
      <c r="BS229" s="106"/>
      <c r="BT229" s="106"/>
      <c r="BU229" s="106"/>
      <c r="BV229" s="106"/>
      <c r="BW229" s="106"/>
      <c r="BX229" s="106"/>
      <c r="BY229" s="106"/>
      <c r="BZ229" s="106"/>
      <c r="CA229" s="106"/>
      <c r="CB229" s="106"/>
      <c r="CC229" s="127" t="str">
        <f>IFERROR(VLOOKUP(Table22[[#This Row],[Gender]],'Lookup Values'!$A$1:$B$5,2,FALSE),"0")</f>
        <v>0</v>
      </c>
      <c r="CD229" s="112"/>
      <c r="CE229" s="127" t="str">
        <f>IFERROR(VLOOKUP(Table22[[#This Row],[Year Group]],'Lookup Values'!$C$1:$D$9,2,FALSE),"0")</f>
        <v>0</v>
      </c>
      <c r="CF229" s="127" t="str">
        <f>IFERROR(VLOOKUP(Table22[[#This Row],[School]],'Lookup Values'!$E$1:$E$22,2,FALSE),"0")</f>
        <v>0</v>
      </c>
      <c r="CG229" s="127" t="str">
        <f>IFERROR(VLOOKUP(Table22[[#This Row],[Attending PRU / AP]],'Lookup Values'!$G$1:$H$3,2,FALSE),"0")</f>
        <v>0</v>
      </c>
      <c r="CH229" s="127" t="str">
        <f>IFERROR(VLOOKUP(Table22[[#This Row],[EHE]],'Lookup Values'!$I$1:$J$3,2,FALSE),"0")</f>
        <v>0</v>
      </c>
      <c r="CI229" s="127" t="str">
        <f>IFERROR(VLOOKUP(Table22[[#This Row],[CME]],'Lookup Values'!$K$1:$L$3,2,FALSE),"0")</f>
        <v>0</v>
      </c>
      <c r="CJ229" s="129" t="str">
        <f>IFERROR(VLOOKUP(Table22[[#This Row],[Ethnicity]],'Ethnicity codes'!$H$1:$J$101,3,FALSE),"")</f>
        <v/>
      </c>
      <c r="CK229" s="127" t="str">
        <f>IFERROR(VLOOKUP(Table35[[#This Row],[Ethnicity2]],'Lookup Values'!$M$1:$N$23,2,FALSE),"0")</f>
        <v>0</v>
      </c>
      <c r="CL229" s="127" t="str">
        <f>IFERROR(VLOOKUP(Table35[[#This Row],[Ethnicity2]],'Lookup Values'!$O$1:$P$3,2,FALSE),"0")</f>
        <v>0</v>
      </c>
      <c r="CM229" s="127" t="str">
        <f>IFERROR(VLOOKUP(Table22[[#This Row],[EAL]],'Lookup Values'!$Q$1:$R$3,2,FALSE),"0")</f>
        <v>0</v>
      </c>
      <c r="CN229" s="127" t="str">
        <f>IFERROR(VLOOKUP(Table22[[#This Row],[SEND]],'Lookup Values'!$S$1:$T$6,2,FALSE),"0")</f>
        <v>0</v>
      </c>
      <c r="CO229" s="127" t="str">
        <f>IFERROR(VLOOKUP(Table22[[#This Row],[Pupil Premium]],'Lookup Values'!$U$1:$V$3,2,FALSE),"0")</f>
        <v>0</v>
      </c>
      <c r="CP229" s="127" t="str">
        <f>IFERROR(VLOOKUP(Table22[[#This Row],[LAC / Care Leaver]],'Lookup Values'!$W$1:$X$3,2,FALSE),"0")</f>
        <v>0</v>
      </c>
      <c r="CQ229" s="127" t="str">
        <f>IFERROR(VLOOKUP(Table22[[#This Row],[CP / CIN]],'Lookup Values'!$Y$1:$Z$3,2,FALSE),"0")</f>
        <v>0</v>
      </c>
      <c r="CR229" s="127" t="str">
        <f>IFERROR(VLOOKUP(Table22[[#This Row],[Early Help Referral]],'Lookup Values'!$Y$1:$Z$3,2,FALSE),"0")</f>
        <v>0</v>
      </c>
      <c r="CS229" s="127" t="str">
        <f>IFERROR(VLOOKUP(Table22[[#This Row],[Social Worker]],'Lookup Values'!$Y$1:$Z$3,2,FALSE),"0")</f>
        <v>0</v>
      </c>
      <c r="CT229" s="127" t="str">
        <f>IFERROR(VLOOKUP(Table22[[#This Row],[Exclusion]],'Lookup Values'!$AE$1:$AF$5,2,FALSE),"0")</f>
        <v>0</v>
      </c>
      <c r="CU229" s="127" t="str">
        <f>IFERROR(VLOOKUP(Table22[[#This Row],[Attendance / Absence (&lt;90% PA / &lt;50% SA)]],'Lookup Values'!$AG$1:$AH$4,2,FALSE),"0")</f>
        <v>0</v>
      </c>
      <c r="CV229" s="127" t="str">
        <f>IFERROR(VLOOKUP(Table22[[#This Row],[Multiple School Moves (3+)]],'Lookup Values'!$AI$1:$AJ$3,2,FALSE),"0")</f>
        <v>0</v>
      </c>
      <c r="CW229" s="127" t="str">
        <f>IFERROR(VLOOKUP(Table22[[#This Row],[Pregnancy]],'Lookup Values'!$AK$1:$AL$3,2,FALSE),"0")</f>
        <v>0</v>
      </c>
      <c r="CX229" s="127" t="str">
        <f>IFERROR(VLOOKUP(Table22[[#This Row],[Young Parent]],'Lookup Values'!$AM$1:$AN$3,2,FALSE),"0")</f>
        <v>0</v>
      </c>
      <c r="CY229" s="127" t="str">
        <f>IFERROR(VLOOKUP(Table22[[#This Row],[Young Carer]],'Lookup Values'!$AO$1:$AP$3,2,FALSE),"0")</f>
        <v>0</v>
      </c>
      <c r="CZ229" s="127" t="str">
        <f>IFERROR(VLOOKUP(Table22[[#This Row],[CAMHS Involvement]],'Lookup Values'!$AQ$1:$AR$3,2,FALSE),"0")</f>
        <v>0</v>
      </c>
      <c r="DA229" s="127" t="str">
        <f>IFERROR(VLOOKUP(Table22[[#This Row],[Health Condition]],'Lookup Values'!$AS$1:$AT$3,2,FALSE),"0")</f>
        <v>0</v>
      </c>
      <c r="DB229" s="127" t="str">
        <f>IFERROR(VLOOKUP(Table22[[#This Row],[Substance Misuse ]],'Lookup Values'!$AU$1:$AV$3,2,FALSE),"0")</f>
        <v>0</v>
      </c>
      <c r="DC229" s="127" t="str">
        <f>IFERROR(VLOOKUP(Table22[[#This Row],[YOT supervision]],'Lookup Values'!$AW$1:$AX$3,2,FALSE),"0")</f>
        <v>0</v>
      </c>
      <c r="DD229" s="127" t="str">
        <f>IFERROR(VLOOKUP(Table22[[#This Row],[Previous YOT supervision]],'Lookup Values'!$AY$1:$AZ$3,2,FALSE),"0")</f>
        <v>0</v>
      </c>
      <c r="DE229" s="127" t="str">
        <f>IFERROR(VLOOKUP(Table22[[#This Row],[Custody]],'Lookup Values'!$BA$1:$BB$3,2,FALSE),"0")</f>
        <v>0</v>
      </c>
      <c r="DF229" s="127" t="str">
        <f>IFERROR(VLOOKUP(Table22[[#This Row],[KS2 Eng &amp; Maths Ability Profile HAP/MAP/LAP]],'Lookup Values'!$BC$1:$BD$4,2,FALSE),"0")</f>
        <v>0</v>
      </c>
      <c r="DG229" s="127" t="str">
        <f>IFERROR(VLOOKUP(Table22[[#This Row],[Intended Post 16 Destination]],'Lookup Values'!$BG$1:$BH$12,2,FALSE),"0")</f>
        <v>0</v>
      </c>
      <c r="DH229" s="127" t="str">
        <f>IFERROR(VLOOKUP(Table22[[#This Row],[Application submitted (Y/N or number of applications)]],'Lookup Values'!$BI$1:$BJ$3,2,FALSE),"0")</f>
        <v>0</v>
      </c>
      <c r="DI229" s="127" t="str">
        <f>IFERROR(VLOOKUP(Table22[[#This Row],[Provider Name]],'Lookup Values'!$BK$1:$BL$3,2,FALSE),"0")</f>
        <v>0</v>
      </c>
      <c r="DJ229" s="112"/>
      <c r="DK229" s="127" t="str">
        <f>IFERROR(VLOOKUP(Table22[[#This Row],[Offer received (Y/N)]],'Lookup Values'!$BM$1:$BN$3,2,FALSE),"0")</f>
        <v>0</v>
      </c>
      <c r="DL229" s="127" t="str">
        <f>IFERROR(VLOOKUP(Table22[[#This Row],[Poor Behaviour / Attitude / Motivation]],'Lookup Values'!$BO$1:$BP$4,2,FALSE),"0")</f>
        <v>0</v>
      </c>
      <c r="DM229" s="127" t="str">
        <f>IFERROR(VLOOKUP(Table22[[#This Row],[Other known risk factors (1)]],'Lookup Values'!$BQ$1:$BR$10,2,FALSE),"0")</f>
        <v>0</v>
      </c>
      <c r="DN229" s="128" t="str">
        <f>IFERROR(VLOOKUP(Table22[[#This Row],[Other known risk factors (2)]],'Lookup Values'!$BQ$1:$BR$10,2,FALSE),"0")</f>
        <v>0</v>
      </c>
      <c r="DO229" s="127">
        <f>SUM(Table35[[#This Row],[Gender Score]:[Other known risk factors (2) Score]])</f>
        <v>0</v>
      </c>
      <c r="DP229" s="131" t="str">
        <f>CONCATENATE(Table22[[#This Row],[Generated RONI]],Table22[[#This Row],[School RONI]])</f>
        <v>Very Low</v>
      </c>
      <c r="DQ229" s="106"/>
      <c r="DR229" s="106"/>
      <c r="DS229" s="106"/>
      <c r="DT229" s="106"/>
      <c r="DU229" s="106"/>
      <c r="DV229" s="106"/>
      <c r="DW229" s="106"/>
      <c r="DX229" s="106"/>
      <c r="DY229" s="106"/>
      <c r="DZ229" s="106"/>
      <c r="EA229" s="106"/>
      <c r="EB229" s="106"/>
      <c r="EC229" s="106"/>
      <c r="ED229" s="106"/>
      <c r="EE229" s="106"/>
      <c r="EF229" s="106"/>
      <c r="EG229" s="106"/>
    </row>
    <row r="230" spans="1:137" ht="13" x14ac:dyDescent="0.3">
      <c r="A230" s="118"/>
      <c r="B230" s="126"/>
      <c r="C230" s="119"/>
      <c r="D230" s="119"/>
      <c r="E230" s="119"/>
      <c r="F230" s="119"/>
      <c r="G230" s="119"/>
      <c r="H230" s="120"/>
      <c r="I230" s="101"/>
      <c r="J230" s="121"/>
      <c r="K230" s="101"/>
      <c r="L230" s="101"/>
      <c r="M230" s="121"/>
      <c r="N230" s="120"/>
      <c r="O230" s="121"/>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3"/>
      <c r="AS230" s="123"/>
      <c r="AT230" s="123"/>
      <c r="AU230" s="139" t="str">
        <f>VLOOKUP(Table35[[#This Row],[Risk Rating Score]],'Lookup Values'!$BS$1:$BT$34,2)</f>
        <v>Very Low</v>
      </c>
      <c r="AV230" s="101"/>
      <c r="AW230" s="139" t="str">
        <f>IFERROR(VLOOKUP(Table35[[#This Row],[RONI Match]],'Lookup Values'!$BU$2:$BV$26,2,FALSE),"")</f>
        <v/>
      </c>
      <c r="AX230" s="124"/>
      <c r="AY230" s="101"/>
      <c r="AZ230" s="123"/>
      <c r="BA230" s="119"/>
      <c r="BB230" s="119"/>
      <c r="BC230" s="119"/>
      <c r="BD230" s="119"/>
      <c r="BE230" s="119"/>
      <c r="BF230" s="119"/>
      <c r="BG230" s="119"/>
      <c r="BH230" s="119"/>
      <c r="BI230" s="122"/>
      <c r="BJ230" s="121"/>
      <c r="BK230" s="121"/>
      <c r="BL230" s="122"/>
      <c r="BM230" s="123"/>
      <c r="BN230" s="106"/>
      <c r="BO230" s="106"/>
      <c r="BP230" s="106"/>
      <c r="BQ230" s="106"/>
      <c r="BR230" s="106"/>
      <c r="BS230" s="106"/>
      <c r="BT230" s="106"/>
      <c r="BU230" s="106"/>
      <c r="BV230" s="106"/>
      <c r="BW230" s="106"/>
      <c r="BX230" s="106"/>
      <c r="BY230" s="106"/>
      <c r="BZ230" s="106"/>
      <c r="CA230" s="106"/>
      <c r="CB230" s="106"/>
      <c r="CC230" s="127" t="str">
        <f>IFERROR(VLOOKUP(Table22[[#This Row],[Gender]],'Lookup Values'!$A$1:$B$5,2,FALSE),"0")</f>
        <v>0</v>
      </c>
      <c r="CD230" s="112"/>
      <c r="CE230" s="127" t="str">
        <f>IFERROR(VLOOKUP(Table22[[#This Row],[Year Group]],'Lookup Values'!$C$1:$D$9,2,FALSE),"0")</f>
        <v>0</v>
      </c>
      <c r="CF230" s="127" t="str">
        <f>IFERROR(VLOOKUP(Table22[[#This Row],[School]],'Lookup Values'!$E$1:$E$22,2,FALSE),"0")</f>
        <v>0</v>
      </c>
      <c r="CG230" s="127" t="str">
        <f>IFERROR(VLOOKUP(Table22[[#This Row],[Attending PRU / AP]],'Lookup Values'!$G$1:$H$3,2,FALSE),"0")</f>
        <v>0</v>
      </c>
      <c r="CH230" s="127" t="str">
        <f>IFERROR(VLOOKUP(Table22[[#This Row],[EHE]],'Lookup Values'!$I$1:$J$3,2,FALSE),"0")</f>
        <v>0</v>
      </c>
      <c r="CI230" s="127" t="str">
        <f>IFERROR(VLOOKUP(Table22[[#This Row],[CME]],'Lookup Values'!$K$1:$L$3,2,FALSE),"0")</f>
        <v>0</v>
      </c>
      <c r="CJ230" s="129" t="str">
        <f>IFERROR(VLOOKUP(Table22[[#This Row],[Ethnicity]],'Ethnicity codes'!$H$1:$J$101,3,FALSE),"")</f>
        <v/>
      </c>
      <c r="CK230" s="127" t="str">
        <f>IFERROR(VLOOKUP(Table35[[#This Row],[Ethnicity2]],'Lookup Values'!$M$1:$N$23,2,FALSE),"0")</f>
        <v>0</v>
      </c>
      <c r="CL230" s="127" t="str">
        <f>IFERROR(VLOOKUP(Table35[[#This Row],[Ethnicity2]],'Lookup Values'!$O$1:$P$3,2,FALSE),"0")</f>
        <v>0</v>
      </c>
      <c r="CM230" s="127" t="str">
        <f>IFERROR(VLOOKUP(Table22[[#This Row],[EAL]],'Lookup Values'!$Q$1:$R$3,2,FALSE),"0")</f>
        <v>0</v>
      </c>
      <c r="CN230" s="127" t="str">
        <f>IFERROR(VLOOKUP(Table22[[#This Row],[SEND]],'Lookup Values'!$S$1:$T$6,2,FALSE),"0")</f>
        <v>0</v>
      </c>
      <c r="CO230" s="127" t="str">
        <f>IFERROR(VLOOKUP(Table22[[#This Row],[Pupil Premium]],'Lookup Values'!$U$1:$V$3,2,FALSE),"0")</f>
        <v>0</v>
      </c>
      <c r="CP230" s="127" t="str">
        <f>IFERROR(VLOOKUP(Table22[[#This Row],[LAC / Care Leaver]],'Lookup Values'!$W$1:$X$3,2,FALSE),"0")</f>
        <v>0</v>
      </c>
      <c r="CQ230" s="127" t="str">
        <f>IFERROR(VLOOKUP(Table22[[#This Row],[CP / CIN]],'Lookup Values'!$Y$1:$Z$3,2,FALSE),"0")</f>
        <v>0</v>
      </c>
      <c r="CR230" s="127" t="str">
        <f>IFERROR(VLOOKUP(Table22[[#This Row],[Early Help Referral]],'Lookup Values'!$Y$1:$Z$3,2,FALSE),"0")</f>
        <v>0</v>
      </c>
      <c r="CS230" s="127" t="str">
        <f>IFERROR(VLOOKUP(Table22[[#This Row],[Social Worker]],'Lookup Values'!$Y$1:$Z$3,2,FALSE),"0")</f>
        <v>0</v>
      </c>
      <c r="CT230" s="127" t="str">
        <f>IFERROR(VLOOKUP(Table22[[#This Row],[Exclusion]],'Lookup Values'!$AE$1:$AF$5,2,FALSE),"0")</f>
        <v>0</v>
      </c>
      <c r="CU230" s="127" t="str">
        <f>IFERROR(VLOOKUP(Table22[[#This Row],[Attendance / Absence (&lt;90% PA / &lt;50% SA)]],'Lookup Values'!$AG$1:$AH$4,2,FALSE),"0")</f>
        <v>0</v>
      </c>
      <c r="CV230" s="127" t="str">
        <f>IFERROR(VLOOKUP(Table22[[#This Row],[Multiple School Moves (3+)]],'Lookup Values'!$AI$1:$AJ$3,2,FALSE),"0")</f>
        <v>0</v>
      </c>
      <c r="CW230" s="127" t="str">
        <f>IFERROR(VLOOKUP(Table22[[#This Row],[Pregnancy]],'Lookup Values'!$AK$1:$AL$3,2,FALSE),"0")</f>
        <v>0</v>
      </c>
      <c r="CX230" s="127" t="str">
        <f>IFERROR(VLOOKUP(Table22[[#This Row],[Young Parent]],'Lookup Values'!$AM$1:$AN$3,2,FALSE),"0")</f>
        <v>0</v>
      </c>
      <c r="CY230" s="127" t="str">
        <f>IFERROR(VLOOKUP(Table22[[#This Row],[Young Carer]],'Lookup Values'!$AO$1:$AP$3,2,FALSE),"0")</f>
        <v>0</v>
      </c>
      <c r="CZ230" s="127" t="str">
        <f>IFERROR(VLOOKUP(Table22[[#This Row],[CAMHS Involvement]],'Lookup Values'!$AQ$1:$AR$3,2,FALSE),"0")</f>
        <v>0</v>
      </c>
      <c r="DA230" s="127" t="str">
        <f>IFERROR(VLOOKUP(Table22[[#This Row],[Health Condition]],'Lookup Values'!$AS$1:$AT$3,2,FALSE),"0")</f>
        <v>0</v>
      </c>
      <c r="DB230" s="127" t="str">
        <f>IFERROR(VLOOKUP(Table22[[#This Row],[Substance Misuse ]],'Lookup Values'!$AU$1:$AV$3,2,FALSE),"0")</f>
        <v>0</v>
      </c>
      <c r="DC230" s="127" t="str">
        <f>IFERROR(VLOOKUP(Table22[[#This Row],[YOT supervision]],'Lookup Values'!$AW$1:$AX$3,2,FALSE),"0")</f>
        <v>0</v>
      </c>
      <c r="DD230" s="127" t="str">
        <f>IFERROR(VLOOKUP(Table22[[#This Row],[Previous YOT supervision]],'Lookup Values'!$AY$1:$AZ$3,2,FALSE),"0")</f>
        <v>0</v>
      </c>
      <c r="DE230" s="127" t="str">
        <f>IFERROR(VLOOKUP(Table22[[#This Row],[Custody]],'Lookup Values'!$BA$1:$BB$3,2,FALSE),"0")</f>
        <v>0</v>
      </c>
      <c r="DF230" s="127" t="str">
        <f>IFERROR(VLOOKUP(Table22[[#This Row],[KS2 Eng &amp; Maths Ability Profile HAP/MAP/LAP]],'Lookup Values'!$BC$1:$BD$4,2,FALSE),"0")</f>
        <v>0</v>
      </c>
      <c r="DG230" s="127" t="str">
        <f>IFERROR(VLOOKUP(Table22[[#This Row],[Intended Post 16 Destination]],'Lookup Values'!$BG$1:$BH$12,2,FALSE),"0")</f>
        <v>0</v>
      </c>
      <c r="DH230" s="127" t="str">
        <f>IFERROR(VLOOKUP(Table22[[#This Row],[Application submitted (Y/N or number of applications)]],'Lookup Values'!$BI$1:$BJ$3,2,FALSE),"0")</f>
        <v>0</v>
      </c>
      <c r="DI230" s="127" t="str">
        <f>IFERROR(VLOOKUP(Table22[[#This Row],[Provider Name]],'Lookup Values'!$BK$1:$BL$3,2,FALSE),"0")</f>
        <v>0</v>
      </c>
      <c r="DJ230" s="112"/>
      <c r="DK230" s="127" t="str">
        <f>IFERROR(VLOOKUP(Table22[[#This Row],[Offer received (Y/N)]],'Lookup Values'!$BM$1:$BN$3,2,FALSE),"0")</f>
        <v>0</v>
      </c>
      <c r="DL230" s="127" t="str">
        <f>IFERROR(VLOOKUP(Table22[[#This Row],[Poor Behaviour / Attitude / Motivation]],'Lookup Values'!$BO$1:$BP$4,2,FALSE),"0")</f>
        <v>0</v>
      </c>
      <c r="DM230" s="127" t="str">
        <f>IFERROR(VLOOKUP(Table22[[#This Row],[Other known risk factors (1)]],'Lookup Values'!$BQ$1:$BR$10,2,FALSE),"0")</f>
        <v>0</v>
      </c>
      <c r="DN230" s="128" t="str">
        <f>IFERROR(VLOOKUP(Table22[[#This Row],[Other known risk factors (2)]],'Lookup Values'!$BQ$1:$BR$10,2,FALSE),"0")</f>
        <v>0</v>
      </c>
      <c r="DO230" s="127">
        <f>SUM(Table35[[#This Row],[Gender Score]:[Other known risk factors (2) Score]])</f>
        <v>0</v>
      </c>
      <c r="DP230" s="131" t="str">
        <f>CONCATENATE(Table22[[#This Row],[Generated RONI]],Table22[[#This Row],[School RONI]])</f>
        <v>Very Low</v>
      </c>
      <c r="DQ230" s="106"/>
      <c r="DR230" s="106"/>
      <c r="DS230" s="106"/>
      <c r="DT230" s="106"/>
      <c r="DU230" s="106"/>
      <c r="DV230" s="106"/>
      <c r="DW230" s="106"/>
      <c r="DX230" s="106"/>
      <c r="DY230" s="106"/>
      <c r="DZ230" s="106"/>
      <c r="EA230" s="106"/>
      <c r="EB230" s="106"/>
      <c r="EC230" s="106"/>
      <c r="ED230" s="106"/>
      <c r="EE230" s="106"/>
      <c r="EF230" s="106"/>
      <c r="EG230" s="106"/>
    </row>
    <row r="231" spans="1:137" ht="13" x14ac:dyDescent="0.3">
      <c r="A231" s="118"/>
      <c r="B231" s="126"/>
      <c r="C231" s="119"/>
      <c r="D231" s="119"/>
      <c r="E231" s="119"/>
      <c r="F231" s="119"/>
      <c r="G231" s="119"/>
      <c r="H231" s="120"/>
      <c r="I231" s="101"/>
      <c r="J231" s="121"/>
      <c r="K231" s="101"/>
      <c r="L231" s="101"/>
      <c r="M231" s="121"/>
      <c r="N231" s="120"/>
      <c r="O231" s="121"/>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3"/>
      <c r="AS231" s="123"/>
      <c r="AT231" s="123"/>
      <c r="AU231" s="139" t="str">
        <f>VLOOKUP(Table35[[#This Row],[Risk Rating Score]],'Lookup Values'!$BS$1:$BT$34,2)</f>
        <v>Very Low</v>
      </c>
      <c r="AV231" s="101"/>
      <c r="AW231" s="139" t="str">
        <f>IFERROR(VLOOKUP(Table35[[#This Row],[RONI Match]],'Lookup Values'!$BU$2:$BV$26,2,FALSE),"")</f>
        <v/>
      </c>
      <c r="AX231" s="124"/>
      <c r="AY231" s="101"/>
      <c r="AZ231" s="123"/>
      <c r="BA231" s="119"/>
      <c r="BB231" s="119"/>
      <c r="BC231" s="119"/>
      <c r="BD231" s="119"/>
      <c r="BE231" s="119"/>
      <c r="BF231" s="119"/>
      <c r="BG231" s="119"/>
      <c r="BH231" s="119"/>
      <c r="BI231" s="122"/>
      <c r="BJ231" s="121"/>
      <c r="BK231" s="121"/>
      <c r="BL231" s="122"/>
      <c r="BM231" s="123"/>
      <c r="BN231" s="106"/>
      <c r="BO231" s="106"/>
      <c r="BP231" s="106"/>
      <c r="BQ231" s="106"/>
      <c r="BR231" s="106"/>
      <c r="BS231" s="106"/>
      <c r="BT231" s="106"/>
      <c r="BU231" s="106"/>
      <c r="BV231" s="106"/>
      <c r="BW231" s="106"/>
      <c r="BX231" s="106"/>
      <c r="BY231" s="106"/>
      <c r="BZ231" s="106"/>
      <c r="CA231" s="106"/>
      <c r="CB231" s="106"/>
      <c r="CC231" s="127" t="str">
        <f>IFERROR(VLOOKUP(Table22[[#This Row],[Gender]],'Lookup Values'!$A$1:$B$5,2,FALSE),"0")</f>
        <v>0</v>
      </c>
      <c r="CD231" s="112"/>
      <c r="CE231" s="127" t="str">
        <f>IFERROR(VLOOKUP(Table22[[#This Row],[Year Group]],'Lookup Values'!$C$1:$D$9,2,FALSE),"0")</f>
        <v>0</v>
      </c>
      <c r="CF231" s="127" t="str">
        <f>IFERROR(VLOOKUP(Table22[[#This Row],[School]],'Lookup Values'!$E$1:$E$22,2,FALSE),"0")</f>
        <v>0</v>
      </c>
      <c r="CG231" s="127" t="str">
        <f>IFERROR(VLOOKUP(Table22[[#This Row],[Attending PRU / AP]],'Lookup Values'!$G$1:$H$3,2,FALSE),"0")</f>
        <v>0</v>
      </c>
      <c r="CH231" s="127" t="str">
        <f>IFERROR(VLOOKUP(Table22[[#This Row],[EHE]],'Lookup Values'!$I$1:$J$3,2,FALSE),"0")</f>
        <v>0</v>
      </c>
      <c r="CI231" s="127" t="str">
        <f>IFERROR(VLOOKUP(Table22[[#This Row],[CME]],'Lookup Values'!$K$1:$L$3,2,FALSE),"0")</f>
        <v>0</v>
      </c>
      <c r="CJ231" s="129" t="str">
        <f>IFERROR(VLOOKUP(Table22[[#This Row],[Ethnicity]],'Ethnicity codes'!$H$1:$J$101,3,FALSE),"")</f>
        <v/>
      </c>
      <c r="CK231" s="127" t="str">
        <f>IFERROR(VLOOKUP(Table35[[#This Row],[Ethnicity2]],'Lookup Values'!$M$1:$N$23,2,FALSE),"0")</f>
        <v>0</v>
      </c>
      <c r="CL231" s="127" t="str">
        <f>IFERROR(VLOOKUP(Table35[[#This Row],[Ethnicity2]],'Lookup Values'!$O$1:$P$3,2,FALSE),"0")</f>
        <v>0</v>
      </c>
      <c r="CM231" s="127" t="str">
        <f>IFERROR(VLOOKUP(Table22[[#This Row],[EAL]],'Lookup Values'!$Q$1:$R$3,2,FALSE),"0")</f>
        <v>0</v>
      </c>
      <c r="CN231" s="127" t="str">
        <f>IFERROR(VLOOKUP(Table22[[#This Row],[SEND]],'Lookup Values'!$S$1:$T$6,2,FALSE),"0")</f>
        <v>0</v>
      </c>
      <c r="CO231" s="127" t="str">
        <f>IFERROR(VLOOKUP(Table22[[#This Row],[Pupil Premium]],'Lookup Values'!$U$1:$V$3,2,FALSE),"0")</f>
        <v>0</v>
      </c>
      <c r="CP231" s="127" t="str">
        <f>IFERROR(VLOOKUP(Table22[[#This Row],[LAC / Care Leaver]],'Lookup Values'!$W$1:$X$3,2,FALSE),"0")</f>
        <v>0</v>
      </c>
      <c r="CQ231" s="127" t="str">
        <f>IFERROR(VLOOKUP(Table22[[#This Row],[CP / CIN]],'Lookup Values'!$Y$1:$Z$3,2,FALSE),"0")</f>
        <v>0</v>
      </c>
      <c r="CR231" s="127" t="str">
        <f>IFERROR(VLOOKUP(Table22[[#This Row],[Early Help Referral]],'Lookup Values'!$Y$1:$Z$3,2,FALSE),"0")</f>
        <v>0</v>
      </c>
      <c r="CS231" s="127" t="str">
        <f>IFERROR(VLOOKUP(Table22[[#This Row],[Social Worker]],'Lookup Values'!$Y$1:$Z$3,2,FALSE),"0")</f>
        <v>0</v>
      </c>
      <c r="CT231" s="127" t="str">
        <f>IFERROR(VLOOKUP(Table22[[#This Row],[Exclusion]],'Lookup Values'!$AE$1:$AF$5,2,FALSE),"0")</f>
        <v>0</v>
      </c>
      <c r="CU231" s="127" t="str">
        <f>IFERROR(VLOOKUP(Table22[[#This Row],[Attendance / Absence (&lt;90% PA / &lt;50% SA)]],'Lookup Values'!$AG$1:$AH$4,2,FALSE),"0")</f>
        <v>0</v>
      </c>
      <c r="CV231" s="127" t="str">
        <f>IFERROR(VLOOKUP(Table22[[#This Row],[Multiple School Moves (3+)]],'Lookup Values'!$AI$1:$AJ$3,2,FALSE),"0")</f>
        <v>0</v>
      </c>
      <c r="CW231" s="127" t="str">
        <f>IFERROR(VLOOKUP(Table22[[#This Row],[Pregnancy]],'Lookup Values'!$AK$1:$AL$3,2,FALSE),"0")</f>
        <v>0</v>
      </c>
      <c r="CX231" s="127" t="str">
        <f>IFERROR(VLOOKUP(Table22[[#This Row],[Young Parent]],'Lookup Values'!$AM$1:$AN$3,2,FALSE),"0")</f>
        <v>0</v>
      </c>
      <c r="CY231" s="127" t="str">
        <f>IFERROR(VLOOKUP(Table22[[#This Row],[Young Carer]],'Lookup Values'!$AO$1:$AP$3,2,FALSE),"0")</f>
        <v>0</v>
      </c>
      <c r="CZ231" s="127" t="str">
        <f>IFERROR(VLOOKUP(Table22[[#This Row],[CAMHS Involvement]],'Lookup Values'!$AQ$1:$AR$3,2,FALSE),"0")</f>
        <v>0</v>
      </c>
      <c r="DA231" s="127" t="str">
        <f>IFERROR(VLOOKUP(Table22[[#This Row],[Health Condition]],'Lookup Values'!$AS$1:$AT$3,2,FALSE),"0")</f>
        <v>0</v>
      </c>
      <c r="DB231" s="127" t="str">
        <f>IFERROR(VLOOKUP(Table22[[#This Row],[Substance Misuse ]],'Lookup Values'!$AU$1:$AV$3,2,FALSE),"0")</f>
        <v>0</v>
      </c>
      <c r="DC231" s="127" t="str">
        <f>IFERROR(VLOOKUP(Table22[[#This Row],[YOT supervision]],'Lookup Values'!$AW$1:$AX$3,2,FALSE),"0")</f>
        <v>0</v>
      </c>
      <c r="DD231" s="127" t="str">
        <f>IFERROR(VLOOKUP(Table22[[#This Row],[Previous YOT supervision]],'Lookup Values'!$AY$1:$AZ$3,2,FALSE),"0")</f>
        <v>0</v>
      </c>
      <c r="DE231" s="127" t="str">
        <f>IFERROR(VLOOKUP(Table22[[#This Row],[Custody]],'Lookup Values'!$BA$1:$BB$3,2,FALSE),"0")</f>
        <v>0</v>
      </c>
      <c r="DF231" s="127" t="str">
        <f>IFERROR(VLOOKUP(Table22[[#This Row],[KS2 Eng &amp; Maths Ability Profile HAP/MAP/LAP]],'Lookup Values'!$BC$1:$BD$4,2,FALSE),"0")</f>
        <v>0</v>
      </c>
      <c r="DG231" s="127" t="str">
        <f>IFERROR(VLOOKUP(Table22[[#This Row],[Intended Post 16 Destination]],'Lookup Values'!$BG$1:$BH$12,2,FALSE),"0")</f>
        <v>0</v>
      </c>
      <c r="DH231" s="127" t="str">
        <f>IFERROR(VLOOKUP(Table22[[#This Row],[Application submitted (Y/N or number of applications)]],'Lookup Values'!$BI$1:$BJ$3,2,FALSE),"0")</f>
        <v>0</v>
      </c>
      <c r="DI231" s="127" t="str">
        <f>IFERROR(VLOOKUP(Table22[[#This Row],[Provider Name]],'Lookup Values'!$BK$1:$BL$3,2,FALSE),"0")</f>
        <v>0</v>
      </c>
      <c r="DJ231" s="112"/>
      <c r="DK231" s="127" t="str">
        <f>IFERROR(VLOOKUP(Table22[[#This Row],[Offer received (Y/N)]],'Lookup Values'!$BM$1:$BN$3,2,FALSE),"0")</f>
        <v>0</v>
      </c>
      <c r="DL231" s="127" t="str">
        <f>IFERROR(VLOOKUP(Table22[[#This Row],[Poor Behaviour / Attitude / Motivation]],'Lookup Values'!$BO$1:$BP$4,2,FALSE),"0")</f>
        <v>0</v>
      </c>
      <c r="DM231" s="127" t="str">
        <f>IFERROR(VLOOKUP(Table22[[#This Row],[Other known risk factors (1)]],'Lookup Values'!$BQ$1:$BR$10,2,FALSE),"0")</f>
        <v>0</v>
      </c>
      <c r="DN231" s="128" t="str">
        <f>IFERROR(VLOOKUP(Table22[[#This Row],[Other known risk factors (2)]],'Lookup Values'!$BQ$1:$BR$10,2,FALSE),"0")</f>
        <v>0</v>
      </c>
      <c r="DO231" s="127">
        <f>SUM(Table35[[#This Row],[Gender Score]:[Other known risk factors (2) Score]])</f>
        <v>0</v>
      </c>
      <c r="DP231" s="131" t="str">
        <f>CONCATENATE(Table22[[#This Row],[Generated RONI]],Table22[[#This Row],[School RONI]])</f>
        <v>Very Low</v>
      </c>
      <c r="DQ231" s="106"/>
      <c r="DR231" s="106"/>
      <c r="DS231" s="106"/>
      <c r="DT231" s="106"/>
      <c r="DU231" s="106"/>
      <c r="DV231" s="106"/>
      <c r="DW231" s="106"/>
      <c r="DX231" s="106"/>
      <c r="DY231" s="106"/>
      <c r="DZ231" s="106"/>
      <c r="EA231" s="106"/>
      <c r="EB231" s="106"/>
      <c r="EC231" s="106"/>
      <c r="ED231" s="106"/>
      <c r="EE231" s="106"/>
      <c r="EF231" s="106"/>
      <c r="EG231" s="106"/>
    </row>
    <row r="232" spans="1:137" ht="13" x14ac:dyDescent="0.3">
      <c r="A232" s="118"/>
      <c r="B232" s="126"/>
      <c r="C232" s="119"/>
      <c r="D232" s="119"/>
      <c r="E232" s="119"/>
      <c r="F232" s="119"/>
      <c r="G232" s="119"/>
      <c r="H232" s="120"/>
      <c r="I232" s="101"/>
      <c r="J232" s="121"/>
      <c r="K232" s="101"/>
      <c r="L232" s="101"/>
      <c r="M232" s="121"/>
      <c r="N232" s="120"/>
      <c r="O232" s="121"/>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3"/>
      <c r="AS232" s="123"/>
      <c r="AT232" s="123"/>
      <c r="AU232" s="139" t="str">
        <f>VLOOKUP(Table35[[#This Row],[Risk Rating Score]],'Lookup Values'!$BS$1:$BT$34,2)</f>
        <v>Very Low</v>
      </c>
      <c r="AV232" s="101"/>
      <c r="AW232" s="139" t="str">
        <f>IFERROR(VLOOKUP(Table35[[#This Row],[RONI Match]],'Lookup Values'!$BU$2:$BV$26,2,FALSE),"")</f>
        <v/>
      </c>
      <c r="AX232" s="124"/>
      <c r="AY232" s="101"/>
      <c r="AZ232" s="123"/>
      <c r="BA232" s="119"/>
      <c r="BB232" s="119"/>
      <c r="BC232" s="119"/>
      <c r="BD232" s="119"/>
      <c r="BE232" s="119"/>
      <c r="BF232" s="119"/>
      <c r="BG232" s="119"/>
      <c r="BH232" s="119"/>
      <c r="BI232" s="122"/>
      <c r="BJ232" s="121"/>
      <c r="BK232" s="121"/>
      <c r="BL232" s="122"/>
      <c r="BM232" s="123"/>
      <c r="BN232" s="106"/>
      <c r="BO232" s="106"/>
      <c r="BP232" s="106"/>
      <c r="BQ232" s="106"/>
      <c r="BR232" s="106"/>
      <c r="BS232" s="106"/>
      <c r="BT232" s="106"/>
      <c r="BU232" s="106"/>
      <c r="BV232" s="106"/>
      <c r="BW232" s="106"/>
      <c r="BX232" s="106"/>
      <c r="BY232" s="106"/>
      <c r="BZ232" s="106"/>
      <c r="CA232" s="106"/>
      <c r="CB232" s="106"/>
      <c r="CC232" s="127" t="str">
        <f>IFERROR(VLOOKUP(Table22[[#This Row],[Gender]],'Lookup Values'!$A$1:$B$5,2,FALSE),"0")</f>
        <v>0</v>
      </c>
      <c r="CD232" s="112"/>
      <c r="CE232" s="127" t="str">
        <f>IFERROR(VLOOKUP(Table22[[#This Row],[Year Group]],'Lookup Values'!$C$1:$D$9,2,FALSE),"0")</f>
        <v>0</v>
      </c>
      <c r="CF232" s="127" t="str">
        <f>IFERROR(VLOOKUP(Table22[[#This Row],[School]],'Lookup Values'!$E$1:$E$22,2,FALSE),"0")</f>
        <v>0</v>
      </c>
      <c r="CG232" s="127" t="str">
        <f>IFERROR(VLOOKUP(Table22[[#This Row],[Attending PRU / AP]],'Lookup Values'!$G$1:$H$3,2,FALSE),"0")</f>
        <v>0</v>
      </c>
      <c r="CH232" s="127" t="str">
        <f>IFERROR(VLOOKUP(Table22[[#This Row],[EHE]],'Lookup Values'!$I$1:$J$3,2,FALSE),"0")</f>
        <v>0</v>
      </c>
      <c r="CI232" s="127" t="str">
        <f>IFERROR(VLOOKUP(Table22[[#This Row],[CME]],'Lookup Values'!$K$1:$L$3,2,FALSE),"0")</f>
        <v>0</v>
      </c>
      <c r="CJ232" s="129" t="str">
        <f>IFERROR(VLOOKUP(Table22[[#This Row],[Ethnicity]],'Ethnicity codes'!$H$1:$J$101,3,FALSE),"")</f>
        <v/>
      </c>
      <c r="CK232" s="127" t="str">
        <f>IFERROR(VLOOKUP(Table35[[#This Row],[Ethnicity2]],'Lookup Values'!$M$1:$N$23,2,FALSE),"0")</f>
        <v>0</v>
      </c>
      <c r="CL232" s="127" t="str">
        <f>IFERROR(VLOOKUP(Table35[[#This Row],[Ethnicity2]],'Lookup Values'!$O$1:$P$3,2,FALSE),"0")</f>
        <v>0</v>
      </c>
      <c r="CM232" s="127" t="str">
        <f>IFERROR(VLOOKUP(Table22[[#This Row],[EAL]],'Lookup Values'!$Q$1:$R$3,2,FALSE),"0")</f>
        <v>0</v>
      </c>
      <c r="CN232" s="127" t="str">
        <f>IFERROR(VLOOKUP(Table22[[#This Row],[SEND]],'Lookup Values'!$S$1:$T$6,2,FALSE),"0")</f>
        <v>0</v>
      </c>
      <c r="CO232" s="127" t="str">
        <f>IFERROR(VLOOKUP(Table22[[#This Row],[Pupil Premium]],'Lookup Values'!$U$1:$V$3,2,FALSE),"0")</f>
        <v>0</v>
      </c>
      <c r="CP232" s="127" t="str">
        <f>IFERROR(VLOOKUP(Table22[[#This Row],[LAC / Care Leaver]],'Lookup Values'!$W$1:$X$3,2,FALSE),"0")</f>
        <v>0</v>
      </c>
      <c r="CQ232" s="127" t="str">
        <f>IFERROR(VLOOKUP(Table22[[#This Row],[CP / CIN]],'Lookup Values'!$Y$1:$Z$3,2,FALSE),"0")</f>
        <v>0</v>
      </c>
      <c r="CR232" s="127" t="str">
        <f>IFERROR(VLOOKUP(Table22[[#This Row],[Early Help Referral]],'Lookup Values'!$Y$1:$Z$3,2,FALSE),"0")</f>
        <v>0</v>
      </c>
      <c r="CS232" s="127" t="str">
        <f>IFERROR(VLOOKUP(Table22[[#This Row],[Social Worker]],'Lookup Values'!$Y$1:$Z$3,2,FALSE),"0")</f>
        <v>0</v>
      </c>
      <c r="CT232" s="127" t="str">
        <f>IFERROR(VLOOKUP(Table22[[#This Row],[Exclusion]],'Lookup Values'!$AE$1:$AF$5,2,FALSE),"0")</f>
        <v>0</v>
      </c>
      <c r="CU232" s="127" t="str">
        <f>IFERROR(VLOOKUP(Table22[[#This Row],[Attendance / Absence (&lt;90% PA / &lt;50% SA)]],'Lookup Values'!$AG$1:$AH$4,2,FALSE),"0")</f>
        <v>0</v>
      </c>
      <c r="CV232" s="127" t="str">
        <f>IFERROR(VLOOKUP(Table22[[#This Row],[Multiple School Moves (3+)]],'Lookup Values'!$AI$1:$AJ$3,2,FALSE),"0")</f>
        <v>0</v>
      </c>
      <c r="CW232" s="127" t="str">
        <f>IFERROR(VLOOKUP(Table22[[#This Row],[Pregnancy]],'Lookup Values'!$AK$1:$AL$3,2,FALSE),"0")</f>
        <v>0</v>
      </c>
      <c r="CX232" s="127" t="str">
        <f>IFERROR(VLOOKUP(Table22[[#This Row],[Young Parent]],'Lookup Values'!$AM$1:$AN$3,2,FALSE),"0")</f>
        <v>0</v>
      </c>
      <c r="CY232" s="127" t="str">
        <f>IFERROR(VLOOKUP(Table22[[#This Row],[Young Carer]],'Lookup Values'!$AO$1:$AP$3,2,FALSE),"0")</f>
        <v>0</v>
      </c>
      <c r="CZ232" s="127" t="str">
        <f>IFERROR(VLOOKUP(Table22[[#This Row],[CAMHS Involvement]],'Lookup Values'!$AQ$1:$AR$3,2,FALSE),"0")</f>
        <v>0</v>
      </c>
      <c r="DA232" s="127" t="str">
        <f>IFERROR(VLOOKUP(Table22[[#This Row],[Health Condition]],'Lookup Values'!$AS$1:$AT$3,2,FALSE),"0")</f>
        <v>0</v>
      </c>
      <c r="DB232" s="127" t="str">
        <f>IFERROR(VLOOKUP(Table22[[#This Row],[Substance Misuse ]],'Lookup Values'!$AU$1:$AV$3,2,FALSE),"0")</f>
        <v>0</v>
      </c>
      <c r="DC232" s="127" t="str">
        <f>IFERROR(VLOOKUP(Table22[[#This Row],[YOT supervision]],'Lookup Values'!$AW$1:$AX$3,2,FALSE),"0")</f>
        <v>0</v>
      </c>
      <c r="DD232" s="127" t="str">
        <f>IFERROR(VLOOKUP(Table22[[#This Row],[Previous YOT supervision]],'Lookup Values'!$AY$1:$AZ$3,2,FALSE),"0")</f>
        <v>0</v>
      </c>
      <c r="DE232" s="127" t="str">
        <f>IFERROR(VLOOKUP(Table22[[#This Row],[Custody]],'Lookup Values'!$BA$1:$BB$3,2,FALSE),"0")</f>
        <v>0</v>
      </c>
      <c r="DF232" s="127" t="str">
        <f>IFERROR(VLOOKUP(Table22[[#This Row],[KS2 Eng &amp; Maths Ability Profile HAP/MAP/LAP]],'Lookup Values'!$BC$1:$BD$4,2,FALSE),"0")</f>
        <v>0</v>
      </c>
      <c r="DG232" s="127" t="str">
        <f>IFERROR(VLOOKUP(Table22[[#This Row],[Intended Post 16 Destination]],'Lookup Values'!$BG$1:$BH$12,2,FALSE),"0")</f>
        <v>0</v>
      </c>
      <c r="DH232" s="127" t="str">
        <f>IFERROR(VLOOKUP(Table22[[#This Row],[Application submitted (Y/N or number of applications)]],'Lookup Values'!$BI$1:$BJ$3,2,FALSE),"0")</f>
        <v>0</v>
      </c>
      <c r="DI232" s="127" t="str">
        <f>IFERROR(VLOOKUP(Table22[[#This Row],[Provider Name]],'Lookup Values'!$BK$1:$BL$3,2,FALSE),"0")</f>
        <v>0</v>
      </c>
      <c r="DJ232" s="112"/>
      <c r="DK232" s="127" t="str">
        <f>IFERROR(VLOOKUP(Table22[[#This Row],[Offer received (Y/N)]],'Lookup Values'!$BM$1:$BN$3,2,FALSE),"0")</f>
        <v>0</v>
      </c>
      <c r="DL232" s="127" t="str">
        <f>IFERROR(VLOOKUP(Table22[[#This Row],[Poor Behaviour / Attitude / Motivation]],'Lookup Values'!$BO$1:$BP$4,2,FALSE),"0")</f>
        <v>0</v>
      </c>
      <c r="DM232" s="127" t="str">
        <f>IFERROR(VLOOKUP(Table22[[#This Row],[Other known risk factors (1)]],'Lookup Values'!$BQ$1:$BR$10,2,FALSE),"0")</f>
        <v>0</v>
      </c>
      <c r="DN232" s="128" t="str">
        <f>IFERROR(VLOOKUP(Table22[[#This Row],[Other known risk factors (2)]],'Lookup Values'!$BQ$1:$BR$10,2,FALSE),"0")</f>
        <v>0</v>
      </c>
      <c r="DO232" s="127">
        <f>SUM(Table35[[#This Row],[Gender Score]:[Other known risk factors (2) Score]])</f>
        <v>0</v>
      </c>
      <c r="DP232" s="131" t="str">
        <f>CONCATENATE(Table22[[#This Row],[Generated RONI]],Table22[[#This Row],[School RONI]])</f>
        <v>Very Low</v>
      </c>
      <c r="DQ232" s="106"/>
      <c r="DR232" s="106"/>
      <c r="DS232" s="106"/>
      <c r="DT232" s="106"/>
      <c r="DU232" s="106"/>
      <c r="DV232" s="106"/>
      <c r="DW232" s="106"/>
      <c r="DX232" s="106"/>
      <c r="DY232" s="106"/>
      <c r="DZ232" s="106"/>
      <c r="EA232" s="106"/>
      <c r="EB232" s="106"/>
      <c r="EC232" s="106"/>
      <c r="ED232" s="106"/>
      <c r="EE232" s="106"/>
      <c r="EF232" s="106"/>
      <c r="EG232" s="106"/>
    </row>
    <row r="233" spans="1:137" ht="13" x14ac:dyDescent="0.3">
      <c r="A233" s="118"/>
      <c r="B233" s="126"/>
      <c r="C233" s="119"/>
      <c r="D233" s="119"/>
      <c r="E233" s="119"/>
      <c r="F233" s="119"/>
      <c r="G233" s="119"/>
      <c r="H233" s="120"/>
      <c r="I233" s="101"/>
      <c r="J233" s="121"/>
      <c r="K233" s="101"/>
      <c r="L233" s="101"/>
      <c r="M233" s="121"/>
      <c r="N233" s="120"/>
      <c r="O233" s="121"/>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3"/>
      <c r="AS233" s="123"/>
      <c r="AT233" s="123"/>
      <c r="AU233" s="139" t="str">
        <f>VLOOKUP(Table35[[#This Row],[Risk Rating Score]],'Lookup Values'!$BS$1:$BT$34,2)</f>
        <v>Very Low</v>
      </c>
      <c r="AV233" s="101"/>
      <c r="AW233" s="139" t="str">
        <f>IFERROR(VLOOKUP(Table35[[#This Row],[RONI Match]],'Lookup Values'!$BU$2:$BV$26,2,FALSE),"")</f>
        <v/>
      </c>
      <c r="AX233" s="124"/>
      <c r="AY233" s="101"/>
      <c r="AZ233" s="123"/>
      <c r="BA233" s="119"/>
      <c r="BB233" s="119"/>
      <c r="BC233" s="119"/>
      <c r="BD233" s="119"/>
      <c r="BE233" s="119"/>
      <c r="BF233" s="119"/>
      <c r="BG233" s="119"/>
      <c r="BH233" s="119"/>
      <c r="BI233" s="122"/>
      <c r="BJ233" s="121"/>
      <c r="BK233" s="121"/>
      <c r="BL233" s="122"/>
      <c r="BM233" s="123"/>
      <c r="BN233" s="106"/>
      <c r="BO233" s="106"/>
      <c r="BP233" s="106"/>
      <c r="BQ233" s="106"/>
      <c r="BR233" s="106"/>
      <c r="BS233" s="106"/>
      <c r="BT233" s="106"/>
      <c r="BU233" s="106"/>
      <c r="BV233" s="106"/>
      <c r="BW233" s="106"/>
      <c r="BX233" s="106"/>
      <c r="BY233" s="106"/>
      <c r="BZ233" s="106"/>
      <c r="CA233" s="106"/>
      <c r="CB233" s="106"/>
      <c r="CC233" s="127" t="str">
        <f>IFERROR(VLOOKUP(Table22[[#This Row],[Gender]],'Lookup Values'!$A$1:$B$5,2,FALSE),"0")</f>
        <v>0</v>
      </c>
      <c r="CD233" s="112"/>
      <c r="CE233" s="127" t="str">
        <f>IFERROR(VLOOKUP(Table22[[#This Row],[Year Group]],'Lookup Values'!$C$1:$D$9,2,FALSE),"0")</f>
        <v>0</v>
      </c>
      <c r="CF233" s="127" t="str">
        <f>IFERROR(VLOOKUP(Table22[[#This Row],[School]],'Lookup Values'!$E$1:$E$22,2,FALSE),"0")</f>
        <v>0</v>
      </c>
      <c r="CG233" s="127" t="str">
        <f>IFERROR(VLOOKUP(Table22[[#This Row],[Attending PRU / AP]],'Lookup Values'!$G$1:$H$3,2,FALSE),"0")</f>
        <v>0</v>
      </c>
      <c r="CH233" s="127" t="str">
        <f>IFERROR(VLOOKUP(Table22[[#This Row],[EHE]],'Lookup Values'!$I$1:$J$3,2,FALSE),"0")</f>
        <v>0</v>
      </c>
      <c r="CI233" s="127" t="str">
        <f>IFERROR(VLOOKUP(Table22[[#This Row],[CME]],'Lookup Values'!$K$1:$L$3,2,FALSE),"0")</f>
        <v>0</v>
      </c>
      <c r="CJ233" s="129" t="str">
        <f>IFERROR(VLOOKUP(Table22[[#This Row],[Ethnicity]],'Ethnicity codes'!$H$1:$J$101,3,FALSE),"")</f>
        <v/>
      </c>
      <c r="CK233" s="127" t="str">
        <f>IFERROR(VLOOKUP(Table35[[#This Row],[Ethnicity2]],'Lookup Values'!$M$1:$N$23,2,FALSE),"0")</f>
        <v>0</v>
      </c>
      <c r="CL233" s="127" t="str">
        <f>IFERROR(VLOOKUP(Table35[[#This Row],[Ethnicity2]],'Lookup Values'!$O$1:$P$3,2,FALSE),"0")</f>
        <v>0</v>
      </c>
      <c r="CM233" s="127" t="str">
        <f>IFERROR(VLOOKUP(Table22[[#This Row],[EAL]],'Lookup Values'!$Q$1:$R$3,2,FALSE),"0")</f>
        <v>0</v>
      </c>
      <c r="CN233" s="127" t="str">
        <f>IFERROR(VLOOKUP(Table22[[#This Row],[SEND]],'Lookup Values'!$S$1:$T$6,2,FALSE),"0")</f>
        <v>0</v>
      </c>
      <c r="CO233" s="127" t="str">
        <f>IFERROR(VLOOKUP(Table22[[#This Row],[Pupil Premium]],'Lookup Values'!$U$1:$V$3,2,FALSE),"0")</f>
        <v>0</v>
      </c>
      <c r="CP233" s="127" t="str">
        <f>IFERROR(VLOOKUP(Table22[[#This Row],[LAC / Care Leaver]],'Lookup Values'!$W$1:$X$3,2,FALSE),"0")</f>
        <v>0</v>
      </c>
      <c r="CQ233" s="127" t="str">
        <f>IFERROR(VLOOKUP(Table22[[#This Row],[CP / CIN]],'Lookup Values'!$Y$1:$Z$3,2,FALSE),"0")</f>
        <v>0</v>
      </c>
      <c r="CR233" s="127" t="str">
        <f>IFERROR(VLOOKUP(Table22[[#This Row],[Early Help Referral]],'Lookup Values'!$Y$1:$Z$3,2,FALSE),"0")</f>
        <v>0</v>
      </c>
      <c r="CS233" s="127" t="str">
        <f>IFERROR(VLOOKUP(Table22[[#This Row],[Social Worker]],'Lookup Values'!$Y$1:$Z$3,2,FALSE),"0")</f>
        <v>0</v>
      </c>
      <c r="CT233" s="127" t="str">
        <f>IFERROR(VLOOKUP(Table22[[#This Row],[Exclusion]],'Lookup Values'!$AE$1:$AF$5,2,FALSE),"0")</f>
        <v>0</v>
      </c>
      <c r="CU233" s="127" t="str">
        <f>IFERROR(VLOOKUP(Table22[[#This Row],[Attendance / Absence (&lt;90% PA / &lt;50% SA)]],'Lookup Values'!$AG$1:$AH$4,2,FALSE),"0")</f>
        <v>0</v>
      </c>
      <c r="CV233" s="127" t="str">
        <f>IFERROR(VLOOKUP(Table22[[#This Row],[Multiple School Moves (3+)]],'Lookup Values'!$AI$1:$AJ$3,2,FALSE),"0")</f>
        <v>0</v>
      </c>
      <c r="CW233" s="127" t="str">
        <f>IFERROR(VLOOKUP(Table22[[#This Row],[Pregnancy]],'Lookup Values'!$AK$1:$AL$3,2,FALSE),"0")</f>
        <v>0</v>
      </c>
      <c r="CX233" s="127" t="str">
        <f>IFERROR(VLOOKUP(Table22[[#This Row],[Young Parent]],'Lookup Values'!$AM$1:$AN$3,2,FALSE),"0")</f>
        <v>0</v>
      </c>
      <c r="CY233" s="127" t="str">
        <f>IFERROR(VLOOKUP(Table22[[#This Row],[Young Carer]],'Lookup Values'!$AO$1:$AP$3,2,FALSE),"0")</f>
        <v>0</v>
      </c>
      <c r="CZ233" s="127" t="str">
        <f>IFERROR(VLOOKUP(Table22[[#This Row],[CAMHS Involvement]],'Lookup Values'!$AQ$1:$AR$3,2,FALSE),"0")</f>
        <v>0</v>
      </c>
      <c r="DA233" s="127" t="str">
        <f>IFERROR(VLOOKUP(Table22[[#This Row],[Health Condition]],'Lookup Values'!$AS$1:$AT$3,2,FALSE),"0")</f>
        <v>0</v>
      </c>
      <c r="DB233" s="127" t="str">
        <f>IFERROR(VLOOKUP(Table22[[#This Row],[Substance Misuse ]],'Lookup Values'!$AU$1:$AV$3,2,FALSE),"0")</f>
        <v>0</v>
      </c>
      <c r="DC233" s="127" t="str">
        <f>IFERROR(VLOOKUP(Table22[[#This Row],[YOT supervision]],'Lookup Values'!$AW$1:$AX$3,2,FALSE),"0")</f>
        <v>0</v>
      </c>
      <c r="DD233" s="127" t="str">
        <f>IFERROR(VLOOKUP(Table22[[#This Row],[Previous YOT supervision]],'Lookup Values'!$AY$1:$AZ$3,2,FALSE),"0")</f>
        <v>0</v>
      </c>
      <c r="DE233" s="127" t="str">
        <f>IFERROR(VLOOKUP(Table22[[#This Row],[Custody]],'Lookup Values'!$BA$1:$BB$3,2,FALSE),"0")</f>
        <v>0</v>
      </c>
      <c r="DF233" s="127" t="str">
        <f>IFERROR(VLOOKUP(Table22[[#This Row],[KS2 Eng &amp; Maths Ability Profile HAP/MAP/LAP]],'Lookup Values'!$BC$1:$BD$4,2,FALSE),"0")</f>
        <v>0</v>
      </c>
      <c r="DG233" s="127" t="str">
        <f>IFERROR(VLOOKUP(Table22[[#This Row],[Intended Post 16 Destination]],'Lookup Values'!$BG$1:$BH$12,2,FALSE),"0")</f>
        <v>0</v>
      </c>
      <c r="DH233" s="127" t="str">
        <f>IFERROR(VLOOKUP(Table22[[#This Row],[Application submitted (Y/N or number of applications)]],'Lookup Values'!$BI$1:$BJ$3,2,FALSE),"0")</f>
        <v>0</v>
      </c>
      <c r="DI233" s="127" t="str">
        <f>IFERROR(VLOOKUP(Table22[[#This Row],[Provider Name]],'Lookup Values'!$BK$1:$BL$3,2,FALSE),"0")</f>
        <v>0</v>
      </c>
      <c r="DJ233" s="112"/>
      <c r="DK233" s="127" t="str">
        <f>IFERROR(VLOOKUP(Table22[[#This Row],[Offer received (Y/N)]],'Lookup Values'!$BM$1:$BN$3,2,FALSE),"0")</f>
        <v>0</v>
      </c>
      <c r="DL233" s="127" t="str">
        <f>IFERROR(VLOOKUP(Table22[[#This Row],[Poor Behaviour / Attitude / Motivation]],'Lookup Values'!$BO$1:$BP$4,2,FALSE),"0")</f>
        <v>0</v>
      </c>
      <c r="DM233" s="127" t="str">
        <f>IFERROR(VLOOKUP(Table22[[#This Row],[Other known risk factors (1)]],'Lookup Values'!$BQ$1:$BR$10,2,FALSE),"0")</f>
        <v>0</v>
      </c>
      <c r="DN233" s="128" t="str">
        <f>IFERROR(VLOOKUP(Table22[[#This Row],[Other known risk factors (2)]],'Lookup Values'!$BQ$1:$BR$10,2,FALSE),"0")</f>
        <v>0</v>
      </c>
      <c r="DO233" s="127">
        <f>SUM(Table35[[#This Row],[Gender Score]:[Other known risk factors (2) Score]])</f>
        <v>0</v>
      </c>
      <c r="DP233" s="131" t="str">
        <f>CONCATENATE(Table22[[#This Row],[Generated RONI]],Table22[[#This Row],[School RONI]])</f>
        <v>Very Low</v>
      </c>
      <c r="DQ233" s="106"/>
      <c r="DR233" s="106"/>
      <c r="DS233" s="106"/>
      <c r="DT233" s="106"/>
      <c r="DU233" s="106"/>
      <c r="DV233" s="106"/>
      <c r="DW233" s="106"/>
      <c r="DX233" s="106"/>
      <c r="DY233" s="106"/>
      <c r="DZ233" s="106"/>
      <c r="EA233" s="106"/>
      <c r="EB233" s="106"/>
      <c r="EC233" s="106"/>
      <c r="ED233" s="106"/>
      <c r="EE233" s="106"/>
      <c r="EF233" s="106"/>
      <c r="EG233" s="106"/>
    </row>
    <row r="234" spans="1:137" ht="13" x14ac:dyDescent="0.3">
      <c r="A234" s="118"/>
      <c r="B234" s="126"/>
      <c r="C234" s="119"/>
      <c r="D234" s="119"/>
      <c r="E234" s="119"/>
      <c r="F234" s="119"/>
      <c r="G234" s="119"/>
      <c r="H234" s="120"/>
      <c r="I234" s="101"/>
      <c r="J234" s="121"/>
      <c r="K234" s="101"/>
      <c r="L234" s="101"/>
      <c r="M234" s="121"/>
      <c r="N234" s="120"/>
      <c r="O234" s="121"/>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3"/>
      <c r="AS234" s="123"/>
      <c r="AT234" s="123"/>
      <c r="AU234" s="139" t="str">
        <f>VLOOKUP(Table35[[#This Row],[Risk Rating Score]],'Lookup Values'!$BS$1:$BT$34,2)</f>
        <v>Very Low</v>
      </c>
      <c r="AV234" s="101"/>
      <c r="AW234" s="139" t="str">
        <f>IFERROR(VLOOKUP(Table35[[#This Row],[RONI Match]],'Lookup Values'!$BU$2:$BV$26,2,FALSE),"")</f>
        <v/>
      </c>
      <c r="AX234" s="124"/>
      <c r="AY234" s="101"/>
      <c r="AZ234" s="123"/>
      <c r="BA234" s="119"/>
      <c r="BB234" s="119"/>
      <c r="BC234" s="119"/>
      <c r="BD234" s="119"/>
      <c r="BE234" s="119"/>
      <c r="BF234" s="119"/>
      <c r="BG234" s="119"/>
      <c r="BH234" s="119"/>
      <c r="BI234" s="122"/>
      <c r="BJ234" s="121"/>
      <c r="BK234" s="121"/>
      <c r="BL234" s="122"/>
      <c r="BM234" s="123"/>
      <c r="BN234" s="106"/>
      <c r="BO234" s="106"/>
      <c r="BP234" s="106"/>
      <c r="BQ234" s="106"/>
      <c r="BR234" s="106"/>
      <c r="BS234" s="106"/>
      <c r="BT234" s="106"/>
      <c r="BU234" s="106"/>
      <c r="BV234" s="106"/>
      <c r="BW234" s="106"/>
      <c r="BX234" s="106"/>
      <c r="BY234" s="106"/>
      <c r="BZ234" s="106"/>
      <c r="CA234" s="106"/>
      <c r="CB234" s="106"/>
      <c r="CC234" s="127" t="str">
        <f>IFERROR(VLOOKUP(Table22[[#This Row],[Gender]],'Lookup Values'!$A$1:$B$5,2,FALSE),"0")</f>
        <v>0</v>
      </c>
      <c r="CD234" s="112"/>
      <c r="CE234" s="127" t="str">
        <f>IFERROR(VLOOKUP(Table22[[#This Row],[Year Group]],'Lookup Values'!$C$1:$D$9,2,FALSE),"0")</f>
        <v>0</v>
      </c>
      <c r="CF234" s="127" t="str">
        <f>IFERROR(VLOOKUP(Table22[[#This Row],[School]],'Lookup Values'!$E$1:$E$22,2,FALSE),"0")</f>
        <v>0</v>
      </c>
      <c r="CG234" s="127" t="str">
        <f>IFERROR(VLOOKUP(Table22[[#This Row],[Attending PRU / AP]],'Lookup Values'!$G$1:$H$3,2,FALSE),"0")</f>
        <v>0</v>
      </c>
      <c r="CH234" s="127" t="str">
        <f>IFERROR(VLOOKUP(Table22[[#This Row],[EHE]],'Lookup Values'!$I$1:$J$3,2,FALSE),"0")</f>
        <v>0</v>
      </c>
      <c r="CI234" s="127" t="str">
        <f>IFERROR(VLOOKUP(Table22[[#This Row],[CME]],'Lookup Values'!$K$1:$L$3,2,FALSE),"0")</f>
        <v>0</v>
      </c>
      <c r="CJ234" s="129" t="str">
        <f>IFERROR(VLOOKUP(Table22[[#This Row],[Ethnicity]],'Ethnicity codes'!$H$1:$J$101,3,FALSE),"")</f>
        <v/>
      </c>
      <c r="CK234" s="127" t="str">
        <f>IFERROR(VLOOKUP(Table35[[#This Row],[Ethnicity2]],'Lookup Values'!$M$1:$N$23,2,FALSE),"0")</f>
        <v>0</v>
      </c>
      <c r="CL234" s="127" t="str">
        <f>IFERROR(VLOOKUP(Table35[[#This Row],[Ethnicity2]],'Lookup Values'!$O$1:$P$3,2,FALSE),"0")</f>
        <v>0</v>
      </c>
      <c r="CM234" s="127" t="str">
        <f>IFERROR(VLOOKUP(Table22[[#This Row],[EAL]],'Lookup Values'!$Q$1:$R$3,2,FALSE),"0")</f>
        <v>0</v>
      </c>
      <c r="CN234" s="127" t="str">
        <f>IFERROR(VLOOKUP(Table22[[#This Row],[SEND]],'Lookup Values'!$S$1:$T$6,2,FALSE),"0")</f>
        <v>0</v>
      </c>
      <c r="CO234" s="127" t="str">
        <f>IFERROR(VLOOKUP(Table22[[#This Row],[Pupil Premium]],'Lookup Values'!$U$1:$V$3,2,FALSE),"0")</f>
        <v>0</v>
      </c>
      <c r="CP234" s="127" t="str">
        <f>IFERROR(VLOOKUP(Table22[[#This Row],[LAC / Care Leaver]],'Lookup Values'!$W$1:$X$3,2,FALSE),"0")</f>
        <v>0</v>
      </c>
      <c r="CQ234" s="127" t="str">
        <f>IFERROR(VLOOKUP(Table22[[#This Row],[CP / CIN]],'Lookup Values'!$Y$1:$Z$3,2,FALSE),"0")</f>
        <v>0</v>
      </c>
      <c r="CR234" s="127" t="str">
        <f>IFERROR(VLOOKUP(Table22[[#This Row],[Early Help Referral]],'Lookup Values'!$Y$1:$Z$3,2,FALSE),"0")</f>
        <v>0</v>
      </c>
      <c r="CS234" s="127" t="str">
        <f>IFERROR(VLOOKUP(Table22[[#This Row],[Social Worker]],'Lookup Values'!$Y$1:$Z$3,2,FALSE),"0")</f>
        <v>0</v>
      </c>
      <c r="CT234" s="127" t="str">
        <f>IFERROR(VLOOKUP(Table22[[#This Row],[Exclusion]],'Lookup Values'!$AE$1:$AF$5,2,FALSE),"0")</f>
        <v>0</v>
      </c>
      <c r="CU234" s="127" t="str">
        <f>IFERROR(VLOOKUP(Table22[[#This Row],[Attendance / Absence (&lt;90% PA / &lt;50% SA)]],'Lookup Values'!$AG$1:$AH$4,2,FALSE),"0")</f>
        <v>0</v>
      </c>
      <c r="CV234" s="127" t="str">
        <f>IFERROR(VLOOKUP(Table22[[#This Row],[Multiple School Moves (3+)]],'Lookup Values'!$AI$1:$AJ$3,2,FALSE),"0")</f>
        <v>0</v>
      </c>
      <c r="CW234" s="127" t="str">
        <f>IFERROR(VLOOKUP(Table22[[#This Row],[Pregnancy]],'Lookup Values'!$AK$1:$AL$3,2,FALSE),"0")</f>
        <v>0</v>
      </c>
      <c r="CX234" s="127" t="str">
        <f>IFERROR(VLOOKUP(Table22[[#This Row],[Young Parent]],'Lookup Values'!$AM$1:$AN$3,2,FALSE),"0")</f>
        <v>0</v>
      </c>
      <c r="CY234" s="127" t="str">
        <f>IFERROR(VLOOKUP(Table22[[#This Row],[Young Carer]],'Lookup Values'!$AO$1:$AP$3,2,FALSE),"0")</f>
        <v>0</v>
      </c>
      <c r="CZ234" s="127" t="str">
        <f>IFERROR(VLOOKUP(Table22[[#This Row],[CAMHS Involvement]],'Lookup Values'!$AQ$1:$AR$3,2,FALSE),"0")</f>
        <v>0</v>
      </c>
      <c r="DA234" s="127" t="str">
        <f>IFERROR(VLOOKUP(Table22[[#This Row],[Health Condition]],'Lookup Values'!$AS$1:$AT$3,2,FALSE),"0")</f>
        <v>0</v>
      </c>
      <c r="DB234" s="127" t="str">
        <f>IFERROR(VLOOKUP(Table22[[#This Row],[Substance Misuse ]],'Lookup Values'!$AU$1:$AV$3,2,FALSE),"0")</f>
        <v>0</v>
      </c>
      <c r="DC234" s="127" t="str">
        <f>IFERROR(VLOOKUP(Table22[[#This Row],[YOT supervision]],'Lookup Values'!$AW$1:$AX$3,2,FALSE),"0")</f>
        <v>0</v>
      </c>
      <c r="DD234" s="127" t="str">
        <f>IFERROR(VLOOKUP(Table22[[#This Row],[Previous YOT supervision]],'Lookup Values'!$AY$1:$AZ$3,2,FALSE),"0")</f>
        <v>0</v>
      </c>
      <c r="DE234" s="127" t="str">
        <f>IFERROR(VLOOKUP(Table22[[#This Row],[Custody]],'Lookup Values'!$BA$1:$BB$3,2,FALSE),"0")</f>
        <v>0</v>
      </c>
      <c r="DF234" s="127" t="str">
        <f>IFERROR(VLOOKUP(Table22[[#This Row],[KS2 Eng &amp; Maths Ability Profile HAP/MAP/LAP]],'Lookup Values'!$BC$1:$BD$4,2,FALSE),"0")</f>
        <v>0</v>
      </c>
      <c r="DG234" s="127" t="str">
        <f>IFERROR(VLOOKUP(Table22[[#This Row],[Intended Post 16 Destination]],'Lookup Values'!$BG$1:$BH$12,2,FALSE),"0")</f>
        <v>0</v>
      </c>
      <c r="DH234" s="127" t="str">
        <f>IFERROR(VLOOKUP(Table22[[#This Row],[Application submitted (Y/N or number of applications)]],'Lookup Values'!$BI$1:$BJ$3,2,FALSE),"0")</f>
        <v>0</v>
      </c>
      <c r="DI234" s="127" t="str">
        <f>IFERROR(VLOOKUP(Table22[[#This Row],[Provider Name]],'Lookup Values'!$BK$1:$BL$3,2,FALSE),"0")</f>
        <v>0</v>
      </c>
      <c r="DJ234" s="112"/>
      <c r="DK234" s="127" t="str">
        <f>IFERROR(VLOOKUP(Table22[[#This Row],[Offer received (Y/N)]],'Lookup Values'!$BM$1:$BN$3,2,FALSE),"0")</f>
        <v>0</v>
      </c>
      <c r="DL234" s="127" t="str">
        <f>IFERROR(VLOOKUP(Table22[[#This Row],[Poor Behaviour / Attitude / Motivation]],'Lookup Values'!$BO$1:$BP$4,2,FALSE),"0")</f>
        <v>0</v>
      </c>
      <c r="DM234" s="127" t="str">
        <f>IFERROR(VLOOKUP(Table22[[#This Row],[Other known risk factors (1)]],'Lookup Values'!$BQ$1:$BR$10,2,FALSE),"0")</f>
        <v>0</v>
      </c>
      <c r="DN234" s="128" t="str">
        <f>IFERROR(VLOOKUP(Table22[[#This Row],[Other known risk factors (2)]],'Lookup Values'!$BQ$1:$BR$10,2,FALSE),"0")</f>
        <v>0</v>
      </c>
      <c r="DO234" s="127">
        <f>SUM(Table35[[#This Row],[Gender Score]:[Other known risk factors (2) Score]])</f>
        <v>0</v>
      </c>
      <c r="DP234" s="131" t="str">
        <f>CONCATENATE(Table22[[#This Row],[Generated RONI]],Table22[[#This Row],[School RONI]])</f>
        <v>Very Low</v>
      </c>
      <c r="DQ234" s="106"/>
      <c r="DR234" s="106"/>
      <c r="DS234" s="106"/>
      <c r="DT234" s="106"/>
      <c r="DU234" s="106"/>
      <c r="DV234" s="106"/>
      <c r="DW234" s="106"/>
      <c r="DX234" s="106"/>
      <c r="DY234" s="106"/>
      <c r="DZ234" s="106"/>
      <c r="EA234" s="106"/>
      <c r="EB234" s="106"/>
      <c r="EC234" s="106"/>
      <c r="ED234" s="106"/>
      <c r="EE234" s="106"/>
      <c r="EF234" s="106"/>
      <c r="EG234" s="106"/>
    </row>
    <row r="235" spans="1:137" ht="13" x14ac:dyDescent="0.3">
      <c r="A235" s="118"/>
      <c r="B235" s="126"/>
      <c r="C235" s="119"/>
      <c r="D235" s="119"/>
      <c r="E235" s="119"/>
      <c r="F235" s="119"/>
      <c r="G235" s="119"/>
      <c r="H235" s="120"/>
      <c r="I235" s="101"/>
      <c r="J235" s="121"/>
      <c r="K235" s="101"/>
      <c r="L235" s="101"/>
      <c r="M235" s="121"/>
      <c r="N235" s="120"/>
      <c r="O235" s="121"/>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3"/>
      <c r="AS235" s="123"/>
      <c r="AT235" s="123"/>
      <c r="AU235" s="139" t="str">
        <f>VLOOKUP(Table35[[#This Row],[Risk Rating Score]],'Lookup Values'!$BS$1:$BT$34,2)</f>
        <v>Very Low</v>
      </c>
      <c r="AV235" s="101"/>
      <c r="AW235" s="139" t="str">
        <f>IFERROR(VLOOKUP(Table35[[#This Row],[RONI Match]],'Lookup Values'!$BU$2:$BV$26,2,FALSE),"")</f>
        <v/>
      </c>
      <c r="AX235" s="124"/>
      <c r="AY235" s="101"/>
      <c r="AZ235" s="123"/>
      <c r="BA235" s="119"/>
      <c r="BB235" s="119"/>
      <c r="BC235" s="119"/>
      <c r="BD235" s="119"/>
      <c r="BE235" s="119"/>
      <c r="BF235" s="119"/>
      <c r="BG235" s="119"/>
      <c r="BH235" s="119"/>
      <c r="BI235" s="122"/>
      <c r="BJ235" s="121"/>
      <c r="BK235" s="121"/>
      <c r="BL235" s="122"/>
      <c r="BM235" s="123"/>
      <c r="BN235" s="106"/>
      <c r="BO235" s="106"/>
      <c r="BP235" s="106"/>
      <c r="BQ235" s="106"/>
      <c r="BR235" s="106"/>
      <c r="BS235" s="106"/>
      <c r="BT235" s="106"/>
      <c r="BU235" s="106"/>
      <c r="BV235" s="106"/>
      <c r="BW235" s="106"/>
      <c r="BX235" s="106"/>
      <c r="BY235" s="106"/>
      <c r="BZ235" s="106"/>
      <c r="CA235" s="106"/>
      <c r="CB235" s="106"/>
      <c r="CC235" s="127" t="str">
        <f>IFERROR(VLOOKUP(Table22[[#This Row],[Gender]],'Lookup Values'!$A$1:$B$5,2,FALSE),"0")</f>
        <v>0</v>
      </c>
      <c r="CD235" s="112"/>
      <c r="CE235" s="127" t="str">
        <f>IFERROR(VLOOKUP(Table22[[#This Row],[Year Group]],'Lookup Values'!$C$1:$D$9,2,FALSE),"0")</f>
        <v>0</v>
      </c>
      <c r="CF235" s="127" t="str">
        <f>IFERROR(VLOOKUP(Table22[[#This Row],[School]],'Lookup Values'!$E$1:$E$22,2,FALSE),"0")</f>
        <v>0</v>
      </c>
      <c r="CG235" s="127" t="str">
        <f>IFERROR(VLOOKUP(Table22[[#This Row],[Attending PRU / AP]],'Lookup Values'!$G$1:$H$3,2,FALSE),"0")</f>
        <v>0</v>
      </c>
      <c r="CH235" s="127" t="str">
        <f>IFERROR(VLOOKUP(Table22[[#This Row],[EHE]],'Lookup Values'!$I$1:$J$3,2,FALSE),"0")</f>
        <v>0</v>
      </c>
      <c r="CI235" s="127" t="str">
        <f>IFERROR(VLOOKUP(Table22[[#This Row],[CME]],'Lookup Values'!$K$1:$L$3,2,FALSE),"0")</f>
        <v>0</v>
      </c>
      <c r="CJ235" s="129" t="str">
        <f>IFERROR(VLOOKUP(Table22[[#This Row],[Ethnicity]],'Ethnicity codes'!$H$1:$J$101,3,FALSE),"")</f>
        <v/>
      </c>
      <c r="CK235" s="127" t="str">
        <f>IFERROR(VLOOKUP(Table35[[#This Row],[Ethnicity2]],'Lookup Values'!$M$1:$N$23,2,FALSE),"0")</f>
        <v>0</v>
      </c>
      <c r="CL235" s="127" t="str">
        <f>IFERROR(VLOOKUP(Table35[[#This Row],[Ethnicity2]],'Lookup Values'!$O$1:$P$3,2,FALSE),"0")</f>
        <v>0</v>
      </c>
      <c r="CM235" s="127" t="str">
        <f>IFERROR(VLOOKUP(Table22[[#This Row],[EAL]],'Lookup Values'!$Q$1:$R$3,2,FALSE),"0")</f>
        <v>0</v>
      </c>
      <c r="CN235" s="127" t="str">
        <f>IFERROR(VLOOKUP(Table22[[#This Row],[SEND]],'Lookup Values'!$S$1:$T$6,2,FALSE),"0")</f>
        <v>0</v>
      </c>
      <c r="CO235" s="127" t="str">
        <f>IFERROR(VLOOKUP(Table22[[#This Row],[Pupil Premium]],'Lookup Values'!$U$1:$V$3,2,FALSE),"0")</f>
        <v>0</v>
      </c>
      <c r="CP235" s="127" t="str">
        <f>IFERROR(VLOOKUP(Table22[[#This Row],[LAC / Care Leaver]],'Lookup Values'!$W$1:$X$3,2,FALSE),"0")</f>
        <v>0</v>
      </c>
      <c r="CQ235" s="127" t="str">
        <f>IFERROR(VLOOKUP(Table22[[#This Row],[CP / CIN]],'Lookup Values'!$Y$1:$Z$3,2,FALSE),"0")</f>
        <v>0</v>
      </c>
      <c r="CR235" s="127" t="str">
        <f>IFERROR(VLOOKUP(Table22[[#This Row],[Early Help Referral]],'Lookup Values'!$Y$1:$Z$3,2,FALSE),"0")</f>
        <v>0</v>
      </c>
      <c r="CS235" s="127" t="str">
        <f>IFERROR(VLOOKUP(Table22[[#This Row],[Social Worker]],'Lookup Values'!$Y$1:$Z$3,2,FALSE),"0")</f>
        <v>0</v>
      </c>
      <c r="CT235" s="127" t="str">
        <f>IFERROR(VLOOKUP(Table22[[#This Row],[Exclusion]],'Lookup Values'!$AE$1:$AF$5,2,FALSE),"0")</f>
        <v>0</v>
      </c>
      <c r="CU235" s="127" t="str">
        <f>IFERROR(VLOOKUP(Table22[[#This Row],[Attendance / Absence (&lt;90% PA / &lt;50% SA)]],'Lookup Values'!$AG$1:$AH$4,2,FALSE),"0")</f>
        <v>0</v>
      </c>
      <c r="CV235" s="127" t="str">
        <f>IFERROR(VLOOKUP(Table22[[#This Row],[Multiple School Moves (3+)]],'Lookup Values'!$AI$1:$AJ$3,2,FALSE),"0")</f>
        <v>0</v>
      </c>
      <c r="CW235" s="127" t="str">
        <f>IFERROR(VLOOKUP(Table22[[#This Row],[Pregnancy]],'Lookup Values'!$AK$1:$AL$3,2,FALSE),"0")</f>
        <v>0</v>
      </c>
      <c r="CX235" s="127" t="str">
        <f>IFERROR(VLOOKUP(Table22[[#This Row],[Young Parent]],'Lookup Values'!$AM$1:$AN$3,2,FALSE),"0")</f>
        <v>0</v>
      </c>
      <c r="CY235" s="127" t="str">
        <f>IFERROR(VLOOKUP(Table22[[#This Row],[Young Carer]],'Lookup Values'!$AO$1:$AP$3,2,FALSE),"0")</f>
        <v>0</v>
      </c>
      <c r="CZ235" s="127" t="str">
        <f>IFERROR(VLOOKUP(Table22[[#This Row],[CAMHS Involvement]],'Lookup Values'!$AQ$1:$AR$3,2,FALSE),"0")</f>
        <v>0</v>
      </c>
      <c r="DA235" s="127" t="str">
        <f>IFERROR(VLOOKUP(Table22[[#This Row],[Health Condition]],'Lookup Values'!$AS$1:$AT$3,2,FALSE),"0")</f>
        <v>0</v>
      </c>
      <c r="DB235" s="127" t="str">
        <f>IFERROR(VLOOKUP(Table22[[#This Row],[Substance Misuse ]],'Lookup Values'!$AU$1:$AV$3,2,FALSE),"0")</f>
        <v>0</v>
      </c>
      <c r="DC235" s="127" t="str">
        <f>IFERROR(VLOOKUP(Table22[[#This Row],[YOT supervision]],'Lookup Values'!$AW$1:$AX$3,2,FALSE),"0")</f>
        <v>0</v>
      </c>
      <c r="DD235" s="127" t="str">
        <f>IFERROR(VLOOKUP(Table22[[#This Row],[Previous YOT supervision]],'Lookup Values'!$AY$1:$AZ$3,2,FALSE),"0")</f>
        <v>0</v>
      </c>
      <c r="DE235" s="127" t="str">
        <f>IFERROR(VLOOKUP(Table22[[#This Row],[Custody]],'Lookup Values'!$BA$1:$BB$3,2,FALSE),"0")</f>
        <v>0</v>
      </c>
      <c r="DF235" s="127" t="str">
        <f>IFERROR(VLOOKUP(Table22[[#This Row],[KS2 Eng &amp; Maths Ability Profile HAP/MAP/LAP]],'Lookup Values'!$BC$1:$BD$4,2,FALSE),"0")</f>
        <v>0</v>
      </c>
      <c r="DG235" s="127" t="str">
        <f>IFERROR(VLOOKUP(Table22[[#This Row],[Intended Post 16 Destination]],'Lookup Values'!$BG$1:$BH$12,2,FALSE),"0")</f>
        <v>0</v>
      </c>
      <c r="DH235" s="127" t="str">
        <f>IFERROR(VLOOKUP(Table22[[#This Row],[Application submitted (Y/N or number of applications)]],'Lookup Values'!$BI$1:$BJ$3,2,FALSE),"0")</f>
        <v>0</v>
      </c>
      <c r="DI235" s="127" t="str">
        <f>IFERROR(VLOOKUP(Table22[[#This Row],[Provider Name]],'Lookup Values'!$BK$1:$BL$3,2,FALSE),"0")</f>
        <v>0</v>
      </c>
      <c r="DJ235" s="112"/>
      <c r="DK235" s="127" t="str">
        <f>IFERROR(VLOOKUP(Table22[[#This Row],[Offer received (Y/N)]],'Lookup Values'!$BM$1:$BN$3,2,FALSE),"0")</f>
        <v>0</v>
      </c>
      <c r="DL235" s="127" t="str">
        <f>IFERROR(VLOOKUP(Table22[[#This Row],[Poor Behaviour / Attitude / Motivation]],'Lookup Values'!$BO$1:$BP$4,2,FALSE),"0")</f>
        <v>0</v>
      </c>
      <c r="DM235" s="127" t="str">
        <f>IFERROR(VLOOKUP(Table22[[#This Row],[Other known risk factors (1)]],'Lookup Values'!$BQ$1:$BR$10,2,FALSE),"0")</f>
        <v>0</v>
      </c>
      <c r="DN235" s="128" t="str">
        <f>IFERROR(VLOOKUP(Table22[[#This Row],[Other known risk factors (2)]],'Lookup Values'!$BQ$1:$BR$10,2,FALSE),"0")</f>
        <v>0</v>
      </c>
      <c r="DO235" s="127">
        <f>SUM(Table35[[#This Row],[Gender Score]:[Other known risk factors (2) Score]])</f>
        <v>0</v>
      </c>
      <c r="DP235" s="131" t="str">
        <f>CONCATENATE(Table22[[#This Row],[Generated RONI]],Table22[[#This Row],[School RONI]])</f>
        <v>Very Low</v>
      </c>
      <c r="DQ235" s="106"/>
      <c r="DR235" s="106"/>
      <c r="DS235" s="106"/>
      <c r="DT235" s="106"/>
      <c r="DU235" s="106"/>
      <c r="DV235" s="106"/>
      <c r="DW235" s="106"/>
      <c r="DX235" s="106"/>
      <c r="DY235" s="106"/>
      <c r="DZ235" s="106"/>
      <c r="EA235" s="106"/>
      <c r="EB235" s="106"/>
      <c r="EC235" s="106"/>
      <c r="ED235" s="106"/>
      <c r="EE235" s="106"/>
      <c r="EF235" s="106"/>
      <c r="EG235" s="106"/>
    </row>
    <row r="236" spans="1:137" ht="13" x14ac:dyDescent="0.3">
      <c r="A236" s="118"/>
      <c r="B236" s="126"/>
      <c r="C236" s="119"/>
      <c r="D236" s="119"/>
      <c r="E236" s="119"/>
      <c r="F236" s="119"/>
      <c r="G236" s="119"/>
      <c r="H236" s="120"/>
      <c r="I236" s="101"/>
      <c r="J236" s="121"/>
      <c r="K236" s="101"/>
      <c r="L236" s="101"/>
      <c r="M236" s="121"/>
      <c r="N236" s="120"/>
      <c r="O236" s="121"/>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3"/>
      <c r="AS236" s="123"/>
      <c r="AT236" s="123"/>
      <c r="AU236" s="139" t="str">
        <f>VLOOKUP(Table35[[#This Row],[Risk Rating Score]],'Lookup Values'!$BS$1:$BT$34,2)</f>
        <v>Very Low</v>
      </c>
      <c r="AV236" s="101"/>
      <c r="AW236" s="139" t="str">
        <f>IFERROR(VLOOKUP(Table35[[#This Row],[RONI Match]],'Lookup Values'!$BU$2:$BV$26,2,FALSE),"")</f>
        <v/>
      </c>
      <c r="AX236" s="124"/>
      <c r="AY236" s="101"/>
      <c r="AZ236" s="123"/>
      <c r="BA236" s="119"/>
      <c r="BB236" s="119"/>
      <c r="BC236" s="119"/>
      <c r="BD236" s="119"/>
      <c r="BE236" s="119"/>
      <c r="BF236" s="119"/>
      <c r="BG236" s="119"/>
      <c r="BH236" s="119"/>
      <c r="BI236" s="122"/>
      <c r="BJ236" s="121"/>
      <c r="BK236" s="121"/>
      <c r="BL236" s="122"/>
      <c r="BM236" s="123"/>
      <c r="BN236" s="106"/>
      <c r="BO236" s="106"/>
      <c r="BP236" s="106"/>
      <c r="BQ236" s="106"/>
      <c r="BR236" s="106"/>
      <c r="BS236" s="106"/>
      <c r="BT236" s="106"/>
      <c r="BU236" s="106"/>
      <c r="BV236" s="106"/>
      <c r="BW236" s="106"/>
      <c r="BX236" s="106"/>
      <c r="BY236" s="106"/>
      <c r="BZ236" s="106"/>
      <c r="CA236" s="106"/>
      <c r="CB236" s="106"/>
      <c r="CC236" s="127" t="str">
        <f>IFERROR(VLOOKUP(Table22[[#This Row],[Gender]],'Lookup Values'!$A$1:$B$5,2,FALSE),"0")</f>
        <v>0</v>
      </c>
      <c r="CD236" s="112"/>
      <c r="CE236" s="127" t="str">
        <f>IFERROR(VLOOKUP(Table22[[#This Row],[Year Group]],'Lookup Values'!$C$1:$D$9,2,FALSE),"0")</f>
        <v>0</v>
      </c>
      <c r="CF236" s="127" t="str">
        <f>IFERROR(VLOOKUP(Table22[[#This Row],[School]],'Lookup Values'!$E$1:$E$22,2,FALSE),"0")</f>
        <v>0</v>
      </c>
      <c r="CG236" s="127" t="str">
        <f>IFERROR(VLOOKUP(Table22[[#This Row],[Attending PRU / AP]],'Lookup Values'!$G$1:$H$3,2,FALSE),"0")</f>
        <v>0</v>
      </c>
      <c r="CH236" s="127" t="str">
        <f>IFERROR(VLOOKUP(Table22[[#This Row],[EHE]],'Lookup Values'!$I$1:$J$3,2,FALSE),"0")</f>
        <v>0</v>
      </c>
      <c r="CI236" s="127" t="str">
        <f>IFERROR(VLOOKUP(Table22[[#This Row],[CME]],'Lookup Values'!$K$1:$L$3,2,FALSE),"0")</f>
        <v>0</v>
      </c>
      <c r="CJ236" s="129" t="str">
        <f>IFERROR(VLOOKUP(Table22[[#This Row],[Ethnicity]],'Ethnicity codes'!$H$1:$J$101,3,FALSE),"")</f>
        <v/>
      </c>
      <c r="CK236" s="127" t="str">
        <f>IFERROR(VLOOKUP(Table35[[#This Row],[Ethnicity2]],'Lookup Values'!$M$1:$N$23,2,FALSE),"0")</f>
        <v>0</v>
      </c>
      <c r="CL236" s="127" t="str">
        <f>IFERROR(VLOOKUP(Table35[[#This Row],[Ethnicity2]],'Lookup Values'!$O$1:$P$3,2,FALSE),"0")</f>
        <v>0</v>
      </c>
      <c r="CM236" s="127" t="str">
        <f>IFERROR(VLOOKUP(Table22[[#This Row],[EAL]],'Lookup Values'!$Q$1:$R$3,2,FALSE),"0")</f>
        <v>0</v>
      </c>
      <c r="CN236" s="127" t="str">
        <f>IFERROR(VLOOKUP(Table22[[#This Row],[SEND]],'Lookup Values'!$S$1:$T$6,2,FALSE),"0")</f>
        <v>0</v>
      </c>
      <c r="CO236" s="127" t="str">
        <f>IFERROR(VLOOKUP(Table22[[#This Row],[Pupil Premium]],'Lookup Values'!$U$1:$V$3,2,FALSE),"0")</f>
        <v>0</v>
      </c>
      <c r="CP236" s="127" t="str">
        <f>IFERROR(VLOOKUP(Table22[[#This Row],[LAC / Care Leaver]],'Lookup Values'!$W$1:$X$3,2,FALSE),"0")</f>
        <v>0</v>
      </c>
      <c r="CQ236" s="127" t="str">
        <f>IFERROR(VLOOKUP(Table22[[#This Row],[CP / CIN]],'Lookup Values'!$Y$1:$Z$3,2,FALSE),"0")</f>
        <v>0</v>
      </c>
      <c r="CR236" s="127" t="str">
        <f>IFERROR(VLOOKUP(Table22[[#This Row],[Early Help Referral]],'Lookup Values'!$Y$1:$Z$3,2,FALSE),"0")</f>
        <v>0</v>
      </c>
      <c r="CS236" s="127" t="str">
        <f>IFERROR(VLOOKUP(Table22[[#This Row],[Social Worker]],'Lookup Values'!$Y$1:$Z$3,2,FALSE),"0")</f>
        <v>0</v>
      </c>
      <c r="CT236" s="127" t="str">
        <f>IFERROR(VLOOKUP(Table22[[#This Row],[Exclusion]],'Lookup Values'!$AE$1:$AF$5,2,FALSE),"0")</f>
        <v>0</v>
      </c>
      <c r="CU236" s="127" t="str">
        <f>IFERROR(VLOOKUP(Table22[[#This Row],[Attendance / Absence (&lt;90% PA / &lt;50% SA)]],'Lookup Values'!$AG$1:$AH$4,2,FALSE),"0")</f>
        <v>0</v>
      </c>
      <c r="CV236" s="127" t="str">
        <f>IFERROR(VLOOKUP(Table22[[#This Row],[Multiple School Moves (3+)]],'Lookup Values'!$AI$1:$AJ$3,2,FALSE),"0")</f>
        <v>0</v>
      </c>
      <c r="CW236" s="127" t="str">
        <f>IFERROR(VLOOKUP(Table22[[#This Row],[Pregnancy]],'Lookup Values'!$AK$1:$AL$3,2,FALSE),"0")</f>
        <v>0</v>
      </c>
      <c r="CX236" s="127" t="str">
        <f>IFERROR(VLOOKUP(Table22[[#This Row],[Young Parent]],'Lookup Values'!$AM$1:$AN$3,2,FALSE),"0")</f>
        <v>0</v>
      </c>
      <c r="CY236" s="127" t="str">
        <f>IFERROR(VLOOKUP(Table22[[#This Row],[Young Carer]],'Lookup Values'!$AO$1:$AP$3,2,FALSE),"0")</f>
        <v>0</v>
      </c>
      <c r="CZ236" s="127" t="str">
        <f>IFERROR(VLOOKUP(Table22[[#This Row],[CAMHS Involvement]],'Lookup Values'!$AQ$1:$AR$3,2,FALSE),"0")</f>
        <v>0</v>
      </c>
      <c r="DA236" s="127" t="str">
        <f>IFERROR(VLOOKUP(Table22[[#This Row],[Health Condition]],'Lookup Values'!$AS$1:$AT$3,2,FALSE),"0")</f>
        <v>0</v>
      </c>
      <c r="DB236" s="127" t="str">
        <f>IFERROR(VLOOKUP(Table22[[#This Row],[Substance Misuse ]],'Lookup Values'!$AU$1:$AV$3,2,FALSE),"0")</f>
        <v>0</v>
      </c>
      <c r="DC236" s="127" t="str">
        <f>IFERROR(VLOOKUP(Table22[[#This Row],[YOT supervision]],'Lookup Values'!$AW$1:$AX$3,2,FALSE),"0")</f>
        <v>0</v>
      </c>
      <c r="DD236" s="127" t="str">
        <f>IFERROR(VLOOKUP(Table22[[#This Row],[Previous YOT supervision]],'Lookup Values'!$AY$1:$AZ$3,2,FALSE),"0")</f>
        <v>0</v>
      </c>
      <c r="DE236" s="127" t="str">
        <f>IFERROR(VLOOKUP(Table22[[#This Row],[Custody]],'Lookup Values'!$BA$1:$BB$3,2,FALSE),"0")</f>
        <v>0</v>
      </c>
      <c r="DF236" s="127" t="str">
        <f>IFERROR(VLOOKUP(Table22[[#This Row],[KS2 Eng &amp; Maths Ability Profile HAP/MAP/LAP]],'Lookup Values'!$BC$1:$BD$4,2,FALSE),"0")</f>
        <v>0</v>
      </c>
      <c r="DG236" s="127" t="str">
        <f>IFERROR(VLOOKUP(Table22[[#This Row],[Intended Post 16 Destination]],'Lookup Values'!$BG$1:$BH$12,2,FALSE),"0")</f>
        <v>0</v>
      </c>
      <c r="DH236" s="127" t="str">
        <f>IFERROR(VLOOKUP(Table22[[#This Row],[Application submitted (Y/N or number of applications)]],'Lookup Values'!$BI$1:$BJ$3,2,FALSE),"0")</f>
        <v>0</v>
      </c>
      <c r="DI236" s="127" t="str">
        <f>IFERROR(VLOOKUP(Table22[[#This Row],[Provider Name]],'Lookup Values'!$BK$1:$BL$3,2,FALSE),"0")</f>
        <v>0</v>
      </c>
      <c r="DJ236" s="112"/>
      <c r="DK236" s="127" t="str">
        <f>IFERROR(VLOOKUP(Table22[[#This Row],[Offer received (Y/N)]],'Lookup Values'!$BM$1:$BN$3,2,FALSE),"0")</f>
        <v>0</v>
      </c>
      <c r="DL236" s="127" t="str">
        <f>IFERROR(VLOOKUP(Table22[[#This Row],[Poor Behaviour / Attitude / Motivation]],'Lookup Values'!$BO$1:$BP$4,2,FALSE),"0")</f>
        <v>0</v>
      </c>
      <c r="DM236" s="127" t="str">
        <f>IFERROR(VLOOKUP(Table22[[#This Row],[Other known risk factors (1)]],'Lookup Values'!$BQ$1:$BR$10,2,FALSE),"0")</f>
        <v>0</v>
      </c>
      <c r="DN236" s="128" t="str">
        <f>IFERROR(VLOOKUP(Table22[[#This Row],[Other known risk factors (2)]],'Lookup Values'!$BQ$1:$BR$10,2,FALSE),"0")</f>
        <v>0</v>
      </c>
      <c r="DO236" s="127">
        <f>SUM(Table35[[#This Row],[Gender Score]:[Other known risk factors (2) Score]])</f>
        <v>0</v>
      </c>
      <c r="DP236" s="131" t="str">
        <f>CONCATENATE(Table22[[#This Row],[Generated RONI]],Table22[[#This Row],[School RONI]])</f>
        <v>Very Low</v>
      </c>
      <c r="DQ236" s="106"/>
      <c r="DR236" s="106"/>
      <c r="DS236" s="106"/>
      <c r="DT236" s="106"/>
      <c r="DU236" s="106"/>
      <c r="DV236" s="106"/>
      <c r="DW236" s="106"/>
      <c r="DX236" s="106"/>
      <c r="DY236" s="106"/>
      <c r="DZ236" s="106"/>
      <c r="EA236" s="106"/>
      <c r="EB236" s="106"/>
      <c r="EC236" s="106"/>
      <c r="ED236" s="106"/>
      <c r="EE236" s="106"/>
      <c r="EF236" s="106"/>
      <c r="EG236" s="106"/>
    </row>
    <row r="237" spans="1:137" ht="13" x14ac:dyDescent="0.3">
      <c r="A237" s="118"/>
      <c r="B237" s="126"/>
      <c r="C237" s="119"/>
      <c r="D237" s="119"/>
      <c r="E237" s="119"/>
      <c r="F237" s="119"/>
      <c r="G237" s="119"/>
      <c r="H237" s="120"/>
      <c r="I237" s="101"/>
      <c r="J237" s="121"/>
      <c r="K237" s="101"/>
      <c r="L237" s="101"/>
      <c r="M237" s="121"/>
      <c r="N237" s="120"/>
      <c r="O237" s="121"/>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3"/>
      <c r="AS237" s="123"/>
      <c r="AT237" s="123"/>
      <c r="AU237" s="139" t="str">
        <f>VLOOKUP(Table35[[#This Row],[Risk Rating Score]],'Lookup Values'!$BS$1:$BT$34,2)</f>
        <v>Very Low</v>
      </c>
      <c r="AV237" s="101"/>
      <c r="AW237" s="139" t="str">
        <f>IFERROR(VLOOKUP(Table35[[#This Row],[RONI Match]],'Lookup Values'!$BU$2:$BV$26,2,FALSE),"")</f>
        <v/>
      </c>
      <c r="AX237" s="124"/>
      <c r="AY237" s="101"/>
      <c r="AZ237" s="123"/>
      <c r="BA237" s="119"/>
      <c r="BB237" s="119"/>
      <c r="BC237" s="119"/>
      <c r="BD237" s="119"/>
      <c r="BE237" s="119"/>
      <c r="BF237" s="119"/>
      <c r="BG237" s="119"/>
      <c r="BH237" s="119"/>
      <c r="BI237" s="122"/>
      <c r="BJ237" s="121"/>
      <c r="BK237" s="121"/>
      <c r="BL237" s="122"/>
      <c r="BM237" s="123"/>
      <c r="BN237" s="106"/>
      <c r="BO237" s="106"/>
      <c r="BP237" s="106"/>
      <c r="BQ237" s="106"/>
      <c r="BR237" s="106"/>
      <c r="BS237" s="106"/>
      <c r="BT237" s="106"/>
      <c r="BU237" s="106"/>
      <c r="BV237" s="106"/>
      <c r="BW237" s="106"/>
      <c r="BX237" s="106"/>
      <c r="BY237" s="106"/>
      <c r="BZ237" s="106"/>
      <c r="CA237" s="106"/>
      <c r="CB237" s="106"/>
      <c r="CC237" s="127" t="str">
        <f>IFERROR(VLOOKUP(Table22[[#This Row],[Gender]],'Lookup Values'!$A$1:$B$5,2,FALSE),"0")</f>
        <v>0</v>
      </c>
      <c r="CD237" s="112"/>
      <c r="CE237" s="127" t="str">
        <f>IFERROR(VLOOKUP(Table22[[#This Row],[Year Group]],'Lookup Values'!$C$1:$D$9,2,FALSE),"0")</f>
        <v>0</v>
      </c>
      <c r="CF237" s="127" t="str">
        <f>IFERROR(VLOOKUP(Table22[[#This Row],[School]],'Lookup Values'!$E$1:$E$22,2,FALSE),"0")</f>
        <v>0</v>
      </c>
      <c r="CG237" s="127" t="str">
        <f>IFERROR(VLOOKUP(Table22[[#This Row],[Attending PRU / AP]],'Lookup Values'!$G$1:$H$3,2,FALSE),"0")</f>
        <v>0</v>
      </c>
      <c r="CH237" s="127" t="str">
        <f>IFERROR(VLOOKUP(Table22[[#This Row],[EHE]],'Lookup Values'!$I$1:$J$3,2,FALSE),"0")</f>
        <v>0</v>
      </c>
      <c r="CI237" s="127" t="str">
        <f>IFERROR(VLOOKUP(Table22[[#This Row],[CME]],'Lookup Values'!$K$1:$L$3,2,FALSE),"0")</f>
        <v>0</v>
      </c>
      <c r="CJ237" s="129" t="str">
        <f>IFERROR(VLOOKUP(Table22[[#This Row],[Ethnicity]],'Ethnicity codes'!$H$1:$J$101,3,FALSE),"")</f>
        <v/>
      </c>
      <c r="CK237" s="127" t="str">
        <f>IFERROR(VLOOKUP(Table35[[#This Row],[Ethnicity2]],'Lookup Values'!$M$1:$N$23,2,FALSE),"0")</f>
        <v>0</v>
      </c>
      <c r="CL237" s="127" t="str">
        <f>IFERROR(VLOOKUP(Table35[[#This Row],[Ethnicity2]],'Lookup Values'!$O$1:$P$3,2,FALSE),"0")</f>
        <v>0</v>
      </c>
      <c r="CM237" s="127" t="str">
        <f>IFERROR(VLOOKUP(Table22[[#This Row],[EAL]],'Lookup Values'!$Q$1:$R$3,2,FALSE),"0")</f>
        <v>0</v>
      </c>
      <c r="CN237" s="127" t="str">
        <f>IFERROR(VLOOKUP(Table22[[#This Row],[SEND]],'Lookup Values'!$S$1:$T$6,2,FALSE),"0")</f>
        <v>0</v>
      </c>
      <c r="CO237" s="127" t="str">
        <f>IFERROR(VLOOKUP(Table22[[#This Row],[Pupil Premium]],'Lookup Values'!$U$1:$V$3,2,FALSE),"0")</f>
        <v>0</v>
      </c>
      <c r="CP237" s="127" t="str">
        <f>IFERROR(VLOOKUP(Table22[[#This Row],[LAC / Care Leaver]],'Lookup Values'!$W$1:$X$3,2,FALSE),"0")</f>
        <v>0</v>
      </c>
      <c r="CQ237" s="127" t="str">
        <f>IFERROR(VLOOKUP(Table22[[#This Row],[CP / CIN]],'Lookup Values'!$Y$1:$Z$3,2,FALSE),"0")</f>
        <v>0</v>
      </c>
      <c r="CR237" s="127" t="str">
        <f>IFERROR(VLOOKUP(Table22[[#This Row],[Early Help Referral]],'Lookup Values'!$Y$1:$Z$3,2,FALSE),"0")</f>
        <v>0</v>
      </c>
      <c r="CS237" s="127" t="str">
        <f>IFERROR(VLOOKUP(Table22[[#This Row],[Social Worker]],'Lookup Values'!$Y$1:$Z$3,2,FALSE),"0")</f>
        <v>0</v>
      </c>
      <c r="CT237" s="127" t="str">
        <f>IFERROR(VLOOKUP(Table22[[#This Row],[Exclusion]],'Lookup Values'!$AE$1:$AF$5,2,FALSE),"0")</f>
        <v>0</v>
      </c>
      <c r="CU237" s="127" t="str">
        <f>IFERROR(VLOOKUP(Table22[[#This Row],[Attendance / Absence (&lt;90% PA / &lt;50% SA)]],'Lookup Values'!$AG$1:$AH$4,2,FALSE),"0")</f>
        <v>0</v>
      </c>
      <c r="CV237" s="127" t="str">
        <f>IFERROR(VLOOKUP(Table22[[#This Row],[Multiple School Moves (3+)]],'Lookup Values'!$AI$1:$AJ$3,2,FALSE),"0")</f>
        <v>0</v>
      </c>
      <c r="CW237" s="127" t="str">
        <f>IFERROR(VLOOKUP(Table22[[#This Row],[Pregnancy]],'Lookup Values'!$AK$1:$AL$3,2,FALSE),"0")</f>
        <v>0</v>
      </c>
      <c r="CX237" s="127" t="str">
        <f>IFERROR(VLOOKUP(Table22[[#This Row],[Young Parent]],'Lookup Values'!$AM$1:$AN$3,2,FALSE),"0")</f>
        <v>0</v>
      </c>
      <c r="CY237" s="127" t="str">
        <f>IFERROR(VLOOKUP(Table22[[#This Row],[Young Carer]],'Lookup Values'!$AO$1:$AP$3,2,FALSE),"0")</f>
        <v>0</v>
      </c>
      <c r="CZ237" s="127" t="str">
        <f>IFERROR(VLOOKUP(Table22[[#This Row],[CAMHS Involvement]],'Lookup Values'!$AQ$1:$AR$3,2,FALSE),"0")</f>
        <v>0</v>
      </c>
      <c r="DA237" s="127" t="str">
        <f>IFERROR(VLOOKUP(Table22[[#This Row],[Health Condition]],'Lookup Values'!$AS$1:$AT$3,2,FALSE),"0")</f>
        <v>0</v>
      </c>
      <c r="DB237" s="127" t="str">
        <f>IFERROR(VLOOKUP(Table22[[#This Row],[Substance Misuse ]],'Lookup Values'!$AU$1:$AV$3,2,FALSE),"0")</f>
        <v>0</v>
      </c>
      <c r="DC237" s="127" t="str">
        <f>IFERROR(VLOOKUP(Table22[[#This Row],[YOT supervision]],'Lookup Values'!$AW$1:$AX$3,2,FALSE),"0")</f>
        <v>0</v>
      </c>
      <c r="DD237" s="127" t="str">
        <f>IFERROR(VLOOKUP(Table22[[#This Row],[Previous YOT supervision]],'Lookup Values'!$AY$1:$AZ$3,2,FALSE),"0")</f>
        <v>0</v>
      </c>
      <c r="DE237" s="127" t="str">
        <f>IFERROR(VLOOKUP(Table22[[#This Row],[Custody]],'Lookup Values'!$BA$1:$BB$3,2,FALSE),"0")</f>
        <v>0</v>
      </c>
      <c r="DF237" s="127" t="str">
        <f>IFERROR(VLOOKUP(Table22[[#This Row],[KS2 Eng &amp; Maths Ability Profile HAP/MAP/LAP]],'Lookup Values'!$BC$1:$BD$4,2,FALSE),"0")</f>
        <v>0</v>
      </c>
      <c r="DG237" s="127" t="str">
        <f>IFERROR(VLOOKUP(Table22[[#This Row],[Intended Post 16 Destination]],'Lookup Values'!$BG$1:$BH$12,2,FALSE),"0")</f>
        <v>0</v>
      </c>
      <c r="DH237" s="127" t="str">
        <f>IFERROR(VLOOKUP(Table22[[#This Row],[Application submitted (Y/N or number of applications)]],'Lookup Values'!$BI$1:$BJ$3,2,FALSE),"0")</f>
        <v>0</v>
      </c>
      <c r="DI237" s="127" t="str">
        <f>IFERROR(VLOOKUP(Table22[[#This Row],[Provider Name]],'Lookup Values'!$BK$1:$BL$3,2,FALSE),"0")</f>
        <v>0</v>
      </c>
      <c r="DJ237" s="112"/>
      <c r="DK237" s="127" t="str">
        <f>IFERROR(VLOOKUP(Table22[[#This Row],[Offer received (Y/N)]],'Lookup Values'!$BM$1:$BN$3,2,FALSE),"0")</f>
        <v>0</v>
      </c>
      <c r="DL237" s="127" t="str">
        <f>IFERROR(VLOOKUP(Table22[[#This Row],[Poor Behaviour / Attitude / Motivation]],'Lookup Values'!$BO$1:$BP$4,2,FALSE),"0")</f>
        <v>0</v>
      </c>
      <c r="DM237" s="127" t="str">
        <f>IFERROR(VLOOKUP(Table22[[#This Row],[Other known risk factors (1)]],'Lookup Values'!$BQ$1:$BR$10,2,FALSE),"0")</f>
        <v>0</v>
      </c>
      <c r="DN237" s="128" t="str">
        <f>IFERROR(VLOOKUP(Table22[[#This Row],[Other known risk factors (2)]],'Lookup Values'!$BQ$1:$BR$10,2,FALSE),"0")</f>
        <v>0</v>
      </c>
      <c r="DO237" s="127">
        <f>SUM(Table35[[#This Row],[Gender Score]:[Other known risk factors (2) Score]])</f>
        <v>0</v>
      </c>
      <c r="DP237" s="131" t="str">
        <f>CONCATENATE(Table22[[#This Row],[Generated RONI]],Table22[[#This Row],[School RONI]])</f>
        <v>Very Low</v>
      </c>
      <c r="DQ237" s="106"/>
      <c r="DR237" s="106"/>
      <c r="DS237" s="106"/>
      <c r="DT237" s="106"/>
      <c r="DU237" s="106"/>
      <c r="DV237" s="106"/>
      <c r="DW237" s="106"/>
      <c r="DX237" s="106"/>
      <c r="DY237" s="106"/>
      <c r="DZ237" s="106"/>
      <c r="EA237" s="106"/>
      <c r="EB237" s="106"/>
      <c r="EC237" s="106"/>
      <c r="ED237" s="106"/>
      <c r="EE237" s="106"/>
      <c r="EF237" s="106"/>
      <c r="EG237" s="106"/>
    </row>
    <row r="238" spans="1:137" ht="13" x14ac:dyDescent="0.3">
      <c r="A238" s="118"/>
      <c r="B238" s="126"/>
      <c r="C238" s="119"/>
      <c r="D238" s="119"/>
      <c r="E238" s="119"/>
      <c r="F238" s="119"/>
      <c r="G238" s="119"/>
      <c r="H238" s="120"/>
      <c r="I238" s="101"/>
      <c r="J238" s="121"/>
      <c r="K238" s="101"/>
      <c r="L238" s="101"/>
      <c r="M238" s="121"/>
      <c r="N238" s="120"/>
      <c r="O238" s="121"/>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3"/>
      <c r="AS238" s="123"/>
      <c r="AT238" s="123"/>
      <c r="AU238" s="139" t="str">
        <f>VLOOKUP(Table35[[#This Row],[Risk Rating Score]],'Lookup Values'!$BS$1:$BT$34,2)</f>
        <v>Very Low</v>
      </c>
      <c r="AV238" s="101"/>
      <c r="AW238" s="139" t="str">
        <f>IFERROR(VLOOKUP(Table35[[#This Row],[RONI Match]],'Lookup Values'!$BU$2:$BV$26,2,FALSE),"")</f>
        <v/>
      </c>
      <c r="AX238" s="124"/>
      <c r="AY238" s="101"/>
      <c r="AZ238" s="123"/>
      <c r="BA238" s="119"/>
      <c r="BB238" s="119"/>
      <c r="BC238" s="119"/>
      <c r="BD238" s="119"/>
      <c r="BE238" s="119"/>
      <c r="BF238" s="119"/>
      <c r="BG238" s="119"/>
      <c r="BH238" s="119"/>
      <c r="BI238" s="122"/>
      <c r="BJ238" s="121"/>
      <c r="BK238" s="121"/>
      <c r="BL238" s="122"/>
      <c r="BM238" s="123"/>
      <c r="BN238" s="106"/>
      <c r="BO238" s="106"/>
      <c r="BP238" s="106"/>
      <c r="BQ238" s="106"/>
      <c r="BR238" s="106"/>
      <c r="BS238" s="106"/>
      <c r="BT238" s="106"/>
      <c r="BU238" s="106"/>
      <c r="BV238" s="106"/>
      <c r="BW238" s="106"/>
      <c r="BX238" s="106"/>
      <c r="BY238" s="106"/>
      <c r="BZ238" s="106"/>
      <c r="CA238" s="106"/>
      <c r="CB238" s="106"/>
      <c r="CC238" s="127" t="str">
        <f>IFERROR(VLOOKUP(Table22[[#This Row],[Gender]],'Lookup Values'!$A$1:$B$5,2,FALSE),"0")</f>
        <v>0</v>
      </c>
      <c r="CD238" s="112"/>
      <c r="CE238" s="127" t="str">
        <f>IFERROR(VLOOKUP(Table22[[#This Row],[Year Group]],'Lookup Values'!$C$1:$D$9,2,FALSE),"0")</f>
        <v>0</v>
      </c>
      <c r="CF238" s="127" t="str">
        <f>IFERROR(VLOOKUP(Table22[[#This Row],[School]],'Lookup Values'!$E$1:$E$22,2,FALSE),"0")</f>
        <v>0</v>
      </c>
      <c r="CG238" s="127" t="str">
        <f>IFERROR(VLOOKUP(Table22[[#This Row],[Attending PRU / AP]],'Lookup Values'!$G$1:$H$3,2,FALSE),"0")</f>
        <v>0</v>
      </c>
      <c r="CH238" s="127" t="str">
        <f>IFERROR(VLOOKUP(Table22[[#This Row],[EHE]],'Lookup Values'!$I$1:$J$3,2,FALSE),"0")</f>
        <v>0</v>
      </c>
      <c r="CI238" s="127" t="str">
        <f>IFERROR(VLOOKUP(Table22[[#This Row],[CME]],'Lookup Values'!$K$1:$L$3,2,FALSE),"0")</f>
        <v>0</v>
      </c>
      <c r="CJ238" s="129" t="str">
        <f>IFERROR(VLOOKUP(Table22[[#This Row],[Ethnicity]],'Ethnicity codes'!$H$1:$J$101,3,FALSE),"")</f>
        <v/>
      </c>
      <c r="CK238" s="127" t="str">
        <f>IFERROR(VLOOKUP(Table35[[#This Row],[Ethnicity2]],'Lookup Values'!$M$1:$N$23,2,FALSE),"0")</f>
        <v>0</v>
      </c>
      <c r="CL238" s="127" t="str">
        <f>IFERROR(VLOOKUP(Table35[[#This Row],[Ethnicity2]],'Lookup Values'!$O$1:$P$3,2,FALSE),"0")</f>
        <v>0</v>
      </c>
      <c r="CM238" s="127" t="str">
        <f>IFERROR(VLOOKUP(Table22[[#This Row],[EAL]],'Lookup Values'!$Q$1:$R$3,2,FALSE),"0")</f>
        <v>0</v>
      </c>
      <c r="CN238" s="127" t="str">
        <f>IFERROR(VLOOKUP(Table22[[#This Row],[SEND]],'Lookup Values'!$S$1:$T$6,2,FALSE),"0")</f>
        <v>0</v>
      </c>
      <c r="CO238" s="127" t="str">
        <f>IFERROR(VLOOKUP(Table22[[#This Row],[Pupil Premium]],'Lookup Values'!$U$1:$V$3,2,FALSE),"0")</f>
        <v>0</v>
      </c>
      <c r="CP238" s="127" t="str">
        <f>IFERROR(VLOOKUP(Table22[[#This Row],[LAC / Care Leaver]],'Lookup Values'!$W$1:$X$3,2,FALSE),"0")</f>
        <v>0</v>
      </c>
      <c r="CQ238" s="127" t="str">
        <f>IFERROR(VLOOKUP(Table22[[#This Row],[CP / CIN]],'Lookup Values'!$Y$1:$Z$3,2,FALSE),"0")</f>
        <v>0</v>
      </c>
      <c r="CR238" s="127" t="str">
        <f>IFERROR(VLOOKUP(Table22[[#This Row],[Early Help Referral]],'Lookup Values'!$Y$1:$Z$3,2,FALSE),"0")</f>
        <v>0</v>
      </c>
      <c r="CS238" s="127" t="str">
        <f>IFERROR(VLOOKUP(Table22[[#This Row],[Social Worker]],'Lookup Values'!$Y$1:$Z$3,2,FALSE),"0")</f>
        <v>0</v>
      </c>
      <c r="CT238" s="127" t="str">
        <f>IFERROR(VLOOKUP(Table22[[#This Row],[Exclusion]],'Lookup Values'!$AE$1:$AF$5,2,FALSE),"0")</f>
        <v>0</v>
      </c>
      <c r="CU238" s="127" t="str">
        <f>IFERROR(VLOOKUP(Table22[[#This Row],[Attendance / Absence (&lt;90% PA / &lt;50% SA)]],'Lookup Values'!$AG$1:$AH$4,2,FALSE),"0")</f>
        <v>0</v>
      </c>
      <c r="CV238" s="127" t="str">
        <f>IFERROR(VLOOKUP(Table22[[#This Row],[Multiple School Moves (3+)]],'Lookup Values'!$AI$1:$AJ$3,2,FALSE),"0")</f>
        <v>0</v>
      </c>
      <c r="CW238" s="127" t="str">
        <f>IFERROR(VLOOKUP(Table22[[#This Row],[Pregnancy]],'Lookup Values'!$AK$1:$AL$3,2,FALSE),"0")</f>
        <v>0</v>
      </c>
      <c r="CX238" s="127" t="str">
        <f>IFERROR(VLOOKUP(Table22[[#This Row],[Young Parent]],'Lookup Values'!$AM$1:$AN$3,2,FALSE),"0")</f>
        <v>0</v>
      </c>
      <c r="CY238" s="127" t="str">
        <f>IFERROR(VLOOKUP(Table22[[#This Row],[Young Carer]],'Lookup Values'!$AO$1:$AP$3,2,FALSE),"0")</f>
        <v>0</v>
      </c>
      <c r="CZ238" s="127" t="str">
        <f>IFERROR(VLOOKUP(Table22[[#This Row],[CAMHS Involvement]],'Lookup Values'!$AQ$1:$AR$3,2,FALSE),"0")</f>
        <v>0</v>
      </c>
      <c r="DA238" s="127" t="str">
        <f>IFERROR(VLOOKUP(Table22[[#This Row],[Health Condition]],'Lookup Values'!$AS$1:$AT$3,2,FALSE),"0")</f>
        <v>0</v>
      </c>
      <c r="DB238" s="127" t="str">
        <f>IFERROR(VLOOKUP(Table22[[#This Row],[Substance Misuse ]],'Lookup Values'!$AU$1:$AV$3,2,FALSE),"0")</f>
        <v>0</v>
      </c>
      <c r="DC238" s="127" t="str">
        <f>IFERROR(VLOOKUP(Table22[[#This Row],[YOT supervision]],'Lookup Values'!$AW$1:$AX$3,2,FALSE),"0")</f>
        <v>0</v>
      </c>
      <c r="DD238" s="127" t="str">
        <f>IFERROR(VLOOKUP(Table22[[#This Row],[Previous YOT supervision]],'Lookup Values'!$AY$1:$AZ$3,2,FALSE),"0")</f>
        <v>0</v>
      </c>
      <c r="DE238" s="127" t="str">
        <f>IFERROR(VLOOKUP(Table22[[#This Row],[Custody]],'Lookup Values'!$BA$1:$BB$3,2,FALSE),"0")</f>
        <v>0</v>
      </c>
      <c r="DF238" s="127" t="str">
        <f>IFERROR(VLOOKUP(Table22[[#This Row],[KS2 Eng &amp; Maths Ability Profile HAP/MAP/LAP]],'Lookup Values'!$BC$1:$BD$4,2,FALSE),"0")</f>
        <v>0</v>
      </c>
      <c r="DG238" s="127" t="str">
        <f>IFERROR(VLOOKUP(Table22[[#This Row],[Intended Post 16 Destination]],'Lookup Values'!$BG$1:$BH$12,2,FALSE),"0")</f>
        <v>0</v>
      </c>
      <c r="DH238" s="127" t="str">
        <f>IFERROR(VLOOKUP(Table22[[#This Row],[Application submitted (Y/N or number of applications)]],'Lookup Values'!$BI$1:$BJ$3,2,FALSE),"0")</f>
        <v>0</v>
      </c>
      <c r="DI238" s="127" t="str">
        <f>IFERROR(VLOOKUP(Table22[[#This Row],[Provider Name]],'Lookup Values'!$BK$1:$BL$3,2,FALSE),"0")</f>
        <v>0</v>
      </c>
      <c r="DJ238" s="112"/>
      <c r="DK238" s="127" t="str">
        <f>IFERROR(VLOOKUP(Table22[[#This Row],[Offer received (Y/N)]],'Lookup Values'!$BM$1:$BN$3,2,FALSE),"0")</f>
        <v>0</v>
      </c>
      <c r="DL238" s="127" t="str">
        <f>IFERROR(VLOOKUP(Table22[[#This Row],[Poor Behaviour / Attitude / Motivation]],'Lookup Values'!$BO$1:$BP$4,2,FALSE),"0")</f>
        <v>0</v>
      </c>
      <c r="DM238" s="127" t="str">
        <f>IFERROR(VLOOKUP(Table22[[#This Row],[Other known risk factors (1)]],'Lookup Values'!$BQ$1:$BR$10,2,FALSE),"0")</f>
        <v>0</v>
      </c>
      <c r="DN238" s="128" t="str">
        <f>IFERROR(VLOOKUP(Table22[[#This Row],[Other known risk factors (2)]],'Lookup Values'!$BQ$1:$BR$10,2,FALSE),"0")</f>
        <v>0</v>
      </c>
      <c r="DO238" s="127">
        <f>SUM(Table35[[#This Row],[Gender Score]:[Other known risk factors (2) Score]])</f>
        <v>0</v>
      </c>
      <c r="DP238" s="131" t="str">
        <f>CONCATENATE(Table22[[#This Row],[Generated RONI]],Table22[[#This Row],[School RONI]])</f>
        <v>Very Low</v>
      </c>
      <c r="DQ238" s="106"/>
      <c r="DR238" s="106"/>
      <c r="DS238" s="106"/>
      <c r="DT238" s="106"/>
      <c r="DU238" s="106"/>
      <c r="DV238" s="106"/>
      <c r="DW238" s="106"/>
      <c r="DX238" s="106"/>
      <c r="DY238" s="106"/>
      <c r="DZ238" s="106"/>
      <c r="EA238" s="106"/>
      <c r="EB238" s="106"/>
      <c r="EC238" s="106"/>
      <c r="ED238" s="106"/>
      <c r="EE238" s="106"/>
      <c r="EF238" s="106"/>
      <c r="EG238" s="106"/>
    </row>
    <row r="239" spans="1:137" ht="13" x14ac:dyDescent="0.3">
      <c r="A239" s="118"/>
      <c r="B239" s="126"/>
      <c r="C239" s="119"/>
      <c r="D239" s="119"/>
      <c r="E239" s="119"/>
      <c r="F239" s="119"/>
      <c r="G239" s="119"/>
      <c r="H239" s="120"/>
      <c r="I239" s="101"/>
      <c r="J239" s="121"/>
      <c r="K239" s="101"/>
      <c r="L239" s="101"/>
      <c r="M239" s="121"/>
      <c r="N239" s="120"/>
      <c r="O239" s="121"/>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3"/>
      <c r="AS239" s="123"/>
      <c r="AT239" s="123"/>
      <c r="AU239" s="139" t="str">
        <f>VLOOKUP(Table35[[#This Row],[Risk Rating Score]],'Lookup Values'!$BS$1:$BT$34,2)</f>
        <v>Very Low</v>
      </c>
      <c r="AV239" s="101"/>
      <c r="AW239" s="139" t="str">
        <f>IFERROR(VLOOKUP(Table35[[#This Row],[RONI Match]],'Lookup Values'!$BU$2:$BV$26,2,FALSE),"")</f>
        <v/>
      </c>
      <c r="AX239" s="124"/>
      <c r="AY239" s="101"/>
      <c r="AZ239" s="123"/>
      <c r="BA239" s="119"/>
      <c r="BB239" s="119"/>
      <c r="BC239" s="119"/>
      <c r="BD239" s="119"/>
      <c r="BE239" s="119"/>
      <c r="BF239" s="119"/>
      <c r="BG239" s="119"/>
      <c r="BH239" s="119"/>
      <c r="BI239" s="122"/>
      <c r="BJ239" s="121"/>
      <c r="BK239" s="121"/>
      <c r="BL239" s="122"/>
      <c r="BM239" s="123"/>
      <c r="BN239" s="106"/>
      <c r="BO239" s="106"/>
      <c r="BP239" s="106"/>
      <c r="BQ239" s="106"/>
      <c r="BR239" s="106"/>
      <c r="BS239" s="106"/>
      <c r="BT239" s="106"/>
      <c r="BU239" s="106"/>
      <c r="BV239" s="106"/>
      <c r="BW239" s="106"/>
      <c r="BX239" s="106"/>
      <c r="BY239" s="106"/>
      <c r="BZ239" s="106"/>
      <c r="CA239" s="106"/>
      <c r="CB239" s="106"/>
      <c r="CC239" s="127" t="str">
        <f>IFERROR(VLOOKUP(Table22[[#This Row],[Gender]],'Lookup Values'!$A$1:$B$5,2,FALSE),"0")</f>
        <v>0</v>
      </c>
      <c r="CD239" s="112"/>
      <c r="CE239" s="127" t="str">
        <f>IFERROR(VLOOKUP(Table22[[#This Row],[Year Group]],'Lookup Values'!$C$1:$D$9,2,FALSE),"0")</f>
        <v>0</v>
      </c>
      <c r="CF239" s="127" t="str">
        <f>IFERROR(VLOOKUP(Table22[[#This Row],[School]],'Lookup Values'!$E$1:$E$22,2,FALSE),"0")</f>
        <v>0</v>
      </c>
      <c r="CG239" s="127" t="str">
        <f>IFERROR(VLOOKUP(Table22[[#This Row],[Attending PRU / AP]],'Lookup Values'!$G$1:$H$3,2,FALSE),"0")</f>
        <v>0</v>
      </c>
      <c r="CH239" s="127" t="str">
        <f>IFERROR(VLOOKUP(Table22[[#This Row],[EHE]],'Lookup Values'!$I$1:$J$3,2,FALSE),"0")</f>
        <v>0</v>
      </c>
      <c r="CI239" s="127" t="str">
        <f>IFERROR(VLOOKUP(Table22[[#This Row],[CME]],'Lookup Values'!$K$1:$L$3,2,FALSE),"0")</f>
        <v>0</v>
      </c>
      <c r="CJ239" s="129" t="str">
        <f>IFERROR(VLOOKUP(Table22[[#This Row],[Ethnicity]],'Ethnicity codes'!$H$1:$J$101,3,FALSE),"")</f>
        <v/>
      </c>
      <c r="CK239" s="127" t="str">
        <f>IFERROR(VLOOKUP(Table35[[#This Row],[Ethnicity2]],'Lookup Values'!$M$1:$N$23,2,FALSE),"0")</f>
        <v>0</v>
      </c>
      <c r="CL239" s="127" t="str">
        <f>IFERROR(VLOOKUP(Table35[[#This Row],[Ethnicity2]],'Lookup Values'!$O$1:$P$3,2,FALSE),"0")</f>
        <v>0</v>
      </c>
      <c r="CM239" s="127" t="str">
        <f>IFERROR(VLOOKUP(Table22[[#This Row],[EAL]],'Lookup Values'!$Q$1:$R$3,2,FALSE),"0")</f>
        <v>0</v>
      </c>
      <c r="CN239" s="127" t="str">
        <f>IFERROR(VLOOKUP(Table22[[#This Row],[SEND]],'Lookup Values'!$S$1:$T$6,2,FALSE),"0")</f>
        <v>0</v>
      </c>
      <c r="CO239" s="127" t="str">
        <f>IFERROR(VLOOKUP(Table22[[#This Row],[Pupil Premium]],'Lookup Values'!$U$1:$V$3,2,FALSE),"0")</f>
        <v>0</v>
      </c>
      <c r="CP239" s="127" t="str">
        <f>IFERROR(VLOOKUP(Table22[[#This Row],[LAC / Care Leaver]],'Lookup Values'!$W$1:$X$3,2,FALSE),"0")</f>
        <v>0</v>
      </c>
      <c r="CQ239" s="127" t="str">
        <f>IFERROR(VLOOKUP(Table22[[#This Row],[CP / CIN]],'Lookup Values'!$Y$1:$Z$3,2,FALSE),"0")</f>
        <v>0</v>
      </c>
      <c r="CR239" s="127" t="str">
        <f>IFERROR(VLOOKUP(Table22[[#This Row],[Early Help Referral]],'Lookup Values'!$Y$1:$Z$3,2,FALSE),"0")</f>
        <v>0</v>
      </c>
      <c r="CS239" s="127" t="str">
        <f>IFERROR(VLOOKUP(Table22[[#This Row],[Social Worker]],'Lookup Values'!$Y$1:$Z$3,2,FALSE),"0")</f>
        <v>0</v>
      </c>
      <c r="CT239" s="127" t="str">
        <f>IFERROR(VLOOKUP(Table22[[#This Row],[Exclusion]],'Lookup Values'!$AE$1:$AF$5,2,FALSE),"0")</f>
        <v>0</v>
      </c>
      <c r="CU239" s="127" t="str">
        <f>IFERROR(VLOOKUP(Table22[[#This Row],[Attendance / Absence (&lt;90% PA / &lt;50% SA)]],'Lookup Values'!$AG$1:$AH$4,2,FALSE),"0")</f>
        <v>0</v>
      </c>
      <c r="CV239" s="127" t="str">
        <f>IFERROR(VLOOKUP(Table22[[#This Row],[Multiple School Moves (3+)]],'Lookup Values'!$AI$1:$AJ$3,2,FALSE),"0")</f>
        <v>0</v>
      </c>
      <c r="CW239" s="127" t="str">
        <f>IFERROR(VLOOKUP(Table22[[#This Row],[Pregnancy]],'Lookup Values'!$AK$1:$AL$3,2,FALSE),"0")</f>
        <v>0</v>
      </c>
      <c r="CX239" s="127" t="str">
        <f>IFERROR(VLOOKUP(Table22[[#This Row],[Young Parent]],'Lookup Values'!$AM$1:$AN$3,2,FALSE),"0")</f>
        <v>0</v>
      </c>
      <c r="CY239" s="127" t="str">
        <f>IFERROR(VLOOKUP(Table22[[#This Row],[Young Carer]],'Lookup Values'!$AO$1:$AP$3,2,FALSE),"0")</f>
        <v>0</v>
      </c>
      <c r="CZ239" s="127" t="str">
        <f>IFERROR(VLOOKUP(Table22[[#This Row],[CAMHS Involvement]],'Lookup Values'!$AQ$1:$AR$3,2,FALSE),"0")</f>
        <v>0</v>
      </c>
      <c r="DA239" s="127" t="str">
        <f>IFERROR(VLOOKUP(Table22[[#This Row],[Health Condition]],'Lookup Values'!$AS$1:$AT$3,2,FALSE),"0")</f>
        <v>0</v>
      </c>
      <c r="DB239" s="127" t="str">
        <f>IFERROR(VLOOKUP(Table22[[#This Row],[Substance Misuse ]],'Lookup Values'!$AU$1:$AV$3,2,FALSE),"0")</f>
        <v>0</v>
      </c>
      <c r="DC239" s="127" t="str">
        <f>IFERROR(VLOOKUP(Table22[[#This Row],[YOT supervision]],'Lookup Values'!$AW$1:$AX$3,2,FALSE),"0")</f>
        <v>0</v>
      </c>
      <c r="DD239" s="127" t="str">
        <f>IFERROR(VLOOKUP(Table22[[#This Row],[Previous YOT supervision]],'Lookup Values'!$AY$1:$AZ$3,2,FALSE),"0")</f>
        <v>0</v>
      </c>
      <c r="DE239" s="127" t="str">
        <f>IFERROR(VLOOKUP(Table22[[#This Row],[Custody]],'Lookup Values'!$BA$1:$BB$3,2,FALSE),"0")</f>
        <v>0</v>
      </c>
      <c r="DF239" s="127" t="str">
        <f>IFERROR(VLOOKUP(Table22[[#This Row],[KS2 Eng &amp; Maths Ability Profile HAP/MAP/LAP]],'Lookup Values'!$BC$1:$BD$4,2,FALSE),"0")</f>
        <v>0</v>
      </c>
      <c r="DG239" s="127" t="str">
        <f>IFERROR(VLOOKUP(Table22[[#This Row],[Intended Post 16 Destination]],'Lookup Values'!$BG$1:$BH$12,2,FALSE),"0")</f>
        <v>0</v>
      </c>
      <c r="DH239" s="127" t="str">
        <f>IFERROR(VLOOKUP(Table22[[#This Row],[Application submitted (Y/N or number of applications)]],'Lookup Values'!$BI$1:$BJ$3,2,FALSE),"0")</f>
        <v>0</v>
      </c>
      <c r="DI239" s="127" t="str">
        <f>IFERROR(VLOOKUP(Table22[[#This Row],[Provider Name]],'Lookup Values'!$BK$1:$BL$3,2,FALSE),"0")</f>
        <v>0</v>
      </c>
      <c r="DJ239" s="112"/>
      <c r="DK239" s="127" t="str">
        <f>IFERROR(VLOOKUP(Table22[[#This Row],[Offer received (Y/N)]],'Lookup Values'!$BM$1:$BN$3,2,FALSE),"0")</f>
        <v>0</v>
      </c>
      <c r="DL239" s="127" t="str">
        <f>IFERROR(VLOOKUP(Table22[[#This Row],[Poor Behaviour / Attitude / Motivation]],'Lookup Values'!$BO$1:$BP$4,2,FALSE),"0")</f>
        <v>0</v>
      </c>
      <c r="DM239" s="127" t="str">
        <f>IFERROR(VLOOKUP(Table22[[#This Row],[Other known risk factors (1)]],'Lookup Values'!$BQ$1:$BR$10,2,FALSE),"0")</f>
        <v>0</v>
      </c>
      <c r="DN239" s="128" t="str">
        <f>IFERROR(VLOOKUP(Table22[[#This Row],[Other known risk factors (2)]],'Lookup Values'!$BQ$1:$BR$10,2,FALSE),"0")</f>
        <v>0</v>
      </c>
      <c r="DO239" s="127">
        <f>SUM(Table35[[#This Row],[Gender Score]:[Other known risk factors (2) Score]])</f>
        <v>0</v>
      </c>
      <c r="DP239" s="131" t="str">
        <f>CONCATENATE(Table22[[#This Row],[Generated RONI]],Table22[[#This Row],[School RONI]])</f>
        <v>Very Low</v>
      </c>
      <c r="DQ239" s="106"/>
      <c r="DR239" s="106"/>
      <c r="DS239" s="106"/>
      <c r="DT239" s="106"/>
      <c r="DU239" s="106"/>
      <c r="DV239" s="106"/>
      <c r="DW239" s="106"/>
      <c r="DX239" s="106"/>
      <c r="DY239" s="106"/>
      <c r="DZ239" s="106"/>
      <c r="EA239" s="106"/>
      <c r="EB239" s="106"/>
      <c r="EC239" s="106"/>
      <c r="ED239" s="106"/>
      <c r="EE239" s="106"/>
      <c r="EF239" s="106"/>
      <c r="EG239" s="106"/>
    </row>
    <row r="240" spans="1:137" ht="13" x14ac:dyDescent="0.3">
      <c r="A240" s="118"/>
      <c r="B240" s="126"/>
      <c r="C240" s="119"/>
      <c r="D240" s="119"/>
      <c r="E240" s="119"/>
      <c r="F240" s="119"/>
      <c r="G240" s="119"/>
      <c r="H240" s="120"/>
      <c r="I240" s="101"/>
      <c r="J240" s="121"/>
      <c r="K240" s="101"/>
      <c r="L240" s="101"/>
      <c r="M240" s="121"/>
      <c r="N240" s="120"/>
      <c r="O240" s="121"/>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3"/>
      <c r="AS240" s="123"/>
      <c r="AT240" s="123"/>
      <c r="AU240" s="139" t="str">
        <f>VLOOKUP(Table35[[#This Row],[Risk Rating Score]],'Lookup Values'!$BS$1:$BT$34,2)</f>
        <v>Very Low</v>
      </c>
      <c r="AV240" s="101"/>
      <c r="AW240" s="139" t="str">
        <f>IFERROR(VLOOKUP(Table35[[#This Row],[RONI Match]],'Lookup Values'!$BU$2:$BV$26,2,FALSE),"")</f>
        <v/>
      </c>
      <c r="AX240" s="124"/>
      <c r="AY240" s="101"/>
      <c r="AZ240" s="123"/>
      <c r="BA240" s="119"/>
      <c r="BB240" s="119"/>
      <c r="BC240" s="119"/>
      <c r="BD240" s="119"/>
      <c r="BE240" s="119"/>
      <c r="BF240" s="119"/>
      <c r="BG240" s="119"/>
      <c r="BH240" s="119"/>
      <c r="BI240" s="122"/>
      <c r="BJ240" s="121"/>
      <c r="BK240" s="121"/>
      <c r="BL240" s="122"/>
      <c r="BM240" s="123"/>
      <c r="BN240" s="106"/>
      <c r="BO240" s="106"/>
      <c r="BP240" s="106"/>
      <c r="BQ240" s="106"/>
      <c r="BR240" s="106"/>
      <c r="BS240" s="106"/>
      <c r="BT240" s="106"/>
      <c r="BU240" s="106"/>
      <c r="BV240" s="106"/>
      <c r="BW240" s="106"/>
      <c r="BX240" s="106"/>
      <c r="BY240" s="106"/>
      <c r="BZ240" s="106"/>
      <c r="CA240" s="106"/>
      <c r="CB240" s="106"/>
      <c r="CC240" s="127" t="str">
        <f>IFERROR(VLOOKUP(Table22[[#This Row],[Gender]],'Lookup Values'!$A$1:$B$5,2,FALSE),"0")</f>
        <v>0</v>
      </c>
      <c r="CD240" s="112"/>
      <c r="CE240" s="127" t="str">
        <f>IFERROR(VLOOKUP(Table22[[#This Row],[Year Group]],'Lookup Values'!$C$1:$D$9,2,FALSE),"0")</f>
        <v>0</v>
      </c>
      <c r="CF240" s="127" t="str">
        <f>IFERROR(VLOOKUP(Table22[[#This Row],[School]],'Lookup Values'!$E$1:$E$22,2,FALSE),"0")</f>
        <v>0</v>
      </c>
      <c r="CG240" s="127" t="str">
        <f>IFERROR(VLOOKUP(Table22[[#This Row],[Attending PRU / AP]],'Lookup Values'!$G$1:$H$3,2,FALSE),"0")</f>
        <v>0</v>
      </c>
      <c r="CH240" s="127" t="str">
        <f>IFERROR(VLOOKUP(Table22[[#This Row],[EHE]],'Lookup Values'!$I$1:$J$3,2,FALSE),"0")</f>
        <v>0</v>
      </c>
      <c r="CI240" s="127" t="str">
        <f>IFERROR(VLOOKUP(Table22[[#This Row],[CME]],'Lookup Values'!$K$1:$L$3,2,FALSE),"0")</f>
        <v>0</v>
      </c>
      <c r="CJ240" s="129" t="str">
        <f>IFERROR(VLOOKUP(Table22[[#This Row],[Ethnicity]],'Ethnicity codes'!$H$1:$J$101,3,FALSE),"")</f>
        <v/>
      </c>
      <c r="CK240" s="127" t="str">
        <f>IFERROR(VLOOKUP(Table35[[#This Row],[Ethnicity2]],'Lookup Values'!$M$1:$N$23,2,FALSE),"0")</f>
        <v>0</v>
      </c>
      <c r="CL240" s="127" t="str">
        <f>IFERROR(VLOOKUP(Table35[[#This Row],[Ethnicity2]],'Lookup Values'!$O$1:$P$3,2,FALSE),"0")</f>
        <v>0</v>
      </c>
      <c r="CM240" s="127" t="str">
        <f>IFERROR(VLOOKUP(Table22[[#This Row],[EAL]],'Lookup Values'!$Q$1:$R$3,2,FALSE),"0")</f>
        <v>0</v>
      </c>
      <c r="CN240" s="127" t="str">
        <f>IFERROR(VLOOKUP(Table22[[#This Row],[SEND]],'Lookup Values'!$S$1:$T$6,2,FALSE),"0")</f>
        <v>0</v>
      </c>
      <c r="CO240" s="127" t="str">
        <f>IFERROR(VLOOKUP(Table22[[#This Row],[Pupil Premium]],'Lookup Values'!$U$1:$V$3,2,FALSE),"0")</f>
        <v>0</v>
      </c>
      <c r="CP240" s="127" t="str">
        <f>IFERROR(VLOOKUP(Table22[[#This Row],[LAC / Care Leaver]],'Lookup Values'!$W$1:$X$3,2,FALSE),"0")</f>
        <v>0</v>
      </c>
      <c r="CQ240" s="127" t="str">
        <f>IFERROR(VLOOKUP(Table22[[#This Row],[CP / CIN]],'Lookup Values'!$Y$1:$Z$3,2,FALSE),"0")</f>
        <v>0</v>
      </c>
      <c r="CR240" s="127" t="str">
        <f>IFERROR(VLOOKUP(Table22[[#This Row],[Early Help Referral]],'Lookup Values'!$Y$1:$Z$3,2,FALSE),"0")</f>
        <v>0</v>
      </c>
      <c r="CS240" s="127" t="str">
        <f>IFERROR(VLOOKUP(Table22[[#This Row],[Social Worker]],'Lookup Values'!$Y$1:$Z$3,2,FALSE),"0")</f>
        <v>0</v>
      </c>
      <c r="CT240" s="127" t="str">
        <f>IFERROR(VLOOKUP(Table22[[#This Row],[Exclusion]],'Lookup Values'!$AE$1:$AF$5,2,FALSE),"0")</f>
        <v>0</v>
      </c>
      <c r="CU240" s="127" t="str">
        <f>IFERROR(VLOOKUP(Table22[[#This Row],[Attendance / Absence (&lt;90% PA / &lt;50% SA)]],'Lookup Values'!$AG$1:$AH$4,2,FALSE),"0")</f>
        <v>0</v>
      </c>
      <c r="CV240" s="127" t="str">
        <f>IFERROR(VLOOKUP(Table22[[#This Row],[Multiple School Moves (3+)]],'Lookup Values'!$AI$1:$AJ$3,2,FALSE),"0")</f>
        <v>0</v>
      </c>
      <c r="CW240" s="127" t="str">
        <f>IFERROR(VLOOKUP(Table22[[#This Row],[Pregnancy]],'Lookup Values'!$AK$1:$AL$3,2,FALSE),"0")</f>
        <v>0</v>
      </c>
      <c r="CX240" s="127" t="str">
        <f>IFERROR(VLOOKUP(Table22[[#This Row],[Young Parent]],'Lookup Values'!$AM$1:$AN$3,2,FALSE),"0")</f>
        <v>0</v>
      </c>
      <c r="CY240" s="127" t="str">
        <f>IFERROR(VLOOKUP(Table22[[#This Row],[Young Carer]],'Lookup Values'!$AO$1:$AP$3,2,FALSE),"0")</f>
        <v>0</v>
      </c>
      <c r="CZ240" s="127" t="str">
        <f>IFERROR(VLOOKUP(Table22[[#This Row],[CAMHS Involvement]],'Lookup Values'!$AQ$1:$AR$3,2,FALSE),"0")</f>
        <v>0</v>
      </c>
      <c r="DA240" s="127" t="str">
        <f>IFERROR(VLOOKUP(Table22[[#This Row],[Health Condition]],'Lookup Values'!$AS$1:$AT$3,2,FALSE),"0")</f>
        <v>0</v>
      </c>
      <c r="DB240" s="127" t="str">
        <f>IFERROR(VLOOKUP(Table22[[#This Row],[Substance Misuse ]],'Lookup Values'!$AU$1:$AV$3,2,FALSE),"0")</f>
        <v>0</v>
      </c>
      <c r="DC240" s="127" t="str">
        <f>IFERROR(VLOOKUP(Table22[[#This Row],[YOT supervision]],'Lookup Values'!$AW$1:$AX$3,2,FALSE),"0")</f>
        <v>0</v>
      </c>
      <c r="DD240" s="127" t="str">
        <f>IFERROR(VLOOKUP(Table22[[#This Row],[Previous YOT supervision]],'Lookup Values'!$AY$1:$AZ$3,2,FALSE),"0")</f>
        <v>0</v>
      </c>
      <c r="DE240" s="127" t="str">
        <f>IFERROR(VLOOKUP(Table22[[#This Row],[Custody]],'Lookup Values'!$BA$1:$BB$3,2,FALSE),"0")</f>
        <v>0</v>
      </c>
      <c r="DF240" s="127" t="str">
        <f>IFERROR(VLOOKUP(Table22[[#This Row],[KS2 Eng &amp; Maths Ability Profile HAP/MAP/LAP]],'Lookup Values'!$BC$1:$BD$4,2,FALSE),"0")</f>
        <v>0</v>
      </c>
      <c r="DG240" s="127" t="str">
        <f>IFERROR(VLOOKUP(Table22[[#This Row],[Intended Post 16 Destination]],'Lookup Values'!$BG$1:$BH$12,2,FALSE),"0")</f>
        <v>0</v>
      </c>
      <c r="DH240" s="127" t="str">
        <f>IFERROR(VLOOKUP(Table22[[#This Row],[Application submitted (Y/N or number of applications)]],'Lookup Values'!$BI$1:$BJ$3,2,FALSE),"0")</f>
        <v>0</v>
      </c>
      <c r="DI240" s="127" t="str">
        <f>IFERROR(VLOOKUP(Table22[[#This Row],[Provider Name]],'Lookup Values'!$BK$1:$BL$3,2,FALSE),"0")</f>
        <v>0</v>
      </c>
      <c r="DJ240" s="112"/>
      <c r="DK240" s="127" t="str">
        <f>IFERROR(VLOOKUP(Table22[[#This Row],[Offer received (Y/N)]],'Lookup Values'!$BM$1:$BN$3,2,FALSE),"0")</f>
        <v>0</v>
      </c>
      <c r="DL240" s="127" t="str">
        <f>IFERROR(VLOOKUP(Table22[[#This Row],[Poor Behaviour / Attitude / Motivation]],'Lookup Values'!$BO$1:$BP$4,2,FALSE),"0")</f>
        <v>0</v>
      </c>
      <c r="DM240" s="127" t="str">
        <f>IFERROR(VLOOKUP(Table22[[#This Row],[Other known risk factors (1)]],'Lookup Values'!$BQ$1:$BR$10,2,FALSE),"0")</f>
        <v>0</v>
      </c>
      <c r="DN240" s="128" t="str">
        <f>IFERROR(VLOOKUP(Table22[[#This Row],[Other known risk factors (2)]],'Lookup Values'!$BQ$1:$BR$10,2,FALSE),"0")</f>
        <v>0</v>
      </c>
      <c r="DO240" s="127">
        <f>SUM(Table35[[#This Row],[Gender Score]:[Other known risk factors (2) Score]])</f>
        <v>0</v>
      </c>
      <c r="DP240" s="131" t="str">
        <f>CONCATENATE(Table22[[#This Row],[Generated RONI]],Table22[[#This Row],[School RONI]])</f>
        <v>Very Low</v>
      </c>
      <c r="DQ240" s="106"/>
      <c r="DR240" s="106"/>
      <c r="DS240" s="106"/>
      <c r="DT240" s="106"/>
      <c r="DU240" s="106"/>
      <c r="DV240" s="106"/>
      <c r="DW240" s="106"/>
      <c r="DX240" s="106"/>
      <c r="DY240" s="106"/>
      <c r="DZ240" s="106"/>
      <c r="EA240" s="106"/>
      <c r="EB240" s="106"/>
      <c r="EC240" s="106"/>
      <c r="ED240" s="106"/>
      <c r="EE240" s="106"/>
      <c r="EF240" s="106"/>
      <c r="EG240" s="106"/>
    </row>
    <row r="241" spans="1:137" ht="13" x14ac:dyDescent="0.3">
      <c r="A241" s="118"/>
      <c r="B241" s="126"/>
      <c r="C241" s="119"/>
      <c r="D241" s="119"/>
      <c r="E241" s="119"/>
      <c r="F241" s="119"/>
      <c r="G241" s="119"/>
      <c r="H241" s="120"/>
      <c r="I241" s="101"/>
      <c r="J241" s="121"/>
      <c r="K241" s="101"/>
      <c r="L241" s="101"/>
      <c r="M241" s="121"/>
      <c r="N241" s="120"/>
      <c r="O241" s="121"/>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3"/>
      <c r="AS241" s="123"/>
      <c r="AT241" s="123"/>
      <c r="AU241" s="139" t="str">
        <f>VLOOKUP(Table35[[#This Row],[Risk Rating Score]],'Lookup Values'!$BS$1:$BT$34,2)</f>
        <v>Very Low</v>
      </c>
      <c r="AV241" s="101"/>
      <c r="AW241" s="139" t="str">
        <f>IFERROR(VLOOKUP(Table35[[#This Row],[RONI Match]],'Lookup Values'!$BU$2:$BV$26,2,FALSE),"")</f>
        <v/>
      </c>
      <c r="AX241" s="124"/>
      <c r="AY241" s="101"/>
      <c r="AZ241" s="123"/>
      <c r="BA241" s="119"/>
      <c r="BB241" s="119"/>
      <c r="BC241" s="119"/>
      <c r="BD241" s="119"/>
      <c r="BE241" s="119"/>
      <c r="BF241" s="119"/>
      <c r="BG241" s="119"/>
      <c r="BH241" s="119"/>
      <c r="BI241" s="122"/>
      <c r="BJ241" s="121"/>
      <c r="BK241" s="121"/>
      <c r="BL241" s="122"/>
      <c r="BM241" s="123"/>
      <c r="BN241" s="106"/>
      <c r="BO241" s="106"/>
      <c r="BP241" s="106"/>
      <c r="BQ241" s="106"/>
      <c r="BR241" s="106"/>
      <c r="BS241" s="106"/>
      <c r="BT241" s="106"/>
      <c r="BU241" s="106"/>
      <c r="BV241" s="106"/>
      <c r="BW241" s="106"/>
      <c r="BX241" s="106"/>
      <c r="BY241" s="106"/>
      <c r="BZ241" s="106"/>
      <c r="CA241" s="106"/>
      <c r="CB241" s="106"/>
      <c r="CC241" s="127" t="str">
        <f>IFERROR(VLOOKUP(Table22[[#This Row],[Gender]],'Lookup Values'!$A$1:$B$5,2,FALSE),"0")</f>
        <v>0</v>
      </c>
      <c r="CD241" s="112"/>
      <c r="CE241" s="127" t="str">
        <f>IFERROR(VLOOKUP(Table22[[#This Row],[Year Group]],'Lookup Values'!$C$1:$D$9,2,FALSE),"0")</f>
        <v>0</v>
      </c>
      <c r="CF241" s="127" t="str">
        <f>IFERROR(VLOOKUP(Table22[[#This Row],[School]],'Lookup Values'!$E$1:$E$22,2,FALSE),"0")</f>
        <v>0</v>
      </c>
      <c r="CG241" s="127" t="str">
        <f>IFERROR(VLOOKUP(Table22[[#This Row],[Attending PRU / AP]],'Lookup Values'!$G$1:$H$3,2,FALSE),"0")</f>
        <v>0</v>
      </c>
      <c r="CH241" s="127" t="str">
        <f>IFERROR(VLOOKUP(Table22[[#This Row],[EHE]],'Lookup Values'!$I$1:$J$3,2,FALSE),"0")</f>
        <v>0</v>
      </c>
      <c r="CI241" s="127" t="str">
        <f>IFERROR(VLOOKUP(Table22[[#This Row],[CME]],'Lookup Values'!$K$1:$L$3,2,FALSE),"0")</f>
        <v>0</v>
      </c>
      <c r="CJ241" s="129" t="str">
        <f>IFERROR(VLOOKUP(Table22[[#This Row],[Ethnicity]],'Ethnicity codes'!$H$1:$J$101,3,FALSE),"")</f>
        <v/>
      </c>
      <c r="CK241" s="127" t="str">
        <f>IFERROR(VLOOKUP(Table35[[#This Row],[Ethnicity2]],'Lookup Values'!$M$1:$N$23,2,FALSE),"0")</f>
        <v>0</v>
      </c>
      <c r="CL241" s="127" t="str">
        <f>IFERROR(VLOOKUP(Table35[[#This Row],[Ethnicity2]],'Lookup Values'!$O$1:$P$3,2,FALSE),"0")</f>
        <v>0</v>
      </c>
      <c r="CM241" s="127" t="str">
        <f>IFERROR(VLOOKUP(Table22[[#This Row],[EAL]],'Lookup Values'!$Q$1:$R$3,2,FALSE),"0")</f>
        <v>0</v>
      </c>
      <c r="CN241" s="127" t="str">
        <f>IFERROR(VLOOKUP(Table22[[#This Row],[SEND]],'Lookup Values'!$S$1:$T$6,2,FALSE),"0")</f>
        <v>0</v>
      </c>
      <c r="CO241" s="127" t="str">
        <f>IFERROR(VLOOKUP(Table22[[#This Row],[Pupil Premium]],'Lookup Values'!$U$1:$V$3,2,FALSE),"0")</f>
        <v>0</v>
      </c>
      <c r="CP241" s="127" t="str">
        <f>IFERROR(VLOOKUP(Table22[[#This Row],[LAC / Care Leaver]],'Lookup Values'!$W$1:$X$3,2,FALSE),"0")</f>
        <v>0</v>
      </c>
      <c r="CQ241" s="127" t="str">
        <f>IFERROR(VLOOKUP(Table22[[#This Row],[CP / CIN]],'Lookup Values'!$Y$1:$Z$3,2,FALSE),"0")</f>
        <v>0</v>
      </c>
      <c r="CR241" s="127" t="str">
        <f>IFERROR(VLOOKUP(Table22[[#This Row],[Early Help Referral]],'Lookup Values'!$Y$1:$Z$3,2,FALSE),"0")</f>
        <v>0</v>
      </c>
      <c r="CS241" s="127" t="str">
        <f>IFERROR(VLOOKUP(Table22[[#This Row],[Social Worker]],'Lookup Values'!$Y$1:$Z$3,2,FALSE),"0")</f>
        <v>0</v>
      </c>
      <c r="CT241" s="127" t="str">
        <f>IFERROR(VLOOKUP(Table22[[#This Row],[Exclusion]],'Lookup Values'!$AE$1:$AF$5,2,FALSE),"0")</f>
        <v>0</v>
      </c>
      <c r="CU241" s="127" t="str">
        <f>IFERROR(VLOOKUP(Table22[[#This Row],[Attendance / Absence (&lt;90% PA / &lt;50% SA)]],'Lookup Values'!$AG$1:$AH$4,2,FALSE),"0")</f>
        <v>0</v>
      </c>
      <c r="CV241" s="127" t="str">
        <f>IFERROR(VLOOKUP(Table22[[#This Row],[Multiple School Moves (3+)]],'Lookup Values'!$AI$1:$AJ$3,2,FALSE),"0")</f>
        <v>0</v>
      </c>
      <c r="CW241" s="127" t="str">
        <f>IFERROR(VLOOKUP(Table22[[#This Row],[Pregnancy]],'Lookup Values'!$AK$1:$AL$3,2,FALSE),"0")</f>
        <v>0</v>
      </c>
      <c r="CX241" s="127" t="str">
        <f>IFERROR(VLOOKUP(Table22[[#This Row],[Young Parent]],'Lookup Values'!$AM$1:$AN$3,2,FALSE),"0")</f>
        <v>0</v>
      </c>
      <c r="CY241" s="127" t="str">
        <f>IFERROR(VLOOKUP(Table22[[#This Row],[Young Carer]],'Lookup Values'!$AO$1:$AP$3,2,FALSE),"0")</f>
        <v>0</v>
      </c>
      <c r="CZ241" s="127" t="str">
        <f>IFERROR(VLOOKUP(Table22[[#This Row],[CAMHS Involvement]],'Lookup Values'!$AQ$1:$AR$3,2,FALSE),"0")</f>
        <v>0</v>
      </c>
      <c r="DA241" s="127" t="str">
        <f>IFERROR(VLOOKUP(Table22[[#This Row],[Health Condition]],'Lookup Values'!$AS$1:$AT$3,2,FALSE),"0")</f>
        <v>0</v>
      </c>
      <c r="DB241" s="127" t="str">
        <f>IFERROR(VLOOKUP(Table22[[#This Row],[Substance Misuse ]],'Lookup Values'!$AU$1:$AV$3,2,FALSE),"0")</f>
        <v>0</v>
      </c>
      <c r="DC241" s="127" t="str">
        <f>IFERROR(VLOOKUP(Table22[[#This Row],[YOT supervision]],'Lookup Values'!$AW$1:$AX$3,2,FALSE),"0")</f>
        <v>0</v>
      </c>
      <c r="DD241" s="127" t="str">
        <f>IFERROR(VLOOKUP(Table22[[#This Row],[Previous YOT supervision]],'Lookup Values'!$AY$1:$AZ$3,2,FALSE),"0")</f>
        <v>0</v>
      </c>
      <c r="DE241" s="127" t="str">
        <f>IFERROR(VLOOKUP(Table22[[#This Row],[Custody]],'Lookup Values'!$BA$1:$BB$3,2,FALSE),"0")</f>
        <v>0</v>
      </c>
      <c r="DF241" s="127" t="str">
        <f>IFERROR(VLOOKUP(Table22[[#This Row],[KS2 Eng &amp; Maths Ability Profile HAP/MAP/LAP]],'Lookup Values'!$BC$1:$BD$4,2,FALSE),"0")</f>
        <v>0</v>
      </c>
      <c r="DG241" s="127" t="str">
        <f>IFERROR(VLOOKUP(Table22[[#This Row],[Intended Post 16 Destination]],'Lookup Values'!$BG$1:$BH$12,2,FALSE),"0")</f>
        <v>0</v>
      </c>
      <c r="DH241" s="127" t="str">
        <f>IFERROR(VLOOKUP(Table22[[#This Row],[Application submitted (Y/N or number of applications)]],'Lookup Values'!$BI$1:$BJ$3,2,FALSE),"0")</f>
        <v>0</v>
      </c>
      <c r="DI241" s="127" t="str">
        <f>IFERROR(VLOOKUP(Table22[[#This Row],[Provider Name]],'Lookup Values'!$BK$1:$BL$3,2,FALSE),"0")</f>
        <v>0</v>
      </c>
      <c r="DJ241" s="112"/>
      <c r="DK241" s="127" t="str">
        <f>IFERROR(VLOOKUP(Table22[[#This Row],[Offer received (Y/N)]],'Lookup Values'!$BM$1:$BN$3,2,FALSE),"0")</f>
        <v>0</v>
      </c>
      <c r="DL241" s="127" t="str">
        <f>IFERROR(VLOOKUP(Table22[[#This Row],[Poor Behaviour / Attitude / Motivation]],'Lookup Values'!$BO$1:$BP$4,2,FALSE),"0")</f>
        <v>0</v>
      </c>
      <c r="DM241" s="127" t="str">
        <f>IFERROR(VLOOKUP(Table22[[#This Row],[Other known risk factors (1)]],'Lookup Values'!$BQ$1:$BR$10,2,FALSE),"0")</f>
        <v>0</v>
      </c>
      <c r="DN241" s="128" t="str">
        <f>IFERROR(VLOOKUP(Table22[[#This Row],[Other known risk factors (2)]],'Lookup Values'!$BQ$1:$BR$10,2,FALSE),"0")</f>
        <v>0</v>
      </c>
      <c r="DO241" s="127">
        <f>SUM(Table35[[#This Row],[Gender Score]:[Other known risk factors (2) Score]])</f>
        <v>0</v>
      </c>
      <c r="DP241" s="131" t="str">
        <f>CONCATENATE(Table22[[#This Row],[Generated RONI]],Table22[[#This Row],[School RONI]])</f>
        <v>Very Low</v>
      </c>
      <c r="DQ241" s="106"/>
      <c r="DR241" s="106"/>
      <c r="DS241" s="106"/>
      <c r="DT241" s="106"/>
      <c r="DU241" s="106"/>
      <c r="DV241" s="106"/>
      <c r="DW241" s="106"/>
      <c r="DX241" s="106"/>
      <c r="DY241" s="106"/>
      <c r="DZ241" s="106"/>
      <c r="EA241" s="106"/>
      <c r="EB241" s="106"/>
      <c r="EC241" s="106"/>
      <c r="ED241" s="106"/>
      <c r="EE241" s="106"/>
      <c r="EF241" s="106"/>
      <c r="EG241" s="106"/>
    </row>
    <row r="242" spans="1:137" ht="13" x14ac:dyDescent="0.3">
      <c r="A242" s="118"/>
      <c r="B242" s="126"/>
      <c r="C242" s="119"/>
      <c r="D242" s="119"/>
      <c r="E242" s="119"/>
      <c r="F242" s="119"/>
      <c r="G242" s="119"/>
      <c r="H242" s="120"/>
      <c r="I242" s="101"/>
      <c r="J242" s="121"/>
      <c r="K242" s="101"/>
      <c r="L242" s="101"/>
      <c r="M242" s="121"/>
      <c r="N242" s="120"/>
      <c r="O242" s="121"/>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3"/>
      <c r="AS242" s="123"/>
      <c r="AT242" s="123"/>
      <c r="AU242" s="139" t="str">
        <f>VLOOKUP(Table35[[#This Row],[Risk Rating Score]],'Lookup Values'!$BS$1:$BT$34,2)</f>
        <v>Very Low</v>
      </c>
      <c r="AV242" s="101"/>
      <c r="AW242" s="139" t="str">
        <f>IFERROR(VLOOKUP(Table35[[#This Row],[RONI Match]],'Lookup Values'!$BU$2:$BV$26,2,FALSE),"")</f>
        <v/>
      </c>
      <c r="AX242" s="124"/>
      <c r="AY242" s="101"/>
      <c r="AZ242" s="123"/>
      <c r="BA242" s="119"/>
      <c r="BB242" s="119"/>
      <c r="BC242" s="119"/>
      <c r="BD242" s="119"/>
      <c r="BE242" s="119"/>
      <c r="BF242" s="119"/>
      <c r="BG242" s="119"/>
      <c r="BH242" s="119"/>
      <c r="BI242" s="122"/>
      <c r="BJ242" s="121"/>
      <c r="BK242" s="121"/>
      <c r="BL242" s="122"/>
      <c r="BM242" s="123"/>
      <c r="BN242" s="106"/>
      <c r="BO242" s="106"/>
      <c r="BP242" s="106"/>
      <c r="BQ242" s="106"/>
      <c r="BR242" s="106"/>
      <c r="BS242" s="106"/>
      <c r="BT242" s="106"/>
      <c r="BU242" s="106"/>
      <c r="BV242" s="106"/>
      <c r="BW242" s="106"/>
      <c r="BX242" s="106"/>
      <c r="BY242" s="106"/>
      <c r="BZ242" s="106"/>
      <c r="CA242" s="106"/>
      <c r="CB242" s="106"/>
      <c r="CC242" s="127" t="str">
        <f>IFERROR(VLOOKUP(Table22[[#This Row],[Gender]],'Lookup Values'!$A$1:$B$5,2,FALSE),"0")</f>
        <v>0</v>
      </c>
      <c r="CD242" s="112"/>
      <c r="CE242" s="127" t="str">
        <f>IFERROR(VLOOKUP(Table22[[#This Row],[Year Group]],'Lookup Values'!$C$1:$D$9,2,FALSE),"0")</f>
        <v>0</v>
      </c>
      <c r="CF242" s="127" t="str">
        <f>IFERROR(VLOOKUP(Table22[[#This Row],[School]],'Lookup Values'!$E$1:$E$22,2,FALSE),"0")</f>
        <v>0</v>
      </c>
      <c r="CG242" s="127" t="str">
        <f>IFERROR(VLOOKUP(Table22[[#This Row],[Attending PRU / AP]],'Lookup Values'!$G$1:$H$3,2,FALSE),"0")</f>
        <v>0</v>
      </c>
      <c r="CH242" s="127" t="str">
        <f>IFERROR(VLOOKUP(Table22[[#This Row],[EHE]],'Lookup Values'!$I$1:$J$3,2,FALSE),"0")</f>
        <v>0</v>
      </c>
      <c r="CI242" s="127" t="str">
        <f>IFERROR(VLOOKUP(Table22[[#This Row],[CME]],'Lookup Values'!$K$1:$L$3,2,FALSE),"0")</f>
        <v>0</v>
      </c>
      <c r="CJ242" s="129" t="str">
        <f>IFERROR(VLOOKUP(Table22[[#This Row],[Ethnicity]],'Ethnicity codes'!$H$1:$J$101,3,FALSE),"")</f>
        <v/>
      </c>
      <c r="CK242" s="127" t="str">
        <f>IFERROR(VLOOKUP(Table35[[#This Row],[Ethnicity2]],'Lookup Values'!$M$1:$N$23,2,FALSE),"0")</f>
        <v>0</v>
      </c>
      <c r="CL242" s="127" t="str">
        <f>IFERROR(VLOOKUP(Table35[[#This Row],[Ethnicity2]],'Lookup Values'!$O$1:$P$3,2,FALSE),"0")</f>
        <v>0</v>
      </c>
      <c r="CM242" s="127" t="str">
        <f>IFERROR(VLOOKUP(Table22[[#This Row],[EAL]],'Lookup Values'!$Q$1:$R$3,2,FALSE),"0")</f>
        <v>0</v>
      </c>
      <c r="CN242" s="127" t="str">
        <f>IFERROR(VLOOKUP(Table22[[#This Row],[SEND]],'Lookup Values'!$S$1:$T$6,2,FALSE),"0")</f>
        <v>0</v>
      </c>
      <c r="CO242" s="127" t="str">
        <f>IFERROR(VLOOKUP(Table22[[#This Row],[Pupil Premium]],'Lookup Values'!$U$1:$V$3,2,FALSE),"0")</f>
        <v>0</v>
      </c>
      <c r="CP242" s="127" t="str">
        <f>IFERROR(VLOOKUP(Table22[[#This Row],[LAC / Care Leaver]],'Lookup Values'!$W$1:$X$3,2,FALSE),"0")</f>
        <v>0</v>
      </c>
      <c r="CQ242" s="127" t="str">
        <f>IFERROR(VLOOKUP(Table22[[#This Row],[CP / CIN]],'Lookup Values'!$Y$1:$Z$3,2,FALSE),"0")</f>
        <v>0</v>
      </c>
      <c r="CR242" s="127" t="str">
        <f>IFERROR(VLOOKUP(Table22[[#This Row],[Early Help Referral]],'Lookup Values'!$Y$1:$Z$3,2,FALSE),"0")</f>
        <v>0</v>
      </c>
      <c r="CS242" s="127" t="str">
        <f>IFERROR(VLOOKUP(Table22[[#This Row],[Social Worker]],'Lookup Values'!$Y$1:$Z$3,2,FALSE),"0")</f>
        <v>0</v>
      </c>
      <c r="CT242" s="127" t="str">
        <f>IFERROR(VLOOKUP(Table22[[#This Row],[Exclusion]],'Lookup Values'!$AE$1:$AF$5,2,FALSE),"0")</f>
        <v>0</v>
      </c>
      <c r="CU242" s="127" t="str">
        <f>IFERROR(VLOOKUP(Table22[[#This Row],[Attendance / Absence (&lt;90% PA / &lt;50% SA)]],'Lookup Values'!$AG$1:$AH$4,2,FALSE),"0")</f>
        <v>0</v>
      </c>
      <c r="CV242" s="127" t="str">
        <f>IFERROR(VLOOKUP(Table22[[#This Row],[Multiple School Moves (3+)]],'Lookup Values'!$AI$1:$AJ$3,2,FALSE),"0")</f>
        <v>0</v>
      </c>
      <c r="CW242" s="127" t="str">
        <f>IFERROR(VLOOKUP(Table22[[#This Row],[Pregnancy]],'Lookup Values'!$AK$1:$AL$3,2,FALSE),"0")</f>
        <v>0</v>
      </c>
      <c r="CX242" s="127" t="str">
        <f>IFERROR(VLOOKUP(Table22[[#This Row],[Young Parent]],'Lookup Values'!$AM$1:$AN$3,2,FALSE),"0")</f>
        <v>0</v>
      </c>
      <c r="CY242" s="127" t="str">
        <f>IFERROR(VLOOKUP(Table22[[#This Row],[Young Carer]],'Lookup Values'!$AO$1:$AP$3,2,FALSE),"0")</f>
        <v>0</v>
      </c>
      <c r="CZ242" s="127" t="str">
        <f>IFERROR(VLOOKUP(Table22[[#This Row],[CAMHS Involvement]],'Lookup Values'!$AQ$1:$AR$3,2,FALSE),"0")</f>
        <v>0</v>
      </c>
      <c r="DA242" s="127" t="str">
        <f>IFERROR(VLOOKUP(Table22[[#This Row],[Health Condition]],'Lookup Values'!$AS$1:$AT$3,2,FALSE),"0")</f>
        <v>0</v>
      </c>
      <c r="DB242" s="127" t="str">
        <f>IFERROR(VLOOKUP(Table22[[#This Row],[Substance Misuse ]],'Lookup Values'!$AU$1:$AV$3,2,FALSE),"0")</f>
        <v>0</v>
      </c>
      <c r="DC242" s="127" t="str">
        <f>IFERROR(VLOOKUP(Table22[[#This Row],[YOT supervision]],'Lookup Values'!$AW$1:$AX$3,2,FALSE),"0")</f>
        <v>0</v>
      </c>
      <c r="DD242" s="127" t="str">
        <f>IFERROR(VLOOKUP(Table22[[#This Row],[Previous YOT supervision]],'Lookup Values'!$AY$1:$AZ$3,2,FALSE),"0")</f>
        <v>0</v>
      </c>
      <c r="DE242" s="127" t="str">
        <f>IFERROR(VLOOKUP(Table22[[#This Row],[Custody]],'Lookup Values'!$BA$1:$BB$3,2,FALSE),"0")</f>
        <v>0</v>
      </c>
      <c r="DF242" s="127" t="str">
        <f>IFERROR(VLOOKUP(Table22[[#This Row],[KS2 Eng &amp; Maths Ability Profile HAP/MAP/LAP]],'Lookup Values'!$BC$1:$BD$4,2,FALSE),"0")</f>
        <v>0</v>
      </c>
      <c r="DG242" s="127" t="str">
        <f>IFERROR(VLOOKUP(Table22[[#This Row],[Intended Post 16 Destination]],'Lookup Values'!$BG$1:$BH$12,2,FALSE),"0")</f>
        <v>0</v>
      </c>
      <c r="DH242" s="127" t="str">
        <f>IFERROR(VLOOKUP(Table22[[#This Row],[Application submitted (Y/N or number of applications)]],'Lookup Values'!$BI$1:$BJ$3,2,FALSE),"0")</f>
        <v>0</v>
      </c>
      <c r="DI242" s="127" t="str">
        <f>IFERROR(VLOOKUP(Table22[[#This Row],[Provider Name]],'Lookup Values'!$BK$1:$BL$3,2,FALSE),"0")</f>
        <v>0</v>
      </c>
      <c r="DJ242" s="112"/>
      <c r="DK242" s="127" t="str">
        <f>IFERROR(VLOOKUP(Table22[[#This Row],[Offer received (Y/N)]],'Lookup Values'!$BM$1:$BN$3,2,FALSE),"0")</f>
        <v>0</v>
      </c>
      <c r="DL242" s="127" t="str">
        <f>IFERROR(VLOOKUP(Table22[[#This Row],[Poor Behaviour / Attitude / Motivation]],'Lookup Values'!$BO$1:$BP$4,2,FALSE),"0")</f>
        <v>0</v>
      </c>
      <c r="DM242" s="127" t="str">
        <f>IFERROR(VLOOKUP(Table22[[#This Row],[Other known risk factors (1)]],'Lookup Values'!$BQ$1:$BR$10,2,FALSE),"0")</f>
        <v>0</v>
      </c>
      <c r="DN242" s="128" t="str">
        <f>IFERROR(VLOOKUP(Table22[[#This Row],[Other known risk factors (2)]],'Lookup Values'!$BQ$1:$BR$10,2,FALSE),"0")</f>
        <v>0</v>
      </c>
      <c r="DO242" s="127">
        <f>SUM(Table35[[#This Row],[Gender Score]:[Other known risk factors (2) Score]])</f>
        <v>0</v>
      </c>
      <c r="DP242" s="131" t="str">
        <f>CONCATENATE(Table22[[#This Row],[Generated RONI]],Table22[[#This Row],[School RONI]])</f>
        <v>Very Low</v>
      </c>
      <c r="DQ242" s="106"/>
      <c r="DR242" s="106"/>
      <c r="DS242" s="106"/>
      <c r="DT242" s="106"/>
      <c r="DU242" s="106"/>
      <c r="DV242" s="106"/>
      <c r="DW242" s="106"/>
      <c r="DX242" s="106"/>
      <c r="DY242" s="106"/>
      <c r="DZ242" s="106"/>
      <c r="EA242" s="106"/>
      <c r="EB242" s="106"/>
      <c r="EC242" s="106"/>
      <c r="ED242" s="106"/>
      <c r="EE242" s="106"/>
      <c r="EF242" s="106"/>
      <c r="EG242" s="106"/>
    </row>
    <row r="243" spans="1:137" ht="13" x14ac:dyDescent="0.3">
      <c r="A243" s="118"/>
      <c r="B243" s="126"/>
      <c r="C243" s="119"/>
      <c r="D243" s="119"/>
      <c r="E243" s="119"/>
      <c r="F243" s="119"/>
      <c r="G243" s="119"/>
      <c r="H243" s="120"/>
      <c r="I243" s="101"/>
      <c r="J243" s="121"/>
      <c r="K243" s="101"/>
      <c r="L243" s="101"/>
      <c r="M243" s="121"/>
      <c r="N243" s="120"/>
      <c r="O243" s="121"/>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3"/>
      <c r="AS243" s="123"/>
      <c r="AT243" s="123"/>
      <c r="AU243" s="139" t="str">
        <f>VLOOKUP(Table35[[#This Row],[Risk Rating Score]],'Lookup Values'!$BS$1:$BT$34,2)</f>
        <v>Very Low</v>
      </c>
      <c r="AV243" s="101"/>
      <c r="AW243" s="139" t="str">
        <f>IFERROR(VLOOKUP(Table35[[#This Row],[RONI Match]],'Lookup Values'!$BU$2:$BV$26,2,FALSE),"")</f>
        <v/>
      </c>
      <c r="AX243" s="124"/>
      <c r="AY243" s="101"/>
      <c r="AZ243" s="123"/>
      <c r="BA243" s="119"/>
      <c r="BB243" s="119"/>
      <c r="BC243" s="119"/>
      <c r="BD243" s="119"/>
      <c r="BE243" s="119"/>
      <c r="BF243" s="119"/>
      <c r="BG243" s="119"/>
      <c r="BH243" s="119"/>
      <c r="BI243" s="122"/>
      <c r="BJ243" s="121"/>
      <c r="BK243" s="121"/>
      <c r="BL243" s="122"/>
      <c r="BM243" s="123"/>
      <c r="BN243" s="106"/>
      <c r="BO243" s="106"/>
      <c r="BP243" s="106"/>
      <c r="BQ243" s="106"/>
      <c r="BR243" s="106"/>
      <c r="BS243" s="106"/>
      <c r="BT243" s="106"/>
      <c r="BU243" s="106"/>
      <c r="BV243" s="106"/>
      <c r="BW243" s="106"/>
      <c r="BX243" s="106"/>
      <c r="BY243" s="106"/>
      <c r="BZ243" s="106"/>
      <c r="CA243" s="106"/>
      <c r="CB243" s="106"/>
      <c r="CC243" s="127" t="str">
        <f>IFERROR(VLOOKUP(Table22[[#This Row],[Gender]],'Lookup Values'!$A$1:$B$5,2,FALSE),"0")</f>
        <v>0</v>
      </c>
      <c r="CD243" s="112"/>
      <c r="CE243" s="127" t="str">
        <f>IFERROR(VLOOKUP(Table22[[#This Row],[Year Group]],'Lookup Values'!$C$1:$D$9,2,FALSE),"0")</f>
        <v>0</v>
      </c>
      <c r="CF243" s="127" t="str">
        <f>IFERROR(VLOOKUP(Table22[[#This Row],[School]],'Lookup Values'!$E$1:$E$22,2,FALSE),"0")</f>
        <v>0</v>
      </c>
      <c r="CG243" s="127" t="str">
        <f>IFERROR(VLOOKUP(Table22[[#This Row],[Attending PRU / AP]],'Lookup Values'!$G$1:$H$3,2,FALSE),"0")</f>
        <v>0</v>
      </c>
      <c r="CH243" s="127" t="str">
        <f>IFERROR(VLOOKUP(Table22[[#This Row],[EHE]],'Lookup Values'!$I$1:$J$3,2,FALSE),"0")</f>
        <v>0</v>
      </c>
      <c r="CI243" s="127" t="str">
        <f>IFERROR(VLOOKUP(Table22[[#This Row],[CME]],'Lookup Values'!$K$1:$L$3,2,FALSE),"0")</f>
        <v>0</v>
      </c>
      <c r="CJ243" s="129" t="str">
        <f>IFERROR(VLOOKUP(Table22[[#This Row],[Ethnicity]],'Ethnicity codes'!$H$1:$J$101,3,FALSE),"")</f>
        <v/>
      </c>
      <c r="CK243" s="127" t="str">
        <f>IFERROR(VLOOKUP(Table35[[#This Row],[Ethnicity2]],'Lookup Values'!$M$1:$N$23,2,FALSE),"0")</f>
        <v>0</v>
      </c>
      <c r="CL243" s="127" t="str">
        <f>IFERROR(VLOOKUP(Table35[[#This Row],[Ethnicity2]],'Lookup Values'!$O$1:$P$3,2,FALSE),"0")</f>
        <v>0</v>
      </c>
      <c r="CM243" s="127" t="str">
        <f>IFERROR(VLOOKUP(Table22[[#This Row],[EAL]],'Lookup Values'!$Q$1:$R$3,2,FALSE),"0")</f>
        <v>0</v>
      </c>
      <c r="CN243" s="127" t="str">
        <f>IFERROR(VLOOKUP(Table22[[#This Row],[SEND]],'Lookup Values'!$S$1:$T$6,2,FALSE),"0")</f>
        <v>0</v>
      </c>
      <c r="CO243" s="127" t="str">
        <f>IFERROR(VLOOKUP(Table22[[#This Row],[Pupil Premium]],'Lookup Values'!$U$1:$V$3,2,FALSE),"0")</f>
        <v>0</v>
      </c>
      <c r="CP243" s="127" t="str">
        <f>IFERROR(VLOOKUP(Table22[[#This Row],[LAC / Care Leaver]],'Lookup Values'!$W$1:$X$3,2,FALSE),"0")</f>
        <v>0</v>
      </c>
      <c r="CQ243" s="127" t="str">
        <f>IFERROR(VLOOKUP(Table22[[#This Row],[CP / CIN]],'Lookup Values'!$Y$1:$Z$3,2,FALSE),"0")</f>
        <v>0</v>
      </c>
      <c r="CR243" s="127" t="str">
        <f>IFERROR(VLOOKUP(Table22[[#This Row],[Early Help Referral]],'Lookup Values'!$Y$1:$Z$3,2,FALSE),"0")</f>
        <v>0</v>
      </c>
      <c r="CS243" s="127" t="str">
        <f>IFERROR(VLOOKUP(Table22[[#This Row],[Social Worker]],'Lookup Values'!$Y$1:$Z$3,2,FALSE),"0")</f>
        <v>0</v>
      </c>
      <c r="CT243" s="127" t="str">
        <f>IFERROR(VLOOKUP(Table22[[#This Row],[Exclusion]],'Lookup Values'!$AE$1:$AF$5,2,FALSE),"0")</f>
        <v>0</v>
      </c>
      <c r="CU243" s="127" t="str">
        <f>IFERROR(VLOOKUP(Table22[[#This Row],[Attendance / Absence (&lt;90% PA / &lt;50% SA)]],'Lookup Values'!$AG$1:$AH$4,2,FALSE),"0")</f>
        <v>0</v>
      </c>
      <c r="CV243" s="127" t="str">
        <f>IFERROR(VLOOKUP(Table22[[#This Row],[Multiple School Moves (3+)]],'Lookup Values'!$AI$1:$AJ$3,2,FALSE),"0")</f>
        <v>0</v>
      </c>
      <c r="CW243" s="127" t="str">
        <f>IFERROR(VLOOKUP(Table22[[#This Row],[Pregnancy]],'Lookup Values'!$AK$1:$AL$3,2,FALSE),"0")</f>
        <v>0</v>
      </c>
      <c r="CX243" s="127" t="str">
        <f>IFERROR(VLOOKUP(Table22[[#This Row],[Young Parent]],'Lookup Values'!$AM$1:$AN$3,2,FALSE),"0")</f>
        <v>0</v>
      </c>
      <c r="CY243" s="127" t="str">
        <f>IFERROR(VLOOKUP(Table22[[#This Row],[Young Carer]],'Lookup Values'!$AO$1:$AP$3,2,FALSE),"0")</f>
        <v>0</v>
      </c>
      <c r="CZ243" s="127" t="str">
        <f>IFERROR(VLOOKUP(Table22[[#This Row],[CAMHS Involvement]],'Lookup Values'!$AQ$1:$AR$3,2,FALSE),"0")</f>
        <v>0</v>
      </c>
      <c r="DA243" s="127" t="str">
        <f>IFERROR(VLOOKUP(Table22[[#This Row],[Health Condition]],'Lookup Values'!$AS$1:$AT$3,2,FALSE),"0")</f>
        <v>0</v>
      </c>
      <c r="DB243" s="127" t="str">
        <f>IFERROR(VLOOKUP(Table22[[#This Row],[Substance Misuse ]],'Lookup Values'!$AU$1:$AV$3,2,FALSE),"0")</f>
        <v>0</v>
      </c>
      <c r="DC243" s="127" t="str">
        <f>IFERROR(VLOOKUP(Table22[[#This Row],[YOT supervision]],'Lookup Values'!$AW$1:$AX$3,2,FALSE),"0")</f>
        <v>0</v>
      </c>
      <c r="DD243" s="127" t="str">
        <f>IFERROR(VLOOKUP(Table22[[#This Row],[Previous YOT supervision]],'Lookup Values'!$AY$1:$AZ$3,2,FALSE),"0")</f>
        <v>0</v>
      </c>
      <c r="DE243" s="127" t="str">
        <f>IFERROR(VLOOKUP(Table22[[#This Row],[Custody]],'Lookup Values'!$BA$1:$BB$3,2,FALSE),"0")</f>
        <v>0</v>
      </c>
      <c r="DF243" s="127" t="str">
        <f>IFERROR(VLOOKUP(Table22[[#This Row],[KS2 Eng &amp; Maths Ability Profile HAP/MAP/LAP]],'Lookup Values'!$BC$1:$BD$4,2,FALSE),"0")</f>
        <v>0</v>
      </c>
      <c r="DG243" s="127" t="str">
        <f>IFERROR(VLOOKUP(Table22[[#This Row],[Intended Post 16 Destination]],'Lookup Values'!$BG$1:$BH$12,2,FALSE),"0")</f>
        <v>0</v>
      </c>
      <c r="DH243" s="127" t="str">
        <f>IFERROR(VLOOKUP(Table22[[#This Row],[Application submitted (Y/N or number of applications)]],'Lookup Values'!$BI$1:$BJ$3,2,FALSE),"0")</f>
        <v>0</v>
      </c>
      <c r="DI243" s="127" t="str">
        <f>IFERROR(VLOOKUP(Table22[[#This Row],[Provider Name]],'Lookup Values'!$BK$1:$BL$3,2,FALSE),"0")</f>
        <v>0</v>
      </c>
      <c r="DJ243" s="112"/>
      <c r="DK243" s="127" t="str">
        <f>IFERROR(VLOOKUP(Table22[[#This Row],[Offer received (Y/N)]],'Lookup Values'!$BM$1:$BN$3,2,FALSE),"0")</f>
        <v>0</v>
      </c>
      <c r="DL243" s="127" t="str">
        <f>IFERROR(VLOOKUP(Table22[[#This Row],[Poor Behaviour / Attitude / Motivation]],'Lookup Values'!$BO$1:$BP$4,2,FALSE),"0")</f>
        <v>0</v>
      </c>
      <c r="DM243" s="127" t="str">
        <f>IFERROR(VLOOKUP(Table22[[#This Row],[Other known risk factors (1)]],'Lookup Values'!$BQ$1:$BR$10,2,FALSE),"0")</f>
        <v>0</v>
      </c>
      <c r="DN243" s="128" t="str">
        <f>IFERROR(VLOOKUP(Table22[[#This Row],[Other known risk factors (2)]],'Lookup Values'!$BQ$1:$BR$10,2,FALSE),"0")</f>
        <v>0</v>
      </c>
      <c r="DO243" s="127">
        <f>SUM(Table35[[#This Row],[Gender Score]:[Other known risk factors (2) Score]])</f>
        <v>0</v>
      </c>
      <c r="DP243" s="131" t="str">
        <f>CONCATENATE(Table22[[#This Row],[Generated RONI]],Table22[[#This Row],[School RONI]])</f>
        <v>Very Low</v>
      </c>
      <c r="DQ243" s="106"/>
      <c r="DR243" s="106"/>
      <c r="DS243" s="106"/>
      <c r="DT243" s="106"/>
      <c r="DU243" s="106"/>
      <c r="DV243" s="106"/>
      <c r="DW243" s="106"/>
      <c r="DX243" s="106"/>
      <c r="DY243" s="106"/>
      <c r="DZ243" s="106"/>
      <c r="EA243" s="106"/>
      <c r="EB243" s="106"/>
      <c r="EC243" s="106"/>
      <c r="ED243" s="106"/>
      <c r="EE243" s="106"/>
      <c r="EF243" s="106"/>
      <c r="EG243" s="106"/>
    </row>
    <row r="244" spans="1:137" ht="13" x14ac:dyDescent="0.3">
      <c r="A244" s="118"/>
      <c r="B244" s="126"/>
      <c r="C244" s="119"/>
      <c r="D244" s="119"/>
      <c r="E244" s="119"/>
      <c r="F244" s="119"/>
      <c r="G244" s="119"/>
      <c r="H244" s="120"/>
      <c r="I244" s="101"/>
      <c r="J244" s="121"/>
      <c r="K244" s="101"/>
      <c r="L244" s="101"/>
      <c r="M244" s="121"/>
      <c r="N244" s="120"/>
      <c r="O244" s="121"/>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3"/>
      <c r="AS244" s="123"/>
      <c r="AT244" s="123"/>
      <c r="AU244" s="139" t="str">
        <f>VLOOKUP(Table35[[#This Row],[Risk Rating Score]],'Lookup Values'!$BS$1:$BT$34,2)</f>
        <v>Very Low</v>
      </c>
      <c r="AV244" s="101"/>
      <c r="AW244" s="139" t="str">
        <f>IFERROR(VLOOKUP(Table35[[#This Row],[RONI Match]],'Lookup Values'!$BU$2:$BV$26,2,FALSE),"")</f>
        <v/>
      </c>
      <c r="AX244" s="124"/>
      <c r="AY244" s="101"/>
      <c r="AZ244" s="123"/>
      <c r="BA244" s="119"/>
      <c r="BB244" s="119"/>
      <c r="BC244" s="119"/>
      <c r="BD244" s="119"/>
      <c r="BE244" s="119"/>
      <c r="BF244" s="119"/>
      <c r="BG244" s="119"/>
      <c r="BH244" s="119"/>
      <c r="BI244" s="122"/>
      <c r="BJ244" s="121"/>
      <c r="BK244" s="121"/>
      <c r="BL244" s="122"/>
      <c r="BM244" s="123"/>
      <c r="BN244" s="106"/>
      <c r="BO244" s="106"/>
      <c r="BP244" s="106"/>
      <c r="BQ244" s="106"/>
      <c r="BR244" s="106"/>
      <c r="BS244" s="106"/>
      <c r="BT244" s="106"/>
      <c r="BU244" s="106"/>
      <c r="BV244" s="106"/>
      <c r="BW244" s="106"/>
      <c r="BX244" s="106"/>
      <c r="BY244" s="106"/>
      <c r="BZ244" s="106"/>
      <c r="CA244" s="106"/>
      <c r="CB244" s="106"/>
      <c r="CC244" s="127" t="str">
        <f>IFERROR(VLOOKUP(Table22[[#This Row],[Gender]],'Lookup Values'!$A$1:$B$5,2,FALSE),"0")</f>
        <v>0</v>
      </c>
      <c r="CD244" s="112"/>
      <c r="CE244" s="127" t="str">
        <f>IFERROR(VLOOKUP(Table22[[#This Row],[Year Group]],'Lookup Values'!$C$1:$D$9,2,FALSE),"0")</f>
        <v>0</v>
      </c>
      <c r="CF244" s="127" t="str">
        <f>IFERROR(VLOOKUP(Table22[[#This Row],[School]],'Lookup Values'!$E$1:$E$22,2,FALSE),"0")</f>
        <v>0</v>
      </c>
      <c r="CG244" s="127" t="str">
        <f>IFERROR(VLOOKUP(Table22[[#This Row],[Attending PRU / AP]],'Lookup Values'!$G$1:$H$3,2,FALSE),"0")</f>
        <v>0</v>
      </c>
      <c r="CH244" s="127" t="str">
        <f>IFERROR(VLOOKUP(Table22[[#This Row],[EHE]],'Lookup Values'!$I$1:$J$3,2,FALSE),"0")</f>
        <v>0</v>
      </c>
      <c r="CI244" s="127" t="str">
        <f>IFERROR(VLOOKUP(Table22[[#This Row],[CME]],'Lookup Values'!$K$1:$L$3,2,FALSE),"0")</f>
        <v>0</v>
      </c>
      <c r="CJ244" s="129" t="str">
        <f>IFERROR(VLOOKUP(Table22[[#This Row],[Ethnicity]],'Ethnicity codes'!$H$1:$J$101,3,FALSE),"")</f>
        <v/>
      </c>
      <c r="CK244" s="127" t="str">
        <f>IFERROR(VLOOKUP(Table35[[#This Row],[Ethnicity2]],'Lookup Values'!$M$1:$N$23,2,FALSE),"0")</f>
        <v>0</v>
      </c>
      <c r="CL244" s="127" t="str">
        <f>IFERROR(VLOOKUP(Table35[[#This Row],[Ethnicity2]],'Lookup Values'!$O$1:$P$3,2,FALSE),"0")</f>
        <v>0</v>
      </c>
      <c r="CM244" s="127" t="str">
        <f>IFERROR(VLOOKUP(Table22[[#This Row],[EAL]],'Lookup Values'!$Q$1:$R$3,2,FALSE),"0")</f>
        <v>0</v>
      </c>
      <c r="CN244" s="127" t="str">
        <f>IFERROR(VLOOKUP(Table22[[#This Row],[SEND]],'Lookup Values'!$S$1:$T$6,2,FALSE),"0")</f>
        <v>0</v>
      </c>
      <c r="CO244" s="127" t="str">
        <f>IFERROR(VLOOKUP(Table22[[#This Row],[Pupil Premium]],'Lookup Values'!$U$1:$V$3,2,FALSE),"0")</f>
        <v>0</v>
      </c>
      <c r="CP244" s="127" t="str">
        <f>IFERROR(VLOOKUP(Table22[[#This Row],[LAC / Care Leaver]],'Lookup Values'!$W$1:$X$3,2,FALSE),"0")</f>
        <v>0</v>
      </c>
      <c r="CQ244" s="127" t="str">
        <f>IFERROR(VLOOKUP(Table22[[#This Row],[CP / CIN]],'Lookup Values'!$Y$1:$Z$3,2,FALSE),"0")</f>
        <v>0</v>
      </c>
      <c r="CR244" s="127" t="str">
        <f>IFERROR(VLOOKUP(Table22[[#This Row],[Early Help Referral]],'Lookup Values'!$Y$1:$Z$3,2,FALSE),"0")</f>
        <v>0</v>
      </c>
      <c r="CS244" s="127" t="str">
        <f>IFERROR(VLOOKUP(Table22[[#This Row],[Social Worker]],'Lookup Values'!$Y$1:$Z$3,2,FALSE),"0")</f>
        <v>0</v>
      </c>
      <c r="CT244" s="127" t="str">
        <f>IFERROR(VLOOKUP(Table22[[#This Row],[Exclusion]],'Lookup Values'!$AE$1:$AF$5,2,FALSE),"0")</f>
        <v>0</v>
      </c>
      <c r="CU244" s="127" t="str">
        <f>IFERROR(VLOOKUP(Table22[[#This Row],[Attendance / Absence (&lt;90% PA / &lt;50% SA)]],'Lookup Values'!$AG$1:$AH$4,2,FALSE),"0")</f>
        <v>0</v>
      </c>
      <c r="CV244" s="127" t="str">
        <f>IFERROR(VLOOKUP(Table22[[#This Row],[Multiple School Moves (3+)]],'Lookup Values'!$AI$1:$AJ$3,2,FALSE),"0")</f>
        <v>0</v>
      </c>
      <c r="CW244" s="127" t="str">
        <f>IFERROR(VLOOKUP(Table22[[#This Row],[Pregnancy]],'Lookup Values'!$AK$1:$AL$3,2,FALSE),"0")</f>
        <v>0</v>
      </c>
      <c r="CX244" s="127" t="str">
        <f>IFERROR(VLOOKUP(Table22[[#This Row],[Young Parent]],'Lookup Values'!$AM$1:$AN$3,2,FALSE),"0")</f>
        <v>0</v>
      </c>
      <c r="CY244" s="127" t="str">
        <f>IFERROR(VLOOKUP(Table22[[#This Row],[Young Carer]],'Lookup Values'!$AO$1:$AP$3,2,FALSE),"0")</f>
        <v>0</v>
      </c>
      <c r="CZ244" s="127" t="str">
        <f>IFERROR(VLOOKUP(Table22[[#This Row],[CAMHS Involvement]],'Lookup Values'!$AQ$1:$AR$3,2,FALSE),"0")</f>
        <v>0</v>
      </c>
      <c r="DA244" s="127" t="str">
        <f>IFERROR(VLOOKUP(Table22[[#This Row],[Health Condition]],'Lookup Values'!$AS$1:$AT$3,2,FALSE),"0")</f>
        <v>0</v>
      </c>
      <c r="DB244" s="127" t="str">
        <f>IFERROR(VLOOKUP(Table22[[#This Row],[Substance Misuse ]],'Lookup Values'!$AU$1:$AV$3,2,FALSE),"0")</f>
        <v>0</v>
      </c>
      <c r="DC244" s="127" t="str">
        <f>IFERROR(VLOOKUP(Table22[[#This Row],[YOT supervision]],'Lookup Values'!$AW$1:$AX$3,2,FALSE),"0")</f>
        <v>0</v>
      </c>
      <c r="DD244" s="127" t="str">
        <f>IFERROR(VLOOKUP(Table22[[#This Row],[Previous YOT supervision]],'Lookup Values'!$AY$1:$AZ$3,2,FALSE),"0")</f>
        <v>0</v>
      </c>
      <c r="DE244" s="127" t="str">
        <f>IFERROR(VLOOKUP(Table22[[#This Row],[Custody]],'Lookup Values'!$BA$1:$BB$3,2,FALSE),"0")</f>
        <v>0</v>
      </c>
      <c r="DF244" s="127" t="str">
        <f>IFERROR(VLOOKUP(Table22[[#This Row],[KS2 Eng &amp; Maths Ability Profile HAP/MAP/LAP]],'Lookup Values'!$BC$1:$BD$4,2,FALSE),"0")</f>
        <v>0</v>
      </c>
      <c r="DG244" s="127" t="str">
        <f>IFERROR(VLOOKUP(Table22[[#This Row],[Intended Post 16 Destination]],'Lookup Values'!$BG$1:$BH$12,2,FALSE),"0")</f>
        <v>0</v>
      </c>
      <c r="DH244" s="127" t="str">
        <f>IFERROR(VLOOKUP(Table22[[#This Row],[Application submitted (Y/N or number of applications)]],'Lookup Values'!$BI$1:$BJ$3,2,FALSE),"0")</f>
        <v>0</v>
      </c>
      <c r="DI244" s="127" t="str">
        <f>IFERROR(VLOOKUP(Table22[[#This Row],[Provider Name]],'Lookup Values'!$BK$1:$BL$3,2,FALSE),"0")</f>
        <v>0</v>
      </c>
      <c r="DJ244" s="112"/>
      <c r="DK244" s="127" t="str">
        <f>IFERROR(VLOOKUP(Table22[[#This Row],[Offer received (Y/N)]],'Lookup Values'!$BM$1:$BN$3,2,FALSE),"0")</f>
        <v>0</v>
      </c>
      <c r="DL244" s="127" t="str">
        <f>IFERROR(VLOOKUP(Table22[[#This Row],[Poor Behaviour / Attitude / Motivation]],'Lookup Values'!$BO$1:$BP$4,2,FALSE),"0")</f>
        <v>0</v>
      </c>
      <c r="DM244" s="127" t="str">
        <f>IFERROR(VLOOKUP(Table22[[#This Row],[Other known risk factors (1)]],'Lookup Values'!$BQ$1:$BR$10,2,FALSE),"0")</f>
        <v>0</v>
      </c>
      <c r="DN244" s="128" t="str">
        <f>IFERROR(VLOOKUP(Table22[[#This Row],[Other known risk factors (2)]],'Lookup Values'!$BQ$1:$BR$10,2,FALSE),"0")</f>
        <v>0</v>
      </c>
      <c r="DO244" s="127">
        <f>SUM(Table35[[#This Row],[Gender Score]:[Other known risk factors (2) Score]])</f>
        <v>0</v>
      </c>
      <c r="DP244" s="131" t="str">
        <f>CONCATENATE(Table22[[#This Row],[Generated RONI]],Table22[[#This Row],[School RONI]])</f>
        <v>Very Low</v>
      </c>
      <c r="DQ244" s="106"/>
      <c r="DR244" s="106"/>
      <c r="DS244" s="106"/>
      <c r="DT244" s="106"/>
      <c r="DU244" s="106"/>
      <c r="DV244" s="106"/>
      <c r="DW244" s="106"/>
      <c r="DX244" s="106"/>
      <c r="DY244" s="106"/>
      <c r="DZ244" s="106"/>
      <c r="EA244" s="106"/>
      <c r="EB244" s="106"/>
      <c r="EC244" s="106"/>
      <c r="ED244" s="106"/>
      <c r="EE244" s="106"/>
      <c r="EF244" s="106"/>
      <c r="EG244" s="106"/>
    </row>
    <row r="245" spans="1:137" ht="13" x14ac:dyDescent="0.3">
      <c r="A245" s="118"/>
      <c r="B245" s="126"/>
      <c r="C245" s="119"/>
      <c r="D245" s="119"/>
      <c r="E245" s="119"/>
      <c r="F245" s="119"/>
      <c r="G245" s="119"/>
      <c r="H245" s="120"/>
      <c r="I245" s="101"/>
      <c r="J245" s="121"/>
      <c r="K245" s="101"/>
      <c r="L245" s="101"/>
      <c r="M245" s="121"/>
      <c r="N245" s="120"/>
      <c r="O245" s="121"/>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3"/>
      <c r="AS245" s="123"/>
      <c r="AT245" s="123"/>
      <c r="AU245" s="139" t="str">
        <f>VLOOKUP(Table35[[#This Row],[Risk Rating Score]],'Lookup Values'!$BS$1:$BT$34,2)</f>
        <v>Very Low</v>
      </c>
      <c r="AV245" s="101"/>
      <c r="AW245" s="139" t="str">
        <f>IFERROR(VLOOKUP(Table35[[#This Row],[RONI Match]],'Lookup Values'!$BU$2:$BV$26,2,FALSE),"")</f>
        <v/>
      </c>
      <c r="AX245" s="124"/>
      <c r="AY245" s="101"/>
      <c r="AZ245" s="123"/>
      <c r="BA245" s="119"/>
      <c r="BB245" s="119"/>
      <c r="BC245" s="119"/>
      <c r="BD245" s="119"/>
      <c r="BE245" s="119"/>
      <c r="BF245" s="119"/>
      <c r="BG245" s="119"/>
      <c r="BH245" s="119"/>
      <c r="BI245" s="122"/>
      <c r="BJ245" s="121"/>
      <c r="BK245" s="121"/>
      <c r="BL245" s="122"/>
      <c r="BM245" s="123"/>
      <c r="BN245" s="106"/>
      <c r="BO245" s="106"/>
      <c r="BP245" s="106"/>
      <c r="BQ245" s="106"/>
      <c r="BR245" s="106"/>
      <c r="BS245" s="106"/>
      <c r="BT245" s="106"/>
      <c r="BU245" s="106"/>
      <c r="BV245" s="106"/>
      <c r="BW245" s="106"/>
      <c r="BX245" s="106"/>
      <c r="BY245" s="106"/>
      <c r="BZ245" s="106"/>
      <c r="CA245" s="106"/>
      <c r="CB245" s="106"/>
      <c r="CC245" s="127" t="str">
        <f>IFERROR(VLOOKUP(Table22[[#This Row],[Gender]],'Lookup Values'!$A$1:$B$5,2,FALSE),"0")</f>
        <v>0</v>
      </c>
      <c r="CD245" s="112"/>
      <c r="CE245" s="127" t="str">
        <f>IFERROR(VLOOKUP(Table22[[#This Row],[Year Group]],'Lookup Values'!$C$1:$D$9,2,FALSE),"0")</f>
        <v>0</v>
      </c>
      <c r="CF245" s="127" t="str">
        <f>IFERROR(VLOOKUP(Table22[[#This Row],[School]],'Lookup Values'!$E$1:$E$22,2,FALSE),"0")</f>
        <v>0</v>
      </c>
      <c r="CG245" s="127" t="str">
        <f>IFERROR(VLOOKUP(Table22[[#This Row],[Attending PRU / AP]],'Lookup Values'!$G$1:$H$3,2,FALSE),"0")</f>
        <v>0</v>
      </c>
      <c r="CH245" s="127" t="str">
        <f>IFERROR(VLOOKUP(Table22[[#This Row],[EHE]],'Lookup Values'!$I$1:$J$3,2,FALSE),"0")</f>
        <v>0</v>
      </c>
      <c r="CI245" s="127" t="str">
        <f>IFERROR(VLOOKUP(Table22[[#This Row],[CME]],'Lookup Values'!$K$1:$L$3,2,FALSE),"0")</f>
        <v>0</v>
      </c>
      <c r="CJ245" s="129" t="str">
        <f>IFERROR(VLOOKUP(Table22[[#This Row],[Ethnicity]],'Ethnicity codes'!$H$1:$J$101,3,FALSE),"")</f>
        <v/>
      </c>
      <c r="CK245" s="127" t="str">
        <f>IFERROR(VLOOKUP(Table35[[#This Row],[Ethnicity2]],'Lookup Values'!$M$1:$N$23,2,FALSE),"0")</f>
        <v>0</v>
      </c>
      <c r="CL245" s="127" t="str">
        <f>IFERROR(VLOOKUP(Table35[[#This Row],[Ethnicity2]],'Lookup Values'!$O$1:$P$3,2,FALSE),"0")</f>
        <v>0</v>
      </c>
      <c r="CM245" s="127" t="str">
        <f>IFERROR(VLOOKUP(Table22[[#This Row],[EAL]],'Lookup Values'!$Q$1:$R$3,2,FALSE),"0")</f>
        <v>0</v>
      </c>
      <c r="CN245" s="127" t="str">
        <f>IFERROR(VLOOKUP(Table22[[#This Row],[SEND]],'Lookup Values'!$S$1:$T$6,2,FALSE),"0")</f>
        <v>0</v>
      </c>
      <c r="CO245" s="127" t="str">
        <f>IFERROR(VLOOKUP(Table22[[#This Row],[Pupil Premium]],'Lookup Values'!$U$1:$V$3,2,FALSE),"0")</f>
        <v>0</v>
      </c>
      <c r="CP245" s="127" t="str">
        <f>IFERROR(VLOOKUP(Table22[[#This Row],[LAC / Care Leaver]],'Lookup Values'!$W$1:$X$3,2,FALSE),"0")</f>
        <v>0</v>
      </c>
      <c r="CQ245" s="127" t="str">
        <f>IFERROR(VLOOKUP(Table22[[#This Row],[CP / CIN]],'Lookup Values'!$Y$1:$Z$3,2,FALSE),"0")</f>
        <v>0</v>
      </c>
      <c r="CR245" s="127" t="str">
        <f>IFERROR(VLOOKUP(Table22[[#This Row],[Early Help Referral]],'Lookup Values'!$Y$1:$Z$3,2,FALSE),"0")</f>
        <v>0</v>
      </c>
      <c r="CS245" s="127" t="str">
        <f>IFERROR(VLOOKUP(Table22[[#This Row],[Social Worker]],'Lookup Values'!$Y$1:$Z$3,2,FALSE),"0")</f>
        <v>0</v>
      </c>
      <c r="CT245" s="127" t="str">
        <f>IFERROR(VLOOKUP(Table22[[#This Row],[Exclusion]],'Lookup Values'!$AE$1:$AF$5,2,FALSE),"0")</f>
        <v>0</v>
      </c>
      <c r="CU245" s="127" t="str">
        <f>IFERROR(VLOOKUP(Table22[[#This Row],[Attendance / Absence (&lt;90% PA / &lt;50% SA)]],'Lookup Values'!$AG$1:$AH$4,2,FALSE),"0")</f>
        <v>0</v>
      </c>
      <c r="CV245" s="127" t="str">
        <f>IFERROR(VLOOKUP(Table22[[#This Row],[Multiple School Moves (3+)]],'Lookup Values'!$AI$1:$AJ$3,2,FALSE),"0")</f>
        <v>0</v>
      </c>
      <c r="CW245" s="127" t="str">
        <f>IFERROR(VLOOKUP(Table22[[#This Row],[Pregnancy]],'Lookup Values'!$AK$1:$AL$3,2,FALSE),"0")</f>
        <v>0</v>
      </c>
      <c r="CX245" s="127" t="str">
        <f>IFERROR(VLOOKUP(Table22[[#This Row],[Young Parent]],'Lookup Values'!$AM$1:$AN$3,2,FALSE),"0")</f>
        <v>0</v>
      </c>
      <c r="CY245" s="127" t="str">
        <f>IFERROR(VLOOKUP(Table22[[#This Row],[Young Carer]],'Lookup Values'!$AO$1:$AP$3,2,FALSE),"0")</f>
        <v>0</v>
      </c>
      <c r="CZ245" s="127" t="str">
        <f>IFERROR(VLOOKUP(Table22[[#This Row],[CAMHS Involvement]],'Lookup Values'!$AQ$1:$AR$3,2,FALSE),"0")</f>
        <v>0</v>
      </c>
      <c r="DA245" s="127" t="str">
        <f>IFERROR(VLOOKUP(Table22[[#This Row],[Health Condition]],'Lookup Values'!$AS$1:$AT$3,2,FALSE),"0")</f>
        <v>0</v>
      </c>
      <c r="DB245" s="127" t="str">
        <f>IFERROR(VLOOKUP(Table22[[#This Row],[Substance Misuse ]],'Lookup Values'!$AU$1:$AV$3,2,FALSE),"0")</f>
        <v>0</v>
      </c>
      <c r="DC245" s="127" t="str">
        <f>IFERROR(VLOOKUP(Table22[[#This Row],[YOT supervision]],'Lookup Values'!$AW$1:$AX$3,2,FALSE),"0")</f>
        <v>0</v>
      </c>
      <c r="DD245" s="127" t="str">
        <f>IFERROR(VLOOKUP(Table22[[#This Row],[Previous YOT supervision]],'Lookup Values'!$AY$1:$AZ$3,2,FALSE),"0")</f>
        <v>0</v>
      </c>
      <c r="DE245" s="127" t="str">
        <f>IFERROR(VLOOKUP(Table22[[#This Row],[Custody]],'Lookup Values'!$BA$1:$BB$3,2,FALSE),"0")</f>
        <v>0</v>
      </c>
      <c r="DF245" s="127" t="str">
        <f>IFERROR(VLOOKUP(Table22[[#This Row],[KS2 Eng &amp; Maths Ability Profile HAP/MAP/LAP]],'Lookup Values'!$BC$1:$BD$4,2,FALSE),"0")</f>
        <v>0</v>
      </c>
      <c r="DG245" s="127" t="str">
        <f>IFERROR(VLOOKUP(Table22[[#This Row],[Intended Post 16 Destination]],'Lookup Values'!$BG$1:$BH$12,2,FALSE),"0")</f>
        <v>0</v>
      </c>
      <c r="DH245" s="127" t="str">
        <f>IFERROR(VLOOKUP(Table22[[#This Row],[Application submitted (Y/N or number of applications)]],'Lookup Values'!$BI$1:$BJ$3,2,FALSE),"0")</f>
        <v>0</v>
      </c>
      <c r="DI245" s="127" t="str">
        <f>IFERROR(VLOOKUP(Table22[[#This Row],[Provider Name]],'Lookup Values'!$BK$1:$BL$3,2,FALSE),"0")</f>
        <v>0</v>
      </c>
      <c r="DJ245" s="112"/>
      <c r="DK245" s="127" t="str">
        <f>IFERROR(VLOOKUP(Table22[[#This Row],[Offer received (Y/N)]],'Lookup Values'!$BM$1:$BN$3,2,FALSE),"0")</f>
        <v>0</v>
      </c>
      <c r="DL245" s="127" t="str">
        <f>IFERROR(VLOOKUP(Table22[[#This Row],[Poor Behaviour / Attitude / Motivation]],'Lookup Values'!$BO$1:$BP$4,2,FALSE),"0")</f>
        <v>0</v>
      </c>
      <c r="DM245" s="127" t="str">
        <f>IFERROR(VLOOKUP(Table22[[#This Row],[Other known risk factors (1)]],'Lookup Values'!$BQ$1:$BR$10,2,FALSE),"0")</f>
        <v>0</v>
      </c>
      <c r="DN245" s="128" t="str">
        <f>IFERROR(VLOOKUP(Table22[[#This Row],[Other known risk factors (2)]],'Lookup Values'!$BQ$1:$BR$10,2,FALSE),"0")</f>
        <v>0</v>
      </c>
      <c r="DO245" s="127">
        <f>SUM(Table35[[#This Row],[Gender Score]:[Other known risk factors (2) Score]])</f>
        <v>0</v>
      </c>
      <c r="DP245" s="131" t="str">
        <f>CONCATENATE(Table22[[#This Row],[Generated RONI]],Table22[[#This Row],[School RONI]])</f>
        <v>Very Low</v>
      </c>
      <c r="DQ245" s="106"/>
      <c r="DR245" s="106"/>
      <c r="DS245" s="106"/>
      <c r="DT245" s="106"/>
      <c r="DU245" s="106"/>
      <c r="DV245" s="106"/>
      <c r="DW245" s="106"/>
      <c r="DX245" s="106"/>
      <c r="DY245" s="106"/>
      <c r="DZ245" s="106"/>
      <c r="EA245" s="106"/>
      <c r="EB245" s="106"/>
      <c r="EC245" s="106"/>
      <c r="ED245" s="106"/>
      <c r="EE245" s="106"/>
      <c r="EF245" s="106"/>
      <c r="EG245" s="106"/>
    </row>
    <row r="246" spans="1:137" ht="13" x14ac:dyDescent="0.3">
      <c r="A246" s="118"/>
      <c r="B246" s="126"/>
      <c r="C246" s="119"/>
      <c r="D246" s="119"/>
      <c r="E246" s="119"/>
      <c r="F246" s="119"/>
      <c r="G246" s="119"/>
      <c r="H246" s="120"/>
      <c r="I246" s="101"/>
      <c r="J246" s="121"/>
      <c r="K246" s="101"/>
      <c r="L246" s="101"/>
      <c r="M246" s="121"/>
      <c r="N246" s="120"/>
      <c r="O246" s="121"/>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3"/>
      <c r="AS246" s="123"/>
      <c r="AT246" s="123"/>
      <c r="AU246" s="139" t="str">
        <f>VLOOKUP(Table35[[#This Row],[Risk Rating Score]],'Lookup Values'!$BS$1:$BT$34,2)</f>
        <v>Very Low</v>
      </c>
      <c r="AV246" s="101"/>
      <c r="AW246" s="139" t="str">
        <f>IFERROR(VLOOKUP(Table35[[#This Row],[RONI Match]],'Lookup Values'!$BU$2:$BV$26,2,FALSE),"")</f>
        <v/>
      </c>
      <c r="AX246" s="124"/>
      <c r="AY246" s="101"/>
      <c r="AZ246" s="123"/>
      <c r="BA246" s="119"/>
      <c r="BB246" s="119"/>
      <c r="BC246" s="119"/>
      <c r="BD246" s="119"/>
      <c r="BE246" s="119"/>
      <c r="BF246" s="119"/>
      <c r="BG246" s="119"/>
      <c r="BH246" s="119"/>
      <c r="BI246" s="122"/>
      <c r="BJ246" s="121"/>
      <c r="BK246" s="121"/>
      <c r="BL246" s="122"/>
      <c r="BM246" s="123"/>
      <c r="BN246" s="106"/>
      <c r="BO246" s="106"/>
      <c r="BP246" s="106"/>
      <c r="BQ246" s="106"/>
      <c r="BR246" s="106"/>
      <c r="BS246" s="106"/>
      <c r="BT246" s="106"/>
      <c r="BU246" s="106"/>
      <c r="BV246" s="106"/>
      <c r="BW246" s="106"/>
      <c r="BX246" s="106"/>
      <c r="BY246" s="106"/>
      <c r="BZ246" s="106"/>
      <c r="CA246" s="106"/>
      <c r="CB246" s="106"/>
      <c r="CC246" s="127" t="str">
        <f>IFERROR(VLOOKUP(Table22[[#This Row],[Gender]],'Lookup Values'!$A$1:$B$5,2,FALSE),"0")</f>
        <v>0</v>
      </c>
      <c r="CD246" s="112"/>
      <c r="CE246" s="127" t="str">
        <f>IFERROR(VLOOKUP(Table22[[#This Row],[Year Group]],'Lookup Values'!$C$1:$D$9,2,FALSE),"0")</f>
        <v>0</v>
      </c>
      <c r="CF246" s="127" t="str">
        <f>IFERROR(VLOOKUP(Table22[[#This Row],[School]],'Lookup Values'!$E$1:$E$22,2,FALSE),"0")</f>
        <v>0</v>
      </c>
      <c r="CG246" s="127" t="str">
        <f>IFERROR(VLOOKUP(Table22[[#This Row],[Attending PRU / AP]],'Lookup Values'!$G$1:$H$3,2,FALSE),"0")</f>
        <v>0</v>
      </c>
      <c r="CH246" s="127" t="str">
        <f>IFERROR(VLOOKUP(Table22[[#This Row],[EHE]],'Lookup Values'!$I$1:$J$3,2,FALSE),"0")</f>
        <v>0</v>
      </c>
      <c r="CI246" s="127" t="str">
        <f>IFERROR(VLOOKUP(Table22[[#This Row],[CME]],'Lookup Values'!$K$1:$L$3,2,FALSE),"0")</f>
        <v>0</v>
      </c>
      <c r="CJ246" s="129" t="str">
        <f>IFERROR(VLOOKUP(Table22[[#This Row],[Ethnicity]],'Ethnicity codes'!$H$1:$J$101,3,FALSE),"")</f>
        <v/>
      </c>
      <c r="CK246" s="127" t="str">
        <f>IFERROR(VLOOKUP(Table35[[#This Row],[Ethnicity2]],'Lookup Values'!$M$1:$N$23,2,FALSE),"0")</f>
        <v>0</v>
      </c>
      <c r="CL246" s="127" t="str">
        <f>IFERROR(VLOOKUP(Table35[[#This Row],[Ethnicity2]],'Lookup Values'!$O$1:$P$3,2,FALSE),"0")</f>
        <v>0</v>
      </c>
      <c r="CM246" s="127" t="str">
        <f>IFERROR(VLOOKUP(Table22[[#This Row],[EAL]],'Lookup Values'!$Q$1:$R$3,2,FALSE),"0")</f>
        <v>0</v>
      </c>
      <c r="CN246" s="127" t="str">
        <f>IFERROR(VLOOKUP(Table22[[#This Row],[SEND]],'Lookup Values'!$S$1:$T$6,2,FALSE),"0")</f>
        <v>0</v>
      </c>
      <c r="CO246" s="127" t="str">
        <f>IFERROR(VLOOKUP(Table22[[#This Row],[Pupil Premium]],'Lookup Values'!$U$1:$V$3,2,FALSE),"0")</f>
        <v>0</v>
      </c>
      <c r="CP246" s="127" t="str">
        <f>IFERROR(VLOOKUP(Table22[[#This Row],[LAC / Care Leaver]],'Lookup Values'!$W$1:$X$3,2,FALSE),"0")</f>
        <v>0</v>
      </c>
      <c r="CQ246" s="127" t="str">
        <f>IFERROR(VLOOKUP(Table22[[#This Row],[CP / CIN]],'Lookup Values'!$Y$1:$Z$3,2,FALSE),"0")</f>
        <v>0</v>
      </c>
      <c r="CR246" s="127" t="str">
        <f>IFERROR(VLOOKUP(Table22[[#This Row],[Early Help Referral]],'Lookup Values'!$Y$1:$Z$3,2,FALSE),"0")</f>
        <v>0</v>
      </c>
      <c r="CS246" s="127" t="str">
        <f>IFERROR(VLOOKUP(Table22[[#This Row],[Social Worker]],'Lookup Values'!$Y$1:$Z$3,2,FALSE),"0")</f>
        <v>0</v>
      </c>
      <c r="CT246" s="127" t="str">
        <f>IFERROR(VLOOKUP(Table22[[#This Row],[Exclusion]],'Lookup Values'!$AE$1:$AF$5,2,FALSE),"0")</f>
        <v>0</v>
      </c>
      <c r="CU246" s="127" t="str">
        <f>IFERROR(VLOOKUP(Table22[[#This Row],[Attendance / Absence (&lt;90% PA / &lt;50% SA)]],'Lookup Values'!$AG$1:$AH$4,2,FALSE),"0")</f>
        <v>0</v>
      </c>
      <c r="CV246" s="127" t="str">
        <f>IFERROR(VLOOKUP(Table22[[#This Row],[Multiple School Moves (3+)]],'Lookup Values'!$AI$1:$AJ$3,2,FALSE),"0")</f>
        <v>0</v>
      </c>
      <c r="CW246" s="127" t="str">
        <f>IFERROR(VLOOKUP(Table22[[#This Row],[Pregnancy]],'Lookup Values'!$AK$1:$AL$3,2,FALSE),"0")</f>
        <v>0</v>
      </c>
      <c r="CX246" s="127" t="str">
        <f>IFERROR(VLOOKUP(Table22[[#This Row],[Young Parent]],'Lookup Values'!$AM$1:$AN$3,2,FALSE),"0")</f>
        <v>0</v>
      </c>
      <c r="CY246" s="127" t="str">
        <f>IFERROR(VLOOKUP(Table22[[#This Row],[Young Carer]],'Lookup Values'!$AO$1:$AP$3,2,FALSE),"0")</f>
        <v>0</v>
      </c>
      <c r="CZ246" s="127" t="str">
        <f>IFERROR(VLOOKUP(Table22[[#This Row],[CAMHS Involvement]],'Lookup Values'!$AQ$1:$AR$3,2,FALSE),"0")</f>
        <v>0</v>
      </c>
      <c r="DA246" s="127" t="str">
        <f>IFERROR(VLOOKUP(Table22[[#This Row],[Health Condition]],'Lookup Values'!$AS$1:$AT$3,2,FALSE),"0")</f>
        <v>0</v>
      </c>
      <c r="DB246" s="127" t="str">
        <f>IFERROR(VLOOKUP(Table22[[#This Row],[Substance Misuse ]],'Lookup Values'!$AU$1:$AV$3,2,FALSE),"0")</f>
        <v>0</v>
      </c>
      <c r="DC246" s="127" t="str">
        <f>IFERROR(VLOOKUP(Table22[[#This Row],[YOT supervision]],'Lookup Values'!$AW$1:$AX$3,2,FALSE),"0")</f>
        <v>0</v>
      </c>
      <c r="DD246" s="127" t="str">
        <f>IFERROR(VLOOKUP(Table22[[#This Row],[Previous YOT supervision]],'Lookup Values'!$AY$1:$AZ$3,2,FALSE),"0")</f>
        <v>0</v>
      </c>
      <c r="DE246" s="127" t="str">
        <f>IFERROR(VLOOKUP(Table22[[#This Row],[Custody]],'Lookup Values'!$BA$1:$BB$3,2,FALSE),"0")</f>
        <v>0</v>
      </c>
      <c r="DF246" s="127" t="str">
        <f>IFERROR(VLOOKUP(Table22[[#This Row],[KS2 Eng &amp; Maths Ability Profile HAP/MAP/LAP]],'Lookup Values'!$BC$1:$BD$4,2,FALSE),"0")</f>
        <v>0</v>
      </c>
      <c r="DG246" s="127" t="str">
        <f>IFERROR(VLOOKUP(Table22[[#This Row],[Intended Post 16 Destination]],'Lookup Values'!$BG$1:$BH$12,2,FALSE),"0")</f>
        <v>0</v>
      </c>
      <c r="DH246" s="127" t="str">
        <f>IFERROR(VLOOKUP(Table22[[#This Row],[Application submitted (Y/N or number of applications)]],'Lookup Values'!$BI$1:$BJ$3,2,FALSE),"0")</f>
        <v>0</v>
      </c>
      <c r="DI246" s="127" t="str">
        <f>IFERROR(VLOOKUP(Table22[[#This Row],[Provider Name]],'Lookup Values'!$BK$1:$BL$3,2,FALSE),"0")</f>
        <v>0</v>
      </c>
      <c r="DJ246" s="112"/>
      <c r="DK246" s="127" t="str">
        <f>IFERROR(VLOOKUP(Table22[[#This Row],[Offer received (Y/N)]],'Lookup Values'!$BM$1:$BN$3,2,FALSE),"0")</f>
        <v>0</v>
      </c>
      <c r="DL246" s="127" t="str">
        <f>IFERROR(VLOOKUP(Table22[[#This Row],[Poor Behaviour / Attitude / Motivation]],'Lookup Values'!$BO$1:$BP$4,2,FALSE),"0")</f>
        <v>0</v>
      </c>
      <c r="DM246" s="127" t="str">
        <f>IFERROR(VLOOKUP(Table22[[#This Row],[Other known risk factors (1)]],'Lookup Values'!$BQ$1:$BR$10,2,FALSE),"0")</f>
        <v>0</v>
      </c>
      <c r="DN246" s="128" t="str">
        <f>IFERROR(VLOOKUP(Table22[[#This Row],[Other known risk factors (2)]],'Lookup Values'!$BQ$1:$BR$10,2,FALSE),"0")</f>
        <v>0</v>
      </c>
      <c r="DO246" s="127">
        <f>SUM(Table35[[#This Row],[Gender Score]:[Other known risk factors (2) Score]])</f>
        <v>0</v>
      </c>
      <c r="DP246" s="131" t="str">
        <f>CONCATENATE(Table22[[#This Row],[Generated RONI]],Table22[[#This Row],[School RONI]])</f>
        <v>Very Low</v>
      </c>
      <c r="DQ246" s="106"/>
      <c r="DR246" s="106"/>
      <c r="DS246" s="106"/>
      <c r="DT246" s="106"/>
      <c r="DU246" s="106"/>
      <c r="DV246" s="106"/>
      <c r="DW246" s="106"/>
      <c r="DX246" s="106"/>
      <c r="DY246" s="106"/>
      <c r="DZ246" s="106"/>
      <c r="EA246" s="106"/>
      <c r="EB246" s="106"/>
      <c r="EC246" s="106"/>
      <c r="ED246" s="106"/>
      <c r="EE246" s="106"/>
      <c r="EF246" s="106"/>
      <c r="EG246" s="106"/>
    </row>
    <row r="247" spans="1:137" ht="13" x14ac:dyDescent="0.3">
      <c r="A247" s="118"/>
      <c r="B247" s="126"/>
      <c r="C247" s="119"/>
      <c r="D247" s="119"/>
      <c r="E247" s="119"/>
      <c r="F247" s="119"/>
      <c r="G247" s="119"/>
      <c r="H247" s="120"/>
      <c r="I247" s="101"/>
      <c r="J247" s="121"/>
      <c r="K247" s="101"/>
      <c r="L247" s="101"/>
      <c r="M247" s="121"/>
      <c r="N247" s="120"/>
      <c r="O247" s="121"/>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3"/>
      <c r="AS247" s="123"/>
      <c r="AT247" s="123"/>
      <c r="AU247" s="139" t="str">
        <f>VLOOKUP(Table35[[#This Row],[Risk Rating Score]],'Lookup Values'!$BS$1:$BT$34,2)</f>
        <v>Very Low</v>
      </c>
      <c r="AV247" s="101"/>
      <c r="AW247" s="139" t="str">
        <f>IFERROR(VLOOKUP(Table35[[#This Row],[RONI Match]],'Lookup Values'!$BU$2:$BV$26,2,FALSE),"")</f>
        <v/>
      </c>
      <c r="AX247" s="124"/>
      <c r="AY247" s="101"/>
      <c r="AZ247" s="123"/>
      <c r="BA247" s="119"/>
      <c r="BB247" s="119"/>
      <c r="BC247" s="119"/>
      <c r="BD247" s="119"/>
      <c r="BE247" s="119"/>
      <c r="BF247" s="119"/>
      <c r="BG247" s="119"/>
      <c r="BH247" s="119"/>
      <c r="BI247" s="122"/>
      <c r="BJ247" s="121"/>
      <c r="BK247" s="121"/>
      <c r="BL247" s="122"/>
      <c r="BM247" s="123"/>
      <c r="BN247" s="106"/>
      <c r="BO247" s="106"/>
      <c r="BP247" s="106"/>
      <c r="BQ247" s="106"/>
      <c r="BR247" s="106"/>
      <c r="BS247" s="106"/>
      <c r="BT247" s="106"/>
      <c r="BU247" s="106"/>
      <c r="BV247" s="106"/>
      <c r="BW247" s="106"/>
      <c r="BX247" s="106"/>
      <c r="BY247" s="106"/>
      <c r="BZ247" s="106"/>
      <c r="CA247" s="106"/>
      <c r="CB247" s="106"/>
      <c r="CC247" s="127" t="str">
        <f>IFERROR(VLOOKUP(Table22[[#This Row],[Gender]],'Lookup Values'!$A$1:$B$5,2,FALSE),"0")</f>
        <v>0</v>
      </c>
      <c r="CD247" s="112"/>
      <c r="CE247" s="127" t="str">
        <f>IFERROR(VLOOKUP(Table22[[#This Row],[Year Group]],'Lookup Values'!$C$1:$D$9,2,FALSE),"0")</f>
        <v>0</v>
      </c>
      <c r="CF247" s="127" t="str">
        <f>IFERROR(VLOOKUP(Table22[[#This Row],[School]],'Lookup Values'!$E$1:$E$22,2,FALSE),"0")</f>
        <v>0</v>
      </c>
      <c r="CG247" s="127" t="str">
        <f>IFERROR(VLOOKUP(Table22[[#This Row],[Attending PRU / AP]],'Lookup Values'!$G$1:$H$3,2,FALSE),"0")</f>
        <v>0</v>
      </c>
      <c r="CH247" s="127" t="str">
        <f>IFERROR(VLOOKUP(Table22[[#This Row],[EHE]],'Lookup Values'!$I$1:$J$3,2,FALSE),"0")</f>
        <v>0</v>
      </c>
      <c r="CI247" s="127" t="str">
        <f>IFERROR(VLOOKUP(Table22[[#This Row],[CME]],'Lookup Values'!$K$1:$L$3,2,FALSE),"0")</f>
        <v>0</v>
      </c>
      <c r="CJ247" s="129" t="str">
        <f>IFERROR(VLOOKUP(Table22[[#This Row],[Ethnicity]],'Ethnicity codes'!$H$1:$J$101,3,FALSE),"")</f>
        <v/>
      </c>
      <c r="CK247" s="127" t="str">
        <f>IFERROR(VLOOKUP(Table35[[#This Row],[Ethnicity2]],'Lookup Values'!$M$1:$N$23,2,FALSE),"0")</f>
        <v>0</v>
      </c>
      <c r="CL247" s="127" t="str">
        <f>IFERROR(VLOOKUP(Table35[[#This Row],[Ethnicity2]],'Lookup Values'!$O$1:$P$3,2,FALSE),"0")</f>
        <v>0</v>
      </c>
      <c r="CM247" s="127" t="str">
        <f>IFERROR(VLOOKUP(Table22[[#This Row],[EAL]],'Lookup Values'!$Q$1:$R$3,2,FALSE),"0")</f>
        <v>0</v>
      </c>
      <c r="CN247" s="127" t="str">
        <f>IFERROR(VLOOKUP(Table22[[#This Row],[SEND]],'Lookup Values'!$S$1:$T$6,2,FALSE),"0")</f>
        <v>0</v>
      </c>
      <c r="CO247" s="127" t="str">
        <f>IFERROR(VLOOKUP(Table22[[#This Row],[Pupil Premium]],'Lookup Values'!$U$1:$V$3,2,FALSE),"0")</f>
        <v>0</v>
      </c>
      <c r="CP247" s="127" t="str">
        <f>IFERROR(VLOOKUP(Table22[[#This Row],[LAC / Care Leaver]],'Lookup Values'!$W$1:$X$3,2,FALSE),"0")</f>
        <v>0</v>
      </c>
      <c r="CQ247" s="127" t="str">
        <f>IFERROR(VLOOKUP(Table22[[#This Row],[CP / CIN]],'Lookup Values'!$Y$1:$Z$3,2,FALSE),"0")</f>
        <v>0</v>
      </c>
      <c r="CR247" s="127" t="str">
        <f>IFERROR(VLOOKUP(Table22[[#This Row],[Early Help Referral]],'Lookup Values'!$Y$1:$Z$3,2,FALSE),"0")</f>
        <v>0</v>
      </c>
      <c r="CS247" s="127" t="str">
        <f>IFERROR(VLOOKUP(Table22[[#This Row],[Social Worker]],'Lookup Values'!$Y$1:$Z$3,2,FALSE),"0")</f>
        <v>0</v>
      </c>
      <c r="CT247" s="127" t="str">
        <f>IFERROR(VLOOKUP(Table22[[#This Row],[Exclusion]],'Lookup Values'!$AE$1:$AF$5,2,FALSE),"0")</f>
        <v>0</v>
      </c>
      <c r="CU247" s="127" t="str">
        <f>IFERROR(VLOOKUP(Table22[[#This Row],[Attendance / Absence (&lt;90% PA / &lt;50% SA)]],'Lookup Values'!$AG$1:$AH$4,2,FALSE),"0")</f>
        <v>0</v>
      </c>
      <c r="CV247" s="127" t="str">
        <f>IFERROR(VLOOKUP(Table22[[#This Row],[Multiple School Moves (3+)]],'Lookup Values'!$AI$1:$AJ$3,2,FALSE),"0")</f>
        <v>0</v>
      </c>
      <c r="CW247" s="127" t="str">
        <f>IFERROR(VLOOKUP(Table22[[#This Row],[Pregnancy]],'Lookup Values'!$AK$1:$AL$3,2,FALSE),"0")</f>
        <v>0</v>
      </c>
      <c r="CX247" s="127" t="str">
        <f>IFERROR(VLOOKUP(Table22[[#This Row],[Young Parent]],'Lookup Values'!$AM$1:$AN$3,2,FALSE),"0")</f>
        <v>0</v>
      </c>
      <c r="CY247" s="127" t="str">
        <f>IFERROR(VLOOKUP(Table22[[#This Row],[Young Carer]],'Lookup Values'!$AO$1:$AP$3,2,FALSE),"0")</f>
        <v>0</v>
      </c>
      <c r="CZ247" s="127" t="str">
        <f>IFERROR(VLOOKUP(Table22[[#This Row],[CAMHS Involvement]],'Lookup Values'!$AQ$1:$AR$3,2,FALSE),"0")</f>
        <v>0</v>
      </c>
      <c r="DA247" s="127" t="str">
        <f>IFERROR(VLOOKUP(Table22[[#This Row],[Health Condition]],'Lookup Values'!$AS$1:$AT$3,2,FALSE),"0")</f>
        <v>0</v>
      </c>
      <c r="DB247" s="127" t="str">
        <f>IFERROR(VLOOKUP(Table22[[#This Row],[Substance Misuse ]],'Lookup Values'!$AU$1:$AV$3,2,FALSE),"0")</f>
        <v>0</v>
      </c>
      <c r="DC247" s="127" t="str">
        <f>IFERROR(VLOOKUP(Table22[[#This Row],[YOT supervision]],'Lookup Values'!$AW$1:$AX$3,2,FALSE),"0")</f>
        <v>0</v>
      </c>
      <c r="DD247" s="127" t="str">
        <f>IFERROR(VLOOKUP(Table22[[#This Row],[Previous YOT supervision]],'Lookup Values'!$AY$1:$AZ$3,2,FALSE),"0")</f>
        <v>0</v>
      </c>
      <c r="DE247" s="127" t="str">
        <f>IFERROR(VLOOKUP(Table22[[#This Row],[Custody]],'Lookup Values'!$BA$1:$BB$3,2,FALSE),"0")</f>
        <v>0</v>
      </c>
      <c r="DF247" s="127" t="str">
        <f>IFERROR(VLOOKUP(Table22[[#This Row],[KS2 Eng &amp; Maths Ability Profile HAP/MAP/LAP]],'Lookup Values'!$BC$1:$BD$4,2,FALSE),"0")</f>
        <v>0</v>
      </c>
      <c r="DG247" s="127" t="str">
        <f>IFERROR(VLOOKUP(Table22[[#This Row],[Intended Post 16 Destination]],'Lookup Values'!$BG$1:$BH$12,2,FALSE),"0")</f>
        <v>0</v>
      </c>
      <c r="DH247" s="127" t="str">
        <f>IFERROR(VLOOKUP(Table22[[#This Row],[Application submitted (Y/N or number of applications)]],'Lookup Values'!$BI$1:$BJ$3,2,FALSE),"0")</f>
        <v>0</v>
      </c>
      <c r="DI247" s="127" t="str">
        <f>IFERROR(VLOOKUP(Table22[[#This Row],[Provider Name]],'Lookup Values'!$BK$1:$BL$3,2,FALSE),"0")</f>
        <v>0</v>
      </c>
      <c r="DJ247" s="112"/>
      <c r="DK247" s="127" t="str">
        <f>IFERROR(VLOOKUP(Table22[[#This Row],[Offer received (Y/N)]],'Lookup Values'!$BM$1:$BN$3,2,FALSE),"0")</f>
        <v>0</v>
      </c>
      <c r="DL247" s="127" t="str">
        <f>IFERROR(VLOOKUP(Table22[[#This Row],[Poor Behaviour / Attitude / Motivation]],'Lookup Values'!$BO$1:$BP$4,2,FALSE),"0")</f>
        <v>0</v>
      </c>
      <c r="DM247" s="127" t="str">
        <f>IFERROR(VLOOKUP(Table22[[#This Row],[Other known risk factors (1)]],'Lookup Values'!$BQ$1:$BR$10,2,FALSE),"0")</f>
        <v>0</v>
      </c>
      <c r="DN247" s="128" t="str">
        <f>IFERROR(VLOOKUP(Table22[[#This Row],[Other known risk factors (2)]],'Lookup Values'!$BQ$1:$BR$10,2,FALSE),"0")</f>
        <v>0</v>
      </c>
      <c r="DO247" s="127">
        <f>SUM(Table35[[#This Row],[Gender Score]:[Other known risk factors (2) Score]])</f>
        <v>0</v>
      </c>
      <c r="DP247" s="131" t="str">
        <f>CONCATENATE(Table22[[#This Row],[Generated RONI]],Table22[[#This Row],[School RONI]])</f>
        <v>Very Low</v>
      </c>
      <c r="DQ247" s="106"/>
      <c r="DR247" s="106"/>
      <c r="DS247" s="106"/>
      <c r="DT247" s="106"/>
      <c r="DU247" s="106"/>
      <c r="DV247" s="106"/>
      <c r="DW247" s="106"/>
      <c r="DX247" s="106"/>
      <c r="DY247" s="106"/>
      <c r="DZ247" s="106"/>
      <c r="EA247" s="106"/>
      <c r="EB247" s="106"/>
      <c r="EC247" s="106"/>
      <c r="ED247" s="106"/>
      <c r="EE247" s="106"/>
      <c r="EF247" s="106"/>
      <c r="EG247" s="106"/>
    </row>
    <row r="248" spans="1:137" ht="13" x14ac:dyDescent="0.3">
      <c r="A248" s="118"/>
      <c r="B248" s="126"/>
      <c r="C248" s="119"/>
      <c r="D248" s="119"/>
      <c r="E248" s="119"/>
      <c r="F248" s="119"/>
      <c r="G248" s="119"/>
      <c r="H248" s="120"/>
      <c r="I248" s="101"/>
      <c r="J248" s="121"/>
      <c r="K248" s="101"/>
      <c r="L248" s="101"/>
      <c r="M248" s="121"/>
      <c r="N248" s="120"/>
      <c r="O248" s="121"/>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3"/>
      <c r="AS248" s="123"/>
      <c r="AT248" s="123"/>
      <c r="AU248" s="139" t="str">
        <f>VLOOKUP(Table35[[#This Row],[Risk Rating Score]],'Lookup Values'!$BS$1:$BT$34,2)</f>
        <v>Very Low</v>
      </c>
      <c r="AV248" s="101"/>
      <c r="AW248" s="139" t="str">
        <f>IFERROR(VLOOKUP(Table35[[#This Row],[RONI Match]],'Lookup Values'!$BU$2:$BV$26,2,FALSE),"")</f>
        <v/>
      </c>
      <c r="AX248" s="124"/>
      <c r="AY248" s="101"/>
      <c r="AZ248" s="123"/>
      <c r="BA248" s="119"/>
      <c r="BB248" s="119"/>
      <c r="BC248" s="119"/>
      <c r="BD248" s="119"/>
      <c r="BE248" s="119"/>
      <c r="BF248" s="119"/>
      <c r="BG248" s="119"/>
      <c r="BH248" s="119"/>
      <c r="BI248" s="122"/>
      <c r="BJ248" s="121"/>
      <c r="BK248" s="121"/>
      <c r="BL248" s="122"/>
      <c r="BM248" s="123"/>
      <c r="BN248" s="106"/>
      <c r="BO248" s="106"/>
      <c r="BP248" s="106"/>
      <c r="BQ248" s="106"/>
      <c r="BR248" s="106"/>
      <c r="BS248" s="106"/>
      <c r="BT248" s="106"/>
      <c r="BU248" s="106"/>
      <c r="BV248" s="106"/>
      <c r="BW248" s="106"/>
      <c r="BX248" s="106"/>
      <c r="BY248" s="106"/>
      <c r="BZ248" s="106"/>
      <c r="CA248" s="106"/>
      <c r="CB248" s="106"/>
      <c r="CC248" s="127" t="str">
        <f>IFERROR(VLOOKUP(Table22[[#This Row],[Gender]],'Lookup Values'!$A$1:$B$5,2,FALSE),"0")</f>
        <v>0</v>
      </c>
      <c r="CD248" s="112"/>
      <c r="CE248" s="127" t="str">
        <f>IFERROR(VLOOKUP(Table22[[#This Row],[Year Group]],'Lookup Values'!$C$1:$D$9,2,FALSE),"0")</f>
        <v>0</v>
      </c>
      <c r="CF248" s="127" t="str">
        <f>IFERROR(VLOOKUP(Table22[[#This Row],[School]],'Lookup Values'!$E$1:$E$22,2,FALSE),"0")</f>
        <v>0</v>
      </c>
      <c r="CG248" s="127" t="str">
        <f>IFERROR(VLOOKUP(Table22[[#This Row],[Attending PRU / AP]],'Lookup Values'!$G$1:$H$3,2,FALSE),"0")</f>
        <v>0</v>
      </c>
      <c r="CH248" s="127" t="str">
        <f>IFERROR(VLOOKUP(Table22[[#This Row],[EHE]],'Lookup Values'!$I$1:$J$3,2,FALSE),"0")</f>
        <v>0</v>
      </c>
      <c r="CI248" s="127" t="str">
        <f>IFERROR(VLOOKUP(Table22[[#This Row],[CME]],'Lookup Values'!$K$1:$L$3,2,FALSE),"0")</f>
        <v>0</v>
      </c>
      <c r="CJ248" s="129" t="str">
        <f>IFERROR(VLOOKUP(Table22[[#This Row],[Ethnicity]],'Ethnicity codes'!$H$1:$J$101,3,FALSE),"")</f>
        <v/>
      </c>
      <c r="CK248" s="127" t="str">
        <f>IFERROR(VLOOKUP(Table35[[#This Row],[Ethnicity2]],'Lookup Values'!$M$1:$N$23,2,FALSE),"0")</f>
        <v>0</v>
      </c>
      <c r="CL248" s="127" t="str">
        <f>IFERROR(VLOOKUP(Table35[[#This Row],[Ethnicity2]],'Lookup Values'!$O$1:$P$3,2,FALSE),"0")</f>
        <v>0</v>
      </c>
      <c r="CM248" s="127" t="str">
        <f>IFERROR(VLOOKUP(Table22[[#This Row],[EAL]],'Lookup Values'!$Q$1:$R$3,2,FALSE),"0")</f>
        <v>0</v>
      </c>
      <c r="CN248" s="127" t="str">
        <f>IFERROR(VLOOKUP(Table22[[#This Row],[SEND]],'Lookup Values'!$S$1:$T$6,2,FALSE),"0")</f>
        <v>0</v>
      </c>
      <c r="CO248" s="127" t="str">
        <f>IFERROR(VLOOKUP(Table22[[#This Row],[Pupil Premium]],'Lookup Values'!$U$1:$V$3,2,FALSE),"0")</f>
        <v>0</v>
      </c>
      <c r="CP248" s="127" t="str">
        <f>IFERROR(VLOOKUP(Table22[[#This Row],[LAC / Care Leaver]],'Lookup Values'!$W$1:$X$3,2,FALSE),"0")</f>
        <v>0</v>
      </c>
      <c r="CQ248" s="127" t="str">
        <f>IFERROR(VLOOKUP(Table22[[#This Row],[CP / CIN]],'Lookup Values'!$Y$1:$Z$3,2,FALSE),"0")</f>
        <v>0</v>
      </c>
      <c r="CR248" s="127" t="str">
        <f>IFERROR(VLOOKUP(Table22[[#This Row],[Early Help Referral]],'Lookup Values'!$Y$1:$Z$3,2,FALSE),"0")</f>
        <v>0</v>
      </c>
      <c r="CS248" s="127" t="str">
        <f>IFERROR(VLOOKUP(Table22[[#This Row],[Social Worker]],'Lookup Values'!$Y$1:$Z$3,2,FALSE),"0")</f>
        <v>0</v>
      </c>
      <c r="CT248" s="127" t="str">
        <f>IFERROR(VLOOKUP(Table22[[#This Row],[Exclusion]],'Lookup Values'!$AE$1:$AF$5,2,FALSE),"0")</f>
        <v>0</v>
      </c>
      <c r="CU248" s="127" t="str">
        <f>IFERROR(VLOOKUP(Table22[[#This Row],[Attendance / Absence (&lt;90% PA / &lt;50% SA)]],'Lookup Values'!$AG$1:$AH$4,2,FALSE),"0")</f>
        <v>0</v>
      </c>
      <c r="CV248" s="127" t="str">
        <f>IFERROR(VLOOKUP(Table22[[#This Row],[Multiple School Moves (3+)]],'Lookup Values'!$AI$1:$AJ$3,2,FALSE),"0")</f>
        <v>0</v>
      </c>
      <c r="CW248" s="127" t="str">
        <f>IFERROR(VLOOKUP(Table22[[#This Row],[Pregnancy]],'Lookup Values'!$AK$1:$AL$3,2,FALSE),"0")</f>
        <v>0</v>
      </c>
      <c r="CX248" s="127" t="str">
        <f>IFERROR(VLOOKUP(Table22[[#This Row],[Young Parent]],'Lookup Values'!$AM$1:$AN$3,2,FALSE),"0")</f>
        <v>0</v>
      </c>
      <c r="CY248" s="127" t="str">
        <f>IFERROR(VLOOKUP(Table22[[#This Row],[Young Carer]],'Lookup Values'!$AO$1:$AP$3,2,FALSE),"0")</f>
        <v>0</v>
      </c>
      <c r="CZ248" s="127" t="str">
        <f>IFERROR(VLOOKUP(Table22[[#This Row],[CAMHS Involvement]],'Lookup Values'!$AQ$1:$AR$3,2,FALSE),"0")</f>
        <v>0</v>
      </c>
      <c r="DA248" s="127" t="str">
        <f>IFERROR(VLOOKUP(Table22[[#This Row],[Health Condition]],'Lookup Values'!$AS$1:$AT$3,2,FALSE),"0")</f>
        <v>0</v>
      </c>
      <c r="DB248" s="127" t="str">
        <f>IFERROR(VLOOKUP(Table22[[#This Row],[Substance Misuse ]],'Lookup Values'!$AU$1:$AV$3,2,FALSE),"0")</f>
        <v>0</v>
      </c>
      <c r="DC248" s="127" t="str">
        <f>IFERROR(VLOOKUP(Table22[[#This Row],[YOT supervision]],'Lookup Values'!$AW$1:$AX$3,2,FALSE),"0")</f>
        <v>0</v>
      </c>
      <c r="DD248" s="127" t="str">
        <f>IFERROR(VLOOKUP(Table22[[#This Row],[Previous YOT supervision]],'Lookup Values'!$AY$1:$AZ$3,2,FALSE),"0")</f>
        <v>0</v>
      </c>
      <c r="DE248" s="127" t="str">
        <f>IFERROR(VLOOKUP(Table22[[#This Row],[Custody]],'Lookup Values'!$BA$1:$BB$3,2,FALSE),"0")</f>
        <v>0</v>
      </c>
      <c r="DF248" s="127" t="str">
        <f>IFERROR(VLOOKUP(Table22[[#This Row],[KS2 Eng &amp; Maths Ability Profile HAP/MAP/LAP]],'Lookup Values'!$BC$1:$BD$4,2,FALSE),"0")</f>
        <v>0</v>
      </c>
      <c r="DG248" s="127" t="str">
        <f>IFERROR(VLOOKUP(Table22[[#This Row],[Intended Post 16 Destination]],'Lookup Values'!$BG$1:$BH$12,2,FALSE),"0")</f>
        <v>0</v>
      </c>
      <c r="DH248" s="127" t="str">
        <f>IFERROR(VLOOKUP(Table22[[#This Row],[Application submitted (Y/N or number of applications)]],'Lookup Values'!$BI$1:$BJ$3,2,FALSE),"0")</f>
        <v>0</v>
      </c>
      <c r="DI248" s="127" t="str">
        <f>IFERROR(VLOOKUP(Table22[[#This Row],[Provider Name]],'Lookup Values'!$BK$1:$BL$3,2,FALSE),"0")</f>
        <v>0</v>
      </c>
      <c r="DJ248" s="112"/>
      <c r="DK248" s="127" t="str">
        <f>IFERROR(VLOOKUP(Table22[[#This Row],[Offer received (Y/N)]],'Lookup Values'!$BM$1:$BN$3,2,FALSE),"0")</f>
        <v>0</v>
      </c>
      <c r="DL248" s="127" t="str">
        <f>IFERROR(VLOOKUP(Table22[[#This Row],[Poor Behaviour / Attitude / Motivation]],'Lookup Values'!$BO$1:$BP$4,2,FALSE),"0")</f>
        <v>0</v>
      </c>
      <c r="DM248" s="127" t="str">
        <f>IFERROR(VLOOKUP(Table22[[#This Row],[Other known risk factors (1)]],'Lookup Values'!$BQ$1:$BR$10,2,FALSE),"0")</f>
        <v>0</v>
      </c>
      <c r="DN248" s="128" t="str">
        <f>IFERROR(VLOOKUP(Table22[[#This Row],[Other known risk factors (2)]],'Lookup Values'!$BQ$1:$BR$10,2,FALSE),"0")</f>
        <v>0</v>
      </c>
      <c r="DO248" s="127">
        <f>SUM(Table35[[#This Row],[Gender Score]:[Other known risk factors (2) Score]])</f>
        <v>0</v>
      </c>
      <c r="DP248" s="131" t="str">
        <f>CONCATENATE(Table22[[#This Row],[Generated RONI]],Table22[[#This Row],[School RONI]])</f>
        <v>Very Low</v>
      </c>
      <c r="DQ248" s="106"/>
      <c r="DR248" s="106"/>
      <c r="DS248" s="106"/>
      <c r="DT248" s="106"/>
      <c r="DU248" s="106"/>
      <c r="DV248" s="106"/>
      <c r="DW248" s="106"/>
      <c r="DX248" s="106"/>
      <c r="DY248" s="106"/>
      <c r="DZ248" s="106"/>
      <c r="EA248" s="106"/>
      <c r="EB248" s="106"/>
      <c r="EC248" s="106"/>
      <c r="ED248" s="106"/>
      <c r="EE248" s="106"/>
      <c r="EF248" s="106"/>
      <c r="EG248" s="106"/>
    </row>
    <row r="249" spans="1:137" ht="13" x14ac:dyDescent="0.3">
      <c r="A249" s="118"/>
      <c r="B249" s="126"/>
      <c r="C249" s="119"/>
      <c r="D249" s="119"/>
      <c r="E249" s="119"/>
      <c r="F249" s="119"/>
      <c r="G249" s="119"/>
      <c r="H249" s="120"/>
      <c r="I249" s="101"/>
      <c r="J249" s="121"/>
      <c r="K249" s="101"/>
      <c r="L249" s="101"/>
      <c r="M249" s="121"/>
      <c r="N249" s="120"/>
      <c r="O249" s="121"/>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3"/>
      <c r="AS249" s="123"/>
      <c r="AT249" s="123"/>
      <c r="AU249" s="139" t="str">
        <f>VLOOKUP(Table35[[#This Row],[Risk Rating Score]],'Lookup Values'!$BS$1:$BT$34,2)</f>
        <v>Very Low</v>
      </c>
      <c r="AV249" s="101"/>
      <c r="AW249" s="139" t="str">
        <f>IFERROR(VLOOKUP(Table35[[#This Row],[RONI Match]],'Lookup Values'!$BU$2:$BV$26,2,FALSE),"")</f>
        <v/>
      </c>
      <c r="AX249" s="124"/>
      <c r="AY249" s="101"/>
      <c r="AZ249" s="123"/>
      <c r="BA249" s="119"/>
      <c r="BB249" s="119"/>
      <c r="BC249" s="119"/>
      <c r="BD249" s="119"/>
      <c r="BE249" s="119"/>
      <c r="BF249" s="119"/>
      <c r="BG249" s="119"/>
      <c r="BH249" s="119"/>
      <c r="BI249" s="122"/>
      <c r="BJ249" s="121"/>
      <c r="BK249" s="121"/>
      <c r="BL249" s="122"/>
      <c r="BM249" s="123"/>
      <c r="BN249" s="106"/>
      <c r="BO249" s="106"/>
      <c r="BP249" s="106"/>
      <c r="BQ249" s="106"/>
      <c r="BR249" s="106"/>
      <c r="BS249" s="106"/>
      <c r="BT249" s="106"/>
      <c r="BU249" s="106"/>
      <c r="BV249" s="106"/>
      <c r="BW249" s="106"/>
      <c r="BX249" s="106"/>
      <c r="BY249" s="106"/>
      <c r="BZ249" s="106"/>
      <c r="CA249" s="106"/>
      <c r="CB249" s="106"/>
      <c r="CC249" s="127" t="str">
        <f>IFERROR(VLOOKUP(Table22[[#This Row],[Gender]],'Lookup Values'!$A$1:$B$5,2,FALSE),"0")</f>
        <v>0</v>
      </c>
      <c r="CD249" s="112"/>
      <c r="CE249" s="127" t="str">
        <f>IFERROR(VLOOKUP(Table22[[#This Row],[Year Group]],'Lookup Values'!$C$1:$D$9,2,FALSE),"0")</f>
        <v>0</v>
      </c>
      <c r="CF249" s="127" t="str">
        <f>IFERROR(VLOOKUP(Table22[[#This Row],[School]],'Lookup Values'!$E$1:$E$22,2,FALSE),"0")</f>
        <v>0</v>
      </c>
      <c r="CG249" s="127" t="str">
        <f>IFERROR(VLOOKUP(Table22[[#This Row],[Attending PRU / AP]],'Lookup Values'!$G$1:$H$3,2,FALSE),"0")</f>
        <v>0</v>
      </c>
      <c r="CH249" s="127" t="str">
        <f>IFERROR(VLOOKUP(Table22[[#This Row],[EHE]],'Lookup Values'!$I$1:$J$3,2,FALSE),"0")</f>
        <v>0</v>
      </c>
      <c r="CI249" s="127" t="str">
        <f>IFERROR(VLOOKUP(Table22[[#This Row],[CME]],'Lookup Values'!$K$1:$L$3,2,FALSE),"0")</f>
        <v>0</v>
      </c>
      <c r="CJ249" s="129" t="str">
        <f>IFERROR(VLOOKUP(Table22[[#This Row],[Ethnicity]],'Ethnicity codes'!$H$1:$J$101,3,FALSE),"")</f>
        <v/>
      </c>
      <c r="CK249" s="127" t="str">
        <f>IFERROR(VLOOKUP(Table35[[#This Row],[Ethnicity2]],'Lookup Values'!$M$1:$N$23,2,FALSE),"0")</f>
        <v>0</v>
      </c>
      <c r="CL249" s="127" t="str">
        <f>IFERROR(VLOOKUP(Table35[[#This Row],[Ethnicity2]],'Lookup Values'!$O$1:$P$3,2,FALSE),"0")</f>
        <v>0</v>
      </c>
      <c r="CM249" s="127" t="str">
        <f>IFERROR(VLOOKUP(Table22[[#This Row],[EAL]],'Lookup Values'!$Q$1:$R$3,2,FALSE),"0")</f>
        <v>0</v>
      </c>
      <c r="CN249" s="127" t="str">
        <f>IFERROR(VLOOKUP(Table22[[#This Row],[SEND]],'Lookup Values'!$S$1:$T$6,2,FALSE),"0")</f>
        <v>0</v>
      </c>
      <c r="CO249" s="127" t="str">
        <f>IFERROR(VLOOKUP(Table22[[#This Row],[Pupil Premium]],'Lookup Values'!$U$1:$V$3,2,FALSE),"0")</f>
        <v>0</v>
      </c>
      <c r="CP249" s="127" t="str">
        <f>IFERROR(VLOOKUP(Table22[[#This Row],[LAC / Care Leaver]],'Lookup Values'!$W$1:$X$3,2,FALSE),"0")</f>
        <v>0</v>
      </c>
      <c r="CQ249" s="127" t="str">
        <f>IFERROR(VLOOKUP(Table22[[#This Row],[CP / CIN]],'Lookup Values'!$Y$1:$Z$3,2,FALSE),"0")</f>
        <v>0</v>
      </c>
      <c r="CR249" s="127" t="str">
        <f>IFERROR(VLOOKUP(Table22[[#This Row],[Early Help Referral]],'Lookup Values'!$Y$1:$Z$3,2,FALSE),"0")</f>
        <v>0</v>
      </c>
      <c r="CS249" s="127" t="str">
        <f>IFERROR(VLOOKUP(Table22[[#This Row],[Social Worker]],'Lookup Values'!$Y$1:$Z$3,2,FALSE),"0")</f>
        <v>0</v>
      </c>
      <c r="CT249" s="127" t="str">
        <f>IFERROR(VLOOKUP(Table22[[#This Row],[Exclusion]],'Lookup Values'!$AE$1:$AF$5,2,FALSE),"0")</f>
        <v>0</v>
      </c>
      <c r="CU249" s="127" t="str">
        <f>IFERROR(VLOOKUP(Table22[[#This Row],[Attendance / Absence (&lt;90% PA / &lt;50% SA)]],'Lookup Values'!$AG$1:$AH$4,2,FALSE),"0")</f>
        <v>0</v>
      </c>
      <c r="CV249" s="127" t="str">
        <f>IFERROR(VLOOKUP(Table22[[#This Row],[Multiple School Moves (3+)]],'Lookup Values'!$AI$1:$AJ$3,2,FALSE),"0")</f>
        <v>0</v>
      </c>
      <c r="CW249" s="127" t="str">
        <f>IFERROR(VLOOKUP(Table22[[#This Row],[Pregnancy]],'Lookup Values'!$AK$1:$AL$3,2,FALSE),"0")</f>
        <v>0</v>
      </c>
      <c r="CX249" s="127" t="str">
        <f>IFERROR(VLOOKUP(Table22[[#This Row],[Young Parent]],'Lookup Values'!$AM$1:$AN$3,2,FALSE),"0")</f>
        <v>0</v>
      </c>
      <c r="CY249" s="127" t="str">
        <f>IFERROR(VLOOKUP(Table22[[#This Row],[Young Carer]],'Lookup Values'!$AO$1:$AP$3,2,FALSE),"0")</f>
        <v>0</v>
      </c>
      <c r="CZ249" s="127" t="str">
        <f>IFERROR(VLOOKUP(Table22[[#This Row],[CAMHS Involvement]],'Lookup Values'!$AQ$1:$AR$3,2,FALSE),"0")</f>
        <v>0</v>
      </c>
      <c r="DA249" s="127" t="str">
        <f>IFERROR(VLOOKUP(Table22[[#This Row],[Health Condition]],'Lookup Values'!$AS$1:$AT$3,2,FALSE),"0")</f>
        <v>0</v>
      </c>
      <c r="DB249" s="127" t="str">
        <f>IFERROR(VLOOKUP(Table22[[#This Row],[Substance Misuse ]],'Lookup Values'!$AU$1:$AV$3,2,FALSE),"0")</f>
        <v>0</v>
      </c>
      <c r="DC249" s="127" t="str">
        <f>IFERROR(VLOOKUP(Table22[[#This Row],[YOT supervision]],'Lookup Values'!$AW$1:$AX$3,2,FALSE),"0")</f>
        <v>0</v>
      </c>
      <c r="DD249" s="127" t="str">
        <f>IFERROR(VLOOKUP(Table22[[#This Row],[Previous YOT supervision]],'Lookup Values'!$AY$1:$AZ$3,2,FALSE),"0")</f>
        <v>0</v>
      </c>
      <c r="DE249" s="127" t="str">
        <f>IFERROR(VLOOKUP(Table22[[#This Row],[Custody]],'Lookup Values'!$BA$1:$BB$3,2,FALSE),"0")</f>
        <v>0</v>
      </c>
      <c r="DF249" s="127" t="str">
        <f>IFERROR(VLOOKUP(Table22[[#This Row],[KS2 Eng &amp; Maths Ability Profile HAP/MAP/LAP]],'Lookup Values'!$BC$1:$BD$4,2,FALSE),"0")</f>
        <v>0</v>
      </c>
      <c r="DG249" s="127" t="str">
        <f>IFERROR(VLOOKUP(Table22[[#This Row],[Intended Post 16 Destination]],'Lookup Values'!$BG$1:$BH$12,2,FALSE),"0")</f>
        <v>0</v>
      </c>
      <c r="DH249" s="127" t="str">
        <f>IFERROR(VLOOKUP(Table22[[#This Row],[Application submitted (Y/N or number of applications)]],'Lookup Values'!$BI$1:$BJ$3,2,FALSE),"0")</f>
        <v>0</v>
      </c>
      <c r="DI249" s="127" t="str">
        <f>IFERROR(VLOOKUP(Table22[[#This Row],[Provider Name]],'Lookup Values'!$BK$1:$BL$3,2,FALSE),"0")</f>
        <v>0</v>
      </c>
      <c r="DJ249" s="112"/>
      <c r="DK249" s="127" t="str">
        <f>IFERROR(VLOOKUP(Table22[[#This Row],[Offer received (Y/N)]],'Lookup Values'!$BM$1:$BN$3,2,FALSE),"0")</f>
        <v>0</v>
      </c>
      <c r="DL249" s="127" t="str">
        <f>IFERROR(VLOOKUP(Table22[[#This Row],[Poor Behaviour / Attitude / Motivation]],'Lookup Values'!$BO$1:$BP$4,2,FALSE),"0")</f>
        <v>0</v>
      </c>
      <c r="DM249" s="127" t="str">
        <f>IFERROR(VLOOKUP(Table22[[#This Row],[Other known risk factors (1)]],'Lookup Values'!$BQ$1:$BR$10,2,FALSE),"0")</f>
        <v>0</v>
      </c>
      <c r="DN249" s="128" t="str">
        <f>IFERROR(VLOOKUP(Table22[[#This Row],[Other known risk factors (2)]],'Lookup Values'!$BQ$1:$BR$10,2,FALSE),"0")</f>
        <v>0</v>
      </c>
      <c r="DO249" s="127">
        <f>SUM(Table35[[#This Row],[Gender Score]:[Other known risk factors (2) Score]])</f>
        <v>0</v>
      </c>
      <c r="DP249" s="131" t="str">
        <f>CONCATENATE(Table22[[#This Row],[Generated RONI]],Table22[[#This Row],[School RONI]])</f>
        <v>Very Low</v>
      </c>
      <c r="DQ249" s="106"/>
      <c r="DR249" s="106"/>
      <c r="DS249" s="106"/>
      <c r="DT249" s="106"/>
      <c r="DU249" s="106"/>
      <c r="DV249" s="106"/>
      <c r="DW249" s="106"/>
      <c r="DX249" s="106"/>
      <c r="DY249" s="106"/>
      <c r="DZ249" s="106"/>
      <c r="EA249" s="106"/>
      <c r="EB249" s="106"/>
      <c r="EC249" s="106"/>
      <c r="ED249" s="106"/>
      <c r="EE249" s="106"/>
      <c r="EF249" s="106"/>
      <c r="EG249" s="106"/>
    </row>
    <row r="250" spans="1:137" ht="13" x14ac:dyDescent="0.3">
      <c r="A250" s="118"/>
      <c r="B250" s="126"/>
      <c r="C250" s="119"/>
      <c r="D250" s="119"/>
      <c r="E250" s="119"/>
      <c r="F250" s="119"/>
      <c r="G250" s="119"/>
      <c r="H250" s="120"/>
      <c r="I250" s="101"/>
      <c r="J250" s="121"/>
      <c r="K250" s="101"/>
      <c r="L250" s="101"/>
      <c r="M250" s="121"/>
      <c r="N250" s="120"/>
      <c r="O250" s="121"/>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c r="AR250" s="123"/>
      <c r="AS250" s="123"/>
      <c r="AT250" s="123"/>
      <c r="AU250" s="139" t="str">
        <f>VLOOKUP(Table35[[#This Row],[Risk Rating Score]],'Lookup Values'!$BS$1:$BT$34,2)</f>
        <v>Very Low</v>
      </c>
      <c r="AV250" s="101"/>
      <c r="AW250" s="139" t="str">
        <f>IFERROR(VLOOKUP(Table35[[#This Row],[RONI Match]],'Lookup Values'!$BU$2:$BV$26,2,FALSE),"")</f>
        <v/>
      </c>
      <c r="AX250" s="124"/>
      <c r="AY250" s="101"/>
      <c r="AZ250" s="123"/>
      <c r="BA250" s="119"/>
      <c r="BB250" s="119"/>
      <c r="BC250" s="119"/>
      <c r="BD250" s="119"/>
      <c r="BE250" s="119"/>
      <c r="BF250" s="119"/>
      <c r="BG250" s="119"/>
      <c r="BH250" s="119"/>
      <c r="BI250" s="122"/>
      <c r="BJ250" s="121"/>
      <c r="BK250" s="121"/>
      <c r="BL250" s="122"/>
      <c r="BM250" s="123"/>
      <c r="BN250" s="106"/>
      <c r="BO250" s="106"/>
      <c r="BP250" s="106"/>
      <c r="BQ250" s="106"/>
      <c r="BR250" s="106"/>
      <c r="BS250" s="106"/>
      <c r="BT250" s="106"/>
      <c r="BU250" s="106"/>
      <c r="BV250" s="106"/>
      <c r="BW250" s="106"/>
      <c r="BX250" s="106"/>
      <c r="BY250" s="106"/>
      <c r="BZ250" s="106"/>
      <c r="CA250" s="106"/>
      <c r="CB250" s="106"/>
      <c r="CC250" s="127" t="str">
        <f>IFERROR(VLOOKUP(Table22[[#This Row],[Gender]],'Lookup Values'!$A$1:$B$5,2,FALSE),"0")</f>
        <v>0</v>
      </c>
      <c r="CD250" s="112"/>
      <c r="CE250" s="127" t="str">
        <f>IFERROR(VLOOKUP(Table22[[#This Row],[Year Group]],'Lookup Values'!$C$1:$D$9,2,FALSE),"0")</f>
        <v>0</v>
      </c>
      <c r="CF250" s="127" t="str">
        <f>IFERROR(VLOOKUP(Table22[[#This Row],[School]],'Lookup Values'!$E$1:$E$22,2,FALSE),"0")</f>
        <v>0</v>
      </c>
      <c r="CG250" s="127" t="str">
        <f>IFERROR(VLOOKUP(Table22[[#This Row],[Attending PRU / AP]],'Lookup Values'!$G$1:$H$3,2,FALSE),"0")</f>
        <v>0</v>
      </c>
      <c r="CH250" s="127" t="str">
        <f>IFERROR(VLOOKUP(Table22[[#This Row],[EHE]],'Lookup Values'!$I$1:$J$3,2,FALSE),"0")</f>
        <v>0</v>
      </c>
      <c r="CI250" s="127" t="str">
        <f>IFERROR(VLOOKUP(Table22[[#This Row],[CME]],'Lookup Values'!$K$1:$L$3,2,FALSE),"0")</f>
        <v>0</v>
      </c>
      <c r="CJ250" s="129" t="str">
        <f>IFERROR(VLOOKUP(Table22[[#This Row],[Ethnicity]],'Ethnicity codes'!$H$1:$J$101,3,FALSE),"")</f>
        <v/>
      </c>
      <c r="CK250" s="127" t="str">
        <f>IFERROR(VLOOKUP(Table35[[#This Row],[Ethnicity2]],'Lookup Values'!$M$1:$N$23,2,FALSE),"0")</f>
        <v>0</v>
      </c>
      <c r="CL250" s="127" t="str">
        <f>IFERROR(VLOOKUP(Table35[[#This Row],[Ethnicity2]],'Lookup Values'!$O$1:$P$3,2,FALSE),"0")</f>
        <v>0</v>
      </c>
      <c r="CM250" s="127" t="str">
        <f>IFERROR(VLOOKUP(Table22[[#This Row],[EAL]],'Lookup Values'!$Q$1:$R$3,2,FALSE),"0")</f>
        <v>0</v>
      </c>
      <c r="CN250" s="127" t="str">
        <f>IFERROR(VLOOKUP(Table22[[#This Row],[SEND]],'Lookup Values'!$S$1:$T$6,2,FALSE),"0")</f>
        <v>0</v>
      </c>
      <c r="CO250" s="127" t="str">
        <f>IFERROR(VLOOKUP(Table22[[#This Row],[Pupil Premium]],'Lookup Values'!$U$1:$V$3,2,FALSE),"0")</f>
        <v>0</v>
      </c>
      <c r="CP250" s="127" t="str">
        <f>IFERROR(VLOOKUP(Table22[[#This Row],[LAC / Care Leaver]],'Lookup Values'!$W$1:$X$3,2,FALSE),"0")</f>
        <v>0</v>
      </c>
      <c r="CQ250" s="127" t="str">
        <f>IFERROR(VLOOKUP(Table22[[#This Row],[CP / CIN]],'Lookup Values'!$Y$1:$Z$3,2,FALSE),"0")</f>
        <v>0</v>
      </c>
      <c r="CR250" s="127" t="str">
        <f>IFERROR(VLOOKUP(Table22[[#This Row],[Early Help Referral]],'Lookup Values'!$Y$1:$Z$3,2,FALSE),"0")</f>
        <v>0</v>
      </c>
      <c r="CS250" s="127" t="str">
        <f>IFERROR(VLOOKUP(Table22[[#This Row],[Social Worker]],'Lookup Values'!$Y$1:$Z$3,2,FALSE),"0")</f>
        <v>0</v>
      </c>
      <c r="CT250" s="127" t="str">
        <f>IFERROR(VLOOKUP(Table22[[#This Row],[Exclusion]],'Lookup Values'!$AE$1:$AF$5,2,FALSE),"0")</f>
        <v>0</v>
      </c>
      <c r="CU250" s="127" t="str">
        <f>IFERROR(VLOOKUP(Table22[[#This Row],[Attendance / Absence (&lt;90% PA / &lt;50% SA)]],'Lookup Values'!$AG$1:$AH$4,2,FALSE),"0")</f>
        <v>0</v>
      </c>
      <c r="CV250" s="127" t="str">
        <f>IFERROR(VLOOKUP(Table22[[#This Row],[Multiple School Moves (3+)]],'Lookup Values'!$AI$1:$AJ$3,2,FALSE),"0")</f>
        <v>0</v>
      </c>
      <c r="CW250" s="127" t="str">
        <f>IFERROR(VLOOKUP(Table22[[#This Row],[Pregnancy]],'Lookup Values'!$AK$1:$AL$3,2,FALSE),"0")</f>
        <v>0</v>
      </c>
      <c r="CX250" s="127" t="str">
        <f>IFERROR(VLOOKUP(Table22[[#This Row],[Young Parent]],'Lookup Values'!$AM$1:$AN$3,2,FALSE),"0")</f>
        <v>0</v>
      </c>
      <c r="CY250" s="127" t="str">
        <f>IFERROR(VLOOKUP(Table22[[#This Row],[Young Carer]],'Lookup Values'!$AO$1:$AP$3,2,FALSE),"0")</f>
        <v>0</v>
      </c>
      <c r="CZ250" s="127" t="str">
        <f>IFERROR(VLOOKUP(Table22[[#This Row],[CAMHS Involvement]],'Lookup Values'!$AQ$1:$AR$3,2,FALSE),"0")</f>
        <v>0</v>
      </c>
      <c r="DA250" s="127" t="str">
        <f>IFERROR(VLOOKUP(Table22[[#This Row],[Health Condition]],'Lookup Values'!$AS$1:$AT$3,2,FALSE),"0")</f>
        <v>0</v>
      </c>
      <c r="DB250" s="127" t="str">
        <f>IFERROR(VLOOKUP(Table22[[#This Row],[Substance Misuse ]],'Lookup Values'!$AU$1:$AV$3,2,FALSE),"0")</f>
        <v>0</v>
      </c>
      <c r="DC250" s="127" t="str">
        <f>IFERROR(VLOOKUP(Table22[[#This Row],[YOT supervision]],'Lookup Values'!$AW$1:$AX$3,2,FALSE),"0")</f>
        <v>0</v>
      </c>
      <c r="DD250" s="127" t="str">
        <f>IFERROR(VLOOKUP(Table22[[#This Row],[Previous YOT supervision]],'Lookup Values'!$AY$1:$AZ$3,2,FALSE),"0")</f>
        <v>0</v>
      </c>
      <c r="DE250" s="127" t="str">
        <f>IFERROR(VLOOKUP(Table22[[#This Row],[Custody]],'Lookup Values'!$BA$1:$BB$3,2,FALSE),"0")</f>
        <v>0</v>
      </c>
      <c r="DF250" s="127" t="str">
        <f>IFERROR(VLOOKUP(Table22[[#This Row],[KS2 Eng &amp; Maths Ability Profile HAP/MAP/LAP]],'Lookup Values'!$BC$1:$BD$4,2,FALSE),"0")</f>
        <v>0</v>
      </c>
      <c r="DG250" s="127" t="str">
        <f>IFERROR(VLOOKUP(Table22[[#This Row],[Intended Post 16 Destination]],'Lookup Values'!$BG$1:$BH$12,2,FALSE),"0")</f>
        <v>0</v>
      </c>
      <c r="DH250" s="127" t="str">
        <f>IFERROR(VLOOKUP(Table22[[#This Row],[Application submitted (Y/N or number of applications)]],'Lookup Values'!$BI$1:$BJ$3,2,FALSE),"0")</f>
        <v>0</v>
      </c>
      <c r="DI250" s="127" t="str">
        <f>IFERROR(VLOOKUP(Table22[[#This Row],[Provider Name]],'Lookup Values'!$BK$1:$BL$3,2,FALSE),"0")</f>
        <v>0</v>
      </c>
      <c r="DJ250" s="112"/>
      <c r="DK250" s="127" t="str">
        <f>IFERROR(VLOOKUP(Table22[[#This Row],[Offer received (Y/N)]],'Lookup Values'!$BM$1:$BN$3,2,FALSE),"0")</f>
        <v>0</v>
      </c>
      <c r="DL250" s="127" t="str">
        <f>IFERROR(VLOOKUP(Table22[[#This Row],[Poor Behaviour / Attitude / Motivation]],'Lookup Values'!$BO$1:$BP$4,2,FALSE),"0")</f>
        <v>0</v>
      </c>
      <c r="DM250" s="127" t="str">
        <f>IFERROR(VLOOKUP(Table22[[#This Row],[Other known risk factors (1)]],'Lookup Values'!$BQ$1:$BR$10,2,FALSE),"0")</f>
        <v>0</v>
      </c>
      <c r="DN250" s="128" t="str">
        <f>IFERROR(VLOOKUP(Table22[[#This Row],[Other known risk factors (2)]],'Lookup Values'!$BQ$1:$BR$10,2,FALSE),"0")</f>
        <v>0</v>
      </c>
      <c r="DO250" s="127">
        <f>SUM(Table35[[#This Row],[Gender Score]:[Other known risk factors (2) Score]])</f>
        <v>0</v>
      </c>
      <c r="DP250" s="131" t="str">
        <f>CONCATENATE(Table22[[#This Row],[Generated RONI]],Table22[[#This Row],[School RONI]])</f>
        <v>Very Low</v>
      </c>
      <c r="DQ250" s="106"/>
      <c r="DR250" s="106"/>
      <c r="DS250" s="106"/>
      <c r="DT250" s="106"/>
      <c r="DU250" s="106"/>
      <c r="DV250" s="106"/>
      <c r="DW250" s="106"/>
      <c r="DX250" s="106"/>
      <c r="DY250" s="106"/>
      <c r="DZ250" s="106"/>
      <c r="EA250" s="106"/>
      <c r="EB250" s="106"/>
      <c r="EC250" s="106"/>
      <c r="ED250" s="106"/>
      <c r="EE250" s="106"/>
      <c r="EF250" s="106"/>
      <c r="EG250" s="106"/>
    </row>
    <row r="251" spans="1:137" ht="13" x14ac:dyDescent="0.3">
      <c r="A251" s="118"/>
      <c r="B251" s="126"/>
      <c r="C251" s="119"/>
      <c r="D251" s="119"/>
      <c r="E251" s="119"/>
      <c r="F251" s="119"/>
      <c r="G251" s="119"/>
      <c r="H251" s="120"/>
      <c r="I251" s="101"/>
      <c r="J251" s="121"/>
      <c r="K251" s="101"/>
      <c r="L251" s="101"/>
      <c r="M251" s="121"/>
      <c r="N251" s="120"/>
      <c r="O251" s="121"/>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3"/>
      <c r="AS251" s="123"/>
      <c r="AT251" s="123"/>
      <c r="AU251" s="139" t="str">
        <f>VLOOKUP(Table35[[#This Row],[Risk Rating Score]],'Lookup Values'!$BS$1:$BT$34,2)</f>
        <v>Very Low</v>
      </c>
      <c r="AV251" s="101"/>
      <c r="AW251" s="139" t="str">
        <f>IFERROR(VLOOKUP(Table35[[#This Row],[RONI Match]],'Lookup Values'!$BU$2:$BV$26,2,FALSE),"")</f>
        <v/>
      </c>
      <c r="AX251" s="124"/>
      <c r="AY251" s="101"/>
      <c r="AZ251" s="123"/>
      <c r="BA251" s="119"/>
      <c r="BB251" s="119"/>
      <c r="BC251" s="119"/>
      <c r="BD251" s="119"/>
      <c r="BE251" s="119"/>
      <c r="BF251" s="119"/>
      <c r="BG251" s="119"/>
      <c r="BH251" s="119"/>
      <c r="BI251" s="122"/>
      <c r="BJ251" s="121"/>
      <c r="BK251" s="121"/>
      <c r="BL251" s="122"/>
      <c r="BM251" s="123"/>
      <c r="BN251" s="106"/>
      <c r="BO251" s="106"/>
      <c r="BP251" s="106"/>
      <c r="BQ251" s="106"/>
      <c r="BR251" s="106"/>
      <c r="BS251" s="106"/>
      <c r="BT251" s="106"/>
      <c r="BU251" s="106"/>
      <c r="BV251" s="106"/>
      <c r="BW251" s="106"/>
      <c r="BX251" s="106"/>
      <c r="BY251" s="106"/>
      <c r="BZ251" s="106"/>
      <c r="CA251" s="106"/>
      <c r="CB251" s="106"/>
      <c r="CC251" s="127" t="str">
        <f>IFERROR(VLOOKUP(Table22[[#This Row],[Gender]],'Lookup Values'!$A$1:$B$5,2,FALSE),"0")</f>
        <v>0</v>
      </c>
      <c r="CD251" s="112"/>
      <c r="CE251" s="127" t="str">
        <f>IFERROR(VLOOKUP(Table22[[#This Row],[Year Group]],'Lookup Values'!$C$1:$D$9,2,FALSE),"0")</f>
        <v>0</v>
      </c>
      <c r="CF251" s="127" t="str">
        <f>IFERROR(VLOOKUP(Table22[[#This Row],[School]],'Lookup Values'!$E$1:$E$22,2,FALSE),"0")</f>
        <v>0</v>
      </c>
      <c r="CG251" s="127" t="str">
        <f>IFERROR(VLOOKUP(Table22[[#This Row],[Attending PRU / AP]],'Lookup Values'!$G$1:$H$3,2,FALSE),"0")</f>
        <v>0</v>
      </c>
      <c r="CH251" s="127" t="str">
        <f>IFERROR(VLOOKUP(Table22[[#This Row],[EHE]],'Lookup Values'!$I$1:$J$3,2,FALSE),"0")</f>
        <v>0</v>
      </c>
      <c r="CI251" s="127" t="str">
        <f>IFERROR(VLOOKUP(Table22[[#This Row],[CME]],'Lookup Values'!$K$1:$L$3,2,FALSE),"0")</f>
        <v>0</v>
      </c>
      <c r="CJ251" s="129" t="str">
        <f>IFERROR(VLOOKUP(Table22[[#This Row],[Ethnicity]],'Ethnicity codes'!$H$1:$J$101,3,FALSE),"")</f>
        <v/>
      </c>
      <c r="CK251" s="127" t="str">
        <f>IFERROR(VLOOKUP(Table35[[#This Row],[Ethnicity2]],'Lookup Values'!$M$1:$N$23,2,FALSE),"0")</f>
        <v>0</v>
      </c>
      <c r="CL251" s="127" t="str">
        <f>IFERROR(VLOOKUP(Table35[[#This Row],[Ethnicity2]],'Lookup Values'!$O$1:$P$3,2,FALSE),"0")</f>
        <v>0</v>
      </c>
      <c r="CM251" s="127" t="str">
        <f>IFERROR(VLOOKUP(Table22[[#This Row],[EAL]],'Lookup Values'!$Q$1:$R$3,2,FALSE),"0")</f>
        <v>0</v>
      </c>
      <c r="CN251" s="127" t="str">
        <f>IFERROR(VLOOKUP(Table22[[#This Row],[SEND]],'Lookup Values'!$S$1:$T$6,2,FALSE),"0")</f>
        <v>0</v>
      </c>
      <c r="CO251" s="127" t="str">
        <f>IFERROR(VLOOKUP(Table22[[#This Row],[Pupil Premium]],'Lookup Values'!$U$1:$V$3,2,FALSE),"0")</f>
        <v>0</v>
      </c>
      <c r="CP251" s="127" t="str">
        <f>IFERROR(VLOOKUP(Table22[[#This Row],[LAC / Care Leaver]],'Lookup Values'!$W$1:$X$3,2,FALSE),"0")</f>
        <v>0</v>
      </c>
      <c r="CQ251" s="127" t="str">
        <f>IFERROR(VLOOKUP(Table22[[#This Row],[CP / CIN]],'Lookup Values'!$Y$1:$Z$3,2,FALSE),"0")</f>
        <v>0</v>
      </c>
      <c r="CR251" s="127" t="str">
        <f>IFERROR(VLOOKUP(Table22[[#This Row],[Early Help Referral]],'Lookup Values'!$Y$1:$Z$3,2,FALSE),"0")</f>
        <v>0</v>
      </c>
      <c r="CS251" s="127" t="str">
        <f>IFERROR(VLOOKUP(Table22[[#This Row],[Social Worker]],'Lookup Values'!$Y$1:$Z$3,2,FALSE),"0")</f>
        <v>0</v>
      </c>
      <c r="CT251" s="127" t="str">
        <f>IFERROR(VLOOKUP(Table22[[#This Row],[Exclusion]],'Lookup Values'!$AE$1:$AF$5,2,FALSE),"0")</f>
        <v>0</v>
      </c>
      <c r="CU251" s="127" t="str">
        <f>IFERROR(VLOOKUP(Table22[[#This Row],[Attendance / Absence (&lt;90% PA / &lt;50% SA)]],'Lookup Values'!$AG$1:$AH$4,2,FALSE),"0")</f>
        <v>0</v>
      </c>
      <c r="CV251" s="127" t="str">
        <f>IFERROR(VLOOKUP(Table22[[#This Row],[Multiple School Moves (3+)]],'Lookup Values'!$AI$1:$AJ$3,2,FALSE),"0")</f>
        <v>0</v>
      </c>
      <c r="CW251" s="127" t="str">
        <f>IFERROR(VLOOKUP(Table22[[#This Row],[Pregnancy]],'Lookup Values'!$AK$1:$AL$3,2,FALSE),"0")</f>
        <v>0</v>
      </c>
      <c r="CX251" s="127" t="str">
        <f>IFERROR(VLOOKUP(Table22[[#This Row],[Young Parent]],'Lookup Values'!$AM$1:$AN$3,2,FALSE),"0")</f>
        <v>0</v>
      </c>
      <c r="CY251" s="127" t="str">
        <f>IFERROR(VLOOKUP(Table22[[#This Row],[Young Carer]],'Lookup Values'!$AO$1:$AP$3,2,FALSE),"0")</f>
        <v>0</v>
      </c>
      <c r="CZ251" s="127" t="str">
        <f>IFERROR(VLOOKUP(Table22[[#This Row],[CAMHS Involvement]],'Lookup Values'!$AQ$1:$AR$3,2,FALSE),"0")</f>
        <v>0</v>
      </c>
      <c r="DA251" s="127" t="str">
        <f>IFERROR(VLOOKUP(Table22[[#This Row],[Health Condition]],'Lookup Values'!$AS$1:$AT$3,2,FALSE),"0")</f>
        <v>0</v>
      </c>
      <c r="DB251" s="127" t="str">
        <f>IFERROR(VLOOKUP(Table22[[#This Row],[Substance Misuse ]],'Lookup Values'!$AU$1:$AV$3,2,FALSE),"0")</f>
        <v>0</v>
      </c>
      <c r="DC251" s="127" t="str">
        <f>IFERROR(VLOOKUP(Table22[[#This Row],[YOT supervision]],'Lookup Values'!$AW$1:$AX$3,2,FALSE),"0")</f>
        <v>0</v>
      </c>
      <c r="DD251" s="127" t="str">
        <f>IFERROR(VLOOKUP(Table22[[#This Row],[Previous YOT supervision]],'Lookup Values'!$AY$1:$AZ$3,2,FALSE),"0")</f>
        <v>0</v>
      </c>
      <c r="DE251" s="127" t="str">
        <f>IFERROR(VLOOKUP(Table22[[#This Row],[Custody]],'Lookup Values'!$BA$1:$BB$3,2,FALSE),"0")</f>
        <v>0</v>
      </c>
      <c r="DF251" s="127" t="str">
        <f>IFERROR(VLOOKUP(Table22[[#This Row],[KS2 Eng &amp; Maths Ability Profile HAP/MAP/LAP]],'Lookup Values'!$BC$1:$BD$4,2,FALSE),"0")</f>
        <v>0</v>
      </c>
      <c r="DG251" s="127" t="str">
        <f>IFERROR(VLOOKUP(Table22[[#This Row],[Intended Post 16 Destination]],'Lookup Values'!$BG$1:$BH$12,2,FALSE),"0")</f>
        <v>0</v>
      </c>
      <c r="DH251" s="127" t="str">
        <f>IFERROR(VLOOKUP(Table22[[#This Row],[Application submitted (Y/N or number of applications)]],'Lookup Values'!$BI$1:$BJ$3,2,FALSE),"0")</f>
        <v>0</v>
      </c>
      <c r="DI251" s="127" t="str">
        <f>IFERROR(VLOOKUP(Table22[[#This Row],[Provider Name]],'Lookup Values'!$BK$1:$BL$3,2,FALSE),"0")</f>
        <v>0</v>
      </c>
      <c r="DJ251" s="112"/>
      <c r="DK251" s="127" t="str">
        <f>IFERROR(VLOOKUP(Table22[[#This Row],[Offer received (Y/N)]],'Lookup Values'!$BM$1:$BN$3,2,FALSE),"0")</f>
        <v>0</v>
      </c>
      <c r="DL251" s="127" t="str">
        <f>IFERROR(VLOOKUP(Table22[[#This Row],[Poor Behaviour / Attitude / Motivation]],'Lookup Values'!$BO$1:$BP$4,2,FALSE),"0")</f>
        <v>0</v>
      </c>
      <c r="DM251" s="127" t="str">
        <f>IFERROR(VLOOKUP(Table22[[#This Row],[Other known risk factors (1)]],'Lookup Values'!$BQ$1:$BR$10,2,FALSE),"0")</f>
        <v>0</v>
      </c>
      <c r="DN251" s="128" t="str">
        <f>IFERROR(VLOOKUP(Table22[[#This Row],[Other known risk factors (2)]],'Lookup Values'!$BQ$1:$BR$10,2,FALSE),"0")</f>
        <v>0</v>
      </c>
      <c r="DO251" s="127">
        <f>SUM(Table35[[#This Row],[Gender Score]:[Other known risk factors (2) Score]])</f>
        <v>0</v>
      </c>
      <c r="DP251" s="131" t="str">
        <f>CONCATENATE(Table22[[#This Row],[Generated RONI]],Table22[[#This Row],[School RONI]])</f>
        <v>Very Low</v>
      </c>
      <c r="DQ251" s="106"/>
      <c r="DR251" s="106"/>
      <c r="DS251" s="106"/>
      <c r="DT251" s="106"/>
      <c r="DU251" s="106"/>
      <c r="DV251" s="106"/>
      <c r="DW251" s="106"/>
      <c r="DX251" s="106"/>
      <c r="DY251" s="106"/>
      <c r="DZ251" s="106"/>
      <c r="EA251" s="106"/>
      <c r="EB251" s="106"/>
      <c r="EC251" s="106"/>
      <c r="ED251" s="106"/>
      <c r="EE251" s="106"/>
      <c r="EF251" s="106"/>
      <c r="EG251" s="106"/>
    </row>
    <row r="252" spans="1:137" ht="13" x14ac:dyDescent="0.3">
      <c r="A252" s="118"/>
      <c r="B252" s="126"/>
      <c r="C252" s="119"/>
      <c r="D252" s="119"/>
      <c r="E252" s="119"/>
      <c r="F252" s="119"/>
      <c r="G252" s="119"/>
      <c r="H252" s="120"/>
      <c r="I252" s="101"/>
      <c r="J252" s="121"/>
      <c r="K252" s="101"/>
      <c r="L252" s="101"/>
      <c r="M252" s="121"/>
      <c r="N252" s="120"/>
      <c r="O252" s="121"/>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122"/>
      <c r="AP252" s="122"/>
      <c r="AQ252" s="122"/>
      <c r="AR252" s="123"/>
      <c r="AS252" s="123"/>
      <c r="AT252" s="123"/>
      <c r="AU252" s="139" t="str">
        <f>VLOOKUP(Table35[[#This Row],[Risk Rating Score]],'Lookup Values'!$BS$1:$BT$34,2)</f>
        <v>Very Low</v>
      </c>
      <c r="AV252" s="101"/>
      <c r="AW252" s="139" t="str">
        <f>IFERROR(VLOOKUP(Table35[[#This Row],[RONI Match]],'Lookup Values'!$BU$2:$BV$26,2,FALSE),"")</f>
        <v/>
      </c>
      <c r="AX252" s="124"/>
      <c r="AY252" s="101"/>
      <c r="AZ252" s="123"/>
      <c r="BA252" s="119"/>
      <c r="BB252" s="119"/>
      <c r="BC252" s="119"/>
      <c r="BD252" s="119"/>
      <c r="BE252" s="119"/>
      <c r="BF252" s="119"/>
      <c r="BG252" s="119"/>
      <c r="BH252" s="119"/>
      <c r="BI252" s="122"/>
      <c r="BJ252" s="121"/>
      <c r="BK252" s="121"/>
      <c r="BL252" s="122"/>
      <c r="BM252" s="123"/>
      <c r="BN252" s="106"/>
      <c r="BO252" s="106"/>
      <c r="BP252" s="106"/>
      <c r="BQ252" s="106"/>
      <c r="BR252" s="106"/>
      <c r="BS252" s="106"/>
      <c r="BT252" s="106"/>
      <c r="BU252" s="106"/>
      <c r="BV252" s="106"/>
      <c r="BW252" s="106"/>
      <c r="BX252" s="106"/>
      <c r="BY252" s="106"/>
      <c r="BZ252" s="106"/>
      <c r="CA252" s="106"/>
      <c r="CB252" s="106"/>
      <c r="CC252" s="127" t="str">
        <f>IFERROR(VLOOKUP(Table22[[#This Row],[Gender]],'Lookup Values'!$A$1:$B$5,2,FALSE),"0")</f>
        <v>0</v>
      </c>
      <c r="CD252" s="112"/>
      <c r="CE252" s="127" t="str">
        <f>IFERROR(VLOOKUP(Table22[[#This Row],[Year Group]],'Lookup Values'!$C$1:$D$9,2,FALSE),"0")</f>
        <v>0</v>
      </c>
      <c r="CF252" s="127" t="str">
        <f>IFERROR(VLOOKUP(Table22[[#This Row],[School]],'Lookup Values'!$E$1:$E$22,2,FALSE),"0")</f>
        <v>0</v>
      </c>
      <c r="CG252" s="127" t="str">
        <f>IFERROR(VLOOKUP(Table22[[#This Row],[Attending PRU / AP]],'Lookup Values'!$G$1:$H$3,2,FALSE),"0")</f>
        <v>0</v>
      </c>
      <c r="CH252" s="127" t="str">
        <f>IFERROR(VLOOKUP(Table22[[#This Row],[EHE]],'Lookup Values'!$I$1:$J$3,2,FALSE),"0")</f>
        <v>0</v>
      </c>
      <c r="CI252" s="127" t="str">
        <f>IFERROR(VLOOKUP(Table22[[#This Row],[CME]],'Lookup Values'!$K$1:$L$3,2,FALSE),"0")</f>
        <v>0</v>
      </c>
      <c r="CJ252" s="129" t="str">
        <f>IFERROR(VLOOKUP(Table22[[#This Row],[Ethnicity]],'Ethnicity codes'!$H$1:$J$101,3,FALSE),"")</f>
        <v/>
      </c>
      <c r="CK252" s="127" t="str">
        <f>IFERROR(VLOOKUP(Table35[[#This Row],[Ethnicity2]],'Lookup Values'!$M$1:$N$23,2,FALSE),"0")</f>
        <v>0</v>
      </c>
      <c r="CL252" s="127" t="str">
        <f>IFERROR(VLOOKUP(Table35[[#This Row],[Ethnicity2]],'Lookup Values'!$O$1:$P$3,2,FALSE),"0")</f>
        <v>0</v>
      </c>
      <c r="CM252" s="127" t="str">
        <f>IFERROR(VLOOKUP(Table22[[#This Row],[EAL]],'Lookup Values'!$Q$1:$R$3,2,FALSE),"0")</f>
        <v>0</v>
      </c>
      <c r="CN252" s="127" t="str">
        <f>IFERROR(VLOOKUP(Table22[[#This Row],[SEND]],'Lookup Values'!$S$1:$T$6,2,FALSE),"0")</f>
        <v>0</v>
      </c>
      <c r="CO252" s="127" t="str">
        <f>IFERROR(VLOOKUP(Table22[[#This Row],[Pupil Premium]],'Lookup Values'!$U$1:$V$3,2,FALSE),"0")</f>
        <v>0</v>
      </c>
      <c r="CP252" s="127" t="str">
        <f>IFERROR(VLOOKUP(Table22[[#This Row],[LAC / Care Leaver]],'Lookup Values'!$W$1:$X$3,2,FALSE),"0")</f>
        <v>0</v>
      </c>
      <c r="CQ252" s="127" t="str">
        <f>IFERROR(VLOOKUP(Table22[[#This Row],[CP / CIN]],'Lookup Values'!$Y$1:$Z$3,2,FALSE),"0")</f>
        <v>0</v>
      </c>
      <c r="CR252" s="127" t="str">
        <f>IFERROR(VLOOKUP(Table22[[#This Row],[Early Help Referral]],'Lookup Values'!$Y$1:$Z$3,2,FALSE),"0")</f>
        <v>0</v>
      </c>
      <c r="CS252" s="127" t="str">
        <f>IFERROR(VLOOKUP(Table22[[#This Row],[Social Worker]],'Lookup Values'!$Y$1:$Z$3,2,FALSE),"0")</f>
        <v>0</v>
      </c>
      <c r="CT252" s="127" t="str">
        <f>IFERROR(VLOOKUP(Table22[[#This Row],[Exclusion]],'Lookup Values'!$AE$1:$AF$5,2,FALSE),"0")</f>
        <v>0</v>
      </c>
      <c r="CU252" s="127" t="str">
        <f>IFERROR(VLOOKUP(Table22[[#This Row],[Attendance / Absence (&lt;90% PA / &lt;50% SA)]],'Lookup Values'!$AG$1:$AH$4,2,FALSE),"0")</f>
        <v>0</v>
      </c>
      <c r="CV252" s="127" t="str">
        <f>IFERROR(VLOOKUP(Table22[[#This Row],[Multiple School Moves (3+)]],'Lookup Values'!$AI$1:$AJ$3,2,FALSE),"0")</f>
        <v>0</v>
      </c>
      <c r="CW252" s="127" t="str">
        <f>IFERROR(VLOOKUP(Table22[[#This Row],[Pregnancy]],'Lookup Values'!$AK$1:$AL$3,2,FALSE),"0")</f>
        <v>0</v>
      </c>
      <c r="CX252" s="127" t="str">
        <f>IFERROR(VLOOKUP(Table22[[#This Row],[Young Parent]],'Lookup Values'!$AM$1:$AN$3,2,FALSE),"0")</f>
        <v>0</v>
      </c>
      <c r="CY252" s="127" t="str">
        <f>IFERROR(VLOOKUP(Table22[[#This Row],[Young Carer]],'Lookup Values'!$AO$1:$AP$3,2,FALSE),"0")</f>
        <v>0</v>
      </c>
      <c r="CZ252" s="127" t="str">
        <f>IFERROR(VLOOKUP(Table22[[#This Row],[CAMHS Involvement]],'Lookup Values'!$AQ$1:$AR$3,2,FALSE),"0")</f>
        <v>0</v>
      </c>
      <c r="DA252" s="127" t="str">
        <f>IFERROR(VLOOKUP(Table22[[#This Row],[Health Condition]],'Lookup Values'!$AS$1:$AT$3,2,FALSE),"0")</f>
        <v>0</v>
      </c>
      <c r="DB252" s="127" t="str">
        <f>IFERROR(VLOOKUP(Table22[[#This Row],[Substance Misuse ]],'Lookup Values'!$AU$1:$AV$3,2,FALSE),"0")</f>
        <v>0</v>
      </c>
      <c r="DC252" s="127" t="str">
        <f>IFERROR(VLOOKUP(Table22[[#This Row],[YOT supervision]],'Lookup Values'!$AW$1:$AX$3,2,FALSE),"0")</f>
        <v>0</v>
      </c>
      <c r="DD252" s="127" t="str">
        <f>IFERROR(VLOOKUP(Table22[[#This Row],[Previous YOT supervision]],'Lookup Values'!$AY$1:$AZ$3,2,FALSE),"0")</f>
        <v>0</v>
      </c>
      <c r="DE252" s="127" t="str">
        <f>IFERROR(VLOOKUP(Table22[[#This Row],[Custody]],'Lookup Values'!$BA$1:$BB$3,2,FALSE),"0")</f>
        <v>0</v>
      </c>
      <c r="DF252" s="127" t="str">
        <f>IFERROR(VLOOKUP(Table22[[#This Row],[KS2 Eng &amp; Maths Ability Profile HAP/MAP/LAP]],'Lookup Values'!$BC$1:$BD$4,2,FALSE),"0")</f>
        <v>0</v>
      </c>
      <c r="DG252" s="127" t="str">
        <f>IFERROR(VLOOKUP(Table22[[#This Row],[Intended Post 16 Destination]],'Lookup Values'!$BG$1:$BH$12,2,FALSE),"0")</f>
        <v>0</v>
      </c>
      <c r="DH252" s="127" t="str">
        <f>IFERROR(VLOOKUP(Table22[[#This Row],[Application submitted (Y/N or number of applications)]],'Lookup Values'!$BI$1:$BJ$3,2,FALSE),"0")</f>
        <v>0</v>
      </c>
      <c r="DI252" s="127" t="str">
        <f>IFERROR(VLOOKUP(Table22[[#This Row],[Provider Name]],'Lookup Values'!$BK$1:$BL$3,2,FALSE),"0")</f>
        <v>0</v>
      </c>
      <c r="DJ252" s="112"/>
      <c r="DK252" s="127" t="str">
        <f>IFERROR(VLOOKUP(Table22[[#This Row],[Offer received (Y/N)]],'Lookup Values'!$BM$1:$BN$3,2,FALSE),"0")</f>
        <v>0</v>
      </c>
      <c r="DL252" s="127" t="str">
        <f>IFERROR(VLOOKUP(Table22[[#This Row],[Poor Behaviour / Attitude / Motivation]],'Lookup Values'!$BO$1:$BP$4,2,FALSE),"0")</f>
        <v>0</v>
      </c>
      <c r="DM252" s="127" t="str">
        <f>IFERROR(VLOOKUP(Table22[[#This Row],[Other known risk factors (1)]],'Lookup Values'!$BQ$1:$BR$10,2,FALSE),"0")</f>
        <v>0</v>
      </c>
      <c r="DN252" s="128" t="str">
        <f>IFERROR(VLOOKUP(Table22[[#This Row],[Other known risk factors (2)]],'Lookup Values'!$BQ$1:$BR$10,2,FALSE),"0")</f>
        <v>0</v>
      </c>
      <c r="DO252" s="127">
        <f>SUM(Table35[[#This Row],[Gender Score]:[Other known risk factors (2) Score]])</f>
        <v>0</v>
      </c>
      <c r="DP252" s="131" t="str">
        <f>CONCATENATE(Table22[[#This Row],[Generated RONI]],Table22[[#This Row],[School RONI]])</f>
        <v>Very Low</v>
      </c>
      <c r="DQ252" s="106"/>
      <c r="DR252" s="106"/>
      <c r="DS252" s="106"/>
      <c r="DT252" s="106"/>
      <c r="DU252" s="106"/>
      <c r="DV252" s="106"/>
      <c r="DW252" s="106"/>
      <c r="DX252" s="106"/>
      <c r="DY252" s="106"/>
      <c r="DZ252" s="106"/>
      <c r="EA252" s="106"/>
      <c r="EB252" s="106"/>
      <c r="EC252" s="106"/>
      <c r="ED252" s="106"/>
      <c r="EE252" s="106"/>
      <c r="EF252" s="106"/>
      <c r="EG252" s="106"/>
    </row>
    <row r="253" spans="1:137" ht="13" x14ac:dyDescent="0.3">
      <c r="A253" s="118"/>
      <c r="B253" s="126"/>
      <c r="C253" s="119"/>
      <c r="D253" s="119"/>
      <c r="E253" s="119"/>
      <c r="F253" s="119"/>
      <c r="G253" s="119"/>
      <c r="H253" s="120"/>
      <c r="I253" s="101"/>
      <c r="J253" s="121"/>
      <c r="K253" s="101"/>
      <c r="L253" s="101"/>
      <c r="M253" s="121"/>
      <c r="N253" s="120"/>
      <c r="O253" s="121"/>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c r="AO253" s="122"/>
      <c r="AP253" s="122"/>
      <c r="AQ253" s="122"/>
      <c r="AR253" s="123"/>
      <c r="AS253" s="123"/>
      <c r="AT253" s="123"/>
      <c r="AU253" s="139" t="str">
        <f>VLOOKUP(Table35[[#This Row],[Risk Rating Score]],'Lookup Values'!$BS$1:$BT$34,2)</f>
        <v>Very Low</v>
      </c>
      <c r="AV253" s="101"/>
      <c r="AW253" s="139" t="str">
        <f>IFERROR(VLOOKUP(Table35[[#This Row],[RONI Match]],'Lookup Values'!$BU$2:$BV$26,2,FALSE),"")</f>
        <v/>
      </c>
      <c r="AX253" s="124"/>
      <c r="AY253" s="101"/>
      <c r="AZ253" s="123"/>
      <c r="BA253" s="119"/>
      <c r="BB253" s="119"/>
      <c r="BC253" s="119"/>
      <c r="BD253" s="119"/>
      <c r="BE253" s="119"/>
      <c r="BF253" s="119"/>
      <c r="BG253" s="119"/>
      <c r="BH253" s="119"/>
      <c r="BI253" s="122"/>
      <c r="BJ253" s="121"/>
      <c r="BK253" s="121"/>
      <c r="BL253" s="122"/>
      <c r="BM253" s="123"/>
      <c r="BN253" s="106"/>
      <c r="BO253" s="106"/>
      <c r="BP253" s="106"/>
      <c r="BQ253" s="106"/>
      <c r="BR253" s="106"/>
      <c r="BS253" s="106"/>
      <c r="BT253" s="106"/>
      <c r="BU253" s="106"/>
      <c r="BV253" s="106"/>
      <c r="BW253" s="106"/>
      <c r="BX253" s="106"/>
      <c r="BY253" s="106"/>
      <c r="BZ253" s="106"/>
      <c r="CA253" s="106"/>
      <c r="CB253" s="106"/>
      <c r="CC253" s="127" t="str">
        <f>IFERROR(VLOOKUP(Table22[[#This Row],[Gender]],'Lookup Values'!$A$1:$B$5,2,FALSE),"0")</f>
        <v>0</v>
      </c>
      <c r="CD253" s="112"/>
      <c r="CE253" s="127" t="str">
        <f>IFERROR(VLOOKUP(Table22[[#This Row],[Year Group]],'Lookup Values'!$C$1:$D$9,2,FALSE),"0")</f>
        <v>0</v>
      </c>
      <c r="CF253" s="127" t="str">
        <f>IFERROR(VLOOKUP(Table22[[#This Row],[School]],'Lookup Values'!$E$1:$E$22,2,FALSE),"0")</f>
        <v>0</v>
      </c>
      <c r="CG253" s="127" t="str">
        <f>IFERROR(VLOOKUP(Table22[[#This Row],[Attending PRU / AP]],'Lookup Values'!$G$1:$H$3,2,FALSE),"0")</f>
        <v>0</v>
      </c>
      <c r="CH253" s="127" t="str">
        <f>IFERROR(VLOOKUP(Table22[[#This Row],[EHE]],'Lookup Values'!$I$1:$J$3,2,FALSE),"0")</f>
        <v>0</v>
      </c>
      <c r="CI253" s="127" t="str">
        <f>IFERROR(VLOOKUP(Table22[[#This Row],[CME]],'Lookup Values'!$K$1:$L$3,2,FALSE),"0")</f>
        <v>0</v>
      </c>
      <c r="CJ253" s="129" t="str">
        <f>IFERROR(VLOOKUP(Table22[[#This Row],[Ethnicity]],'Ethnicity codes'!$H$1:$J$101,3,FALSE),"")</f>
        <v/>
      </c>
      <c r="CK253" s="127" t="str">
        <f>IFERROR(VLOOKUP(Table35[[#This Row],[Ethnicity2]],'Lookup Values'!$M$1:$N$23,2,FALSE),"0")</f>
        <v>0</v>
      </c>
      <c r="CL253" s="127" t="str">
        <f>IFERROR(VLOOKUP(Table35[[#This Row],[Ethnicity2]],'Lookup Values'!$O$1:$P$3,2,FALSE),"0")</f>
        <v>0</v>
      </c>
      <c r="CM253" s="127" t="str">
        <f>IFERROR(VLOOKUP(Table22[[#This Row],[EAL]],'Lookup Values'!$Q$1:$R$3,2,FALSE),"0")</f>
        <v>0</v>
      </c>
      <c r="CN253" s="127" t="str">
        <f>IFERROR(VLOOKUP(Table22[[#This Row],[SEND]],'Lookup Values'!$S$1:$T$6,2,FALSE),"0")</f>
        <v>0</v>
      </c>
      <c r="CO253" s="127" t="str">
        <f>IFERROR(VLOOKUP(Table22[[#This Row],[Pupil Premium]],'Lookup Values'!$U$1:$V$3,2,FALSE),"0")</f>
        <v>0</v>
      </c>
      <c r="CP253" s="127" t="str">
        <f>IFERROR(VLOOKUP(Table22[[#This Row],[LAC / Care Leaver]],'Lookup Values'!$W$1:$X$3,2,FALSE),"0")</f>
        <v>0</v>
      </c>
      <c r="CQ253" s="127" t="str">
        <f>IFERROR(VLOOKUP(Table22[[#This Row],[CP / CIN]],'Lookup Values'!$Y$1:$Z$3,2,FALSE),"0")</f>
        <v>0</v>
      </c>
      <c r="CR253" s="127" t="str">
        <f>IFERROR(VLOOKUP(Table22[[#This Row],[Early Help Referral]],'Lookup Values'!$Y$1:$Z$3,2,FALSE),"0")</f>
        <v>0</v>
      </c>
      <c r="CS253" s="127" t="str">
        <f>IFERROR(VLOOKUP(Table22[[#This Row],[Social Worker]],'Lookup Values'!$Y$1:$Z$3,2,FALSE),"0")</f>
        <v>0</v>
      </c>
      <c r="CT253" s="127" t="str">
        <f>IFERROR(VLOOKUP(Table22[[#This Row],[Exclusion]],'Lookup Values'!$AE$1:$AF$5,2,FALSE),"0")</f>
        <v>0</v>
      </c>
      <c r="CU253" s="127" t="str">
        <f>IFERROR(VLOOKUP(Table22[[#This Row],[Attendance / Absence (&lt;90% PA / &lt;50% SA)]],'Lookup Values'!$AG$1:$AH$4,2,FALSE),"0")</f>
        <v>0</v>
      </c>
      <c r="CV253" s="127" t="str">
        <f>IFERROR(VLOOKUP(Table22[[#This Row],[Multiple School Moves (3+)]],'Lookup Values'!$AI$1:$AJ$3,2,FALSE),"0")</f>
        <v>0</v>
      </c>
      <c r="CW253" s="127" t="str">
        <f>IFERROR(VLOOKUP(Table22[[#This Row],[Pregnancy]],'Lookup Values'!$AK$1:$AL$3,2,FALSE),"0")</f>
        <v>0</v>
      </c>
      <c r="CX253" s="127" t="str">
        <f>IFERROR(VLOOKUP(Table22[[#This Row],[Young Parent]],'Lookup Values'!$AM$1:$AN$3,2,FALSE),"0")</f>
        <v>0</v>
      </c>
      <c r="CY253" s="127" t="str">
        <f>IFERROR(VLOOKUP(Table22[[#This Row],[Young Carer]],'Lookup Values'!$AO$1:$AP$3,2,FALSE),"0")</f>
        <v>0</v>
      </c>
      <c r="CZ253" s="127" t="str">
        <f>IFERROR(VLOOKUP(Table22[[#This Row],[CAMHS Involvement]],'Lookup Values'!$AQ$1:$AR$3,2,FALSE),"0")</f>
        <v>0</v>
      </c>
      <c r="DA253" s="127" t="str">
        <f>IFERROR(VLOOKUP(Table22[[#This Row],[Health Condition]],'Lookup Values'!$AS$1:$AT$3,2,FALSE),"0")</f>
        <v>0</v>
      </c>
      <c r="DB253" s="127" t="str">
        <f>IFERROR(VLOOKUP(Table22[[#This Row],[Substance Misuse ]],'Lookup Values'!$AU$1:$AV$3,2,FALSE),"0")</f>
        <v>0</v>
      </c>
      <c r="DC253" s="127" t="str">
        <f>IFERROR(VLOOKUP(Table22[[#This Row],[YOT supervision]],'Lookup Values'!$AW$1:$AX$3,2,FALSE),"0")</f>
        <v>0</v>
      </c>
      <c r="DD253" s="127" t="str">
        <f>IFERROR(VLOOKUP(Table22[[#This Row],[Previous YOT supervision]],'Lookup Values'!$AY$1:$AZ$3,2,FALSE),"0")</f>
        <v>0</v>
      </c>
      <c r="DE253" s="127" t="str">
        <f>IFERROR(VLOOKUP(Table22[[#This Row],[Custody]],'Lookup Values'!$BA$1:$BB$3,2,FALSE),"0")</f>
        <v>0</v>
      </c>
      <c r="DF253" s="127" t="str">
        <f>IFERROR(VLOOKUP(Table22[[#This Row],[KS2 Eng &amp; Maths Ability Profile HAP/MAP/LAP]],'Lookup Values'!$BC$1:$BD$4,2,FALSE),"0")</f>
        <v>0</v>
      </c>
      <c r="DG253" s="127" t="str">
        <f>IFERROR(VLOOKUP(Table22[[#This Row],[Intended Post 16 Destination]],'Lookup Values'!$BG$1:$BH$12,2,FALSE),"0")</f>
        <v>0</v>
      </c>
      <c r="DH253" s="127" t="str">
        <f>IFERROR(VLOOKUP(Table22[[#This Row],[Application submitted (Y/N or number of applications)]],'Lookup Values'!$BI$1:$BJ$3,2,FALSE),"0")</f>
        <v>0</v>
      </c>
      <c r="DI253" s="127" t="str">
        <f>IFERROR(VLOOKUP(Table22[[#This Row],[Provider Name]],'Lookup Values'!$BK$1:$BL$3,2,FALSE),"0")</f>
        <v>0</v>
      </c>
      <c r="DJ253" s="112"/>
      <c r="DK253" s="127" t="str">
        <f>IFERROR(VLOOKUP(Table22[[#This Row],[Offer received (Y/N)]],'Lookup Values'!$BM$1:$BN$3,2,FALSE),"0")</f>
        <v>0</v>
      </c>
      <c r="DL253" s="127" t="str">
        <f>IFERROR(VLOOKUP(Table22[[#This Row],[Poor Behaviour / Attitude / Motivation]],'Lookup Values'!$BO$1:$BP$4,2,FALSE),"0")</f>
        <v>0</v>
      </c>
      <c r="DM253" s="127" t="str">
        <f>IFERROR(VLOOKUP(Table22[[#This Row],[Other known risk factors (1)]],'Lookup Values'!$BQ$1:$BR$10,2,FALSE),"0")</f>
        <v>0</v>
      </c>
      <c r="DN253" s="128" t="str">
        <f>IFERROR(VLOOKUP(Table22[[#This Row],[Other known risk factors (2)]],'Lookup Values'!$BQ$1:$BR$10,2,FALSE),"0")</f>
        <v>0</v>
      </c>
      <c r="DO253" s="127">
        <f>SUM(Table35[[#This Row],[Gender Score]:[Other known risk factors (2) Score]])</f>
        <v>0</v>
      </c>
      <c r="DP253" s="131" t="str">
        <f>CONCATENATE(Table22[[#This Row],[Generated RONI]],Table22[[#This Row],[School RONI]])</f>
        <v>Very Low</v>
      </c>
      <c r="DQ253" s="106"/>
      <c r="DR253" s="106"/>
      <c r="DS253" s="106"/>
      <c r="DT253" s="106"/>
      <c r="DU253" s="106"/>
      <c r="DV253" s="106"/>
      <c r="DW253" s="106"/>
      <c r="DX253" s="106"/>
      <c r="DY253" s="106"/>
      <c r="DZ253" s="106"/>
      <c r="EA253" s="106"/>
      <c r="EB253" s="106"/>
      <c r="EC253" s="106"/>
      <c r="ED253" s="106"/>
      <c r="EE253" s="106"/>
      <c r="EF253" s="106"/>
      <c r="EG253" s="106"/>
    </row>
    <row r="254" spans="1:137" ht="13" x14ac:dyDescent="0.3">
      <c r="A254" s="118"/>
      <c r="B254" s="126"/>
      <c r="C254" s="119"/>
      <c r="D254" s="119"/>
      <c r="E254" s="119"/>
      <c r="F254" s="119"/>
      <c r="G254" s="119"/>
      <c r="H254" s="120"/>
      <c r="I254" s="101"/>
      <c r="J254" s="121"/>
      <c r="K254" s="101"/>
      <c r="L254" s="101"/>
      <c r="M254" s="121"/>
      <c r="N254" s="120"/>
      <c r="O254" s="121"/>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c r="AO254" s="122"/>
      <c r="AP254" s="122"/>
      <c r="AQ254" s="122"/>
      <c r="AR254" s="123"/>
      <c r="AS254" s="123"/>
      <c r="AT254" s="123"/>
      <c r="AU254" s="139" t="str">
        <f>VLOOKUP(Table35[[#This Row],[Risk Rating Score]],'Lookup Values'!$BS$1:$BT$34,2)</f>
        <v>Very Low</v>
      </c>
      <c r="AV254" s="101"/>
      <c r="AW254" s="139" t="str">
        <f>IFERROR(VLOOKUP(Table35[[#This Row],[RONI Match]],'Lookup Values'!$BU$2:$BV$26,2,FALSE),"")</f>
        <v/>
      </c>
      <c r="AX254" s="124"/>
      <c r="AY254" s="101"/>
      <c r="AZ254" s="123"/>
      <c r="BA254" s="119"/>
      <c r="BB254" s="119"/>
      <c r="BC254" s="119"/>
      <c r="BD254" s="119"/>
      <c r="BE254" s="119"/>
      <c r="BF254" s="119"/>
      <c r="BG254" s="119"/>
      <c r="BH254" s="119"/>
      <c r="BI254" s="122"/>
      <c r="BJ254" s="121"/>
      <c r="BK254" s="121"/>
      <c r="BL254" s="122"/>
      <c r="BM254" s="123"/>
      <c r="BN254" s="106"/>
      <c r="BO254" s="106"/>
      <c r="BP254" s="106"/>
      <c r="BQ254" s="106"/>
      <c r="BR254" s="106"/>
      <c r="BS254" s="106"/>
      <c r="BT254" s="106"/>
      <c r="BU254" s="106"/>
      <c r="BV254" s="106"/>
      <c r="BW254" s="106"/>
      <c r="BX254" s="106"/>
      <c r="BY254" s="106"/>
      <c r="BZ254" s="106"/>
      <c r="CA254" s="106"/>
      <c r="CB254" s="106"/>
      <c r="CC254" s="127" t="str">
        <f>IFERROR(VLOOKUP(Table22[[#This Row],[Gender]],'Lookup Values'!$A$1:$B$5,2,FALSE),"0")</f>
        <v>0</v>
      </c>
      <c r="CD254" s="112"/>
      <c r="CE254" s="127" t="str">
        <f>IFERROR(VLOOKUP(Table22[[#This Row],[Year Group]],'Lookup Values'!$C$1:$D$9,2,FALSE),"0")</f>
        <v>0</v>
      </c>
      <c r="CF254" s="127" t="str">
        <f>IFERROR(VLOOKUP(Table22[[#This Row],[School]],'Lookup Values'!$E$1:$E$22,2,FALSE),"0")</f>
        <v>0</v>
      </c>
      <c r="CG254" s="127" t="str">
        <f>IFERROR(VLOOKUP(Table22[[#This Row],[Attending PRU / AP]],'Lookup Values'!$G$1:$H$3,2,FALSE),"0")</f>
        <v>0</v>
      </c>
      <c r="CH254" s="127" t="str">
        <f>IFERROR(VLOOKUP(Table22[[#This Row],[EHE]],'Lookup Values'!$I$1:$J$3,2,FALSE),"0")</f>
        <v>0</v>
      </c>
      <c r="CI254" s="127" t="str">
        <f>IFERROR(VLOOKUP(Table22[[#This Row],[CME]],'Lookup Values'!$K$1:$L$3,2,FALSE),"0")</f>
        <v>0</v>
      </c>
      <c r="CJ254" s="129" t="str">
        <f>IFERROR(VLOOKUP(Table22[[#This Row],[Ethnicity]],'Ethnicity codes'!$H$1:$J$101,3,FALSE),"")</f>
        <v/>
      </c>
      <c r="CK254" s="127" t="str">
        <f>IFERROR(VLOOKUP(Table35[[#This Row],[Ethnicity2]],'Lookup Values'!$M$1:$N$23,2,FALSE),"0")</f>
        <v>0</v>
      </c>
      <c r="CL254" s="127" t="str">
        <f>IFERROR(VLOOKUP(Table35[[#This Row],[Ethnicity2]],'Lookup Values'!$O$1:$P$3,2,FALSE),"0")</f>
        <v>0</v>
      </c>
      <c r="CM254" s="127" t="str">
        <f>IFERROR(VLOOKUP(Table22[[#This Row],[EAL]],'Lookup Values'!$Q$1:$R$3,2,FALSE),"0")</f>
        <v>0</v>
      </c>
      <c r="CN254" s="127" t="str">
        <f>IFERROR(VLOOKUP(Table22[[#This Row],[SEND]],'Lookup Values'!$S$1:$T$6,2,FALSE),"0")</f>
        <v>0</v>
      </c>
      <c r="CO254" s="127" t="str">
        <f>IFERROR(VLOOKUP(Table22[[#This Row],[Pupil Premium]],'Lookup Values'!$U$1:$V$3,2,FALSE),"0")</f>
        <v>0</v>
      </c>
      <c r="CP254" s="127" t="str">
        <f>IFERROR(VLOOKUP(Table22[[#This Row],[LAC / Care Leaver]],'Lookup Values'!$W$1:$X$3,2,FALSE),"0")</f>
        <v>0</v>
      </c>
      <c r="CQ254" s="127" t="str">
        <f>IFERROR(VLOOKUP(Table22[[#This Row],[CP / CIN]],'Lookup Values'!$Y$1:$Z$3,2,FALSE),"0")</f>
        <v>0</v>
      </c>
      <c r="CR254" s="127" t="str">
        <f>IFERROR(VLOOKUP(Table22[[#This Row],[Early Help Referral]],'Lookup Values'!$Y$1:$Z$3,2,FALSE),"0")</f>
        <v>0</v>
      </c>
      <c r="CS254" s="127" t="str">
        <f>IFERROR(VLOOKUP(Table22[[#This Row],[Social Worker]],'Lookup Values'!$Y$1:$Z$3,2,FALSE),"0")</f>
        <v>0</v>
      </c>
      <c r="CT254" s="127" t="str">
        <f>IFERROR(VLOOKUP(Table22[[#This Row],[Exclusion]],'Lookup Values'!$AE$1:$AF$5,2,FALSE),"0")</f>
        <v>0</v>
      </c>
      <c r="CU254" s="127" t="str">
        <f>IFERROR(VLOOKUP(Table22[[#This Row],[Attendance / Absence (&lt;90% PA / &lt;50% SA)]],'Lookup Values'!$AG$1:$AH$4,2,FALSE),"0")</f>
        <v>0</v>
      </c>
      <c r="CV254" s="127" t="str">
        <f>IFERROR(VLOOKUP(Table22[[#This Row],[Multiple School Moves (3+)]],'Lookup Values'!$AI$1:$AJ$3,2,FALSE),"0")</f>
        <v>0</v>
      </c>
      <c r="CW254" s="127" t="str">
        <f>IFERROR(VLOOKUP(Table22[[#This Row],[Pregnancy]],'Lookup Values'!$AK$1:$AL$3,2,FALSE),"0")</f>
        <v>0</v>
      </c>
      <c r="CX254" s="127" t="str">
        <f>IFERROR(VLOOKUP(Table22[[#This Row],[Young Parent]],'Lookup Values'!$AM$1:$AN$3,2,FALSE),"0")</f>
        <v>0</v>
      </c>
      <c r="CY254" s="127" t="str">
        <f>IFERROR(VLOOKUP(Table22[[#This Row],[Young Carer]],'Lookup Values'!$AO$1:$AP$3,2,FALSE),"0")</f>
        <v>0</v>
      </c>
      <c r="CZ254" s="127" t="str">
        <f>IFERROR(VLOOKUP(Table22[[#This Row],[CAMHS Involvement]],'Lookup Values'!$AQ$1:$AR$3,2,FALSE),"0")</f>
        <v>0</v>
      </c>
      <c r="DA254" s="127" t="str">
        <f>IFERROR(VLOOKUP(Table22[[#This Row],[Health Condition]],'Lookup Values'!$AS$1:$AT$3,2,FALSE),"0")</f>
        <v>0</v>
      </c>
      <c r="DB254" s="127" t="str">
        <f>IFERROR(VLOOKUP(Table22[[#This Row],[Substance Misuse ]],'Lookup Values'!$AU$1:$AV$3,2,FALSE),"0")</f>
        <v>0</v>
      </c>
      <c r="DC254" s="127" t="str">
        <f>IFERROR(VLOOKUP(Table22[[#This Row],[YOT supervision]],'Lookup Values'!$AW$1:$AX$3,2,FALSE),"0")</f>
        <v>0</v>
      </c>
      <c r="DD254" s="127" t="str">
        <f>IFERROR(VLOOKUP(Table22[[#This Row],[Previous YOT supervision]],'Lookup Values'!$AY$1:$AZ$3,2,FALSE),"0")</f>
        <v>0</v>
      </c>
      <c r="DE254" s="127" t="str">
        <f>IFERROR(VLOOKUP(Table22[[#This Row],[Custody]],'Lookup Values'!$BA$1:$BB$3,2,FALSE),"0")</f>
        <v>0</v>
      </c>
      <c r="DF254" s="127" t="str">
        <f>IFERROR(VLOOKUP(Table22[[#This Row],[KS2 Eng &amp; Maths Ability Profile HAP/MAP/LAP]],'Lookup Values'!$BC$1:$BD$4,2,FALSE),"0")</f>
        <v>0</v>
      </c>
      <c r="DG254" s="127" t="str">
        <f>IFERROR(VLOOKUP(Table22[[#This Row],[Intended Post 16 Destination]],'Lookup Values'!$BG$1:$BH$12,2,FALSE),"0")</f>
        <v>0</v>
      </c>
      <c r="DH254" s="127" t="str">
        <f>IFERROR(VLOOKUP(Table22[[#This Row],[Application submitted (Y/N or number of applications)]],'Lookup Values'!$BI$1:$BJ$3,2,FALSE),"0")</f>
        <v>0</v>
      </c>
      <c r="DI254" s="127" t="str">
        <f>IFERROR(VLOOKUP(Table22[[#This Row],[Provider Name]],'Lookup Values'!$BK$1:$BL$3,2,FALSE),"0")</f>
        <v>0</v>
      </c>
      <c r="DJ254" s="112"/>
      <c r="DK254" s="127" t="str">
        <f>IFERROR(VLOOKUP(Table22[[#This Row],[Offer received (Y/N)]],'Lookup Values'!$BM$1:$BN$3,2,FALSE),"0")</f>
        <v>0</v>
      </c>
      <c r="DL254" s="127" t="str">
        <f>IFERROR(VLOOKUP(Table22[[#This Row],[Poor Behaviour / Attitude / Motivation]],'Lookup Values'!$BO$1:$BP$4,2,FALSE),"0")</f>
        <v>0</v>
      </c>
      <c r="DM254" s="127" t="str">
        <f>IFERROR(VLOOKUP(Table22[[#This Row],[Other known risk factors (1)]],'Lookup Values'!$BQ$1:$BR$10,2,FALSE),"0")</f>
        <v>0</v>
      </c>
      <c r="DN254" s="128" t="str">
        <f>IFERROR(VLOOKUP(Table22[[#This Row],[Other known risk factors (2)]],'Lookup Values'!$BQ$1:$BR$10,2,FALSE),"0")</f>
        <v>0</v>
      </c>
      <c r="DO254" s="127">
        <f>SUM(Table35[[#This Row],[Gender Score]:[Other known risk factors (2) Score]])</f>
        <v>0</v>
      </c>
      <c r="DP254" s="131" t="str">
        <f>CONCATENATE(Table22[[#This Row],[Generated RONI]],Table22[[#This Row],[School RONI]])</f>
        <v>Very Low</v>
      </c>
      <c r="DQ254" s="106"/>
      <c r="DR254" s="106"/>
      <c r="DS254" s="106"/>
      <c r="DT254" s="106"/>
      <c r="DU254" s="106"/>
      <c r="DV254" s="106"/>
      <c r="DW254" s="106"/>
      <c r="DX254" s="106"/>
      <c r="DY254" s="106"/>
      <c r="DZ254" s="106"/>
      <c r="EA254" s="106"/>
      <c r="EB254" s="106"/>
      <c r="EC254" s="106"/>
      <c r="ED254" s="106"/>
      <c r="EE254" s="106"/>
      <c r="EF254" s="106"/>
      <c r="EG254" s="106"/>
    </row>
    <row r="255" spans="1:137" ht="13" x14ac:dyDescent="0.3">
      <c r="A255" s="118"/>
      <c r="B255" s="126"/>
      <c r="C255" s="119"/>
      <c r="D255" s="119"/>
      <c r="E255" s="119"/>
      <c r="F255" s="119"/>
      <c r="G255" s="119"/>
      <c r="H255" s="120"/>
      <c r="I255" s="101"/>
      <c r="J255" s="121"/>
      <c r="K255" s="101"/>
      <c r="L255" s="101"/>
      <c r="M255" s="121"/>
      <c r="N255" s="120"/>
      <c r="O255" s="121"/>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3"/>
      <c r="AS255" s="123"/>
      <c r="AT255" s="123"/>
      <c r="AU255" s="139" t="str">
        <f>VLOOKUP(Table35[[#This Row],[Risk Rating Score]],'Lookup Values'!$BS$1:$BT$34,2)</f>
        <v>Very Low</v>
      </c>
      <c r="AV255" s="101"/>
      <c r="AW255" s="139" t="str">
        <f>IFERROR(VLOOKUP(Table35[[#This Row],[RONI Match]],'Lookup Values'!$BU$2:$BV$26,2,FALSE),"")</f>
        <v/>
      </c>
      <c r="AX255" s="124"/>
      <c r="AY255" s="101"/>
      <c r="AZ255" s="123"/>
      <c r="BA255" s="119"/>
      <c r="BB255" s="119"/>
      <c r="BC255" s="119"/>
      <c r="BD255" s="119"/>
      <c r="BE255" s="119"/>
      <c r="BF255" s="119"/>
      <c r="BG255" s="119"/>
      <c r="BH255" s="119"/>
      <c r="BI255" s="122"/>
      <c r="BJ255" s="121"/>
      <c r="BK255" s="121"/>
      <c r="BL255" s="122"/>
      <c r="BM255" s="123"/>
      <c r="BN255" s="106"/>
      <c r="BO255" s="106"/>
      <c r="BP255" s="106"/>
      <c r="BQ255" s="106"/>
      <c r="BR255" s="106"/>
      <c r="BS255" s="106"/>
      <c r="BT255" s="106"/>
      <c r="BU255" s="106"/>
      <c r="BV255" s="106"/>
      <c r="BW255" s="106"/>
      <c r="BX255" s="106"/>
      <c r="BY255" s="106"/>
      <c r="BZ255" s="106"/>
      <c r="CA255" s="106"/>
      <c r="CB255" s="106"/>
      <c r="CC255" s="127" t="str">
        <f>IFERROR(VLOOKUP(Table22[[#This Row],[Gender]],'Lookup Values'!$A$1:$B$5,2,FALSE),"0")</f>
        <v>0</v>
      </c>
      <c r="CD255" s="112"/>
      <c r="CE255" s="127" t="str">
        <f>IFERROR(VLOOKUP(Table22[[#This Row],[Year Group]],'Lookup Values'!$C$1:$D$9,2,FALSE),"0")</f>
        <v>0</v>
      </c>
      <c r="CF255" s="127" t="str">
        <f>IFERROR(VLOOKUP(Table22[[#This Row],[School]],'Lookup Values'!$E$1:$E$22,2,FALSE),"0")</f>
        <v>0</v>
      </c>
      <c r="CG255" s="127" t="str">
        <f>IFERROR(VLOOKUP(Table22[[#This Row],[Attending PRU / AP]],'Lookup Values'!$G$1:$H$3,2,FALSE),"0")</f>
        <v>0</v>
      </c>
      <c r="CH255" s="127" t="str">
        <f>IFERROR(VLOOKUP(Table22[[#This Row],[EHE]],'Lookup Values'!$I$1:$J$3,2,FALSE),"0")</f>
        <v>0</v>
      </c>
      <c r="CI255" s="127" t="str">
        <f>IFERROR(VLOOKUP(Table22[[#This Row],[CME]],'Lookup Values'!$K$1:$L$3,2,FALSE),"0")</f>
        <v>0</v>
      </c>
      <c r="CJ255" s="129" t="str">
        <f>IFERROR(VLOOKUP(Table22[[#This Row],[Ethnicity]],'Ethnicity codes'!$H$1:$J$101,3,FALSE),"")</f>
        <v/>
      </c>
      <c r="CK255" s="127" t="str">
        <f>IFERROR(VLOOKUP(Table35[[#This Row],[Ethnicity2]],'Lookup Values'!$M$1:$N$23,2,FALSE),"0")</f>
        <v>0</v>
      </c>
      <c r="CL255" s="127" t="str">
        <f>IFERROR(VLOOKUP(Table35[[#This Row],[Ethnicity2]],'Lookup Values'!$O$1:$P$3,2,FALSE),"0")</f>
        <v>0</v>
      </c>
      <c r="CM255" s="127" t="str">
        <f>IFERROR(VLOOKUP(Table22[[#This Row],[EAL]],'Lookup Values'!$Q$1:$R$3,2,FALSE),"0")</f>
        <v>0</v>
      </c>
      <c r="CN255" s="127" t="str">
        <f>IFERROR(VLOOKUP(Table22[[#This Row],[SEND]],'Lookup Values'!$S$1:$T$6,2,FALSE),"0")</f>
        <v>0</v>
      </c>
      <c r="CO255" s="127" t="str">
        <f>IFERROR(VLOOKUP(Table22[[#This Row],[Pupil Premium]],'Lookup Values'!$U$1:$V$3,2,FALSE),"0")</f>
        <v>0</v>
      </c>
      <c r="CP255" s="127" t="str">
        <f>IFERROR(VLOOKUP(Table22[[#This Row],[LAC / Care Leaver]],'Lookup Values'!$W$1:$X$3,2,FALSE),"0")</f>
        <v>0</v>
      </c>
      <c r="CQ255" s="127" t="str">
        <f>IFERROR(VLOOKUP(Table22[[#This Row],[CP / CIN]],'Lookup Values'!$Y$1:$Z$3,2,FALSE),"0")</f>
        <v>0</v>
      </c>
      <c r="CR255" s="127" t="str">
        <f>IFERROR(VLOOKUP(Table22[[#This Row],[Early Help Referral]],'Lookup Values'!$Y$1:$Z$3,2,FALSE),"0")</f>
        <v>0</v>
      </c>
      <c r="CS255" s="127" t="str">
        <f>IFERROR(VLOOKUP(Table22[[#This Row],[Social Worker]],'Lookup Values'!$Y$1:$Z$3,2,FALSE),"0")</f>
        <v>0</v>
      </c>
      <c r="CT255" s="127" t="str">
        <f>IFERROR(VLOOKUP(Table22[[#This Row],[Exclusion]],'Lookup Values'!$AE$1:$AF$5,2,FALSE),"0")</f>
        <v>0</v>
      </c>
      <c r="CU255" s="127" t="str">
        <f>IFERROR(VLOOKUP(Table22[[#This Row],[Attendance / Absence (&lt;90% PA / &lt;50% SA)]],'Lookup Values'!$AG$1:$AH$4,2,FALSE),"0")</f>
        <v>0</v>
      </c>
      <c r="CV255" s="127" t="str">
        <f>IFERROR(VLOOKUP(Table22[[#This Row],[Multiple School Moves (3+)]],'Lookup Values'!$AI$1:$AJ$3,2,FALSE),"0")</f>
        <v>0</v>
      </c>
      <c r="CW255" s="127" t="str">
        <f>IFERROR(VLOOKUP(Table22[[#This Row],[Pregnancy]],'Lookup Values'!$AK$1:$AL$3,2,FALSE),"0")</f>
        <v>0</v>
      </c>
      <c r="CX255" s="127" t="str">
        <f>IFERROR(VLOOKUP(Table22[[#This Row],[Young Parent]],'Lookup Values'!$AM$1:$AN$3,2,FALSE),"0")</f>
        <v>0</v>
      </c>
      <c r="CY255" s="127" t="str">
        <f>IFERROR(VLOOKUP(Table22[[#This Row],[Young Carer]],'Lookup Values'!$AO$1:$AP$3,2,FALSE),"0")</f>
        <v>0</v>
      </c>
      <c r="CZ255" s="127" t="str">
        <f>IFERROR(VLOOKUP(Table22[[#This Row],[CAMHS Involvement]],'Lookup Values'!$AQ$1:$AR$3,2,FALSE),"0")</f>
        <v>0</v>
      </c>
      <c r="DA255" s="127" t="str">
        <f>IFERROR(VLOOKUP(Table22[[#This Row],[Health Condition]],'Lookup Values'!$AS$1:$AT$3,2,FALSE),"0")</f>
        <v>0</v>
      </c>
      <c r="DB255" s="127" t="str">
        <f>IFERROR(VLOOKUP(Table22[[#This Row],[Substance Misuse ]],'Lookup Values'!$AU$1:$AV$3,2,FALSE),"0")</f>
        <v>0</v>
      </c>
      <c r="DC255" s="127" t="str">
        <f>IFERROR(VLOOKUP(Table22[[#This Row],[YOT supervision]],'Lookup Values'!$AW$1:$AX$3,2,FALSE),"0")</f>
        <v>0</v>
      </c>
      <c r="DD255" s="127" t="str">
        <f>IFERROR(VLOOKUP(Table22[[#This Row],[Previous YOT supervision]],'Lookup Values'!$AY$1:$AZ$3,2,FALSE),"0")</f>
        <v>0</v>
      </c>
      <c r="DE255" s="127" t="str">
        <f>IFERROR(VLOOKUP(Table22[[#This Row],[Custody]],'Lookup Values'!$BA$1:$BB$3,2,FALSE),"0")</f>
        <v>0</v>
      </c>
      <c r="DF255" s="127" t="str">
        <f>IFERROR(VLOOKUP(Table22[[#This Row],[KS2 Eng &amp; Maths Ability Profile HAP/MAP/LAP]],'Lookup Values'!$BC$1:$BD$4,2,FALSE),"0")</f>
        <v>0</v>
      </c>
      <c r="DG255" s="127" t="str">
        <f>IFERROR(VLOOKUP(Table22[[#This Row],[Intended Post 16 Destination]],'Lookup Values'!$BG$1:$BH$12,2,FALSE),"0")</f>
        <v>0</v>
      </c>
      <c r="DH255" s="127" t="str">
        <f>IFERROR(VLOOKUP(Table22[[#This Row],[Application submitted (Y/N or number of applications)]],'Lookup Values'!$BI$1:$BJ$3,2,FALSE),"0")</f>
        <v>0</v>
      </c>
      <c r="DI255" s="127" t="str">
        <f>IFERROR(VLOOKUP(Table22[[#This Row],[Provider Name]],'Lookup Values'!$BK$1:$BL$3,2,FALSE),"0")</f>
        <v>0</v>
      </c>
      <c r="DJ255" s="112"/>
      <c r="DK255" s="127" t="str">
        <f>IFERROR(VLOOKUP(Table22[[#This Row],[Offer received (Y/N)]],'Lookup Values'!$BM$1:$BN$3,2,FALSE),"0")</f>
        <v>0</v>
      </c>
      <c r="DL255" s="127" t="str">
        <f>IFERROR(VLOOKUP(Table22[[#This Row],[Poor Behaviour / Attitude / Motivation]],'Lookup Values'!$BO$1:$BP$4,2,FALSE),"0")</f>
        <v>0</v>
      </c>
      <c r="DM255" s="127" t="str">
        <f>IFERROR(VLOOKUP(Table22[[#This Row],[Other known risk factors (1)]],'Lookup Values'!$BQ$1:$BR$10,2,FALSE),"0")</f>
        <v>0</v>
      </c>
      <c r="DN255" s="128" t="str">
        <f>IFERROR(VLOOKUP(Table22[[#This Row],[Other known risk factors (2)]],'Lookup Values'!$BQ$1:$BR$10,2,FALSE),"0")</f>
        <v>0</v>
      </c>
      <c r="DO255" s="127">
        <f>SUM(Table35[[#This Row],[Gender Score]:[Other known risk factors (2) Score]])</f>
        <v>0</v>
      </c>
      <c r="DP255" s="131" t="str">
        <f>CONCATENATE(Table22[[#This Row],[Generated RONI]],Table22[[#This Row],[School RONI]])</f>
        <v>Very Low</v>
      </c>
      <c r="DQ255" s="106"/>
      <c r="DR255" s="106"/>
      <c r="DS255" s="106"/>
      <c r="DT255" s="106"/>
      <c r="DU255" s="106"/>
      <c r="DV255" s="106"/>
      <c r="DW255" s="106"/>
      <c r="DX255" s="106"/>
      <c r="DY255" s="106"/>
      <c r="DZ255" s="106"/>
      <c r="EA255" s="106"/>
      <c r="EB255" s="106"/>
      <c r="EC255" s="106"/>
      <c r="ED255" s="106"/>
      <c r="EE255" s="106"/>
      <c r="EF255" s="106"/>
      <c r="EG255" s="106"/>
    </row>
    <row r="256" spans="1:137" ht="13" x14ac:dyDescent="0.3">
      <c r="A256" s="118"/>
      <c r="B256" s="126"/>
      <c r="C256" s="119"/>
      <c r="D256" s="119"/>
      <c r="E256" s="119"/>
      <c r="F256" s="119"/>
      <c r="G256" s="119"/>
      <c r="H256" s="120"/>
      <c r="I256" s="101"/>
      <c r="J256" s="121"/>
      <c r="K256" s="101"/>
      <c r="L256" s="101"/>
      <c r="M256" s="121"/>
      <c r="N256" s="120"/>
      <c r="O256" s="121"/>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3"/>
      <c r="AS256" s="123"/>
      <c r="AT256" s="123"/>
      <c r="AU256" s="139" t="str">
        <f>VLOOKUP(Table35[[#This Row],[Risk Rating Score]],'Lookup Values'!$BS$1:$BT$34,2)</f>
        <v>Very Low</v>
      </c>
      <c r="AV256" s="101"/>
      <c r="AW256" s="139" t="str">
        <f>IFERROR(VLOOKUP(Table35[[#This Row],[RONI Match]],'Lookup Values'!$BU$2:$BV$26,2,FALSE),"")</f>
        <v/>
      </c>
      <c r="AX256" s="124"/>
      <c r="AY256" s="101"/>
      <c r="AZ256" s="123"/>
      <c r="BA256" s="119"/>
      <c r="BB256" s="119"/>
      <c r="BC256" s="119"/>
      <c r="BD256" s="119"/>
      <c r="BE256" s="119"/>
      <c r="BF256" s="119"/>
      <c r="BG256" s="119"/>
      <c r="BH256" s="119"/>
      <c r="BI256" s="122"/>
      <c r="BJ256" s="121"/>
      <c r="BK256" s="121"/>
      <c r="BL256" s="122"/>
      <c r="BM256" s="123"/>
      <c r="BN256" s="106"/>
      <c r="BO256" s="106"/>
      <c r="BP256" s="106"/>
      <c r="BQ256" s="106"/>
      <c r="BR256" s="106"/>
      <c r="BS256" s="106"/>
      <c r="BT256" s="106"/>
      <c r="BU256" s="106"/>
      <c r="BV256" s="106"/>
      <c r="BW256" s="106"/>
      <c r="BX256" s="106"/>
      <c r="BY256" s="106"/>
      <c r="BZ256" s="106"/>
      <c r="CA256" s="106"/>
      <c r="CB256" s="106"/>
      <c r="CC256" s="127" t="str">
        <f>IFERROR(VLOOKUP(Table22[[#This Row],[Gender]],'Lookup Values'!$A$1:$B$5,2,FALSE),"0")</f>
        <v>0</v>
      </c>
      <c r="CD256" s="112"/>
      <c r="CE256" s="127" t="str">
        <f>IFERROR(VLOOKUP(Table22[[#This Row],[Year Group]],'Lookup Values'!$C$1:$D$9,2,FALSE),"0")</f>
        <v>0</v>
      </c>
      <c r="CF256" s="127" t="str">
        <f>IFERROR(VLOOKUP(Table22[[#This Row],[School]],'Lookup Values'!$E$1:$E$22,2,FALSE),"0")</f>
        <v>0</v>
      </c>
      <c r="CG256" s="127" t="str">
        <f>IFERROR(VLOOKUP(Table22[[#This Row],[Attending PRU / AP]],'Lookup Values'!$G$1:$H$3,2,FALSE),"0")</f>
        <v>0</v>
      </c>
      <c r="CH256" s="127" t="str">
        <f>IFERROR(VLOOKUP(Table22[[#This Row],[EHE]],'Lookup Values'!$I$1:$J$3,2,FALSE),"0")</f>
        <v>0</v>
      </c>
      <c r="CI256" s="127" t="str">
        <f>IFERROR(VLOOKUP(Table22[[#This Row],[CME]],'Lookup Values'!$K$1:$L$3,2,FALSE),"0")</f>
        <v>0</v>
      </c>
      <c r="CJ256" s="129" t="str">
        <f>IFERROR(VLOOKUP(Table22[[#This Row],[Ethnicity]],'Ethnicity codes'!$H$1:$J$101,3,FALSE),"")</f>
        <v/>
      </c>
      <c r="CK256" s="127" t="str">
        <f>IFERROR(VLOOKUP(Table35[[#This Row],[Ethnicity2]],'Lookup Values'!$M$1:$N$23,2,FALSE),"0")</f>
        <v>0</v>
      </c>
      <c r="CL256" s="127" t="str">
        <f>IFERROR(VLOOKUP(Table35[[#This Row],[Ethnicity2]],'Lookup Values'!$O$1:$P$3,2,FALSE),"0")</f>
        <v>0</v>
      </c>
      <c r="CM256" s="127" t="str">
        <f>IFERROR(VLOOKUP(Table22[[#This Row],[EAL]],'Lookup Values'!$Q$1:$R$3,2,FALSE),"0")</f>
        <v>0</v>
      </c>
      <c r="CN256" s="127" t="str">
        <f>IFERROR(VLOOKUP(Table22[[#This Row],[SEND]],'Lookup Values'!$S$1:$T$6,2,FALSE),"0")</f>
        <v>0</v>
      </c>
      <c r="CO256" s="127" t="str">
        <f>IFERROR(VLOOKUP(Table22[[#This Row],[Pupil Premium]],'Lookup Values'!$U$1:$V$3,2,FALSE),"0")</f>
        <v>0</v>
      </c>
      <c r="CP256" s="127" t="str">
        <f>IFERROR(VLOOKUP(Table22[[#This Row],[LAC / Care Leaver]],'Lookup Values'!$W$1:$X$3,2,FALSE),"0")</f>
        <v>0</v>
      </c>
      <c r="CQ256" s="127" t="str">
        <f>IFERROR(VLOOKUP(Table22[[#This Row],[CP / CIN]],'Lookup Values'!$Y$1:$Z$3,2,FALSE),"0")</f>
        <v>0</v>
      </c>
      <c r="CR256" s="127" t="str">
        <f>IFERROR(VLOOKUP(Table22[[#This Row],[Early Help Referral]],'Lookup Values'!$Y$1:$Z$3,2,FALSE),"0")</f>
        <v>0</v>
      </c>
      <c r="CS256" s="127" t="str">
        <f>IFERROR(VLOOKUP(Table22[[#This Row],[Social Worker]],'Lookup Values'!$Y$1:$Z$3,2,FALSE),"0")</f>
        <v>0</v>
      </c>
      <c r="CT256" s="127" t="str">
        <f>IFERROR(VLOOKUP(Table22[[#This Row],[Exclusion]],'Lookup Values'!$AE$1:$AF$5,2,FALSE),"0")</f>
        <v>0</v>
      </c>
      <c r="CU256" s="127" t="str">
        <f>IFERROR(VLOOKUP(Table22[[#This Row],[Attendance / Absence (&lt;90% PA / &lt;50% SA)]],'Lookup Values'!$AG$1:$AH$4,2,FALSE),"0")</f>
        <v>0</v>
      </c>
      <c r="CV256" s="127" t="str">
        <f>IFERROR(VLOOKUP(Table22[[#This Row],[Multiple School Moves (3+)]],'Lookup Values'!$AI$1:$AJ$3,2,FALSE),"0")</f>
        <v>0</v>
      </c>
      <c r="CW256" s="127" t="str">
        <f>IFERROR(VLOOKUP(Table22[[#This Row],[Pregnancy]],'Lookup Values'!$AK$1:$AL$3,2,FALSE),"0")</f>
        <v>0</v>
      </c>
      <c r="CX256" s="127" t="str">
        <f>IFERROR(VLOOKUP(Table22[[#This Row],[Young Parent]],'Lookup Values'!$AM$1:$AN$3,2,FALSE),"0")</f>
        <v>0</v>
      </c>
      <c r="CY256" s="127" t="str">
        <f>IFERROR(VLOOKUP(Table22[[#This Row],[Young Carer]],'Lookup Values'!$AO$1:$AP$3,2,FALSE),"0")</f>
        <v>0</v>
      </c>
      <c r="CZ256" s="127" t="str">
        <f>IFERROR(VLOOKUP(Table22[[#This Row],[CAMHS Involvement]],'Lookup Values'!$AQ$1:$AR$3,2,FALSE),"0")</f>
        <v>0</v>
      </c>
      <c r="DA256" s="127" t="str">
        <f>IFERROR(VLOOKUP(Table22[[#This Row],[Health Condition]],'Lookup Values'!$AS$1:$AT$3,2,FALSE),"0")</f>
        <v>0</v>
      </c>
      <c r="DB256" s="127" t="str">
        <f>IFERROR(VLOOKUP(Table22[[#This Row],[Substance Misuse ]],'Lookup Values'!$AU$1:$AV$3,2,FALSE),"0")</f>
        <v>0</v>
      </c>
      <c r="DC256" s="127" t="str">
        <f>IFERROR(VLOOKUP(Table22[[#This Row],[YOT supervision]],'Lookup Values'!$AW$1:$AX$3,2,FALSE),"0")</f>
        <v>0</v>
      </c>
      <c r="DD256" s="127" t="str">
        <f>IFERROR(VLOOKUP(Table22[[#This Row],[Previous YOT supervision]],'Lookup Values'!$AY$1:$AZ$3,2,FALSE),"0")</f>
        <v>0</v>
      </c>
      <c r="DE256" s="127" t="str">
        <f>IFERROR(VLOOKUP(Table22[[#This Row],[Custody]],'Lookup Values'!$BA$1:$BB$3,2,FALSE),"0")</f>
        <v>0</v>
      </c>
      <c r="DF256" s="127" t="str">
        <f>IFERROR(VLOOKUP(Table22[[#This Row],[KS2 Eng &amp; Maths Ability Profile HAP/MAP/LAP]],'Lookup Values'!$BC$1:$BD$4,2,FALSE),"0")</f>
        <v>0</v>
      </c>
      <c r="DG256" s="127" t="str">
        <f>IFERROR(VLOOKUP(Table22[[#This Row],[Intended Post 16 Destination]],'Lookup Values'!$BG$1:$BH$12,2,FALSE),"0")</f>
        <v>0</v>
      </c>
      <c r="DH256" s="127" t="str">
        <f>IFERROR(VLOOKUP(Table22[[#This Row],[Application submitted (Y/N or number of applications)]],'Lookup Values'!$BI$1:$BJ$3,2,FALSE),"0")</f>
        <v>0</v>
      </c>
      <c r="DI256" s="127" t="str">
        <f>IFERROR(VLOOKUP(Table22[[#This Row],[Provider Name]],'Lookup Values'!$BK$1:$BL$3,2,FALSE),"0")</f>
        <v>0</v>
      </c>
      <c r="DJ256" s="112"/>
      <c r="DK256" s="127" t="str">
        <f>IFERROR(VLOOKUP(Table22[[#This Row],[Offer received (Y/N)]],'Lookup Values'!$BM$1:$BN$3,2,FALSE),"0")</f>
        <v>0</v>
      </c>
      <c r="DL256" s="127" t="str">
        <f>IFERROR(VLOOKUP(Table22[[#This Row],[Poor Behaviour / Attitude / Motivation]],'Lookup Values'!$BO$1:$BP$4,2,FALSE),"0")</f>
        <v>0</v>
      </c>
      <c r="DM256" s="127" t="str">
        <f>IFERROR(VLOOKUP(Table22[[#This Row],[Other known risk factors (1)]],'Lookup Values'!$BQ$1:$BR$10,2,FALSE),"0")</f>
        <v>0</v>
      </c>
      <c r="DN256" s="128" t="str">
        <f>IFERROR(VLOOKUP(Table22[[#This Row],[Other known risk factors (2)]],'Lookup Values'!$BQ$1:$BR$10,2,FALSE),"0")</f>
        <v>0</v>
      </c>
      <c r="DO256" s="127">
        <f>SUM(Table35[[#This Row],[Gender Score]:[Other known risk factors (2) Score]])</f>
        <v>0</v>
      </c>
      <c r="DP256" s="131" t="str">
        <f>CONCATENATE(Table22[[#This Row],[Generated RONI]],Table22[[#This Row],[School RONI]])</f>
        <v>Very Low</v>
      </c>
      <c r="DQ256" s="106"/>
      <c r="DR256" s="106"/>
      <c r="DS256" s="106"/>
      <c r="DT256" s="106"/>
      <c r="DU256" s="106"/>
      <c r="DV256" s="106"/>
      <c r="DW256" s="106"/>
      <c r="DX256" s="106"/>
      <c r="DY256" s="106"/>
      <c r="DZ256" s="106"/>
      <c r="EA256" s="106"/>
      <c r="EB256" s="106"/>
      <c r="EC256" s="106"/>
      <c r="ED256" s="106"/>
      <c r="EE256" s="106"/>
      <c r="EF256" s="106"/>
      <c r="EG256" s="106"/>
    </row>
    <row r="257" spans="1:137" ht="13" x14ac:dyDescent="0.3">
      <c r="A257" s="118"/>
      <c r="B257" s="126"/>
      <c r="C257" s="119"/>
      <c r="D257" s="119"/>
      <c r="E257" s="119"/>
      <c r="F257" s="119"/>
      <c r="G257" s="119"/>
      <c r="H257" s="120"/>
      <c r="I257" s="101"/>
      <c r="J257" s="121"/>
      <c r="K257" s="101"/>
      <c r="L257" s="101"/>
      <c r="M257" s="121"/>
      <c r="N257" s="120"/>
      <c r="O257" s="121"/>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23"/>
      <c r="AS257" s="123"/>
      <c r="AT257" s="123"/>
      <c r="AU257" s="139" t="str">
        <f>VLOOKUP(Table35[[#This Row],[Risk Rating Score]],'Lookup Values'!$BS$1:$BT$34,2)</f>
        <v>Very Low</v>
      </c>
      <c r="AV257" s="101"/>
      <c r="AW257" s="139" t="str">
        <f>IFERROR(VLOOKUP(Table35[[#This Row],[RONI Match]],'Lookup Values'!$BU$2:$BV$26,2,FALSE),"")</f>
        <v/>
      </c>
      <c r="AX257" s="124"/>
      <c r="AY257" s="101"/>
      <c r="AZ257" s="123"/>
      <c r="BA257" s="119"/>
      <c r="BB257" s="119"/>
      <c r="BC257" s="119"/>
      <c r="BD257" s="119"/>
      <c r="BE257" s="119"/>
      <c r="BF257" s="119"/>
      <c r="BG257" s="119"/>
      <c r="BH257" s="119"/>
      <c r="BI257" s="122"/>
      <c r="BJ257" s="121"/>
      <c r="BK257" s="121"/>
      <c r="BL257" s="122"/>
      <c r="BM257" s="123"/>
      <c r="BN257" s="106"/>
      <c r="BO257" s="106"/>
      <c r="BP257" s="106"/>
      <c r="BQ257" s="106"/>
      <c r="BR257" s="106"/>
      <c r="BS257" s="106"/>
      <c r="BT257" s="106"/>
      <c r="BU257" s="106"/>
      <c r="BV257" s="106"/>
      <c r="BW257" s="106"/>
      <c r="BX257" s="106"/>
      <c r="BY257" s="106"/>
      <c r="BZ257" s="106"/>
      <c r="CA257" s="106"/>
      <c r="CB257" s="106"/>
      <c r="CC257" s="127" t="str">
        <f>IFERROR(VLOOKUP(Table22[[#This Row],[Gender]],'Lookup Values'!$A$1:$B$5,2,FALSE),"0")</f>
        <v>0</v>
      </c>
      <c r="CD257" s="112"/>
      <c r="CE257" s="127" t="str">
        <f>IFERROR(VLOOKUP(Table22[[#This Row],[Year Group]],'Lookup Values'!$C$1:$D$9,2,FALSE),"0")</f>
        <v>0</v>
      </c>
      <c r="CF257" s="127" t="str">
        <f>IFERROR(VLOOKUP(Table22[[#This Row],[School]],'Lookup Values'!$E$1:$E$22,2,FALSE),"0")</f>
        <v>0</v>
      </c>
      <c r="CG257" s="127" t="str">
        <f>IFERROR(VLOOKUP(Table22[[#This Row],[Attending PRU / AP]],'Lookup Values'!$G$1:$H$3,2,FALSE),"0")</f>
        <v>0</v>
      </c>
      <c r="CH257" s="127" t="str">
        <f>IFERROR(VLOOKUP(Table22[[#This Row],[EHE]],'Lookup Values'!$I$1:$J$3,2,FALSE),"0")</f>
        <v>0</v>
      </c>
      <c r="CI257" s="127" t="str">
        <f>IFERROR(VLOOKUP(Table22[[#This Row],[CME]],'Lookup Values'!$K$1:$L$3,2,FALSE),"0")</f>
        <v>0</v>
      </c>
      <c r="CJ257" s="129" t="str">
        <f>IFERROR(VLOOKUP(Table22[[#This Row],[Ethnicity]],'Ethnicity codes'!$H$1:$J$101,3,FALSE),"")</f>
        <v/>
      </c>
      <c r="CK257" s="127" t="str">
        <f>IFERROR(VLOOKUP(Table35[[#This Row],[Ethnicity2]],'Lookup Values'!$M$1:$N$23,2,FALSE),"0")</f>
        <v>0</v>
      </c>
      <c r="CL257" s="127" t="str">
        <f>IFERROR(VLOOKUP(Table35[[#This Row],[Ethnicity2]],'Lookup Values'!$O$1:$P$3,2,FALSE),"0")</f>
        <v>0</v>
      </c>
      <c r="CM257" s="127" t="str">
        <f>IFERROR(VLOOKUP(Table22[[#This Row],[EAL]],'Lookup Values'!$Q$1:$R$3,2,FALSE),"0")</f>
        <v>0</v>
      </c>
      <c r="CN257" s="127" t="str">
        <f>IFERROR(VLOOKUP(Table22[[#This Row],[SEND]],'Lookup Values'!$S$1:$T$6,2,FALSE),"0")</f>
        <v>0</v>
      </c>
      <c r="CO257" s="127" t="str">
        <f>IFERROR(VLOOKUP(Table22[[#This Row],[Pupil Premium]],'Lookup Values'!$U$1:$V$3,2,FALSE),"0")</f>
        <v>0</v>
      </c>
      <c r="CP257" s="127" t="str">
        <f>IFERROR(VLOOKUP(Table22[[#This Row],[LAC / Care Leaver]],'Lookup Values'!$W$1:$X$3,2,FALSE),"0")</f>
        <v>0</v>
      </c>
      <c r="CQ257" s="127" t="str">
        <f>IFERROR(VLOOKUP(Table22[[#This Row],[CP / CIN]],'Lookup Values'!$Y$1:$Z$3,2,FALSE),"0")</f>
        <v>0</v>
      </c>
      <c r="CR257" s="127" t="str">
        <f>IFERROR(VLOOKUP(Table22[[#This Row],[Early Help Referral]],'Lookup Values'!$Y$1:$Z$3,2,FALSE),"0")</f>
        <v>0</v>
      </c>
      <c r="CS257" s="127" t="str">
        <f>IFERROR(VLOOKUP(Table22[[#This Row],[Social Worker]],'Lookup Values'!$Y$1:$Z$3,2,FALSE),"0")</f>
        <v>0</v>
      </c>
      <c r="CT257" s="127" t="str">
        <f>IFERROR(VLOOKUP(Table22[[#This Row],[Exclusion]],'Lookup Values'!$AE$1:$AF$5,2,FALSE),"0")</f>
        <v>0</v>
      </c>
      <c r="CU257" s="127" t="str">
        <f>IFERROR(VLOOKUP(Table22[[#This Row],[Attendance / Absence (&lt;90% PA / &lt;50% SA)]],'Lookup Values'!$AG$1:$AH$4,2,FALSE),"0")</f>
        <v>0</v>
      </c>
      <c r="CV257" s="127" t="str">
        <f>IFERROR(VLOOKUP(Table22[[#This Row],[Multiple School Moves (3+)]],'Lookup Values'!$AI$1:$AJ$3,2,FALSE),"0")</f>
        <v>0</v>
      </c>
      <c r="CW257" s="127" t="str">
        <f>IFERROR(VLOOKUP(Table22[[#This Row],[Pregnancy]],'Lookup Values'!$AK$1:$AL$3,2,FALSE),"0")</f>
        <v>0</v>
      </c>
      <c r="CX257" s="127" t="str">
        <f>IFERROR(VLOOKUP(Table22[[#This Row],[Young Parent]],'Lookup Values'!$AM$1:$AN$3,2,FALSE),"0")</f>
        <v>0</v>
      </c>
      <c r="CY257" s="127" t="str">
        <f>IFERROR(VLOOKUP(Table22[[#This Row],[Young Carer]],'Lookup Values'!$AO$1:$AP$3,2,FALSE),"0")</f>
        <v>0</v>
      </c>
      <c r="CZ257" s="127" t="str">
        <f>IFERROR(VLOOKUP(Table22[[#This Row],[CAMHS Involvement]],'Lookup Values'!$AQ$1:$AR$3,2,FALSE),"0")</f>
        <v>0</v>
      </c>
      <c r="DA257" s="127" t="str">
        <f>IFERROR(VLOOKUP(Table22[[#This Row],[Health Condition]],'Lookup Values'!$AS$1:$AT$3,2,FALSE),"0")</f>
        <v>0</v>
      </c>
      <c r="DB257" s="127" t="str">
        <f>IFERROR(VLOOKUP(Table22[[#This Row],[Substance Misuse ]],'Lookup Values'!$AU$1:$AV$3,2,FALSE),"0")</f>
        <v>0</v>
      </c>
      <c r="DC257" s="127" t="str">
        <f>IFERROR(VLOOKUP(Table22[[#This Row],[YOT supervision]],'Lookup Values'!$AW$1:$AX$3,2,FALSE),"0")</f>
        <v>0</v>
      </c>
      <c r="DD257" s="127" t="str">
        <f>IFERROR(VLOOKUP(Table22[[#This Row],[Previous YOT supervision]],'Lookup Values'!$AY$1:$AZ$3,2,FALSE),"0")</f>
        <v>0</v>
      </c>
      <c r="DE257" s="127" t="str">
        <f>IFERROR(VLOOKUP(Table22[[#This Row],[Custody]],'Lookup Values'!$BA$1:$BB$3,2,FALSE),"0")</f>
        <v>0</v>
      </c>
      <c r="DF257" s="127" t="str">
        <f>IFERROR(VLOOKUP(Table22[[#This Row],[KS2 Eng &amp; Maths Ability Profile HAP/MAP/LAP]],'Lookup Values'!$BC$1:$BD$4,2,FALSE),"0")</f>
        <v>0</v>
      </c>
      <c r="DG257" s="127" t="str">
        <f>IFERROR(VLOOKUP(Table22[[#This Row],[Intended Post 16 Destination]],'Lookup Values'!$BG$1:$BH$12,2,FALSE),"0")</f>
        <v>0</v>
      </c>
      <c r="DH257" s="127" t="str">
        <f>IFERROR(VLOOKUP(Table22[[#This Row],[Application submitted (Y/N or number of applications)]],'Lookup Values'!$BI$1:$BJ$3,2,FALSE),"0")</f>
        <v>0</v>
      </c>
      <c r="DI257" s="127" t="str">
        <f>IFERROR(VLOOKUP(Table22[[#This Row],[Provider Name]],'Lookup Values'!$BK$1:$BL$3,2,FALSE),"0")</f>
        <v>0</v>
      </c>
      <c r="DJ257" s="112"/>
      <c r="DK257" s="127" t="str">
        <f>IFERROR(VLOOKUP(Table22[[#This Row],[Offer received (Y/N)]],'Lookup Values'!$BM$1:$BN$3,2,FALSE),"0")</f>
        <v>0</v>
      </c>
      <c r="DL257" s="127" t="str">
        <f>IFERROR(VLOOKUP(Table22[[#This Row],[Poor Behaviour / Attitude / Motivation]],'Lookup Values'!$BO$1:$BP$4,2,FALSE),"0")</f>
        <v>0</v>
      </c>
      <c r="DM257" s="127" t="str">
        <f>IFERROR(VLOOKUP(Table22[[#This Row],[Other known risk factors (1)]],'Lookup Values'!$BQ$1:$BR$10,2,FALSE),"0")</f>
        <v>0</v>
      </c>
      <c r="DN257" s="128" t="str">
        <f>IFERROR(VLOOKUP(Table22[[#This Row],[Other known risk factors (2)]],'Lookup Values'!$BQ$1:$BR$10,2,FALSE),"0")</f>
        <v>0</v>
      </c>
      <c r="DO257" s="127">
        <f>SUM(Table35[[#This Row],[Gender Score]:[Other known risk factors (2) Score]])</f>
        <v>0</v>
      </c>
      <c r="DP257" s="131" t="str">
        <f>CONCATENATE(Table22[[#This Row],[Generated RONI]],Table22[[#This Row],[School RONI]])</f>
        <v>Very Low</v>
      </c>
      <c r="DQ257" s="106"/>
      <c r="DR257" s="106"/>
      <c r="DS257" s="106"/>
      <c r="DT257" s="106"/>
      <c r="DU257" s="106"/>
      <c r="DV257" s="106"/>
      <c r="DW257" s="106"/>
      <c r="DX257" s="106"/>
      <c r="DY257" s="106"/>
      <c r="DZ257" s="106"/>
      <c r="EA257" s="106"/>
      <c r="EB257" s="106"/>
      <c r="EC257" s="106"/>
      <c r="ED257" s="106"/>
      <c r="EE257" s="106"/>
      <c r="EF257" s="106"/>
      <c r="EG257" s="106"/>
    </row>
    <row r="258" spans="1:137" ht="13" x14ac:dyDescent="0.3">
      <c r="A258" s="118"/>
      <c r="B258" s="126"/>
      <c r="C258" s="119"/>
      <c r="D258" s="119"/>
      <c r="E258" s="119"/>
      <c r="F258" s="119"/>
      <c r="G258" s="119"/>
      <c r="H258" s="120"/>
      <c r="I258" s="101"/>
      <c r="J258" s="121"/>
      <c r="K258" s="101"/>
      <c r="L258" s="101"/>
      <c r="M258" s="121"/>
      <c r="N258" s="120"/>
      <c r="O258" s="121"/>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122"/>
      <c r="AP258" s="122"/>
      <c r="AQ258" s="122"/>
      <c r="AR258" s="123"/>
      <c r="AS258" s="123"/>
      <c r="AT258" s="123"/>
      <c r="AU258" s="139" t="str">
        <f>VLOOKUP(Table35[[#This Row],[Risk Rating Score]],'Lookup Values'!$BS$1:$BT$34,2)</f>
        <v>Very Low</v>
      </c>
      <c r="AV258" s="101"/>
      <c r="AW258" s="139" t="str">
        <f>IFERROR(VLOOKUP(Table35[[#This Row],[RONI Match]],'Lookup Values'!$BU$2:$BV$26,2,FALSE),"")</f>
        <v/>
      </c>
      <c r="AX258" s="124"/>
      <c r="AY258" s="101"/>
      <c r="AZ258" s="123"/>
      <c r="BA258" s="119"/>
      <c r="BB258" s="119"/>
      <c r="BC258" s="119"/>
      <c r="BD258" s="119"/>
      <c r="BE258" s="119"/>
      <c r="BF258" s="119"/>
      <c r="BG258" s="119"/>
      <c r="BH258" s="119"/>
      <c r="BI258" s="122"/>
      <c r="BJ258" s="121"/>
      <c r="BK258" s="121"/>
      <c r="BL258" s="122"/>
      <c r="BM258" s="123"/>
      <c r="BN258" s="106"/>
      <c r="BO258" s="106"/>
      <c r="BP258" s="106"/>
      <c r="BQ258" s="106"/>
      <c r="BR258" s="106"/>
      <c r="BS258" s="106"/>
      <c r="BT258" s="106"/>
      <c r="BU258" s="106"/>
      <c r="BV258" s="106"/>
      <c r="BW258" s="106"/>
      <c r="BX258" s="106"/>
      <c r="BY258" s="106"/>
      <c r="BZ258" s="106"/>
      <c r="CA258" s="106"/>
      <c r="CB258" s="106"/>
      <c r="CC258" s="127" t="str">
        <f>IFERROR(VLOOKUP(Table22[[#This Row],[Gender]],'Lookup Values'!$A$1:$B$5,2,FALSE),"0")</f>
        <v>0</v>
      </c>
      <c r="CD258" s="112"/>
      <c r="CE258" s="127" t="str">
        <f>IFERROR(VLOOKUP(Table22[[#This Row],[Year Group]],'Lookup Values'!$C$1:$D$9,2,FALSE),"0")</f>
        <v>0</v>
      </c>
      <c r="CF258" s="127" t="str">
        <f>IFERROR(VLOOKUP(Table22[[#This Row],[School]],'Lookup Values'!$E$1:$E$22,2,FALSE),"0")</f>
        <v>0</v>
      </c>
      <c r="CG258" s="127" t="str">
        <f>IFERROR(VLOOKUP(Table22[[#This Row],[Attending PRU / AP]],'Lookup Values'!$G$1:$H$3,2,FALSE),"0")</f>
        <v>0</v>
      </c>
      <c r="CH258" s="127" t="str">
        <f>IFERROR(VLOOKUP(Table22[[#This Row],[EHE]],'Lookup Values'!$I$1:$J$3,2,FALSE),"0")</f>
        <v>0</v>
      </c>
      <c r="CI258" s="127" t="str">
        <f>IFERROR(VLOOKUP(Table22[[#This Row],[CME]],'Lookup Values'!$K$1:$L$3,2,FALSE),"0")</f>
        <v>0</v>
      </c>
      <c r="CJ258" s="129" t="str">
        <f>IFERROR(VLOOKUP(Table22[[#This Row],[Ethnicity]],'Ethnicity codes'!$H$1:$J$101,3,FALSE),"")</f>
        <v/>
      </c>
      <c r="CK258" s="127" t="str">
        <f>IFERROR(VLOOKUP(Table35[[#This Row],[Ethnicity2]],'Lookup Values'!$M$1:$N$23,2,FALSE),"0")</f>
        <v>0</v>
      </c>
      <c r="CL258" s="127" t="str">
        <f>IFERROR(VLOOKUP(Table35[[#This Row],[Ethnicity2]],'Lookup Values'!$O$1:$P$3,2,FALSE),"0")</f>
        <v>0</v>
      </c>
      <c r="CM258" s="127" t="str">
        <f>IFERROR(VLOOKUP(Table22[[#This Row],[EAL]],'Lookup Values'!$Q$1:$R$3,2,FALSE),"0")</f>
        <v>0</v>
      </c>
      <c r="CN258" s="127" t="str">
        <f>IFERROR(VLOOKUP(Table22[[#This Row],[SEND]],'Lookup Values'!$S$1:$T$6,2,FALSE),"0")</f>
        <v>0</v>
      </c>
      <c r="CO258" s="127" t="str">
        <f>IFERROR(VLOOKUP(Table22[[#This Row],[Pupil Premium]],'Lookup Values'!$U$1:$V$3,2,FALSE),"0")</f>
        <v>0</v>
      </c>
      <c r="CP258" s="127" t="str">
        <f>IFERROR(VLOOKUP(Table22[[#This Row],[LAC / Care Leaver]],'Lookup Values'!$W$1:$X$3,2,FALSE),"0")</f>
        <v>0</v>
      </c>
      <c r="CQ258" s="127" t="str">
        <f>IFERROR(VLOOKUP(Table22[[#This Row],[CP / CIN]],'Lookup Values'!$Y$1:$Z$3,2,FALSE),"0")</f>
        <v>0</v>
      </c>
      <c r="CR258" s="127" t="str">
        <f>IFERROR(VLOOKUP(Table22[[#This Row],[Early Help Referral]],'Lookup Values'!$Y$1:$Z$3,2,FALSE),"0")</f>
        <v>0</v>
      </c>
      <c r="CS258" s="127" t="str">
        <f>IFERROR(VLOOKUP(Table22[[#This Row],[Social Worker]],'Lookup Values'!$Y$1:$Z$3,2,FALSE),"0")</f>
        <v>0</v>
      </c>
      <c r="CT258" s="127" t="str">
        <f>IFERROR(VLOOKUP(Table22[[#This Row],[Exclusion]],'Lookup Values'!$AE$1:$AF$5,2,FALSE),"0")</f>
        <v>0</v>
      </c>
      <c r="CU258" s="127" t="str">
        <f>IFERROR(VLOOKUP(Table22[[#This Row],[Attendance / Absence (&lt;90% PA / &lt;50% SA)]],'Lookup Values'!$AG$1:$AH$4,2,FALSE),"0")</f>
        <v>0</v>
      </c>
      <c r="CV258" s="127" t="str">
        <f>IFERROR(VLOOKUP(Table22[[#This Row],[Multiple School Moves (3+)]],'Lookup Values'!$AI$1:$AJ$3,2,FALSE),"0")</f>
        <v>0</v>
      </c>
      <c r="CW258" s="127" t="str">
        <f>IFERROR(VLOOKUP(Table22[[#This Row],[Pregnancy]],'Lookup Values'!$AK$1:$AL$3,2,FALSE),"0")</f>
        <v>0</v>
      </c>
      <c r="CX258" s="127" t="str">
        <f>IFERROR(VLOOKUP(Table22[[#This Row],[Young Parent]],'Lookup Values'!$AM$1:$AN$3,2,FALSE),"0")</f>
        <v>0</v>
      </c>
      <c r="CY258" s="127" t="str">
        <f>IFERROR(VLOOKUP(Table22[[#This Row],[Young Carer]],'Lookup Values'!$AO$1:$AP$3,2,FALSE),"0")</f>
        <v>0</v>
      </c>
      <c r="CZ258" s="127" t="str">
        <f>IFERROR(VLOOKUP(Table22[[#This Row],[CAMHS Involvement]],'Lookup Values'!$AQ$1:$AR$3,2,FALSE),"0")</f>
        <v>0</v>
      </c>
      <c r="DA258" s="127" t="str">
        <f>IFERROR(VLOOKUP(Table22[[#This Row],[Health Condition]],'Lookup Values'!$AS$1:$AT$3,2,FALSE),"0")</f>
        <v>0</v>
      </c>
      <c r="DB258" s="127" t="str">
        <f>IFERROR(VLOOKUP(Table22[[#This Row],[Substance Misuse ]],'Lookup Values'!$AU$1:$AV$3,2,FALSE),"0")</f>
        <v>0</v>
      </c>
      <c r="DC258" s="127" t="str">
        <f>IFERROR(VLOOKUP(Table22[[#This Row],[YOT supervision]],'Lookup Values'!$AW$1:$AX$3,2,FALSE),"0")</f>
        <v>0</v>
      </c>
      <c r="DD258" s="127" t="str">
        <f>IFERROR(VLOOKUP(Table22[[#This Row],[Previous YOT supervision]],'Lookup Values'!$AY$1:$AZ$3,2,FALSE),"0")</f>
        <v>0</v>
      </c>
      <c r="DE258" s="127" t="str">
        <f>IFERROR(VLOOKUP(Table22[[#This Row],[Custody]],'Lookup Values'!$BA$1:$BB$3,2,FALSE),"0")</f>
        <v>0</v>
      </c>
      <c r="DF258" s="127" t="str">
        <f>IFERROR(VLOOKUP(Table22[[#This Row],[KS2 Eng &amp; Maths Ability Profile HAP/MAP/LAP]],'Lookup Values'!$BC$1:$BD$4,2,FALSE),"0")</f>
        <v>0</v>
      </c>
      <c r="DG258" s="127" t="str">
        <f>IFERROR(VLOOKUP(Table22[[#This Row],[Intended Post 16 Destination]],'Lookup Values'!$BG$1:$BH$12,2,FALSE),"0")</f>
        <v>0</v>
      </c>
      <c r="DH258" s="127" t="str">
        <f>IFERROR(VLOOKUP(Table22[[#This Row],[Application submitted (Y/N or number of applications)]],'Lookup Values'!$BI$1:$BJ$3,2,FALSE),"0")</f>
        <v>0</v>
      </c>
      <c r="DI258" s="127" t="str">
        <f>IFERROR(VLOOKUP(Table22[[#This Row],[Provider Name]],'Lookup Values'!$BK$1:$BL$3,2,FALSE),"0")</f>
        <v>0</v>
      </c>
      <c r="DJ258" s="112"/>
      <c r="DK258" s="127" t="str">
        <f>IFERROR(VLOOKUP(Table22[[#This Row],[Offer received (Y/N)]],'Lookup Values'!$BM$1:$BN$3,2,FALSE),"0")</f>
        <v>0</v>
      </c>
      <c r="DL258" s="127" t="str">
        <f>IFERROR(VLOOKUP(Table22[[#This Row],[Poor Behaviour / Attitude / Motivation]],'Lookup Values'!$BO$1:$BP$4,2,FALSE),"0")</f>
        <v>0</v>
      </c>
      <c r="DM258" s="127" t="str">
        <f>IFERROR(VLOOKUP(Table22[[#This Row],[Other known risk factors (1)]],'Lookup Values'!$BQ$1:$BR$10,2,FALSE),"0")</f>
        <v>0</v>
      </c>
      <c r="DN258" s="128" t="str">
        <f>IFERROR(VLOOKUP(Table22[[#This Row],[Other known risk factors (2)]],'Lookup Values'!$BQ$1:$BR$10,2,FALSE),"0")</f>
        <v>0</v>
      </c>
      <c r="DO258" s="127">
        <f>SUM(Table35[[#This Row],[Gender Score]:[Other known risk factors (2) Score]])</f>
        <v>0</v>
      </c>
      <c r="DP258" s="131" t="str">
        <f>CONCATENATE(Table22[[#This Row],[Generated RONI]],Table22[[#This Row],[School RONI]])</f>
        <v>Very Low</v>
      </c>
      <c r="DQ258" s="106"/>
      <c r="DR258" s="106"/>
      <c r="DS258" s="106"/>
      <c r="DT258" s="106"/>
      <c r="DU258" s="106"/>
      <c r="DV258" s="106"/>
      <c r="DW258" s="106"/>
      <c r="DX258" s="106"/>
      <c r="DY258" s="106"/>
      <c r="DZ258" s="106"/>
      <c r="EA258" s="106"/>
      <c r="EB258" s="106"/>
      <c r="EC258" s="106"/>
      <c r="ED258" s="106"/>
      <c r="EE258" s="106"/>
      <c r="EF258" s="106"/>
      <c r="EG258" s="106"/>
    </row>
    <row r="259" spans="1:137" ht="13" x14ac:dyDescent="0.3">
      <c r="A259" s="118"/>
      <c r="B259" s="119"/>
      <c r="C259" s="119"/>
      <c r="D259" s="119"/>
      <c r="E259" s="119"/>
      <c r="F259" s="119"/>
      <c r="G259" s="119"/>
      <c r="H259" s="120"/>
      <c r="I259" s="101"/>
      <c r="J259" s="121"/>
      <c r="K259" s="101"/>
      <c r="L259" s="101"/>
      <c r="M259" s="121"/>
      <c r="N259" s="120"/>
      <c r="O259" s="119"/>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3"/>
      <c r="AS259" s="123"/>
      <c r="AT259" s="123"/>
      <c r="AU259" s="139" t="str">
        <f>VLOOKUP(Table35[[#This Row],[Risk Rating Score]],'Lookup Values'!$BS$1:$BT$34,2)</f>
        <v>Very Low</v>
      </c>
      <c r="AV259" s="101"/>
      <c r="AW259" s="139" t="str">
        <f>IFERROR(VLOOKUP(Table35[[#This Row],[RONI Match]],'Lookup Values'!$BU$2:$BV$26,2,FALSE),"")</f>
        <v/>
      </c>
      <c r="AX259" s="124"/>
      <c r="AY259" s="101"/>
      <c r="AZ259" s="123"/>
      <c r="BA259" s="119"/>
      <c r="BB259" s="119"/>
      <c r="BC259" s="119"/>
      <c r="BD259" s="119"/>
      <c r="BE259" s="119"/>
      <c r="BF259" s="119"/>
      <c r="BG259" s="119"/>
      <c r="BH259" s="119"/>
      <c r="BI259" s="122"/>
      <c r="BJ259" s="121"/>
      <c r="BK259" s="121"/>
      <c r="BL259" s="122"/>
      <c r="BM259" s="123"/>
      <c r="BN259" s="106"/>
      <c r="BO259" s="106"/>
      <c r="BP259" s="106"/>
      <c r="BQ259" s="106"/>
      <c r="BR259" s="106"/>
      <c r="BS259" s="106"/>
      <c r="BT259" s="106"/>
      <c r="BU259" s="106"/>
      <c r="BV259" s="106"/>
      <c r="BW259" s="106"/>
      <c r="BX259" s="106"/>
      <c r="BY259" s="106"/>
      <c r="BZ259" s="106"/>
      <c r="CA259" s="106"/>
      <c r="CB259" s="106"/>
      <c r="CC259" s="127" t="str">
        <f>IFERROR(VLOOKUP(Table22[[#This Row],[Gender]],'Lookup Values'!$A$1:$B$5,2,FALSE),"0")</f>
        <v>0</v>
      </c>
      <c r="CD259" s="112"/>
      <c r="CE259" s="127" t="str">
        <f>IFERROR(VLOOKUP(Table22[[#This Row],[Year Group]],'Lookup Values'!$C$1:$D$9,2,FALSE),"0")</f>
        <v>0</v>
      </c>
      <c r="CF259" s="127" t="str">
        <f>IFERROR(VLOOKUP(Table22[[#This Row],[School]],'Lookup Values'!$E$1:$E$22,2,FALSE),"0")</f>
        <v>0</v>
      </c>
      <c r="CG259" s="127" t="str">
        <f>IFERROR(VLOOKUP(Table22[[#This Row],[Attending PRU / AP]],'Lookup Values'!$G$1:$H$3,2,FALSE),"0")</f>
        <v>0</v>
      </c>
      <c r="CH259" s="127" t="str">
        <f>IFERROR(VLOOKUP(Table22[[#This Row],[EHE]],'Lookup Values'!$I$1:$J$3,2,FALSE),"0")</f>
        <v>0</v>
      </c>
      <c r="CI259" s="127" t="str">
        <f>IFERROR(VLOOKUP(Table22[[#This Row],[CME]],'Lookup Values'!$K$1:$L$3,2,FALSE),"0")</f>
        <v>0</v>
      </c>
      <c r="CJ259" s="129" t="str">
        <f>IFERROR(VLOOKUP(Table22[[#This Row],[Ethnicity]],'Ethnicity codes'!$H$1:$J$101,3,FALSE),"")</f>
        <v/>
      </c>
      <c r="CK259" s="127" t="str">
        <f>IFERROR(VLOOKUP(Table35[[#This Row],[Ethnicity2]],'Lookup Values'!$M$1:$N$23,2,FALSE),"0")</f>
        <v>0</v>
      </c>
      <c r="CL259" s="127" t="str">
        <f>IFERROR(VLOOKUP(Table35[[#This Row],[Ethnicity2]],'Lookup Values'!$O$1:$P$3,2,FALSE),"0")</f>
        <v>0</v>
      </c>
      <c r="CM259" s="127" t="str">
        <f>IFERROR(VLOOKUP(Table22[[#This Row],[EAL]],'Lookup Values'!$Q$1:$R$3,2,FALSE),"0")</f>
        <v>0</v>
      </c>
      <c r="CN259" s="127" t="str">
        <f>IFERROR(VLOOKUP(Table22[[#This Row],[SEND]],'Lookup Values'!$S$1:$T$6,2,FALSE),"0")</f>
        <v>0</v>
      </c>
      <c r="CO259" s="127" t="str">
        <f>IFERROR(VLOOKUP(Table22[[#This Row],[Pupil Premium]],'Lookup Values'!$U$1:$V$3,2,FALSE),"0")</f>
        <v>0</v>
      </c>
      <c r="CP259" s="127" t="str">
        <f>IFERROR(VLOOKUP(Table22[[#This Row],[LAC / Care Leaver]],'Lookup Values'!$W$1:$X$3,2,FALSE),"0")</f>
        <v>0</v>
      </c>
      <c r="CQ259" s="127" t="str">
        <f>IFERROR(VLOOKUP(Table22[[#This Row],[CP / CIN]],'Lookup Values'!$Y$1:$Z$3,2,FALSE),"0")</f>
        <v>0</v>
      </c>
      <c r="CR259" s="127" t="str">
        <f>IFERROR(VLOOKUP(Table22[[#This Row],[Early Help Referral]],'Lookup Values'!$Y$1:$Z$3,2,FALSE),"0")</f>
        <v>0</v>
      </c>
      <c r="CS259" s="127" t="str">
        <f>IFERROR(VLOOKUP(Table22[[#This Row],[Social Worker]],'Lookup Values'!$Y$1:$Z$3,2,FALSE),"0")</f>
        <v>0</v>
      </c>
      <c r="CT259" s="127" t="str">
        <f>IFERROR(VLOOKUP(Table22[[#This Row],[Exclusion]],'Lookup Values'!$AE$1:$AF$5,2,FALSE),"0")</f>
        <v>0</v>
      </c>
      <c r="CU259" s="127" t="str">
        <f>IFERROR(VLOOKUP(Table22[[#This Row],[Attendance / Absence (&lt;90% PA / &lt;50% SA)]],'Lookup Values'!$AG$1:$AH$4,2,FALSE),"0")</f>
        <v>0</v>
      </c>
      <c r="CV259" s="127" t="str">
        <f>IFERROR(VLOOKUP(Table22[[#This Row],[Multiple School Moves (3+)]],'Lookup Values'!$AI$1:$AJ$3,2,FALSE),"0")</f>
        <v>0</v>
      </c>
      <c r="CW259" s="127" t="str">
        <f>IFERROR(VLOOKUP(Table22[[#This Row],[Pregnancy]],'Lookup Values'!$AK$1:$AL$3,2,FALSE),"0")</f>
        <v>0</v>
      </c>
      <c r="CX259" s="127" t="str">
        <f>IFERROR(VLOOKUP(Table22[[#This Row],[Young Parent]],'Lookup Values'!$AM$1:$AN$3,2,FALSE),"0")</f>
        <v>0</v>
      </c>
      <c r="CY259" s="127" t="str">
        <f>IFERROR(VLOOKUP(Table22[[#This Row],[Young Carer]],'Lookup Values'!$AO$1:$AP$3,2,FALSE),"0")</f>
        <v>0</v>
      </c>
      <c r="CZ259" s="127" t="str">
        <f>IFERROR(VLOOKUP(Table22[[#This Row],[CAMHS Involvement]],'Lookup Values'!$AQ$1:$AR$3,2,FALSE),"0")</f>
        <v>0</v>
      </c>
      <c r="DA259" s="127" t="str">
        <f>IFERROR(VLOOKUP(Table22[[#This Row],[Health Condition]],'Lookup Values'!$AS$1:$AT$3,2,FALSE),"0")</f>
        <v>0</v>
      </c>
      <c r="DB259" s="127" t="str">
        <f>IFERROR(VLOOKUP(Table22[[#This Row],[Substance Misuse ]],'Lookup Values'!$AU$1:$AV$3,2,FALSE),"0")</f>
        <v>0</v>
      </c>
      <c r="DC259" s="127" t="str">
        <f>IFERROR(VLOOKUP(Table22[[#This Row],[YOT supervision]],'Lookup Values'!$AW$1:$AX$3,2,FALSE),"0")</f>
        <v>0</v>
      </c>
      <c r="DD259" s="127" t="str">
        <f>IFERROR(VLOOKUP(Table22[[#This Row],[Previous YOT supervision]],'Lookup Values'!$AY$1:$AZ$3,2,FALSE),"0")</f>
        <v>0</v>
      </c>
      <c r="DE259" s="127" t="str">
        <f>IFERROR(VLOOKUP(Table22[[#This Row],[Custody]],'Lookup Values'!$BA$1:$BB$3,2,FALSE),"0")</f>
        <v>0</v>
      </c>
      <c r="DF259" s="127" t="str">
        <f>IFERROR(VLOOKUP(Table22[[#This Row],[KS2 Eng &amp; Maths Ability Profile HAP/MAP/LAP]],'Lookup Values'!$BC$1:$BD$4,2,FALSE),"0")</f>
        <v>0</v>
      </c>
      <c r="DG259" s="127" t="str">
        <f>IFERROR(VLOOKUP(Table22[[#This Row],[Intended Post 16 Destination]],'Lookup Values'!$BG$1:$BH$12,2,FALSE),"0")</f>
        <v>0</v>
      </c>
      <c r="DH259" s="127" t="str">
        <f>IFERROR(VLOOKUP(Table22[[#This Row],[Application submitted (Y/N or number of applications)]],'Lookup Values'!$BI$1:$BJ$3,2,FALSE),"0")</f>
        <v>0</v>
      </c>
      <c r="DI259" s="127" t="str">
        <f>IFERROR(VLOOKUP(Table22[[#This Row],[Provider Name]],'Lookup Values'!$BK$1:$BL$3,2,FALSE),"0")</f>
        <v>0</v>
      </c>
      <c r="DJ259" s="112"/>
      <c r="DK259" s="127" t="str">
        <f>IFERROR(VLOOKUP(Table22[[#This Row],[Offer received (Y/N)]],'Lookup Values'!$BM$1:$BN$3,2,FALSE),"0")</f>
        <v>0</v>
      </c>
      <c r="DL259" s="127" t="str">
        <f>IFERROR(VLOOKUP(Table22[[#This Row],[Poor Behaviour / Attitude / Motivation]],'Lookup Values'!$BO$1:$BP$4,2,FALSE),"0")</f>
        <v>0</v>
      </c>
      <c r="DM259" s="127" t="str">
        <f>IFERROR(VLOOKUP(Table22[[#This Row],[Other known risk factors (1)]],'Lookup Values'!$BQ$1:$BR$10,2,FALSE),"0")</f>
        <v>0</v>
      </c>
      <c r="DN259" s="128" t="str">
        <f>IFERROR(VLOOKUP(Table22[[#This Row],[Other known risk factors (2)]],'Lookup Values'!$BQ$1:$BR$10,2,FALSE),"0")</f>
        <v>0</v>
      </c>
      <c r="DO259" s="127">
        <f>SUM(Table35[[#This Row],[Gender Score]:[Other known risk factors (2) Score]])</f>
        <v>0</v>
      </c>
      <c r="DP259" s="131" t="str">
        <f>CONCATENATE(Table22[[#This Row],[Generated RONI]],Table22[[#This Row],[School RONI]])</f>
        <v>Very Low</v>
      </c>
      <c r="DQ259" s="106"/>
      <c r="DR259" s="106"/>
      <c r="DS259" s="106"/>
      <c r="DT259" s="106"/>
      <c r="DU259" s="106"/>
      <c r="DV259" s="106"/>
      <c r="DW259" s="106"/>
      <c r="DX259" s="106"/>
      <c r="DY259" s="106"/>
      <c r="DZ259" s="106"/>
      <c r="EA259" s="106"/>
      <c r="EB259" s="106"/>
      <c r="EC259" s="106"/>
      <c r="ED259" s="106"/>
      <c r="EE259" s="106"/>
      <c r="EF259" s="106"/>
      <c r="EG259" s="106"/>
    </row>
    <row r="260" spans="1:137" ht="13" x14ac:dyDescent="0.3">
      <c r="A260" s="118"/>
      <c r="B260" s="126"/>
      <c r="C260" s="119"/>
      <c r="D260" s="119"/>
      <c r="E260" s="119"/>
      <c r="F260" s="119"/>
      <c r="G260" s="119"/>
      <c r="H260" s="120"/>
      <c r="I260" s="101"/>
      <c r="J260" s="121"/>
      <c r="K260" s="101"/>
      <c r="L260" s="101"/>
      <c r="M260" s="121"/>
      <c r="N260" s="120"/>
      <c r="O260" s="121"/>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3"/>
      <c r="AS260" s="123"/>
      <c r="AT260" s="123"/>
      <c r="AU260" s="139" t="str">
        <f>VLOOKUP(Table35[[#This Row],[Risk Rating Score]],'Lookup Values'!$BS$1:$BT$34,2)</f>
        <v>Very Low</v>
      </c>
      <c r="AV260" s="101"/>
      <c r="AW260" s="139" t="str">
        <f>IFERROR(VLOOKUP(Table35[[#This Row],[RONI Match]],'Lookup Values'!$BU$2:$BV$26,2,FALSE),"")</f>
        <v/>
      </c>
      <c r="AX260" s="124"/>
      <c r="AY260" s="101"/>
      <c r="AZ260" s="123"/>
      <c r="BA260" s="119"/>
      <c r="BB260" s="119"/>
      <c r="BC260" s="119"/>
      <c r="BD260" s="119"/>
      <c r="BE260" s="119"/>
      <c r="BF260" s="119"/>
      <c r="BG260" s="119"/>
      <c r="BH260" s="119"/>
      <c r="BI260" s="122"/>
      <c r="BJ260" s="121"/>
      <c r="BK260" s="121"/>
      <c r="BL260" s="122"/>
      <c r="BM260" s="123"/>
      <c r="BN260" s="106"/>
      <c r="BO260" s="106"/>
      <c r="BP260" s="106"/>
      <c r="BQ260" s="106"/>
      <c r="BR260" s="106"/>
      <c r="BS260" s="106"/>
      <c r="BT260" s="106"/>
      <c r="BU260" s="106"/>
      <c r="BV260" s="106"/>
      <c r="BW260" s="106"/>
      <c r="BX260" s="106"/>
      <c r="BY260" s="106"/>
      <c r="BZ260" s="106"/>
      <c r="CA260" s="106"/>
      <c r="CB260" s="106"/>
      <c r="CC260" s="127" t="str">
        <f>IFERROR(VLOOKUP(Table22[[#This Row],[Gender]],'Lookup Values'!$A$1:$B$5,2,FALSE),"0")</f>
        <v>0</v>
      </c>
      <c r="CD260" s="112"/>
      <c r="CE260" s="127" t="str">
        <f>IFERROR(VLOOKUP(Table22[[#This Row],[Year Group]],'Lookup Values'!$C$1:$D$9,2,FALSE),"0")</f>
        <v>0</v>
      </c>
      <c r="CF260" s="127" t="str">
        <f>IFERROR(VLOOKUP(Table22[[#This Row],[School]],'Lookup Values'!$E$1:$E$22,2,FALSE),"0")</f>
        <v>0</v>
      </c>
      <c r="CG260" s="127" t="str">
        <f>IFERROR(VLOOKUP(Table22[[#This Row],[Attending PRU / AP]],'Lookup Values'!$G$1:$H$3,2,FALSE),"0")</f>
        <v>0</v>
      </c>
      <c r="CH260" s="127" t="str">
        <f>IFERROR(VLOOKUP(Table22[[#This Row],[EHE]],'Lookup Values'!$I$1:$J$3,2,FALSE),"0")</f>
        <v>0</v>
      </c>
      <c r="CI260" s="127" t="str">
        <f>IFERROR(VLOOKUP(Table22[[#This Row],[CME]],'Lookup Values'!$K$1:$L$3,2,FALSE),"0")</f>
        <v>0</v>
      </c>
      <c r="CJ260" s="129" t="str">
        <f>IFERROR(VLOOKUP(Table22[[#This Row],[Ethnicity]],'Ethnicity codes'!$H$1:$J$101,3,FALSE),"")</f>
        <v/>
      </c>
      <c r="CK260" s="127" t="str">
        <f>IFERROR(VLOOKUP(Table35[[#This Row],[Ethnicity2]],'Lookup Values'!$M$1:$N$23,2,FALSE),"0")</f>
        <v>0</v>
      </c>
      <c r="CL260" s="127" t="str">
        <f>IFERROR(VLOOKUP(Table35[[#This Row],[Ethnicity2]],'Lookup Values'!$O$1:$P$3,2,FALSE),"0")</f>
        <v>0</v>
      </c>
      <c r="CM260" s="127" t="str">
        <f>IFERROR(VLOOKUP(Table22[[#This Row],[EAL]],'Lookup Values'!$Q$1:$R$3,2,FALSE),"0")</f>
        <v>0</v>
      </c>
      <c r="CN260" s="127" t="str">
        <f>IFERROR(VLOOKUP(Table22[[#This Row],[SEND]],'Lookup Values'!$S$1:$T$6,2,FALSE),"0")</f>
        <v>0</v>
      </c>
      <c r="CO260" s="127" t="str">
        <f>IFERROR(VLOOKUP(Table22[[#This Row],[Pupil Premium]],'Lookup Values'!$U$1:$V$3,2,FALSE),"0")</f>
        <v>0</v>
      </c>
      <c r="CP260" s="127" t="str">
        <f>IFERROR(VLOOKUP(Table22[[#This Row],[LAC / Care Leaver]],'Lookup Values'!$W$1:$X$3,2,FALSE),"0")</f>
        <v>0</v>
      </c>
      <c r="CQ260" s="127" t="str">
        <f>IFERROR(VLOOKUP(Table22[[#This Row],[CP / CIN]],'Lookup Values'!$Y$1:$Z$3,2,FALSE),"0")</f>
        <v>0</v>
      </c>
      <c r="CR260" s="127" t="str">
        <f>IFERROR(VLOOKUP(Table22[[#This Row],[Early Help Referral]],'Lookup Values'!$Y$1:$Z$3,2,FALSE),"0")</f>
        <v>0</v>
      </c>
      <c r="CS260" s="127" t="str">
        <f>IFERROR(VLOOKUP(Table22[[#This Row],[Social Worker]],'Lookup Values'!$Y$1:$Z$3,2,FALSE),"0")</f>
        <v>0</v>
      </c>
      <c r="CT260" s="127" t="str">
        <f>IFERROR(VLOOKUP(Table22[[#This Row],[Exclusion]],'Lookup Values'!$AE$1:$AF$5,2,FALSE),"0")</f>
        <v>0</v>
      </c>
      <c r="CU260" s="127" t="str">
        <f>IFERROR(VLOOKUP(Table22[[#This Row],[Attendance / Absence (&lt;90% PA / &lt;50% SA)]],'Lookup Values'!$AG$1:$AH$4,2,FALSE),"0")</f>
        <v>0</v>
      </c>
      <c r="CV260" s="127" t="str">
        <f>IFERROR(VLOOKUP(Table22[[#This Row],[Multiple School Moves (3+)]],'Lookup Values'!$AI$1:$AJ$3,2,FALSE),"0")</f>
        <v>0</v>
      </c>
      <c r="CW260" s="127" t="str">
        <f>IFERROR(VLOOKUP(Table22[[#This Row],[Pregnancy]],'Lookup Values'!$AK$1:$AL$3,2,FALSE),"0")</f>
        <v>0</v>
      </c>
      <c r="CX260" s="127" t="str">
        <f>IFERROR(VLOOKUP(Table22[[#This Row],[Young Parent]],'Lookup Values'!$AM$1:$AN$3,2,FALSE),"0")</f>
        <v>0</v>
      </c>
      <c r="CY260" s="127" t="str">
        <f>IFERROR(VLOOKUP(Table22[[#This Row],[Young Carer]],'Lookup Values'!$AO$1:$AP$3,2,FALSE),"0")</f>
        <v>0</v>
      </c>
      <c r="CZ260" s="127" t="str">
        <f>IFERROR(VLOOKUP(Table22[[#This Row],[CAMHS Involvement]],'Lookup Values'!$AQ$1:$AR$3,2,FALSE),"0")</f>
        <v>0</v>
      </c>
      <c r="DA260" s="127" t="str">
        <f>IFERROR(VLOOKUP(Table22[[#This Row],[Health Condition]],'Lookup Values'!$AS$1:$AT$3,2,FALSE),"0")</f>
        <v>0</v>
      </c>
      <c r="DB260" s="127" t="str">
        <f>IFERROR(VLOOKUP(Table22[[#This Row],[Substance Misuse ]],'Lookup Values'!$AU$1:$AV$3,2,FALSE),"0")</f>
        <v>0</v>
      </c>
      <c r="DC260" s="127" t="str">
        <f>IFERROR(VLOOKUP(Table22[[#This Row],[YOT supervision]],'Lookup Values'!$AW$1:$AX$3,2,FALSE),"0")</f>
        <v>0</v>
      </c>
      <c r="DD260" s="127" t="str">
        <f>IFERROR(VLOOKUP(Table22[[#This Row],[Previous YOT supervision]],'Lookup Values'!$AY$1:$AZ$3,2,FALSE),"0")</f>
        <v>0</v>
      </c>
      <c r="DE260" s="127" t="str">
        <f>IFERROR(VLOOKUP(Table22[[#This Row],[Custody]],'Lookup Values'!$BA$1:$BB$3,2,FALSE),"0")</f>
        <v>0</v>
      </c>
      <c r="DF260" s="127" t="str">
        <f>IFERROR(VLOOKUP(Table22[[#This Row],[KS2 Eng &amp; Maths Ability Profile HAP/MAP/LAP]],'Lookup Values'!$BC$1:$BD$4,2,FALSE),"0")</f>
        <v>0</v>
      </c>
      <c r="DG260" s="127" t="str">
        <f>IFERROR(VLOOKUP(Table22[[#This Row],[Intended Post 16 Destination]],'Lookup Values'!$BG$1:$BH$12,2,FALSE),"0")</f>
        <v>0</v>
      </c>
      <c r="DH260" s="127" t="str">
        <f>IFERROR(VLOOKUP(Table22[[#This Row],[Application submitted (Y/N or number of applications)]],'Lookup Values'!$BI$1:$BJ$3,2,FALSE),"0")</f>
        <v>0</v>
      </c>
      <c r="DI260" s="127" t="str">
        <f>IFERROR(VLOOKUP(Table22[[#This Row],[Provider Name]],'Lookup Values'!$BK$1:$BL$3,2,FALSE),"0")</f>
        <v>0</v>
      </c>
      <c r="DJ260" s="112"/>
      <c r="DK260" s="127" t="str">
        <f>IFERROR(VLOOKUP(Table22[[#This Row],[Offer received (Y/N)]],'Lookup Values'!$BM$1:$BN$3,2,FALSE),"0")</f>
        <v>0</v>
      </c>
      <c r="DL260" s="127" t="str">
        <f>IFERROR(VLOOKUP(Table22[[#This Row],[Poor Behaviour / Attitude / Motivation]],'Lookup Values'!$BO$1:$BP$4,2,FALSE),"0")</f>
        <v>0</v>
      </c>
      <c r="DM260" s="127" t="str">
        <f>IFERROR(VLOOKUP(Table22[[#This Row],[Other known risk factors (1)]],'Lookup Values'!$BQ$1:$BR$10,2,FALSE),"0")</f>
        <v>0</v>
      </c>
      <c r="DN260" s="128" t="str">
        <f>IFERROR(VLOOKUP(Table22[[#This Row],[Other known risk factors (2)]],'Lookup Values'!$BQ$1:$BR$10,2,FALSE),"0")</f>
        <v>0</v>
      </c>
      <c r="DO260" s="127">
        <f>SUM(Table35[[#This Row],[Gender Score]:[Other known risk factors (2) Score]])</f>
        <v>0</v>
      </c>
      <c r="DP260" s="131" t="str">
        <f>CONCATENATE(Table22[[#This Row],[Generated RONI]],Table22[[#This Row],[School RONI]])</f>
        <v>Very Low</v>
      </c>
      <c r="DQ260" s="106"/>
      <c r="DR260" s="106"/>
      <c r="DS260" s="106"/>
      <c r="DT260" s="106"/>
      <c r="DU260" s="106"/>
      <c r="DV260" s="106"/>
      <c r="DW260" s="106"/>
      <c r="DX260" s="106"/>
      <c r="DY260" s="106"/>
      <c r="DZ260" s="106"/>
      <c r="EA260" s="106"/>
      <c r="EB260" s="106"/>
      <c r="EC260" s="106"/>
      <c r="ED260" s="106"/>
      <c r="EE260" s="106"/>
      <c r="EF260" s="106"/>
      <c r="EG260" s="106"/>
    </row>
    <row r="261" spans="1:137" ht="13" x14ac:dyDescent="0.3">
      <c r="A261" s="118"/>
      <c r="B261" s="126"/>
      <c r="C261" s="119"/>
      <c r="D261" s="119"/>
      <c r="E261" s="119"/>
      <c r="F261" s="119"/>
      <c r="G261" s="119"/>
      <c r="H261" s="120"/>
      <c r="I261" s="101"/>
      <c r="J261" s="121"/>
      <c r="K261" s="101"/>
      <c r="L261" s="101"/>
      <c r="M261" s="121"/>
      <c r="N261" s="120"/>
      <c r="O261" s="121"/>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c r="AO261" s="122"/>
      <c r="AP261" s="122"/>
      <c r="AQ261" s="122"/>
      <c r="AR261" s="123"/>
      <c r="AS261" s="123"/>
      <c r="AT261" s="123"/>
      <c r="AU261" s="139" t="str">
        <f>VLOOKUP(Table35[[#This Row],[Risk Rating Score]],'Lookup Values'!$BS$1:$BT$34,2)</f>
        <v>Very Low</v>
      </c>
      <c r="AV261" s="101"/>
      <c r="AW261" s="139" t="str">
        <f>IFERROR(VLOOKUP(Table35[[#This Row],[RONI Match]],'Lookup Values'!$BU$2:$BV$26,2,FALSE),"")</f>
        <v/>
      </c>
      <c r="AX261" s="124"/>
      <c r="AY261" s="101"/>
      <c r="AZ261" s="123"/>
      <c r="BA261" s="119"/>
      <c r="BB261" s="119"/>
      <c r="BC261" s="119"/>
      <c r="BD261" s="119"/>
      <c r="BE261" s="119"/>
      <c r="BF261" s="119"/>
      <c r="BG261" s="119"/>
      <c r="BH261" s="119"/>
      <c r="BI261" s="122"/>
      <c r="BJ261" s="121"/>
      <c r="BK261" s="121"/>
      <c r="BL261" s="122"/>
      <c r="BM261" s="123"/>
      <c r="BN261" s="106"/>
      <c r="BO261" s="106"/>
      <c r="BP261" s="106"/>
      <c r="BQ261" s="106"/>
      <c r="BR261" s="106"/>
      <c r="BS261" s="106"/>
      <c r="BT261" s="106"/>
      <c r="BU261" s="106"/>
      <c r="BV261" s="106"/>
      <c r="BW261" s="106"/>
      <c r="BX261" s="106"/>
      <c r="BY261" s="106"/>
      <c r="BZ261" s="106"/>
      <c r="CA261" s="106"/>
      <c r="CB261" s="106"/>
      <c r="CC261" s="127" t="str">
        <f>IFERROR(VLOOKUP(Table22[[#This Row],[Gender]],'Lookup Values'!$A$1:$B$5,2,FALSE),"0")</f>
        <v>0</v>
      </c>
      <c r="CD261" s="112"/>
      <c r="CE261" s="127" t="str">
        <f>IFERROR(VLOOKUP(Table22[[#This Row],[Year Group]],'Lookup Values'!$C$1:$D$9,2,FALSE),"0")</f>
        <v>0</v>
      </c>
      <c r="CF261" s="127" t="str">
        <f>IFERROR(VLOOKUP(Table22[[#This Row],[School]],'Lookup Values'!$E$1:$E$22,2,FALSE),"0")</f>
        <v>0</v>
      </c>
      <c r="CG261" s="127" t="str">
        <f>IFERROR(VLOOKUP(Table22[[#This Row],[Attending PRU / AP]],'Lookup Values'!$G$1:$H$3,2,FALSE),"0")</f>
        <v>0</v>
      </c>
      <c r="CH261" s="127" t="str">
        <f>IFERROR(VLOOKUP(Table22[[#This Row],[EHE]],'Lookup Values'!$I$1:$J$3,2,FALSE),"0")</f>
        <v>0</v>
      </c>
      <c r="CI261" s="127" t="str">
        <f>IFERROR(VLOOKUP(Table22[[#This Row],[CME]],'Lookup Values'!$K$1:$L$3,2,FALSE),"0")</f>
        <v>0</v>
      </c>
      <c r="CJ261" s="129" t="str">
        <f>IFERROR(VLOOKUP(Table22[[#This Row],[Ethnicity]],'Ethnicity codes'!$H$1:$J$101,3,FALSE),"")</f>
        <v/>
      </c>
      <c r="CK261" s="127" t="str">
        <f>IFERROR(VLOOKUP(Table35[[#This Row],[Ethnicity2]],'Lookup Values'!$M$1:$N$23,2,FALSE),"0")</f>
        <v>0</v>
      </c>
      <c r="CL261" s="127" t="str">
        <f>IFERROR(VLOOKUP(Table35[[#This Row],[Ethnicity2]],'Lookup Values'!$O$1:$P$3,2,FALSE),"0")</f>
        <v>0</v>
      </c>
      <c r="CM261" s="127" t="str">
        <f>IFERROR(VLOOKUP(Table22[[#This Row],[EAL]],'Lookup Values'!$Q$1:$R$3,2,FALSE),"0")</f>
        <v>0</v>
      </c>
      <c r="CN261" s="127" t="str">
        <f>IFERROR(VLOOKUP(Table22[[#This Row],[SEND]],'Lookup Values'!$S$1:$T$6,2,FALSE),"0")</f>
        <v>0</v>
      </c>
      <c r="CO261" s="127" t="str">
        <f>IFERROR(VLOOKUP(Table22[[#This Row],[Pupil Premium]],'Lookup Values'!$U$1:$V$3,2,FALSE),"0")</f>
        <v>0</v>
      </c>
      <c r="CP261" s="127" t="str">
        <f>IFERROR(VLOOKUP(Table22[[#This Row],[LAC / Care Leaver]],'Lookup Values'!$W$1:$X$3,2,FALSE),"0")</f>
        <v>0</v>
      </c>
      <c r="CQ261" s="127" t="str">
        <f>IFERROR(VLOOKUP(Table22[[#This Row],[CP / CIN]],'Lookup Values'!$Y$1:$Z$3,2,FALSE),"0")</f>
        <v>0</v>
      </c>
      <c r="CR261" s="127" t="str">
        <f>IFERROR(VLOOKUP(Table22[[#This Row],[Early Help Referral]],'Lookup Values'!$Y$1:$Z$3,2,FALSE),"0")</f>
        <v>0</v>
      </c>
      <c r="CS261" s="127" t="str">
        <f>IFERROR(VLOOKUP(Table22[[#This Row],[Social Worker]],'Lookup Values'!$Y$1:$Z$3,2,FALSE),"0")</f>
        <v>0</v>
      </c>
      <c r="CT261" s="127" t="str">
        <f>IFERROR(VLOOKUP(Table22[[#This Row],[Exclusion]],'Lookup Values'!$AE$1:$AF$5,2,FALSE),"0")</f>
        <v>0</v>
      </c>
      <c r="CU261" s="127" t="str">
        <f>IFERROR(VLOOKUP(Table22[[#This Row],[Attendance / Absence (&lt;90% PA / &lt;50% SA)]],'Lookup Values'!$AG$1:$AH$4,2,FALSE),"0")</f>
        <v>0</v>
      </c>
      <c r="CV261" s="127" t="str">
        <f>IFERROR(VLOOKUP(Table22[[#This Row],[Multiple School Moves (3+)]],'Lookup Values'!$AI$1:$AJ$3,2,FALSE),"0")</f>
        <v>0</v>
      </c>
      <c r="CW261" s="127" t="str">
        <f>IFERROR(VLOOKUP(Table22[[#This Row],[Pregnancy]],'Lookup Values'!$AK$1:$AL$3,2,FALSE),"0")</f>
        <v>0</v>
      </c>
      <c r="CX261" s="127" t="str">
        <f>IFERROR(VLOOKUP(Table22[[#This Row],[Young Parent]],'Lookup Values'!$AM$1:$AN$3,2,FALSE),"0")</f>
        <v>0</v>
      </c>
      <c r="CY261" s="127" t="str">
        <f>IFERROR(VLOOKUP(Table22[[#This Row],[Young Carer]],'Lookup Values'!$AO$1:$AP$3,2,FALSE),"0")</f>
        <v>0</v>
      </c>
      <c r="CZ261" s="127" t="str">
        <f>IFERROR(VLOOKUP(Table22[[#This Row],[CAMHS Involvement]],'Lookup Values'!$AQ$1:$AR$3,2,FALSE),"0")</f>
        <v>0</v>
      </c>
      <c r="DA261" s="127" t="str">
        <f>IFERROR(VLOOKUP(Table22[[#This Row],[Health Condition]],'Lookup Values'!$AS$1:$AT$3,2,FALSE),"0")</f>
        <v>0</v>
      </c>
      <c r="DB261" s="127" t="str">
        <f>IFERROR(VLOOKUP(Table22[[#This Row],[Substance Misuse ]],'Lookup Values'!$AU$1:$AV$3,2,FALSE),"0")</f>
        <v>0</v>
      </c>
      <c r="DC261" s="127" t="str">
        <f>IFERROR(VLOOKUP(Table22[[#This Row],[YOT supervision]],'Lookup Values'!$AW$1:$AX$3,2,FALSE),"0")</f>
        <v>0</v>
      </c>
      <c r="DD261" s="127" t="str">
        <f>IFERROR(VLOOKUP(Table22[[#This Row],[Previous YOT supervision]],'Lookup Values'!$AY$1:$AZ$3,2,FALSE),"0")</f>
        <v>0</v>
      </c>
      <c r="DE261" s="127" t="str">
        <f>IFERROR(VLOOKUP(Table22[[#This Row],[Custody]],'Lookup Values'!$BA$1:$BB$3,2,FALSE),"0")</f>
        <v>0</v>
      </c>
      <c r="DF261" s="127" t="str">
        <f>IFERROR(VLOOKUP(Table22[[#This Row],[KS2 Eng &amp; Maths Ability Profile HAP/MAP/LAP]],'Lookup Values'!$BC$1:$BD$4,2,FALSE),"0")</f>
        <v>0</v>
      </c>
      <c r="DG261" s="127" t="str">
        <f>IFERROR(VLOOKUP(Table22[[#This Row],[Intended Post 16 Destination]],'Lookup Values'!$BG$1:$BH$12,2,FALSE),"0")</f>
        <v>0</v>
      </c>
      <c r="DH261" s="127" t="str">
        <f>IFERROR(VLOOKUP(Table22[[#This Row],[Application submitted (Y/N or number of applications)]],'Lookup Values'!$BI$1:$BJ$3,2,FALSE),"0")</f>
        <v>0</v>
      </c>
      <c r="DI261" s="127" t="str">
        <f>IFERROR(VLOOKUP(Table22[[#This Row],[Provider Name]],'Lookup Values'!$BK$1:$BL$3,2,FALSE),"0")</f>
        <v>0</v>
      </c>
      <c r="DJ261" s="112"/>
      <c r="DK261" s="127" t="str">
        <f>IFERROR(VLOOKUP(Table22[[#This Row],[Offer received (Y/N)]],'Lookup Values'!$BM$1:$BN$3,2,FALSE),"0")</f>
        <v>0</v>
      </c>
      <c r="DL261" s="127" t="str">
        <f>IFERROR(VLOOKUP(Table22[[#This Row],[Poor Behaviour / Attitude / Motivation]],'Lookup Values'!$BO$1:$BP$4,2,FALSE),"0")</f>
        <v>0</v>
      </c>
      <c r="DM261" s="127" t="str">
        <f>IFERROR(VLOOKUP(Table22[[#This Row],[Other known risk factors (1)]],'Lookup Values'!$BQ$1:$BR$10,2,FALSE),"0")</f>
        <v>0</v>
      </c>
      <c r="DN261" s="128" t="str">
        <f>IFERROR(VLOOKUP(Table22[[#This Row],[Other known risk factors (2)]],'Lookup Values'!$BQ$1:$BR$10,2,FALSE),"0")</f>
        <v>0</v>
      </c>
      <c r="DO261" s="127">
        <f>SUM(Table35[[#This Row],[Gender Score]:[Other known risk factors (2) Score]])</f>
        <v>0</v>
      </c>
      <c r="DP261" s="131" t="str">
        <f>CONCATENATE(Table22[[#This Row],[Generated RONI]],Table22[[#This Row],[School RONI]])</f>
        <v>Very Low</v>
      </c>
      <c r="DQ261" s="106"/>
      <c r="DR261" s="106"/>
      <c r="DS261" s="106"/>
      <c r="DT261" s="106"/>
      <c r="DU261" s="106"/>
      <c r="DV261" s="106"/>
      <c r="DW261" s="106"/>
      <c r="DX261" s="106"/>
      <c r="DY261" s="106"/>
      <c r="DZ261" s="106"/>
      <c r="EA261" s="106"/>
      <c r="EB261" s="106"/>
      <c r="EC261" s="106"/>
      <c r="ED261" s="106"/>
      <c r="EE261" s="106"/>
      <c r="EF261" s="106"/>
      <c r="EG261" s="106"/>
    </row>
    <row r="262" spans="1:137" ht="13" x14ac:dyDescent="0.3">
      <c r="A262" s="118"/>
      <c r="B262" s="126"/>
      <c r="C262" s="119"/>
      <c r="D262" s="119"/>
      <c r="E262" s="119"/>
      <c r="F262" s="119"/>
      <c r="G262" s="119"/>
      <c r="H262" s="120"/>
      <c r="I262" s="101"/>
      <c r="J262" s="121"/>
      <c r="K262" s="101"/>
      <c r="L262" s="101"/>
      <c r="M262" s="121"/>
      <c r="N262" s="120"/>
      <c r="O262" s="121"/>
      <c r="P262" s="122"/>
      <c r="Q262" s="122"/>
      <c r="R262" s="122"/>
      <c r="S262" s="122"/>
      <c r="T262" s="122"/>
      <c r="U262" s="122"/>
      <c r="V262" s="122"/>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c r="AR262" s="123"/>
      <c r="AS262" s="123"/>
      <c r="AT262" s="123"/>
      <c r="AU262" s="139" t="str">
        <f>VLOOKUP(Table35[[#This Row],[Risk Rating Score]],'Lookup Values'!$BS$1:$BT$34,2)</f>
        <v>Very Low</v>
      </c>
      <c r="AV262" s="101"/>
      <c r="AW262" s="139" t="str">
        <f>IFERROR(VLOOKUP(Table35[[#This Row],[RONI Match]],'Lookup Values'!$BU$2:$BV$26,2,FALSE),"")</f>
        <v/>
      </c>
      <c r="AX262" s="124"/>
      <c r="AY262" s="101"/>
      <c r="AZ262" s="123"/>
      <c r="BA262" s="119"/>
      <c r="BB262" s="119"/>
      <c r="BC262" s="119"/>
      <c r="BD262" s="119"/>
      <c r="BE262" s="119"/>
      <c r="BF262" s="119"/>
      <c r="BG262" s="119"/>
      <c r="BH262" s="119"/>
      <c r="BI262" s="122"/>
      <c r="BJ262" s="121"/>
      <c r="BK262" s="121"/>
      <c r="BL262" s="122"/>
      <c r="BM262" s="123"/>
      <c r="BN262" s="106"/>
      <c r="BO262" s="106"/>
      <c r="BP262" s="106"/>
      <c r="BQ262" s="106"/>
      <c r="BR262" s="106"/>
      <c r="BS262" s="106"/>
      <c r="BT262" s="106"/>
      <c r="BU262" s="106"/>
      <c r="BV262" s="106"/>
      <c r="BW262" s="106"/>
      <c r="BX262" s="106"/>
      <c r="BY262" s="106"/>
      <c r="BZ262" s="106"/>
      <c r="CA262" s="106"/>
      <c r="CB262" s="106"/>
      <c r="CC262" s="127" t="str">
        <f>IFERROR(VLOOKUP(Table22[[#This Row],[Gender]],'Lookup Values'!$A$1:$B$5,2,FALSE),"0")</f>
        <v>0</v>
      </c>
      <c r="CD262" s="112"/>
      <c r="CE262" s="127" t="str">
        <f>IFERROR(VLOOKUP(Table22[[#This Row],[Year Group]],'Lookup Values'!$C$1:$D$9,2,FALSE),"0")</f>
        <v>0</v>
      </c>
      <c r="CF262" s="127" t="str">
        <f>IFERROR(VLOOKUP(Table22[[#This Row],[School]],'Lookup Values'!$E$1:$E$22,2,FALSE),"0")</f>
        <v>0</v>
      </c>
      <c r="CG262" s="127" t="str">
        <f>IFERROR(VLOOKUP(Table22[[#This Row],[Attending PRU / AP]],'Lookup Values'!$G$1:$H$3,2,FALSE),"0")</f>
        <v>0</v>
      </c>
      <c r="CH262" s="127" t="str">
        <f>IFERROR(VLOOKUP(Table22[[#This Row],[EHE]],'Lookup Values'!$I$1:$J$3,2,FALSE),"0")</f>
        <v>0</v>
      </c>
      <c r="CI262" s="127" t="str">
        <f>IFERROR(VLOOKUP(Table22[[#This Row],[CME]],'Lookup Values'!$K$1:$L$3,2,FALSE),"0")</f>
        <v>0</v>
      </c>
      <c r="CJ262" s="129" t="str">
        <f>IFERROR(VLOOKUP(Table22[[#This Row],[Ethnicity]],'Ethnicity codes'!$H$1:$J$101,3,FALSE),"")</f>
        <v/>
      </c>
      <c r="CK262" s="127" t="str">
        <f>IFERROR(VLOOKUP(Table35[[#This Row],[Ethnicity2]],'Lookup Values'!$M$1:$N$23,2,FALSE),"0")</f>
        <v>0</v>
      </c>
      <c r="CL262" s="127" t="str">
        <f>IFERROR(VLOOKUP(Table35[[#This Row],[Ethnicity2]],'Lookup Values'!$O$1:$P$3,2,FALSE),"0")</f>
        <v>0</v>
      </c>
      <c r="CM262" s="127" t="str">
        <f>IFERROR(VLOOKUP(Table22[[#This Row],[EAL]],'Lookup Values'!$Q$1:$R$3,2,FALSE),"0")</f>
        <v>0</v>
      </c>
      <c r="CN262" s="127" t="str">
        <f>IFERROR(VLOOKUP(Table22[[#This Row],[SEND]],'Lookup Values'!$S$1:$T$6,2,FALSE),"0")</f>
        <v>0</v>
      </c>
      <c r="CO262" s="127" t="str">
        <f>IFERROR(VLOOKUP(Table22[[#This Row],[Pupil Premium]],'Lookup Values'!$U$1:$V$3,2,FALSE),"0")</f>
        <v>0</v>
      </c>
      <c r="CP262" s="127" t="str">
        <f>IFERROR(VLOOKUP(Table22[[#This Row],[LAC / Care Leaver]],'Lookup Values'!$W$1:$X$3,2,FALSE),"0")</f>
        <v>0</v>
      </c>
      <c r="CQ262" s="127" t="str">
        <f>IFERROR(VLOOKUP(Table22[[#This Row],[CP / CIN]],'Lookup Values'!$Y$1:$Z$3,2,FALSE),"0")</f>
        <v>0</v>
      </c>
      <c r="CR262" s="127" t="str">
        <f>IFERROR(VLOOKUP(Table22[[#This Row],[Early Help Referral]],'Lookup Values'!$Y$1:$Z$3,2,FALSE),"0")</f>
        <v>0</v>
      </c>
      <c r="CS262" s="127" t="str">
        <f>IFERROR(VLOOKUP(Table22[[#This Row],[Social Worker]],'Lookup Values'!$Y$1:$Z$3,2,FALSE),"0")</f>
        <v>0</v>
      </c>
      <c r="CT262" s="127" t="str">
        <f>IFERROR(VLOOKUP(Table22[[#This Row],[Exclusion]],'Lookup Values'!$AE$1:$AF$5,2,FALSE),"0")</f>
        <v>0</v>
      </c>
      <c r="CU262" s="127" t="str">
        <f>IFERROR(VLOOKUP(Table22[[#This Row],[Attendance / Absence (&lt;90% PA / &lt;50% SA)]],'Lookup Values'!$AG$1:$AH$4,2,FALSE),"0")</f>
        <v>0</v>
      </c>
      <c r="CV262" s="127" t="str">
        <f>IFERROR(VLOOKUP(Table22[[#This Row],[Multiple School Moves (3+)]],'Lookup Values'!$AI$1:$AJ$3,2,FALSE),"0")</f>
        <v>0</v>
      </c>
      <c r="CW262" s="127" t="str">
        <f>IFERROR(VLOOKUP(Table22[[#This Row],[Pregnancy]],'Lookup Values'!$AK$1:$AL$3,2,FALSE),"0")</f>
        <v>0</v>
      </c>
      <c r="CX262" s="127" t="str">
        <f>IFERROR(VLOOKUP(Table22[[#This Row],[Young Parent]],'Lookup Values'!$AM$1:$AN$3,2,FALSE),"0")</f>
        <v>0</v>
      </c>
      <c r="CY262" s="127" t="str">
        <f>IFERROR(VLOOKUP(Table22[[#This Row],[Young Carer]],'Lookup Values'!$AO$1:$AP$3,2,FALSE),"0")</f>
        <v>0</v>
      </c>
      <c r="CZ262" s="127" t="str">
        <f>IFERROR(VLOOKUP(Table22[[#This Row],[CAMHS Involvement]],'Lookup Values'!$AQ$1:$AR$3,2,FALSE),"0")</f>
        <v>0</v>
      </c>
      <c r="DA262" s="127" t="str">
        <f>IFERROR(VLOOKUP(Table22[[#This Row],[Health Condition]],'Lookup Values'!$AS$1:$AT$3,2,FALSE),"0")</f>
        <v>0</v>
      </c>
      <c r="DB262" s="127" t="str">
        <f>IFERROR(VLOOKUP(Table22[[#This Row],[Substance Misuse ]],'Lookup Values'!$AU$1:$AV$3,2,FALSE),"0")</f>
        <v>0</v>
      </c>
      <c r="DC262" s="127" t="str">
        <f>IFERROR(VLOOKUP(Table22[[#This Row],[YOT supervision]],'Lookup Values'!$AW$1:$AX$3,2,FALSE),"0")</f>
        <v>0</v>
      </c>
      <c r="DD262" s="127" t="str">
        <f>IFERROR(VLOOKUP(Table22[[#This Row],[Previous YOT supervision]],'Lookup Values'!$AY$1:$AZ$3,2,FALSE),"0")</f>
        <v>0</v>
      </c>
      <c r="DE262" s="127" t="str">
        <f>IFERROR(VLOOKUP(Table22[[#This Row],[Custody]],'Lookup Values'!$BA$1:$BB$3,2,FALSE),"0")</f>
        <v>0</v>
      </c>
      <c r="DF262" s="127" t="str">
        <f>IFERROR(VLOOKUP(Table22[[#This Row],[KS2 Eng &amp; Maths Ability Profile HAP/MAP/LAP]],'Lookup Values'!$BC$1:$BD$4,2,FALSE),"0")</f>
        <v>0</v>
      </c>
      <c r="DG262" s="127" t="str">
        <f>IFERROR(VLOOKUP(Table22[[#This Row],[Intended Post 16 Destination]],'Lookup Values'!$BG$1:$BH$12,2,FALSE),"0")</f>
        <v>0</v>
      </c>
      <c r="DH262" s="127" t="str">
        <f>IFERROR(VLOOKUP(Table22[[#This Row],[Application submitted (Y/N or number of applications)]],'Lookup Values'!$BI$1:$BJ$3,2,FALSE),"0")</f>
        <v>0</v>
      </c>
      <c r="DI262" s="127" t="str">
        <f>IFERROR(VLOOKUP(Table22[[#This Row],[Provider Name]],'Lookup Values'!$BK$1:$BL$3,2,FALSE),"0")</f>
        <v>0</v>
      </c>
      <c r="DJ262" s="112"/>
      <c r="DK262" s="127" t="str">
        <f>IFERROR(VLOOKUP(Table22[[#This Row],[Offer received (Y/N)]],'Lookup Values'!$BM$1:$BN$3,2,FALSE),"0")</f>
        <v>0</v>
      </c>
      <c r="DL262" s="127" t="str">
        <f>IFERROR(VLOOKUP(Table22[[#This Row],[Poor Behaviour / Attitude / Motivation]],'Lookup Values'!$BO$1:$BP$4,2,FALSE),"0")</f>
        <v>0</v>
      </c>
      <c r="DM262" s="127" t="str">
        <f>IFERROR(VLOOKUP(Table22[[#This Row],[Other known risk factors (1)]],'Lookup Values'!$BQ$1:$BR$10,2,FALSE),"0")</f>
        <v>0</v>
      </c>
      <c r="DN262" s="128" t="str">
        <f>IFERROR(VLOOKUP(Table22[[#This Row],[Other known risk factors (2)]],'Lookup Values'!$BQ$1:$BR$10,2,FALSE),"0")</f>
        <v>0</v>
      </c>
      <c r="DO262" s="127">
        <f>SUM(Table35[[#This Row],[Gender Score]:[Other known risk factors (2) Score]])</f>
        <v>0</v>
      </c>
      <c r="DP262" s="131" t="str">
        <f>CONCATENATE(Table22[[#This Row],[Generated RONI]],Table22[[#This Row],[School RONI]])</f>
        <v>Very Low</v>
      </c>
      <c r="DQ262" s="106"/>
      <c r="DR262" s="106"/>
      <c r="DS262" s="106"/>
      <c r="DT262" s="106"/>
      <c r="DU262" s="106"/>
      <c r="DV262" s="106"/>
      <c r="DW262" s="106"/>
      <c r="DX262" s="106"/>
      <c r="DY262" s="106"/>
      <c r="DZ262" s="106"/>
      <c r="EA262" s="106"/>
      <c r="EB262" s="106"/>
      <c r="EC262" s="106"/>
      <c r="ED262" s="106"/>
      <c r="EE262" s="106"/>
      <c r="EF262" s="106"/>
      <c r="EG262" s="106"/>
    </row>
    <row r="263" spans="1:137" ht="13" x14ac:dyDescent="0.3">
      <c r="A263" s="118"/>
      <c r="B263" s="126"/>
      <c r="C263" s="119"/>
      <c r="D263" s="119"/>
      <c r="E263" s="119"/>
      <c r="F263" s="119"/>
      <c r="G263" s="119"/>
      <c r="H263" s="120"/>
      <c r="I263" s="101"/>
      <c r="J263" s="121"/>
      <c r="K263" s="101"/>
      <c r="L263" s="101"/>
      <c r="M263" s="121"/>
      <c r="N263" s="120"/>
      <c r="O263" s="121"/>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3"/>
      <c r="AS263" s="123"/>
      <c r="AT263" s="123"/>
      <c r="AU263" s="139" t="str">
        <f>VLOOKUP(Table35[[#This Row],[Risk Rating Score]],'Lookup Values'!$BS$1:$BT$34,2)</f>
        <v>Very Low</v>
      </c>
      <c r="AV263" s="101"/>
      <c r="AW263" s="139" t="str">
        <f>IFERROR(VLOOKUP(Table35[[#This Row],[RONI Match]],'Lookup Values'!$BU$2:$BV$26,2,FALSE),"")</f>
        <v/>
      </c>
      <c r="AX263" s="124"/>
      <c r="AY263" s="101"/>
      <c r="AZ263" s="123"/>
      <c r="BA263" s="119"/>
      <c r="BB263" s="119"/>
      <c r="BC263" s="119"/>
      <c r="BD263" s="119"/>
      <c r="BE263" s="119"/>
      <c r="BF263" s="119"/>
      <c r="BG263" s="119"/>
      <c r="BH263" s="119"/>
      <c r="BI263" s="122"/>
      <c r="BJ263" s="121"/>
      <c r="BK263" s="121"/>
      <c r="BL263" s="122"/>
      <c r="BM263" s="123"/>
      <c r="BN263" s="106"/>
      <c r="BO263" s="106"/>
      <c r="BP263" s="106"/>
      <c r="BQ263" s="106"/>
      <c r="BR263" s="106"/>
      <c r="BS263" s="106"/>
      <c r="BT263" s="106"/>
      <c r="BU263" s="106"/>
      <c r="BV263" s="106"/>
      <c r="BW263" s="106"/>
      <c r="BX263" s="106"/>
      <c r="BY263" s="106"/>
      <c r="BZ263" s="106"/>
      <c r="CA263" s="106"/>
      <c r="CB263" s="106"/>
      <c r="CC263" s="127" t="str">
        <f>IFERROR(VLOOKUP(Table22[[#This Row],[Gender]],'Lookup Values'!$A$1:$B$5,2,FALSE),"0")</f>
        <v>0</v>
      </c>
      <c r="CD263" s="112"/>
      <c r="CE263" s="127" t="str">
        <f>IFERROR(VLOOKUP(Table22[[#This Row],[Year Group]],'Lookup Values'!$C$1:$D$9,2,FALSE),"0")</f>
        <v>0</v>
      </c>
      <c r="CF263" s="127" t="str">
        <f>IFERROR(VLOOKUP(Table22[[#This Row],[School]],'Lookup Values'!$E$1:$E$22,2,FALSE),"0")</f>
        <v>0</v>
      </c>
      <c r="CG263" s="127" t="str">
        <f>IFERROR(VLOOKUP(Table22[[#This Row],[Attending PRU / AP]],'Lookup Values'!$G$1:$H$3,2,FALSE),"0")</f>
        <v>0</v>
      </c>
      <c r="CH263" s="127" t="str">
        <f>IFERROR(VLOOKUP(Table22[[#This Row],[EHE]],'Lookup Values'!$I$1:$J$3,2,FALSE),"0")</f>
        <v>0</v>
      </c>
      <c r="CI263" s="127" t="str">
        <f>IFERROR(VLOOKUP(Table22[[#This Row],[CME]],'Lookup Values'!$K$1:$L$3,2,FALSE),"0")</f>
        <v>0</v>
      </c>
      <c r="CJ263" s="129" t="str">
        <f>IFERROR(VLOOKUP(Table22[[#This Row],[Ethnicity]],'Ethnicity codes'!$H$1:$J$101,3,FALSE),"")</f>
        <v/>
      </c>
      <c r="CK263" s="127" t="str">
        <f>IFERROR(VLOOKUP(Table35[[#This Row],[Ethnicity2]],'Lookup Values'!$M$1:$N$23,2,FALSE),"0")</f>
        <v>0</v>
      </c>
      <c r="CL263" s="127" t="str">
        <f>IFERROR(VLOOKUP(Table35[[#This Row],[Ethnicity2]],'Lookup Values'!$O$1:$P$3,2,FALSE),"0")</f>
        <v>0</v>
      </c>
      <c r="CM263" s="127" t="str">
        <f>IFERROR(VLOOKUP(Table22[[#This Row],[EAL]],'Lookup Values'!$Q$1:$R$3,2,FALSE),"0")</f>
        <v>0</v>
      </c>
      <c r="CN263" s="127" t="str">
        <f>IFERROR(VLOOKUP(Table22[[#This Row],[SEND]],'Lookup Values'!$S$1:$T$6,2,FALSE),"0")</f>
        <v>0</v>
      </c>
      <c r="CO263" s="127" t="str">
        <f>IFERROR(VLOOKUP(Table22[[#This Row],[Pupil Premium]],'Lookup Values'!$U$1:$V$3,2,FALSE),"0")</f>
        <v>0</v>
      </c>
      <c r="CP263" s="127" t="str">
        <f>IFERROR(VLOOKUP(Table22[[#This Row],[LAC / Care Leaver]],'Lookup Values'!$W$1:$X$3,2,FALSE),"0")</f>
        <v>0</v>
      </c>
      <c r="CQ263" s="127" t="str">
        <f>IFERROR(VLOOKUP(Table22[[#This Row],[CP / CIN]],'Lookup Values'!$Y$1:$Z$3,2,FALSE),"0")</f>
        <v>0</v>
      </c>
      <c r="CR263" s="127" t="str">
        <f>IFERROR(VLOOKUP(Table22[[#This Row],[Early Help Referral]],'Lookup Values'!$Y$1:$Z$3,2,FALSE),"0")</f>
        <v>0</v>
      </c>
      <c r="CS263" s="127" t="str">
        <f>IFERROR(VLOOKUP(Table22[[#This Row],[Social Worker]],'Lookup Values'!$Y$1:$Z$3,2,FALSE),"0")</f>
        <v>0</v>
      </c>
      <c r="CT263" s="127" t="str">
        <f>IFERROR(VLOOKUP(Table22[[#This Row],[Exclusion]],'Lookup Values'!$AE$1:$AF$5,2,FALSE),"0")</f>
        <v>0</v>
      </c>
      <c r="CU263" s="127" t="str">
        <f>IFERROR(VLOOKUP(Table22[[#This Row],[Attendance / Absence (&lt;90% PA / &lt;50% SA)]],'Lookup Values'!$AG$1:$AH$4,2,FALSE),"0")</f>
        <v>0</v>
      </c>
      <c r="CV263" s="127" t="str">
        <f>IFERROR(VLOOKUP(Table22[[#This Row],[Multiple School Moves (3+)]],'Lookup Values'!$AI$1:$AJ$3,2,FALSE),"0")</f>
        <v>0</v>
      </c>
      <c r="CW263" s="127" t="str">
        <f>IFERROR(VLOOKUP(Table22[[#This Row],[Pregnancy]],'Lookup Values'!$AK$1:$AL$3,2,FALSE),"0")</f>
        <v>0</v>
      </c>
      <c r="CX263" s="127" t="str">
        <f>IFERROR(VLOOKUP(Table22[[#This Row],[Young Parent]],'Lookup Values'!$AM$1:$AN$3,2,FALSE),"0")</f>
        <v>0</v>
      </c>
      <c r="CY263" s="127" t="str">
        <f>IFERROR(VLOOKUP(Table22[[#This Row],[Young Carer]],'Lookup Values'!$AO$1:$AP$3,2,FALSE),"0")</f>
        <v>0</v>
      </c>
      <c r="CZ263" s="127" t="str">
        <f>IFERROR(VLOOKUP(Table22[[#This Row],[CAMHS Involvement]],'Lookup Values'!$AQ$1:$AR$3,2,FALSE),"0")</f>
        <v>0</v>
      </c>
      <c r="DA263" s="127" t="str">
        <f>IFERROR(VLOOKUP(Table22[[#This Row],[Health Condition]],'Lookup Values'!$AS$1:$AT$3,2,FALSE),"0")</f>
        <v>0</v>
      </c>
      <c r="DB263" s="127" t="str">
        <f>IFERROR(VLOOKUP(Table22[[#This Row],[Substance Misuse ]],'Lookup Values'!$AU$1:$AV$3,2,FALSE),"0")</f>
        <v>0</v>
      </c>
      <c r="DC263" s="127" t="str">
        <f>IFERROR(VLOOKUP(Table22[[#This Row],[YOT supervision]],'Lookup Values'!$AW$1:$AX$3,2,FALSE),"0")</f>
        <v>0</v>
      </c>
      <c r="DD263" s="127" t="str">
        <f>IFERROR(VLOOKUP(Table22[[#This Row],[Previous YOT supervision]],'Lookup Values'!$AY$1:$AZ$3,2,FALSE),"0")</f>
        <v>0</v>
      </c>
      <c r="DE263" s="127" t="str">
        <f>IFERROR(VLOOKUP(Table22[[#This Row],[Custody]],'Lookup Values'!$BA$1:$BB$3,2,FALSE),"0")</f>
        <v>0</v>
      </c>
      <c r="DF263" s="127" t="str">
        <f>IFERROR(VLOOKUP(Table22[[#This Row],[KS2 Eng &amp; Maths Ability Profile HAP/MAP/LAP]],'Lookup Values'!$BC$1:$BD$4,2,FALSE),"0")</f>
        <v>0</v>
      </c>
      <c r="DG263" s="127" t="str">
        <f>IFERROR(VLOOKUP(Table22[[#This Row],[Intended Post 16 Destination]],'Lookup Values'!$BG$1:$BH$12,2,FALSE),"0")</f>
        <v>0</v>
      </c>
      <c r="DH263" s="127" t="str">
        <f>IFERROR(VLOOKUP(Table22[[#This Row],[Application submitted (Y/N or number of applications)]],'Lookup Values'!$BI$1:$BJ$3,2,FALSE),"0")</f>
        <v>0</v>
      </c>
      <c r="DI263" s="127" t="str">
        <f>IFERROR(VLOOKUP(Table22[[#This Row],[Provider Name]],'Lookup Values'!$BK$1:$BL$3,2,FALSE),"0")</f>
        <v>0</v>
      </c>
      <c r="DJ263" s="112"/>
      <c r="DK263" s="127" t="str">
        <f>IFERROR(VLOOKUP(Table22[[#This Row],[Offer received (Y/N)]],'Lookup Values'!$BM$1:$BN$3,2,FALSE),"0")</f>
        <v>0</v>
      </c>
      <c r="DL263" s="127" t="str">
        <f>IFERROR(VLOOKUP(Table22[[#This Row],[Poor Behaviour / Attitude / Motivation]],'Lookup Values'!$BO$1:$BP$4,2,FALSE),"0")</f>
        <v>0</v>
      </c>
      <c r="DM263" s="127" t="str">
        <f>IFERROR(VLOOKUP(Table22[[#This Row],[Other known risk factors (1)]],'Lookup Values'!$BQ$1:$BR$10,2,FALSE),"0")</f>
        <v>0</v>
      </c>
      <c r="DN263" s="128" t="str">
        <f>IFERROR(VLOOKUP(Table22[[#This Row],[Other known risk factors (2)]],'Lookup Values'!$BQ$1:$BR$10,2,FALSE),"0")</f>
        <v>0</v>
      </c>
      <c r="DO263" s="127">
        <f>SUM(Table35[[#This Row],[Gender Score]:[Other known risk factors (2) Score]])</f>
        <v>0</v>
      </c>
      <c r="DP263" s="131" t="str">
        <f>CONCATENATE(Table22[[#This Row],[Generated RONI]],Table22[[#This Row],[School RONI]])</f>
        <v>Very Low</v>
      </c>
      <c r="DQ263" s="106"/>
      <c r="DR263" s="106"/>
      <c r="DS263" s="106"/>
      <c r="DT263" s="106"/>
      <c r="DU263" s="106"/>
      <c r="DV263" s="106"/>
      <c r="DW263" s="106"/>
      <c r="DX263" s="106"/>
      <c r="DY263" s="106"/>
      <c r="DZ263" s="106"/>
      <c r="EA263" s="106"/>
      <c r="EB263" s="106"/>
      <c r="EC263" s="106"/>
      <c r="ED263" s="106"/>
      <c r="EE263" s="106"/>
      <c r="EF263" s="106"/>
      <c r="EG263" s="106"/>
    </row>
    <row r="264" spans="1:137" ht="13" x14ac:dyDescent="0.3">
      <c r="A264" s="118"/>
      <c r="B264" s="126"/>
      <c r="C264" s="119"/>
      <c r="D264" s="119"/>
      <c r="E264" s="119"/>
      <c r="F264" s="119"/>
      <c r="G264" s="119"/>
      <c r="H264" s="120"/>
      <c r="I264" s="101"/>
      <c r="J264" s="121"/>
      <c r="K264" s="101"/>
      <c r="L264" s="101"/>
      <c r="M264" s="121"/>
      <c r="N264" s="120"/>
      <c r="O264" s="121"/>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c r="AO264" s="122"/>
      <c r="AP264" s="122"/>
      <c r="AQ264" s="122"/>
      <c r="AR264" s="123"/>
      <c r="AS264" s="123"/>
      <c r="AT264" s="123"/>
      <c r="AU264" s="139" t="str">
        <f>VLOOKUP(Table35[[#This Row],[Risk Rating Score]],'Lookup Values'!$BS$1:$BT$34,2)</f>
        <v>Very Low</v>
      </c>
      <c r="AV264" s="101"/>
      <c r="AW264" s="139" t="str">
        <f>IFERROR(VLOOKUP(Table35[[#This Row],[RONI Match]],'Lookup Values'!$BU$2:$BV$26,2,FALSE),"")</f>
        <v/>
      </c>
      <c r="AX264" s="124"/>
      <c r="AY264" s="101"/>
      <c r="AZ264" s="123"/>
      <c r="BA264" s="119"/>
      <c r="BB264" s="119"/>
      <c r="BC264" s="119"/>
      <c r="BD264" s="119"/>
      <c r="BE264" s="119"/>
      <c r="BF264" s="119"/>
      <c r="BG264" s="119"/>
      <c r="BH264" s="119"/>
      <c r="BI264" s="122"/>
      <c r="BJ264" s="121"/>
      <c r="BK264" s="121"/>
      <c r="BL264" s="122"/>
      <c r="BM264" s="123"/>
      <c r="BN264" s="106"/>
      <c r="BO264" s="106"/>
      <c r="BP264" s="106"/>
      <c r="BQ264" s="106"/>
      <c r="BR264" s="106"/>
      <c r="BS264" s="106"/>
      <c r="BT264" s="106"/>
      <c r="BU264" s="106"/>
      <c r="BV264" s="106"/>
      <c r="BW264" s="106"/>
      <c r="BX264" s="106"/>
      <c r="BY264" s="106"/>
      <c r="BZ264" s="106"/>
      <c r="CA264" s="106"/>
      <c r="CB264" s="106"/>
      <c r="CC264" s="127" t="str">
        <f>IFERROR(VLOOKUP(Table22[[#This Row],[Gender]],'Lookup Values'!$A$1:$B$5,2,FALSE),"0")</f>
        <v>0</v>
      </c>
      <c r="CD264" s="112"/>
      <c r="CE264" s="127" t="str">
        <f>IFERROR(VLOOKUP(Table22[[#This Row],[Year Group]],'Lookup Values'!$C$1:$D$9,2,FALSE),"0")</f>
        <v>0</v>
      </c>
      <c r="CF264" s="127" t="str">
        <f>IFERROR(VLOOKUP(Table22[[#This Row],[School]],'Lookup Values'!$E$1:$E$22,2,FALSE),"0")</f>
        <v>0</v>
      </c>
      <c r="CG264" s="127" t="str">
        <f>IFERROR(VLOOKUP(Table22[[#This Row],[Attending PRU / AP]],'Lookup Values'!$G$1:$H$3,2,FALSE),"0")</f>
        <v>0</v>
      </c>
      <c r="CH264" s="127" t="str">
        <f>IFERROR(VLOOKUP(Table22[[#This Row],[EHE]],'Lookup Values'!$I$1:$J$3,2,FALSE),"0")</f>
        <v>0</v>
      </c>
      <c r="CI264" s="127" t="str">
        <f>IFERROR(VLOOKUP(Table22[[#This Row],[CME]],'Lookup Values'!$K$1:$L$3,2,FALSE),"0")</f>
        <v>0</v>
      </c>
      <c r="CJ264" s="129" t="str">
        <f>IFERROR(VLOOKUP(Table22[[#This Row],[Ethnicity]],'Ethnicity codes'!$H$1:$J$101,3,FALSE),"")</f>
        <v/>
      </c>
      <c r="CK264" s="127" t="str">
        <f>IFERROR(VLOOKUP(Table35[[#This Row],[Ethnicity2]],'Lookup Values'!$M$1:$N$23,2,FALSE),"0")</f>
        <v>0</v>
      </c>
      <c r="CL264" s="127" t="str">
        <f>IFERROR(VLOOKUP(Table35[[#This Row],[Ethnicity2]],'Lookup Values'!$O$1:$P$3,2,FALSE),"0")</f>
        <v>0</v>
      </c>
      <c r="CM264" s="127" t="str">
        <f>IFERROR(VLOOKUP(Table22[[#This Row],[EAL]],'Lookup Values'!$Q$1:$R$3,2,FALSE),"0")</f>
        <v>0</v>
      </c>
      <c r="CN264" s="127" t="str">
        <f>IFERROR(VLOOKUP(Table22[[#This Row],[SEND]],'Lookup Values'!$S$1:$T$6,2,FALSE),"0")</f>
        <v>0</v>
      </c>
      <c r="CO264" s="127" t="str">
        <f>IFERROR(VLOOKUP(Table22[[#This Row],[Pupil Premium]],'Lookup Values'!$U$1:$V$3,2,FALSE),"0")</f>
        <v>0</v>
      </c>
      <c r="CP264" s="127" t="str">
        <f>IFERROR(VLOOKUP(Table22[[#This Row],[LAC / Care Leaver]],'Lookup Values'!$W$1:$X$3,2,FALSE),"0")</f>
        <v>0</v>
      </c>
      <c r="CQ264" s="127" t="str">
        <f>IFERROR(VLOOKUP(Table22[[#This Row],[CP / CIN]],'Lookup Values'!$Y$1:$Z$3,2,FALSE),"0")</f>
        <v>0</v>
      </c>
      <c r="CR264" s="127" t="str">
        <f>IFERROR(VLOOKUP(Table22[[#This Row],[Early Help Referral]],'Lookup Values'!$Y$1:$Z$3,2,FALSE),"0")</f>
        <v>0</v>
      </c>
      <c r="CS264" s="127" t="str">
        <f>IFERROR(VLOOKUP(Table22[[#This Row],[Social Worker]],'Lookup Values'!$Y$1:$Z$3,2,FALSE),"0")</f>
        <v>0</v>
      </c>
      <c r="CT264" s="127" t="str">
        <f>IFERROR(VLOOKUP(Table22[[#This Row],[Exclusion]],'Lookup Values'!$AE$1:$AF$5,2,FALSE),"0")</f>
        <v>0</v>
      </c>
      <c r="CU264" s="127" t="str">
        <f>IFERROR(VLOOKUP(Table22[[#This Row],[Attendance / Absence (&lt;90% PA / &lt;50% SA)]],'Lookup Values'!$AG$1:$AH$4,2,FALSE),"0")</f>
        <v>0</v>
      </c>
      <c r="CV264" s="127" t="str">
        <f>IFERROR(VLOOKUP(Table22[[#This Row],[Multiple School Moves (3+)]],'Lookup Values'!$AI$1:$AJ$3,2,FALSE),"0")</f>
        <v>0</v>
      </c>
      <c r="CW264" s="127" t="str">
        <f>IFERROR(VLOOKUP(Table22[[#This Row],[Pregnancy]],'Lookup Values'!$AK$1:$AL$3,2,FALSE),"0")</f>
        <v>0</v>
      </c>
      <c r="CX264" s="127" t="str">
        <f>IFERROR(VLOOKUP(Table22[[#This Row],[Young Parent]],'Lookup Values'!$AM$1:$AN$3,2,FALSE),"0")</f>
        <v>0</v>
      </c>
      <c r="CY264" s="127" t="str">
        <f>IFERROR(VLOOKUP(Table22[[#This Row],[Young Carer]],'Lookup Values'!$AO$1:$AP$3,2,FALSE),"0")</f>
        <v>0</v>
      </c>
      <c r="CZ264" s="127" t="str">
        <f>IFERROR(VLOOKUP(Table22[[#This Row],[CAMHS Involvement]],'Lookup Values'!$AQ$1:$AR$3,2,FALSE),"0")</f>
        <v>0</v>
      </c>
      <c r="DA264" s="127" t="str">
        <f>IFERROR(VLOOKUP(Table22[[#This Row],[Health Condition]],'Lookup Values'!$AS$1:$AT$3,2,FALSE),"0")</f>
        <v>0</v>
      </c>
      <c r="DB264" s="127" t="str">
        <f>IFERROR(VLOOKUP(Table22[[#This Row],[Substance Misuse ]],'Lookup Values'!$AU$1:$AV$3,2,FALSE),"0")</f>
        <v>0</v>
      </c>
      <c r="DC264" s="127" t="str">
        <f>IFERROR(VLOOKUP(Table22[[#This Row],[YOT supervision]],'Lookup Values'!$AW$1:$AX$3,2,FALSE),"0")</f>
        <v>0</v>
      </c>
      <c r="DD264" s="127" t="str">
        <f>IFERROR(VLOOKUP(Table22[[#This Row],[Previous YOT supervision]],'Lookup Values'!$AY$1:$AZ$3,2,FALSE),"0")</f>
        <v>0</v>
      </c>
      <c r="DE264" s="127" t="str">
        <f>IFERROR(VLOOKUP(Table22[[#This Row],[Custody]],'Lookup Values'!$BA$1:$BB$3,2,FALSE),"0")</f>
        <v>0</v>
      </c>
      <c r="DF264" s="127" t="str">
        <f>IFERROR(VLOOKUP(Table22[[#This Row],[KS2 Eng &amp; Maths Ability Profile HAP/MAP/LAP]],'Lookup Values'!$BC$1:$BD$4,2,FALSE),"0")</f>
        <v>0</v>
      </c>
      <c r="DG264" s="127" t="str">
        <f>IFERROR(VLOOKUP(Table22[[#This Row],[Intended Post 16 Destination]],'Lookup Values'!$BG$1:$BH$12,2,FALSE),"0")</f>
        <v>0</v>
      </c>
      <c r="DH264" s="127" t="str">
        <f>IFERROR(VLOOKUP(Table22[[#This Row],[Application submitted (Y/N or number of applications)]],'Lookup Values'!$BI$1:$BJ$3,2,FALSE),"0")</f>
        <v>0</v>
      </c>
      <c r="DI264" s="127" t="str">
        <f>IFERROR(VLOOKUP(Table22[[#This Row],[Provider Name]],'Lookup Values'!$BK$1:$BL$3,2,FALSE),"0")</f>
        <v>0</v>
      </c>
      <c r="DJ264" s="112"/>
      <c r="DK264" s="127" t="str">
        <f>IFERROR(VLOOKUP(Table22[[#This Row],[Offer received (Y/N)]],'Lookup Values'!$BM$1:$BN$3,2,FALSE),"0")</f>
        <v>0</v>
      </c>
      <c r="DL264" s="127" t="str">
        <f>IFERROR(VLOOKUP(Table22[[#This Row],[Poor Behaviour / Attitude / Motivation]],'Lookup Values'!$BO$1:$BP$4,2,FALSE),"0")</f>
        <v>0</v>
      </c>
      <c r="DM264" s="127" t="str">
        <f>IFERROR(VLOOKUP(Table22[[#This Row],[Other known risk factors (1)]],'Lookup Values'!$BQ$1:$BR$10,2,FALSE),"0")</f>
        <v>0</v>
      </c>
      <c r="DN264" s="128" t="str">
        <f>IFERROR(VLOOKUP(Table22[[#This Row],[Other known risk factors (2)]],'Lookup Values'!$BQ$1:$BR$10,2,FALSE),"0")</f>
        <v>0</v>
      </c>
      <c r="DO264" s="127">
        <f>SUM(Table35[[#This Row],[Gender Score]:[Other known risk factors (2) Score]])</f>
        <v>0</v>
      </c>
      <c r="DP264" s="131" t="str">
        <f>CONCATENATE(Table22[[#This Row],[Generated RONI]],Table22[[#This Row],[School RONI]])</f>
        <v>Very Low</v>
      </c>
      <c r="DQ264" s="106"/>
      <c r="DR264" s="106"/>
      <c r="DS264" s="106"/>
      <c r="DT264" s="106"/>
      <c r="DU264" s="106"/>
      <c r="DV264" s="106"/>
      <c r="DW264" s="106"/>
      <c r="DX264" s="106"/>
      <c r="DY264" s="106"/>
      <c r="DZ264" s="106"/>
      <c r="EA264" s="106"/>
      <c r="EB264" s="106"/>
      <c r="EC264" s="106"/>
      <c r="ED264" s="106"/>
      <c r="EE264" s="106"/>
      <c r="EF264" s="106"/>
      <c r="EG264" s="106"/>
    </row>
    <row r="265" spans="1:137" ht="13" x14ac:dyDescent="0.3">
      <c r="A265" s="118"/>
      <c r="B265" s="126"/>
      <c r="C265" s="119"/>
      <c r="D265" s="119"/>
      <c r="E265" s="119"/>
      <c r="F265" s="119"/>
      <c r="G265" s="119"/>
      <c r="H265" s="120"/>
      <c r="I265" s="101"/>
      <c r="J265" s="121"/>
      <c r="K265" s="101"/>
      <c r="L265" s="101"/>
      <c r="M265" s="121"/>
      <c r="N265" s="120"/>
      <c r="O265" s="121"/>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c r="AR265" s="123"/>
      <c r="AS265" s="123"/>
      <c r="AT265" s="123"/>
      <c r="AU265" s="139" t="str">
        <f>VLOOKUP(Table35[[#This Row],[Risk Rating Score]],'Lookup Values'!$BS$1:$BT$34,2)</f>
        <v>Very Low</v>
      </c>
      <c r="AV265" s="101"/>
      <c r="AW265" s="139" t="str">
        <f>IFERROR(VLOOKUP(Table35[[#This Row],[RONI Match]],'Lookup Values'!$BU$2:$BV$26,2,FALSE),"")</f>
        <v/>
      </c>
      <c r="AX265" s="124"/>
      <c r="AY265" s="101"/>
      <c r="AZ265" s="123"/>
      <c r="BA265" s="119"/>
      <c r="BB265" s="119"/>
      <c r="BC265" s="119"/>
      <c r="BD265" s="119"/>
      <c r="BE265" s="119"/>
      <c r="BF265" s="119"/>
      <c r="BG265" s="119"/>
      <c r="BH265" s="119"/>
      <c r="BI265" s="122"/>
      <c r="BJ265" s="121"/>
      <c r="BK265" s="121"/>
      <c r="BL265" s="122"/>
      <c r="BM265" s="123"/>
      <c r="BN265" s="106"/>
      <c r="BO265" s="106"/>
      <c r="BP265" s="106"/>
      <c r="BQ265" s="106"/>
      <c r="BR265" s="106"/>
      <c r="BS265" s="106"/>
      <c r="BT265" s="106"/>
      <c r="BU265" s="106"/>
      <c r="BV265" s="106"/>
      <c r="BW265" s="106"/>
      <c r="BX265" s="106"/>
      <c r="BY265" s="106"/>
      <c r="BZ265" s="106"/>
      <c r="CA265" s="106"/>
      <c r="CB265" s="106"/>
      <c r="CC265" s="127" t="str">
        <f>IFERROR(VLOOKUP(Table22[[#This Row],[Gender]],'Lookup Values'!$A$1:$B$5,2,FALSE),"0")</f>
        <v>0</v>
      </c>
      <c r="CD265" s="112"/>
      <c r="CE265" s="127" t="str">
        <f>IFERROR(VLOOKUP(Table22[[#This Row],[Year Group]],'Lookup Values'!$C$1:$D$9,2,FALSE),"0")</f>
        <v>0</v>
      </c>
      <c r="CF265" s="127" t="str">
        <f>IFERROR(VLOOKUP(Table22[[#This Row],[School]],'Lookup Values'!$E$1:$E$22,2,FALSE),"0")</f>
        <v>0</v>
      </c>
      <c r="CG265" s="127" t="str">
        <f>IFERROR(VLOOKUP(Table22[[#This Row],[Attending PRU / AP]],'Lookup Values'!$G$1:$H$3,2,FALSE),"0")</f>
        <v>0</v>
      </c>
      <c r="CH265" s="127" t="str">
        <f>IFERROR(VLOOKUP(Table22[[#This Row],[EHE]],'Lookup Values'!$I$1:$J$3,2,FALSE),"0")</f>
        <v>0</v>
      </c>
      <c r="CI265" s="127" t="str">
        <f>IFERROR(VLOOKUP(Table22[[#This Row],[CME]],'Lookup Values'!$K$1:$L$3,2,FALSE),"0")</f>
        <v>0</v>
      </c>
      <c r="CJ265" s="129" t="str">
        <f>IFERROR(VLOOKUP(Table22[[#This Row],[Ethnicity]],'Ethnicity codes'!$H$1:$J$101,3,FALSE),"")</f>
        <v/>
      </c>
      <c r="CK265" s="127" t="str">
        <f>IFERROR(VLOOKUP(Table35[[#This Row],[Ethnicity2]],'Lookup Values'!$M$1:$N$23,2,FALSE),"0")</f>
        <v>0</v>
      </c>
      <c r="CL265" s="127" t="str">
        <f>IFERROR(VLOOKUP(Table35[[#This Row],[Ethnicity2]],'Lookup Values'!$O$1:$P$3,2,FALSE),"0")</f>
        <v>0</v>
      </c>
      <c r="CM265" s="127" t="str">
        <f>IFERROR(VLOOKUP(Table22[[#This Row],[EAL]],'Lookup Values'!$Q$1:$R$3,2,FALSE),"0")</f>
        <v>0</v>
      </c>
      <c r="CN265" s="127" t="str">
        <f>IFERROR(VLOOKUP(Table22[[#This Row],[SEND]],'Lookup Values'!$S$1:$T$6,2,FALSE),"0")</f>
        <v>0</v>
      </c>
      <c r="CO265" s="127" t="str">
        <f>IFERROR(VLOOKUP(Table22[[#This Row],[Pupil Premium]],'Lookup Values'!$U$1:$V$3,2,FALSE),"0")</f>
        <v>0</v>
      </c>
      <c r="CP265" s="127" t="str">
        <f>IFERROR(VLOOKUP(Table22[[#This Row],[LAC / Care Leaver]],'Lookup Values'!$W$1:$X$3,2,FALSE),"0")</f>
        <v>0</v>
      </c>
      <c r="CQ265" s="127" t="str">
        <f>IFERROR(VLOOKUP(Table22[[#This Row],[CP / CIN]],'Lookup Values'!$Y$1:$Z$3,2,FALSE),"0")</f>
        <v>0</v>
      </c>
      <c r="CR265" s="127" t="str">
        <f>IFERROR(VLOOKUP(Table22[[#This Row],[Early Help Referral]],'Lookup Values'!$Y$1:$Z$3,2,FALSE),"0")</f>
        <v>0</v>
      </c>
      <c r="CS265" s="127" t="str">
        <f>IFERROR(VLOOKUP(Table22[[#This Row],[Social Worker]],'Lookup Values'!$Y$1:$Z$3,2,FALSE),"0")</f>
        <v>0</v>
      </c>
      <c r="CT265" s="127" t="str">
        <f>IFERROR(VLOOKUP(Table22[[#This Row],[Exclusion]],'Lookup Values'!$AE$1:$AF$5,2,FALSE),"0")</f>
        <v>0</v>
      </c>
      <c r="CU265" s="127" t="str">
        <f>IFERROR(VLOOKUP(Table22[[#This Row],[Attendance / Absence (&lt;90% PA / &lt;50% SA)]],'Lookup Values'!$AG$1:$AH$4,2,FALSE),"0")</f>
        <v>0</v>
      </c>
      <c r="CV265" s="127" t="str">
        <f>IFERROR(VLOOKUP(Table22[[#This Row],[Multiple School Moves (3+)]],'Lookup Values'!$AI$1:$AJ$3,2,FALSE),"0")</f>
        <v>0</v>
      </c>
      <c r="CW265" s="127" t="str">
        <f>IFERROR(VLOOKUP(Table22[[#This Row],[Pregnancy]],'Lookup Values'!$AK$1:$AL$3,2,FALSE),"0")</f>
        <v>0</v>
      </c>
      <c r="CX265" s="127" t="str">
        <f>IFERROR(VLOOKUP(Table22[[#This Row],[Young Parent]],'Lookup Values'!$AM$1:$AN$3,2,FALSE),"0")</f>
        <v>0</v>
      </c>
      <c r="CY265" s="127" t="str">
        <f>IFERROR(VLOOKUP(Table22[[#This Row],[Young Carer]],'Lookup Values'!$AO$1:$AP$3,2,FALSE),"0")</f>
        <v>0</v>
      </c>
      <c r="CZ265" s="127" t="str">
        <f>IFERROR(VLOOKUP(Table22[[#This Row],[CAMHS Involvement]],'Lookup Values'!$AQ$1:$AR$3,2,FALSE),"0")</f>
        <v>0</v>
      </c>
      <c r="DA265" s="127" t="str">
        <f>IFERROR(VLOOKUP(Table22[[#This Row],[Health Condition]],'Lookup Values'!$AS$1:$AT$3,2,FALSE),"0")</f>
        <v>0</v>
      </c>
      <c r="DB265" s="127" t="str">
        <f>IFERROR(VLOOKUP(Table22[[#This Row],[Substance Misuse ]],'Lookup Values'!$AU$1:$AV$3,2,FALSE),"0")</f>
        <v>0</v>
      </c>
      <c r="DC265" s="127" t="str">
        <f>IFERROR(VLOOKUP(Table22[[#This Row],[YOT supervision]],'Lookup Values'!$AW$1:$AX$3,2,FALSE),"0")</f>
        <v>0</v>
      </c>
      <c r="DD265" s="127" t="str">
        <f>IFERROR(VLOOKUP(Table22[[#This Row],[Previous YOT supervision]],'Lookup Values'!$AY$1:$AZ$3,2,FALSE),"0")</f>
        <v>0</v>
      </c>
      <c r="DE265" s="127" t="str">
        <f>IFERROR(VLOOKUP(Table22[[#This Row],[Custody]],'Lookup Values'!$BA$1:$BB$3,2,FALSE),"0")</f>
        <v>0</v>
      </c>
      <c r="DF265" s="127" t="str">
        <f>IFERROR(VLOOKUP(Table22[[#This Row],[KS2 Eng &amp; Maths Ability Profile HAP/MAP/LAP]],'Lookup Values'!$BC$1:$BD$4,2,FALSE),"0")</f>
        <v>0</v>
      </c>
      <c r="DG265" s="127" t="str">
        <f>IFERROR(VLOOKUP(Table22[[#This Row],[Intended Post 16 Destination]],'Lookup Values'!$BG$1:$BH$12,2,FALSE),"0")</f>
        <v>0</v>
      </c>
      <c r="DH265" s="127" t="str">
        <f>IFERROR(VLOOKUP(Table22[[#This Row],[Application submitted (Y/N or number of applications)]],'Lookup Values'!$BI$1:$BJ$3,2,FALSE),"0")</f>
        <v>0</v>
      </c>
      <c r="DI265" s="127" t="str">
        <f>IFERROR(VLOOKUP(Table22[[#This Row],[Provider Name]],'Lookup Values'!$BK$1:$BL$3,2,FALSE),"0")</f>
        <v>0</v>
      </c>
      <c r="DJ265" s="112"/>
      <c r="DK265" s="127" t="str">
        <f>IFERROR(VLOOKUP(Table22[[#This Row],[Offer received (Y/N)]],'Lookup Values'!$BM$1:$BN$3,2,FALSE),"0")</f>
        <v>0</v>
      </c>
      <c r="DL265" s="127" t="str">
        <f>IFERROR(VLOOKUP(Table22[[#This Row],[Poor Behaviour / Attitude / Motivation]],'Lookup Values'!$BO$1:$BP$4,2,FALSE),"0")</f>
        <v>0</v>
      </c>
      <c r="DM265" s="127" t="str">
        <f>IFERROR(VLOOKUP(Table22[[#This Row],[Other known risk factors (1)]],'Lookup Values'!$BQ$1:$BR$10,2,FALSE),"0")</f>
        <v>0</v>
      </c>
      <c r="DN265" s="128" t="str">
        <f>IFERROR(VLOOKUP(Table22[[#This Row],[Other known risk factors (2)]],'Lookup Values'!$BQ$1:$BR$10,2,FALSE),"0")</f>
        <v>0</v>
      </c>
      <c r="DO265" s="127">
        <f>SUM(Table35[[#This Row],[Gender Score]:[Other known risk factors (2) Score]])</f>
        <v>0</v>
      </c>
      <c r="DP265" s="131" t="str">
        <f>CONCATENATE(Table22[[#This Row],[Generated RONI]],Table22[[#This Row],[School RONI]])</f>
        <v>Very Low</v>
      </c>
      <c r="DQ265" s="106"/>
      <c r="DR265" s="106"/>
      <c r="DS265" s="106"/>
      <c r="DT265" s="106"/>
      <c r="DU265" s="106"/>
      <c r="DV265" s="106"/>
      <c r="DW265" s="106"/>
      <c r="DX265" s="106"/>
      <c r="DY265" s="106"/>
      <c r="DZ265" s="106"/>
      <c r="EA265" s="106"/>
      <c r="EB265" s="106"/>
      <c r="EC265" s="106"/>
      <c r="ED265" s="106"/>
      <c r="EE265" s="106"/>
      <c r="EF265" s="106"/>
      <c r="EG265" s="106"/>
    </row>
    <row r="266" spans="1:137" ht="13" x14ac:dyDescent="0.3">
      <c r="A266" s="118"/>
      <c r="B266" s="126"/>
      <c r="C266" s="119"/>
      <c r="D266" s="119"/>
      <c r="E266" s="119"/>
      <c r="F266" s="119"/>
      <c r="G266" s="119"/>
      <c r="H266" s="120"/>
      <c r="I266" s="101"/>
      <c r="J266" s="121"/>
      <c r="K266" s="101"/>
      <c r="L266" s="101"/>
      <c r="M266" s="121"/>
      <c r="N266" s="120"/>
      <c r="O266" s="121"/>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c r="AR266" s="123"/>
      <c r="AS266" s="123"/>
      <c r="AT266" s="123"/>
      <c r="AU266" s="139" t="str">
        <f>VLOOKUP(Table35[[#This Row],[Risk Rating Score]],'Lookup Values'!$BS$1:$BT$34,2)</f>
        <v>Very Low</v>
      </c>
      <c r="AV266" s="101"/>
      <c r="AW266" s="139" t="str">
        <f>IFERROR(VLOOKUP(Table35[[#This Row],[RONI Match]],'Lookup Values'!$BU$2:$BV$26,2,FALSE),"")</f>
        <v/>
      </c>
      <c r="AX266" s="124"/>
      <c r="AY266" s="101"/>
      <c r="AZ266" s="123"/>
      <c r="BA266" s="119"/>
      <c r="BB266" s="119"/>
      <c r="BC266" s="119"/>
      <c r="BD266" s="119"/>
      <c r="BE266" s="119"/>
      <c r="BF266" s="119"/>
      <c r="BG266" s="119"/>
      <c r="BH266" s="119"/>
      <c r="BI266" s="122"/>
      <c r="BJ266" s="121"/>
      <c r="BK266" s="121"/>
      <c r="BL266" s="122"/>
      <c r="BM266" s="123"/>
      <c r="BN266" s="106"/>
      <c r="BO266" s="106"/>
      <c r="BP266" s="106"/>
      <c r="BQ266" s="106"/>
      <c r="BR266" s="106"/>
      <c r="BS266" s="106"/>
      <c r="BT266" s="106"/>
      <c r="BU266" s="106"/>
      <c r="BV266" s="106"/>
      <c r="BW266" s="106"/>
      <c r="BX266" s="106"/>
      <c r="BY266" s="106"/>
      <c r="BZ266" s="106"/>
      <c r="CA266" s="106"/>
      <c r="CB266" s="106"/>
      <c r="CC266" s="127" t="str">
        <f>IFERROR(VLOOKUP(Table22[[#This Row],[Gender]],'Lookup Values'!$A$1:$B$5,2,FALSE),"0")</f>
        <v>0</v>
      </c>
      <c r="CD266" s="112"/>
      <c r="CE266" s="127" t="str">
        <f>IFERROR(VLOOKUP(Table22[[#This Row],[Year Group]],'Lookup Values'!$C$1:$D$9,2,FALSE),"0")</f>
        <v>0</v>
      </c>
      <c r="CF266" s="127" t="str">
        <f>IFERROR(VLOOKUP(Table22[[#This Row],[School]],'Lookup Values'!$E$1:$E$22,2,FALSE),"0")</f>
        <v>0</v>
      </c>
      <c r="CG266" s="127" t="str">
        <f>IFERROR(VLOOKUP(Table22[[#This Row],[Attending PRU / AP]],'Lookup Values'!$G$1:$H$3,2,FALSE),"0")</f>
        <v>0</v>
      </c>
      <c r="CH266" s="127" t="str">
        <f>IFERROR(VLOOKUP(Table22[[#This Row],[EHE]],'Lookup Values'!$I$1:$J$3,2,FALSE),"0")</f>
        <v>0</v>
      </c>
      <c r="CI266" s="127" t="str">
        <f>IFERROR(VLOOKUP(Table22[[#This Row],[CME]],'Lookup Values'!$K$1:$L$3,2,FALSE),"0")</f>
        <v>0</v>
      </c>
      <c r="CJ266" s="129" t="str">
        <f>IFERROR(VLOOKUP(Table22[[#This Row],[Ethnicity]],'Ethnicity codes'!$H$1:$J$101,3,FALSE),"")</f>
        <v/>
      </c>
      <c r="CK266" s="127" t="str">
        <f>IFERROR(VLOOKUP(Table35[[#This Row],[Ethnicity2]],'Lookup Values'!$M$1:$N$23,2,FALSE),"0")</f>
        <v>0</v>
      </c>
      <c r="CL266" s="127" t="str">
        <f>IFERROR(VLOOKUP(Table35[[#This Row],[Ethnicity2]],'Lookup Values'!$O$1:$P$3,2,FALSE),"0")</f>
        <v>0</v>
      </c>
      <c r="CM266" s="127" t="str">
        <f>IFERROR(VLOOKUP(Table22[[#This Row],[EAL]],'Lookup Values'!$Q$1:$R$3,2,FALSE),"0")</f>
        <v>0</v>
      </c>
      <c r="CN266" s="127" t="str">
        <f>IFERROR(VLOOKUP(Table22[[#This Row],[SEND]],'Lookup Values'!$S$1:$T$6,2,FALSE),"0")</f>
        <v>0</v>
      </c>
      <c r="CO266" s="127" t="str">
        <f>IFERROR(VLOOKUP(Table22[[#This Row],[Pupil Premium]],'Lookup Values'!$U$1:$V$3,2,FALSE),"0")</f>
        <v>0</v>
      </c>
      <c r="CP266" s="127" t="str">
        <f>IFERROR(VLOOKUP(Table22[[#This Row],[LAC / Care Leaver]],'Lookup Values'!$W$1:$X$3,2,FALSE),"0")</f>
        <v>0</v>
      </c>
      <c r="CQ266" s="127" t="str">
        <f>IFERROR(VLOOKUP(Table22[[#This Row],[CP / CIN]],'Lookup Values'!$Y$1:$Z$3,2,FALSE),"0")</f>
        <v>0</v>
      </c>
      <c r="CR266" s="127" t="str">
        <f>IFERROR(VLOOKUP(Table22[[#This Row],[Early Help Referral]],'Lookup Values'!$Y$1:$Z$3,2,FALSE),"0")</f>
        <v>0</v>
      </c>
      <c r="CS266" s="127" t="str">
        <f>IFERROR(VLOOKUP(Table22[[#This Row],[Social Worker]],'Lookup Values'!$Y$1:$Z$3,2,FALSE),"0")</f>
        <v>0</v>
      </c>
      <c r="CT266" s="127" t="str">
        <f>IFERROR(VLOOKUP(Table22[[#This Row],[Exclusion]],'Lookup Values'!$AE$1:$AF$5,2,FALSE),"0")</f>
        <v>0</v>
      </c>
      <c r="CU266" s="127" t="str">
        <f>IFERROR(VLOOKUP(Table22[[#This Row],[Attendance / Absence (&lt;90% PA / &lt;50% SA)]],'Lookup Values'!$AG$1:$AH$4,2,FALSE),"0")</f>
        <v>0</v>
      </c>
      <c r="CV266" s="127" t="str">
        <f>IFERROR(VLOOKUP(Table22[[#This Row],[Multiple School Moves (3+)]],'Lookup Values'!$AI$1:$AJ$3,2,FALSE),"0")</f>
        <v>0</v>
      </c>
      <c r="CW266" s="127" t="str">
        <f>IFERROR(VLOOKUP(Table22[[#This Row],[Pregnancy]],'Lookup Values'!$AK$1:$AL$3,2,FALSE),"0")</f>
        <v>0</v>
      </c>
      <c r="CX266" s="127" t="str">
        <f>IFERROR(VLOOKUP(Table22[[#This Row],[Young Parent]],'Lookup Values'!$AM$1:$AN$3,2,FALSE),"0")</f>
        <v>0</v>
      </c>
      <c r="CY266" s="127" t="str">
        <f>IFERROR(VLOOKUP(Table22[[#This Row],[Young Carer]],'Lookup Values'!$AO$1:$AP$3,2,FALSE),"0")</f>
        <v>0</v>
      </c>
      <c r="CZ266" s="127" t="str">
        <f>IFERROR(VLOOKUP(Table22[[#This Row],[CAMHS Involvement]],'Lookup Values'!$AQ$1:$AR$3,2,FALSE),"0")</f>
        <v>0</v>
      </c>
      <c r="DA266" s="127" t="str">
        <f>IFERROR(VLOOKUP(Table22[[#This Row],[Health Condition]],'Lookup Values'!$AS$1:$AT$3,2,FALSE),"0")</f>
        <v>0</v>
      </c>
      <c r="DB266" s="127" t="str">
        <f>IFERROR(VLOOKUP(Table22[[#This Row],[Substance Misuse ]],'Lookup Values'!$AU$1:$AV$3,2,FALSE),"0")</f>
        <v>0</v>
      </c>
      <c r="DC266" s="127" t="str">
        <f>IFERROR(VLOOKUP(Table22[[#This Row],[YOT supervision]],'Lookup Values'!$AW$1:$AX$3,2,FALSE),"0")</f>
        <v>0</v>
      </c>
      <c r="DD266" s="127" t="str">
        <f>IFERROR(VLOOKUP(Table22[[#This Row],[Previous YOT supervision]],'Lookup Values'!$AY$1:$AZ$3,2,FALSE),"0")</f>
        <v>0</v>
      </c>
      <c r="DE266" s="127" t="str">
        <f>IFERROR(VLOOKUP(Table22[[#This Row],[Custody]],'Lookup Values'!$BA$1:$BB$3,2,FALSE),"0")</f>
        <v>0</v>
      </c>
      <c r="DF266" s="127" t="str">
        <f>IFERROR(VLOOKUP(Table22[[#This Row],[KS2 Eng &amp; Maths Ability Profile HAP/MAP/LAP]],'Lookup Values'!$BC$1:$BD$4,2,FALSE),"0")</f>
        <v>0</v>
      </c>
      <c r="DG266" s="127" t="str">
        <f>IFERROR(VLOOKUP(Table22[[#This Row],[Intended Post 16 Destination]],'Lookup Values'!$BG$1:$BH$12,2,FALSE),"0")</f>
        <v>0</v>
      </c>
      <c r="DH266" s="127" t="str">
        <f>IFERROR(VLOOKUP(Table22[[#This Row],[Application submitted (Y/N or number of applications)]],'Lookup Values'!$BI$1:$BJ$3,2,FALSE),"0")</f>
        <v>0</v>
      </c>
      <c r="DI266" s="127" t="str">
        <f>IFERROR(VLOOKUP(Table22[[#This Row],[Provider Name]],'Lookup Values'!$BK$1:$BL$3,2,FALSE),"0")</f>
        <v>0</v>
      </c>
      <c r="DJ266" s="112"/>
      <c r="DK266" s="127" t="str">
        <f>IFERROR(VLOOKUP(Table22[[#This Row],[Offer received (Y/N)]],'Lookup Values'!$BM$1:$BN$3,2,FALSE),"0")</f>
        <v>0</v>
      </c>
      <c r="DL266" s="127" t="str">
        <f>IFERROR(VLOOKUP(Table22[[#This Row],[Poor Behaviour / Attitude / Motivation]],'Lookup Values'!$BO$1:$BP$4,2,FALSE),"0")</f>
        <v>0</v>
      </c>
      <c r="DM266" s="127" t="str">
        <f>IFERROR(VLOOKUP(Table22[[#This Row],[Other known risk factors (1)]],'Lookup Values'!$BQ$1:$BR$10,2,FALSE),"0")</f>
        <v>0</v>
      </c>
      <c r="DN266" s="128" t="str">
        <f>IFERROR(VLOOKUP(Table22[[#This Row],[Other known risk factors (2)]],'Lookup Values'!$BQ$1:$BR$10,2,FALSE),"0")</f>
        <v>0</v>
      </c>
      <c r="DO266" s="127">
        <f>SUM(Table35[[#This Row],[Gender Score]:[Other known risk factors (2) Score]])</f>
        <v>0</v>
      </c>
      <c r="DP266" s="131" t="str">
        <f>CONCATENATE(Table22[[#This Row],[Generated RONI]],Table22[[#This Row],[School RONI]])</f>
        <v>Very Low</v>
      </c>
      <c r="DQ266" s="106"/>
      <c r="DR266" s="106"/>
      <c r="DS266" s="106"/>
      <c r="DT266" s="106"/>
      <c r="DU266" s="106"/>
      <c r="DV266" s="106"/>
      <c r="DW266" s="106"/>
      <c r="DX266" s="106"/>
      <c r="DY266" s="106"/>
      <c r="DZ266" s="106"/>
      <c r="EA266" s="106"/>
      <c r="EB266" s="106"/>
      <c r="EC266" s="106"/>
      <c r="ED266" s="106"/>
      <c r="EE266" s="106"/>
      <c r="EF266" s="106"/>
      <c r="EG266" s="106"/>
    </row>
    <row r="267" spans="1:137" ht="13" x14ac:dyDescent="0.3">
      <c r="A267" s="118"/>
      <c r="B267" s="126"/>
      <c r="C267" s="119"/>
      <c r="D267" s="119"/>
      <c r="E267" s="119"/>
      <c r="F267" s="119"/>
      <c r="G267" s="119"/>
      <c r="H267" s="120"/>
      <c r="I267" s="101"/>
      <c r="J267" s="121"/>
      <c r="K267" s="101"/>
      <c r="L267" s="101"/>
      <c r="M267" s="121"/>
      <c r="N267" s="120"/>
      <c r="O267" s="121"/>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3"/>
      <c r="AS267" s="123"/>
      <c r="AT267" s="123"/>
      <c r="AU267" s="139" t="str">
        <f>VLOOKUP(Table35[[#This Row],[Risk Rating Score]],'Lookup Values'!$BS$1:$BT$34,2)</f>
        <v>Very Low</v>
      </c>
      <c r="AV267" s="101"/>
      <c r="AW267" s="139" t="str">
        <f>IFERROR(VLOOKUP(Table35[[#This Row],[RONI Match]],'Lookup Values'!$BU$2:$BV$26,2,FALSE),"")</f>
        <v/>
      </c>
      <c r="AX267" s="124"/>
      <c r="AY267" s="101"/>
      <c r="AZ267" s="123"/>
      <c r="BA267" s="119"/>
      <c r="BB267" s="119"/>
      <c r="BC267" s="119"/>
      <c r="BD267" s="119"/>
      <c r="BE267" s="119"/>
      <c r="BF267" s="119"/>
      <c r="BG267" s="119"/>
      <c r="BH267" s="119"/>
      <c r="BI267" s="122"/>
      <c r="BJ267" s="121"/>
      <c r="BK267" s="121"/>
      <c r="BL267" s="122"/>
      <c r="BM267" s="123"/>
      <c r="BN267" s="106"/>
      <c r="BO267" s="106"/>
      <c r="BP267" s="106"/>
      <c r="BQ267" s="106"/>
      <c r="BR267" s="106"/>
      <c r="BS267" s="106"/>
      <c r="BT267" s="106"/>
      <c r="BU267" s="106"/>
      <c r="BV267" s="106"/>
      <c r="BW267" s="106"/>
      <c r="BX267" s="106"/>
      <c r="BY267" s="106"/>
      <c r="BZ267" s="106"/>
      <c r="CA267" s="106"/>
      <c r="CB267" s="106"/>
      <c r="CC267" s="127" t="str">
        <f>IFERROR(VLOOKUP(Table22[[#This Row],[Gender]],'Lookup Values'!$A$1:$B$5,2,FALSE),"0")</f>
        <v>0</v>
      </c>
      <c r="CD267" s="112"/>
      <c r="CE267" s="127" t="str">
        <f>IFERROR(VLOOKUP(Table22[[#This Row],[Year Group]],'Lookup Values'!$C$1:$D$9,2,FALSE),"0")</f>
        <v>0</v>
      </c>
      <c r="CF267" s="127" t="str">
        <f>IFERROR(VLOOKUP(Table22[[#This Row],[School]],'Lookup Values'!$E$1:$E$22,2,FALSE),"0")</f>
        <v>0</v>
      </c>
      <c r="CG267" s="127" t="str">
        <f>IFERROR(VLOOKUP(Table22[[#This Row],[Attending PRU / AP]],'Lookup Values'!$G$1:$H$3,2,FALSE),"0")</f>
        <v>0</v>
      </c>
      <c r="CH267" s="127" t="str">
        <f>IFERROR(VLOOKUP(Table22[[#This Row],[EHE]],'Lookup Values'!$I$1:$J$3,2,FALSE),"0")</f>
        <v>0</v>
      </c>
      <c r="CI267" s="127" t="str">
        <f>IFERROR(VLOOKUP(Table22[[#This Row],[CME]],'Lookup Values'!$K$1:$L$3,2,FALSE),"0")</f>
        <v>0</v>
      </c>
      <c r="CJ267" s="129" t="str">
        <f>IFERROR(VLOOKUP(Table22[[#This Row],[Ethnicity]],'Ethnicity codes'!$H$1:$J$101,3,FALSE),"")</f>
        <v/>
      </c>
      <c r="CK267" s="127" t="str">
        <f>IFERROR(VLOOKUP(Table35[[#This Row],[Ethnicity2]],'Lookup Values'!$M$1:$N$23,2,FALSE),"0")</f>
        <v>0</v>
      </c>
      <c r="CL267" s="127" t="str">
        <f>IFERROR(VLOOKUP(Table35[[#This Row],[Ethnicity2]],'Lookup Values'!$O$1:$P$3,2,FALSE),"0")</f>
        <v>0</v>
      </c>
      <c r="CM267" s="127" t="str">
        <f>IFERROR(VLOOKUP(Table22[[#This Row],[EAL]],'Lookup Values'!$Q$1:$R$3,2,FALSE),"0")</f>
        <v>0</v>
      </c>
      <c r="CN267" s="127" t="str">
        <f>IFERROR(VLOOKUP(Table22[[#This Row],[SEND]],'Lookup Values'!$S$1:$T$6,2,FALSE),"0")</f>
        <v>0</v>
      </c>
      <c r="CO267" s="127" t="str">
        <f>IFERROR(VLOOKUP(Table22[[#This Row],[Pupil Premium]],'Lookup Values'!$U$1:$V$3,2,FALSE),"0")</f>
        <v>0</v>
      </c>
      <c r="CP267" s="127" t="str">
        <f>IFERROR(VLOOKUP(Table22[[#This Row],[LAC / Care Leaver]],'Lookup Values'!$W$1:$X$3,2,FALSE),"0")</f>
        <v>0</v>
      </c>
      <c r="CQ267" s="127" t="str">
        <f>IFERROR(VLOOKUP(Table22[[#This Row],[CP / CIN]],'Lookup Values'!$Y$1:$Z$3,2,FALSE),"0")</f>
        <v>0</v>
      </c>
      <c r="CR267" s="127" t="str">
        <f>IFERROR(VLOOKUP(Table22[[#This Row],[Early Help Referral]],'Lookup Values'!$Y$1:$Z$3,2,FALSE),"0")</f>
        <v>0</v>
      </c>
      <c r="CS267" s="127" t="str">
        <f>IFERROR(VLOOKUP(Table22[[#This Row],[Social Worker]],'Lookup Values'!$Y$1:$Z$3,2,FALSE),"0")</f>
        <v>0</v>
      </c>
      <c r="CT267" s="127" t="str">
        <f>IFERROR(VLOOKUP(Table22[[#This Row],[Exclusion]],'Lookup Values'!$AE$1:$AF$5,2,FALSE),"0")</f>
        <v>0</v>
      </c>
      <c r="CU267" s="127" t="str">
        <f>IFERROR(VLOOKUP(Table22[[#This Row],[Attendance / Absence (&lt;90% PA / &lt;50% SA)]],'Lookup Values'!$AG$1:$AH$4,2,FALSE),"0")</f>
        <v>0</v>
      </c>
      <c r="CV267" s="127" t="str">
        <f>IFERROR(VLOOKUP(Table22[[#This Row],[Multiple School Moves (3+)]],'Lookup Values'!$AI$1:$AJ$3,2,FALSE),"0")</f>
        <v>0</v>
      </c>
      <c r="CW267" s="127" t="str">
        <f>IFERROR(VLOOKUP(Table22[[#This Row],[Pregnancy]],'Lookup Values'!$AK$1:$AL$3,2,FALSE),"0")</f>
        <v>0</v>
      </c>
      <c r="CX267" s="127" t="str">
        <f>IFERROR(VLOOKUP(Table22[[#This Row],[Young Parent]],'Lookup Values'!$AM$1:$AN$3,2,FALSE),"0")</f>
        <v>0</v>
      </c>
      <c r="CY267" s="127" t="str">
        <f>IFERROR(VLOOKUP(Table22[[#This Row],[Young Carer]],'Lookup Values'!$AO$1:$AP$3,2,FALSE),"0")</f>
        <v>0</v>
      </c>
      <c r="CZ267" s="127" t="str">
        <f>IFERROR(VLOOKUP(Table22[[#This Row],[CAMHS Involvement]],'Lookup Values'!$AQ$1:$AR$3,2,FALSE),"0")</f>
        <v>0</v>
      </c>
      <c r="DA267" s="127" t="str">
        <f>IFERROR(VLOOKUP(Table22[[#This Row],[Health Condition]],'Lookup Values'!$AS$1:$AT$3,2,FALSE),"0")</f>
        <v>0</v>
      </c>
      <c r="DB267" s="127" t="str">
        <f>IFERROR(VLOOKUP(Table22[[#This Row],[Substance Misuse ]],'Lookup Values'!$AU$1:$AV$3,2,FALSE),"0")</f>
        <v>0</v>
      </c>
      <c r="DC267" s="127" t="str">
        <f>IFERROR(VLOOKUP(Table22[[#This Row],[YOT supervision]],'Lookup Values'!$AW$1:$AX$3,2,FALSE),"0")</f>
        <v>0</v>
      </c>
      <c r="DD267" s="127" t="str">
        <f>IFERROR(VLOOKUP(Table22[[#This Row],[Previous YOT supervision]],'Lookup Values'!$AY$1:$AZ$3,2,FALSE),"0")</f>
        <v>0</v>
      </c>
      <c r="DE267" s="127" t="str">
        <f>IFERROR(VLOOKUP(Table22[[#This Row],[Custody]],'Lookup Values'!$BA$1:$BB$3,2,FALSE),"0")</f>
        <v>0</v>
      </c>
      <c r="DF267" s="127" t="str">
        <f>IFERROR(VLOOKUP(Table22[[#This Row],[KS2 Eng &amp; Maths Ability Profile HAP/MAP/LAP]],'Lookup Values'!$BC$1:$BD$4,2,FALSE),"0")</f>
        <v>0</v>
      </c>
      <c r="DG267" s="127" t="str">
        <f>IFERROR(VLOOKUP(Table22[[#This Row],[Intended Post 16 Destination]],'Lookup Values'!$BG$1:$BH$12,2,FALSE),"0")</f>
        <v>0</v>
      </c>
      <c r="DH267" s="127" t="str">
        <f>IFERROR(VLOOKUP(Table22[[#This Row],[Application submitted (Y/N or number of applications)]],'Lookup Values'!$BI$1:$BJ$3,2,FALSE),"0")</f>
        <v>0</v>
      </c>
      <c r="DI267" s="127" t="str">
        <f>IFERROR(VLOOKUP(Table22[[#This Row],[Provider Name]],'Lookup Values'!$BK$1:$BL$3,2,FALSE),"0")</f>
        <v>0</v>
      </c>
      <c r="DJ267" s="112"/>
      <c r="DK267" s="127" t="str">
        <f>IFERROR(VLOOKUP(Table22[[#This Row],[Offer received (Y/N)]],'Lookup Values'!$BM$1:$BN$3,2,FALSE),"0")</f>
        <v>0</v>
      </c>
      <c r="DL267" s="127" t="str">
        <f>IFERROR(VLOOKUP(Table22[[#This Row],[Poor Behaviour / Attitude / Motivation]],'Lookup Values'!$BO$1:$BP$4,2,FALSE),"0")</f>
        <v>0</v>
      </c>
      <c r="DM267" s="127" t="str">
        <f>IFERROR(VLOOKUP(Table22[[#This Row],[Other known risk factors (1)]],'Lookup Values'!$BQ$1:$BR$10,2,FALSE),"0")</f>
        <v>0</v>
      </c>
      <c r="DN267" s="128" t="str">
        <f>IFERROR(VLOOKUP(Table22[[#This Row],[Other known risk factors (2)]],'Lookup Values'!$BQ$1:$BR$10,2,FALSE),"0")</f>
        <v>0</v>
      </c>
      <c r="DO267" s="127">
        <f>SUM(Table35[[#This Row],[Gender Score]:[Other known risk factors (2) Score]])</f>
        <v>0</v>
      </c>
      <c r="DP267" s="131" t="str">
        <f>CONCATENATE(Table22[[#This Row],[Generated RONI]],Table22[[#This Row],[School RONI]])</f>
        <v>Very Low</v>
      </c>
      <c r="DQ267" s="106"/>
      <c r="DR267" s="106"/>
      <c r="DS267" s="106"/>
      <c r="DT267" s="106"/>
      <c r="DU267" s="106"/>
      <c r="DV267" s="106"/>
      <c r="DW267" s="106"/>
      <c r="DX267" s="106"/>
      <c r="DY267" s="106"/>
      <c r="DZ267" s="106"/>
      <c r="EA267" s="106"/>
      <c r="EB267" s="106"/>
      <c r="EC267" s="106"/>
      <c r="ED267" s="106"/>
      <c r="EE267" s="106"/>
      <c r="EF267" s="106"/>
      <c r="EG267" s="106"/>
    </row>
    <row r="268" spans="1:137" ht="13" x14ac:dyDescent="0.3">
      <c r="A268" s="118"/>
      <c r="B268" s="126"/>
      <c r="C268" s="119"/>
      <c r="D268" s="119"/>
      <c r="E268" s="119"/>
      <c r="F268" s="119"/>
      <c r="G268" s="119"/>
      <c r="H268" s="120"/>
      <c r="I268" s="101"/>
      <c r="J268" s="121"/>
      <c r="K268" s="101"/>
      <c r="L268" s="101"/>
      <c r="M268" s="121"/>
      <c r="N268" s="120"/>
      <c r="O268" s="121"/>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3"/>
      <c r="AS268" s="123"/>
      <c r="AT268" s="123"/>
      <c r="AU268" s="139" t="str">
        <f>VLOOKUP(Table35[[#This Row],[Risk Rating Score]],'Lookup Values'!$BS$1:$BT$34,2)</f>
        <v>Very Low</v>
      </c>
      <c r="AV268" s="101"/>
      <c r="AW268" s="139" t="str">
        <f>IFERROR(VLOOKUP(Table35[[#This Row],[RONI Match]],'Lookup Values'!$BU$2:$BV$26,2,FALSE),"")</f>
        <v/>
      </c>
      <c r="AX268" s="124"/>
      <c r="AY268" s="101"/>
      <c r="AZ268" s="123"/>
      <c r="BA268" s="119"/>
      <c r="BB268" s="119"/>
      <c r="BC268" s="119"/>
      <c r="BD268" s="119"/>
      <c r="BE268" s="119"/>
      <c r="BF268" s="119"/>
      <c r="BG268" s="119"/>
      <c r="BH268" s="119"/>
      <c r="BI268" s="122"/>
      <c r="BJ268" s="121"/>
      <c r="BK268" s="121"/>
      <c r="BL268" s="122"/>
      <c r="BM268" s="123"/>
      <c r="BN268" s="106"/>
      <c r="BO268" s="106"/>
      <c r="BP268" s="106"/>
      <c r="BQ268" s="106"/>
      <c r="BR268" s="106"/>
      <c r="BS268" s="106"/>
      <c r="BT268" s="106"/>
      <c r="BU268" s="106"/>
      <c r="BV268" s="106"/>
      <c r="BW268" s="106"/>
      <c r="BX268" s="106"/>
      <c r="BY268" s="106"/>
      <c r="BZ268" s="106"/>
      <c r="CA268" s="106"/>
      <c r="CB268" s="106"/>
      <c r="CC268" s="127" t="str">
        <f>IFERROR(VLOOKUP(Table22[[#This Row],[Gender]],'Lookup Values'!$A$1:$B$5,2,FALSE),"0")</f>
        <v>0</v>
      </c>
      <c r="CD268" s="112"/>
      <c r="CE268" s="127" t="str">
        <f>IFERROR(VLOOKUP(Table22[[#This Row],[Year Group]],'Lookup Values'!$C$1:$D$9,2,FALSE),"0")</f>
        <v>0</v>
      </c>
      <c r="CF268" s="127" t="str">
        <f>IFERROR(VLOOKUP(Table22[[#This Row],[School]],'Lookup Values'!$E$1:$E$22,2,FALSE),"0")</f>
        <v>0</v>
      </c>
      <c r="CG268" s="127" t="str">
        <f>IFERROR(VLOOKUP(Table22[[#This Row],[Attending PRU / AP]],'Lookup Values'!$G$1:$H$3,2,FALSE),"0")</f>
        <v>0</v>
      </c>
      <c r="CH268" s="127" t="str">
        <f>IFERROR(VLOOKUP(Table22[[#This Row],[EHE]],'Lookup Values'!$I$1:$J$3,2,FALSE),"0")</f>
        <v>0</v>
      </c>
      <c r="CI268" s="127" t="str">
        <f>IFERROR(VLOOKUP(Table22[[#This Row],[CME]],'Lookup Values'!$K$1:$L$3,2,FALSE),"0")</f>
        <v>0</v>
      </c>
      <c r="CJ268" s="129" t="str">
        <f>IFERROR(VLOOKUP(Table22[[#This Row],[Ethnicity]],'Ethnicity codes'!$H$1:$J$101,3,FALSE),"")</f>
        <v/>
      </c>
      <c r="CK268" s="127" t="str">
        <f>IFERROR(VLOOKUP(Table35[[#This Row],[Ethnicity2]],'Lookup Values'!$M$1:$N$23,2,FALSE),"0")</f>
        <v>0</v>
      </c>
      <c r="CL268" s="127" t="str">
        <f>IFERROR(VLOOKUP(Table35[[#This Row],[Ethnicity2]],'Lookup Values'!$O$1:$P$3,2,FALSE),"0")</f>
        <v>0</v>
      </c>
      <c r="CM268" s="127" t="str">
        <f>IFERROR(VLOOKUP(Table22[[#This Row],[EAL]],'Lookup Values'!$Q$1:$R$3,2,FALSE),"0")</f>
        <v>0</v>
      </c>
      <c r="CN268" s="127" t="str">
        <f>IFERROR(VLOOKUP(Table22[[#This Row],[SEND]],'Lookup Values'!$S$1:$T$6,2,FALSE),"0")</f>
        <v>0</v>
      </c>
      <c r="CO268" s="127" t="str">
        <f>IFERROR(VLOOKUP(Table22[[#This Row],[Pupil Premium]],'Lookup Values'!$U$1:$V$3,2,FALSE),"0")</f>
        <v>0</v>
      </c>
      <c r="CP268" s="127" t="str">
        <f>IFERROR(VLOOKUP(Table22[[#This Row],[LAC / Care Leaver]],'Lookup Values'!$W$1:$X$3,2,FALSE),"0")</f>
        <v>0</v>
      </c>
      <c r="CQ268" s="127" t="str">
        <f>IFERROR(VLOOKUP(Table22[[#This Row],[CP / CIN]],'Lookup Values'!$Y$1:$Z$3,2,FALSE),"0")</f>
        <v>0</v>
      </c>
      <c r="CR268" s="127" t="str">
        <f>IFERROR(VLOOKUP(Table22[[#This Row],[Early Help Referral]],'Lookup Values'!$Y$1:$Z$3,2,FALSE),"0")</f>
        <v>0</v>
      </c>
      <c r="CS268" s="127" t="str">
        <f>IFERROR(VLOOKUP(Table22[[#This Row],[Social Worker]],'Lookup Values'!$Y$1:$Z$3,2,FALSE),"0")</f>
        <v>0</v>
      </c>
      <c r="CT268" s="127" t="str">
        <f>IFERROR(VLOOKUP(Table22[[#This Row],[Exclusion]],'Lookup Values'!$AE$1:$AF$5,2,FALSE),"0")</f>
        <v>0</v>
      </c>
      <c r="CU268" s="127" t="str">
        <f>IFERROR(VLOOKUP(Table22[[#This Row],[Attendance / Absence (&lt;90% PA / &lt;50% SA)]],'Lookup Values'!$AG$1:$AH$4,2,FALSE),"0")</f>
        <v>0</v>
      </c>
      <c r="CV268" s="127" t="str">
        <f>IFERROR(VLOOKUP(Table22[[#This Row],[Multiple School Moves (3+)]],'Lookup Values'!$AI$1:$AJ$3,2,FALSE),"0")</f>
        <v>0</v>
      </c>
      <c r="CW268" s="127" t="str">
        <f>IFERROR(VLOOKUP(Table22[[#This Row],[Pregnancy]],'Lookup Values'!$AK$1:$AL$3,2,FALSE),"0")</f>
        <v>0</v>
      </c>
      <c r="CX268" s="127" t="str">
        <f>IFERROR(VLOOKUP(Table22[[#This Row],[Young Parent]],'Lookup Values'!$AM$1:$AN$3,2,FALSE),"0")</f>
        <v>0</v>
      </c>
      <c r="CY268" s="127" t="str">
        <f>IFERROR(VLOOKUP(Table22[[#This Row],[Young Carer]],'Lookup Values'!$AO$1:$AP$3,2,FALSE),"0")</f>
        <v>0</v>
      </c>
      <c r="CZ268" s="127" t="str">
        <f>IFERROR(VLOOKUP(Table22[[#This Row],[CAMHS Involvement]],'Lookup Values'!$AQ$1:$AR$3,2,FALSE),"0")</f>
        <v>0</v>
      </c>
      <c r="DA268" s="127" t="str">
        <f>IFERROR(VLOOKUP(Table22[[#This Row],[Health Condition]],'Lookup Values'!$AS$1:$AT$3,2,FALSE),"0")</f>
        <v>0</v>
      </c>
      <c r="DB268" s="127" t="str">
        <f>IFERROR(VLOOKUP(Table22[[#This Row],[Substance Misuse ]],'Lookup Values'!$AU$1:$AV$3,2,FALSE),"0")</f>
        <v>0</v>
      </c>
      <c r="DC268" s="127" t="str">
        <f>IFERROR(VLOOKUP(Table22[[#This Row],[YOT supervision]],'Lookup Values'!$AW$1:$AX$3,2,FALSE),"0")</f>
        <v>0</v>
      </c>
      <c r="DD268" s="127" t="str">
        <f>IFERROR(VLOOKUP(Table22[[#This Row],[Previous YOT supervision]],'Lookup Values'!$AY$1:$AZ$3,2,FALSE),"0")</f>
        <v>0</v>
      </c>
      <c r="DE268" s="127" t="str">
        <f>IFERROR(VLOOKUP(Table22[[#This Row],[Custody]],'Lookup Values'!$BA$1:$BB$3,2,FALSE),"0")</f>
        <v>0</v>
      </c>
      <c r="DF268" s="127" t="str">
        <f>IFERROR(VLOOKUP(Table22[[#This Row],[KS2 Eng &amp; Maths Ability Profile HAP/MAP/LAP]],'Lookup Values'!$BC$1:$BD$4,2,FALSE),"0")</f>
        <v>0</v>
      </c>
      <c r="DG268" s="127" t="str">
        <f>IFERROR(VLOOKUP(Table22[[#This Row],[Intended Post 16 Destination]],'Lookup Values'!$BG$1:$BH$12,2,FALSE),"0")</f>
        <v>0</v>
      </c>
      <c r="DH268" s="127" t="str">
        <f>IFERROR(VLOOKUP(Table22[[#This Row],[Application submitted (Y/N or number of applications)]],'Lookup Values'!$BI$1:$BJ$3,2,FALSE),"0")</f>
        <v>0</v>
      </c>
      <c r="DI268" s="127" t="str">
        <f>IFERROR(VLOOKUP(Table22[[#This Row],[Provider Name]],'Lookup Values'!$BK$1:$BL$3,2,FALSE),"0")</f>
        <v>0</v>
      </c>
      <c r="DJ268" s="112"/>
      <c r="DK268" s="127" t="str">
        <f>IFERROR(VLOOKUP(Table22[[#This Row],[Offer received (Y/N)]],'Lookup Values'!$BM$1:$BN$3,2,FALSE),"0")</f>
        <v>0</v>
      </c>
      <c r="DL268" s="127" t="str">
        <f>IFERROR(VLOOKUP(Table22[[#This Row],[Poor Behaviour / Attitude / Motivation]],'Lookup Values'!$BO$1:$BP$4,2,FALSE),"0")</f>
        <v>0</v>
      </c>
      <c r="DM268" s="127" t="str">
        <f>IFERROR(VLOOKUP(Table22[[#This Row],[Other known risk factors (1)]],'Lookup Values'!$BQ$1:$BR$10,2,FALSE),"0")</f>
        <v>0</v>
      </c>
      <c r="DN268" s="128" t="str">
        <f>IFERROR(VLOOKUP(Table22[[#This Row],[Other known risk factors (2)]],'Lookup Values'!$BQ$1:$BR$10,2,FALSE),"0")</f>
        <v>0</v>
      </c>
      <c r="DO268" s="127">
        <f>SUM(Table35[[#This Row],[Gender Score]:[Other known risk factors (2) Score]])</f>
        <v>0</v>
      </c>
      <c r="DP268" s="131" t="str">
        <f>CONCATENATE(Table22[[#This Row],[Generated RONI]],Table22[[#This Row],[School RONI]])</f>
        <v>Very Low</v>
      </c>
      <c r="DQ268" s="106"/>
      <c r="DR268" s="106"/>
      <c r="DS268" s="106"/>
      <c r="DT268" s="106"/>
      <c r="DU268" s="106"/>
      <c r="DV268" s="106"/>
      <c r="DW268" s="106"/>
      <c r="DX268" s="106"/>
      <c r="DY268" s="106"/>
      <c r="DZ268" s="106"/>
      <c r="EA268" s="106"/>
      <c r="EB268" s="106"/>
      <c r="EC268" s="106"/>
      <c r="ED268" s="106"/>
      <c r="EE268" s="106"/>
      <c r="EF268" s="106"/>
      <c r="EG268" s="106"/>
    </row>
    <row r="269" spans="1:137" ht="13" x14ac:dyDescent="0.3">
      <c r="A269" s="118"/>
      <c r="B269" s="126"/>
      <c r="C269" s="119"/>
      <c r="D269" s="119"/>
      <c r="E269" s="119"/>
      <c r="F269" s="119"/>
      <c r="G269" s="119"/>
      <c r="H269" s="120"/>
      <c r="I269" s="101"/>
      <c r="J269" s="121"/>
      <c r="K269" s="101"/>
      <c r="L269" s="101"/>
      <c r="M269" s="121"/>
      <c r="N269" s="120"/>
      <c r="O269" s="121"/>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3"/>
      <c r="AS269" s="123"/>
      <c r="AT269" s="123"/>
      <c r="AU269" s="139" t="str">
        <f>VLOOKUP(Table35[[#This Row],[Risk Rating Score]],'Lookup Values'!$BS$1:$BT$34,2)</f>
        <v>Very Low</v>
      </c>
      <c r="AV269" s="101"/>
      <c r="AW269" s="139" t="str">
        <f>IFERROR(VLOOKUP(Table35[[#This Row],[RONI Match]],'Lookup Values'!$BU$2:$BV$26,2,FALSE),"")</f>
        <v/>
      </c>
      <c r="AX269" s="124"/>
      <c r="AY269" s="101"/>
      <c r="AZ269" s="123"/>
      <c r="BA269" s="119"/>
      <c r="BB269" s="119"/>
      <c r="BC269" s="119"/>
      <c r="BD269" s="119"/>
      <c r="BE269" s="119"/>
      <c r="BF269" s="119"/>
      <c r="BG269" s="119"/>
      <c r="BH269" s="119"/>
      <c r="BI269" s="122"/>
      <c r="BJ269" s="121"/>
      <c r="BK269" s="121"/>
      <c r="BL269" s="122"/>
      <c r="BM269" s="123"/>
      <c r="BN269" s="106"/>
      <c r="BO269" s="106"/>
      <c r="BP269" s="106"/>
      <c r="BQ269" s="106"/>
      <c r="BR269" s="106"/>
      <c r="BS269" s="106"/>
      <c r="BT269" s="106"/>
      <c r="BU269" s="106"/>
      <c r="BV269" s="106"/>
      <c r="BW269" s="106"/>
      <c r="BX269" s="106"/>
      <c r="BY269" s="106"/>
      <c r="BZ269" s="106"/>
      <c r="CA269" s="106"/>
      <c r="CB269" s="106"/>
      <c r="CC269" s="127" t="str">
        <f>IFERROR(VLOOKUP(Table22[[#This Row],[Gender]],'Lookup Values'!$A$1:$B$5,2,FALSE),"0")</f>
        <v>0</v>
      </c>
      <c r="CD269" s="112"/>
      <c r="CE269" s="127" t="str">
        <f>IFERROR(VLOOKUP(Table22[[#This Row],[Year Group]],'Lookup Values'!$C$1:$D$9,2,FALSE),"0")</f>
        <v>0</v>
      </c>
      <c r="CF269" s="127" t="str">
        <f>IFERROR(VLOOKUP(Table22[[#This Row],[School]],'Lookup Values'!$E$1:$E$22,2,FALSE),"0")</f>
        <v>0</v>
      </c>
      <c r="CG269" s="127" t="str">
        <f>IFERROR(VLOOKUP(Table22[[#This Row],[Attending PRU / AP]],'Lookup Values'!$G$1:$H$3,2,FALSE),"0")</f>
        <v>0</v>
      </c>
      <c r="CH269" s="127" t="str">
        <f>IFERROR(VLOOKUP(Table22[[#This Row],[EHE]],'Lookup Values'!$I$1:$J$3,2,FALSE),"0")</f>
        <v>0</v>
      </c>
      <c r="CI269" s="127" t="str">
        <f>IFERROR(VLOOKUP(Table22[[#This Row],[CME]],'Lookup Values'!$K$1:$L$3,2,FALSE),"0")</f>
        <v>0</v>
      </c>
      <c r="CJ269" s="129" t="str">
        <f>IFERROR(VLOOKUP(Table22[[#This Row],[Ethnicity]],'Ethnicity codes'!$H$1:$J$101,3,FALSE),"")</f>
        <v/>
      </c>
      <c r="CK269" s="127" t="str">
        <f>IFERROR(VLOOKUP(Table35[[#This Row],[Ethnicity2]],'Lookup Values'!$M$1:$N$23,2,FALSE),"0")</f>
        <v>0</v>
      </c>
      <c r="CL269" s="127" t="str">
        <f>IFERROR(VLOOKUP(Table35[[#This Row],[Ethnicity2]],'Lookup Values'!$O$1:$P$3,2,FALSE),"0")</f>
        <v>0</v>
      </c>
      <c r="CM269" s="127" t="str">
        <f>IFERROR(VLOOKUP(Table22[[#This Row],[EAL]],'Lookup Values'!$Q$1:$R$3,2,FALSE),"0")</f>
        <v>0</v>
      </c>
      <c r="CN269" s="127" t="str">
        <f>IFERROR(VLOOKUP(Table22[[#This Row],[SEND]],'Lookup Values'!$S$1:$T$6,2,FALSE),"0")</f>
        <v>0</v>
      </c>
      <c r="CO269" s="127" t="str">
        <f>IFERROR(VLOOKUP(Table22[[#This Row],[Pupil Premium]],'Lookup Values'!$U$1:$V$3,2,FALSE),"0")</f>
        <v>0</v>
      </c>
      <c r="CP269" s="127" t="str">
        <f>IFERROR(VLOOKUP(Table22[[#This Row],[LAC / Care Leaver]],'Lookup Values'!$W$1:$X$3,2,FALSE),"0")</f>
        <v>0</v>
      </c>
      <c r="CQ269" s="127" t="str">
        <f>IFERROR(VLOOKUP(Table22[[#This Row],[CP / CIN]],'Lookup Values'!$Y$1:$Z$3,2,FALSE),"0")</f>
        <v>0</v>
      </c>
      <c r="CR269" s="127" t="str">
        <f>IFERROR(VLOOKUP(Table22[[#This Row],[Early Help Referral]],'Lookup Values'!$Y$1:$Z$3,2,FALSE),"0")</f>
        <v>0</v>
      </c>
      <c r="CS269" s="127" t="str">
        <f>IFERROR(VLOOKUP(Table22[[#This Row],[Social Worker]],'Lookup Values'!$Y$1:$Z$3,2,FALSE),"0")</f>
        <v>0</v>
      </c>
      <c r="CT269" s="127" t="str">
        <f>IFERROR(VLOOKUP(Table22[[#This Row],[Exclusion]],'Lookup Values'!$AE$1:$AF$5,2,FALSE),"0")</f>
        <v>0</v>
      </c>
      <c r="CU269" s="127" t="str">
        <f>IFERROR(VLOOKUP(Table22[[#This Row],[Attendance / Absence (&lt;90% PA / &lt;50% SA)]],'Lookup Values'!$AG$1:$AH$4,2,FALSE),"0")</f>
        <v>0</v>
      </c>
      <c r="CV269" s="127" t="str">
        <f>IFERROR(VLOOKUP(Table22[[#This Row],[Multiple School Moves (3+)]],'Lookup Values'!$AI$1:$AJ$3,2,FALSE),"0")</f>
        <v>0</v>
      </c>
      <c r="CW269" s="127" t="str">
        <f>IFERROR(VLOOKUP(Table22[[#This Row],[Pregnancy]],'Lookup Values'!$AK$1:$AL$3,2,FALSE),"0")</f>
        <v>0</v>
      </c>
      <c r="CX269" s="127" t="str">
        <f>IFERROR(VLOOKUP(Table22[[#This Row],[Young Parent]],'Lookup Values'!$AM$1:$AN$3,2,FALSE),"0")</f>
        <v>0</v>
      </c>
      <c r="CY269" s="127" t="str">
        <f>IFERROR(VLOOKUP(Table22[[#This Row],[Young Carer]],'Lookup Values'!$AO$1:$AP$3,2,FALSE),"0")</f>
        <v>0</v>
      </c>
      <c r="CZ269" s="127" t="str">
        <f>IFERROR(VLOOKUP(Table22[[#This Row],[CAMHS Involvement]],'Lookup Values'!$AQ$1:$AR$3,2,FALSE),"0")</f>
        <v>0</v>
      </c>
      <c r="DA269" s="127" t="str">
        <f>IFERROR(VLOOKUP(Table22[[#This Row],[Health Condition]],'Lookup Values'!$AS$1:$AT$3,2,FALSE),"0")</f>
        <v>0</v>
      </c>
      <c r="DB269" s="127" t="str">
        <f>IFERROR(VLOOKUP(Table22[[#This Row],[Substance Misuse ]],'Lookup Values'!$AU$1:$AV$3,2,FALSE),"0")</f>
        <v>0</v>
      </c>
      <c r="DC269" s="127" t="str">
        <f>IFERROR(VLOOKUP(Table22[[#This Row],[YOT supervision]],'Lookup Values'!$AW$1:$AX$3,2,FALSE),"0")</f>
        <v>0</v>
      </c>
      <c r="DD269" s="127" t="str">
        <f>IFERROR(VLOOKUP(Table22[[#This Row],[Previous YOT supervision]],'Lookup Values'!$AY$1:$AZ$3,2,FALSE),"0")</f>
        <v>0</v>
      </c>
      <c r="DE269" s="127" t="str">
        <f>IFERROR(VLOOKUP(Table22[[#This Row],[Custody]],'Lookup Values'!$BA$1:$BB$3,2,FALSE),"0")</f>
        <v>0</v>
      </c>
      <c r="DF269" s="127" t="str">
        <f>IFERROR(VLOOKUP(Table22[[#This Row],[KS2 Eng &amp; Maths Ability Profile HAP/MAP/LAP]],'Lookup Values'!$BC$1:$BD$4,2,FALSE),"0")</f>
        <v>0</v>
      </c>
      <c r="DG269" s="127" t="str">
        <f>IFERROR(VLOOKUP(Table22[[#This Row],[Intended Post 16 Destination]],'Lookup Values'!$BG$1:$BH$12,2,FALSE),"0")</f>
        <v>0</v>
      </c>
      <c r="DH269" s="127" t="str">
        <f>IFERROR(VLOOKUP(Table22[[#This Row],[Application submitted (Y/N or number of applications)]],'Lookup Values'!$BI$1:$BJ$3,2,FALSE),"0")</f>
        <v>0</v>
      </c>
      <c r="DI269" s="127" t="str">
        <f>IFERROR(VLOOKUP(Table22[[#This Row],[Provider Name]],'Lookup Values'!$BK$1:$BL$3,2,FALSE),"0")</f>
        <v>0</v>
      </c>
      <c r="DJ269" s="112"/>
      <c r="DK269" s="127" t="str">
        <f>IFERROR(VLOOKUP(Table22[[#This Row],[Offer received (Y/N)]],'Lookup Values'!$BM$1:$BN$3,2,FALSE),"0")</f>
        <v>0</v>
      </c>
      <c r="DL269" s="127" t="str">
        <f>IFERROR(VLOOKUP(Table22[[#This Row],[Poor Behaviour / Attitude / Motivation]],'Lookup Values'!$BO$1:$BP$4,2,FALSE),"0")</f>
        <v>0</v>
      </c>
      <c r="DM269" s="127" t="str">
        <f>IFERROR(VLOOKUP(Table22[[#This Row],[Other known risk factors (1)]],'Lookup Values'!$BQ$1:$BR$10,2,FALSE),"0")</f>
        <v>0</v>
      </c>
      <c r="DN269" s="128" t="str">
        <f>IFERROR(VLOOKUP(Table22[[#This Row],[Other known risk factors (2)]],'Lookup Values'!$BQ$1:$BR$10,2,FALSE),"0")</f>
        <v>0</v>
      </c>
      <c r="DO269" s="127">
        <f>SUM(Table35[[#This Row],[Gender Score]:[Other known risk factors (2) Score]])</f>
        <v>0</v>
      </c>
      <c r="DP269" s="131" t="str">
        <f>CONCATENATE(Table22[[#This Row],[Generated RONI]],Table22[[#This Row],[School RONI]])</f>
        <v>Very Low</v>
      </c>
      <c r="DQ269" s="106"/>
      <c r="DR269" s="106"/>
      <c r="DS269" s="106"/>
      <c r="DT269" s="106"/>
      <c r="DU269" s="106"/>
      <c r="DV269" s="106"/>
      <c r="DW269" s="106"/>
      <c r="DX269" s="106"/>
      <c r="DY269" s="106"/>
      <c r="DZ269" s="106"/>
      <c r="EA269" s="106"/>
      <c r="EB269" s="106"/>
      <c r="EC269" s="106"/>
      <c r="ED269" s="106"/>
      <c r="EE269" s="106"/>
      <c r="EF269" s="106"/>
      <c r="EG269" s="106"/>
    </row>
    <row r="270" spans="1:137" ht="13" x14ac:dyDescent="0.3">
      <c r="A270" s="118"/>
      <c r="B270" s="126"/>
      <c r="C270" s="119"/>
      <c r="D270" s="119"/>
      <c r="E270" s="119"/>
      <c r="F270" s="119"/>
      <c r="G270" s="119"/>
      <c r="H270" s="120"/>
      <c r="I270" s="101"/>
      <c r="J270" s="121"/>
      <c r="K270" s="101"/>
      <c r="L270" s="101"/>
      <c r="M270" s="121"/>
      <c r="N270" s="120"/>
      <c r="O270" s="121"/>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3"/>
      <c r="AS270" s="123"/>
      <c r="AT270" s="123"/>
      <c r="AU270" s="139" t="str">
        <f>VLOOKUP(Table35[[#This Row],[Risk Rating Score]],'Lookup Values'!$BS$1:$BT$34,2)</f>
        <v>Very Low</v>
      </c>
      <c r="AV270" s="101"/>
      <c r="AW270" s="139" t="str">
        <f>IFERROR(VLOOKUP(Table35[[#This Row],[RONI Match]],'Lookup Values'!$BU$2:$BV$26,2,FALSE),"")</f>
        <v/>
      </c>
      <c r="AX270" s="124"/>
      <c r="AY270" s="101"/>
      <c r="AZ270" s="123"/>
      <c r="BA270" s="119"/>
      <c r="BB270" s="119"/>
      <c r="BC270" s="119"/>
      <c r="BD270" s="119"/>
      <c r="BE270" s="119"/>
      <c r="BF270" s="119"/>
      <c r="BG270" s="119"/>
      <c r="BH270" s="119"/>
      <c r="BI270" s="122"/>
      <c r="BJ270" s="121"/>
      <c r="BK270" s="121"/>
      <c r="BL270" s="122"/>
      <c r="BM270" s="123"/>
      <c r="BN270" s="106"/>
      <c r="BO270" s="106"/>
      <c r="BP270" s="106"/>
      <c r="BQ270" s="106"/>
      <c r="BR270" s="106"/>
      <c r="BS270" s="106"/>
      <c r="BT270" s="106"/>
      <c r="BU270" s="106"/>
      <c r="BV270" s="106"/>
      <c r="BW270" s="106"/>
      <c r="BX270" s="106"/>
      <c r="BY270" s="106"/>
      <c r="BZ270" s="106"/>
      <c r="CA270" s="106"/>
      <c r="CB270" s="106"/>
      <c r="CC270" s="127" t="str">
        <f>IFERROR(VLOOKUP(Table22[[#This Row],[Gender]],'Lookup Values'!$A$1:$B$5,2,FALSE),"0")</f>
        <v>0</v>
      </c>
      <c r="CD270" s="112"/>
      <c r="CE270" s="127" t="str">
        <f>IFERROR(VLOOKUP(Table22[[#This Row],[Year Group]],'Lookup Values'!$C$1:$D$9,2,FALSE),"0")</f>
        <v>0</v>
      </c>
      <c r="CF270" s="127" t="str">
        <f>IFERROR(VLOOKUP(Table22[[#This Row],[School]],'Lookup Values'!$E$1:$E$22,2,FALSE),"0")</f>
        <v>0</v>
      </c>
      <c r="CG270" s="127" t="str">
        <f>IFERROR(VLOOKUP(Table22[[#This Row],[Attending PRU / AP]],'Lookup Values'!$G$1:$H$3,2,FALSE),"0")</f>
        <v>0</v>
      </c>
      <c r="CH270" s="127" t="str">
        <f>IFERROR(VLOOKUP(Table22[[#This Row],[EHE]],'Lookup Values'!$I$1:$J$3,2,FALSE),"0")</f>
        <v>0</v>
      </c>
      <c r="CI270" s="127" t="str">
        <f>IFERROR(VLOOKUP(Table22[[#This Row],[CME]],'Lookup Values'!$K$1:$L$3,2,FALSE),"0")</f>
        <v>0</v>
      </c>
      <c r="CJ270" s="129" t="str">
        <f>IFERROR(VLOOKUP(Table22[[#This Row],[Ethnicity]],'Ethnicity codes'!$H$1:$J$101,3,FALSE),"")</f>
        <v/>
      </c>
      <c r="CK270" s="127" t="str">
        <f>IFERROR(VLOOKUP(Table35[[#This Row],[Ethnicity2]],'Lookup Values'!$M$1:$N$23,2,FALSE),"0")</f>
        <v>0</v>
      </c>
      <c r="CL270" s="127" t="str">
        <f>IFERROR(VLOOKUP(Table35[[#This Row],[Ethnicity2]],'Lookup Values'!$O$1:$P$3,2,FALSE),"0")</f>
        <v>0</v>
      </c>
      <c r="CM270" s="127" t="str">
        <f>IFERROR(VLOOKUP(Table22[[#This Row],[EAL]],'Lookup Values'!$Q$1:$R$3,2,FALSE),"0")</f>
        <v>0</v>
      </c>
      <c r="CN270" s="127" t="str">
        <f>IFERROR(VLOOKUP(Table22[[#This Row],[SEND]],'Lookup Values'!$S$1:$T$6,2,FALSE),"0")</f>
        <v>0</v>
      </c>
      <c r="CO270" s="127" t="str">
        <f>IFERROR(VLOOKUP(Table22[[#This Row],[Pupil Premium]],'Lookup Values'!$U$1:$V$3,2,FALSE),"0")</f>
        <v>0</v>
      </c>
      <c r="CP270" s="127" t="str">
        <f>IFERROR(VLOOKUP(Table22[[#This Row],[LAC / Care Leaver]],'Lookup Values'!$W$1:$X$3,2,FALSE),"0")</f>
        <v>0</v>
      </c>
      <c r="CQ270" s="127" t="str">
        <f>IFERROR(VLOOKUP(Table22[[#This Row],[CP / CIN]],'Lookup Values'!$Y$1:$Z$3,2,FALSE),"0")</f>
        <v>0</v>
      </c>
      <c r="CR270" s="127" t="str">
        <f>IFERROR(VLOOKUP(Table22[[#This Row],[Early Help Referral]],'Lookup Values'!$Y$1:$Z$3,2,FALSE),"0")</f>
        <v>0</v>
      </c>
      <c r="CS270" s="127" t="str">
        <f>IFERROR(VLOOKUP(Table22[[#This Row],[Social Worker]],'Lookup Values'!$Y$1:$Z$3,2,FALSE),"0")</f>
        <v>0</v>
      </c>
      <c r="CT270" s="127" t="str">
        <f>IFERROR(VLOOKUP(Table22[[#This Row],[Exclusion]],'Lookup Values'!$AE$1:$AF$5,2,FALSE),"0")</f>
        <v>0</v>
      </c>
      <c r="CU270" s="127" t="str">
        <f>IFERROR(VLOOKUP(Table22[[#This Row],[Attendance / Absence (&lt;90% PA / &lt;50% SA)]],'Lookup Values'!$AG$1:$AH$4,2,FALSE),"0")</f>
        <v>0</v>
      </c>
      <c r="CV270" s="127" t="str">
        <f>IFERROR(VLOOKUP(Table22[[#This Row],[Multiple School Moves (3+)]],'Lookup Values'!$AI$1:$AJ$3,2,FALSE),"0")</f>
        <v>0</v>
      </c>
      <c r="CW270" s="127" t="str">
        <f>IFERROR(VLOOKUP(Table22[[#This Row],[Pregnancy]],'Lookup Values'!$AK$1:$AL$3,2,FALSE),"0")</f>
        <v>0</v>
      </c>
      <c r="CX270" s="127" t="str">
        <f>IFERROR(VLOOKUP(Table22[[#This Row],[Young Parent]],'Lookup Values'!$AM$1:$AN$3,2,FALSE),"0")</f>
        <v>0</v>
      </c>
      <c r="CY270" s="127" t="str">
        <f>IFERROR(VLOOKUP(Table22[[#This Row],[Young Carer]],'Lookup Values'!$AO$1:$AP$3,2,FALSE),"0")</f>
        <v>0</v>
      </c>
      <c r="CZ270" s="127" t="str">
        <f>IFERROR(VLOOKUP(Table22[[#This Row],[CAMHS Involvement]],'Lookup Values'!$AQ$1:$AR$3,2,FALSE),"0")</f>
        <v>0</v>
      </c>
      <c r="DA270" s="127" t="str">
        <f>IFERROR(VLOOKUP(Table22[[#This Row],[Health Condition]],'Lookup Values'!$AS$1:$AT$3,2,FALSE),"0")</f>
        <v>0</v>
      </c>
      <c r="DB270" s="127" t="str">
        <f>IFERROR(VLOOKUP(Table22[[#This Row],[Substance Misuse ]],'Lookup Values'!$AU$1:$AV$3,2,FALSE),"0")</f>
        <v>0</v>
      </c>
      <c r="DC270" s="127" t="str">
        <f>IFERROR(VLOOKUP(Table22[[#This Row],[YOT supervision]],'Lookup Values'!$AW$1:$AX$3,2,FALSE),"0")</f>
        <v>0</v>
      </c>
      <c r="DD270" s="127" t="str">
        <f>IFERROR(VLOOKUP(Table22[[#This Row],[Previous YOT supervision]],'Lookup Values'!$AY$1:$AZ$3,2,FALSE),"0")</f>
        <v>0</v>
      </c>
      <c r="DE270" s="127" t="str">
        <f>IFERROR(VLOOKUP(Table22[[#This Row],[Custody]],'Lookup Values'!$BA$1:$BB$3,2,FALSE),"0")</f>
        <v>0</v>
      </c>
      <c r="DF270" s="127" t="str">
        <f>IFERROR(VLOOKUP(Table22[[#This Row],[KS2 Eng &amp; Maths Ability Profile HAP/MAP/LAP]],'Lookup Values'!$BC$1:$BD$4,2,FALSE),"0")</f>
        <v>0</v>
      </c>
      <c r="DG270" s="127" t="str">
        <f>IFERROR(VLOOKUP(Table22[[#This Row],[Intended Post 16 Destination]],'Lookup Values'!$BG$1:$BH$12,2,FALSE),"0")</f>
        <v>0</v>
      </c>
      <c r="DH270" s="127" t="str">
        <f>IFERROR(VLOOKUP(Table22[[#This Row],[Application submitted (Y/N or number of applications)]],'Lookup Values'!$BI$1:$BJ$3,2,FALSE),"0")</f>
        <v>0</v>
      </c>
      <c r="DI270" s="127" t="str">
        <f>IFERROR(VLOOKUP(Table22[[#This Row],[Provider Name]],'Lookup Values'!$BK$1:$BL$3,2,FALSE),"0")</f>
        <v>0</v>
      </c>
      <c r="DJ270" s="112"/>
      <c r="DK270" s="127" t="str">
        <f>IFERROR(VLOOKUP(Table22[[#This Row],[Offer received (Y/N)]],'Lookup Values'!$BM$1:$BN$3,2,FALSE),"0")</f>
        <v>0</v>
      </c>
      <c r="DL270" s="127" t="str">
        <f>IFERROR(VLOOKUP(Table22[[#This Row],[Poor Behaviour / Attitude / Motivation]],'Lookup Values'!$BO$1:$BP$4,2,FALSE),"0")</f>
        <v>0</v>
      </c>
      <c r="DM270" s="127" t="str">
        <f>IFERROR(VLOOKUP(Table22[[#This Row],[Other known risk factors (1)]],'Lookup Values'!$BQ$1:$BR$10,2,FALSE),"0")</f>
        <v>0</v>
      </c>
      <c r="DN270" s="128" t="str">
        <f>IFERROR(VLOOKUP(Table22[[#This Row],[Other known risk factors (2)]],'Lookup Values'!$BQ$1:$BR$10,2,FALSE),"0")</f>
        <v>0</v>
      </c>
      <c r="DO270" s="127">
        <f>SUM(Table35[[#This Row],[Gender Score]:[Other known risk factors (2) Score]])</f>
        <v>0</v>
      </c>
      <c r="DP270" s="131" t="str">
        <f>CONCATENATE(Table22[[#This Row],[Generated RONI]],Table22[[#This Row],[School RONI]])</f>
        <v>Very Low</v>
      </c>
      <c r="DQ270" s="106"/>
      <c r="DR270" s="106"/>
      <c r="DS270" s="106"/>
      <c r="DT270" s="106"/>
      <c r="DU270" s="106"/>
      <c r="DV270" s="106"/>
      <c r="DW270" s="106"/>
      <c r="DX270" s="106"/>
      <c r="DY270" s="106"/>
      <c r="DZ270" s="106"/>
      <c r="EA270" s="106"/>
      <c r="EB270" s="106"/>
      <c r="EC270" s="106"/>
      <c r="ED270" s="106"/>
      <c r="EE270" s="106"/>
      <c r="EF270" s="106"/>
      <c r="EG270" s="106"/>
    </row>
    <row r="271" spans="1:137" ht="13" x14ac:dyDescent="0.3">
      <c r="A271" s="118"/>
      <c r="B271" s="126"/>
      <c r="C271" s="119"/>
      <c r="D271" s="119"/>
      <c r="E271" s="119"/>
      <c r="F271" s="119"/>
      <c r="G271" s="119"/>
      <c r="H271" s="120"/>
      <c r="I271" s="101"/>
      <c r="J271" s="121"/>
      <c r="K271" s="101"/>
      <c r="L271" s="101"/>
      <c r="M271" s="121"/>
      <c r="N271" s="120"/>
      <c r="O271" s="121"/>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3"/>
      <c r="AS271" s="123"/>
      <c r="AT271" s="123"/>
      <c r="AU271" s="139" t="str">
        <f>VLOOKUP(Table35[[#This Row],[Risk Rating Score]],'Lookup Values'!$BS$1:$BT$34,2)</f>
        <v>Very Low</v>
      </c>
      <c r="AV271" s="101"/>
      <c r="AW271" s="139" t="str">
        <f>IFERROR(VLOOKUP(Table35[[#This Row],[RONI Match]],'Lookup Values'!$BU$2:$BV$26,2,FALSE),"")</f>
        <v/>
      </c>
      <c r="AX271" s="124"/>
      <c r="AY271" s="101"/>
      <c r="AZ271" s="123"/>
      <c r="BA271" s="119"/>
      <c r="BB271" s="119"/>
      <c r="BC271" s="119"/>
      <c r="BD271" s="119"/>
      <c r="BE271" s="119"/>
      <c r="BF271" s="119"/>
      <c r="BG271" s="119"/>
      <c r="BH271" s="119"/>
      <c r="BI271" s="122"/>
      <c r="BJ271" s="121"/>
      <c r="BK271" s="121"/>
      <c r="BL271" s="122"/>
      <c r="BM271" s="123"/>
      <c r="BN271" s="106"/>
      <c r="BO271" s="106"/>
      <c r="BP271" s="106"/>
      <c r="BQ271" s="106"/>
      <c r="BR271" s="106"/>
      <c r="BS271" s="106"/>
      <c r="BT271" s="106"/>
      <c r="BU271" s="106"/>
      <c r="BV271" s="106"/>
      <c r="BW271" s="106"/>
      <c r="BX271" s="106"/>
      <c r="BY271" s="106"/>
      <c r="BZ271" s="106"/>
      <c r="CA271" s="106"/>
      <c r="CB271" s="106"/>
      <c r="CC271" s="127" t="str">
        <f>IFERROR(VLOOKUP(Table22[[#This Row],[Gender]],'Lookup Values'!$A$1:$B$5,2,FALSE),"0")</f>
        <v>0</v>
      </c>
      <c r="CD271" s="112"/>
      <c r="CE271" s="127" t="str">
        <f>IFERROR(VLOOKUP(Table22[[#This Row],[Year Group]],'Lookup Values'!$C$1:$D$9,2,FALSE),"0")</f>
        <v>0</v>
      </c>
      <c r="CF271" s="127" t="str">
        <f>IFERROR(VLOOKUP(Table22[[#This Row],[School]],'Lookup Values'!$E$1:$E$22,2,FALSE),"0")</f>
        <v>0</v>
      </c>
      <c r="CG271" s="127" t="str">
        <f>IFERROR(VLOOKUP(Table22[[#This Row],[Attending PRU / AP]],'Lookup Values'!$G$1:$H$3,2,FALSE),"0")</f>
        <v>0</v>
      </c>
      <c r="CH271" s="127" t="str">
        <f>IFERROR(VLOOKUP(Table22[[#This Row],[EHE]],'Lookup Values'!$I$1:$J$3,2,FALSE),"0")</f>
        <v>0</v>
      </c>
      <c r="CI271" s="127" t="str">
        <f>IFERROR(VLOOKUP(Table22[[#This Row],[CME]],'Lookup Values'!$K$1:$L$3,2,FALSE),"0")</f>
        <v>0</v>
      </c>
      <c r="CJ271" s="129" t="str">
        <f>IFERROR(VLOOKUP(Table22[[#This Row],[Ethnicity]],'Ethnicity codes'!$H$1:$J$101,3,FALSE),"")</f>
        <v/>
      </c>
      <c r="CK271" s="127" t="str">
        <f>IFERROR(VLOOKUP(Table35[[#This Row],[Ethnicity2]],'Lookup Values'!$M$1:$N$23,2,FALSE),"0")</f>
        <v>0</v>
      </c>
      <c r="CL271" s="127" t="str">
        <f>IFERROR(VLOOKUP(Table35[[#This Row],[Ethnicity2]],'Lookup Values'!$O$1:$P$3,2,FALSE),"0")</f>
        <v>0</v>
      </c>
      <c r="CM271" s="127" t="str">
        <f>IFERROR(VLOOKUP(Table22[[#This Row],[EAL]],'Lookup Values'!$Q$1:$R$3,2,FALSE),"0")</f>
        <v>0</v>
      </c>
      <c r="CN271" s="127" t="str">
        <f>IFERROR(VLOOKUP(Table22[[#This Row],[SEND]],'Lookup Values'!$S$1:$T$6,2,FALSE),"0")</f>
        <v>0</v>
      </c>
      <c r="CO271" s="127" t="str">
        <f>IFERROR(VLOOKUP(Table22[[#This Row],[Pupil Premium]],'Lookup Values'!$U$1:$V$3,2,FALSE),"0")</f>
        <v>0</v>
      </c>
      <c r="CP271" s="127" t="str">
        <f>IFERROR(VLOOKUP(Table22[[#This Row],[LAC / Care Leaver]],'Lookup Values'!$W$1:$X$3,2,FALSE),"0")</f>
        <v>0</v>
      </c>
      <c r="CQ271" s="127" t="str">
        <f>IFERROR(VLOOKUP(Table22[[#This Row],[CP / CIN]],'Lookup Values'!$Y$1:$Z$3,2,FALSE),"0")</f>
        <v>0</v>
      </c>
      <c r="CR271" s="127" t="str">
        <f>IFERROR(VLOOKUP(Table22[[#This Row],[Early Help Referral]],'Lookup Values'!$Y$1:$Z$3,2,FALSE),"0")</f>
        <v>0</v>
      </c>
      <c r="CS271" s="127" t="str">
        <f>IFERROR(VLOOKUP(Table22[[#This Row],[Social Worker]],'Lookup Values'!$Y$1:$Z$3,2,FALSE),"0")</f>
        <v>0</v>
      </c>
      <c r="CT271" s="127" t="str">
        <f>IFERROR(VLOOKUP(Table22[[#This Row],[Exclusion]],'Lookup Values'!$AE$1:$AF$5,2,FALSE),"0")</f>
        <v>0</v>
      </c>
      <c r="CU271" s="127" t="str">
        <f>IFERROR(VLOOKUP(Table22[[#This Row],[Attendance / Absence (&lt;90% PA / &lt;50% SA)]],'Lookup Values'!$AG$1:$AH$4,2,FALSE),"0")</f>
        <v>0</v>
      </c>
      <c r="CV271" s="127" t="str">
        <f>IFERROR(VLOOKUP(Table22[[#This Row],[Multiple School Moves (3+)]],'Lookup Values'!$AI$1:$AJ$3,2,FALSE),"0")</f>
        <v>0</v>
      </c>
      <c r="CW271" s="127" t="str">
        <f>IFERROR(VLOOKUP(Table22[[#This Row],[Pregnancy]],'Lookup Values'!$AK$1:$AL$3,2,FALSE),"0")</f>
        <v>0</v>
      </c>
      <c r="CX271" s="127" t="str">
        <f>IFERROR(VLOOKUP(Table22[[#This Row],[Young Parent]],'Lookup Values'!$AM$1:$AN$3,2,FALSE),"0")</f>
        <v>0</v>
      </c>
      <c r="CY271" s="127" t="str">
        <f>IFERROR(VLOOKUP(Table22[[#This Row],[Young Carer]],'Lookup Values'!$AO$1:$AP$3,2,FALSE),"0")</f>
        <v>0</v>
      </c>
      <c r="CZ271" s="127" t="str">
        <f>IFERROR(VLOOKUP(Table22[[#This Row],[CAMHS Involvement]],'Lookup Values'!$AQ$1:$AR$3,2,FALSE),"0")</f>
        <v>0</v>
      </c>
      <c r="DA271" s="127" t="str">
        <f>IFERROR(VLOOKUP(Table22[[#This Row],[Health Condition]],'Lookup Values'!$AS$1:$AT$3,2,FALSE),"0")</f>
        <v>0</v>
      </c>
      <c r="DB271" s="127" t="str">
        <f>IFERROR(VLOOKUP(Table22[[#This Row],[Substance Misuse ]],'Lookup Values'!$AU$1:$AV$3,2,FALSE),"0")</f>
        <v>0</v>
      </c>
      <c r="DC271" s="127" t="str">
        <f>IFERROR(VLOOKUP(Table22[[#This Row],[YOT supervision]],'Lookup Values'!$AW$1:$AX$3,2,FALSE),"0")</f>
        <v>0</v>
      </c>
      <c r="DD271" s="127" t="str">
        <f>IFERROR(VLOOKUP(Table22[[#This Row],[Previous YOT supervision]],'Lookup Values'!$AY$1:$AZ$3,2,FALSE),"0")</f>
        <v>0</v>
      </c>
      <c r="DE271" s="127" t="str">
        <f>IFERROR(VLOOKUP(Table22[[#This Row],[Custody]],'Lookup Values'!$BA$1:$BB$3,2,FALSE),"0")</f>
        <v>0</v>
      </c>
      <c r="DF271" s="127" t="str">
        <f>IFERROR(VLOOKUP(Table22[[#This Row],[KS2 Eng &amp; Maths Ability Profile HAP/MAP/LAP]],'Lookup Values'!$BC$1:$BD$4,2,FALSE),"0")</f>
        <v>0</v>
      </c>
      <c r="DG271" s="127" t="str">
        <f>IFERROR(VLOOKUP(Table22[[#This Row],[Intended Post 16 Destination]],'Lookup Values'!$BG$1:$BH$12,2,FALSE),"0")</f>
        <v>0</v>
      </c>
      <c r="DH271" s="127" t="str">
        <f>IFERROR(VLOOKUP(Table22[[#This Row],[Application submitted (Y/N or number of applications)]],'Lookup Values'!$BI$1:$BJ$3,2,FALSE),"0")</f>
        <v>0</v>
      </c>
      <c r="DI271" s="127" t="str">
        <f>IFERROR(VLOOKUP(Table22[[#This Row],[Provider Name]],'Lookup Values'!$BK$1:$BL$3,2,FALSE),"0")</f>
        <v>0</v>
      </c>
      <c r="DJ271" s="112"/>
      <c r="DK271" s="127" t="str">
        <f>IFERROR(VLOOKUP(Table22[[#This Row],[Offer received (Y/N)]],'Lookup Values'!$BM$1:$BN$3,2,FALSE),"0")</f>
        <v>0</v>
      </c>
      <c r="DL271" s="127" t="str">
        <f>IFERROR(VLOOKUP(Table22[[#This Row],[Poor Behaviour / Attitude / Motivation]],'Lookup Values'!$BO$1:$BP$4,2,FALSE),"0")</f>
        <v>0</v>
      </c>
      <c r="DM271" s="127" t="str">
        <f>IFERROR(VLOOKUP(Table22[[#This Row],[Other known risk factors (1)]],'Lookup Values'!$BQ$1:$BR$10,2,FALSE),"0")</f>
        <v>0</v>
      </c>
      <c r="DN271" s="128" t="str">
        <f>IFERROR(VLOOKUP(Table22[[#This Row],[Other known risk factors (2)]],'Lookup Values'!$BQ$1:$BR$10,2,FALSE),"0")</f>
        <v>0</v>
      </c>
      <c r="DO271" s="127">
        <f>SUM(Table35[[#This Row],[Gender Score]:[Other known risk factors (2) Score]])</f>
        <v>0</v>
      </c>
      <c r="DP271" s="131" t="str">
        <f>CONCATENATE(Table22[[#This Row],[Generated RONI]],Table22[[#This Row],[School RONI]])</f>
        <v>Very Low</v>
      </c>
      <c r="DQ271" s="106"/>
      <c r="DR271" s="106"/>
      <c r="DS271" s="106"/>
      <c r="DT271" s="106"/>
      <c r="DU271" s="106"/>
      <c r="DV271" s="106"/>
      <c r="DW271" s="106"/>
      <c r="DX271" s="106"/>
      <c r="DY271" s="106"/>
      <c r="DZ271" s="106"/>
      <c r="EA271" s="106"/>
      <c r="EB271" s="106"/>
      <c r="EC271" s="106"/>
      <c r="ED271" s="106"/>
      <c r="EE271" s="106"/>
      <c r="EF271" s="106"/>
      <c r="EG271" s="106"/>
    </row>
    <row r="272" spans="1:137" ht="13" x14ac:dyDescent="0.3">
      <c r="A272" s="118"/>
      <c r="B272" s="126"/>
      <c r="C272" s="119"/>
      <c r="D272" s="119"/>
      <c r="E272" s="119"/>
      <c r="F272" s="119"/>
      <c r="G272" s="119"/>
      <c r="H272" s="120"/>
      <c r="I272" s="101"/>
      <c r="J272" s="121"/>
      <c r="K272" s="101"/>
      <c r="L272" s="101"/>
      <c r="M272" s="121"/>
      <c r="N272" s="120"/>
      <c r="O272" s="121"/>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122"/>
      <c r="AP272" s="122"/>
      <c r="AQ272" s="122"/>
      <c r="AR272" s="123"/>
      <c r="AS272" s="123"/>
      <c r="AT272" s="123"/>
      <c r="AU272" s="139" t="str">
        <f>VLOOKUP(Table35[[#This Row],[Risk Rating Score]],'Lookup Values'!$BS$1:$BT$34,2)</f>
        <v>Very Low</v>
      </c>
      <c r="AV272" s="101"/>
      <c r="AW272" s="139" t="str">
        <f>IFERROR(VLOOKUP(Table35[[#This Row],[RONI Match]],'Lookup Values'!$BU$2:$BV$26,2,FALSE),"")</f>
        <v/>
      </c>
      <c r="AX272" s="124"/>
      <c r="AY272" s="101"/>
      <c r="AZ272" s="123"/>
      <c r="BA272" s="119"/>
      <c r="BB272" s="119"/>
      <c r="BC272" s="119"/>
      <c r="BD272" s="119"/>
      <c r="BE272" s="119"/>
      <c r="BF272" s="119"/>
      <c r="BG272" s="119"/>
      <c r="BH272" s="119"/>
      <c r="BI272" s="122"/>
      <c r="BJ272" s="121"/>
      <c r="BK272" s="121"/>
      <c r="BL272" s="122"/>
      <c r="BM272" s="123"/>
      <c r="BN272" s="106"/>
      <c r="BO272" s="106"/>
      <c r="BP272" s="106"/>
      <c r="BQ272" s="106"/>
      <c r="BR272" s="106"/>
      <c r="BS272" s="106"/>
      <c r="BT272" s="106"/>
      <c r="BU272" s="106"/>
      <c r="BV272" s="106"/>
      <c r="BW272" s="106"/>
      <c r="BX272" s="106"/>
      <c r="BY272" s="106"/>
      <c r="BZ272" s="106"/>
      <c r="CA272" s="106"/>
      <c r="CB272" s="106"/>
      <c r="CC272" s="127" t="str">
        <f>IFERROR(VLOOKUP(Table22[[#This Row],[Gender]],'Lookup Values'!$A$1:$B$5,2,FALSE),"0")</f>
        <v>0</v>
      </c>
      <c r="CD272" s="112"/>
      <c r="CE272" s="127" t="str">
        <f>IFERROR(VLOOKUP(Table22[[#This Row],[Year Group]],'Lookup Values'!$C$1:$D$9,2,FALSE),"0")</f>
        <v>0</v>
      </c>
      <c r="CF272" s="127" t="str">
        <f>IFERROR(VLOOKUP(Table22[[#This Row],[School]],'Lookup Values'!$E$1:$E$22,2,FALSE),"0")</f>
        <v>0</v>
      </c>
      <c r="CG272" s="127" t="str">
        <f>IFERROR(VLOOKUP(Table22[[#This Row],[Attending PRU / AP]],'Lookup Values'!$G$1:$H$3,2,FALSE),"0")</f>
        <v>0</v>
      </c>
      <c r="CH272" s="127" t="str">
        <f>IFERROR(VLOOKUP(Table22[[#This Row],[EHE]],'Lookup Values'!$I$1:$J$3,2,FALSE),"0")</f>
        <v>0</v>
      </c>
      <c r="CI272" s="127" t="str">
        <f>IFERROR(VLOOKUP(Table22[[#This Row],[CME]],'Lookup Values'!$K$1:$L$3,2,FALSE),"0")</f>
        <v>0</v>
      </c>
      <c r="CJ272" s="129" t="str">
        <f>IFERROR(VLOOKUP(Table22[[#This Row],[Ethnicity]],'Ethnicity codes'!$H$1:$J$101,3,FALSE),"")</f>
        <v/>
      </c>
      <c r="CK272" s="127" t="str">
        <f>IFERROR(VLOOKUP(Table35[[#This Row],[Ethnicity2]],'Lookup Values'!$M$1:$N$23,2,FALSE),"0")</f>
        <v>0</v>
      </c>
      <c r="CL272" s="127" t="str">
        <f>IFERROR(VLOOKUP(Table35[[#This Row],[Ethnicity2]],'Lookup Values'!$O$1:$P$3,2,FALSE),"0")</f>
        <v>0</v>
      </c>
      <c r="CM272" s="127" t="str">
        <f>IFERROR(VLOOKUP(Table22[[#This Row],[EAL]],'Lookup Values'!$Q$1:$R$3,2,FALSE),"0")</f>
        <v>0</v>
      </c>
      <c r="CN272" s="127" t="str">
        <f>IFERROR(VLOOKUP(Table22[[#This Row],[SEND]],'Lookup Values'!$S$1:$T$6,2,FALSE),"0")</f>
        <v>0</v>
      </c>
      <c r="CO272" s="127" t="str">
        <f>IFERROR(VLOOKUP(Table22[[#This Row],[Pupil Premium]],'Lookup Values'!$U$1:$V$3,2,FALSE),"0")</f>
        <v>0</v>
      </c>
      <c r="CP272" s="127" t="str">
        <f>IFERROR(VLOOKUP(Table22[[#This Row],[LAC / Care Leaver]],'Lookup Values'!$W$1:$X$3,2,FALSE),"0")</f>
        <v>0</v>
      </c>
      <c r="CQ272" s="127" t="str">
        <f>IFERROR(VLOOKUP(Table22[[#This Row],[CP / CIN]],'Lookup Values'!$Y$1:$Z$3,2,FALSE),"0")</f>
        <v>0</v>
      </c>
      <c r="CR272" s="127" t="str">
        <f>IFERROR(VLOOKUP(Table22[[#This Row],[Early Help Referral]],'Lookup Values'!$Y$1:$Z$3,2,FALSE),"0")</f>
        <v>0</v>
      </c>
      <c r="CS272" s="127" t="str">
        <f>IFERROR(VLOOKUP(Table22[[#This Row],[Social Worker]],'Lookup Values'!$Y$1:$Z$3,2,FALSE),"0")</f>
        <v>0</v>
      </c>
      <c r="CT272" s="127" t="str">
        <f>IFERROR(VLOOKUP(Table22[[#This Row],[Exclusion]],'Lookup Values'!$AE$1:$AF$5,2,FALSE),"0")</f>
        <v>0</v>
      </c>
      <c r="CU272" s="127" t="str">
        <f>IFERROR(VLOOKUP(Table22[[#This Row],[Attendance / Absence (&lt;90% PA / &lt;50% SA)]],'Lookup Values'!$AG$1:$AH$4,2,FALSE),"0")</f>
        <v>0</v>
      </c>
      <c r="CV272" s="127" t="str">
        <f>IFERROR(VLOOKUP(Table22[[#This Row],[Multiple School Moves (3+)]],'Lookup Values'!$AI$1:$AJ$3,2,FALSE),"0")</f>
        <v>0</v>
      </c>
      <c r="CW272" s="127" t="str">
        <f>IFERROR(VLOOKUP(Table22[[#This Row],[Pregnancy]],'Lookup Values'!$AK$1:$AL$3,2,FALSE),"0")</f>
        <v>0</v>
      </c>
      <c r="CX272" s="127" t="str">
        <f>IFERROR(VLOOKUP(Table22[[#This Row],[Young Parent]],'Lookup Values'!$AM$1:$AN$3,2,FALSE),"0")</f>
        <v>0</v>
      </c>
      <c r="CY272" s="127" t="str">
        <f>IFERROR(VLOOKUP(Table22[[#This Row],[Young Carer]],'Lookup Values'!$AO$1:$AP$3,2,FALSE),"0")</f>
        <v>0</v>
      </c>
      <c r="CZ272" s="127" t="str">
        <f>IFERROR(VLOOKUP(Table22[[#This Row],[CAMHS Involvement]],'Lookup Values'!$AQ$1:$AR$3,2,FALSE),"0")</f>
        <v>0</v>
      </c>
      <c r="DA272" s="127" t="str">
        <f>IFERROR(VLOOKUP(Table22[[#This Row],[Health Condition]],'Lookup Values'!$AS$1:$AT$3,2,FALSE),"0")</f>
        <v>0</v>
      </c>
      <c r="DB272" s="127" t="str">
        <f>IFERROR(VLOOKUP(Table22[[#This Row],[Substance Misuse ]],'Lookup Values'!$AU$1:$AV$3,2,FALSE),"0")</f>
        <v>0</v>
      </c>
      <c r="DC272" s="127" t="str">
        <f>IFERROR(VLOOKUP(Table22[[#This Row],[YOT supervision]],'Lookup Values'!$AW$1:$AX$3,2,FALSE),"0")</f>
        <v>0</v>
      </c>
      <c r="DD272" s="127" t="str">
        <f>IFERROR(VLOOKUP(Table22[[#This Row],[Previous YOT supervision]],'Lookup Values'!$AY$1:$AZ$3,2,FALSE),"0")</f>
        <v>0</v>
      </c>
      <c r="DE272" s="127" t="str">
        <f>IFERROR(VLOOKUP(Table22[[#This Row],[Custody]],'Lookup Values'!$BA$1:$BB$3,2,FALSE),"0")</f>
        <v>0</v>
      </c>
      <c r="DF272" s="127" t="str">
        <f>IFERROR(VLOOKUP(Table22[[#This Row],[KS2 Eng &amp; Maths Ability Profile HAP/MAP/LAP]],'Lookup Values'!$BC$1:$BD$4,2,FALSE),"0")</f>
        <v>0</v>
      </c>
      <c r="DG272" s="127" t="str">
        <f>IFERROR(VLOOKUP(Table22[[#This Row],[Intended Post 16 Destination]],'Lookup Values'!$BG$1:$BH$12,2,FALSE),"0")</f>
        <v>0</v>
      </c>
      <c r="DH272" s="127" t="str">
        <f>IFERROR(VLOOKUP(Table22[[#This Row],[Application submitted (Y/N or number of applications)]],'Lookup Values'!$BI$1:$BJ$3,2,FALSE),"0")</f>
        <v>0</v>
      </c>
      <c r="DI272" s="127" t="str">
        <f>IFERROR(VLOOKUP(Table22[[#This Row],[Provider Name]],'Lookup Values'!$BK$1:$BL$3,2,FALSE),"0")</f>
        <v>0</v>
      </c>
      <c r="DJ272" s="112"/>
      <c r="DK272" s="127" t="str">
        <f>IFERROR(VLOOKUP(Table22[[#This Row],[Offer received (Y/N)]],'Lookup Values'!$BM$1:$BN$3,2,FALSE),"0")</f>
        <v>0</v>
      </c>
      <c r="DL272" s="127" t="str">
        <f>IFERROR(VLOOKUP(Table22[[#This Row],[Poor Behaviour / Attitude / Motivation]],'Lookup Values'!$BO$1:$BP$4,2,FALSE),"0")</f>
        <v>0</v>
      </c>
      <c r="DM272" s="127" t="str">
        <f>IFERROR(VLOOKUP(Table22[[#This Row],[Other known risk factors (1)]],'Lookup Values'!$BQ$1:$BR$10,2,FALSE),"0")</f>
        <v>0</v>
      </c>
      <c r="DN272" s="128" t="str">
        <f>IFERROR(VLOOKUP(Table22[[#This Row],[Other known risk factors (2)]],'Lookup Values'!$BQ$1:$BR$10,2,FALSE),"0")</f>
        <v>0</v>
      </c>
      <c r="DO272" s="127">
        <f>SUM(Table35[[#This Row],[Gender Score]:[Other known risk factors (2) Score]])</f>
        <v>0</v>
      </c>
      <c r="DP272" s="131" t="str">
        <f>CONCATENATE(Table22[[#This Row],[Generated RONI]],Table22[[#This Row],[School RONI]])</f>
        <v>Very Low</v>
      </c>
      <c r="DQ272" s="106"/>
      <c r="DR272" s="106"/>
      <c r="DS272" s="106"/>
      <c r="DT272" s="106"/>
      <c r="DU272" s="106"/>
      <c r="DV272" s="106"/>
      <c r="DW272" s="106"/>
      <c r="DX272" s="106"/>
      <c r="DY272" s="106"/>
      <c r="DZ272" s="106"/>
      <c r="EA272" s="106"/>
      <c r="EB272" s="106"/>
      <c r="EC272" s="106"/>
      <c r="ED272" s="106"/>
      <c r="EE272" s="106"/>
      <c r="EF272" s="106"/>
      <c r="EG272" s="106"/>
    </row>
    <row r="273" spans="1:137" ht="13" x14ac:dyDescent="0.3">
      <c r="A273" s="118"/>
      <c r="B273" s="126"/>
      <c r="C273" s="119"/>
      <c r="D273" s="119"/>
      <c r="E273" s="119"/>
      <c r="F273" s="119"/>
      <c r="G273" s="119"/>
      <c r="H273" s="120"/>
      <c r="I273" s="101"/>
      <c r="J273" s="121"/>
      <c r="K273" s="101"/>
      <c r="L273" s="101"/>
      <c r="M273" s="121"/>
      <c r="N273" s="120"/>
      <c r="O273" s="121"/>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c r="AR273" s="123"/>
      <c r="AS273" s="123"/>
      <c r="AT273" s="123"/>
      <c r="AU273" s="139" t="str">
        <f>VLOOKUP(Table35[[#This Row],[Risk Rating Score]],'Lookup Values'!$BS$1:$BT$34,2)</f>
        <v>Very Low</v>
      </c>
      <c r="AV273" s="101"/>
      <c r="AW273" s="139" t="str">
        <f>IFERROR(VLOOKUP(Table35[[#This Row],[RONI Match]],'Lookup Values'!$BU$2:$BV$26,2,FALSE),"")</f>
        <v/>
      </c>
      <c r="AX273" s="124"/>
      <c r="AY273" s="101"/>
      <c r="AZ273" s="123"/>
      <c r="BA273" s="119"/>
      <c r="BB273" s="119"/>
      <c r="BC273" s="119"/>
      <c r="BD273" s="119"/>
      <c r="BE273" s="119"/>
      <c r="BF273" s="119"/>
      <c r="BG273" s="119"/>
      <c r="BH273" s="119"/>
      <c r="BI273" s="122"/>
      <c r="BJ273" s="121"/>
      <c r="BK273" s="121"/>
      <c r="BL273" s="122"/>
      <c r="BM273" s="123"/>
      <c r="BN273" s="106"/>
      <c r="BO273" s="106"/>
      <c r="BP273" s="106"/>
      <c r="BQ273" s="106"/>
      <c r="BR273" s="106"/>
      <c r="BS273" s="106"/>
      <c r="BT273" s="106"/>
      <c r="BU273" s="106"/>
      <c r="BV273" s="106"/>
      <c r="BW273" s="106"/>
      <c r="BX273" s="106"/>
      <c r="BY273" s="106"/>
      <c r="BZ273" s="106"/>
      <c r="CA273" s="106"/>
      <c r="CB273" s="106"/>
      <c r="CC273" s="127" t="str">
        <f>IFERROR(VLOOKUP(Table22[[#This Row],[Gender]],'Lookup Values'!$A$1:$B$5,2,FALSE),"0")</f>
        <v>0</v>
      </c>
      <c r="CD273" s="112"/>
      <c r="CE273" s="127" t="str">
        <f>IFERROR(VLOOKUP(Table22[[#This Row],[Year Group]],'Lookup Values'!$C$1:$D$9,2,FALSE),"0")</f>
        <v>0</v>
      </c>
      <c r="CF273" s="127" t="str">
        <f>IFERROR(VLOOKUP(Table22[[#This Row],[School]],'Lookup Values'!$E$1:$E$22,2,FALSE),"0")</f>
        <v>0</v>
      </c>
      <c r="CG273" s="127" t="str">
        <f>IFERROR(VLOOKUP(Table22[[#This Row],[Attending PRU / AP]],'Lookup Values'!$G$1:$H$3,2,FALSE),"0")</f>
        <v>0</v>
      </c>
      <c r="CH273" s="127" t="str">
        <f>IFERROR(VLOOKUP(Table22[[#This Row],[EHE]],'Lookup Values'!$I$1:$J$3,2,FALSE),"0")</f>
        <v>0</v>
      </c>
      <c r="CI273" s="127" t="str">
        <f>IFERROR(VLOOKUP(Table22[[#This Row],[CME]],'Lookup Values'!$K$1:$L$3,2,FALSE),"0")</f>
        <v>0</v>
      </c>
      <c r="CJ273" s="129" t="str">
        <f>IFERROR(VLOOKUP(Table22[[#This Row],[Ethnicity]],'Ethnicity codes'!$H$1:$J$101,3,FALSE),"")</f>
        <v/>
      </c>
      <c r="CK273" s="127" t="str">
        <f>IFERROR(VLOOKUP(Table35[[#This Row],[Ethnicity2]],'Lookup Values'!$M$1:$N$23,2,FALSE),"0")</f>
        <v>0</v>
      </c>
      <c r="CL273" s="127" t="str">
        <f>IFERROR(VLOOKUP(Table35[[#This Row],[Ethnicity2]],'Lookup Values'!$O$1:$P$3,2,FALSE),"0")</f>
        <v>0</v>
      </c>
      <c r="CM273" s="127" t="str">
        <f>IFERROR(VLOOKUP(Table22[[#This Row],[EAL]],'Lookup Values'!$Q$1:$R$3,2,FALSE),"0")</f>
        <v>0</v>
      </c>
      <c r="CN273" s="127" t="str">
        <f>IFERROR(VLOOKUP(Table22[[#This Row],[SEND]],'Lookup Values'!$S$1:$T$6,2,FALSE),"0")</f>
        <v>0</v>
      </c>
      <c r="CO273" s="127" t="str">
        <f>IFERROR(VLOOKUP(Table22[[#This Row],[Pupil Premium]],'Lookup Values'!$U$1:$V$3,2,FALSE),"0")</f>
        <v>0</v>
      </c>
      <c r="CP273" s="127" t="str">
        <f>IFERROR(VLOOKUP(Table22[[#This Row],[LAC / Care Leaver]],'Lookup Values'!$W$1:$X$3,2,FALSE),"0")</f>
        <v>0</v>
      </c>
      <c r="CQ273" s="127" t="str">
        <f>IFERROR(VLOOKUP(Table22[[#This Row],[CP / CIN]],'Lookup Values'!$Y$1:$Z$3,2,FALSE),"0")</f>
        <v>0</v>
      </c>
      <c r="CR273" s="127" t="str">
        <f>IFERROR(VLOOKUP(Table22[[#This Row],[Early Help Referral]],'Lookup Values'!$Y$1:$Z$3,2,FALSE),"0")</f>
        <v>0</v>
      </c>
      <c r="CS273" s="127" t="str">
        <f>IFERROR(VLOOKUP(Table22[[#This Row],[Social Worker]],'Lookup Values'!$Y$1:$Z$3,2,FALSE),"0")</f>
        <v>0</v>
      </c>
      <c r="CT273" s="127" t="str">
        <f>IFERROR(VLOOKUP(Table22[[#This Row],[Exclusion]],'Lookup Values'!$AE$1:$AF$5,2,FALSE),"0")</f>
        <v>0</v>
      </c>
      <c r="CU273" s="127" t="str">
        <f>IFERROR(VLOOKUP(Table22[[#This Row],[Attendance / Absence (&lt;90% PA / &lt;50% SA)]],'Lookup Values'!$AG$1:$AH$4,2,FALSE),"0")</f>
        <v>0</v>
      </c>
      <c r="CV273" s="127" t="str">
        <f>IFERROR(VLOOKUP(Table22[[#This Row],[Multiple School Moves (3+)]],'Lookup Values'!$AI$1:$AJ$3,2,FALSE),"0")</f>
        <v>0</v>
      </c>
      <c r="CW273" s="127" t="str">
        <f>IFERROR(VLOOKUP(Table22[[#This Row],[Pregnancy]],'Lookup Values'!$AK$1:$AL$3,2,FALSE),"0")</f>
        <v>0</v>
      </c>
      <c r="CX273" s="127" t="str">
        <f>IFERROR(VLOOKUP(Table22[[#This Row],[Young Parent]],'Lookup Values'!$AM$1:$AN$3,2,FALSE),"0")</f>
        <v>0</v>
      </c>
      <c r="CY273" s="127" t="str">
        <f>IFERROR(VLOOKUP(Table22[[#This Row],[Young Carer]],'Lookup Values'!$AO$1:$AP$3,2,FALSE),"0")</f>
        <v>0</v>
      </c>
      <c r="CZ273" s="127" t="str">
        <f>IFERROR(VLOOKUP(Table22[[#This Row],[CAMHS Involvement]],'Lookup Values'!$AQ$1:$AR$3,2,FALSE),"0")</f>
        <v>0</v>
      </c>
      <c r="DA273" s="127" t="str">
        <f>IFERROR(VLOOKUP(Table22[[#This Row],[Health Condition]],'Lookup Values'!$AS$1:$AT$3,2,FALSE),"0")</f>
        <v>0</v>
      </c>
      <c r="DB273" s="127" t="str">
        <f>IFERROR(VLOOKUP(Table22[[#This Row],[Substance Misuse ]],'Lookup Values'!$AU$1:$AV$3,2,FALSE),"0")</f>
        <v>0</v>
      </c>
      <c r="DC273" s="127" t="str">
        <f>IFERROR(VLOOKUP(Table22[[#This Row],[YOT supervision]],'Lookup Values'!$AW$1:$AX$3,2,FALSE),"0")</f>
        <v>0</v>
      </c>
      <c r="DD273" s="127" t="str">
        <f>IFERROR(VLOOKUP(Table22[[#This Row],[Previous YOT supervision]],'Lookup Values'!$AY$1:$AZ$3,2,FALSE),"0")</f>
        <v>0</v>
      </c>
      <c r="DE273" s="127" t="str">
        <f>IFERROR(VLOOKUP(Table22[[#This Row],[Custody]],'Lookup Values'!$BA$1:$BB$3,2,FALSE),"0")</f>
        <v>0</v>
      </c>
      <c r="DF273" s="127" t="str">
        <f>IFERROR(VLOOKUP(Table22[[#This Row],[KS2 Eng &amp; Maths Ability Profile HAP/MAP/LAP]],'Lookup Values'!$BC$1:$BD$4,2,FALSE),"0")</f>
        <v>0</v>
      </c>
      <c r="DG273" s="127" t="str">
        <f>IFERROR(VLOOKUP(Table22[[#This Row],[Intended Post 16 Destination]],'Lookup Values'!$BG$1:$BH$12,2,FALSE),"0")</f>
        <v>0</v>
      </c>
      <c r="DH273" s="127" t="str">
        <f>IFERROR(VLOOKUP(Table22[[#This Row],[Application submitted (Y/N or number of applications)]],'Lookup Values'!$BI$1:$BJ$3,2,FALSE),"0")</f>
        <v>0</v>
      </c>
      <c r="DI273" s="127" t="str">
        <f>IFERROR(VLOOKUP(Table22[[#This Row],[Provider Name]],'Lookup Values'!$BK$1:$BL$3,2,FALSE),"0")</f>
        <v>0</v>
      </c>
      <c r="DJ273" s="112"/>
      <c r="DK273" s="127" t="str">
        <f>IFERROR(VLOOKUP(Table22[[#This Row],[Offer received (Y/N)]],'Lookup Values'!$BM$1:$BN$3,2,FALSE),"0")</f>
        <v>0</v>
      </c>
      <c r="DL273" s="127" t="str">
        <f>IFERROR(VLOOKUP(Table22[[#This Row],[Poor Behaviour / Attitude / Motivation]],'Lookup Values'!$BO$1:$BP$4,2,FALSE),"0")</f>
        <v>0</v>
      </c>
      <c r="DM273" s="127" t="str">
        <f>IFERROR(VLOOKUP(Table22[[#This Row],[Other known risk factors (1)]],'Lookup Values'!$BQ$1:$BR$10,2,FALSE),"0")</f>
        <v>0</v>
      </c>
      <c r="DN273" s="128" t="str">
        <f>IFERROR(VLOOKUP(Table22[[#This Row],[Other known risk factors (2)]],'Lookup Values'!$BQ$1:$BR$10,2,FALSE),"0")</f>
        <v>0</v>
      </c>
      <c r="DO273" s="127">
        <f>SUM(Table35[[#This Row],[Gender Score]:[Other known risk factors (2) Score]])</f>
        <v>0</v>
      </c>
      <c r="DP273" s="131" t="str">
        <f>CONCATENATE(Table22[[#This Row],[Generated RONI]],Table22[[#This Row],[School RONI]])</f>
        <v>Very Low</v>
      </c>
      <c r="DQ273" s="106"/>
      <c r="DR273" s="106"/>
      <c r="DS273" s="106"/>
      <c r="DT273" s="106"/>
      <c r="DU273" s="106"/>
      <c r="DV273" s="106"/>
      <c r="DW273" s="106"/>
      <c r="DX273" s="106"/>
      <c r="DY273" s="106"/>
      <c r="DZ273" s="106"/>
      <c r="EA273" s="106"/>
      <c r="EB273" s="106"/>
      <c r="EC273" s="106"/>
      <c r="ED273" s="106"/>
      <c r="EE273" s="106"/>
      <c r="EF273" s="106"/>
      <c r="EG273" s="106"/>
    </row>
    <row r="274" spans="1:137" ht="13" x14ac:dyDescent="0.3">
      <c r="A274" s="118"/>
      <c r="B274" s="126"/>
      <c r="C274" s="119"/>
      <c r="D274" s="119"/>
      <c r="E274" s="119"/>
      <c r="F274" s="119"/>
      <c r="G274" s="119"/>
      <c r="H274" s="120"/>
      <c r="I274" s="101"/>
      <c r="J274" s="121"/>
      <c r="K274" s="101"/>
      <c r="L274" s="101"/>
      <c r="M274" s="121"/>
      <c r="N274" s="120"/>
      <c r="O274" s="121"/>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c r="AP274" s="122"/>
      <c r="AQ274" s="122"/>
      <c r="AR274" s="123"/>
      <c r="AS274" s="123"/>
      <c r="AT274" s="123"/>
      <c r="AU274" s="139" t="str">
        <f>VLOOKUP(Table35[[#This Row],[Risk Rating Score]],'Lookup Values'!$BS$1:$BT$34,2)</f>
        <v>Very Low</v>
      </c>
      <c r="AV274" s="101"/>
      <c r="AW274" s="139" t="str">
        <f>IFERROR(VLOOKUP(Table35[[#This Row],[RONI Match]],'Lookup Values'!$BU$2:$BV$26,2,FALSE),"")</f>
        <v/>
      </c>
      <c r="AX274" s="124"/>
      <c r="AY274" s="101"/>
      <c r="AZ274" s="123"/>
      <c r="BA274" s="119"/>
      <c r="BB274" s="119"/>
      <c r="BC274" s="119"/>
      <c r="BD274" s="119"/>
      <c r="BE274" s="119"/>
      <c r="BF274" s="119"/>
      <c r="BG274" s="119"/>
      <c r="BH274" s="119"/>
      <c r="BI274" s="122"/>
      <c r="BJ274" s="121"/>
      <c r="BK274" s="121"/>
      <c r="BL274" s="122"/>
      <c r="BM274" s="123"/>
      <c r="BN274" s="106"/>
      <c r="BO274" s="106"/>
      <c r="BP274" s="106"/>
      <c r="BQ274" s="106"/>
      <c r="BR274" s="106"/>
      <c r="BS274" s="106"/>
      <c r="BT274" s="106"/>
      <c r="BU274" s="106"/>
      <c r="BV274" s="106"/>
      <c r="BW274" s="106"/>
      <c r="BX274" s="106"/>
      <c r="BY274" s="106"/>
      <c r="BZ274" s="106"/>
      <c r="CA274" s="106"/>
      <c r="CB274" s="106"/>
      <c r="CC274" s="127" t="str">
        <f>IFERROR(VLOOKUP(Table22[[#This Row],[Gender]],'Lookup Values'!$A$1:$B$5,2,FALSE),"0")</f>
        <v>0</v>
      </c>
      <c r="CD274" s="112"/>
      <c r="CE274" s="127" t="str">
        <f>IFERROR(VLOOKUP(Table22[[#This Row],[Year Group]],'Lookup Values'!$C$1:$D$9,2,FALSE),"0")</f>
        <v>0</v>
      </c>
      <c r="CF274" s="127" t="str">
        <f>IFERROR(VLOOKUP(Table22[[#This Row],[School]],'Lookup Values'!$E$1:$E$22,2,FALSE),"0")</f>
        <v>0</v>
      </c>
      <c r="CG274" s="127" t="str">
        <f>IFERROR(VLOOKUP(Table22[[#This Row],[Attending PRU / AP]],'Lookup Values'!$G$1:$H$3,2,FALSE),"0")</f>
        <v>0</v>
      </c>
      <c r="CH274" s="127" t="str">
        <f>IFERROR(VLOOKUP(Table22[[#This Row],[EHE]],'Lookup Values'!$I$1:$J$3,2,FALSE),"0")</f>
        <v>0</v>
      </c>
      <c r="CI274" s="127" t="str">
        <f>IFERROR(VLOOKUP(Table22[[#This Row],[CME]],'Lookup Values'!$K$1:$L$3,2,FALSE),"0")</f>
        <v>0</v>
      </c>
      <c r="CJ274" s="129" t="str">
        <f>IFERROR(VLOOKUP(Table22[[#This Row],[Ethnicity]],'Ethnicity codes'!$H$1:$J$101,3,FALSE),"")</f>
        <v/>
      </c>
      <c r="CK274" s="127" t="str">
        <f>IFERROR(VLOOKUP(Table35[[#This Row],[Ethnicity2]],'Lookup Values'!$M$1:$N$23,2,FALSE),"0")</f>
        <v>0</v>
      </c>
      <c r="CL274" s="127" t="str">
        <f>IFERROR(VLOOKUP(Table35[[#This Row],[Ethnicity2]],'Lookup Values'!$O$1:$P$3,2,FALSE),"0")</f>
        <v>0</v>
      </c>
      <c r="CM274" s="127" t="str">
        <f>IFERROR(VLOOKUP(Table22[[#This Row],[EAL]],'Lookup Values'!$Q$1:$R$3,2,FALSE),"0")</f>
        <v>0</v>
      </c>
      <c r="CN274" s="127" t="str">
        <f>IFERROR(VLOOKUP(Table22[[#This Row],[SEND]],'Lookup Values'!$S$1:$T$6,2,FALSE),"0")</f>
        <v>0</v>
      </c>
      <c r="CO274" s="127" t="str">
        <f>IFERROR(VLOOKUP(Table22[[#This Row],[Pupil Premium]],'Lookup Values'!$U$1:$V$3,2,FALSE),"0")</f>
        <v>0</v>
      </c>
      <c r="CP274" s="127" t="str">
        <f>IFERROR(VLOOKUP(Table22[[#This Row],[LAC / Care Leaver]],'Lookup Values'!$W$1:$X$3,2,FALSE),"0")</f>
        <v>0</v>
      </c>
      <c r="CQ274" s="127" t="str">
        <f>IFERROR(VLOOKUP(Table22[[#This Row],[CP / CIN]],'Lookup Values'!$Y$1:$Z$3,2,FALSE),"0")</f>
        <v>0</v>
      </c>
      <c r="CR274" s="127" t="str">
        <f>IFERROR(VLOOKUP(Table22[[#This Row],[Early Help Referral]],'Lookup Values'!$Y$1:$Z$3,2,FALSE),"0")</f>
        <v>0</v>
      </c>
      <c r="CS274" s="127" t="str">
        <f>IFERROR(VLOOKUP(Table22[[#This Row],[Social Worker]],'Lookup Values'!$Y$1:$Z$3,2,FALSE),"0")</f>
        <v>0</v>
      </c>
      <c r="CT274" s="127" t="str">
        <f>IFERROR(VLOOKUP(Table22[[#This Row],[Exclusion]],'Lookup Values'!$AE$1:$AF$5,2,FALSE),"0")</f>
        <v>0</v>
      </c>
      <c r="CU274" s="127" t="str">
        <f>IFERROR(VLOOKUP(Table22[[#This Row],[Attendance / Absence (&lt;90% PA / &lt;50% SA)]],'Lookup Values'!$AG$1:$AH$4,2,FALSE),"0")</f>
        <v>0</v>
      </c>
      <c r="CV274" s="127" t="str">
        <f>IFERROR(VLOOKUP(Table22[[#This Row],[Multiple School Moves (3+)]],'Lookup Values'!$AI$1:$AJ$3,2,FALSE),"0")</f>
        <v>0</v>
      </c>
      <c r="CW274" s="127" t="str">
        <f>IFERROR(VLOOKUP(Table22[[#This Row],[Pregnancy]],'Lookup Values'!$AK$1:$AL$3,2,FALSE),"0")</f>
        <v>0</v>
      </c>
      <c r="CX274" s="127" t="str">
        <f>IFERROR(VLOOKUP(Table22[[#This Row],[Young Parent]],'Lookup Values'!$AM$1:$AN$3,2,FALSE),"0")</f>
        <v>0</v>
      </c>
      <c r="CY274" s="127" t="str">
        <f>IFERROR(VLOOKUP(Table22[[#This Row],[Young Carer]],'Lookup Values'!$AO$1:$AP$3,2,FALSE),"0")</f>
        <v>0</v>
      </c>
      <c r="CZ274" s="127" t="str">
        <f>IFERROR(VLOOKUP(Table22[[#This Row],[CAMHS Involvement]],'Lookup Values'!$AQ$1:$AR$3,2,FALSE),"0")</f>
        <v>0</v>
      </c>
      <c r="DA274" s="127" t="str">
        <f>IFERROR(VLOOKUP(Table22[[#This Row],[Health Condition]],'Lookup Values'!$AS$1:$AT$3,2,FALSE),"0")</f>
        <v>0</v>
      </c>
      <c r="DB274" s="127" t="str">
        <f>IFERROR(VLOOKUP(Table22[[#This Row],[Substance Misuse ]],'Lookup Values'!$AU$1:$AV$3,2,FALSE),"0")</f>
        <v>0</v>
      </c>
      <c r="DC274" s="127" t="str">
        <f>IFERROR(VLOOKUP(Table22[[#This Row],[YOT supervision]],'Lookup Values'!$AW$1:$AX$3,2,FALSE),"0")</f>
        <v>0</v>
      </c>
      <c r="DD274" s="127" t="str">
        <f>IFERROR(VLOOKUP(Table22[[#This Row],[Previous YOT supervision]],'Lookup Values'!$AY$1:$AZ$3,2,FALSE),"0")</f>
        <v>0</v>
      </c>
      <c r="DE274" s="127" t="str">
        <f>IFERROR(VLOOKUP(Table22[[#This Row],[Custody]],'Lookup Values'!$BA$1:$BB$3,2,FALSE),"0")</f>
        <v>0</v>
      </c>
      <c r="DF274" s="127" t="str">
        <f>IFERROR(VLOOKUP(Table22[[#This Row],[KS2 Eng &amp; Maths Ability Profile HAP/MAP/LAP]],'Lookup Values'!$BC$1:$BD$4,2,FALSE),"0")</f>
        <v>0</v>
      </c>
      <c r="DG274" s="127" t="str">
        <f>IFERROR(VLOOKUP(Table22[[#This Row],[Intended Post 16 Destination]],'Lookup Values'!$BG$1:$BH$12,2,FALSE),"0")</f>
        <v>0</v>
      </c>
      <c r="DH274" s="127" t="str">
        <f>IFERROR(VLOOKUP(Table22[[#This Row],[Application submitted (Y/N or number of applications)]],'Lookup Values'!$BI$1:$BJ$3,2,FALSE),"0")</f>
        <v>0</v>
      </c>
      <c r="DI274" s="127" t="str">
        <f>IFERROR(VLOOKUP(Table22[[#This Row],[Provider Name]],'Lookup Values'!$BK$1:$BL$3,2,FALSE),"0")</f>
        <v>0</v>
      </c>
      <c r="DJ274" s="112"/>
      <c r="DK274" s="127" t="str">
        <f>IFERROR(VLOOKUP(Table22[[#This Row],[Offer received (Y/N)]],'Lookup Values'!$BM$1:$BN$3,2,FALSE),"0")</f>
        <v>0</v>
      </c>
      <c r="DL274" s="127" t="str">
        <f>IFERROR(VLOOKUP(Table22[[#This Row],[Poor Behaviour / Attitude / Motivation]],'Lookup Values'!$BO$1:$BP$4,2,FALSE),"0")</f>
        <v>0</v>
      </c>
      <c r="DM274" s="127" t="str">
        <f>IFERROR(VLOOKUP(Table22[[#This Row],[Other known risk factors (1)]],'Lookup Values'!$BQ$1:$BR$10,2,FALSE),"0")</f>
        <v>0</v>
      </c>
      <c r="DN274" s="128" t="str">
        <f>IFERROR(VLOOKUP(Table22[[#This Row],[Other known risk factors (2)]],'Lookup Values'!$BQ$1:$BR$10,2,FALSE),"0")</f>
        <v>0</v>
      </c>
      <c r="DO274" s="127">
        <f>SUM(Table35[[#This Row],[Gender Score]:[Other known risk factors (2) Score]])</f>
        <v>0</v>
      </c>
      <c r="DP274" s="131" t="str">
        <f>CONCATENATE(Table22[[#This Row],[Generated RONI]],Table22[[#This Row],[School RONI]])</f>
        <v>Very Low</v>
      </c>
      <c r="DQ274" s="106"/>
      <c r="DR274" s="106"/>
      <c r="DS274" s="106"/>
      <c r="DT274" s="106"/>
      <c r="DU274" s="106"/>
      <c r="DV274" s="106"/>
      <c r="DW274" s="106"/>
      <c r="DX274" s="106"/>
      <c r="DY274" s="106"/>
      <c r="DZ274" s="106"/>
      <c r="EA274" s="106"/>
      <c r="EB274" s="106"/>
      <c r="EC274" s="106"/>
      <c r="ED274" s="106"/>
      <c r="EE274" s="106"/>
      <c r="EF274" s="106"/>
      <c r="EG274" s="106"/>
    </row>
    <row r="275" spans="1:137" ht="13" x14ac:dyDescent="0.3">
      <c r="A275" s="118"/>
      <c r="B275" s="126"/>
      <c r="C275" s="119"/>
      <c r="D275" s="119"/>
      <c r="E275" s="119"/>
      <c r="F275" s="119"/>
      <c r="G275" s="119"/>
      <c r="H275" s="120"/>
      <c r="I275" s="101"/>
      <c r="J275" s="121"/>
      <c r="K275" s="101"/>
      <c r="L275" s="101"/>
      <c r="M275" s="121"/>
      <c r="N275" s="120"/>
      <c r="O275" s="121"/>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3"/>
      <c r="AS275" s="123"/>
      <c r="AT275" s="123"/>
      <c r="AU275" s="139" t="str">
        <f>VLOOKUP(Table35[[#This Row],[Risk Rating Score]],'Lookup Values'!$BS$1:$BT$34,2)</f>
        <v>Very Low</v>
      </c>
      <c r="AV275" s="101"/>
      <c r="AW275" s="139" t="str">
        <f>IFERROR(VLOOKUP(Table35[[#This Row],[RONI Match]],'Lookup Values'!$BU$2:$BV$26,2,FALSE),"")</f>
        <v/>
      </c>
      <c r="AX275" s="124"/>
      <c r="AY275" s="101"/>
      <c r="AZ275" s="123"/>
      <c r="BA275" s="119"/>
      <c r="BB275" s="119"/>
      <c r="BC275" s="119"/>
      <c r="BD275" s="119"/>
      <c r="BE275" s="119"/>
      <c r="BF275" s="119"/>
      <c r="BG275" s="119"/>
      <c r="BH275" s="119"/>
      <c r="BI275" s="122"/>
      <c r="BJ275" s="121"/>
      <c r="BK275" s="121"/>
      <c r="BL275" s="122"/>
      <c r="BM275" s="123"/>
      <c r="BN275" s="106"/>
      <c r="BO275" s="106"/>
      <c r="BP275" s="106"/>
      <c r="BQ275" s="106"/>
      <c r="BR275" s="106"/>
      <c r="BS275" s="106"/>
      <c r="BT275" s="106"/>
      <c r="BU275" s="106"/>
      <c r="BV275" s="106"/>
      <c r="BW275" s="106"/>
      <c r="BX275" s="106"/>
      <c r="BY275" s="106"/>
      <c r="BZ275" s="106"/>
      <c r="CA275" s="106"/>
      <c r="CB275" s="106"/>
      <c r="CC275" s="127" t="str">
        <f>IFERROR(VLOOKUP(Table22[[#This Row],[Gender]],'Lookup Values'!$A$1:$B$5,2,FALSE),"0")</f>
        <v>0</v>
      </c>
      <c r="CD275" s="112"/>
      <c r="CE275" s="127" t="str">
        <f>IFERROR(VLOOKUP(Table22[[#This Row],[Year Group]],'Lookup Values'!$C$1:$D$9,2,FALSE),"0")</f>
        <v>0</v>
      </c>
      <c r="CF275" s="127" t="str">
        <f>IFERROR(VLOOKUP(Table22[[#This Row],[School]],'Lookup Values'!$E$1:$E$22,2,FALSE),"0")</f>
        <v>0</v>
      </c>
      <c r="CG275" s="127" t="str">
        <f>IFERROR(VLOOKUP(Table22[[#This Row],[Attending PRU / AP]],'Lookup Values'!$G$1:$H$3,2,FALSE),"0")</f>
        <v>0</v>
      </c>
      <c r="CH275" s="127" t="str">
        <f>IFERROR(VLOOKUP(Table22[[#This Row],[EHE]],'Lookup Values'!$I$1:$J$3,2,FALSE),"0")</f>
        <v>0</v>
      </c>
      <c r="CI275" s="127" t="str">
        <f>IFERROR(VLOOKUP(Table22[[#This Row],[CME]],'Lookup Values'!$K$1:$L$3,2,FALSE),"0")</f>
        <v>0</v>
      </c>
      <c r="CJ275" s="129" t="str">
        <f>IFERROR(VLOOKUP(Table22[[#This Row],[Ethnicity]],'Ethnicity codes'!$H$1:$J$101,3,FALSE),"")</f>
        <v/>
      </c>
      <c r="CK275" s="127" t="str">
        <f>IFERROR(VLOOKUP(Table35[[#This Row],[Ethnicity2]],'Lookup Values'!$M$1:$N$23,2,FALSE),"0")</f>
        <v>0</v>
      </c>
      <c r="CL275" s="127" t="str">
        <f>IFERROR(VLOOKUP(Table35[[#This Row],[Ethnicity2]],'Lookup Values'!$O$1:$P$3,2,FALSE),"0")</f>
        <v>0</v>
      </c>
      <c r="CM275" s="127" t="str">
        <f>IFERROR(VLOOKUP(Table22[[#This Row],[EAL]],'Lookup Values'!$Q$1:$R$3,2,FALSE),"0")</f>
        <v>0</v>
      </c>
      <c r="CN275" s="127" t="str">
        <f>IFERROR(VLOOKUP(Table22[[#This Row],[SEND]],'Lookup Values'!$S$1:$T$6,2,FALSE),"0")</f>
        <v>0</v>
      </c>
      <c r="CO275" s="127" t="str">
        <f>IFERROR(VLOOKUP(Table22[[#This Row],[Pupil Premium]],'Lookup Values'!$U$1:$V$3,2,FALSE),"0")</f>
        <v>0</v>
      </c>
      <c r="CP275" s="127" t="str">
        <f>IFERROR(VLOOKUP(Table22[[#This Row],[LAC / Care Leaver]],'Lookup Values'!$W$1:$X$3,2,FALSE),"0")</f>
        <v>0</v>
      </c>
      <c r="CQ275" s="127" t="str">
        <f>IFERROR(VLOOKUP(Table22[[#This Row],[CP / CIN]],'Lookup Values'!$Y$1:$Z$3,2,FALSE),"0")</f>
        <v>0</v>
      </c>
      <c r="CR275" s="127" t="str">
        <f>IFERROR(VLOOKUP(Table22[[#This Row],[Early Help Referral]],'Lookup Values'!$Y$1:$Z$3,2,FALSE),"0")</f>
        <v>0</v>
      </c>
      <c r="CS275" s="127" t="str">
        <f>IFERROR(VLOOKUP(Table22[[#This Row],[Social Worker]],'Lookup Values'!$Y$1:$Z$3,2,FALSE),"0")</f>
        <v>0</v>
      </c>
      <c r="CT275" s="127" t="str">
        <f>IFERROR(VLOOKUP(Table22[[#This Row],[Exclusion]],'Lookup Values'!$AE$1:$AF$5,2,FALSE),"0")</f>
        <v>0</v>
      </c>
      <c r="CU275" s="127" t="str">
        <f>IFERROR(VLOOKUP(Table22[[#This Row],[Attendance / Absence (&lt;90% PA / &lt;50% SA)]],'Lookup Values'!$AG$1:$AH$4,2,FALSE),"0")</f>
        <v>0</v>
      </c>
      <c r="CV275" s="127" t="str">
        <f>IFERROR(VLOOKUP(Table22[[#This Row],[Multiple School Moves (3+)]],'Lookup Values'!$AI$1:$AJ$3,2,FALSE),"0")</f>
        <v>0</v>
      </c>
      <c r="CW275" s="127" t="str">
        <f>IFERROR(VLOOKUP(Table22[[#This Row],[Pregnancy]],'Lookup Values'!$AK$1:$AL$3,2,FALSE),"0")</f>
        <v>0</v>
      </c>
      <c r="CX275" s="127" t="str">
        <f>IFERROR(VLOOKUP(Table22[[#This Row],[Young Parent]],'Lookup Values'!$AM$1:$AN$3,2,FALSE),"0")</f>
        <v>0</v>
      </c>
      <c r="CY275" s="127" t="str">
        <f>IFERROR(VLOOKUP(Table22[[#This Row],[Young Carer]],'Lookup Values'!$AO$1:$AP$3,2,FALSE),"0")</f>
        <v>0</v>
      </c>
      <c r="CZ275" s="127" t="str">
        <f>IFERROR(VLOOKUP(Table22[[#This Row],[CAMHS Involvement]],'Lookup Values'!$AQ$1:$AR$3,2,FALSE),"0")</f>
        <v>0</v>
      </c>
      <c r="DA275" s="127" t="str">
        <f>IFERROR(VLOOKUP(Table22[[#This Row],[Health Condition]],'Lookup Values'!$AS$1:$AT$3,2,FALSE),"0")</f>
        <v>0</v>
      </c>
      <c r="DB275" s="127" t="str">
        <f>IFERROR(VLOOKUP(Table22[[#This Row],[Substance Misuse ]],'Lookup Values'!$AU$1:$AV$3,2,FALSE),"0")</f>
        <v>0</v>
      </c>
      <c r="DC275" s="127" t="str">
        <f>IFERROR(VLOOKUP(Table22[[#This Row],[YOT supervision]],'Lookup Values'!$AW$1:$AX$3,2,FALSE),"0")</f>
        <v>0</v>
      </c>
      <c r="DD275" s="127" t="str">
        <f>IFERROR(VLOOKUP(Table22[[#This Row],[Previous YOT supervision]],'Lookup Values'!$AY$1:$AZ$3,2,FALSE),"0")</f>
        <v>0</v>
      </c>
      <c r="DE275" s="127" t="str">
        <f>IFERROR(VLOOKUP(Table22[[#This Row],[Custody]],'Lookup Values'!$BA$1:$BB$3,2,FALSE),"0")</f>
        <v>0</v>
      </c>
      <c r="DF275" s="127" t="str">
        <f>IFERROR(VLOOKUP(Table22[[#This Row],[KS2 Eng &amp; Maths Ability Profile HAP/MAP/LAP]],'Lookup Values'!$BC$1:$BD$4,2,FALSE),"0")</f>
        <v>0</v>
      </c>
      <c r="DG275" s="127" t="str">
        <f>IFERROR(VLOOKUP(Table22[[#This Row],[Intended Post 16 Destination]],'Lookup Values'!$BG$1:$BH$12,2,FALSE),"0")</f>
        <v>0</v>
      </c>
      <c r="DH275" s="127" t="str">
        <f>IFERROR(VLOOKUP(Table22[[#This Row],[Application submitted (Y/N or number of applications)]],'Lookup Values'!$BI$1:$BJ$3,2,FALSE),"0")</f>
        <v>0</v>
      </c>
      <c r="DI275" s="127" t="str">
        <f>IFERROR(VLOOKUP(Table22[[#This Row],[Provider Name]],'Lookup Values'!$BK$1:$BL$3,2,FALSE),"0")</f>
        <v>0</v>
      </c>
      <c r="DJ275" s="112"/>
      <c r="DK275" s="127" t="str">
        <f>IFERROR(VLOOKUP(Table22[[#This Row],[Offer received (Y/N)]],'Lookup Values'!$BM$1:$BN$3,2,FALSE),"0")</f>
        <v>0</v>
      </c>
      <c r="DL275" s="127" t="str">
        <f>IFERROR(VLOOKUP(Table22[[#This Row],[Poor Behaviour / Attitude / Motivation]],'Lookup Values'!$BO$1:$BP$4,2,FALSE),"0")</f>
        <v>0</v>
      </c>
      <c r="DM275" s="127" t="str">
        <f>IFERROR(VLOOKUP(Table22[[#This Row],[Other known risk factors (1)]],'Lookup Values'!$BQ$1:$BR$10,2,FALSE),"0")</f>
        <v>0</v>
      </c>
      <c r="DN275" s="128" t="str">
        <f>IFERROR(VLOOKUP(Table22[[#This Row],[Other known risk factors (2)]],'Lookup Values'!$BQ$1:$BR$10,2,FALSE),"0")</f>
        <v>0</v>
      </c>
      <c r="DO275" s="127">
        <f>SUM(Table35[[#This Row],[Gender Score]:[Other known risk factors (2) Score]])</f>
        <v>0</v>
      </c>
      <c r="DP275" s="131" t="str">
        <f>CONCATENATE(Table22[[#This Row],[Generated RONI]],Table22[[#This Row],[School RONI]])</f>
        <v>Very Low</v>
      </c>
      <c r="DQ275" s="106"/>
      <c r="DR275" s="106"/>
      <c r="DS275" s="106"/>
      <c r="DT275" s="106"/>
      <c r="DU275" s="106"/>
      <c r="DV275" s="106"/>
      <c r="DW275" s="106"/>
      <c r="DX275" s="106"/>
      <c r="DY275" s="106"/>
      <c r="DZ275" s="106"/>
      <c r="EA275" s="106"/>
      <c r="EB275" s="106"/>
      <c r="EC275" s="106"/>
      <c r="ED275" s="106"/>
      <c r="EE275" s="106"/>
      <c r="EF275" s="106"/>
      <c r="EG275" s="106"/>
    </row>
    <row r="276" spans="1:137" ht="13" x14ac:dyDescent="0.3">
      <c r="A276" s="118"/>
      <c r="B276" s="126"/>
      <c r="C276" s="119"/>
      <c r="D276" s="119"/>
      <c r="E276" s="119"/>
      <c r="F276" s="119"/>
      <c r="G276" s="119"/>
      <c r="H276" s="120"/>
      <c r="I276" s="101"/>
      <c r="J276" s="121"/>
      <c r="K276" s="101"/>
      <c r="L276" s="101"/>
      <c r="M276" s="121"/>
      <c r="N276" s="120"/>
      <c r="O276" s="121"/>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3"/>
      <c r="AS276" s="123"/>
      <c r="AT276" s="123"/>
      <c r="AU276" s="139" t="str">
        <f>VLOOKUP(Table35[[#This Row],[Risk Rating Score]],'Lookup Values'!$BS$1:$BT$34,2)</f>
        <v>Very Low</v>
      </c>
      <c r="AV276" s="101"/>
      <c r="AW276" s="139" t="str">
        <f>IFERROR(VLOOKUP(Table35[[#This Row],[RONI Match]],'Lookup Values'!$BU$2:$BV$26,2,FALSE),"")</f>
        <v/>
      </c>
      <c r="AX276" s="124"/>
      <c r="AY276" s="101"/>
      <c r="AZ276" s="123"/>
      <c r="BA276" s="119"/>
      <c r="BB276" s="119"/>
      <c r="BC276" s="119"/>
      <c r="BD276" s="119"/>
      <c r="BE276" s="119"/>
      <c r="BF276" s="119"/>
      <c r="BG276" s="119"/>
      <c r="BH276" s="119"/>
      <c r="BI276" s="122"/>
      <c r="BJ276" s="121"/>
      <c r="BK276" s="121"/>
      <c r="BL276" s="122"/>
      <c r="BM276" s="123"/>
      <c r="BN276" s="106"/>
      <c r="BO276" s="106"/>
      <c r="BP276" s="106"/>
      <c r="BQ276" s="106"/>
      <c r="BR276" s="106"/>
      <c r="BS276" s="106"/>
      <c r="BT276" s="106"/>
      <c r="BU276" s="106"/>
      <c r="BV276" s="106"/>
      <c r="BW276" s="106"/>
      <c r="BX276" s="106"/>
      <c r="BY276" s="106"/>
      <c r="BZ276" s="106"/>
      <c r="CA276" s="106"/>
      <c r="CB276" s="106"/>
      <c r="CC276" s="127" t="str">
        <f>IFERROR(VLOOKUP(Table22[[#This Row],[Gender]],'Lookup Values'!$A$1:$B$5,2,FALSE),"0")</f>
        <v>0</v>
      </c>
      <c r="CD276" s="112"/>
      <c r="CE276" s="127" t="str">
        <f>IFERROR(VLOOKUP(Table22[[#This Row],[Year Group]],'Lookup Values'!$C$1:$D$9,2,FALSE),"0")</f>
        <v>0</v>
      </c>
      <c r="CF276" s="127" t="str">
        <f>IFERROR(VLOOKUP(Table22[[#This Row],[School]],'Lookup Values'!$E$1:$E$22,2,FALSE),"0")</f>
        <v>0</v>
      </c>
      <c r="CG276" s="127" t="str">
        <f>IFERROR(VLOOKUP(Table22[[#This Row],[Attending PRU / AP]],'Lookup Values'!$G$1:$H$3,2,FALSE),"0")</f>
        <v>0</v>
      </c>
      <c r="CH276" s="127" t="str">
        <f>IFERROR(VLOOKUP(Table22[[#This Row],[EHE]],'Lookup Values'!$I$1:$J$3,2,FALSE),"0")</f>
        <v>0</v>
      </c>
      <c r="CI276" s="127" t="str">
        <f>IFERROR(VLOOKUP(Table22[[#This Row],[CME]],'Lookup Values'!$K$1:$L$3,2,FALSE),"0")</f>
        <v>0</v>
      </c>
      <c r="CJ276" s="129" t="str">
        <f>IFERROR(VLOOKUP(Table22[[#This Row],[Ethnicity]],'Ethnicity codes'!$H$1:$J$101,3,FALSE),"")</f>
        <v/>
      </c>
      <c r="CK276" s="127" t="str">
        <f>IFERROR(VLOOKUP(Table35[[#This Row],[Ethnicity2]],'Lookup Values'!$M$1:$N$23,2,FALSE),"0")</f>
        <v>0</v>
      </c>
      <c r="CL276" s="127" t="str">
        <f>IFERROR(VLOOKUP(Table35[[#This Row],[Ethnicity2]],'Lookup Values'!$O$1:$P$3,2,FALSE),"0")</f>
        <v>0</v>
      </c>
      <c r="CM276" s="127" t="str">
        <f>IFERROR(VLOOKUP(Table22[[#This Row],[EAL]],'Lookup Values'!$Q$1:$R$3,2,FALSE),"0")</f>
        <v>0</v>
      </c>
      <c r="CN276" s="127" t="str">
        <f>IFERROR(VLOOKUP(Table22[[#This Row],[SEND]],'Lookup Values'!$S$1:$T$6,2,FALSE),"0")</f>
        <v>0</v>
      </c>
      <c r="CO276" s="127" t="str">
        <f>IFERROR(VLOOKUP(Table22[[#This Row],[Pupil Premium]],'Lookup Values'!$U$1:$V$3,2,FALSE),"0")</f>
        <v>0</v>
      </c>
      <c r="CP276" s="127" t="str">
        <f>IFERROR(VLOOKUP(Table22[[#This Row],[LAC / Care Leaver]],'Lookup Values'!$W$1:$X$3,2,FALSE),"0")</f>
        <v>0</v>
      </c>
      <c r="CQ276" s="127" t="str">
        <f>IFERROR(VLOOKUP(Table22[[#This Row],[CP / CIN]],'Lookup Values'!$Y$1:$Z$3,2,FALSE),"0")</f>
        <v>0</v>
      </c>
      <c r="CR276" s="127" t="str">
        <f>IFERROR(VLOOKUP(Table22[[#This Row],[Early Help Referral]],'Lookup Values'!$Y$1:$Z$3,2,FALSE),"0")</f>
        <v>0</v>
      </c>
      <c r="CS276" s="127" t="str">
        <f>IFERROR(VLOOKUP(Table22[[#This Row],[Social Worker]],'Lookup Values'!$Y$1:$Z$3,2,FALSE),"0")</f>
        <v>0</v>
      </c>
      <c r="CT276" s="127" t="str">
        <f>IFERROR(VLOOKUP(Table22[[#This Row],[Exclusion]],'Lookup Values'!$AE$1:$AF$5,2,FALSE),"0")</f>
        <v>0</v>
      </c>
      <c r="CU276" s="127" t="str">
        <f>IFERROR(VLOOKUP(Table22[[#This Row],[Attendance / Absence (&lt;90% PA / &lt;50% SA)]],'Lookup Values'!$AG$1:$AH$4,2,FALSE),"0")</f>
        <v>0</v>
      </c>
      <c r="CV276" s="127" t="str">
        <f>IFERROR(VLOOKUP(Table22[[#This Row],[Multiple School Moves (3+)]],'Lookup Values'!$AI$1:$AJ$3,2,FALSE),"0")</f>
        <v>0</v>
      </c>
      <c r="CW276" s="127" t="str">
        <f>IFERROR(VLOOKUP(Table22[[#This Row],[Pregnancy]],'Lookup Values'!$AK$1:$AL$3,2,FALSE),"0")</f>
        <v>0</v>
      </c>
      <c r="CX276" s="127" t="str">
        <f>IFERROR(VLOOKUP(Table22[[#This Row],[Young Parent]],'Lookup Values'!$AM$1:$AN$3,2,FALSE),"0")</f>
        <v>0</v>
      </c>
      <c r="CY276" s="127" t="str">
        <f>IFERROR(VLOOKUP(Table22[[#This Row],[Young Carer]],'Lookup Values'!$AO$1:$AP$3,2,FALSE),"0")</f>
        <v>0</v>
      </c>
      <c r="CZ276" s="127" t="str">
        <f>IFERROR(VLOOKUP(Table22[[#This Row],[CAMHS Involvement]],'Lookup Values'!$AQ$1:$AR$3,2,FALSE),"0")</f>
        <v>0</v>
      </c>
      <c r="DA276" s="127" t="str">
        <f>IFERROR(VLOOKUP(Table22[[#This Row],[Health Condition]],'Lookup Values'!$AS$1:$AT$3,2,FALSE),"0")</f>
        <v>0</v>
      </c>
      <c r="DB276" s="127" t="str">
        <f>IFERROR(VLOOKUP(Table22[[#This Row],[Substance Misuse ]],'Lookup Values'!$AU$1:$AV$3,2,FALSE),"0")</f>
        <v>0</v>
      </c>
      <c r="DC276" s="127" t="str">
        <f>IFERROR(VLOOKUP(Table22[[#This Row],[YOT supervision]],'Lookup Values'!$AW$1:$AX$3,2,FALSE),"0")</f>
        <v>0</v>
      </c>
      <c r="DD276" s="127" t="str">
        <f>IFERROR(VLOOKUP(Table22[[#This Row],[Previous YOT supervision]],'Lookup Values'!$AY$1:$AZ$3,2,FALSE),"0")</f>
        <v>0</v>
      </c>
      <c r="DE276" s="127" t="str">
        <f>IFERROR(VLOOKUP(Table22[[#This Row],[Custody]],'Lookup Values'!$BA$1:$BB$3,2,FALSE),"0")</f>
        <v>0</v>
      </c>
      <c r="DF276" s="127" t="str">
        <f>IFERROR(VLOOKUP(Table22[[#This Row],[KS2 Eng &amp; Maths Ability Profile HAP/MAP/LAP]],'Lookup Values'!$BC$1:$BD$4,2,FALSE),"0")</f>
        <v>0</v>
      </c>
      <c r="DG276" s="127" t="str">
        <f>IFERROR(VLOOKUP(Table22[[#This Row],[Intended Post 16 Destination]],'Lookup Values'!$BG$1:$BH$12,2,FALSE),"0")</f>
        <v>0</v>
      </c>
      <c r="DH276" s="127" t="str">
        <f>IFERROR(VLOOKUP(Table22[[#This Row],[Application submitted (Y/N or number of applications)]],'Lookup Values'!$BI$1:$BJ$3,2,FALSE),"0")</f>
        <v>0</v>
      </c>
      <c r="DI276" s="127" t="str">
        <f>IFERROR(VLOOKUP(Table22[[#This Row],[Provider Name]],'Lookup Values'!$BK$1:$BL$3,2,FALSE),"0")</f>
        <v>0</v>
      </c>
      <c r="DJ276" s="112"/>
      <c r="DK276" s="127" t="str">
        <f>IFERROR(VLOOKUP(Table22[[#This Row],[Offer received (Y/N)]],'Lookup Values'!$BM$1:$BN$3,2,FALSE),"0")</f>
        <v>0</v>
      </c>
      <c r="DL276" s="127" t="str">
        <f>IFERROR(VLOOKUP(Table22[[#This Row],[Poor Behaviour / Attitude / Motivation]],'Lookup Values'!$BO$1:$BP$4,2,FALSE),"0")</f>
        <v>0</v>
      </c>
      <c r="DM276" s="127" t="str">
        <f>IFERROR(VLOOKUP(Table22[[#This Row],[Other known risk factors (1)]],'Lookup Values'!$BQ$1:$BR$10,2,FALSE),"0")</f>
        <v>0</v>
      </c>
      <c r="DN276" s="128" t="str">
        <f>IFERROR(VLOOKUP(Table22[[#This Row],[Other known risk factors (2)]],'Lookup Values'!$BQ$1:$BR$10,2,FALSE),"0")</f>
        <v>0</v>
      </c>
      <c r="DO276" s="127">
        <f>SUM(Table35[[#This Row],[Gender Score]:[Other known risk factors (2) Score]])</f>
        <v>0</v>
      </c>
      <c r="DP276" s="131" t="str">
        <f>CONCATENATE(Table22[[#This Row],[Generated RONI]],Table22[[#This Row],[School RONI]])</f>
        <v>Very Low</v>
      </c>
      <c r="DQ276" s="106"/>
      <c r="DR276" s="106"/>
      <c r="DS276" s="106"/>
      <c r="DT276" s="106"/>
      <c r="DU276" s="106"/>
      <c r="DV276" s="106"/>
      <c r="DW276" s="106"/>
      <c r="DX276" s="106"/>
      <c r="DY276" s="106"/>
      <c r="DZ276" s="106"/>
      <c r="EA276" s="106"/>
      <c r="EB276" s="106"/>
      <c r="EC276" s="106"/>
      <c r="ED276" s="106"/>
      <c r="EE276" s="106"/>
      <c r="EF276" s="106"/>
      <c r="EG276" s="106"/>
    </row>
    <row r="277" spans="1:137" ht="13" x14ac:dyDescent="0.3">
      <c r="A277" s="118"/>
      <c r="B277" s="126"/>
      <c r="C277" s="119"/>
      <c r="D277" s="119"/>
      <c r="E277" s="119"/>
      <c r="F277" s="119"/>
      <c r="G277" s="119"/>
      <c r="H277" s="120"/>
      <c r="I277" s="101"/>
      <c r="J277" s="121"/>
      <c r="K277" s="101"/>
      <c r="L277" s="101"/>
      <c r="M277" s="121"/>
      <c r="N277" s="120"/>
      <c r="O277" s="121"/>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3"/>
      <c r="AS277" s="123"/>
      <c r="AT277" s="123"/>
      <c r="AU277" s="139" t="str">
        <f>VLOOKUP(Table35[[#This Row],[Risk Rating Score]],'Lookup Values'!$BS$1:$BT$34,2)</f>
        <v>Very Low</v>
      </c>
      <c r="AV277" s="101"/>
      <c r="AW277" s="139" t="str">
        <f>IFERROR(VLOOKUP(Table35[[#This Row],[RONI Match]],'Lookup Values'!$BU$2:$BV$26,2,FALSE),"")</f>
        <v/>
      </c>
      <c r="AX277" s="124"/>
      <c r="AY277" s="101"/>
      <c r="AZ277" s="123"/>
      <c r="BA277" s="119"/>
      <c r="BB277" s="119"/>
      <c r="BC277" s="119"/>
      <c r="BD277" s="119"/>
      <c r="BE277" s="119"/>
      <c r="BF277" s="119"/>
      <c r="BG277" s="119"/>
      <c r="BH277" s="119"/>
      <c r="BI277" s="122"/>
      <c r="BJ277" s="121"/>
      <c r="BK277" s="121"/>
      <c r="BL277" s="122"/>
      <c r="BM277" s="123"/>
      <c r="BN277" s="106"/>
      <c r="BO277" s="106"/>
      <c r="BP277" s="106"/>
      <c r="BQ277" s="106"/>
      <c r="BR277" s="106"/>
      <c r="BS277" s="106"/>
      <c r="BT277" s="106"/>
      <c r="BU277" s="106"/>
      <c r="BV277" s="106"/>
      <c r="BW277" s="106"/>
      <c r="BX277" s="106"/>
      <c r="BY277" s="106"/>
      <c r="BZ277" s="106"/>
      <c r="CA277" s="106"/>
      <c r="CB277" s="106"/>
      <c r="CC277" s="127" t="str">
        <f>IFERROR(VLOOKUP(Table22[[#This Row],[Gender]],'Lookup Values'!$A$1:$B$5,2,FALSE),"0")</f>
        <v>0</v>
      </c>
      <c r="CD277" s="112"/>
      <c r="CE277" s="127" t="str">
        <f>IFERROR(VLOOKUP(Table22[[#This Row],[Year Group]],'Lookup Values'!$C$1:$D$9,2,FALSE),"0")</f>
        <v>0</v>
      </c>
      <c r="CF277" s="127" t="str">
        <f>IFERROR(VLOOKUP(Table22[[#This Row],[School]],'Lookup Values'!$E$1:$E$22,2,FALSE),"0")</f>
        <v>0</v>
      </c>
      <c r="CG277" s="127" t="str">
        <f>IFERROR(VLOOKUP(Table22[[#This Row],[Attending PRU / AP]],'Lookup Values'!$G$1:$H$3,2,FALSE),"0")</f>
        <v>0</v>
      </c>
      <c r="CH277" s="127" t="str">
        <f>IFERROR(VLOOKUP(Table22[[#This Row],[EHE]],'Lookup Values'!$I$1:$J$3,2,FALSE),"0")</f>
        <v>0</v>
      </c>
      <c r="CI277" s="127" t="str">
        <f>IFERROR(VLOOKUP(Table22[[#This Row],[CME]],'Lookup Values'!$K$1:$L$3,2,FALSE),"0")</f>
        <v>0</v>
      </c>
      <c r="CJ277" s="129" t="str">
        <f>IFERROR(VLOOKUP(Table22[[#This Row],[Ethnicity]],'Ethnicity codes'!$H$1:$J$101,3,FALSE),"")</f>
        <v/>
      </c>
      <c r="CK277" s="127" t="str">
        <f>IFERROR(VLOOKUP(Table35[[#This Row],[Ethnicity2]],'Lookup Values'!$M$1:$N$23,2,FALSE),"0")</f>
        <v>0</v>
      </c>
      <c r="CL277" s="127" t="str">
        <f>IFERROR(VLOOKUP(Table35[[#This Row],[Ethnicity2]],'Lookup Values'!$O$1:$P$3,2,FALSE),"0")</f>
        <v>0</v>
      </c>
      <c r="CM277" s="127" t="str">
        <f>IFERROR(VLOOKUP(Table22[[#This Row],[EAL]],'Lookup Values'!$Q$1:$R$3,2,FALSE),"0")</f>
        <v>0</v>
      </c>
      <c r="CN277" s="127" t="str">
        <f>IFERROR(VLOOKUP(Table22[[#This Row],[SEND]],'Lookup Values'!$S$1:$T$6,2,FALSE),"0")</f>
        <v>0</v>
      </c>
      <c r="CO277" s="127" t="str">
        <f>IFERROR(VLOOKUP(Table22[[#This Row],[Pupil Premium]],'Lookup Values'!$U$1:$V$3,2,FALSE),"0")</f>
        <v>0</v>
      </c>
      <c r="CP277" s="127" t="str">
        <f>IFERROR(VLOOKUP(Table22[[#This Row],[LAC / Care Leaver]],'Lookup Values'!$W$1:$X$3,2,FALSE),"0")</f>
        <v>0</v>
      </c>
      <c r="CQ277" s="127" t="str">
        <f>IFERROR(VLOOKUP(Table22[[#This Row],[CP / CIN]],'Lookup Values'!$Y$1:$Z$3,2,FALSE),"0")</f>
        <v>0</v>
      </c>
      <c r="CR277" s="127" t="str">
        <f>IFERROR(VLOOKUP(Table22[[#This Row],[Early Help Referral]],'Lookup Values'!$Y$1:$Z$3,2,FALSE),"0")</f>
        <v>0</v>
      </c>
      <c r="CS277" s="127" t="str">
        <f>IFERROR(VLOOKUP(Table22[[#This Row],[Social Worker]],'Lookup Values'!$Y$1:$Z$3,2,FALSE),"0")</f>
        <v>0</v>
      </c>
      <c r="CT277" s="127" t="str">
        <f>IFERROR(VLOOKUP(Table22[[#This Row],[Exclusion]],'Lookup Values'!$AE$1:$AF$5,2,FALSE),"0")</f>
        <v>0</v>
      </c>
      <c r="CU277" s="127" t="str">
        <f>IFERROR(VLOOKUP(Table22[[#This Row],[Attendance / Absence (&lt;90% PA / &lt;50% SA)]],'Lookup Values'!$AG$1:$AH$4,2,FALSE),"0")</f>
        <v>0</v>
      </c>
      <c r="CV277" s="127" t="str">
        <f>IFERROR(VLOOKUP(Table22[[#This Row],[Multiple School Moves (3+)]],'Lookup Values'!$AI$1:$AJ$3,2,FALSE),"0")</f>
        <v>0</v>
      </c>
      <c r="CW277" s="127" t="str">
        <f>IFERROR(VLOOKUP(Table22[[#This Row],[Pregnancy]],'Lookup Values'!$AK$1:$AL$3,2,FALSE),"0")</f>
        <v>0</v>
      </c>
      <c r="CX277" s="127" t="str">
        <f>IFERROR(VLOOKUP(Table22[[#This Row],[Young Parent]],'Lookup Values'!$AM$1:$AN$3,2,FALSE),"0")</f>
        <v>0</v>
      </c>
      <c r="CY277" s="127" t="str">
        <f>IFERROR(VLOOKUP(Table22[[#This Row],[Young Carer]],'Lookup Values'!$AO$1:$AP$3,2,FALSE),"0")</f>
        <v>0</v>
      </c>
      <c r="CZ277" s="127" t="str">
        <f>IFERROR(VLOOKUP(Table22[[#This Row],[CAMHS Involvement]],'Lookup Values'!$AQ$1:$AR$3,2,FALSE),"0")</f>
        <v>0</v>
      </c>
      <c r="DA277" s="127" t="str">
        <f>IFERROR(VLOOKUP(Table22[[#This Row],[Health Condition]],'Lookup Values'!$AS$1:$AT$3,2,FALSE),"0")</f>
        <v>0</v>
      </c>
      <c r="DB277" s="127" t="str">
        <f>IFERROR(VLOOKUP(Table22[[#This Row],[Substance Misuse ]],'Lookup Values'!$AU$1:$AV$3,2,FALSE),"0")</f>
        <v>0</v>
      </c>
      <c r="DC277" s="127" t="str">
        <f>IFERROR(VLOOKUP(Table22[[#This Row],[YOT supervision]],'Lookup Values'!$AW$1:$AX$3,2,FALSE),"0")</f>
        <v>0</v>
      </c>
      <c r="DD277" s="127" t="str">
        <f>IFERROR(VLOOKUP(Table22[[#This Row],[Previous YOT supervision]],'Lookup Values'!$AY$1:$AZ$3,2,FALSE),"0")</f>
        <v>0</v>
      </c>
      <c r="DE277" s="127" t="str">
        <f>IFERROR(VLOOKUP(Table22[[#This Row],[Custody]],'Lookup Values'!$BA$1:$BB$3,2,FALSE),"0")</f>
        <v>0</v>
      </c>
      <c r="DF277" s="127" t="str">
        <f>IFERROR(VLOOKUP(Table22[[#This Row],[KS2 Eng &amp; Maths Ability Profile HAP/MAP/LAP]],'Lookup Values'!$BC$1:$BD$4,2,FALSE),"0")</f>
        <v>0</v>
      </c>
      <c r="DG277" s="127" t="str">
        <f>IFERROR(VLOOKUP(Table22[[#This Row],[Intended Post 16 Destination]],'Lookup Values'!$BG$1:$BH$12,2,FALSE),"0")</f>
        <v>0</v>
      </c>
      <c r="DH277" s="127" t="str">
        <f>IFERROR(VLOOKUP(Table22[[#This Row],[Application submitted (Y/N or number of applications)]],'Lookup Values'!$BI$1:$BJ$3,2,FALSE),"0")</f>
        <v>0</v>
      </c>
      <c r="DI277" s="127" t="str">
        <f>IFERROR(VLOOKUP(Table22[[#This Row],[Provider Name]],'Lookup Values'!$BK$1:$BL$3,2,FALSE),"0")</f>
        <v>0</v>
      </c>
      <c r="DJ277" s="112"/>
      <c r="DK277" s="127" t="str">
        <f>IFERROR(VLOOKUP(Table22[[#This Row],[Offer received (Y/N)]],'Lookup Values'!$BM$1:$BN$3,2,FALSE),"0")</f>
        <v>0</v>
      </c>
      <c r="DL277" s="127" t="str">
        <f>IFERROR(VLOOKUP(Table22[[#This Row],[Poor Behaviour / Attitude / Motivation]],'Lookup Values'!$BO$1:$BP$4,2,FALSE),"0")</f>
        <v>0</v>
      </c>
      <c r="DM277" s="127" t="str">
        <f>IFERROR(VLOOKUP(Table22[[#This Row],[Other known risk factors (1)]],'Lookup Values'!$BQ$1:$BR$10,2,FALSE),"0")</f>
        <v>0</v>
      </c>
      <c r="DN277" s="128" t="str">
        <f>IFERROR(VLOOKUP(Table22[[#This Row],[Other known risk factors (2)]],'Lookup Values'!$BQ$1:$BR$10,2,FALSE),"0")</f>
        <v>0</v>
      </c>
      <c r="DO277" s="127">
        <f>SUM(Table35[[#This Row],[Gender Score]:[Other known risk factors (2) Score]])</f>
        <v>0</v>
      </c>
      <c r="DP277" s="131" t="str">
        <f>CONCATENATE(Table22[[#This Row],[Generated RONI]],Table22[[#This Row],[School RONI]])</f>
        <v>Very Low</v>
      </c>
      <c r="DQ277" s="106"/>
      <c r="DR277" s="106"/>
      <c r="DS277" s="106"/>
      <c r="DT277" s="106"/>
      <c r="DU277" s="106"/>
      <c r="DV277" s="106"/>
      <c r="DW277" s="106"/>
      <c r="DX277" s="106"/>
      <c r="DY277" s="106"/>
      <c r="DZ277" s="106"/>
      <c r="EA277" s="106"/>
      <c r="EB277" s="106"/>
      <c r="EC277" s="106"/>
      <c r="ED277" s="106"/>
      <c r="EE277" s="106"/>
      <c r="EF277" s="106"/>
      <c r="EG277" s="106"/>
    </row>
    <row r="278" spans="1:137" ht="13" x14ac:dyDescent="0.3">
      <c r="A278" s="118"/>
      <c r="B278" s="126"/>
      <c r="C278" s="119"/>
      <c r="D278" s="119"/>
      <c r="E278" s="119"/>
      <c r="F278" s="119"/>
      <c r="G278" s="119"/>
      <c r="H278" s="120"/>
      <c r="I278" s="101"/>
      <c r="J278" s="121"/>
      <c r="K278" s="101"/>
      <c r="L278" s="101"/>
      <c r="M278" s="121"/>
      <c r="N278" s="120"/>
      <c r="O278" s="121"/>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3"/>
      <c r="AS278" s="123"/>
      <c r="AT278" s="123"/>
      <c r="AU278" s="139" t="str">
        <f>VLOOKUP(Table35[[#This Row],[Risk Rating Score]],'Lookup Values'!$BS$1:$BT$34,2)</f>
        <v>Very Low</v>
      </c>
      <c r="AV278" s="101"/>
      <c r="AW278" s="139" t="str">
        <f>IFERROR(VLOOKUP(Table35[[#This Row],[RONI Match]],'Lookup Values'!$BU$2:$BV$26,2,FALSE),"")</f>
        <v/>
      </c>
      <c r="AX278" s="124"/>
      <c r="AY278" s="101"/>
      <c r="AZ278" s="123"/>
      <c r="BA278" s="119"/>
      <c r="BB278" s="119"/>
      <c r="BC278" s="119"/>
      <c r="BD278" s="119"/>
      <c r="BE278" s="119"/>
      <c r="BF278" s="119"/>
      <c r="BG278" s="119"/>
      <c r="BH278" s="119"/>
      <c r="BI278" s="122"/>
      <c r="BJ278" s="121"/>
      <c r="BK278" s="121"/>
      <c r="BL278" s="122"/>
      <c r="BM278" s="123"/>
      <c r="BN278" s="106"/>
      <c r="BO278" s="106"/>
      <c r="BP278" s="106"/>
      <c r="BQ278" s="106"/>
      <c r="BR278" s="106"/>
      <c r="BS278" s="106"/>
      <c r="BT278" s="106"/>
      <c r="BU278" s="106"/>
      <c r="BV278" s="106"/>
      <c r="BW278" s="106"/>
      <c r="BX278" s="106"/>
      <c r="BY278" s="106"/>
      <c r="BZ278" s="106"/>
      <c r="CA278" s="106"/>
      <c r="CB278" s="106"/>
      <c r="CC278" s="127" t="str">
        <f>IFERROR(VLOOKUP(Table22[[#This Row],[Gender]],'Lookup Values'!$A$1:$B$5,2,FALSE),"0")</f>
        <v>0</v>
      </c>
      <c r="CD278" s="112"/>
      <c r="CE278" s="127" t="str">
        <f>IFERROR(VLOOKUP(Table22[[#This Row],[Year Group]],'Lookup Values'!$C$1:$D$9,2,FALSE),"0")</f>
        <v>0</v>
      </c>
      <c r="CF278" s="127" t="str">
        <f>IFERROR(VLOOKUP(Table22[[#This Row],[School]],'Lookup Values'!$E$1:$E$22,2,FALSE),"0")</f>
        <v>0</v>
      </c>
      <c r="CG278" s="127" t="str">
        <f>IFERROR(VLOOKUP(Table22[[#This Row],[Attending PRU / AP]],'Lookup Values'!$G$1:$H$3,2,FALSE),"0")</f>
        <v>0</v>
      </c>
      <c r="CH278" s="127" t="str">
        <f>IFERROR(VLOOKUP(Table22[[#This Row],[EHE]],'Lookup Values'!$I$1:$J$3,2,FALSE),"0")</f>
        <v>0</v>
      </c>
      <c r="CI278" s="127" t="str">
        <f>IFERROR(VLOOKUP(Table22[[#This Row],[CME]],'Lookup Values'!$K$1:$L$3,2,FALSE),"0")</f>
        <v>0</v>
      </c>
      <c r="CJ278" s="129" t="str">
        <f>IFERROR(VLOOKUP(Table22[[#This Row],[Ethnicity]],'Ethnicity codes'!$H$1:$J$101,3,FALSE),"")</f>
        <v/>
      </c>
      <c r="CK278" s="127" t="str">
        <f>IFERROR(VLOOKUP(Table35[[#This Row],[Ethnicity2]],'Lookup Values'!$M$1:$N$23,2,FALSE),"0")</f>
        <v>0</v>
      </c>
      <c r="CL278" s="127" t="str">
        <f>IFERROR(VLOOKUP(Table35[[#This Row],[Ethnicity2]],'Lookup Values'!$O$1:$P$3,2,FALSE),"0")</f>
        <v>0</v>
      </c>
      <c r="CM278" s="127" t="str">
        <f>IFERROR(VLOOKUP(Table22[[#This Row],[EAL]],'Lookup Values'!$Q$1:$R$3,2,FALSE),"0")</f>
        <v>0</v>
      </c>
      <c r="CN278" s="127" t="str">
        <f>IFERROR(VLOOKUP(Table22[[#This Row],[SEND]],'Lookup Values'!$S$1:$T$6,2,FALSE),"0")</f>
        <v>0</v>
      </c>
      <c r="CO278" s="127" t="str">
        <f>IFERROR(VLOOKUP(Table22[[#This Row],[Pupil Premium]],'Lookup Values'!$U$1:$V$3,2,FALSE),"0")</f>
        <v>0</v>
      </c>
      <c r="CP278" s="127" t="str">
        <f>IFERROR(VLOOKUP(Table22[[#This Row],[LAC / Care Leaver]],'Lookup Values'!$W$1:$X$3,2,FALSE),"0")</f>
        <v>0</v>
      </c>
      <c r="CQ278" s="127" t="str">
        <f>IFERROR(VLOOKUP(Table22[[#This Row],[CP / CIN]],'Lookup Values'!$Y$1:$Z$3,2,FALSE),"0")</f>
        <v>0</v>
      </c>
      <c r="CR278" s="127" t="str">
        <f>IFERROR(VLOOKUP(Table22[[#This Row],[Early Help Referral]],'Lookup Values'!$Y$1:$Z$3,2,FALSE),"0")</f>
        <v>0</v>
      </c>
      <c r="CS278" s="127" t="str">
        <f>IFERROR(VLOOKUP(Table22[[#This Row],[Social Worker]],'Lookup Values'!$Y$1:$Z$3,2,FALSE),"0")</f>
        <v>0</v>
      </c>
      <c r="CT278" s="127" t="str">
        <f>IFERROR(VLOOKUP(Table22[[#This Row],[Exclusion]],'Lookup Values'!$AE$1:$AF$5,2,FALSE),"0")</f>
        <v>0</v>
      </c>
      <c r="CU278" s="127" t="str">
        <f>IFERROR(VLOOKUP(Table22[[#This Row],[Attendance / Absence (&lt;90% PA / &lt;50% SA)]],'Lookup Values'!$AG$1:$AH$4,2,FALSE),"0")</f>
        <v>0</v>
      </c>
      <c r="CV278" s="127" t="str">
        <f>IFERROR(VLOOKUP(Table22[[#This Row],[Multiple School Moves (3+)]],'Lookup Values'!$AI$1:$AJ$3,2,FALSE),"0")</f>
        <v>0</v>
      </c>
      <c r="CW278" s="127" t="str">
        <f>IFERROR(VLOOKUP(Table22[[#This Row],[Pregnancy]],'Lookup Values'!$AK$1:$AL$3,2,FALSE),"0")</f>
        <v>0</v>
      </c>
      <c r="CX278" s="127" t="str">
        <f>IFERROR(VLOOKUP(Table22[[#This Row],[Young Parent]],'Lookup Values'!$AM$1:$AN$3,2,FALSE),"0")</f>
        <v>0</v>
      </c>
      <c r="CY278" s="127" t="str">
        <f>IFERROR(VLOOKUP(Table22[[#This Row],[Young Carer]],'Lookup Values'!$AO$1:$AP$3,2,FALSE),"0")</f>
        <v>0</v>
      </c>
      <c r="CZ278" s="127" t="str">
        <f>IFERROR(VLOOKUP(Table22[[#This Row],[CAMHS Involvement]],'Lookup Values'!$AQ$1:$AR$3,2,FALSE),"0")</f>
        <v>0</v>
      </c>
      <c r="DA278" s="127" t="str">
        <f>IFERROR(VLOOKUP(Table22[[#This Row],[Health Condition]],'Lookup Values'!$AS$1:$AT$3,2,FALSE),"0")</f>
        <v>0</v>
      </c>
      <c r="DB278" s="127" t="str">
        <f>IFERROR(VLOOKUP(Table22[[#This Row],[Substance Misuse ]],'Lookup Values'!$AU$1:$AV$3,2,FALSE),"0")</f>
        <v>0</v>
      </c>
      <c r="DC278" s="127" t="str">
        <f>IFERROR(VLOOKUP(Table22[[#This Row],[YOT supervision]],'Lookup Values'!$AW$1:$AX$3,2,FALSE),"0")</f>
        <v>0</v>
      </c>
      <c r="DD278" s="127" t="str">
        <f>IFERROR(VLOOKUP(Table22[[#This Row],[Previous YOT supervision]],'Lookup Values'!$AY$1:$AZ$3,2,FALSE),"0")</f>
        <v>0</v>
      </c>
      <c r="DE278" s="127" t="str">
        <f>IFERROR(VLOOKUP(Table22[[#This Row],[Custody]],'Lookup Values'!$BA$1:$BB$3,2,FALSE),"0")</f>
        <v>0</v>
      </c>
      <c r="DF278" s="127" t="str">
        <f>IFERROR(VLOOKUP(Table22[[#This Row],[KS2 Eng &amp; Maths Ability Profile HAP/MAP/LAP]],'Lookup Values'!$BC$1:$BD$4,2,FALSE),"0")</f>
        <v>0</v>
      </c>
      <c r="DG278" s="127" t="str">
        <f>IFERROR(VLOOKUP(Table22[[#This Row],[Intended Post 16 Destination]],'Lookup Values'!$BG$1:$BH$12,2,FALSE),"0")</f>
        <v>0</v>
      </c>
      <c r="DH278" s="127" t="str">
        <f>IFERROR(VLOOKUP(Table22[[#This Row],[Application submitted (Y/N or number of applications)]],'Lookup Values'!$BI$1:$BJ$3,2,FALSE),"0")</f>
        <v>0</v>
      </c>
      <c r="DI278" s="127" t="str">
        <f>IFERROR(VLOOKUP(Table22[[#This Row],[Provider Name]],'Lookup Values'!$BK$1:$BL$3,2,FALSE),"0")</f>
        <v>0</v>
      </c>
      <c r="DJ278" s="112"/>
      <c r="DK278" s="127" t="str">
        <f>IFERROR(VLOOKUP(Table22[[#This Row],[Offer received (Y/N)]],'Lookup Values'!$BM$1:$BN$3,2,FALSE),"0")</f>
        <v>0</v>
      </c>
      <c r="DL278" s="127" t="str">
        <f>IFERROR(VLOOKUP(Table22[[#This Row],[Poor Behaviour / Attitude / Motivation]],'Lookup Values'!$BO$1:$BP$4,2,FALSE),"0")</f>
        <v>0</v>
      </c>
      <c r="DM278" s="127" t="str">
        <f>IFERROR(VLOOKUP(Table22[[#This Row],[Other known risk factors (1)]],'Lookup Values'!$BQ$1:$BR$10,2,FALSE),"0")</f>
        <v>0</v>
      </c>
      <c r="DN278" s="128" t="str">
        <f>IFERROR(VLOOKUP(Table22[[#This Row],[Other known risk factors (2)]],'Lookup Values'!$BQ$1:$BR$10,2,FALSE),"0")</f>
        <v>0</v>
      </c>
      <c r="DO278" s="127">
        <f>SUM(Table35[[#This Row],[Gender Score]:[Other known risk factors (2) Score]])</f>
        <v>0</v>
      </c>
      <c r="DP278" s="131" t="str">
        <f>CONCATENATE(Table22[[#This Row],[Generated RONI]],Table22[[#This Row],[School RONI]])</f>
        <v>Very Low</v>
      </c>
      <c r="DQ278" s="106"/>
      <c r="DR278" s="106"/>
      <c r="DS278" s="106"/>
      <c r="DT278" s="106"/>
      <c r="DU278" s="106"/>
      <c r="DV278" s="106"/>
      <c r="DW278" s="106"/>
      <c r="DX278" s="106"/>
      <c r="DY278" s="106"/>
      <c r="DZ278" s="106"/>
      <c r="EA278" s="106"/>
      <c r="EB278" s="106"/>
      <c r="EC278" s="106"/>
      <c r="ED278" s="106"/>
      <c r="EE278" s="106"/>
      <c r="EF278" s="106"/>
      <c r="EG278" s="106"/>
    </row>
    <row r="279" spans="1:137" ht="13" x14ac:dyDescent="0.3">
      <c r="A279" s="118"/>
      <c r="B279" s="126"/>
      <c r="C279" s="119"/>
      <c r="D279" s="119"/>
      <c r="E279" s="119"/>
      <c r="F279" s="119"/>
      <c r="G279" s="119"/>
      <c r="H279" s="120"/>
      <c r="I279" s="101"/>
      <c r="J279" s="121"/>
      <c r="K279" s="101"/>
      <c r="L279" s="101"/>
      <c r="M279" s="121"/>
      <c r="N279" s="120"/>
      <c r="O279" s="121"/>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K279" s="122"/>
      <c r="AL279" s="122"/>
      <c r="AM279" s="122"/>
      <c r="AN279" s="122"/>
      <c r="AO279" s="122"/>
      <c r="AP279" s="122"/>
      <c r="AQ279" s="122"/>
      <c r="AR279" s="123"/>
      <c r="AS279" s="123"/>
      <c r="AT279" s="123"/>
      <c r="AU279" s="139" t="str">
        <f>VLOOKUP(Table35[[#This Row],[Risk Rating Score]],'Lookup Values'!$BS$1:$BT$34,2)</f>
        <v>Very Low</v>
      </c>
      <c r="AV279" s="101"/>
      <c r="AW279" s="139" t="str">
        <f>IFERROR(VLOOKUP(Table35[[#This Row],[RONI Match]],'Lookup Values'!$BU$2:$BV$26,2,FALSE),"")</f>
        <v/>
      </c>
      <c r="AX279" s="124"/>
      <c r="AY279" s="101"/>
      <c r="AZ279" s="123"/>
      <c r="BA279" s="119"/>
      <c r="BB279" s="119"/>
      <c r="BC279" s="119"/>
      <c r="BD279" s="119"/>
      <c r="BE279" s="119"/>
      <c r="BF279" s="119"/>
      <c r="BG279" s="119"/>
      <c r="BH279" s="119"/>
      <c r="BI279" s="122"/>
      <c r="BJ279" s="121"/>
      <c r="BK279" s="121"/>
      <c r="BL279" s="122"/>
      <c r="BM279" s="123"/>
      <c r="BN279" s="106"/>
      <c r="BO279" s="106"/>
      <c r="BP279" s="106"/>
      <c r="BQ279" s="106"/>
      <c r="BR279" s="106"/>
      <c r="BS279" s="106"/>
      <c r="BT279" s="106"/>
      <c r="BU279" s="106"/>
      <c r="BV279" s="106"/>
      <c r="BW279" s="106"/>
      <c r="BX279" s="106"/>
      <c r="BY279" s="106"/>
      <c r="BZ279" s="106"/>
      <c r="CA279" s="106"/>
      <c r="CB279" s="106"/>
      <c r="CC279" s="127" t="str">
        <f>IFERROR(VLOOKUP(Table22[[#This Row],[Gender]],'Lookup Values'!$A$1:$B$5,2,FALSE),"0")</f>
        <v>0</v>
      </c>
      <c r="CD279" s="112"/>
      <c r="CE279" s="127" t="str">
        <f>IFERROR(VLOOKUP(Table22[[#This Row],[Year Group]],'Lookup Values'!$C$1:$D$9,2,FALSE),"0")</f>
        <v>0</v>
      </c>
      <c r="CF279" s="127" t="str">
        <f>IFERROR(VLOOKUP(Table22[[#This Row],[School]],'Lookup Values'!$E$1:$E$22,2,FALSE),"0")</f>
        <v>0</v>
      </c>
      <c r="CG279" s="127" t="str">
        <f>IFERROR(VLOOKUP(Table22[[#This Row],[Attending PRU / AP]],'Lookup Values'!$G$1:$H$3,2,FALSE),"0")</f>
        <v>0</v>
      </c>
      <c r="CH279" s="127" t="str">
        <f>IFERROR(VLOOKUP(Table22[[#This Row],[EHE]],'Lookup Values'!$I$1:$J$3,2,FALSE),"0")</f>
        <v>0</v>
      </c>
      <c r="CI279" s="127" t="str">
        <f>IFERROR(VLOOKUP(Table22[[#This Row],[CME]],'Lookup Values'!$K$1:$L$3,2,FALSE),"0")</f>
        <v>0</v>
      </c>
      <c r="CJ279" s="129" t="str">
        <f>IFERROR(VLOOKUP(Table22[[#This Row],[Ethnicity]],'Ethnicity codes'!$H$1:$J$101,3,FALSE),"")</f>
        <v/>
      </c>
      <c r="CK279" s="127" t="str">
        <f>IFERROR(VLOOKUP(Table35[[#This Row],[Ethnicity2]],'Lookup Values'!$M$1:$N$23,2,FALSE),"0")</f>
        <v>0</v>
      </c>
      <c r="CL279" s="127" t="str">
        <f>IFERROR(VLOOKUP(Table35[[#This Row],[Ethnicity2]],'Lookup Values'!$O$1:$P$3,2,FALSE),"0")</f>
        <v>0</v>
      </c>
      <c r="CM279" s="127" t="str">
        <f>IFERROR(VLOOKUP(Table22[[#This Row],[EAL]],'Lookup Values'!$Q$1:$R$3,2,FALSE),"0")</f>
        <v>0</v>
      </c>
      <c r="CN279" s="127" t="str">
        <f>IFERROR(VLOOKUP(Table22[[#This Row],[SEND]],'Lookup Values'!$S$1:$T$6,2,FALSE),"0")</f>
        <v>0</v>
      </c>
      <c r="CO279" s="127" t="str">
        <f>IFERROR(VLOOKUP(Table22[[#This Row],[Pupil Premium]],'Lookup Values'!$U$1:$V$3,2,FALSE),"0")</f>
        <v>0</v>
      </c>
      <c r="CP279" s="127" t="str">
        <f>IFERROR(VLOOKUP(Table22[[#This Row],[LAC / Care Leaver]],'Lookup Values'!$W$1:$X$3,2,FALSE),"0")</f>
        <v>0</v>
      </c>
      <c r="CQ279" s="127" t="str">
        <f>IFERROR(VLOOKUP(Table22[[#This Row],[CP / CIN]],'Lookup Values'!$Y$1:$Z$3,2,FALSE),"0")</f>
        <v>0</v>
      </c>
      <c r="CR279" s="127" t="str">
        <f>IFERROR(VLOOKUP(Table22[[#This Row],[Early Help Referral]],'Lookup Values'!$Y$1:$Z$3,2,FALSE),"0")</f>
        <v>0</v>
      </c>
      <c r="CS279" s="127" t="str">
        <f>IFERROR(VLOOKUP(Table22[[#This Row],[Social Worker]],'Lookup Values'!$Y$1:$Z$3,2,FALSE),"0")</f>
        <v>0</v>
      </c>
      <c r="CT279" s="127" t="str">
        <f>IFERROR(VLOOKUP(Table22[[#This Row],[Exclusion]],'Lookup Values'!$AE$1:$AF$5,2,FALSE),"0")</f>
        <v>0</v>
      </c>
      <c r="CU279" s="127" t="str">
        <f>IFERROR(VLOOKUP(Table22[[#This Row],[Attendance / Absence (&lt;90% PA / &lt;50% SA)]],'Lookup Values'!$AG$1:$AH$4,2,FALSE),"0")</f>
        <v>0</v>
      </c>
      <c r="CV279" s="127" t="str">
        <f>IFERROR(VLOOKUP(Table22[[#This Row],[Multiple School Moves (3+)]],'Lookup Values'!$AI$1:$AJ$3,2,FALSE),"0")</f>
        <v>0</v>
      </c>
      <c r="CW279" s="127" t="str">
        <f>IFERROR(VLOOKUP(Table22[[#This Row],[Pregnancy]],'Lookup Values'!$AK$1:$AL$3,2,FALSE),"0")</f>
        <v>0</v>
      </c>
      <c r="CX279" s="127" t="str">
        <f>IFERROR(VLOOKUP(Table22[[#This Row],[Young Parent]],'Lookup Values'!$AM$1:$AN$3,2,FALSE),"0")</f>
        <v>0</v>
      </c>
      <c r="CY279" s="127" t="str">
        <f>IFERROR(VLOOKUP(Table22[[#This Row],[Young Carer]],'Lookup Values'!$AO$1:$AP$3,2,FALSE),"0")</f>
        <v>0</v>
      </c>
      <c r="CZ279" s="127" t="str">
        <f>IFERROR(VLOOKUP(Table22[[#This Row],[CAMHS Involvement]],'Lookup Values'!$AQ$1:$AR$3,2,FALSE),"0")</f>
        <v>0</v>
      </c>
      <c r="DA279" s="127" t="str">
        <f>IFERROR(VLOOKUP(Table22[[#This Row],[Health Condition]],'Lookup Values'!$AS$1:$AT$3,2,FALSE),"0")</f>
        <v>0</v>
      </c>
      <c r="DB279" s="127" t="str">
        <f>IFERROR(VLOOKUP(Table22[[#This Row],[Substance Misuse ]],'Lookup Values'!$AU$1:$AV$3,2,FALSE),"0")</f>
        <v>0</v>
      </c>
      <c r="DC279" s="127" t="str">
        <f>IFERROR(VLOOKUP(Table22[[#This Row],[YOT supervision]],'Lookup Values'!$AW$1:$AX$3,2,FALSE),"0")</f>
        <v>0</v>
      </c>
      <c r="DD279" s="127" t="str">
        <f>IFERROR(VLOOKUP(Table22[[#This Row],[Previous YOT supervision]],'Lookup Values'!$AY$1:$AZ$3,2,FALSE),"0")</f>
        <v>0</v>
      </c>
      <c r="DE279" s="127" t="str">
        <f>IFERROR(VLOOKUP(Table22[[#This Row],[Custody]],'Lookup Values'!$BA$1:$BB$3,2,FALSE),"0")</f>
        <v>0</v>
      </c>
      <c r="DF279" s="127" t="str">
        <f>IFERROR(VLOOKUP(Table22[[#This Row],[KS2 Eng &amp; Maths Ability Profile HAP/MAP/LAP]],'Lookup Values'!$BC$1:$BD$4,2,FALSE),"0")</f>
        <v>0</v>
      </c>
      <c r="DG279" s="127" t="str">
        <f>IFERROR(VLOOKUP(Table22[[#This Row],[Intended Post 16 Destination]],'Lookup Values'!$BG$1:$BH$12,2,FALSE),"0")</f>
        <v>0</v>
      </c>
      <c r="DH279" s="127" t="str">
        <f>IFERROR(VLOOKUP(Table22[[#This Row],[Application submitted (Y/N or number of applications)]],'Lookup Values'!$BI$1:$BJ$3,2,FALSE),"0")</f>
        <v>0</v>
      </c>
      <c r="DI279" s="127" t="str">
        <f>IFERROR(VLOOKUP(Table22[[#This Row],[Provider Name]],'Lookup Values'!$BK$1:$BL$3,2,FALSE),"0")</f>
        <v>0</v>
      </c>
      <c r="DJ279" s="112"/>
      <c r="DK279" s="127" t="str">
        <f>IFERROR(VLOOKUP(Table22[[#This Row],[Offer received (Y/N)]],'Lookup Values'!$BM$1:$BN$3,2,FALSE),"0")</f>
        <v>0</v>
      </c>
      <c r="DL279" s="127" t="str">
        <f>IFERROR(VLOOKUP(Table22[[#This Row],[Poor Behaviour / Attitude / Motivation]],'Lookup Values'!$BO$1:$BP$4,2,FALSE),"0")</f>
        <v>0</v>
      </c>
      <c r="DM279" s="127" t="str">
        <f>IFERROR(VLOOKUP(Table22[[#This Row],[Other known risk factors (1)]],'Lookup Values'!$BQ$1:$BR$10,2,FALSE),"0")</f>
        <v>0</v>
      </c>
      <c r="DN279" s="128" t="str">
        <f>IFERROR(VLOOKUP(Table22[[#This Row],[Other known risk factors (2)]],'Lookup Values'!$BQ$1:$BR$10,2,FALSE),"0")</f>
        <v>0</v>
      </c>
      <c r="DO279" s="127">
        <f>SUM(Table35[[#This Row],[Gender Score]:[Other known risk factors (2) Score]])</f>
        <v>0</v>
      </c>
      <c r="DP279" s="131" t="str">
        <f>CONCATENATE(Table22[[#This Row],[Generated RONI]],Table22[[#This Row],[School RONI]])</f>
        <v>Very Low</v>
      </c>
      <c r="DQ279" s="106"/>
      <c r="DR279" s="106"/>
      <c r="DS279" s="106"/>
      <c r="DT279" s="106"/>
      <c r="DU279" s="106"/>
      <c r="DV279" s="106"/>
      <c r="DW279" s="106"/>
      <c r="DX279" s="106"/>
      <c r="DY279" s="106"/>
      <c r="DZ279" s="106"/>
      <c r="EA279" s="106"/>
      <c r="EB279" s="106"/>
      <c r="EC279" s="106"/>
      <c r="ED279" s="106"/>
      <c r="EE279" s="106"/>
      <c r="EF279" s="106"/>
      <c r="EG279" s="106"/>
    </row>
    <row r="280" spans="1:137" ht="13" x14ac:dyDescent="0.3">
      <c r="A280" s="118"/>
      <c r="B280" s="126"/>
      <c r="C280" s="119"/>
      <c r="D280" s="119"/>
      <c r="E280" s="119"/>
      <c r="F280" s="119"/>
      <c r="G280" s="119"/>
      <c r="H280" s="120"/>
      <c r="I280" s="101"/>
      <c r="J280" s="121"/>
      <c r="K280" s="101"/>
      <c r="L280" s="101"/>
      <c r="M280" s="121"/>
      <c r="N280" s="120"/>
      <c r="O280" s="121"/>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3"/>
      <c r="AS280" s="123"/>
      <c r="AT280" s="123"/>
      <c r="AU280" s="139" t="str">
        <f>VLOOKUP(Table35[[#This Row],[Risk Rating Score]],'Lookup Values'!$BS$1:$BT$34,2)</f>
        <v>Very Low</v>
      </c>
      <c r="AV280" s="101"/>
      <c r="AW280" s="139" t="str">
        <f>IFERROR(VLOOKUP(Table35[[#This Row],[RONI Match]],'Lookup Values'!$BU$2:$BV$26,2,FALSE),"")</f>
        <v/>
      </c>
      <c r="AX280" s="124"/>
      <c r="AY280" s="101"/>
      <c r="AZ280" s="123"/>
      <c r="BA280" s="119"/>
      <c r="BB280" s="119"/>
      <c r="BC280" s="119"/>
      <c r="BD280" s="119"/>
      <c r="BE280" s="119"/>
      <c r="BF280" s="119"/>
      <c r="BG280" s="119"/>
      <c r="BH280" s="119"/>
      <c r="BI280" s="122"/>
      <c r="BJ280" s="121"/>
      <c r="BK280" s="121"/>
      <c r="BL280" s="122"/>
      <c r="BM280" s="123"/>
      <c r="BN280" s="106"/>
      <c r="BO280" s="106"/>
      <c r="BP280" s="106"/>
      <c r="BQ280" s="106"/>
      <c r="BR280" s="106"/>
      <c r="BS280" s="106"/>
      <c r="BT280" s="106"/>
      <c r="BU280" s="106"/>
      <c r="BV280" s="106"/>
      <c r="BW280" s="106"/>
      <c r="BX280" s="106"/>
      <c r="BY280" s="106"/>
      <c r="BZ280" s="106"/>
      <c r="CA280" s="106"/>
      <c r="CB280" s="106"/>
      <c r="CC280" s="127" t="str">
        <f>IFERROR(VLOOKUP(Table22[[#This Row],[Gender]],'Lookup Values'!$A$1:$B$5,2,FALSE),"0")</f>
        <v>0</v>
      </c>
      <c r="CD280" s="112"/>
      <c r="CE280" s="127" t="str">
        <f>IFERROR(VLOOKUP(Table22[[#This Row],[Year Group]],'Lookup Values'!$C$1:$D$9,2,FALSE),"0")</f>
        <v>0</v>
      </c>
      <c r="CF280" s="127" t="str">
        <f>IFERROR(VLOOKUP(Table22[[#This Row],[School]],'Lookup Values'!$E$1:$E$22,2,FALSE),"0")</f>
        <v>0</v>
      </c>
      <c r="CG280" s="127" t="str">
        <f>IFERROR(VLOOKUP(Table22[[#This Row],[Attending PRU / AP]],'Lookup Values'!$G$1:$H$3,2,FALSE),"0")</f>
        <v>0</v>
      </c>
      <c r="CH280" s="127" t="str">
        <f>IFERROR(VLOOKUP(Table22[[#This Row],[EHE]],'Lookup Values'!$I$1:$J$3,2,FALSE),"0")</f>
        <v>0</v>
      </c>
      <c r="CI280" s="127" t="str">
        <f>IFERROR(VLOOKUP(Table22[[#This Row],[CME]],'Lookup Values'!$K$1:$L$3,2,FALSE),"0")</f>
        <v>0</v>
      </c>
      <c r="CJ280" s="129" t="str">
        <f>IFERROR(VLOOKUP(Table22[[#This Row],[Ethnicity]],'Ethnicity codes'!$H$1:$J$101,3,FALSE),"")</f>
        <v/>
      </c>
      <c r="CK280" s="127" t="str">
        <f>IFERROR(VLOOKUP(Table35[[#This Row],[Ethnicity2]],'Lookup Values'!$M$1:$N$23,2,FALSE),"0")</f>
        <v>0</v>
      </c>
      <c r="CL280" s="127" t="str">
        <f>IFERROR(VLOOKUP(Table35[[#This Row],[Ethnicity2]],'Lookup Values'!$O$1:$P$3,2,FALSE),"0")</f>
        <v>0</v>
      </c>
      <c r="CM280" s="127" t="str">
        <f>IFERROR(VLOOKUP(Table22[[#This Row],[EAL]],'Lookup Values'!$Q$1:$R$3,2,FALSE),"0")</f>
        <v>0</v>
      </c>
      <c r="CN280" s="127" t="str">
        <f>IFERROR(VLOOKUP(Table22[[#This Row],[SEND]],'Lookup Values'!$S$1:$T$6,2,FALSE),"0")</f>
        <v>0</v>
      </c>
      <c r="CO280" s="127" t="str">
        <f>IFERROR(VLOOKUP(Table22[[#This Row],[Pupil Premium]],'Lookup Values'!$U$1:$V$3,2,FALSE),"0")</f>
        <v>0</v>
      </c>
      <c r="CP280" s="127" t="str">
        <f>IFERROR(VLOOKUP(Table22[[#This Row],[LAC / Care Leaver]],'Lookup Values'!$W$1:$X$3,2,FALSE),"0")</f>
        <v>0</v>
      </c>
      <c r="CQ280" s="127" t="str">
        <f>IFERROR(VLOOKUP(Table22[[#This Row],[CP / CIN]],'Lookup Values'!$Y$1:$Z$3,2,FALSE),"0")</f>
        <v>0</v>
      </c>
      <c r="CR280" s="127" t="str">
        <f>IFERROR(VLOOKUP(Table22[[#This Row],[Early Help Referral]],'Lookup Values'!$Y$1:$Z$3,2,FALSE),"0")</f>
        <v>0</v>
      </c>
      <c r="CS280" s="127" t="str">
        <f>IFERROR(VLOOKUP(Table22[[#This Row],[Social Worker]],'Lookup Values'!$Y$1:$Z$3,2,FALSE),"0")</f>
        <v>0</v>
      </c>
      <c r="CT280" s="127" t="str">
        <f>IFERROR(VLOOKUP(Table22[[#This Row],[Exclusion]],'Lookup Values'!$AE$1:$AF$5,2,FALSE),"0")</f>
        <v>0</v>
      </c>
      <c r="CU280" s="127" t="str">
        <f>IFERROR(VLOOKUP(Table22[[#This Row],[Attendance / Absence (&lt;90% PA / &lt;50% SA)]],'Lookup Values'!$AG$1:$AH$4,2,FALSE),"0")</f>
        <v>0</v>
      </c>
      <c r="CV280" s="127" t="str">
        <f>IFERROR(VLOOKUP(Table22[[#This Row],[Multiple School Moves (3+)]],'Lookup Values'!$AI$1:$AJ$3,2,FALSE),"0")</f>
        <v>0</v>
      </c>
      <c r="CW280" s="127" t="str">
        <f>IFERROR(VLOOKUP(Table22[[#This Row],[Pregnancy]],'Lookup Values'!$AK$1:$AL$3,2,FALSE),"0")</f>
        <v>0</v>
      </c>
      <c r="CX280" s="127" t="str">
        <f>IFERROR(VLOOKUP(Table22[[#This Row],[Young Parent]],'Lookup Values'!$AM$1:$AN$3,2,FALSE),"0")</f>
        <v>0</v>
      </c>
      <c r="CY280" s="127" t="str">
        <f>IFERROR(VLOOKUP(Table22[[#This Row],[Young Carer]],'Lookup Values'!$AO$1:$AP$3,2,FALSE),"0")</f>
        <v>0</v>
      </c>
      <c r="CZ280" s="127" t="str">
        <f>IFERROR(VLOOKUP(Table22[[#This Row],[CAMHS Involvement]],'Lookup Values'!$AQ$1:$AR$3,2,FALSE),"0")</f>
        <v>0</v>
      </c>
      <c r="DA280" s="127" t="str">
        <f>IFERROR(VLOOKUP(Table22[[#This Row],[Health Condition]],'Lookup Values'!$AS$1:$AT$3,2,FALSE),"0")</f>
        <v>0</v>
      </c>
      <c r="DB280" s="127" t="str">
        <f>IFERROR(VLOOKUP(Table22[[#This Row],[Substance Misuse ]],'Lookup Values'!$AU$1:$AV$3,2,FALSE),"0")</f>
        <v>0</v>
      </c>
      <c r="DC280" s="127" t="str">
        <f>IFERROR(VLOOKUP(Table22[[#This Row],[YOT supervision]],'Lookup Values'!$AW$1:$AX$3,2,FALSE),"0")</f>
        <v>0</v>
      </c>
      <c r="DD280" s="127" t="str">
        <f>IFERROR(VLOOKUP(Table22[[#This Row],[Previous YOT supervision]],'Lookup Values'!$AY$1:$AZ$3,2,FALSE),"0")</f>
        <v>0</v>
      </c>
      <c r="DE280" s="127" t="str">
        <f>IFERROR(VLOOKUP(Table22[[#This Row],[Custody]],'Lookup Values'!$BA$1:$BB$3,2,FALSE),"0")</f>
        <v>0</v>
      </c>
      <c r="DF280" s="127" t="str">
        <f>IFERROR(VLOOKUP(Table22[[#This Row],[KS2 Eng &amp; Maths Ability Profile HAP/MAP/LAP]],'Lookup Values'!$BC$1:$BD$4,2,FALSE),"0")</f>
        <v>0</v>
      </c>
      <c r="DG280" s="127" t="str">
        <f>IFERROR(VLOOKUP(Table22[[#This Row],[Intended Post 16 Destination]],'Lookup Values'!$BG$1:$BH$12,2,FALSE),"0")</f>
        <v>0</v>
      </c>
      <c r="DH280" s="127" t="str">
        <f>IFERROR(VLOOKUP(Table22[[#This Row],[Application submitted (Y/N or number of applications)]],'Lookup Values'!$BI$1:$BJ$3,2,FALSE),"0")</f>
        <v>0</v>
      </c>
      <c r="DI280" s="127" t="str">
        <f>IFERROR(VLOOKUP(Table22[[#This Row],[Provider Name]],'Lookup Values'!$BK$1:$BL$3,2,FALSE),"0")</f>
        <v>0</v>
      </c>
      <c r="DJ280" s="112"/>
      <c r="DK280" s="127" t="str">
        <f>IFERROR(VLOOKUP(Table22[[#This Row],[Offer received (Y/N)]],'Lookup Values'!$BM$1:$BN$3,2,FALSE),"0")</f>
        <v>0</v>
      </c>
      <c r="DL280" s="127" t="str">
        <f>IFERROR(VLOOKUP(Table22[[#This Row],[Poor Behaviour / Attitude / Motivation]],'Lookup Values'!$BO$1:$BP$4,2,FALSE),"0")</f>
        <v>0</v>
      </c>
      <c r="DM280" s="127" t="str">
        <f>IFERROR(VLOOKUP(Table22[[#This Row],[Other known risk factors (1)]],'Lookup Values'!$BQ$1:$BR$10,2,FALSE),"0")</f>
        <v>0</v>
      </c>
      <c r="DN280" s="128" t="str">
        <f>IFERROR(VLOOKUP(Table22[[#This Row],[Other known risk factors (2)]],'Lookup Values'!$BQ$1:$BR$10,2,FALSE),"0")</f>
        <v>0</v>
      </c>
      <c r="DO280" s="127">
        <f>SUM(Table35[[#This Row],[Gender Score]:[Other known risk factors (2) Score]])</f>
        <v>0</v>
      </c>
      <c r="DP280" s="131" t="str">
        <f>CONCATENATE(Table22[[#This Row],[Generated RONI]],Table22[[#This Row],[School RONI]])</f>
        <v>Very Low</v>
      </c>
      <c r="DQ280" s="106"/>
      <c r="DR280" s="106"/>
      <c r="DS280" s="106"/>
      <c r="DT280" s="106"/>
      <c r="DU280" s="106"/>
      <c r="DV280" s="106"/>
      <c r="DW280" s="106"/>
      <c r="DX280" s="106"/>
      <c r="DY280" s="106"/>
      <c r="DZ280" s="106"/>
      <c r="EA280" s="106"/>
      <c r="EB280" s="106"/>
      <c r="EC280" s="106"/>
      <c r="ED280" s="106"/>
      <c r="EE280" s="106"/>
      <c r="EF280" s="106"/>
      <c r="EG280" s="106"/>
    </row>
    <row r="281" spans="1:137" ht="13" x14ac:dyDescent="0.3">
      <c r="A281" s="118"/>
      <c r="B281" s="126"/>
      <c r="C281" s="119"/>
      <c r="D281" s="119"/>
      <c r="E281" s="119"/>
      <c r="F281" s="119"/>
      <c r="G281" s="119"/>
      <c r="H281" s="120"/>
      <c r="I281" s="101"/>
      <c r="J281" s="121"/>
      <c r="K281" s="101"/>
      <c r="L281" s="101"/>
      <c r="M281" s="121"/>
      <c r="N281" s="120"/>
      <c r="O281" s="121"/>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c r="AR281" s="123"/>
      <c r="AS281" s="123"/>
      <c r="AT281" s="123"/>
      <c r="AU281" s="139" t="str">
        <f>VLOOKUP(Table35[[#This Row],[Risk Rating Score]],'Lookup Values'!$BS$1:$BT$34,2)</f>
        <v>Very Low</v>
      </c>
      <c r="AV281" s="101"/>
      <c r="AW281" s="139" t="str">
        <f>IFERROR(VLOOKUP(Table35[[#This Row],[RONI Match]],'Lookup Values'!$BU$2:$BV$26,2,FALSE),"")</f>
        <v/>
      </c>
      <c r="AX281" s="124"/>
      <c r="AY281" s="101"/>
      <c r="AZ281" s="123"/>
      <c r="BA281" s="119"/>
      <c r="BB281" s="119"/>
      <c r="BC281" s="119"/>
      <c r="BD281" s="119"/>
      <c r="BE281" s="119"/>
      <c r="BF281" s="119"/>
      <c r="BG281" s="119"/>
      <c r="BH281" s="119"/>
      <c r="BI281" s="122"/>
      <c r="BJ281" s="121"/>
      <c r="BK281" s="121"/>
      <c r="BL281" s="122"/>
      <c r="BM281" s="123"/>
      <c r="BN281" s="106"/>
      <c r="BO281" s="106"/>
      <c r="BP281" s="106"/>
      <c r="BQ281" s="106"/>
      <c r="BR281" s="106"/>
      <c r="BS281" s="106"/>
      <c r="BT281" s="106"/>
      <c r="BU281" s="106"/>
      <c r="BV281" s="106"/>
      <c r="BW281" s="106"/>
      <c r="BX281" s="106"/>
      <c r="BY281" s="106"/>
      <c r="BZ281" s="106"/>
      <c r="CA281" s="106"/>
      <c r="CB281" s="106"/>
      <c r="CC281" s="127" t="str">
        <f>IFERROR(VLOOKUP(Table22[[#This Row],[Gender]],'Lookup Values'!$A$1:$B$5,2,FALSE),"0")</f>
        <v>0</v>
      </c>
      <c r="CD281" s="112"/>
      <c r="CE281" s="127" t="str">
        <f>IFERROR(VLOOKUP(Table22[[#This Row],[Year Group]],'Lookup Values'!$C$1:$D$9,2,FALSE),"0")</f>
        <v>0</v>
      </c>
      <c r="CF281" s="127" t="str">
        <f>IFERROR(VLOOKUP(Table22[[#This Row],[School]],'Lookup Values'!$E$1:$E$22,2,FALSE),"0")</f>
        <v>0</v>
      </c>
      <c r="CG281" s="127" t="str">
        <f>IFERROR(VLOOKUP(Table22[[#This Row],[Attending PRU / AP]],'Lookup Values'!$G$1:$H$3,2,FALSE),"0")</f>
        <v>0</v>
      </c>
      <c r="CH281" s="127" t="str">
        <f>IFERROR(VLOOKUP(Table22[[#This Row],[EHE]],'Lookup Values'!$I$1:$J$3,2,FALSE),"0")</f>
        <v>0</v>
      </c>
      <c r="CI281" s="127" t="str">
        <f>IFERROR(VLOOKUP(Table22[[#This Row],[CME]],'Lookup Values'!$K$1:$L$3,2,FALSE),"0")</f>
        <v>0</v>
      </c>
      <c r="CJ281" s="129" t="str">
        <f>IFERROR(VLOOKUP(Table22[[#This Row],[Ethnicity]],'Ethnicity codes'!$H$1:$J$101,3,FALSE),"")</f>
        <v/>
      </c>
      <c r="CK281" s="127" t="str">
        <f>IFERROR(VLOOKUP(Table35[[#This Row],[Ethnicity2]],'Lookup Values'!$M$1:$N$23,2,FALSE),"0")</f>
        <v>0</v>
      </c>
      <c r="CL281" s="127" t="str">
        <f>IFERROR(VLOOKUP(Table35[[#This Row],[Ethnicity2]],'Lookup Values'!$O$1:$P$3,2,FALSE),"0")</f>
        <v>0</v>
      </c>
      <c r="CM281" s="127" t="str">
        <f>IFERROR(VLOOKUP(Table22[[#This Row],[EAL]],'Lookup Values'!$Q$1:$R$3,2,FALSE),"0")</f>
        <v>0</v>
      </c>
      <c r="CN281" s="127" t="str">
        <f>IFERROR(VLOOKUP(Table22[[#This Row],[SEND]],'Lookup Values'!$S$1:$T$6,2,FALSE),"0")</f>
        <v>0</v>
      </c>
      <c r="CO281" s="127" t="str">
        <f>IFERROR(VLOOKUP(Table22[[#This Row],[Pupil Premium]],'Lookup Values'!$U$1:$V$3,2,FALSE),"0")</f>
        <v>0</v>
      </c>
      <c r="CP281" s="127" t="str">
        <f>IFERROR(VLOOKUP(Table22[[#This Row],[LAC / Care Leaver]],'Lookup Values'!$W$1:$X$3,2,FALSE),"0")</f>
        <v>0</v>
      </c>
      <c r="CQ281" s="127" t="str">
        <f>IFERROR(VLOOKUP(Table22[[#This Row],[CP / CIN]],'Lookup Values'!$Y$1:$Z$3,2,FALSE),"0")</f>
        <v>0</v>
      </c>
      <c r="CR281" s="127" t="str">
        <f>IFERROR(VLOOKUP(Table22[[#This Row],[Early Help Referral]],'Lookup Values'!$Y$1:$Z$3,2,FALSE),"0")</f>
        <v>0</v>
      </c>
      <c r="CS281" s="127" t="str">
        <f>IFERROR(VLOOKUP(Table22[[#This Row],[Social Worker]],'Lookup Values'!$Y$1:$Z$3,2,FALSE),"0")</f>
        <v>0</v>
      </c>
      <c r="CT281" s="127" t="str">
        <f>IFERROR(VLOOKUP(Table22[[#This Row],[Exclusion]],'Lookup Values'!$AE$1:$AF$5,2,FALSE),"0")</f>
        <v>0</v>
      </c>
      <c r="CU281" s="127" t="str">
        <f>IFERROR(VLOOKUP(Table22[[#This Row],[Attendance / Absence (&lt;90% PA / &lt;50% SA)]],'Lookup Values'!$AG$1:$AH$4,2,FALSE),"0")</f>
        <v>0</v>
      </c>
      <c r="CV281" s="127" t="str">
        <f>IFERROR(VLOOKUP(Table22[[#This Row],[Multiple School Moves (3+)]],'Lookup Values'!$AI$1:$AJ$3,2,FALSE),"0")</f>
        <v>0</v>
      </c>
      <c r="CW281" s="127" t="str">
        <f>IFERROR(VLOOKUP(Table22[[#This Row],[Pregnancy]],'Lookup Values'!$AK$1:$AL$3,2,FALSE),"0")</f>
        <v>0</v>
      </c>
      <c r="CX281" s="127" t="str">
        <f>IFERROR(VLOOKUP(Table22[[#This Row],[Young Parent]],'Lookup Values'!$AM$1:$AN$3,2,FALSE),"0")</f>
        <v>0</v>
      </c>
      <c r="CY281" s="127" t="str">
        <f>IFERROR(VLOOKUP(Table22[[#This Row],[Young Carer]],'Lookup Values'!$AO$1:$AP$3,2,FALSE),"0")</f>
        <v>0</v>
      </c>
      <c r="CZ281" s="127" t="str">
        <f>IFERROR(VLOOKUP(Table22[[#This Row],[CAMHS Involvement]],'Lookup Values'!$AQ$1:$AR$3,2,FALSE),"0")</f>
        <v>0</v>
      </c>
      <c r="DA281" s="127" t="str">
        <f>IFERROR(VLOOKUP(Table22[[#This Row],[Health Condition]],'Lookup Values'!$AS$1:$AT$3,2,FALSE),"0")</f>
        <v>0</v>
      </c>
      <c r="DB281" s="127" t="str">
        <f>IFERROR(VLOOKUP(Table22[[#This Row],[Substance Misuse ]],'Lookup Values'!$AU$1:$AV$3,2,FALSE),"0")</f>
        <v>0</v>
      </c>
      <c r="DC281" s="127" t="str">
        <f>IFERROR(VLOOKUP(Table22[[#This Row],[YOT supervision]],'Lookup Values'!$AW$1:$AX$3,2,FALSE),"0")</f>
        <v>0</v>
      </c>
      <c r="DD281" s="127" t="str">
        <f>IFERROR(VLOOKUP(Table22[[#This Row],[Previous YOT supervision]],'Lookup Values'!$AY$1:$AZ$3,2,FALSE),"0")</f>
        <v>0</v>
      </c>
      <c r="DE281" s="127" t="str">
        <f>IFERROR(VLOOKUP(Table22[[#This Row],[Custody]],'Lookup Values'!$BA$1:$BB$3,2,FALSE),"0")</f>
        <v>0</v>
      </c>
      <c r="DF281" s="127" t="str">
        <f>IFERROR(VLOOKUP(Table22[[#This Row],[KS2 Eng &amp; Maths Ability Profile HAP/MAP/LAP]],'Lookup Values'!$BC$1:$BD$4,2,FALSE),"0")</f>
        <v>0</v>
      </c>
      <c r="DG281" s="127" t="str">
        <f>IFERROR(VLOOKUP(Table22[[#This Row],[Intended Post 16 Destination]],'Lookup Values'!$BG$1:$BH$12,2,FALSE),"0")</f>
        <v>0</v>
      </c>
      <c r="DH281" s="127" t="str">
        <f>IFERROR(VLOOKUP(Table22[[#This Row],[Application submitted (Y/N or number of applications)]],'Lookup Values'!$BI$1:$BJ$3,2,FALSE),"0")</f>
        <v>0</v>
      </c>
      <c r="DI281" s="127" t="str">
        <f>IFERROR(VLOOKUP(Table22[[#This Row],[Provider Name]],'Lookup Values'!$BK$1:$BL$3,2,FALSE),"0")</f>
        <v>0</v>
      </c>
      <c r="DJ281" s="112"/>
      <c r="DK281" s="127" t="str">
        <f>IFERROR(VLOOKUP(Table22[[#This Row],[Offer received (Y/N)]],'Lookup Values'!$BM$1:$BN$3,2,FALSE),"0")</f>
        <v>0</v>
      </c>
      <c r="DL281" s="127" t="str">
        <f>IFERROR(VLOOKUP(Table22[[#This Row],[Poor Behaviour / Attitude / Motivation]],'Lookup Values'!$BO$1:$BP$4,2,FALSE),"0")</f>
        <v>0</v>
      </c>
      <c r="DM281" s="127" t="str">
        <f>IFERROR(VLOOKUP(Table22[[#This Row],[Other known risk factors (1)]],'Lookup Values'!$BQ$1:$BR$10,2,FALSE),"0")</f>
        <v>0</v>
      </c>
      <c r="DN281" s="128" t="str">
        <f>IFERROR(VLOOKUP(Table22[[#This Row],[Other known risk factors (2)]],'Lookup Values'!$BQ$1:$BR$10,2,FALSE),"0")</f>
        <v>0</v>
      </c>
      <c r="DO281" s="127">
        <f>SUM(Table35[[#This Row],[Gender Score]:[Other known risk factors (2) Score]])</f>
        <v>0</v>
      </c>
      <c r="DP281" s="131" t="str">
        <f>CONCATENATE(Table22[[#This Row],[Generated RONI]],Table22[[#This Row],[School RONI]])</f>
        <v>Very Low</v>
      </c>
      <c r="DQ281" s="106"/>
      <c r="DR281" s="106"/>
      <c r="DS281" s="106"/>
      <c r="DT281" s="106"/>
      <c r="DU281" s="106"/>
      <c r="DV281" s="106"/>
      <c r="DW281" s="106"/>
      <c r="DX281" s="106"/>
      <c r="DY281" s="106"/>
      <c r="DZ281" s="106"/>
      <c r="EA281" s="106"/>
      <c r="EB281" s="106"/>
      <c r="EC281" s="106"/>
      <c r="ED281" s="106"/>
      <c r="EE281" s="106"/>
      <c r="EF281" s="106"/>
      <c r="EG281" s="106"/>
    </row>
    <row r="282" spans="1:137" ht="13" x14ac:dyDescent="0.3">
      <c r="A282" s="118"/>
      <c r="B282" s="126"/>
      <c r="C282" s="119"/>
      <c r="D282" s="119"/>
      <c r="E282" s="119"/>
      <c r="F282" s="119"/>
      <c r="G282" s="119"/>
      <c r="H282" s="120"/>
      <c r="I282" s="101"/>
      <c r="J282" s="121"/>
      <c r="K282" s="101"/>
      <c r="L282" s="101"/>
      <c r="M282" s="121"/>
      <c r="N282" s="120"/>
      <c r="O282" s="121"/>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3"/>
      <c r="AS282" s="123"/>
      <c r="AT282" s="123"/>
      <c r="AU282" s="139" t="str">
        <f>VLOOKUP(Table35[[#This Row],[Risk Rating Score]],'Lookup Values'!$BS$1:$BT$34,2)</f>
        <v>Very Low</v>
      </c>
      <c r="AV282" s="101"/>
      <c r="AW282" s="139" t="str">
        <f>IFERROR(VLOOKUP(Table35[[#This Row],[RONI Match]],'Lookup Values'!$BU$2:$BV$26,2,FALSE),"")</f>
        <v/>
      </c>
      <c r="AX282" s="124"/>
      <c r="AY282" s="101"/>
      <c r="AZ282" s="123"/>
      <c r="BA282" s="119"/>
      <c r="BB282" s="119"/>
      <c r="BC282" s="119"/>
      <c r="BD282" s="119"/>
      <c r="BE282" s="119"/>
      <c r="BF282" s="119"/>
      <c r="BG282" s="119"/>
      <c r="BH282" s="119"/>
      <c r="BI282" s="122"/>
      <c r="BJ282" s="121"/>
      <c r="BK282" s="121"/>
      <c r="BL282" s="122"/>
      <c r="BM282" s="123"/>
      <c r="BN282" s="106"/>
      <c r="BO282" s="106"/>
      <c r="BP282" s="106"/>
      <c r="BQ282" s="106"/>
      <c r="BR282" s="106"/>
      <c r="BS282" s="106"/>
      <c r="BT282" s="106"/>
      <c r="BU282" s="106"/>
      <c r="BV282" s="106"/>
      <c r="BW282" s="106"/>
      <c r="BX282" s="106"/>
      <c r="BY282" s="106"/>
      <c r="BZ282" s="106"/>
      <c r="CA282" s="106"/>
      <c r="CB282" s="106"/>
      <c r="CC282" s="127" t="str">
        <f>IFERROR(VLOOKUP(Table22[[#This Row],[Gender]],'Lookup Values'!$A$1:$B$5,2,FALSE),"0")</f>
        <v>0</v>
      </c>
      <c r="CD282" s="112"/>
      <c r="CE282" s="127" t="str">
        <f>IFERROR(VLOOKUP(Table22[[#This Row],[Year Group]],'Lookup Values'!$C$1:$D$9,2,FALSE),"0")</f>
        <v>0</v>
      </c>
      <c r="CF282" s="127" t="str">
        <f>IFERROR(VLOOKUP(Table22[[#This Row],[School]],'Lookup Values'!$E$1:$E$22,2,FALSE),"0")</f>
        <v>0</v>
      </c>
      <c r="CG282" s="127" t="str">
        <f>IFERROR(VLOOKUP(Table22[[#This Row],[Attending PRU / AP]],'Lookup Values'!$G$1:$H$3,2,FALSE),"0")</f>
        <v>0</v>
      </c>
      <c r="CH282" s="127" t="str">
        <f>IFERROR(VLOOKUP(Table22[[#This Row],[EHE]],'Lookup Values'!$I$1:$J$3,2,FALSE),"0")</f>
        <v>0</v>
      </c>
      <c r="CI282" s="127" t="str">
        <f>IFERROR(VLOOKUP(Table22[[#This Row],[CME]],'Lookup Values'!$K$1:$L$3,2,FALSE),"0")</f>
        <v>0</v>
      </c>
      <c r="CJ282" s="129" t="str">
        <f>IFERROR(VLOOKUP(Table22[[#This Row],[Ethnicity]],'Ethnicity codes'!$H$1:$J$101,3,FALSE),"")</f>
        <v/>
      </c>
      <c r="CK282" s="127" t="str">
        <f>IFERROR(VLOOKUP(Table35[[#This Row],[Ethnicity2]],'Lookup Values'!$M$1:$N$23,2,FALSE),"0")</f>
        <v>0</v>
      </c>
      <c r="CL282" s="127" t="str">
        <f>IFERROR(VLOOKUP(Table35[[#This Row],[Ethnicity2]],'Lookup Values'!$O$1:$P$3,2,FALSE),"0")</f>
        <v>0</v>
      </c>
      <c r="CM282" s="127" t="str">
        <f>IFERROR(VLOOKUP(Table22[[#This Row],[EAL]],'Lookup Values'!$Q$1:$R$3,2,FALSE),"0")</f>
        <v>0</v>
      </c>
      <c r="CN282" s="127" t="str">
        <f>IFERROR(VLOOKUP(Table22[[#This Row],[SEND]],'Lookup Values'!$S$1:$T$6,2,FALSE),"0")</f>
        <v>0</v>
      </c>
      <c r="CO282" s="127" t="str">
        <f>IFERROR(VLOOKUP(Table22[[#This Row],[Pupil Premium]],'Lookup Values'!$U$1:$V$3,2,FALSE),"0")</f>
        <v>0</v>
      </c>
      <c r="CP282" s="127" t="str">
        <f>IFERROR(VLOOKUP(Table22[[#This Row],[LAC / Care Leaver]],'Lookup Values'!$W$1:$X$3,2,FALSE),"0")</f>
        <v>0</v>
      </c>
      <c r="CQ282" s="127" t="str">
        <f>IFERROR(VLOOKUP(Table22[[#This Row],[CP / CIN]],'Lookup Values'!$Y$1:$Z$3,2,FALSE),"0")</f>
        <v>0</v>
      </c>
      <c r="CR282" s="127" t="str">
        <f>IFERROR(VLOOKUP(Table22[[#This Row],[Early Help Referral]],'Lookup Values'!$Y$1:$Z$3,2,FALSE),"0")</f>
        <v>0</v>
      </c>
      <c r="CS282" s="127" t="str">
        <f>IFERROR(VLOOKUP(Table22[[#This Row],[Social Worker]],'Lookup Values'!$Y$1:$Z$3,2,FALSE),"0")</f>
        <v>0</v>
      </c>
      <c r="CT282" s="127" t="str">
        <f>IFERROR(VLOOKUP(Table22[[#This Row],[Exclusion]],'Lookup Values'!$AE$1:$AF$5,2,FALSE),"0")</f>
        <v>0</v>
      </c>
      <c r="CU282" s="127" t="str">
        <f>IFERROR(VLOOKUP(Table22[[#This Row],[Attendance / Absence (&lt;90% PA / &lt;50% SA)]],'Lookup Values'!$AG$1:$AH$4,2,FALSE),"0")</f>
        <v>0</v>
      </c>
      <c r="CV282" s="127" t="str">
        <f>IFERROR(VLOOKUP(Table22[[#This Row],[Multiple School Moves (3+)]],'Lookup Values'!$AI$1:$AJ$3,2,FALSE),"0")</f>
        <v>0</v>
      </c>
      <c r="CW282" s="127" t="str">
        <f>IFERROR(VLOOKUP(Table22[[#This Row],[Pregnancy]],'Lookup Values'!$AK$1:$AL$3,2,FALSE),"0")</f>
        <v>0</v>
      </c>
      <c r="CX282" s="127" t="str">
        <f>IFERROR(VLOOKUP(Table22[[#This Row],[Young Parent]],'Lookup Values'!$AM$1:$AN$3,2,FALSE),"0")</f>
        <v>0</v>
      </c>
      <c r="CY282" s="127" t="str">
        <f>IFERROR(VLOOKUP(Table22[[#This Row],[Young Carer]],'Lookup Values'!$AO$1:$AP$3,2,FALSE),"0")</f>
        <v>0</v>
      </c>
      <c r="CZ282" s="127" t="str">
        <f>IFERROR(VLOOKUP(Table22[[#This Row],[CAMHS Involvement]],'Lookup Values'!$AQ$1:$AR$3,2,FALSE),"0")</f>
        <v>0</v>
      </c>
      <c r="DA282" s="127" t="str">
        <f>IFERROR(VLOOKUP(Table22[[#This Row],[Health Condition]],'Lookup Values'!$AS$1:$AT$3,2,FALSE),"0")</f>
        <v>0</v>
      </c>
      <c r="DB282" s="127" t="str">
        <f>IFERROR(VLOOKUP(Table22[[#This Row],[Substance Misuse ]],'Lookup Values'!$AU$1:$AV$3,2,FALSE),"0")</f>
        <v>0</v>
      </c>
      <c r="DC282" s="127" t="str">
        <f>IFERROR(VLOOKUP(Table22[[#This Row],[YOT supervision]],'Lookup Values'!$AW$1:$AX$3,2,FALSE),"0")</f>
        <v>0</v>
      </c>
      <c r="DD282" s="127" t="str">
        <f>IFERROR(VLOOKUP(Table22[[#This Row],[Previous YOT supervision]],'Lookup Values'!$AY$1:$AZ$3,2,FALSE),"0")</f>
        <v>0</v>
      </c>
      <c r="DE282" s="127" t="str">
        <f>IFERROR(VLOOKUP(Table22[[#This Row],[Custody]],'Lookup Values'!$BA$1:$BB$3,2,FALSE),"0")</f>
        <v>0</v>
      </c>
      <c r="DF282" s="127" t="str">
        <f>IFERROR(VLOOKUP(Table22[[#This Row],[KS2 Eng &amp; Maths Ability Profile HAP/MAP/LAP]],'Lookup Values'!$BC$1:$BD$4,2,FALSE),"0")</f>
        <v>0</v>
      </c>
      <c r="DG282" s="127" t="str">
        <f>IFERROR(VLOOKUP(Table22[[#This Row],[Intended Post 16 Destination]],'Lookup Values'!$BG$1:$BH$12,2,FALSE),"0")</f>
        <v>0</v>
      </c>
      <c r="DH282" s="127" t="str">
        <f>IFERROR(VLOOKUP(Table22[[#This Row],[Application submitted (Y/N or number of applications)]],'Lookup Values'!$BI$1:$BJ$3,2,FALSE),"0")</f>
        <v>0</v>
      </c>
      <c r="DI282" s="127" t="str">
        <f>IFERROR(VLOOKUP(Table22[[#This Row],[Provider Name]],'Lookup Values'!$BK$1:$BL$3,2,FALSE),"0")</f>
        <v>0</v>
      </c>
      <c r="DJ282" s="112"/>
      <c r="DK282" s="127" t="str">
        <f>IFERROR(VLOOKUP(Table22[[#This Row],[Offer received (Y/N)]],'Lookup Values'!$BM$1:$BN$3,2,FALSE),"0")</f>
        <v>0</v>
      </c>
      <c r="DL282" s="127" t="str">
        <f>IFERROR(VLOOKUP(Table22[[#This Row],[Poor Behaviour / Attitude / Motivation]],'Lookup Values'!$BO$1:$BP$4,2,FALSE),"0")</f>
        <v>0</v>
      </c>
      <c r="DM282" s="127" t="str">
        <f>IFERROR(VLOOKUP(Table22[[#This Row],[Other known risk factors (1)]],'Lookup Values'!$BQ$1:$BR$10,2,FALSE),"0")</f>
        <v>0</v>
      </c>
      <c r="DN282" s="128" t="str">
        <f>IFERROR(VLOOKUP(Table22[[#This Row],[Other known risk factors (2)]],'Lookup Values'!$BQ$1:$BR$10,2,FALSE),"0")</f>
        <v>0</v>
      </c>
      <c r="DO282" s="127">
        <f>SUM(Table35[[#This Row],[Gender Score]:[Other known risk factors (2) Score]])</f>
        <v>0</v>
      </c>
      <c r="DP282" s="131" t="str">
        <f>CONCATENATE(Table22[[#This Row],[Generated RONI]],Table22[[#This Row],[School RONI]])</f>
        <v>Very Low</v>
      </c>
      <c r="DQ282" s="106"/>
      <c r="DR282" s="106"/>
      <c r="DS282" s="106"/>
      <c r="DT282" s="106"/>
      <c r="DU282" s="106"/>
      <c r="DV282" s="106"/>
      <c r="DW282" s="106"/>
      <c r="DX282" s="106"/>
      <c r="DY282" s="106"/>
      <c r="DZ282" s="106"/>
      <c r="EA282" s="106"/>
      <c r="EB282" s="106"/>
      <c r="EC282" s="106"/>
      <c r="ED282" s="106"/>
      <c r="EE282" s="106"/>
      <c r="EF282" s="106"/>
      <c r="EG282" s="106"/>
    </row>
    <row r="283" spans="1:137" ht="13" x14ac:dyDescent="0.3">
      <c r="A283" s="118"/>
      <c r="B283" s="126"/>
      <c r="C283" s="119"/>
      <c r="D283" s="119"/>
      <c r="E283" s="119"/>
      <c r="F283" s="119"/>
      <c r="G283" s="119"/>
      <c r="H283" s="120"/>
      <c r="I283" s="101"/>
      <c r="J283" s="121"/>
      <c r="K283" s="101"/>
      <c r="L283" s="101"/>
      <c r="M283" s="121"/>
      <c r="N283" s="120"/>
      <c r="O283" s="121"/>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3"/>
      <c r="AS283" s="123"/>
      <c r="AT283" s="123"/>
      <c r="AU283" s="139" t="str">
        <f>VLOOKUP(Table35[[#This Row],[Risk Rating Score]],'Lookup Values'!$BS$1:$BT$34,2)</f>
        <v>Very Low</v>
      </c>
      <c r="AV283" s="101"/>
      <c r="AW283" s="139" t="str">
        <f>IFERROR(VLOOKUP(Table35[[#This Row],[RONI Match]],'Lookup Values'!$BU$2:$BV$26,2,FALSE),"")</f>
        <v/>
      </c>
      <c r="AX283" s="124"/>
      <c r="AY283" s="101"/>
      <c r="AZ283" s="123"/>
      <c r="BA283" s="119"/>
      <c r="BB283" s="119"/>
      <c r="BC283" s="119"/>
      <c r="BD283" s="119"/>
      <c r="BE283" s="119"/>
      <c r="BF283" s="119"/>
      <c r="BG283" s="119"/>
      <c r="BH283" s="119"/>
      <c r="BI283" s="122"/>
      <c r="BJ283" s="121"/>
      <c r="BK283" s="121"/>
      <c r="BL283" s="122"/>
      <c r="BM283" s="123"/>
      <c r="BN283" s="106"/>
      <c r="BO283" s="106"/>
      <c r="BP283" s="106"/>
      <c r="BQ283" s="106"/>
      <c r="BR283" s="106"/>
      <c r="BS283" s="106"/>
      <c r="BT283" s="106"/>
      <c r="BU283" s="106"/>
      <c r="BV283" s="106"/>
      <c r="BW283" s="106"/>
      <c r="BX283" s="106"/>
      <c r="BY283" s="106"/>
      <c r="BZ283" s="106"/>
      <c r="CA283" s="106"/>
      <c r="CB283" s="106"/>
      <c r="CC283" s="127" t="str">
        <f>IFERROR(VLOOKUP(Table22[[#This Row],[Gender]],'Lookup Values'!$A$1:$B$5,2,FALSE),"0")</f>
        <v>0</v>
      </c>
      <c r="CD283" s="112"/>
      <c r="CE283" s="127" t="str">
        <f>IFERROR(VLOOKUP(Table22[[#This Row],[Year Group]],'Lookup Values'!$C$1:$D$9,2,FALSE),"0")</f>
        <v>0</v>
      </c>
      <c r="CF283" s="127" t="str">
        <f>IFERROR(VLOOKUP(Table22[[#This Row],[School]],'Lookup Values'!$E$1:$E$22,2,FALSE),"0")</f>
        <v>0</v>
      </c>
      <c r="CG283" s="127" t="str">
        <f>IFERROR(VLOOKUP(Table22[[#This Row],[Attending PRU / AP]],'Lookup Values'!$G$1:$H$3,2,FALSE),"0")</f>
        <v>0</v>
      </c>
      <c r="CH283" s="127" t="str">
        <f>IFERROR(VLOOKUP(Table22[[#This Row],[EHE]],'Lookup Values'!$I$1:$J$3,2,FALSE),"0")</f>
        <v>0</v>
      </c>
      <c r="CI283" s="127" t="str">
        <f>IFERROR(VLOOKUP(Table22[[#This Row],[CME]],'Lookup Values'!$K$1:$L$3,2,FALSE),"0")</f>
        <v>0</v>
      </c>
      <c r="CJ283" s="129" t="str">
        <f>IFERROR(VLOOKUP(Table22[[#This Row],[Ethnicity]],'Ethnicity codes'!$H$1:$J$101,3,FALSE),"")</f>
        <v/>
      </c>
      <c r="CK283" s="127" t="str">
        <f>IFERROR(VLOOKUP(Table35[[#This Row],[Ethnicity2]],'Lookup Values'!$M$1:$N$23,2,FALSE),"0")</f>
        <v>0</v>
      </c>
      <c r="CL283" s="127" t="str">
        <f>IFERROR(VLOOKUP(Table35[[#This Row],[Ethnicity2]],'Lookup Values'!$O$1:$P$3,2,FALSE),"0")</f>
        <v>0</v>
      </c>
      <c r="CM283" s="127" t="str">
        <f>IFERROR(VLOOKUP(Table22[[#This Row],[EAL]],'Lookup Values'!$Q$1:$R$3,2,FALSE),"0")</f>
        <v>0</v>
      </c>
      <c r="CN283" s="127" t="str">
        <f>IFERROR(VLOOKUP(Table22[[#This Row],[SEND]],'Lookup Values'!$S$1:$T$6,2,FALSE),"0")</f>
        <v>0</v>
      </c>
      <c r="CO283" s="127" t="str">
        <f>IFERROR(VLOOKUP(Table22[[#This Row],[Pupil Premium]],'Lookup Values'!$U$1:$V$3,2,FALSE),"0")</f>
        <v>0</v>
      </c>
      <c r="CP283" s="127" t="str">
        <f>IFERROR(VLOOKUP(Table22[[#This Row],[LAC / Care Leaver]],'Lookup Values'!$W$1:$X$3,2,FALSE),"0")</f>
        <v>0</v>
      </c>
      <c r="CQ283" s="127" t="str">
        <f>IFERROR(VLOOKUP(Table22[[#This Row],[CP / CIN]],'Lookup Values'!$Y$1:$Z$3,2,FALSE),"0")</f>
        <v>0</v>
      </c>
      <c r="CR283" s="127" t="str">
        <f>IFERROR(VLOOKUP(Table22[[#This Row],[Early Help Referral]],'Lookup Values'!$Y$1:$Z$3,2,FALSE),"0")</f>
        <v>0</v>
      </c>
      <c r="CS283" s="127" t="str">
        <f>IFERROR(VLOOKUP(Table22[[#This Row],[Social Worker]],'Lookup Values'!$Y$1:$Z$3,2,FALSE),"0")</f>
        <v>0</v>
      </c>
      <c r="CT283" s="127" t="str">
        <f>IFERROR(VLOOKUP(Table22[[#This Row],[Exclusion]],'Lookup Values'!$AE$1:$AF$5,2,FALSE),"0")</f>
        <v>0</v>
      </c>
      <c r="CU283" s="127" t="str">
        <f>IFERROR(VLOOKUP(Table22[[#This Row],[Attendance / Absence (&lt;90% PA / &lt;50% SA)]],'Lookup Values'!$AG$1:$AH$4,2,FALSE),"0")</f>
        <v>0</v>
      </c>
      <c r="CV283" s="127" t="str">
        <f>IFERROR(VLOOKUP(Table22[[#This Row],[Multiple School Moves (3+)]],'Lookup Values'!$AI$1:$AJ$3,2,FALSE),"0")</f>
        <v>0</v>
      </c>
      <c r="CW283" s="127" t="str">
        <f>IFERROR(VLOOKUP(Table22[[#This Row],[Pregnancy]],'Lookup Values'!$AK$1:$AL$3,2,FALSE),"0")</f>
        <v>0</v>
      </c>
      <c r="CX283" s="127" t="str">
        <f>IFERROR(VLOOKUP(Table22[[#This Row],[Young Parent]],'Lookup Values'!$AM$1:$AN$3,2,FALSE),"0")</f>
        <v>0</v>
      </c>
      <c r="CY283" s="127" t="str">
        <f>IFERROR(VLOOKUP(Table22[[#This Row],[Young Carer]],'Lookup Values'!$AO$1:$AP$3,2,FALSE),"0")</f>
        <v>0</v>
      </c>
      <c r="CZ283" s="127" t="str">
        <f>IFERROR(VLOOKUP(Table22[[#This Row],[CAMHS Involvement]],'Lookup Values'!$AQ$1:$AR$3,2,FALSE),"0")</f>
        <v>0</v>
      </c>
      <c r="DA283" s="127" t="str">
        <f>IFERROR(VLOOKUP(Table22[[#This Row],[Health Condition]],'Lookup Values'!$AS$1:$AT$3,2,FALSE),"0")</f>
        <v>0</v>
      </c>
      <c r="DB283" s="127" t="str">
        <f>IFERROR(VLOOKUP(Table22[[#This Row],[Substance Misuse ]],'Lookup Values'!$AU$1:$AV$3,2,FALSE),"0")</f>
        <v>0</v>
      </c>
      <c r="DC283" s="127" t="str">
        <f>IFERROR(VLOOKUP(Table22[[#This Row],[YOT supervision]],'Lookup Values'!$AW$1:$AX$3,2,FALSE),"0")</f>
        <v>0</v>
      </c>
      <c r="DD283" s="127" t="str">
        <f>IFERROR(VLOOKUP(Table22[[#This Row],[Previous YOT supervision]],'Lookup Values'!$AY$1:$AZ$3,2,FALSE),"0")</f>
        <v>0</v>
      </c>
      <c r="DE283" s="127" t="str">
        <f>IFERROR(VLOOKUP(Table22[[#This Row],[Custody]],'Lookup Values'!$BA$1:$BB$3,2,FALSE),"0")</f>
        <v>0</v>
      </c>
      <c r="DF283" s="127" t="str">
        <f>IFERROR(VLOOKUP(Table22[[#This Row],[KS2 Eng &amp; Maths Ability Profile HAP/MAP/LAP]],'Lookup Values'!$BC$1:$BD$4,2,FALSE),"0")</f>
        <v>0</v>
      </c>
      <c r="DG283" s="127" t="str">
        <f>IFERROR(VLOOKUP(Table22[[#This Row],[Intended Post 16 Destination]],'Lookup Values'!$BG$1:$BH$12,2,FALSE),"0")</f>
        <v>0</v>
      </c>
      <c r="DH283" s="127" t="str">
        <f>IFERROR(VLOOKUP(Table22[[#This Row],[Application submitted (Y/N or number of applications)]],'Lookup Values'!$BI$1:$BJ$3,2,FALSE),"0")</f>
        <v>0</v>
      </c>
      <c r="DI283" s="127" t="str">
        <f>IFERROR(VLOOKUP(Table22[[#This Row],[Provider Name]],'Lookup Values'!$BK$1:$BL$3,2,FALSE),"0")</f>
        <v>0</v>
      </c>
      <c r="DJ283" s="112"/>
      <c r="DK283" s="127" t="str">
        <f>IFERROR(VLOOKUP(Table22[[#This Row],[Offer received (Y/N)]],'Lookup Values'!$BM$1:$BN$3,2,FALSE),"0")</f>
        <v>0</v>
      </c>
      <c r="DL283" s="127" t="str">
        <f>IFERROR(VLOOKUP(Table22[[#This Row],[Poor Behaviour / Attitude / Motivation]],'Lookup Values'!$BO$1:$BP$4,2,FALSE),"0")</f>
        <v>0</v>
      </c>
      <c r="DM283" s="127" t="str">
        <f>IFERROR(VLOOKUP(Table22[[#This Row],[Other known risk factors (1)]],'Lookup Values'!$BQ$1:$BR$10,2,FALSE),"0")</f>
        <v>0</v>
      </c>
      <c r="DN283" s="128" t="str">
        <f>IFERROR(VLOOKUP(Table22[[#This Row],[Other known risk factors (2)]],'Lookup Values'!$BQ$1:$BR$10,2,FALSE),"0")</f>
        <v>0</v>
      </c>
      <c r="DO283" s="127">
        <f>SUM(Table35[[#This Row],[Gender Score]:[Other known risk factors (2) Score]])</f>
        <v>0</v>
      </c>
      <c r="DP283" s="131" t="str">
        <f>CONCATENATE(Table22[[#This Row],[Generated RONI]],Table22[[#This Row],[School RONI]])</f>
        <v>Very Low</v>
      </c>
      <c r="DQ283" s="106"/>
      <c r="DR283" s="106"/>
      <c r="DS283" s="106"/>
      <c r="DT283" s="106"/>
      <c r="DU283" s="106"/>
      <c r="DV283" s="106"/>
      <c r="DW283" s="106"/>
      <c r="DX283" s="106"/>
      <c r="DY283" s="106"/>
      <c r="DZ283" s="106"/>
      <c r="EA283" s="106"/>
      <c r="EB283" s="106"/>
      <c r="EC283" s="106"/>
      <c r="ED283" s="106"/>
      <c r="EE283" s="106"/>
      <c r="EF283" s="106"/>
      <c r="EG283" s="106"/>
    </row>
    <row r="284" spans="1:137" ht="13" x14ac:dyDescent="0.3">
      <c r="A284" s="118"/>
      <c r="B284" s="126"/>
      <c r="C284" s="119"/>
      <c r="D284" s="119"/>
      <c r="E284" s="119"/>
      <c r="F284" s="119"/>
      <c r="G284" s="119"/>
      <c r="H284" s="120"/>
      <c r="I284" s="101"/>
      <c r="J284" s="121"/>
      <c r="K284" s="101"/>
      <c r="L284" s="101"/>
      <c r="M284" s="121"/>
      <c r="N284" s="120"/>
      <c r="O284" s="121"/>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3"/>
      <c r="AS284" s="123"/>
      <c r="AT284" s="123"/>
      <c r="AU284" s="139" t="str">
        <f>VLOOKUP(Table35[[#This Row],[Risk Rating Score]],'Lookup Values'!$BS$1:$BT$34,2)</f>
        <v>Very Low</v>
      </c>
      <c r="AV284" s="101"/>
      <c r="AW284" s="139" t="str">
        <f>IFERROR(VLOOKUP(Table35[[#This Row],[RONI Match]],'Lookup Values'!$BU$2:$BV$26,2,FALSE),"")</f>
        <v/>
      </c>
      <c r="AX284" s="124"/>
      <c r="AY284" s="101"/>
      <c r="AZ284" s="123"/>
      <c r="BA284" s="119"/>
      <c r="BB284" s="119"/>
      <c r="BC284" s="119"/>
      <c r="BD284" s="119"/>
      <c r="BE284" s="119"/>
      <c r="BF284" s="119"/>
      <c r="BG284" s="119"/>
      <c r="BH284" s="119"/>
      <c r="BI284" s="122"/>
      <c r="BJ284" s="121"/>
      <c r="BK284" s="121"/>
      <c r="BL284" s="122"/>
      <c r="BM284" s="123"/>
      <c r="BN284" s="106"/>
      <c r="BO284" s="106"/>
      <c r="BP284" s="106"/>
      <c r="BQ284" s="106"/>
      <c r="BR284" s="106"/>
      <c r="BS284" s="106"/>
      <c r="BT284" s="106"/>
      <c r="BU284" s="106"/>
      <c r="BV284" s="106"/>
      <c r="BW284" s="106"/>
      <c r="BX284" s="106"/>
      <c r="BY284" s="106"/>
      <c r="BZ284" s="106"/>
      <c r="CA284" s="106"/>
      <c r="CB284" s="106"/>
      <c r="CC284" s="127" t="str">
        <f>IFERROR(VLOOKUP(Table22[[#This Row],[Gender]],'Lookup Values'!$A$1:$B$5,2,FALSE),"0")</f>
        <v>0</v>
      </c>
      <c r="CD284" s="112"/>
      <c r="CE284" s="127" t="str">
        <f>IFERROR(VLOOKUP(Table22[[#This Row],[Year Group]],'Lookup Values'!$C$1:$D$9,2,FALSE),"0")</f>
        <v>0</v>
      </c>
      <c r="CF284" s="127" t="str">
        <f>IFERROR(VLOOKUP(Table22[[#This Row],[School]],'Lookup Values'!$E$1:$E$22,2,FALSE),"0")</f>
        <v>0</v>
      </c>
      <c r="CG284" s="127" t="str">
        <f>IFERROR(VLOOKUP(Table22[[#This Row],[Attending PRU / AP]],'Lookup Values'!$G$1:$H$3,2,FALSE),"0")</f>
        <v>0</v>
      </c>
      <c r="CH284" s="127" t="str">
        <f>IFERROR(VLOOKUP(Table22[[#This Row],[EHE]],'Lookup Values'!$I$1:$J$3,2,FALSE),"0")</f>
        <v>0</v>
      </c>
      <c r="CI284" s="127" t="str">
        <f>IFERROR(VLOOKUP(Table22[[#This Row],[CME]],'Lookup Values'!$K$1:$L$3,2,FALSE),"0")</f>
        <v>0</v>
      </c>
      <c r="CJ284" s="129" t="str">
        <f>IFERROR(VLOOKUP(Table22[[#This Row],[Ethnicity]],'Ethnicity codes'!$H$1:$J$101,3,FALSE),"")</f>
        <v/>
      </c>
      <c r="CK284" s="127" t="str">
        <f>IFERROR(VLOOKUP(Table35[[#This Row],[Ethnicity2]],'Lookup Values'!$M$1:$N$23,2,FALSE),"0")</f>
        <v>0</v>
      </c>
      <c r="CL284" s="127" t="str">
        <f>IFERROR(VLOOKUP(Table35[[#This Row],[Ethnicity2]],'Lookup Values'!$O$1:$P$3,2,FALSE),"0")</f>
        <v>0</v>
      </c>
      <c r="CM284" s="127" t="str">
        <f>IFERROR(VLOOKUP(Table22[[#This Row],[EAL]],'Lookup Values'!$Q$1:$R$3,2,FALSE),"0")</f>
        <v>0</v>
      </c>
      <c r="CN284" s="127" t="str">
        <f>IFERROR(VLOOKUP(Table22[[#This Row],[SEND]],'Lookup Values'!$S$1:$T$6,2,FALSE),"0")</f>
        <v>0</v>
      </c>
      <c r="CO284" s="127" t="str">
        <f>IFERROR(VLOOKUP(Table22[[#This Row],[Pupil Premium]],'Lookup Values'!$U$1:$V$3,2,FALSE),"0")</f>
        <v>0</v>
      </c>
      <c r="CP284" s="127" t="str">
        <f>IFERROR(VLOOKUP(Table22[[#This Row],[LAC / Care Leaver]],'Lookup Values'!$W$1:$X$3,2,FALSE),"0")</f>
        <v>0</v>
      </c>
      <c r="CQ284" s="127" t="str">
        <f>IFERROR(VLOOKUP(Table22[[#This Row],[CP / CIN]],'Lookup Values'!$Y$1:$Z$3,2,FALSE),"0")</f>
        <v>0</v>
      </c>
      <c r="CR284" s="127" t="str">
        <f>IFERROR(VLOOKUP(Table22[[#This Row],[Early Help Referral]],'Lookup Values'!$Y$1:$Z$3,2,FALSE),"0")</f>
        <v>0</v>
      </c>
      <c r="CS284" s="127" t="str">
        <f>IFERROR(VLOOKUP(Table22[[#This Row],[Social Worker]],'Lookup Values'!$Y$1:$Z$3,2,FALSE),"0")</f>
        <v>0</v>
      </c>
      <c r="CT284" s="127" t="str">
        <f>IFERROR(VLOOKUP(Table22[[#This Row],[Exclusion]],'Lookup Values'!$AE$1:$AF$5,2,FALSE),"0")</f>
        <v>0</v>
      </c>
      <c r="CU284" s="127" t="str">
        <f>IFERROR(VLOOKUP(Table22[[#This Row],[Attendance / Absence (&lt;90% PA / &lt;50% SA)]],'Lookup Values'!$AG$1:$AH$4,2,FALSE),"0")</f>
        <v>0</v>
      </c>
      <c r="CV284" s="127" t="str">
        <f>IFERROR(VLOOKUP(Table22[[#This Row],[Multiple School Moves (3+)]],'Lookup Values'!$AI$1:$AJ$3,2,FALSE),"0")</f>
        <v>0</v>
      </c>
      <c r="CW284" s="127" t="str">
        <f>IFERROR(VLOOKUP(Table22[[#This Row],[Pregnancy]],'Lookup Values'!$AK$1:$AL$3,2,FALSE),"0")</f>
        <v>0</v>
      </c>
      <c r="CX284" s="127" t="str">
        <f>IFERROR(VLOOKUP(Table22[[#This Row],[Young Parent]],'Lookup Values'!$AM$1:$AN$3,2,FALSE),"0")</f>
        <v>0</v>
      </c>
      <c r="CY284" s="127" t="str">
        <f>IFERROR(VLOOKUP(Table22[[#This Row],[Young Carer]],'Lookup Values'!$AO$1:$AP$3,2,FALSE),"0")</f>
        <v>0</v>
      </c>
      <c r="CZ284" s="127" t="str">
        <f>IFERROR(VLOOKUP(Table22[[#This Row],[CAMHS Involvement]],'Lookup Values'!$AQ$1:$AR$3,2,FALSE),"0")</f>
        <v>0</v>
      </c>
      <c r="DA284" s="127" t="str">
        <f>IFERROR(VLOOKUP(Table22[[#This Row],[Health Condition]],'Lookup Values'!$AS$1:$AT$3,2,FALSE),"0")</f>
        <v>0</v>
      </c>
      <c r="DB284" s="127" t="str">
        <f>IFERROR(VLOOKUP(Table22[[#This Row],[Substance Misuse ]],'Lookup Values'!$AU$1:$AV$3,2,FALSE),"0")</f>
        <v>0</v>
      </c>
      <c r="DC284" s="127" t="str">
        <f>IFERROR(VLOOKUP(Table22[[#This Row],[YOT supervision]],'Lookup Values'!$AW$1:$AX$3,2,FALSE),"0")</f>
        <v>0</v>
      </c>
      <c r="DD284" s="127" t="str">
        <f>IFERROR(VLOOKUP(Table22[[#This Row],[Previous YOT supervision]],'Lookup Values'!$AY$1:$AZ$3,2,FALSE),"0")</f>
        <v>0</v>
      </c>
      <c r="DE284" s="127" t="str">
        <f>IFERROR(VLOOKUP(Table22[[#This Row],[Custody]],'Lookup Values'!$BA$1:$BB$3,2,FALSE),"0")</f>
        <v>0</v>
      </c>
      <c r="DF284" s="127" t="str">
        <f>IFERROR(VLOOKUP(Table22[[#This Row],[KS2 Eng &amp; Maths Ability Profile HAP/MAP/LAP]],'Lookup Values'!$BC$1:$BD$4,2,FALSE),"0")</f>
        <v>0</v>
      </c>
      <c r="DG284" s="127" t="str">
        <f>IFERROR(VLOOKUP(Table22[[#This Row],[Intended Post 16 Destination]],'Lookup Values'!$BG$1:$BH$12,2,FALSE),"0")</f>
        <v>0</v>
      </c>
      <c r="DH284" s="127" t="str">
        <f>IFERROR(VLOOKUP(Table22[[#This Row],[Application submitted (Y/N or number of applications)]],'Lookup Values'!$BI$1:$BJ$3,2,FALSE),"0")</f>
        <v>0</v>
      </c>
      <c r="DI284" s="127" t="str">
        <f>IFERROR(VLOOKUP(Table22[[#This Row],[Provider Name]],'Lookup Values'!$BK$1:$BL$3,2,FALSE),"0")</f>
        <v>0</v>
      </c>
      <c r="DJ284" s="112"/>
      <c r="DK284" s="127" t="str">
        <f>IFERROR(VLOOKUP(Table22[[#This Row],[Offer received (Y/N)]],'Lookup Values'!$BM$1:$BN$3,2,FALSE),"0")</f>
        <v>0</v>
      </c>
      <c r="DL284" s="127" t="str">
        <f>IFERROR(VLOOKUP(Table22[[#This Row],[Poor Behaviour / Attitude / Motivation]],'Lookup Values'!$BO$1:$BP$4,2,FALSE),"0")</f>
        <v>0</v>
      </c>
      <c r="DM284" s="127" t="str">
        <f>IFERROR(VLOOKUP(Table22[[#This Row],[Other known risk factors (1)]],'Lookup Values'!$BQ$1:$BR$10,2,FALSE),"0")</f>
        <v>0</v>
      </c>
      <c r="DN284" s="128" t="str">
        <f>IFERROR(VLOOKUP(Table22[[#This Row],[Other known risk factors (2)]],'Lookup Values'!$BQ$1:$BR$10,2,FALSE),"0")</f>
        <v>0</v>
      </c>
      <c r="DO284" s="127">
        <f>SUM(Table35[[#This Row],[Gender Score]:[Other known risk factors (2) Score]])</f>
        <v>0</v>
      </c>
      <c r="DP284" s="131" t="str">
        <f>CONCATENATE(Table22[[#This Row],[Generated RONI]],Table22[[#This Row],[School RONI]])</f>
        <v>Very Low</v>
      </c>
      <c r="DQ284" s="106"/>
      <c r="DR284" s="106"/>
      <c r="DS284" s="106"/>
      <c r="DT284" s="106"/>
      <c r="DU284" s="106"/>
      <c r="DV284" s="106"/>
      <c r="DW284" s="106"/>
      <c r="DX284" s="106"/>
      <c r="DY284" s="106"/>
      <c r="DZ284" s="106"/>
      <c r="EA284" s="106"/>
      <c r="EB284" s="106"/>
      <c r="EC284" s="106"/>
      <c r="ED284" s="106"/>
      <c r="EE284" s="106"/>
      <c r="EF284" s="106"/>
      <c r="EG284" s="106"/>
    </row>
    <row r="285" spans="1:137" ht="13" x14ac:dyDescent="0.3">
      <c r="A285" s="118"/>
      <c r="B285" s="126"/>
      <c r="C285" s="119"/>
      <c r="D285" s="119"/>
      <c r="E285" s="119"/>
      <c r="F285" s="119"/>
      <c r="G285" s="119"/>
      <c r="H285" s="120"/>
      <c r="I285" s="101"/>
      <c r="J285" s="121"/>
      <c r="K285" s="101"/>
      <c r="L285" s="101"/>
      <c r="M285" s="121"/>
      <c r="N285" s="120"/>
      <c r="O285" s="121"/>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3"/>
      <c r="AS285" s="123"/>
      <c r="AT285" s="123"/>
      <c r="AU285" s="139" t="str">
        <f>VLOOKUP(Table35[[#This Row],[Risk Rating Score]],'Lookup Values'!$BS$1:$BT$34,2)</f>
        <v>Very Low</v>
      </c>
      <c r="AV285" s="101"/>
      <c r="AW285" s="139" t="str">
        <f>IFERROR(VLOOKUP(Table35[[#This Row],[RONI Match]],'Lookup Values'!$BU$2:$BV$26,2,FALSE),"")</f>
        <v/>
      </c>
      <c r="AX285" s="124"/>
      <c r="AY285" s="101"/>
      <c r="AZ285" s="123"/>
      <c r="BA285" s="119"/>
      <c r="BB285" s="119"/>
      <c r="BC285" s="119"/>
      <c r="BD285" s="119"/>
      <c r="BE285" s="119"/>
      <c r="BF285" s="119"/>
      <c r="BG285" s="119"/>
      <c r="BH285" s="119"/>
      <c r="BI285" s="122"/>
      <c r="BJ285" s="121"/>
      <c r="BK285" s="121"/>
      <c r="BL285" s="122"/>
      <c r="BM285" s="123"/>
      <c r="BN285" s="106"/>
      <c r="BO285" s="106"/>
      <c r="BP285" s="106"/>
      <c r="BQ285" s="106"/>
      <c r="BR285" s="106"/>
      <c r="BS285" s="106"/>
      <c r="BT285" s="106"/>
      <c r="BU285" s="106"/>
      <c r="BV285" s="106"/>
      <c r="BW285" s="106"/>
      <c r="BX285" s="106"/>
      <c r="BY285" s="106"/>
      <c r="BZ285" s="106"/>
      <c r="CA285" s="106"/>
      <c r="CB285" s="106"/>
      <c r="CC285" s="127" t="str">
        <f>IFERROR(VLOOKUP(Table22[[#This Row],[Gender]],'Lookup Values'!$A$1:$B$5,2,FALSE),"0")</f>
        <v>0</v>
      </c>
      <c r="CD285" s="112"/>
      <c r="CE285" s="127" t="str">
        <f>IFERROR(VLOOKUP(Table22[[#This Row],[Year Group]],'Lookup Values'!$C$1:$D$9,2,FALSE),"0")</f>
        <v>0</v>
      </c>
      <c r="CF285" s="127" t="str">
        <f>IFERROR(VLOOKUP(Table22[[#This Row],[School]],'Lookup Values'!$E$1:$E$22,2,FALSE),"0")</f>
        <v>0</v>
      </c>
      <c r="CG285" s="127" t="str">
        <f>IFERROR(VLOOKUP(Table22[[#This Row],[Attending PRU / AP]],'Lookup Values'!$G$1:$H$3,2,FALSE),"0")</f>
        <v>0</v>
      </c>
      <c r="CH285" s="127" t="str">
        <f>IFERROR(VLOOKUP(Table22[[#This Row],[EHE]],'Lookup Values'!$I$1:$J$3,2,FALSE),"0")</f>
        <v>0</v>
      </c>
      <c r="CI285" s="127" t="str">
        <f>IFERROR(VLOOKUP(Table22[[#This Row],[CME]],'Lookup Values'!$K$1:$L$3,2,FALSE),"0")</f>
        <v>0</v>
      </c>
      <c r="CJ285" s="129" t="str">
        <f>IFERROR(VLOOKUP(Table22[[#This Row],[Ethnicity]],'Ethnicity codes'!$H$1:$J$101,3,FALSE),"")</f>
        <v/>
      </c>
      <c r="CK285" s="127" t="str">
        <f>IFERROR(VLOOKUP(Table35[[#This Row],[Ethnicity2]],'Lookup Values'!$M$1:$N$23,2,FALSE),"0")</f>
        <v>0</v>
      </c>
      <c r="CL285" s="127" t="str">
        <f>IFERROR(VLOOKUP(Table35[[#This Row],[Ethnicity2]],'Lookup Values'!$O$1:$P$3,2,FALSE),"0")</f>
        <v>0</v>
      </c>
      <c r="CM285" s="127" t="str">
        <f>IFERROR(VLOOKUP(Table22[[#This Row],[EAL]],'Lookup Values'!$Q$1:$R$3,2,FALSE),"0")</f>
        <v>0</v>
      </c>
      <c r="CN285" s="127" t="str">
        <f>IFERROR(VLOOKUP(Table22[[#This Row],[SEND]],'Lookup Values'!$S$1:$T$6,2,FALSE),"0")</f>
        <v>0</v>
      </c>
      <c r="CO285" s="127" t="str">
        <f>IFERROR(VLOOKUP(Table22[[#This Row],[Pupil Premium]],'Lookup Values'!$U$1:$V$3,2,FALSE),"0")</f>
        <v>0</v>
      </c>
      <c r="CP285" s="127" t="str">
        <f>IFERROR(VLOOKUP(Table22[[#This Row],[LAC / Care Leaver]],'Lookup Values'!$W$1:$X$3,2,FALSE),"0")</f>
        <v>0</v>
      </c>
      <c r="CQ285" s="127" t="str">
        <f>IFERROR(VLOOKUP(Table22[[#This Row],[CP / CIN]],'Lookup Values'!$Y$1:$Z$3,2,FALSE),"0")</f>
        <v>0</v>
      </c>
      <c r="CR285" s="127" t="str">
        <f>IFERROR(VLOOKUP(Table22[[#This Row],[Early Help Referral]],'Lookup Values'!$Y$1:$Z$3,2,FALSE),"0")</f>
        <v>0</v>
      </c>
      <c r="CS285" s="127" t="str">
        <f>IFERROR(VLOOKUP(Table22[[#This Row],[Social Worker]],'Lookup Values'!$Y$1:$Z$3,2,FALSE),"0")</f>
        <v>0</v>
      </c>
      <c r="CT285" s="127" t="str">
        <f>IFERROR(VLOOKUP(Table22[[#This Row],[Exclusion]],'Lookup Values'!$AE$1:$AF$5,2,FALSE),"0")</f>
        <v>0</v>
      </c>
      <c r="CU285" s="127" t="str">
        <f>IFERROR(VLOOKUP(Table22[[#This Row],[Attendance / Absence (&lt;90% PA / &lt;50% SA)]],'Lookup Values'!$AG$1:$AH$4,2,FALSE),"0")</f>
        <v>0</v>
      </c>
      <c r="CV285" s="127" t="str">
        <f>IFERROR(VLOOKUP(Table22[[#This Row],[Multiple School Moves (3+)]],'Lookup Values'!$AI$1:$AJ$3,2,FALSE),"0")</f>
        <v>0</v>
      </c>
      <c r="CW285" s="127" t="str">
        <f>IFERROR(VLOOKUP(Table22[[#This Row],[Pregnancy]],'Lookup Values'!$AK$1:$AL$3,2,FALSE),"0")</f>
        <v>0</v>
      </c>
      <c r="CX285" s="127" t="str">
        <f>IFERROR(VLOOKUP(Table22[[#This Row],[Young Parent]],'Lookup Values'!$AM$1:$AN$3,2,FALSE),"0")</f>
        <v>0</v>
      </c>
      <c r="CY285" s="127" t="str">
        <f>IFERROR(VLOOKUP(Table22[[#This Row],[Young Carer]],'Lookup Values'!$AO$1:$AP$3,2,FALSE),"0")</f>
        <v>0</v>
      </c>
      <c r="CZ285" s="127" t="str">
        <f>IFERROR(VLOOKUP(Table22[[#This Row],[CAMHS Involvement]],'Lookup Values'!$AQ$1:$AR$3,2,FALSE),"0")</f>
        <v>0</v>
      </c>
      <c r="DA285" s="127" t="str">
        <f>IFERROR(VLOOKUP(Table22[[#This Row],[Health Condition]],'Lookup Values'!$AS$1:$AT$3,2,FALSE),"0")</f>
        <v>0</v>
      </c>
      <c r="DB285" s="127" t="str">
        <f>IFERROR(VLOOKUP(Table22[[#This Row],[Substance Misuse ]],'Lookup Values'!$AU$1:$AV$3,2,FALSE),"0")</f>
        <v>0</v>
      </c>
      <c r="DC285" s="127" t="str">
        <f>IFERROR(VLOOKUP(Table22[[#This Row],[YOT supervision]],'Lookup Values'!$AW$1:$AX$3,2,FALSE),"0")</f>
        <v>0</v>
      </c>
      <c r="DD285" s="127" t="str">
        <f>IFERROR(VLOOKUP(Table22[[#This Row],[Previous YOT supervision]],'Lookup Values'!$AY$1:$AZ$3,2,FALSE),"0")</f>
        <v>0</v>
      </c>
      <c r="DE285" s="127" t="str">
        <f>IFERROR(VLOOKUP(Table22[[#This Row],[Custody]],'Lookup Values'!$BA$1:$BB$3,2,FALSE),"0")</f>
        <v>0</v>
      </c>
      <c r="DF285" s="127" t="str">
        <f>IFERROR(VLOOKUP(Table22[[#This Row],[KS2 Eng &amp; Maths Ability Profile HAP/MAP/LAP]],'Lookup Values'!$BC$1:$BD$4,2,FALSE),"0")</f>
        <v>0</v>
      </c>
      <c r="DG285" s="127" t="str">
        <f>IFERROR(VLOOKUP(Table22[[#This Row],[Intended Post 16 Destination]],'Lookup Values'!$BG$1:$BH$12,2,FALSE),"0")</f>
        <v>0</v>
      </c>
      <c r="DH285" s="127" t="str">
        <f>IFERROR(VLOOKUP(Table22[[#This Row],[Application submitted (Y/N or number of applications)]],'Lookup Values'!$BI$1:$BJ$3,2,FALSE),"0")</f>
        <v>0</v>
      </c>
      <c r="DI285" s="127" t="str">
        <f>IFERROR(VLOOKUP(Table22[[#This Row],[Provider Name]],'Lookup Values'!$BK$1:$BL$3,2,FALSE),"0")</f>
        <v>0</v>
      </c>
      <c r="DJ285" s="112"/>
      <c r="DK285" s="127" t="str">
        <f>IFERROR(VLOOKUP(Table22[[#This Row],[Offer received (Y/N)]],'Lookup Values'!$BM$1:$BN$3,2,FALSE),"0")</f>
        <v>0</v>
      </c>
      <c r="DL285" s="127" t="str">
        <f>IFERROR(VLOOKUP(Table22[[#This Row],[Poor Behaviour / Attitude / Motivation]],'Lookup Values'!$BO$1:$BP$4,2,FALSE),"0")</f>
        <v>0</v>
      </c>
      <c r="DM285" s="127" t="str">
        <f>IFERROR(VLOOKUP(Table22[[#This Row],[Other known risk factors (1)]],'Lookup Values'!$BQ$1:$BR$10,2,FALSE),"0")</f>
        <v>0</v>
      </c>
      <c r="DN285" s="128" t="str">
        <f>IFERROR(VLOOKUP(Table22[[#This Row],[Other known risk factors (2)]],'Lookup Values'!$BQ$1:$BR$10,2,FALSE),"0")</f>
        <v>0</v>
      </c>
      <c r="DO285" s="127">
        <f>SUM(Table35[[#This Row],[Gender Score]:[Other known risk factors (2) Score]])</f>
        <v>0</v>
      </c>
      <c r="DP285" s="131" t="str">
        <f>CONCATENATE(Table22[[#This Row],[Generated RONI]],Table22[[#This Row],[School RONI]])</f>
        <v>Very Low</v>
      </c>
      <c r="DQ285" s="106"/>
      <c r="DR285" s="106"/>
      <c r="DS285" s="106"/>
      <c r="DT285" s="106"/>
      <c r="DU285" s="106"/>
      <c r="DV285" s="106"/>
      <c r="DW285" s="106"/>
      <c r="DX285" s="106"/>
      <c r="DY285" s="106"/>
      <c r="DZ285" s="106"/>
      <c r="EA285" s="106"/>
      <c r="EB285" s="106"/>
      <c r="EC285" s="106"/>
      <c r="ED285" s="106"/>
      <c r="EE285" s="106"/>
      <c r="EF285" s="106"/>
      <c r="EG285" s="106"/>
    </row>
    <row r="286" spans="1:137" ht="13" x14ac:dyDescent="0.3">
      <c r="A286" s="118"/>
      <c r="B286" s="126"/>
      <c r="C286" s="119"/>
      <c r="D286" s="119"/>
      <c r="E286" s="119"/>
      <c r="F286" s="119"/>
      <c r="G286" s="119"/>
      <c r="H286" s="120"/>
      <c r="I286" s="101"/>
      <c r="J286" s="121"/>
      <c r="K286" s="101"/>
      <c r="L286" s="101"/>
      <c r="M286" s="121"/>
      <c r="N286" s="120"/>
      <c r="O286" s="121"/>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3"/>
      <c r="AS286" s="123"/>
      <c r="AT286" s="123"/>
      <c r="AU286" s="139" t="str">
        <f>VLOOKUP(Table35[[#This Row],[Risk Rating Score]],'Lookup Values'!$BS$1:$BT$34,2)</f>
        <v>Very Low</v>
      </c>
      <c r="AV286" s="101"/>
      <c r="AW286" s="139" t="str">
        <f>IFERROR(VLOOKUP(Table35[[#This Row],[RONI Match]],'Lookup Values'!$BU$2:$BV$26,2,FALSE),"")</f>
        <v/>
      </c>
      <c r="AX286" s="124"/>
      <c r="AY286" s="101"/>
      <c r="AZ286" s="123"/>
      <c r="BA286" s="119"/>
      <c r="BB286" s="119"/>
      <c r="BC286" s="119"/>
      <c r="BD286" s="119"/>
      <c r="BE286" s="119"/>
      <c r="BF286" s="119"/>
      <c r="BG286" s="119"/>
      <c r="BH286" s="119"/>
      <c r="BI286" s="122"/>
      <c r="BJ286" s="121"/>
      <c r="BK286" s="121"/>
      <c r="BL286" s="122"/>
      <c r="BM286" s="123"/>
      <c r="BN286" s="106"/>
      <c r="BO286" s="106"/>
      <c r="BP286" s="106"/>
      <c r="BQ286" s="106"/>
      <c r="BR286" s="106"/>
      <c r="BS286" s="106"/>
      <c r="BT286" s="106"/>
      <c r="BU286" s="106"/>
      <c r="BV286" s="106"/>
      <c r="BW286" s="106"/>
      <c r="BX286" s="106"/>
      <c r="BY286" s="106"/>
      <c r="BZ286" s="106"/>
      <c r="CA286" s="106"/>
      <c r="CB286" s="106"/>
      <c r="CC286" s="127" t="str">
        <f>IFERROR(VLOOKUP(Table22[[#This Row],[Gender]],'Lookup Values'!$A$1:$B$5,2,FALSE),"0")</f>
        <v>0</v>
      </c>
      <c r="CD286" s="112"/>
      <c r="CE286" s="127" t="str">
        <f>IFERROR(VLOOKUP(Table22[[#This Row],[Year Group]],'Lookup Values'!$C$1:$D$9,2,FALSE),"0")</f>
        <v>0</v>
      </c>
      <c r="CF286" s="127" t="str">
        <f>IFERROR(VLOOKUP(Table22[[#This Row],[School]],'Lookup Values'!$E$1:$E$22,2,FALSE),"0")</f>
        <v>0</v>
      </c>
      <c r="CG286" s="127" t="str">
        <f>IFERROR(VLOOKUP(Table22[[#This Row],[Attending PRU / AP]],'Lookup Values'!$G$1:$H$3,2,FALSE),"0")</f>
        <v>0</v>
      </c>
      <c r="CH286" s="127" t="str">
        <f>IFERROR(VLOOKUP(Table22[[#This Row],[EHE]],'Lookup Values'!$I$1:$J$3,2,FALSE),"0")</f>
        <v>0</v>
      </c>
      <c r="CI286" s="127" t="str">
        <f>IFERROR(VLOOKUP(Table22[[#This Row],[CME]],'Lookup Values'!$K$1:$L$3,2,FALSE),"0")</f>
        <v>0</v>
      </c>
      <c r="CJ286" s="129" t="str">
        <f>IFERROR(VLOOKUP(Table22[[#This Row],[Ethnicity]],'Ethnicity codes'!$H$1:$J$101,3,FALSE),"")</f>
        <v/>
      </c>
      <c r="CK286" s="127" t="str">
        <f>IFERROR(VLOOKUP(Table35[[#This Row],[Ethnicity2]],'Lookup Values'!$M$1:$N$23,2,FALSE),"0")</f>
        <v>0</v>
      </c>
      <c r="CL286" s="127" t="str">
        <f>IFERROR(VLOOKUP(Table35[[#This Row],[Ethnicity2]],'Lookup Values'!$O$1:$P$3,2,FALSE),"0")</f>
        <v>0</v>
      </c>
      <c r="CM286" s="127" t="str">
        <f>IFERROR(VLOOKUP(Table22[[#This Row],[EAL]],'Lookup Values'!$Q$1:$R$3,2,FALSE),"0")</f>
        <v>0</v>
      </c>
      <c r="CN286" s="127" t="str">
        <f>IFERROR(VLOOKUP(Table22[[#This Row],[SEND]],'Lookup Values'!$S$1:$T$6,2,FALSE),"0")</f>
        <v>0</v>
      </c>
      <c r="CO286" s="127" t="str">
        <f>IFERROR(VLOOKUP(Table22[[#This Row],[Pupil Premium]],'Lookup Values'!$U$1:$V$3,2,FALSE),"0")</f>
        <v>0</v>
      </c>
      <c r="CP286" s="127" t="str">
        <f>IFERROR(VLOOKUP(Table22[[#This Row],[LAC / Care Leaver]],'Lookup Values'!$W$1:$X$3,2,FALSE),"0")</f>
        <v>0</v>
      </c>
      <c r="CQ286" s="127" t="str">
        <f>IFERROR(VLOOKUP(Table22[[#This Row],[CP / CIN]],'Lookup Values'!$Y$1:$Z$3,2,FALSE),"0")</f>
        <v>0</v>
      </c>
      <c r="CR286" s="127" t="str">
        <f>IFERROR(VLOOKUP(Table22[[#This Row],[Early Help Referral]],'Lookup Values'!$Y$1:$Z$3,2,FALSE),"0")</f>
        <v>0</v>
      </c>
      <c r="CS286" s="127" t="str">
        <f>IFERROR(VLOOKUP(Table22[[#This Row],[Social Worker]],'Lookup Values'!$Y$1:$Z$3,2,FALSE),"0")</f>
        <v>0</v>
      </c>
      <c r="CT286" s="127" t="str">
        <f>IFERROR(VLOOKUP(Table22[[#This Row],[Exclusion]],'Lookup Values'!$AE$1:$AF$5,2,FALSE),"0")</f>
        <v>0</v>
      </c>
      <c r="CU286" s="127" t="str">
        <f>IFERROR(VLOOKUP(Table22[[#This Row],[Attendance / Absence (&lt;90% PA / &lt;50% SA)]],'Lookup Values'!$AG$1:$AH$4,2,FALSE),"0")</f>
        <v>0</v>
      </c>
      <c r="CV286" s="127" t="str">
        <f>IFERROR(VLOOKUP(Table22[[#This Row],[Multiple School Moves (3+)]],'Lookup Values'!$AI$1:$AJ$3,2,FALSE),"0")</f>
        <v>0</v>
      </c>
      <c r="CW286" s="127" t="str">
        <f>IFERROR(VLOOKUP(Table22[[#This Row],[Pregnancy]],'Lookup Values'!$AK$1:$AL$3,2,FALSE),"0")</f>
        <v>0</v>
      </c>
      <c r="CX286" s="127" t="str">
        <f>IFERROR(VLOOKUP(Table22[[#This Row],[Young Parent]],'Lookup Values'!$AM$1:$AN$3,2,FALSE),"0")</f>
        <v>0</v>
      </c>
      <c r="CY286" s="127" t="str">
        <f>IFERROR(VLOOKUP(Table22[[#This Row],[Young Carer]],'Lookup Values'!$AO$1:$AP$3,2,FALSE),"0")</f>
        <v>0</v>
      </c>
      <c r="CZ286" s="127" t="str">
        <f>IFERROR(VLOOKUP(Table22[[#This Row],[CAMHS Involvement]],'Lookup Values'!$AQ$1:$AR$3,2,FALSE),"0")</f>
        <v>0</v>
      </c>
      <c r="DA286" s="127" t="str">
        <f>IFERROR(VLOOKUP(Table22[[#This Row],[Health Condition]],'Lookup Values'!$AS$1:$AT$3,2,FALSE),"0")</f>
        <v>0</v>
      </c>
      <c r="DB286" s="127" t="str">
        <f>IFERROR(VLOOKUP(Table22[[#This Row],[Substance Misuse ]],'Lookup Values'!$AU$1:$AV$3,2,FALSE),"0")</f>
        <v>0</v>
      </c>
      <c r="DC286" s="127" t="str">
        <f>IFERROR(VLOOKUP(Table22[[#This Row],[YOT supervision]],'Lookup Values'!$AW$1:$AX$3,2,FALSE),"0")</f>
        <v>0</v>
      </c>
      <c r="DD286" s="127" t="str">
        <f>IFERROR(VLOOKUP(Table22[[#This Row],[Previous YOT supervision]],'Lookup Values'!$AY$1:$AZ$3,2,FALSE),"0")</f>
        <v>0</v>
      </c>
      <c r="DE286" s="127" t="str">
        <f>IFERROR(VLOOKUP(Table22[[#This Row],[Custody]],'Lookup Values'!$BA$1:$BB$3,2,FALSE),"0")</f>
        <v>0</v>
      </c>
      <c r="DF286" s="127" t="str">
        <f>IFERROR(VLOOKUP(Table22[[#This Row],[KS2 Eng &amp; Maths Ability Profile HAP/MAP/LAP]],'Lookup Values'!$BC$1:$BD$4,2,FALSE),"0")</f>
        <v>0</v>
      </c>
      <c r="DG286" s="127" t="str">
        <f>IFERROR(VLOOKUP(Table22[[#This Row],[Intended Post 16 Destination]],'Lookup Values'!$BG$1:$BH$12,2,FALSE),"0")</f>
        <v>0</v>
      </c>
      <c r="DH286" s="127" t="str">
        <f>IFERROR(VLOOKUP(Table22[[#This Row],[Application submitted (Y/N or number of applications)]],'Lookup Values'!$BI$1:$BJ$3,2,FALSE),"0")</f>
        <v>0</v>
      </c>
      <c r="DI286" s="127" t="str">
        <f>IFERROR(VLOOKUP(Table22[[#This Row],[Provider Name]],'Lookup Values'!$BK$1:$BL$3,2,FALSE),"0")</f>
        <v>0</v>
      </c>
      <c r="DJ286" s="112"/>
      <c r="DK286" s="127" t="str">
        <f>IFERROR(VLOOKUP(Table22[[#This Row],[Offer received (Y/N)]],'Lookup Values'!$BM$1:$BN$3,2,FALSE),"0")</f>
        <v>0</v>
      </c>
      <c r="DL286" s="127" t="str">
        <f>IFERROR(VLOOKUP(Table22[[#This Row],[Poor Behaviour / Attitude / Motivation]],'Lookup Values'!$BO$1:$BP$4,2,FALSE),"0")</f>
        <v>0</v>
      </c>
      <c r="DM286" s="127" t="str">
        <f>IFERROR(VLOOKUP(Table22[[#This Row],[Other known risk factors (1)]],'Lookup Values'!$BQ$1:$BR$10,2,FALSE),"0")</f>
        <v>0</v>
      </c>
      <c r="DN286" s="128" t="str">
        <f>IFERROR(VLOOKUP(Table22[[#This Row],[Other known risk factors (2)]],'Lookup Values'!$BQ$1:$BR$10,2,FALSE),"0")</f>
        <v>0</v>
      </c>
      <c r="DO286" s="127">
        <f>SUM(Table35[[#This Row],[Gender Score]:[Other known risk factors (2) Score]])</f>
        <v>0</v>
      </c>
      <c r="DP286" s="131" t="str">
        <f>CONCATENATE(Table22[[#This Row],[Generated RONI]],Table22[[#This Row],[School RONI]])</f>
        <v>Very Low</v>
      </c>
      <c r="DQ286" s="106"/>
      <c r="DR286" s="106"/>
      <c r="DS286" s="106"/>
      <c r="DT286" s="106"/>
      <c r="DU286" s="106"/>
      <c r="DV286" s="106"/>
      <c r="DW286" s="106"/>
      <c r="DX286" s="106"/>
      <c r="DY286" s="106"/>
      <c r="DZ286" s="106"/>
      <c r="EA286" s="106"/>
      <c r="EB286" s="106"/>
      <c r="EC286" s="106"/>
      <c r="ED286" s="106"/>
      <c r="EE286" s="106"/>
      <c r="EF286" s="106"/>
      <c r="EG286" s="106"/>
    </row>
    <row r="287" spans="1:137" ht="13" x14ac:dyDescent="0.3">
      <c r="A287" s="118"/>
      <c r="B287" s="126"/>
      <c r="C287" s="119"/>
      <c r="D287" s="119"/>
      <c r="E287" s="119"/>
      <c r="F287" s="119"/>
      <c r="G287" s="119"/>
      <c r="H287" s="120"/>
      <c r="I287" s="101"/>
      <c r="J287" s="121"/>
      <c r="K287" s="101"/>
      <c r="L287" s="101"/>
      <c r="M287" s="121"/>
      <c r="N287" s="120"/>
      <c r="O287" s="121"/>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3"/>
      <c r="AS287" s="123"/>
      <c r="AT287" s="123"/>
      <c r="AU287" s="139" t="str">
        <f>VLOOKUP(Table35[[#This Row],[Risk Rating Score]],'Lookup Values'!$BS$1:$BT$34,2)</f>
        <v>Very Low</v>
      </c>
      <c r="AV287" s="101"/>
      <c r="AW287" s="139" t="str">
        <f>IFERROR(VLOOKUP(Table35[[#This Row],[RONI Match]],'Lookup Values'!$BU$2:$BV$26,2,FALSE),"")</f>
        <v/>
      </c>
      <c r="AX287" s="124"/>
      <c r="AY287" s="101"/>
      <c r="AZ287" s="123"/>
      <c r="BA287" s="119"/>
      <c r="BB287" s="119"/>
      <c r="BC287" s="119"/>
      <c r="BD287" s="119"/>
      <c r="BE287" s="119"/>
      <c r="BF287" s="119"/>
      <c r="BG287" s="119"/>
      <c r="BH287" s="119"/>
      <c r="BI287" s="122"/>
      <c r="BJ287" s="121"/>
      <c r="BK287" s="121"/>
      <c r="BL287" s="122"/>
      <c r="BM287" s="123"/>
      <c r="BN287" s="106"/>
      <c r="BO287" s="106"/>
      <c r="BP287" s="106"/>
      <c r="BQ287" s="106"/>
      <c r="BR287" s="106"/>
      <c r="BS287" s="106"/>
      <c r="BT287" s="106"/>
      <c r="BU287" s="106"/>
      <c r="BV287" s="106"/>
      <c r="BW287" s="106"/>
      <c r="BX287" s="106"/>
      <c r="BY287" s="106"/>
      <c r="BZ287" s="106"/>
      <c r="CA287" s="106"/>
      <c r="CB287" s="106"/>
      <c r="CC287" s="127" t="str">
        <f>IFERROR(VLOOKUP(Table22[[#This Row],[Gender]],'Lookup Values'!$A$1:$B$5,2,FALSE),"0")</f>
        <v>0</v>
      </c>
      <c r="CD287" s="112"/>
      <c r="CE287" s="127" t="str">
        <f>IFERROR(VLOOKUP(Table22[[#This Row],[Year Group]],'Lookup Values'!$C$1:$D$9,2,FALSE),"0")</f>
        <v>0</v>
      </c>
      <c r="CF287" s="127" t="str">
        <f>IFERROR(VLOOKUP(Table22[[#This Row],[School]],'Lookup Values'!$E$1:$E$22,2,FALSE),"0")</f>
        <v>0</v>
      </c>
      <c r="CG287" s="127" t="str">
        <f>IFERROR(VLOOKUP(Table22[[#This Row],[Attending PRU / AP]],'Lookup Values'!$G$1:$H$3,2,FALSE),"0")</f>
        <v>0</v>
      </c>
      <c r="CH287" s="127" t="str">
        <f>IFERROR(VLOOKUP(Table22[[#This Row],[EHE]],'Lookup Values'!$I$1:$J$3,2,FALSE),"0")</f>
        <v>0</v>
      </c>
      <c r="CI287" s="127" t="str">
        <f>IFERROR(VLOOKUP(Table22[[#This Row],[CME]],'Lookup Values'!$K$1:$L$3,2,FALSE),"0")</f>
        <v>0</v>
      </c>
      <c r="CJ287" s="129" t="str">
        <f>IFERROR(VLOOKUP(Table22[[#This Row],[Ethnicity]],'Ethnicity codes'!$H$1:$J$101,3,FALSE),"")</f>
        <v/>
      </c>
      <c r="CK287" s="127" t="str">
        <f>IFERROR(VLOOKUP(Table35[[#This Row],[Ethnicity2]],'Lookup Values'!$M$1:$N$23,2,FALSE),"0")</f>
        <v>0</v>
      </c>
      <c r="CL287" s="127" t="str">
        <f>IFERROR(VLOOKUP(Table35[[#This Row],[Ethnicity2]],'Lookup Values'!$O$1:$P$3,2,FALSE),"0")</f>
        <v>0</v>
      </c>
      <c r="CM287" s="127" t="str">
        <f>IFERROR(VLOOKUP(Table22[[#This Row],[EAL]],'Lookup Values'!$Q$1:$R$3,2,FALSE),"0")</f>
        <v>0</v>
      </c>
      <c r="CN287" s="127" t="str">
        <f>IFERROR(VLOOKUP(Table22[[#This Row],[SEND]],'Lookup Values'!$S$1:$T$6,2,FALSE),"0")</f>
        <v>0</v>
      </c>
      <c r="CO287" s="127" t="str">
        <f>IFERROR(VLOOKUP(Table22[[#This Row],[Pupil Premium]],'Lookup Values'!$U$1:$V$3,2,FALSE),"0")</f>
        <v>0</v>
      </c>
      <c r="CP287" s="127" t="str">
        <f>IFERROR(VLOOKUP(Table22[[#This Row],[LAC / Care Leaver]],'Lookup Values'!$W$1:$X$3,2,FALSE),"0")</f>
        <v>0</v>
      </c>
      <c r="CQ287" s="127" t="str">
        <f>IFERROR(VLOOKUP(Table22[[#This Row],[CP / CIN]],'Lookup Values'!$Y$1:$Z$3,2,FALSE),"0")</f>
        <v>0</v>
      </c>
      <c r="CR287" s="127" t="str">
        <f>IFERROR(VLOOKUP(Table22[[#This Row],[Early Help Referral]],'Lookup Values'!$Y$1:$Z$3,2,FALSE),"0")</f>
        <v>0</v>
      </c>
      <c r="CS287" s="127" t="str">
        <f>IFERROR(VLOOKUP(Table22[[#This Row],[Social Worker]],'Lookup Values'!$Y$1:$Z$3,2,FALSE),"0")</f>
        <v>0</v>
      </c>
      <c r="CT287" s="127" t="str">
        <f>IFERROR(VLOOKUP(Table22[[#This Row],[Exclusion]],'Lookup Values'!$AE$1:$AF$5,2,FALSE),"0")</f>
        <v>0</v>
      </c>
      <c r="CU287" s="127" t="str">
        <f>IFERROR(VLOOKUP(Table22[[#This Row],[Attendance / Absence (&lt;90% PA / &lt;50% SA)]],'Lookup Values'!$AG$1:$AH$4,2,FALSE),"0")</f>
        <v>0</v>
      </c>
      <c r="CV287" s="127" t="str">
        <f>IFERROR(VLOOKUP(Table22[[#This Row],[Multiple School Moves (3+)]],'Lookup Values'!$AI$1:$AJ$3,2,FALSE),"0")</f>
        <v>0</v>
      </c>
      <c r="CW287" s="127" t="str">
        <f>IFERROR(VLOOKUP(Table22[[#This Row],[Pregnancy]],'Lookup Values'!$AK$1:$AL$3,2,FALSE),"0")</f>
        <v>0</v>
      </c>
      <c r="CX287" s="127" t="str">
        <f>IFERROR(VLOOKUP(Table22[[#This Row],[Young Parent]],'Lookup Values'!$AM$1:$AN$3,2,FALSE),"0")</f>
        <v>0</v>
      </c>
      <c r="CY287" s="127" t="str">
        <f>IFERROR(VLOOKUP(Table22[[#This Row],[Young Carer]],'Lookup Values'!$AO$1:$AP$3,2,FALSE),"0")</f>
        <v>0</v>
      </c>
      <c r="CZ287" s="127" t="str">
        <f>IFERROR(VLOOKUP(Table22[[#This Row],[CAMHS Involvement]],'Lookup Values'!$AQ$1:$AR$3,2,FALSE),"0")</f>
        <v>0</v>
      </c>
      <c r="DA287" s="127" t="str">
        <f>IFERROR(VLOOKUP(Table22[[#This Row],[Health Condition]],'Lookup Values'!$AS$1:$AT$3,2,FALSE),"0")</f>
        <v>0</v>
      </c>
      <c r="DB287" s="127" t="str">
        <f>IFERROR(VLOOKUP(Table22[[#This Row],[Substance Misuse ]],'Lookup Values'!$AU$1:$AV$3,2,FALSE),"0")</f>
        <v>0</v>
      </c>
      <c r="DC287" s="127" t="str">
        <f>IFERROR(VLOOKUP(Table22[[#This Row],[YOT supervision]],'Lookup Values'!$AW$1:$AX$3,2,FALSE),"0")</f>
        <v>0</v>
      </c>
      <c r="DD287" s="127" t="str">
        <f>IFERROR(VLOOKUP(Table22[[#This Row],[Previous YOT supervision]],'Lookup Values'!$AY$1:$AZ$3,2,FALSE),"0")</f>
        <v>0</v>
      </c>
      <c r="DE287" s="127" t="str">
        <f>IFERROR(VLOOKUP(Table22[[#This Row],[Custody]],'Lookup Values'!$BA$1:$BB$3,2,FALSE),"0")</f>
        <v>0</v>
      </c>
      <c r="DF287" s="127" t="str">
        <f>IFERROR(VLOOKUP(Table22[[#This Row],[KS2 Eng &amp; Maths Ability Profile HAP/MAP/LAP]],'Lookup Values'!$BC$1:$BD$4,2,FALSE),"0")</f>
        <v>0</v>
      </c>
      <c r="DG287" s="127" t="str">
        <f>IFERROR(VLOOKUP(Table22[[#This Row],[Intended Post 16 Destination]],'Lookup Values'!$BG$1:$BH$12,2,FALSE),"0")</f>
        <v>0</v>
      </c>
      <c r="DH287" s="127" t="str">
        <f>IFERROR(VLOOKUP(Table22[[#This Row],[Application submitted (Y/N or number of applications)]],'Lookup Values'!$BI$1:$BJ$3,2,FALSE),"0")</f>
        <v>0</v>
      </c>
      <c r="DI287" s="127" t="str">
        <f>IFERROR(VLOOKUP(Table22[[#This Row],[Provider Name]],'Lookup Values'!$BK$1:$BL$3,2,FALSE),"0")</f>
        <v>0</v>
      </c>
      <c r="DJ287" s="112"/>
      <c r="DK287" s="127" t="str">
        <f>IFERROR(VLOOKUP(Table22[[#This Row],[Offer received (Y/N)]],'Lookup Values'!$BM$1:$BN$3,2,FALSE),"0")</f>
        <v>0</v>
      </c>
      <c r="DL287" s="127" t="str">
        <f>IFERROR(VLOOKUP(Table22[[#This Row],[Poor Behaviour / Attitude / Motivation]],'Lookup Values'!$BO$1:$BP$4,2,FALSE),"0")</f>
        <v>0</v>
      </c>
      <c r="DM287" s="127" t="str">
        <f>IFERROR(VLOOKUP(Table22[[#This Row],[Other known risk factors (1)]],'Lookup Values'!$BQ$1:$BR$10,2,FALSE),"0")</f>
        <v>0</v>
      </c>
      <c r="DN287" s="128" t="str">
        <f>IFERROR(VLOOKUP(Table22[[#This Row],[Other known risk factors (2)]],'Lookup Values'!$BQ$1:$BR$10,2,FALSE),"0")</f>
        <v>0</v>
      </c>
      <c r="DO287" s="127">
        <f>SUM(Table35[[#This Row],[Gender Score]:[Other known risk factors (2) Score]])</f>
        <v>0</v>
      </c>
      <c r="DP287" s="131" t="str">
        <f>CONCATENATE(Table22[[#This Row],[Generated RONI]],Table22[[#This Row],[School RONI]])</f>
        <v>Very Low</v>
      </c>
      <c r="DQ287" s="106"/>
      <c r="DR287" s="106"/>
      <c r="DS287" s="106"/>
      <c r="DT287" s="106"/>
      <c r="DU287" s="106"/>
      <c r="DV287" s="106"/>
      <c r="DW287" s="106"/>
      <c r="DX287" s="106"/>
      <c r="DY287" s="106"/>
      <c r="DZ287" s="106"/>
      <c r="EA287" s="106"/>
      <c r="EB287" s="106"/>
      <c r="EC287" s="106"/>
      <c r="ED287" s="106"/>
      <c r="EE287" s="106"/>
      <c r="EF287" s="106"/>
      <c r="EG287" s="106"/>
    </row>
    <row r="288" spans="1:137" ht="13" x14ac:dyDescent="0.3">
      <c r="A288" s="118"/>
      <c r="B288" s="126"/>
      <c r="C288" s="119"/>
      <c r="D288" s="119"/>
      <c r="E288" s="119"/>
      <c r="F288" s="119"/>
      <c r="G288" s="119"/>
      <c r="H288" s="120"/>
      <c r="I288" s="101"/>
      <c r="J288" s="121"/>
      <c r="K288" s="101"/>
      <c r="L288" s="101"/>
      <c r="M288" s="121"/>
      <c r="N288" s="120"/>
      <c r="O288" s="121"/>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3"/>
      <c r="AS288" s="123"/>
      <c r="AT288" s="123"/>
      <c r="AU288" s="139" t="str">
        <f>VLOOKUP(Table35[[#This Row],[Risk Rating Score]],'Lookup Values'!$BS$1:$BT$34,2)</f>
        <v>Very Low</v>
      </c>
      <c r="AV288" s="101"/>
      <c r="AW288" s="139" t="str">
        <f>IFERROR(VLOOKUP(Table35[[#This Row],[RONI Match]],'Lookup Values'!$BU$2:$BV$26,2,FALSE),"")</f>
        <v/>
      </c>
      <c r="AX288" s="124"/>
      <c r="AY288" s="101"/>
      <c r="AZ288" s="123"/>
      <c r="BA288" s="119"/>
      <c r="BB288" s="119"/>
      <c r="BC288" s="119"/>
      <c r="BD288" s="119"/>
      <c r="BE288" s="119"/>
      <c r="BF288" s="119"/>
      <c r="BG288" s="119"/>
      <c r="BH288" s="119"/>
      <c r="BI288" s="122"/>
      <c r="BJ288" s="121"/>
      <c r="BK288" s="121"/>
      <c r="BL288" s="122"/>
      <c r="BM288" s="123"/>
      <c r="BN288" s="106"/>
      <c r="BO288" s="106"/>
      <c r="BP288" s="106"/>
      <c r="BQ288" s="106"/>
      <c r="BR288" s="106"/>
      <c r="BS288" s="106"/>
      <c r="BT288" s="106"/>
      <c r="BU288" s="106"/>
      <c r="BV288" s="106"/>
      <c r="BW288" s="106"/>
      <c r="BX288" s="106"/>
      <c r="BY288" s="106"/>
      <c r="BZ288" s="106"/>
      <c r="CA288" s="106"/>
      <c r="CB288" s="106"/>
      <c r="CC288" s="127" t="str">
        <f>IFERROR(VLOOKUP(Table22[[#This Row],[Gender]],'Lookup Values'!$A$1:$B$5,2,FALSE),"0")</f>
        <v>0</v>
      </c>
      <c r="CD288" s="112"/>
      <c r="CE288" s="127" t="str">
        <f>IFERROR(VLOOKUP(Table22[[#This Row],[Year Group]],'Lookup Values'!$C$1:$D$9,2,FALSE),"0")</f>
        <v>0</v>
      </c>
      <c r="CF288" s="127" t="str">
        <f>IFERROR(VLOOKUP(Table22[[#This Row],[School]],'Lookup Values'!$E$1:$E$22,2,FALSE),"0")</f>
        <v>0</v>
      </c>
      <c r="CG288" s="127" t="str">
        <f>IFERROR(VLOOKUP(Table22[[#This Row],[Attending PRU / AP]],'Lookup Values'!$G$1:$H$3,2,FALSE),"0")</f>
        <v>0</v>
      </c>
      <c r="CH288" s="127" t="str">
        <f>IFERROR(VLOOKUP(Table22[[#This Row],[EHE]],'Lookup Values'!$I$1:$J$3,2,FALSE),"0")</f>
        <v>0</v>
      </c>
      <c r="CI288" s="127" t="str">
        <f>IFERROR(VLOOKUP(Table22[[#This Row],[CME]],'Lookup Values'!$K$1:$L$3,2,FALSE),"0")</f>
        <v>0</v>
      </c>
      <c r="CJ288" s="129" t="str">
        <f>IFERROR(VLOOKUP(Table22[[#This Row],[Ethnicity]],'Ethnicity codes'!$H$1:$J$101,3,FALSE),"")</f>
        <v/>
      </c>
      <c r="CK288" s="127" t="str">
        <f>IFERROR(VLOOKUP(Table35[[#This Row],[Ethnicity2]],'Lookup Values'!$M$1:$N$23,2,FALSE),"0")</f>
        <v>0</v>
      </c>
      <c r="CL288" s="127" t="str">
        <f>IFERROR(VLOOKUP(Table35[[#This Row],[Ethnicity2]],'Lookup Values'!$O$1:$P$3,2,FALSE),"0")</f>
        <v>0</v>
      </c>
      <c r="CM288" s="127" t="str">
        <f>IFERROR(VLOOKUP(Table22[[#This Row],[EAL]],'Lookup Values'!$Q$1:$R$3,2,FALSE),"0")</f>
        <v>0</v>
      </c>
      <c r="CN288" s="127" t="str">
        <f>IFERROR(VLOOKUP(Table22[[#This Row],[SEND]],'Lookup Values'!$S$1:$T$6,2,FALSE),"0")</f>
        <v>0</v>
      </c>
      <c r="CO288" s="127" t="str">
        <f>IFERROR(VLOOKUP(Table22[[#This Row],[Pupil Premium]],'Lookup Values'!$U$1:$V$3,2,FALSE),"0")</f>
        <v>0</v>
      </c>
      <c r="CP288" s="127" t="str">
        <f>IFERROR(VLOOKUP(Table22[[#This Row],[LAC / Care Leaver]],'Lookup Values'!$W$1:$X$3,2,FALSE),"0")</f>
        <v>0</v>
      </c>
      <c r="CQ288" s="127" t="str">
        <f>IFERROR(VLOOKUP(Table22[[#This Row],[CP / CIN]],'Lookup Values'!$Y$1:$Z$3,2,FALSE),"0")</f>
        <v>0</v>
      </c>
      <c r="CR288" s="127" t="str">
        <f>IFERROR(VLOOKUP(Table22[[#This Row],[Early Help Referral]],'Lookup Values'!$Y$1:$Z$3,2,FALSE),"0")</f>
        <v>0</v>
      </c>
      <c r="CS288" s="127" t="str">
        <f>IFERROR(VLOOKUP(Table22[[#This Row],[Social Worker]],'Lookup Values'!$Y$1:$Z$3,2,FALSE),"0")</f>
        <v>0</v>
      </c>
      <c r="CT288" s="127" t="str">
        <f>IFERROR(VLOOKUP(Table22[[#This Row],[Exclusion]],'Lookup Values'!$AE$1:$AF$5,2,FALSE),"0")</f>
        <v>0</v>
      </c>
      <c r="CU288" s="127" t="str">
        <f>IFERROR(VLOOKUP(Table22[[#This Row],[Attendance / Absence (&lt;90% PA / &lt;50% SA)]],'Lookup Values'!$AG$1:$AH$4,2,FALSE),"0")</f>
        <v>0</v>
      </c>
      <c r="CV288" s="127" t="str">
        <f>IFERROR(VLOOKUP(Table22[[#This Row],[Multiple School Moves (3+)]],'Lookup Values'!$AI$1:$AJ$3,2,FALSE),"0")</f>
        <v>0</v>
      </c>
      <c r="CW288" s="127" t="str">
        <f>IFERROR(VLOOKUP(Table22[[#This Row],[Pregnancy]],'Lookup Values'!$AK$1:$AL$3,2,FALSE),"0")</f>
        <v>0</v>
      </c>
      <c r="CX288" s="127" t="str">
        <f>IFERROR(VLOOKUP(Table22[[#This Row],[Young Parent]],'Lookup Values'!$AM$1:$AN$3,2,FALSE),"0")</f>
        <v>0</v>
      </c>
      <c r="CY288" s="127" t="str">
        <f>IFERROR(VLOOKUP(Table22[[#This Row],[Young Carer]],'Lookup Values'!$AO$1:$AP$3,2,FALSE),"0")</f>
        <v>0</v>
      </c>
      <c r="CZ288" s="127" t="str">
        <f>IFERROR(VLOOKUP(Table22[[#This Row],[CAMHS Involvement]],'Lookup Values'!$AQ$1:$AR$3,2,FALSE),"0")</f>
        <v>0</v>
      </c>
      <c r="DA288" s="127" t="str">
        <f>IFERROR(VLOOKUP(Table22[[#This Row],[Health Condition]],'Lookup Values'!$AS$1:$AT$3,2,FALSE),"0")</f>
        <v>0</v>
      </c>
      <c r="DB288" s="127" t="str">
        <f>IFERROR(VLOOKUP(Table22[[#This Row],[Substance Misuse ]],'Lookup Values'!$AU$1:$AV$3,2,FALSE),"0")</f>
        <v>0</v>
      </c>
      <c r="DC288" s="127" t="str">
        <f>IFERROR(VLOOKUP(Table22[[#This Row],[YOT supervision]],'Lookup Values'!$AW$1:$AX$3,2,FALSE),"0")</f>
        <v>0</v>
      </c>
      <c r="DD288" s="127" t="str">
        <f>IFERROR(VLOOKUP(Table22[[#This Row],[Previous YOT supervision]],'Lookup Values'!$AY$1:$AZ$3,2,FALSE),"0")</f>
        <v>0</v>
      </c>
      <c r="DE288" s="127" t="str">
        <f>IFERROR(VLOOKUP(Table22[[#This Row],[Custody]],'Lookup Values'!$BA$1:$BB$3,2,FALSE),"0")</f>
        <v>0</v>
      </c>
      <c r="DF288" s="127" t="str">
        <f>IFERROR(VLOOKUP(Table22[[#This Row],[KS2 Eng &amp; Maths Ability Profile HAP/MAP/LAP]],'Lookup Values'!$BC$1:$BD$4,2,FALSE),"0")</f>
        <v>0</v>
      </c>
      <c r="DG288" s="127" t="str">
        <f>IFERROR(VLOOKUP(Table22[[#This Row],[Intended Post 16 Destination]],'Lookup Values'!$BG$1:$BH$12,2,FALSE),"0")</f>
        <v>0</v>
      </c>
      <c r="DH288" s="127" t="str">
        <f>IFERROR(VLOOKUP(Table22[[#This Row],[Application submitted (Y/N or number of applications)]],'Lookup Values'!$BI$1:$BJ$3,2,FALSE),"0")</f>
        <v>0</v>
      </c>
      <c r="DI288" s="127" t="str">
        <f>IFERROR(VLOOKUP(Table22[[#This Row],[Provider Name]],'Lookup Values'!$BK$1:$BL$3,2,FALSE),"0")</f>
        <v>0</v>
      </c>
      <c r="DJ288" s="112"/>
      <c r="DK288" s="127" t="str">
        <f>IFERROR(VLOOKUP(Table22[[#This Row],[Offer received (Y/N)]],'Lookup Values'!$BM$1:$BN$3,2,FALSE),"0")</f>
        <v>0</v>
      </c>
      <c r="DL288" s="127" t="str">
        <f>IFERROR(VLOOKUP(Table22[[#This Row],[Poor Behaviour / Attitude / Motivation]],'Lookup Values'!$BO$1:$BP$4,2,FALSE),"0")</f>
        <v>0</v>
      </c>
      <c r="DM288" s="127" t="str">
        <f>IFERROR(VLOOKUP(Table22[[#This Row],[Other known risk factors (1)]],'Lookup Values'!$BQ$1:$BR$10,2,FALSE),"0")</f>
        <v>0</v>
      </c>
      <c r="DN288" s="128" t="str">
        <f>IFERROR(VLOOKUP(Table22[[#This Row],[Other known risk factors (2)]],'Lookup Values'!$BQ$1:$BR$10,2,FALSE),"0")</f>
        <v>0</v>
      </c>
      <c r="DO288" s="127">
        <f>SUM(Table35[[#This Row],[Gender Score]:[Other known risk factors (2) Score]])</f>
        <v>0</v>
      </c>
      <c r="DP288" s="131" t="str">
        <f>CONCATENATE(Table22[[#This Row],[Generated RONI]],Table22[[#This Row],[School RONI]])</f>
        <v>Very Low</v>
      </c>
      <c r="DQ288" s="106"/>
      <c r="DR288" s="106"/>
      <c r="DS288" s="106"/>
      <c r="DT288" s="106"/>
      <c r="DU288" s="106"/>
      <c r="DV288" s="106"/>
      <c r="DW288" s="106"/>
      <c r="DX288" s="106"/>
      <c r="DY288" s="106"/>
      <c r="DZ288" s="106"/>
      <c r="EA288" s="106"/>
      <c r="EB288" s="106"/>
      <c r="EC288" s="106"/>
      <c r="ED288" s="106"/>
      <c r="EE288" s="106"/>
      <c r="EF288" s="106"/>
      <c r="EG288" s="106"/>
    </row>
    <row r="289" spans="1:137" ht="13" x14ac:dyDescent="0.3">
      <c r="A289" s="118"/>
      <c r="B289" s="126"/>
      <c r="C289" s="119"/>
      <c r="D289" s="119"/>
      <c r="E289" s="119"/>
      <c r="F289" s="119"/>
      <c r="G289" s="119"/>
      <c r="H289" s="120"/>
      <c r="I289" s="101"/>
      <c r="J289" s="121"/>
      <c r="K289" s="101"/>
      <c r="L289" s="101"/>
      <c r="M289" s="121"/>
      <c r="N289" s="120"/>
      <c r="O289" s="121"/>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3"/>
      <c r="AS289" s="123"/>
      <c r="AT289" s="123"/>
      <c r="AU289" s="139" t="str">
        <f>VLOOKUP(Table35[[#This Row],[Risk Rating Score]],'Lookup Values'!$BS$1:$BT$34,2)</f>
        <v>Very Low</v>
      </c>
      <c r="AV289" s="101"/>
      <c r="AW289" s="139" t="str">
        <f>IFERROR(VLOOKUP(Table35[[#This Row],[RONI Match]],'Lookup Values'!$BU$2:$BV$26,2,FALSE),"")</f>
        <v/>
      </c>
      <c r="AX289" s="124"/>
      <c r="AY289" s="101"/>
      <c r="AZ289" s="123"/>
      <c r="BA289" s="119"/>
      <c r="BB289" s="119"/>
      <c r="BC289" s="119"/>
      <c r="BD289" s="119"/>
      <c r="BE289" s="119"/>
      <c r="BF289" s="119"/>
      <c r="BG289" s="119"/>
      <c r="BH289" s="119"/>
      <c r="BI289" s="122"/>
      <c r="BJ289" s="121"/>
      <c r="BK289" s="121"/>
      <c r="BL289" s="122"/>
      <c r="BM289" s="123"/>
      <c r="BN289" s="106"/>
      <c r="BO289" s="106"/>
      <c r="BP289" s="106"/>
      <c r="BQ289" s="106"/>
      <c r="BR289" s="106"/>
      <c r="BS289" s="106"/>
      <c r="BT289" s="106"/>
      <c r="BU289" s="106"/>
      <c r="BV289" s="106"/>
      <c r="BW289" s="106"/>
      <c r="BX289" s="106"/>
      <c r="BY289" s="106"/>
      <c r="BZ289" s="106"/>
      <c r="CA289" s="106"/>
      <c r="CB289" s="106"/>
      <c r="CC289" s="127" t="str">
        <f>IFERROR(VLOOKUP(Table22[[#This Row],[Gender]],'Lookup Values'!$A$1:$B$5,2,FALSE),"0")</f>
        <v>0</v>
      </c>
      <c r="CD289" s="112"/>
      <c r="CE289" s="127" t="str">
        <f>IFERROR(VLOOKUP(Table22[[#This Row],[Year Group]],'Lookup Values'!$C$1:$D$9,2,FALSE),"0")</f>
        <v>0</v>
      </c>
      <c r="CF289" s="127" t="str">
        <f>IFERROR(VLOOKUP(Table22[[#This Row],[School]],'Lookup Values'!$E$1:$E$22,2,FALSE),"0")</f>
        <v>0</v>
      </c>
      <c r="CG289" s="127" t="str">
        <f>IFERROR(VLOOKUP(Table22[[#This Row],[Attending PRU / AP]],'Lookup Values'!$G$1:$H$3,2,FALSE),"0")</f>
        <v>0</v>
      </c>
      <c r="CH289" s="127" t="str">
        <f>IFERROR(VLOOKUP(Table22[[#This Row],[EHE]],'Lookup Values'!$I$1:$J$3,2,FALSE),"0")</f>
        <v>0</v>
      </c>
      <c r="CI289" s="127" t="str">
        <f>IFERROR(VLOOKUP(Table22[[#This Row],[CME]],'Lookup Values'!$K$1:$L$3,2,FALSE),"0")</f>
        <v>0</v>
      </c>
      <c r="CJ289" s="129" t="str">
        <f>IFERROR(VLOOKUP(Table22[[#This Row],[Ethnicity]],'Ethnicity codes'!$H$1:$J$101,3,FALSE),"")</f>
        <v/>
      </c>
      <c r="CK289" s="127" t="str">
        <f>IFERROR(VLOOKUP(Table35[[#This Row],[Ethnicity2]],'Lookup Values'!$M$1:$N$23,2,FALSE),"0")</f>
        <v>0</v>
      </c>
      <c r="CL289" s="127" t="str">
        <f>IFERROR(VLOOKUP(Table35[[#This Row],[Ethnicity2]],'Lookup Values'!$O$1:$P$3,2,FALSE),"0")</f>
        <v>0</v>
      </c>
      <c r="CM289" s="127" t="str">
        <f>IFERROR(VLOOKUP(Table22[[#This Row],[EAL]],'Lookup Values'!$Q$1:$R$3,2,FALSE),"0")</f>
        <v>0</v>
      </c>
      <c r="CN289" s="127" t="str">
        <f>IFERROR(VLOOKUP(Table22[[#This Row],[SEND]],'Lookup Values'!$S$1:$T$6,2,FALSE),"0")</f>
        <v>0</v>
      </c>
      <c r="CO289" s="127" t="str">
        <f>IFERROR(VLOOKUP(Table22[[#This Row],[Pupil Premium]],'Lookup Values'!$U$1:$V$3,2,FALSE),"0")</f>
        <v>0</v>
      </c>
      <c r="CP289" s="127" t="str">
        <f>IFERROR(VLOOKUP(Table22[[#This Row],[LAC / Care Leaver]],'Lookup Values'!$W$1:$X$3,2,FALSE),"0")</f>
        <v>0</v>
      </c>
      <c r="CQ289" s="127" t="str">
        <f>IFERROR(VLOOKUP(Table22[[#This Row],[CP / CIN]],'Lookup Values'!$Y$1:$Z$3,2,FALSE),"0")</f>
        <v>0</v>
      </c>
      <c r="CR289" s="127" t="str">
        <f>IFERROR(VLOOKUP(Table22[[#This Row],[Early Help Referral]],'Lookup Values'!$Y$1:$Z$3,2,FALSE),"0")</f>
        <v>0</v>
      </c>
      <c r="CS289" s="127" t="str">
        <f>IFERROR(VLOOKUP(Table22[[#This Row],[Social Worker]],'Lookup Values'!$Y$1:$Z$3,2,FALSE),"0")</f>
        <v>0</v>
      </c>
      <c r="CT289" s="127" t="str">
        <f>IFERROR(VLOOKUP(Table22[[#This Row],[Exclusion]],'Lookup Values'!$AE$1:$AF$5,2,FALSE),"0")</f>
        <v>0</v>
      </c>
      <c r="CU289" s="127" t="str">
        <f>IFERROR(VLOOKUP(Table22[[#This Row],[Attendance / Absence (&lt;90% PA / &lt;50% SA)]],'Lookup Values'!$AG$1:$AH$4,2,FALSE),"0")</f>
        <v>0</v>
      </c>
      <c r="CV289" s="127" t="str">
        <f>IFERROR(VLOOKUP(Table22[[#This Row],[Multiple School Moves (3+)]],'Lookup Values'!$AI$1:$AJ$3,2,FALSE),"0")</f>
        <v>0</v>
      </c>
      <c r="CW289" s="127" t="str">
        <f>IFERROR(VLOOKUP(Table22[[#This Row],[Pregnancy]],'Lookup Values'!$AK$1:$AL$3,2,FALSE),"0")</f>
        <v>0</v>
      </c>
      <c r="CX289" s="127" t="str">
        <f>IFERROR(VLOOKUP(Table22[[#This Row],[Young Parent]],'Lookup Values'!$AM$1:$AN$3,2,FALSE),"0")</f>
        <v>0</v>
      </c>
      <c r="CY289" s="127" t="str">
        <f>IFERROR(VLOOKUP(Table22[[#This Row],[Young Carer]],'Lookup Values'!$AO$1:$AP$3,2,FALSE),"0")</f>
        <v>0</v>
      </c>
      <c r="CZ289" s="127" t="str">
        <f>IFERROR(VLOOKUP(Table22[[#This Row],[CAMHS Involvement]],'Lookup Values'!$AQ$1:$AR$3,2,FALSE),"0")</f>
        <v>0</v>
      </c>
      <c r="DA289" s="127" t="str">
        <f>IFERROR(VLOOKUP(Table22[[#This Row],[Health Condition]],'Lookup Values'!$AS$1:$AT$3,2,FALSE),"0")</f>
        <v>0</v>
      </c>
      <c r="DB289" s="127" t="str">
        <f>IFERROR(VLOOKUP(Table22[[#This Row],[Substance Misuse ]],'Lookup Values'!$AU$1:$AV$3,2,FALSE),"0")</f>
        <v>0</v>
      </c>
      <c r="DC289" s="127" t="str">
        <f>IFERROR(VLOOKUP(Table22[[#This Row],[YOT supervision]],'Lookup Values'!$AW$1:$AX$3,2,FALSE),"0")</f>
        <v>0</v>
      </c>
      <c r="DD289" s="127" t="str">
        <f>IFERROR(VLOOKUP(Table22[[#This Row],[Previous YOT supervision]],'Lookup Values'!$AY$1:$AZ$3,2,FALSE),"0")</f>
        <v>0</v>
      </c>
      <c r="DE289" s="127" t="str">
        <f>IFERROR(VLOOKUP(Table22[[#This Row],[Custody]],'Lookup Values'!$BA$1:$BB$3,2,FALSE),"0")</f>
        <v>0</v>
      </c>
      <c r="DF289" s="127" t="str">
        <f>IFERROR(VLOOKUP(Table22[[#This Row],[KS2 Eng &amp; Maths Ability Profile HAP/MAP/LAP]],'Lookup Values'!$BC$1:$BD$4,2,FALSE),"0")</f>
        <v>0</v>
      </c>
      <c r="DG289" s="127" t="str">
        <f>IFERROR(VLOOKUP(Table22[[#This Row],[Intended Post 16 Destination]],'Lookup Values'!$BG$1:$BH$12,2,FALSE),"0")</f>
        <v>0</v>
      </c>
      <c r="DH289" s="127" t="str">
        <f>IFERROR(VLOOKUP(Table22[[#This Row],[Application submitted (Y/N or number of applications)]],'Lookup Values'!$BI$1:$BJ$3,2,FALSE),"0")</f>
        <v>0</v>
      </c>
      <c r="DI289" s="127" t="str">
        <f>IFERROR(VLOOKUP(Table22[[#This Row],[Provider Name]],'Lookup Values'!$BK$1:$BL$3,2,FALSE),"0")</f>
        <v>0</v>
      </c>
      <c r="DJ289" s="112"/>
      <c r="DK289" s="127" t="str">
        <f>IFERROR(VLOOKUP(Table22[[#This Row],[Offer received (Y/N)]],'Lookup Values'!$BM$1:$BN$3,2,FALSE),"0")</f>
        <v>0</v>
      </c>
      <c r="DL289" s="127" t="str">
        <f>IFERROR(VLOOKUP(Table22[[#This Row],[Poor Behaviour / Attitude / Motivation]],'Lookup Values'!$BO$1:$BP$4,2,FALSE),"0")</f>
        <v>0</v>
      </c>
      <c r="DM289" s="127" t="str">
        <f>IFERROR(VLOOKUP(Table22[[#This Row],[Other known risk factors (1)]],'Lookup Values'!$BQ$1:$BR$10,2,FALSE),"0")</f>
        <v>0</v>
      </c>
      <c r="DN289" s="128" t="str">
        <f>IFERROR(VLOOKUP(Table22[[#This Row],[Other known risk factors (2)]],'Lookup Values'!$BQ$1:$BR$10,2,FALSE),"0")</f>
        <v>0</v>
      </c>
      <c r="DO289" s="127">
        <f>SUM(Table35[[#This Row],[Gender Score]:[Other known risk factors (2) Score]])</f>
        <v>0</v>
      </c>
      <c r="DP289" s="131" t="str">
        <f>CONCATENATE(Table22[[#This Row],[Generated RONI]],Table22[[#This Row],[School RONI]])</f>
        <v>Very Low</v>
      </c>
      <c r="DQ289" s="106"/>
      <c r="DR289" s="106"/>
      <c r="DS289" s="106"/>
      <c r="DT289" s="106"/>
      <c r="DU289" s="106"/>
      <c r="DV289" s="106"/>
      <c r="DW289" s="106"/>
      <c r="DX289" s="106"/>
      <c r="DY289" s="106"/>
      <c r="DZ289" s="106"/>
      <c r="EA289" s="106"/>
      <c r="EB289" s="106"/>
      <c r="EC289" s="106"/>
      <c r="ED289" s="106"/>
      <c r="EE289" s="106"/>
      <c r="EF289" s="106"/>
      <c r="EG289" s="106"/>
    </row>
    <row r="290" spans="1:137" ht="13" x14ac:dyDescent="0.3">
      <c r="A290" s="118"/>
      <c r="B290" s="126"/>
      <c r="C290" s="119"/>
      <c r="D290" s="119"/>
      <c r="E290" s="119"/>
      <c r="F290" s="119"/>
      <c r="G290" s="119"/>
      <c r="H290" s="120"/>
      <c r="I290" s="101"/>
      <c r="J290" s="121"/>
      <c r="K290" s="101"/>
      <c r="L290" s="101"/>
      <c r="M290" s="121"/>
      <c r="N290" s="120"/>
      <c r="O290" s="121"/>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3"/>
      <c r="AS290" s="123"/>
      <c r="AT290" s="123"/>
      <c r="AU290" s="139" t="str">
        <f>VLOOKUP(Table35[[#This Row],[Risk Rating Score]],'Lookup Values'!$BS$1:$BT$34,2)</f>
        <v>Very Low</v>
      </c>
      <c r="AV290" s="101"/>
      <c r="AW290" s="139" t="str">
        <f>IFERROR(VLOOKUP(Table35[[#This Row],[RONI Match]],'Lookup Values'!$BU$2:$BV$26,2,FALSE),"")</f>
        <v/>
      </c>
      <c r="AX290" s="124"/>
      <c r="AY290" s="101"/>
      <c r="AZ290" s="123"/>
      <c r="BA290" s="119"/>
      <c r="BB290" s="119"/>
      <c r="BC290" s="119"/>
      <c r="BD290" s="119"/>
      <c r="BE290" s="119"/>
      <c r="BF290" s="119"/>
      <c r="BG290" s="119"/>
      <c r="BH290" s="119"/>
      <c r="BI290" s="122"/>
      <c r="BJ290" s="121"/>
      <c r="BK290" s="121"/>
      <c r="BL290" s="122"/>
      <c r="BM290" s="123"/>
      <c r="BN290" s="106"/>
      <c r="BO290" s="106"/>
      <c r="BP290" s="106"/>
      <c r="BQ290" s="106"/>
      <c r="BR290" s="106"/>
      <c r="BS290" s="106"/>
      <c r="BT290" s="106"/>
      <c r="BU290" s="106"/>
      <c r="BV290" s="106"/>
      <c r="BW290" s="106"/>
      <c r="BX290" s="106"/>
      <c r="BY290" s="106"/>
      <c r="BZ290" s="106"/>
      <c r="CA290" s="106"/>
      <c r="CB290" s="106"/>
      <c r="CC290" s="127" t="str">
        <f>IFERROR(VLOOKUP(Table22[[#This Row],[Gender]],'Lookup Values'!$A$1:$B$5,2,FALSE),"0")</f>
        <v>0</v>
      </c>
      <c r="CD290" s="112"/>
      <c r="CE290" s="127" t="str">
        <f>IFERROR(VLOOKUP(Table22[[#This Row],[Year Group]],'Lookup Values'!$C$1:$D$9,2,FALSE),"0")</f>
        <v>0</v>
      </c>
      <c r="CF290" s="127" t="str">
        <f>IFERROR(VLOOKUP(Table22[[#This Row],[School]],'Lookup Values'!$E$1:$E$22,2,FALSE),"0")</f>
        <v>0</v>
      </c>
      <c r="CG290" s="127" t="str">
        <f>IFERROR(VLOOKUP(Table22[[#This Row],[Attending PRU / AP]],'Lookup Values'!$G$1:$H$3,2,FALSE),"0")</f>
        <v>0</v>
      </c>
      <c r="CH290" s="127" t="str">
        <f>IFERROR(VLOOKUP(Table22[[#This Row],[EHE]],'Lookup Values'!$I$1:$J$3,2,FALSE),"0")</f>
        <v>0</v>
      </c>
      <c r="CI290" s="127" t="str">
        <f>IFERROR(VLOOKUP(Table22[[#This Row],[CME]],'Lookup Values'!$K$1:$L$3,2,FALSE),"0")</f>
        <v>0</v>
      </c>
      <c r="CJ290" s="129" t="str">
        <f>IFERROR(VLOOKUP(Table22[[#This Row],[Ethnicity]],'Ethnicity codes'!$H$1:$J$101,3,FALSE),"")</f>
        <v/>
      </c>
      <c r="CK290" s="127" t="str">
        <f>IFERROR(VLOOKUP(Table35[[#This Row],[Ethnicity2]],'Lookup Values'!$M$1:$N$23,2,FALSE),"0")</f>
        <v>0</v>
      </c>
      <c r="CL290" s="127" t="str">
        <f>IFERROR(VLOOKUP(Table35[[#This Row],[Ethnicity2]],'Lookup Values'!$O$1:$P$3,2,FALSE),"0")</f>
        <v>0</v>
      </c>
      <c r="CM290" s="127" t="str">
        <f>IFERROR(VLOOKUP(Table22[[#This Row],[EAL]],'Lookup Values'!$Q$1:$R$3,2,FALSE),"0")</f>
        <v>0</v>
      </c>
      <c r="CN290" s="127" t="str">
        <f>IFERROR(VLOOKUP(Table22[[#This Row],[SEND]],'Lookup Values'!$S$1:$T$6,2,FALSE),"0")</f>
        <v>0</v>
      </c>
      <c r="CO290" s="127" t="str">
        <f>IFERROR(VLOOKUP(Table22[[#This Row],[Pupil Premium]],'Lookup Values'!$U$1:$V$3,2,FALSE),"0")</f>
        <v>0</v>
      </c>
      <c r="CP290" s="127" t="str">
        <f>IFERROR(VLOOKUP(Table22[[#This Row],[LAC / Care Leaver]],'Lookup Values'!$W$1:$X$3,2,FALSE),"0")</f>
        <v>0</v>
      </c>
      <c r="CQ290" s="127" t="str">
        <f>IFERROR(VLOOKUP(Table22[[#This Row],[CP / CIN]],'Lookup Values'!$Y$1:$Z$3,2,FALSE),"0")</f>
        <v>0</v>
      </c>
      <c r="CR290" s="127" t="str">
        <f>IFERROR(VLOOKUP(Table22[[#This Row],[Early Help Referral]],'Lookup Values'!$Y$1:$Z$3,2,FALSE),"0")</f>
        <v>0</v>
      </c>
      <c r="CS290" s="127" t="str">
        <f>IFERROR(VLOOKUP(Table22[[#This Row],[Social Worker]],'Lookup Values'!$Y$1:$Z$3,2,FALSE),"0")</f>
        <v>0</v>
      </c>
      <c r="CT290" s="127" t="str">
        <f>IFERROR(VLOOKUP(Table22[[#This Row],[Exclusion]],'Lookup Values'!$AE$1:$AF$5,2,FALSE),"0")</f>
        <v>0</v>
      </c>
      <c r="CU290" s="127" t="str">
        <f>IFERROR(VLOOKUP(Table22[[#This Row],[Attendance / Absence (&lt;90% PA / &lt;50% SA)]],'Lookup Values'!$AG$1:$AH$4,2,FALSE),"0")</f>
        <v>0</v>
      </c>
      <c r="CV290" s="127" t="str">
        <f>IFERROR(VLOOKUP(Table22[[#This Row],[Multiple School Moves (3+)]],'Lookup Values'!$AI$1:$AJ$3,2,FALSE),"0")</f>
        <v>0</v>
      </c>
      <c r="CW290" s="127" t="str">
        <f>IFERROR(VLOOKUP(Table22[[#This Row],[Pregnancy]],'Lookup Values'!$AK$1:$AL$3,2,FALSE),"0")</f>
        <v>0</v>
      </c>
      <c r="CX290" s="127" t="str">
        <f>IFERROR(VLOOKUP(Table22[[#This Row],[Young Parent]],'Lookup Values'!$AM$1:$AN$3,2,FALSE),"0")</f>
        <v>0</v>
      </c>
      <c r="CY290" s="127" t="str">
        <f>IFERROR(VLOOKUP(Table22[[#This Row],[Young Carer]],'Lookup Values'!$AO$1:$AP$3,2,FALSE),"0")</f>
        <v>0</v>
      </c>
      <c r="CZ290" s="127" t="str">
        <f>IFERROR(VLOOKUP(Table22[[#This Row],[CAMHS Involvement]],'Lookup Values'!$AQ$1:$AR$3,2,FALSE),"0")</f>
        <v>0</v>
      </c>
      <c r="DA290" s="127" t="str">
        <f>IFERROR(VLOOKUP(Table22[[#This Row],[Health Condition]],'Lookup Values'!$AS$1:$AT$3,2,FALSE),"0")</f>
        <v>0</v>
      </c>
      <c r="DB290" s="127" t="str">
        <f>IFERROR(VLOOKUP(Table22[[#This Row],[Substance Misuse ]],'Lookup Values'!$AU$1:$AV$3,2,FALSE),"0")</f>
        <v>0</v>
      </c>
      <c r="DC290" s="127" t="str">
        <f>IFERROR(VLOOKUP(Table22[[#This Row],[YOT supervision]],'Lookup Values'!$AW$1:$AX$3,2,FALSE),"0")</f>
        <v>0</v>
      </c>
      <c r="DD290" s="127" t="str">
        <f>IFERROR(VLOOKUP(Table22[[#This Row],[Previous YOT supervision]],'Lookup Values'!$AY$1:$AZ$3,2,FALSE),"0")</f>
        <v>0</v>
      </c>
      <c r="DE290" s="127" t="str">
        <f>IFERROR(VLOOKUP(Table22[[#This Row],[Custody]],'Lookup Values'!$BA$1:$BB$3,2,FALSE),"0")</f>
        <v>0</v>
      </c>
      <c r="DF290" s="127" t="str">
        <f>IFERROR(VLOOKUP(Table22[[#This Row],[KS2 Eng &amp; Maths Ability Profile HAP/MAP/LAP]],'Lookup Values'!$BC$1:$BD$4,2,FALSE),"0")</f>
        <v>0</v>
      </c>
      <c r="DG290" s="127" t="str">
        <f>IFERROR(VLOOKUP(Table22[[#This Row],[Intended Post 16 Destination]],'Lookup Values'!$BG$1:$BH$12,2,FALSE),"0")</f>
        <v>0</v>
      </c>
      <c r="DH290" s="127" t="str">
        <f>IFERROR(VLOOKUP(Table22[[#This Row],[Application submitted (Y/N or number of applications)]],'Lookup Values'!$BI$1:$BJ$3,2,FALSE),"0")</f>
        <v>0</v>
      </c>
      <c r="DI290" s="127" t="str">
        <f>IFERROR(VLOOKUP(Table22[[#This Row],[Provider Name]],'Lookup Values'!$BK$1:$BL$3,2,FALSE),"0")</f>
        <v>0</v>
      </c>
      <c r="DJ290" s="112"/>
      <c r="DK290" s="127" t="str">
        <f>IFERROR(VLOOKUP(Table22[[#This Row],[Offer received (Y/N)]],'Lookup Values'!$BM$1:$BN$3,2,FALSE),"0")</f>
        <v>0</v>
      </c>
      <c r="DL290" s="127" t="str">
        <f>IFERROR(VLOOKUP(Table22[[#This Row],[Poor Behaviour / Attitude / Motivation]],'Lookup Values'!$BO$1:$BP$4,2,FALSE),"0")</f>
        <v>0</v>
      </c>
      <c r="DM290" s="127" t="str">
        <f>IFERROR(VLOOKUP(Table22[[#This Row],[Other known risk factors (1)]],'Lookup Values'!$BQ$1:$BR$10,2,FALSE),"0")</f>
        <v>0</v>
      </c>
      <c r="DN290" s="128" t="str">
        <f>IFERROR(VLOOKUP(Table22[[#This Row],[Other known risk factors (2)]],'Lookup Values'!$BQ$1:$BR$10,2,FALSE),"0")</f>
        <v>0</v>
      </c>
      <c r="DO290" s="127">
        <f>SUM(Table35[[#This Row],[Gender Score]:[Other known risk factors (2) Score]])</f>
        <v>0</v>
      </c>
      <c r="DP290" s="131" t="str">
        <f>CONCATENATE(Table22[[#This Row],[Generated RONI]],Table22[[#This Row],[School RONI]])</f>
        <v>Very Low</v>
      </c>
      <c r="DQ290" s="106"/>
      <c r="DR290" s="106"/>
      <c r="DS290" s="106"/>
      <c r="DT290" s="106"/>
      <c r="DU290" s="106"/>
      <c r="DV290" s="106"/>
      <c r="DW290" s="106"/>
      <c r="DX290" s="106"/>
      <c r="DY290" s="106"/>
      <c r="DZ290" s="106"/>
      <c r="EA290" s="106"/>
      <c r="EB290" s="106"/>
      <c r="EC290" s="106"/>
      <c r="ED290" s="106"/>
      <c r="EE290" s="106"/>
      <c r="EF290" s="106"/>
      <c r="EG290" s="106"/>
    </row>
    <row r="291" spans="1:137" ht="13" x14ac:dyDescent="0.3">
      <c r="A291" s="118"/>
      <c r="B291" s="126"/>
      <c r="C291" s="119"/>
      <c r="D291" s="119"/>
      <c r="E291" s="119"/>
      <c r="F291" s="119"/>
      <c r="G291" s="119"/>
      <c r="H291" s="120"/>
      <c r="I291" s="101"/>
      <c r="J291" s="121"/>
      <c r="K291" s="101"/>
      <c r="L291" s="101"/>
      <c r="M291" s="121"/>
      <c r="N291" s="120"/>
      <c r="O291" s="121"/>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3"/>
      <c r="AS291" s="123"/>
      <c r="AT291" s="123"/>
      <c r="AU291" s="139" t="str">
        <f>VLOOKUP(Table35[[#This Row],[Risk Rating Score]],'Lookup Values'!$BS$1:$BT$34,2)</f>
        <v>Very Low</v>
      </c>
      <c r="AV291" s="101"/>
      <c r="AW291" s="139" t="str">
        <f>IFERROR(VLOOKUP(Table35[[#This Row],[RONI Match]],'Lookup Values'!$BU$2:$BV$26,2,FALSE),"")</f>
        <v/>
      </c>
      <c r="AX291" s="124"/>
      <c r="AY291" s="101"/>
      <c r="AZ291" s="123"/>
      <c r="BA291" s="119"/>
      <c r="BB291" s="119"/>
      <c r="BC291" s="119"/>
      <c r="BD291" s="119"/>
      <c r="BE291" s="119"/>
      <c r="BF291" s="119"/>
      <c r="BG291" s="119"/>
      <c r="BH291" s="119"/>
      <c r="BI291" s="122"/>
      <c r="BJ291" s="121"/>
      <c r="BK291" s="121"/>
      <c r="BL291" s="122"/>
      <c r="BM291" s="123"/>
      <c r="BN291" s="106"/>
      <c r="BO291" s="106"/>
      <c r="BP291" s="106"/>
      <c r="BQ291" s="106"/>
      <c r="BR291" s="106"/>
      <c r="BS291" s="106"/>
      <c r="BT291" s="106"/>
      <c r="BU291" s="106"/>
      <c r="BV291" s="106"/>
      <c r="BW291" s="106"/>
      <c r="BX291" s="106"/>
      <c r="BY291" s="106"/>
      <c r="BZ291" s="106"/>
      <c r="CA291" s="106"/>
      <c r="CB291" s="106"/>
      <c r="CC291" s="127" t="str">
        <f>IFERROR(VLOOKUP(Table22[[#This Row],[Gender]],'Lookup Values'!$A$1:$B$5,2,FALSE),"0")</f>
        <v>0</v>
      </c>
      <c r="CD291" s="112"/>
      <c r="CE291" s="127" t="str">
        <f>IFERROR(VLOOKUP(Table22[[#This Row],[Year Group]],'Lookup Values'!$C$1:$D$9,2,FALSE),"0")</f>
        <v>0</v>
      </c>
      <c r="CF291" s="127" t="str">
        <f>IFERROR(VLOOKUP(Table22[[#This Row],[School]],'Lookup Values'!$E$1:$E$22,2,FALSE),"0")</f>
        <v>0</v>
      </c>
      <c r="CG291" s="127" t="str">
        <f>IFERROR(VLOOKUP(Table22[[#This Row],[Attending PRU / AP]],'Lookup Values'!$G$1:$H$3,2,FALSE),"0")</f>
        <v>0</v>
      </c>
      <c r="CH291" s="127" t="str">
        <f>IFERROR(VLOOKUP(Table22[[#This Row],[EHE]],'Lookup Values'!$I$1:$J$3,2,FALSE),"0")</f>
        <v>0</v>
      </c>
      <c r="CI291" s="127" t="str">
        <f>IFERROR(VLOOKUP(Table22[[#This Row],[CME]],'Lookup Values'!$K$1:$L$3,2,FALSE),"0")</f>
        <v>0</v>
      </c>
      <c r="CJ291" s="129" t="str">
        <f>IFERROR(VLOOKUP(Table22[[#This Row],[Ethnicity]],'Ethnicity codes'!$H$1:$J$101,3,FALSE),"")</f>
        <v/>
      </c>
      <c r="CK291" s="127" t="str">
        <f>IFERROR(VLOOKUP(Table35[[#This Row],[Ethnicity2]],'Lookup Values'!$M$1:$N$23,2,FALSE),"0")</f>
        <v>0</v>
      </c>
      <c r="CL291" s="127" t="str">
        <f>IFERROR(VLOOKUP(Table35[[#This Row],[Ethnicity2]],'Lookup Values'!$O$1:$P$3,2,FALSE),"0")</f>
        <v>0</v>
      </c>
      <c r="CM291" s="127" t="str">
        <f>IFERROR(VLOOKUP(Table22[[#This Row],[EAL]],'Lookup Values'!$Q$1:$R$3,2,FALSE),"0")</f>
        <v>0</v>
      </c>
      <c r="CN291" s="127" t="str">
        <f>IFERROR(VLOOKUP(Table22[[#This Row],[SEND]],'Lookup Values'!$S$1:$T$6,2,FALSE),"0")</f>
        <v>0</v>
      </c>
      <c r="CO291" s="127" t="str">
        <f>IFERROR(VLOOKUP(Table22[[#This Row],[Pupil Premium]],'Lookup Values'!$U$1:$V$3,2,FALSE),"0")</f>
        <v>0</v>
      </c>
      <c r="CP291" s="127" t="str">
        <f>IFERROR(VLOOKUP(Table22[[#This Row],[LAC / Care Leaver]],'Lookup Values'!$W$1:$X$3,2,FALSE),"0")</f>
        <v>0</v>
      </c>
      <c r="CQ291" s="127" t="str">
        <f>IFERROR(VLOOKUP(Table22[[#This Row],[CP / CIN]],'Lookup Values'!$Y$1:$Z$3,2,FALSE),"0")</f>
        <v>0</v>
      </c>
      <c r="CR291" s="127" t="str">
        <f>IFERROR(VLOOKUP(Table22[[#This Row],[Early Help Referral]],'Lookup Values'!$Y$1:$Z$3,2,FALSE),"0")</f>
        <v>0</v>
      </c>
      <c r="CS291" s="127" t="str">
        <f>IFERROR(VLOOKUP(Table22[[#This Row],[Social Worker]],'Lookup Values'!$Y$1:$Z$3,2,FALSE),"0")</f>
        <v>0</v>
      </c>
      <c r="CT291" s="127" t="str">
        <f>IFERROR(VLOOKUP(Table22[[#This Row],[Exclusion]],'Lookup Values'!$AE$1:$AF$5,2,FALSE),"0")</f>
        <v>0</v>
      </c>
      <c r="CU291" s="127" t="str">
        <f>IFERROR(VLOOKUP(Table22[[#This Row],[Attendance / Absence (&lt;90% PA / &lt;50% SA)]],'Lookup Values'!$AG$1:$AH$4,2,FALSE),"0")</f>
        <v>0</v>
      </c>
      <c r="CV291" s="127" t="str">
        <f>IFERROR(VLOOKUP(Table22[[#This Row],[Multiple School Moves (3+)]],'Lookup Values'!$AI$1:$AJ$3,2,FALSE),"0")</f>
        <v>0</v>
      </c>
      <c r="CW291" s="127" t="str">
        <f>IFERROR(VLOOKUP(Table22[[#This Row],[Pregnancy]],'Lookup Values'!$AK$1:$AL$3,2,FALSE),"0")</f>
        <v>0</v>
      </c>
      <c r="CX291" s="127" t="str">
        <f>IFERROR(VLOOKUP(Table22[[#This Row],[Young Parent]],'Lookup Values'!$AM$1:$AN$3,2,FALSE),"0")</f>
        <v>0</v>
      </c>
      <c r="CY291" s="127" t="str">
        <f>IFERROR(VLOOKUP(Table22[[#This Row],[Young Carer]],'Lookup Values'!$AO$1:$AP$3,2,FALSE),"0")</f>
        <v>0</v>
      </c>
      <c r="CZ291" s="127" t="str">
        <f>IFERROR(VLOOKUP(Table22[[#This Row],[CAMHS Involvement]],'Lookup Values'!$AQ$1:$AR$3,2,FALSE),"0")</f>
        <v>0</v>
      </c>
      <c r="DA291" s="127" t="str">
        <f>IFERROR(VLOOKUP(Table22[[#This Row],[Health Condition]],'Lookup Values'!$AS$1:$AT$3,2,FALSE),"0")</f>
        <v>0</v>
      </c>
      <c r="DB291" s="127" t="str">
        <f>IFERROR(VLOOKUP(Table22[[#This Row],[Substance Misuse ]],'Lookup Values'!$AU$1:$AV$3,2,FALSE),"0")</f>
        <v>0</v>
      </c>
      <c r="DC291" s="127" t="str">
        <f>IFERROR(VLOOKUP(Table22[[#This Row],[YOT supervision]],'Lookup Values'!$AW$1:$AX$3,2,FALSE),"0")</f>
        <v>0</v>
      </c>
      <c r="DD291" s="127" t="str">
        <f>IFERROR(VLOOKUP(Table22[[#This Row],[Previous YOT supervision]],'Lookup Values'!$AY$1:$AZ$3,2,FALSE),"0")</f>
        <v>0</v>
      </c>
      <c r="DE291" s="127" t="str">
        <f>IFERROR(VLOOKUP(Table22[[#This Row],[Custody]],'Lookup Values'!$BA$1:$BB$3,2,FALSE),"0")</f>
        <v>0</v>
      </c>
      <c r="DF291" s="127" t="str">
        <f>IFERROR(VLOOKUP(Table22[[#This Row],[KS2 Eng &amp; Maths Ability Profile HAP/MAP/LAP]],'Lookup Values'!$BC$1:$BD$4,2,FALSE),"0")</f>
        <v>0</v>
      </c>
      <c r="DG291" s="127" t="str">
        <f>IFERROR(VLOOKUP(Table22[[#This Row],[Intended Post 16 Destination]],'Lookup Values'!$BG$1:$BH$12,2,FALSE),"0")</f>
        <v>0</v>
      </c>
      <c r="DH291" s="127" t="str">
        <f>IFERROR(VLOOKUP(Table22[[#This Row],[Application submitted (Y/N or number of applications)]],'Lookup Values'!$BI$1:$BJ$3,2,FALSE),"0")</f>
        <v>0</v>
      </c>
      <c r="DI291" s="127" t="str">
        <f>IFERROR(VLOOKUP(Table22[[#This Row],[Provider Name]],'Lookup Values'!$BK$1:$BL$3,2,FALSE),"0")</f>
        <v>0</v>
      </c>
      <c r="DJ291" s="112"/>
      <c r="DK291" s="127" t="str">
        <f>IFERROR(VLOOKUP(Table22[[#This Row],[Offer received (Y/N)]],'Lookup Values'!$BM$1:$BN$3,2,FALSE),"0")</f>
        <v>0</v>
      </c>
      <c r="DL291" s="127" t="str">
        <f>IFERROR(VLOOKUP(Table22[[#This Row],[Poor Behaviour / Attitude / Motivation]],'Lookup Values'!$BO$1:$BP$4,2,FALSE),"0")</f>
        <v>0</v>
      </c>
      <c r="DM291" s="127" t="str">
        <f>IFERROR(VLOOKUP(Table22[[#This Row],[Other known risk factors (1)]],'Lookup Values'!$BQ$1:$BR$10,2,FALSE),"0")</f>
        <v>0</v>
      </c>
      <c r="DN291" s="128" t="str">
        <f>IFERROR(VLOOKUP(Table22[[#This Row],[Other known risk factors (2)]],'Lookup Values'!$BQ$1:$BR$10,2,FALSE),"0")</f>
        <v>0</v>
      </c>
      <c r="DO291" s="127">
        <f>SUM(Table35[[#This Row],[Gender Score]:[Other known risk factors (2) Score]])</f>
        <v>0</v>
      </c>
      <c r="DP291" s="131" t="str">
        <f>CONCATENATE(Table22[[#This Row],[Generated RONI]],Table22[[#This Row],[School RONI]])</f>
        <v>Very Low</v>
      </c>
      <c r="DQ291" s="106"/>
      <c r="DR291" s="106"/>
      <c r="DS291" s="106"/>
      <c r="DT291" s="106"/>
      <c r="DU291" s="106"/>
      <c r="DV291" s="106"/>
      <c r="DW291" s="106"/>
      <c r="DX291" s="106"/>
      <c r="DY291" s="106"/>
      <c r="DZ291" s="106"/>
      <c r="EA291" s="106"/>
      <c r="EB291" s="106"/>
      <c r="EC291" s="106"/>
      <c r="ED291" s="106"/>
      <c r="EE291" s="106"/>
      <c r="EF291" s="106"/>
      <c r="EG291" s="106"/>
    </row>
    <row r="292" spans="1:137" ht="13" x14ac:dyDescent="0.3">
      <c r="A292" s="118"/>
      <c r="B292" s="126"/>
      <c r="C292" s="119"/>
      <c r="D292" s="119"/>
      <c r="E292" s="119"/>
      <c r="F292" s="119"/>
      <c r="G292" s="119"/>
      <c r="H292" s="120"/>
      <c r="I292" s="101"/>
      <c r="J292" s="121"/>
      <c r="K292" s="101"/>
      <c r="L292" s="101"/>
      <c r="M292" s="121"/>
      <c r="N292" s="120"/>
      <c r="O292" s="121"/>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3"/>
      <c r="AS292" s="123"/>
      <c r="AT292" s="123"/>
      <c r="AU292" s="139" t="str">
        <f>VLOOKUP(Table35[[#This Row],[Risk Rating Score]],'Lookup Values'!$BS$1:$BT$34,2)</f>
        <v>Very Low</v>
      </c>
      <c r="AV292" s="101"/>
      <c r="AW292" s="139" t="str">
        <f>IFERROR(VLOOKUP(Table35[[#This Row],[RONI Match]],'Lookup Values'!$BU$2:$BV$26,2,FALSE),"")</f>
        <v/>
      </c>
      <c r="AX292" s="124"/>
      <c r="AY292" s="101"/>
      <c r="AZ292" s="123"/>
      <c r="BA292" s="119"/>
      <c r="BB292" s="119"/>
      <c r="BC292" s="119"/>
      <c r="BD292" s="119"/>
      <c r="BE292" s="119"/>
      <c r="BF292" s="119"/>
      <c r="BG292" s="119"/>
      <c r="BH292" s="119"/>
      <c r="BI292" s="122"/>
      <c r="BJ292" s="121"/>
      <c r="BK292" s="121"/>
      <c r="BL292" s="122"/>
      <c r="BM292" s="123"/>
      <c r="BN292" s="106"/>
      <c r="BO292" s="106"/>
      <c r="BP292" s="106"/>
      <c r="BQ292" s="106"/>
      <c r="BR292" s="106"/>
      <c r="BS292" s="106"/>
      <c r="BT292" s="106"/>
      <c r="BU292" s="106"/>
      <c r="BV292" s="106"/>
      <c r="BW292" s="106"/>
      <c r="BX292" s="106"/>
      <c r="BY292" s="106"/>
      <c r="BZ292" s="106"/>
      <c r="CA292" s="106"/>
      <c r="CB292" s="106"/>
      <c r="CC292" s="127" t="str">
        <f>IFERROR(VLOOKUP(Table22[[#This Row],[Gender]],'Lookup Values'!$A$1:$B$5,2,FALSE),"0")</f>
        <v>0</v>
      </c>
      <c r="CD292" s="112"/>
      <c r="CE292" s="127" t="str">
        <f>IFERROR(VLOOKUP(Table22[[#This Row],[Year Group]],'Lookup Values'!$C$1:$D$9,2,FALSE),"0")</f>
        <v>0</v>
      </c>
      <c r="CF292" s="127" t="str">
        <f>IFERROR(VLOOKUP(Table22[[#This Row],[School]],'Lookup Values'!$E$1:$E$22,2,FALSE),"0")</f>
        <v>0</v>
      </c>
      <c r="CG292" s="127" t="str">
        <f>IFERROR(VLOOKUP(Table22[[#This Row],[Attending PRU / AP]],'Lookup Values'!$G$1:$H$3,2,FALSE),"0")</f>
        <v>0</v>
      </c>
      <c r="CH292" s="127" t="str">
        <f>IFERROR(VLOOKUP(Table22[[#This Row],[EHE]],'Lookup Values'!$I$1:$J$3,2,FALSE),"0")</f>
        <v>0</v>
      </c>
      <c r="CI292" s="127" t="str">
        <f>IFERROR(VLOOKUP(Table22[[#This Row],[CME]],'Lookup Values'!$K$1:$L$3,2,FALSE),"0")</f>
        <v>0</v>
      </c>
      <c r="CJ292" s="129" t="str">
        <f>IFERROR(VLOOKUP(Table22[[#This Row],[Ethnicity]],'Ethnicity codes'!$H$1:$J$101,3,FALSE),"")</f>
        <v/>
      </c>
      <c r="CK292" s="127" t="str">
        <f>IFERROR(VLOOKUP(Table35[[#This Row],[Ethnicity2]],'Lookup Values'!$M$1:$N$23,2,FALSE),"0")</f>
        <v>0</v>
      </c>
      <c r="CL292" s="127" t="str">
        <f>IFERROR(VLOOKUP(Table35[[#This Row],[Ethnicity2]],'Lookup Values'!$O$1:$P$3,2,FALSE),"0")</f>
        <v>0</v>
      </c>
      <c r="CM292" s="127" t="str">
        <f>IFERROR(VLOOKUP(Table22[[#This Row],[EAL]],'Lookup Values'!$Q$1:$R$3,2,FALSE),"0")</f>
        <v>0</v>
      </c>
      <c r="CN292" s="127" t="str">
        <f>IFERROR(VLOOKUP(Table22[[#This Row],[SEND]],'Lookup Values'!$S$1:$T$6,2,FALSE),"0")</f>
        <v>0</v>
      </c>
      <c r="CO292" s="127" t="str">
        <f>IFERROR(VLOOKUP(Table22[[#This Row],[Pupil Premium]],'Lookup Values'!$U$1:$V$3,2,FALSE),"0")</f>
        <v>0</v>
      </c>
      <c r="CP292" s="127" t="str">
        <f>IFERROR(VLOOKUP(Table22[[#This Row],[LAC / Care Leaver]],'Lookup Values'!$W$1:$X$3,2,FALSE),"0")</f>
        <v>0</v>
      </c>
      <c r="CQ292" s="127" t="str">
        <f>IFERROR(VLOOKUP(Table22[[#This Row],[CP / CIN]],'Lookup Values'!$Y$1:$Z$3,2,FALSE),"0")</f>
        <v>0</v>
      </c>
      <c r="CR292" s="127" t="str">
        <f>IFERROR(VLOOKUP(Table22[[#This Row],[Early Help Referral]],'Lookup Values'!$Y$1:$Z$3,2,FALSE),"0")</f>
        <v>0</v>
      </c>
      <c r="CS292" s="127" t="str">
        <f>IFERROR(VLOOKUP(Table22[[#This Row],[Social Worker]],'Lookup Values'!$Y$1:$Z$3,2,FALSE),"0")</f>
        <v>0</v>
      </c>
      <c r="CT292" s="127" t="str">
        <f>IFERROR(VLOOKUP(Table22[[#This Row],[Exclusion]],'Lookup Values'!$AE$1:$AF$5,2,FALSE),"0")</f>
        <v>0</v>
      </c>
      <c r="CU292" s="127" t="str">
        <f>IFERROR(VLOOKUP(Table22[[#This Row],[Attendance / Absence (&lt;90% PA / &lt;50% SA)]],'Lookup Values'!$AG$1:$AH$4,2,FALSE),"0")</f>
        <v>0</v>
      </c>
      <c r="CV292" s="127" t="str">
        <f>IFERROR(VLOOKUP(Table22[[#This Row],[Multiple School Moves (3+)]],'Lookup Values'!$AI$1:$AJ$3,2,FALSE),"0")</f>
        <v>0</v>
      </c>
      <c r="CW292" s="127" t="str">
        <f>IFERROR(VLOOKUP(Table22[[#This Row],[Pregnancy]],'Lookup Values'!$AK$1:$AL$3,2,FALSE),"0")</f>
        <v>0</v>
      </c>
      <c r="CX292" s="127" t="str">
        <f>IFERROR(VLOOKUP(Table22[[#This Row],[Young Parent]],'Lookup Values'!$AM$1:$AN$3,2,FALSE),"0")</f>
        <v>0</v>
      </c>
      <c r="CY292" s="127" t="str">
        <f>IFERROR(VLOOKUP(Table22[[#This Row],[Young Carer]],'Lookup Values'!$AO$1:$AP$3,2,FALSE),"0")</f>
        <v>0</v>
      </c>
      <c r="CZ292" s="127" t="str">
        <f>IFERROR(VLOOKUP(Table22[[#This Row],[CAMHS Involvement]],'Lookup Values'!$AQ$1:$AR$3,2,FALSE),"0")</f>
        <v>0</v>
      </c>
      <c r="DA292" s="127" t="str">
        <f>IFERROR(VLOOKUP(Table22[[#This Row],[Health Condition]],'Lookup Values'!$AS$1:$AT$3,2,FALSE),"0")</f>
        <v>0</v>
      </c>
      <c r="DB292" s="127" t="str">
        <f>IFERROR(VLOOKUP(Table22[[#This Row],[Substance Misuse ]],'Lookup Values'!$AU$1:$AV$3,2,FALSE),"0")</f>
        <v>0</v>
      </c>
      <c r="DC292" s="127" t="str">
        <f>IFERROR(VLOOKUP(Table22[[#This Row],[YOT supervision]],'Lookup Values'!$AW$1:$AX$3,2,FALSE),"0")</f>
        <v>0</v>
      </c>
      <c r="DD292" s="127" t="str">
        <f>IFERROR(VLOOKUP(Table22[[#This Row],[Previous YOT supervision]],'Lookup Values'!$AY$1:$AZ$3,2,FALSE),"0")</f>
        <v>0</v>
      </c>
      <c r="DE292" s="127" t="str">
        <f>IFERROR(VLOOKUP(Table22[[#This Row],[Custody]],'Lookup Values'!$BA$1:$BB$3,2,FALSE),"0")</f>
        <v>0</v>
      </c>
      <c r="DF292" s="127" t="str">
        <f>IFERROR(VLOOKUP(Table22[[#This Row],[KS2 Eng &amp; Maths Ability Profile HAP/MAP/LAP]],'Lookup Values'!$BC$1:$BD$4,2,FALSE),"0")</f>
        <v>0</v>
      </c>
      <c r="DG292" s="127" t="str">
        <f>IFERROR(VLOOKUP(Table22[[#This Row],[Intended Post 16 Destination]],'Lookup Values'!$BG$1:$BH$12,2,FALSE),"0")</f>
        <v>0</v>
      </c>
      <c r="DH292" s="127" t="str">
        <f>IFERROR(VLOOKUP(Table22[[#This Row],[Application submitted (Y/N or number of applications)]],'Lookup Values'!$BI$1:$BJ$3,2,FALSE),"0")</f>
        <v>0</v>
      </c>
      <c r="DI292" s="127" t="str">
        <f>IFERROR(VLOOKUP(Table22[[#This Row],[Provider Name]],'Lookup Values'!$BK$1:$BL$3,2,FALSE),"0")</f>
        <v>0</v>
      </c>
      <c r="DJ292" s="112"/>
      <c r="DK292" s="127" t="str">
        <f>IFERROR(VLOOKUP(Table22[[#This Row],[Offer received (Y/N)]],'Lookup Values'!$BM$1:$BN$3,2,FALSE),"0")</f>
        <v>0</v>
      </c>
      <c r="DL292" s="127" t="str">
        <f>IFERROR(VLOOKUP(Table22[[#This Row],[Poor Behaviour / Attitude / Motivation]],'Lookup Values'!$BO$1:$BP$4,2,FALSE),"0")</f>
        <v>0</v>
      </c>
      <c r="DM292" s="127" t="str">
        <f>IFERROR(VLOOKUP(Table22[[#This Row],[Other known risk factors (1)]],'Lookup Values'!$BQ$1:$BR$10,2,FALSE),"0")</f>
        <v>0</v>
      </c>
      <c r="DN292" s="128" t="str">
        <f>IFERROR(VLOOKUP(Table22[[#This Row],[Other known risk factors (2)]],'Lookup Values'!$BQ$1:$BR$10,2,FALSE),"0")</f>
        <v>0</v>
      </c>
      <c r="DO292" s="127">
        <f>SUM(Table35[[#This Row],[Gender Score]:[Other known risk factors (2) Score]])</f>
        <v>0</v>
      </c>
      <c r="DP292" s="131" t="str">
        <f>CONCATENATE(Table22[[#This Row],[Generated RONI]],Table22[[#This Row],[School RONI]])</f>
        <v>Very Low</v>
      </c>
      <c r="DQ292" s="106"/>
      <c r="DR292" s="106"/>
      <c r="DS292" s="106"/>
      <c r="DT292" s="106"/>
      <c r="DU292" s="106"/>
      <c r="DV292" s="106"/>
      <c r="DW292" s="106"/>
      <c r="DX292" s="106"/>
      <c r="DY292" s="106"/>
      <c r="DZ292" s="106"/>
      <c r="EA292" s="106"/>
      <c r="EB292" s="106"/>
      <c r="EC292" s="106"/>
      <c r="ED292" s="106"/>
      <c r="EE292" s="106"/>
      <c r="EF292" s="106"/>
      <c r="EG292" s="106"/>
    </row>
    <row r="293" spans="1:137" ht="13" x14ac:dyDescent="0.3">
      <c r="A293" s="118"/>
      <c r="B293" s="126"/>
      <c r="C293" s="119"/>
      <c r="D293" s="119"/>
      <c r="E293" s="119"/>
      <c r="F293" s="119"/>
      <c r="G293" s="119"/>
      <c r="H293" s="120"/>
      <c r="I293" s="101"/>
      <c r="J293" s="121"/>
      <c r="K293" s="101"/>
      <c r="L293" s="101"/>
      <c r="M293" s="121"/>
      <c r="N293" s="120"/>
      <c r="O293" s="121"/>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3"/>
      <c r="AS293" s="123"/>
      <c r="AT293" s="123"/>
      <c r="AU293" s="139" t="str">
        <f>VLOOKUP(Table35[[#This Row],[Risk Rating Score]],'Lookup Values'!$BS$1:$BT$34,2)</f>
        <v>Very Low</v>
      </c>
      <c r="AV293" s="101"/>
      <c r="AW293" s="139" t="str">
        <f>IFERROR(VLOOKUP(Table35[[#This Row],[RONI Match]],'Lookup Values'!$BU$2:$BV$26,2,FALSE),"")</f>
        <v/>
      </c>
      <c r="AX293" s="124"/>
      <c r="AY293" s="101"/>
      <c r="AZ293" s="123"/>
      <c r="BA293" s="119"/>
      <c r="BB293" s="119"/>
      <c r="BC293" s="119"/>
      <c r="BD293" s="119"/>
      <c r="BE293" s="119"/>
      <c r="BF293" s="119"/>
      <c r="BG293" s="119"/>
      <c r="BH293" s="119"/>
      <c r="BI293" s="122"/>
      <c r="BJ293" s="121"/>
      <c r="BK293" s="121"/>
      <c r="BL293" s="122"/>
      <c r="BM293" s="123"/>
      <c r="BN293" s="106"/>
      <c r="BO293" s="106"/>
      <c r="BP293" s="106"/>
      <c r="BQ293" s="106"/>
      <c r="BR293" s="106"/>
      <c r="BS293" s="106"/>
      <c r="BT293" s="106"/>
      <c r="BU293" s="106"/>
      <c r="BV293" s="106"/>
      <c r="BW293" s="106"/>
      <c r="BX293" s="106"/>
      <c r="BY293" s="106"/>
      <c r="BZ293" s="106"/>
      <c r="CA293" s="106"/>
      <c r="CB293" s="106"/>
      <c r="CC293" s="127" t="str">
        <f>IFERROR(VLOOKUP(Table22[[#This Row],[Gender]],'Lookup Values'!$A$1:$B$5,2,FALSE),"0")</f>
        <v>0</v>
      </c>
      <c r="CD293" s="112"/>
      <c r="CE293" s="127" t="str">
        <f>IFERROR(VLOOKUP(Table22[[#This Row],[Year Group]],'Lookup Values'!$C$1:$D$9,2,FALSE),"0")</f>
        <v>0</v>
      </c>
      <c r="CF293" s="127" t="str">
        <f>IFERROR(VLOOKUP(Table22[[#This Row],[School]],'Lookup Values'!$E$1:$E$22,2,FALSE),"0")</f>
        <v>0</v>
      </c>
      <c r="CG293" s="127" t="str">
        <f>IFERROR(VLOOKUP(Table22[[#This Row],[Attending PRU / AP]],'Lookup Values'!$G$1:$H$3,2,FALSE),"0")</f>
        <v>0</v>
      </c>
      <c r="CH293" s="127" t="str">
        <f>IFERROR(VLOOKUP(Table22[[#This Row],[EHE]],'Lookup Values'!$I$1:$J$3,2,FALSE),"0")</f>
        <v>0</v>
      </c>
      <c r="CI293" s="127" t="str">
        <f>IFERROR(VLOOKUP(Table22[[#This Row],[CME]],'Lookup Values'!$K$1:$L$3,2,FALSE),"0")</f>
        <v>0</v>
      </c>
      <c r="CJ293" s="129" t="str">
        <f>IFERROR(VLOOKUP(Table22[[#This Row],[Ethnicity]],'Ethnicity codes'!$H$1:$J$101,3,FALSE),"")</f>
        <v/>
      </c>
      <c r="CK293" s="127" t="str">
        <f>IFERROR(VLOOKUP(Table35[[#This Row],[Ethnicity2]],'Lookup Values'!$M$1:$N$23,2,FALSE),"0")</f>
        <v>0</v>
      </c>
      <c r="CL293" s="127" t="str">
        <f>IFERROR(VLOOKUP(Table35[[#This Row],[Ethnicity2]],'Lookup Values'!$O$1:$P$3,2,FALSE),"0")</f>
        <v>0</v>
      </c>
      <c r="CM293" s="127" t="str">
        <f>IFERROR(VLOOKUP(Table22[[#This Row],[EAL]],'Lookup Values'!$Q$1:$R$3,2,FALSE),"0")</f>
        <v>0</v>
      </c>
      <c r="CN293" s="127" t="str">
        <f>IFERROR(VLOOKUP(Table22[[#This Row],[SEND]],'Lookup Values'!$S$1:$T$6,2,FALSE),"0")</f>
        <v>0</v>
      </c>
      <c r="CO293" s="127" t="str">
        <f>IFERROR(VLOOKUP(Table22[[#This Row],[Pupil Premium]],'Lookup Values'!$U$1:$V$3,2,FALSE),"0")</f>
        <v>0</v>
      </c>
      <c r="CP293" s="127" t="str">
        <f>IFERROR(VLOOKUP(Table22[[#This Row],[LAC / Care Leaver]],'Lookup Values'!$W$1:$X$3,2,FALSE),"0")</f>
        <v>0</v>
      </c>
      <c r="CQ293" s="127" t="str">
        <f>IFERROR(VLOOKUP(Table22[[#This Row],[CP / CIN]],'Lookup Values'!$Y$1:$Z$3,2,FALSE),"0")</f>
        <v>0</v>
      </c>
      <c r="CR293" s="127" t="str">
        <f>IFERROR(VLOOKUP(Table22[[#This Row],[Early Help Referral]],'Lookup Values'!$Y$1:$Z$3,2,FALSE),"0")</f>
        <v>0</v>
      </c>
      <c r="CS293" s="127" t="str">
        <f>IFERROR(VLOOKUP(Table22[[#This Row],[Social Worker]],'Lookup Values'!$Y$1:$Z$3,2,FALSE),"0")</f>
        <v>0</v>
      </c>
      <c r="CT293" s="127" t="str">
        <f>IFERROR(VLOOKUP(Table22[[#This Row],[Exclusion]],'Lookup Values'!$AE$1:$AF$5,2,FALSE),"0")</f>
        <v>0</v>
      </c>
      <c r="CU293" s="127" t="str">
        <f>IFERROR(VLOOKUP(Table22[[#This Row],[Attendance / Absence (&lt;90% PA / &lt;50% SA)]],'Lookup Values'!$AG$1:$AH$4,2,FALSE),"0")</f>
        <v>0</v>
      </c>
      <c r="CV293" s="127" t="str">
        <f>IFERROR(VLOOKUP(Table22[[#This Row],[Multiple School Moves (3+)]],'Lookup Values'!$AI$1:$AJ$3,2,FALSE),"0")</f>
        <v>0</v>
      </c>
      <c r="CW293" s="127" t="str">
        <f>IFERROR(VLOOKUP(Table22[[#This Row],[Pregnancy]],'Lookup Values'!$AK$1:$AL$3,2,FALSE),"0")</f>
        <v>0</v>
      </c>
      <c r="CX293" s="127" t="str">
        <f>IFERROR(VLOOKUP(Table22[[#This Row],[Young Parent]],'Lookup Values'!$AM$1:$AN$3,2,FALSE),"0")</f>
        <v>0</v>
      </c>
      <c r="CY293" s="127" t="str">
        <f>IFERROR(VLOOKUP(Table22[[#This Row],[Young Carer]],'Lookup Values'!$AO$1:$AP$3,2,FALSE),"0")</f>
        <v>0</v>
      </c>
      <c r="CZ293" s="127" t="str">
        <f>IFERROR(VLOOKUP(Table22[[#This Row],[CAMHS Involvement]],'Lookup Values'!$AQ$1:$AR$3,2,FALSE),"0")</f>
        <v>0</v>
      </c>
      <c r="DA293" s="127" t="str">
        <f>IFERROR(VLOOKUP(Table22[[#This Row],[Health Condition]],'Lookup Values'!$AS$1:$AT$3,2,FALSE),"0")</f>
        <v>0</v>
      </c>
      <c r="DB293" s="127" t="str">
        <f>IFERROR(VLOOKUP(Table22[[#This Row],[Substance Misuse ]],'Lookup Values'!$AU$1:$AV$3,2,FALSE),"0")</f>
        <v>0</v>
      </c>
      <c r="DC293" s="127" t="str">
        <f>IFERROR(VLOOKUP(Table22[[#This Row],[YOT supervision]],'Lookup Values'!$AW$1:$AX$3,2,FALSE),"0")</f>
        <v>0</v>
      </c>
      <c r="DD293" s="127" t="str">
        <f>IFERROR(VLOOKUP(Table22[[#This Row],[Previous YOT supervision]],'Lookup Values'!$AY$1:$AZ$3,2,FALSE),"0")</f>
        <v>0</v>
      </c>
      <c r="DE293" s="127" t="str">
        <f>IFERROR(VLOOKUP(Table22[[#This Row],[Custody]],'Lookup Values'!$BA$1:$BB$3,2,FALSE),"0")</f>
        <v>0</v>
      </c>
      <c r="DF293" s="127" t="str">
        <f>IFERROR(VLOOKUP(Table22[[#This Row],[KS2 Eng &amp; Maths Ability Profile HAP/MAP/LAP]],'Lookup Values'!$BC$1:$BD$4,2,FALSE),"0")</f>
        <v>0</v>
      </c>
      <c r="DG293" s="127" t="str">
        <f>IFERROR(VLOOKUP(Table22[[#This Row],[Intended Post 16 Destination]],'Lookup Values'!$BG$1:$BH$12,2,FALSE),"0")</f>
        <v>0</v>
      </c>
      <c r="DH293" s="127" t="str">
        <f>IFERROR(VLOOKUP(Table22[[#This Row],[Application submitted (Y/N or number of applications)]],'Lookup Values'!$BI$1:$BJ$3,2,FALSE),"0")</f>
        <v>0</v>
      </c>
      <c r="DI293" s="127" t="str">
        <f>IFERROR(VLOOKUP(Table22[[#This Row],[Provider Name]],'Lookup Values'!$BK$1:$BL$3,2,FALSE),"0")</f>
        <v>0</v>
      </c>
      <c r="DJ293" s="112"/>
      <c r="DK293" s="127" t="str">
        <f>IFERROR(VLOOKUP(Table22[[#This Row],[Offer received (Y/N)]],'Lookup Values'!$BM$1:$BN$3,2,FALSE),"0")</f>
        <v>0</v>
      </c>
      <c r="DL293" s="127" t="str">
        <f>IFERROR(VLOOKUP(Table22[[#This Row],[Poor Behaviour / Attitude / Motivation]],'Lookup Values'!$BO$1:$BP$4,2,FALSE),"0")</f>
        <v>0</v>
      </c>
      <c r="DM293" s="127" t="str">
        <f>IFERROR(VLOOKUP(Table22[[#This Row],[Other known risk factors (1)]],'Lookup Values'!$BQ$1:$BR$10,2,FALSE),"0")</f>
        <v>0</v>
      </c>
      <c r="DN293" s="128" t="str">
        <f>IFERROR(VLOOKUP(Table22[[#This Row],[Other known risk factors (2)]],'Lookup Values'!$BQ$1:$BR$10,2,FALSE),"0")</f>
        <v>0</v>
      </c>
      <c r="DO293" s="127">
        <f>SUM(Table35[[#This Row],[Gender Score]:[Other known risk factors (2) Score]])</f>
        <v>0</v>
      </c>
      <c r="DP293" s="131" t="str">
        <f>CONCATENATE(Table22[[#This Row],[Generated RONI]],Table22[[#This Row],[School RONI]])</f>
        <v>Very Low</v>
      </c>
      <c r="DQ293" s="106"/>
      <c r="DR293" s="106"/>
      <c r="DS293" s="106"/>
      <c r="DT293" s="106"/>
      <c r="DU293" s="106"/>
      <c r="DV293" s="106"/>
      <c r="DW293" s="106"/>
      <c r="DX293" s="106"/>
      <c r="DY293" s="106"/>
      <c r="DZ293" s="106"/>
      <c r="EA293" s="106"/>
      <c r="EB293" s="106"/>
      <c r="EC293" s="106"/>
      <c r="ED293" s="106"/>
      <c r="EE293" s="106"/>
      <c r="EF293" s="106"/>
      <c r="EG293" s="106"/>
    </row>
    <row r="294" spans="1:137" ht="13" x14ac:dyDescent="0.3">
      <c r="A294" s="118"/>
      <c r="B294" s="126"/>
      <c r="C294" s="119"/>
      <c r="D294" s="119"/>
      <c r="E294" s="119"/>
      <c r="F294" s="119"/>
      <c r="G294" s="119"/>
      <c r="H294" s="120"/>
      <c r="I294" s="101"/>
      <c r="J294" s="121"/>
      <c r="K294" s="101"/>
      <c r="L294" s="101"/>
      <c r="M294" s="121"/>
      <c r="N294" s="120"/>
      <c r="O294" s="121"/>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3"/>
      <c r="AS294" s="123"/>
      <c r="AT294" s="123"/>
      <c r="AU294" s="139" t="str">
        <f>VLOOKUP(Table35[[#This Row],[Risk Rating Score]],'Lookup Values'!$BS$1:$BT$34,2)</f>
        <v>Very Low</v>
      </c>
      <c r="AV294" s="101"/>
      <c r="AW294" s="139" t="str">
        <f>IFERROR(VLOOKUP(Table35[[#This Row],[RONI Match]],'Lookup Values'!$BU$2:$BV$26,2,FALSE),"")</f>
        <v/>
      </c>
      <c r="AX294" s="124"/>
      <c r="AY294" s="101"/>
      <c r="AZ294" s="123"/>
      <c r="BA294" s="119"/>
      <c r="BB294" s="119"/>
      <c r="BC294" s="119"/>
      <c r="BD294" s="119"/>
      <c r="BE294" s="119"/>
      <c r="BF294" s="119"/>
      <c r="BG294" s="119"/>
      <c r="BH294" s="119"/>
      <c r="BI294" s="122"/>
      <c r="BJ294" s="121"/>
      <c r="BK294" s="121"/>
      <c r="BL294" s="122"/>
      <c r="BM294" s="123"/>
      <c r="BN294" s="106"/>
      <c r="BO294" s="106"/>
      <c r="BP294" s="106"/>
      <c r="BQ294" s="106"/>
      <c r="BR294" s="106"/>
      <c r="BS294" s="106"/>
      <c r="BT294" s="106"/>
      <c r="BU294" s="106"/>
      <c r="BV294" s="106"/>
      <c r="BW294" s="106"/>
      <c r="BX294" s="106"/>
      <c r="BY294" s="106"/>
      <c r="BZ294" s="106"/>
      <c r="CA294" s="106"/>
      <c r="CB294" s="106"/>
      <c r="CC294" s="127" t="str">
        <f>IFERROR(VLOOKUP(Table22[[#This Row],[Gender]],'Lookup Values'!$A$1:$B$5,2,FALSE),"0")</f>
        <v>0</v>
      </c>
      <c r="CD294" s="112"/>
      <c r="CE294" s="127" t="str">
        <f>IFERROR(VLOOKUP(Table22[[#This Row],[Year Group]],'Lookup Values'!$C$1:$D$9,2,FALSE),"0")</f>
        <v>0</v>
      </c>
      <c r="CF294" s="127" t="str">
        <f>IFERROR(VLOOKUP(Table22[[#This Row],[School]],'Lookup Values'!$E$1:$E$22,2,FALSE),"0")</f>
        <v>0</v>
      </c>
      <c r="CG294" s="127" t="str">
        <f>IFERROR(VLOOKUP(Table22[[#This Row],[Attending PRU / AP]],'Lookup Values'!$G$1:$H$3,2,FALSE),"0")</f>
        <v>0</v>
      </c>
      <c r="CH294" s="127" t="str">
        <f>IFERROR(VLOOKUP(Table22[[#This Row],[EHE]],'Lookup Values'!$I$1:$J$3,2,FALSE),"0")</f>
        <v>0</v>
      </c>
      <c r="CI294" s="127" t="str">
        <f>IFERROR(VLOOKUP(Table22[[#This Row],[CME]],'Lookup Values'!$K$1:$L$3,2,FALSE),"0")</f>
        <v>0</v>
      </c>
      <c r="CJ294" s="129" t="str">
        <f>IFERROR(VLOOKUP(Table22[[#This Row],[Ethnicity]],'Ethnicity codes'!$H$1:$J$101,3,FALSE),"")</f>
        <v/>
      </c>
      <c r="CK294" s="127" t="str">
        <f>IFERROR(VLOOKUP(Table35[[#This Row],[Ethnicity2]],'Lookup Values'!$M$1:$N$23,2,FALSE),"0")</f>
        <v>0</v>
      </c>
      <c r="CL294" s="127" t="str">
        <f>IFERROR(VLOOKUP(Table35[[#This Row],[Ethnicity2]],'Lookup Values'!$O$1:$P$3,2,FALSE),"0")</f>
        <v>0</v>
      </c>
      <c r="CM294" s="127" t="str">
        <f>IFERROR(VLOOKUP(Table22[[#This Row],[EAL]],'Lookup Values'!$Q$1:$R$3,2,FALSE),"0")</f>
        <v>0</v>
      </c>
      <c r="CN294" s="127" t="str">
        <f>IFERROR(VLOOKUP(Table22[[#This Row],[SEND]],'Lookup Values'!$S$1:$T$6,2,FALSE),"0")</f>
        <v>0</v>
      </c>
      <c r="CO294" s="127" t="str">
        <f>IFERROR(VLOOKUP(Table22[[#This Row],[Pupil Premium]],'Lookup Values'!$U$1:$V$3,2,FALSE),"0")</f>
        <v>0</v>
      </c>
      <c r="CP294" s="127" t="str">
        <f>IFERROR(VLOOKUP(Table22[[#This Row],[LAC / Care Leaver]],'Lookup Values'!$W$1:$X$3,2,FALSE),"0")</f>
        <v>0</v>
      </c>
      <c r="CQ294" s="127" t="str">
        <f>IFERROR(VLOOKUP(Table22[[#This Row],[CP / CIN]],'Lookup Values'!$Y$1:$Z$3,2,FALSE),"0")</f>
        <v>0</v>
      </c>
      <c r="CR294" s="127" t="str">
        <f>IFERROR(VLOOKUP(Table22[[#This Row],[Early Help Referral]],'Lookup Values'!$Y$1:$Z$3,2,FALSE),"0")</f>
        <v>0</v>
      </c>
      <c r="CS294" s="127" t="str">
        <f>IFERROR(VLOOKUP(Table22[[#This Row],[Social Worker]],'Lookup Values'!$Y$1:$Z$3,2,FALSE),"0")</f>
        <v>0</v>
      </c>
      <c r="CT294" s="127" t="str">
        <f>IFERROR(VLOOKUP(Table22[[#This Row],[Exclusion]],'Lookup Values'!$AE$1:$AF$5,2,FALSE),"0")</f>
        <v>0</v>
      </c>
      <c r="CU294" s="127" t="str">
        <f>IFERROR(VLOOKUP(Table22[[#This Row],[Attendance / Absence (&lt;90% PA / &lt;50% SA)]],'Lookup Values'!$AG$1:$AH$4,2,FALSE),"0")</f>
        <v>0</v>
      </c>
      <c r="CV294" s="127" t="str">
        <f>IFERROR(VLOOKUP(Table22[[#This Row],[Multiple School Moves (3+)]],'Lookup Values'!$AI$1:$AJ$3,2,FALSE),"0")</f>
        <v>0</v>
      </c>
      <c r="CW294" s="127" t="str">
        <f>IFERROR(VLOOKUP(Table22[[#This Row],[Pregnancy]],'Lookup Values'!$AK$1:$AL$3,2,FALSE),"0")</f>
        <v>0</v>
      </c>
      <c r="CX294" s="127" t="str">
        <f>IFERROR(VLOOKUP(Table22[[#This Row],[Young Parent]],'Lookup Values'!$AM$1:$AN$3,2,FALSE),"0")</f>
        <v>0</v>
      </c>
      <c r="CY294" s="127" t="str">
        <f>IFERROR(VLOOKUP(Table22[[#This Row],[Young Carer]],'Lookup Values'!$AO$1:$AP$3,2,FALSE),"0")</f>
        <v>0</v>
      </c>
      <c r="CZ294" s="127" t="str">
        <f>IFERROR(VLOOKUP(Table22[[#This Row],[CAMHS Involvement]],'Lookup Values'!$AQ$1:$AR$3,2,FALSE),"0")</f>
        <v>0</v>
      </c>
      <c r="DA294" s="127" t="str">
        <f>IFERROR(VLOOKUP(Table22[[#This Row],[Health Condition]],'Lookup Values'!$AS$1:$AT$3,2,FALSE),"0")</f>
        <v>0</v>
      </c>
      <c r="DB294" s="127" t="str">
        <f>IFERROR(VLOOKUP(Table22[[#This Row],[Substance Misuse ]],'Lookup Values'!$AU$1:$AV$3,2,FALSE),"0")</f>
        <v>0</v>
      </c>
      <c r="DC294" s="127" t="str">
        <f>IFERROR(VLOOKUP(Table22[[#This Row],[YOT supervision]],'Lookup Values'!$AW$1:$AX$3,2,FALSE),"0")</f>
        <v>0</v>
      </c>
      <c r="DD294" s="127" t="str">
        <f>IFERROR(VLOOKUP(Table22[[#This Row],[Previous YOT supervision]],'Lookup Values'!$AY$1:$AZ$3,2,FALSE),"0")</f>
        <v>0</v>
      </c>
      <c r="DE294" s="127" t="str">
        <f>IFERROR(VLOOKUP(Table22[[#This Row],[Custody]],'Lookup Values'!$BA$1:$BB$3,2,FALSE),"0")</f>
        <v>0</v>
      </c>
      <c r="DF294" s="127" t="str">
        <f>IFERROR(VLOOKUP(Table22[[#This Row],[KS2 Eng &amp; Maths Ability Profile HAP/MAP/LAP]],'Lookup Values'!$BC$1:$BD$4,2,FALSE),"0")</f>
        <v>0</v>
      </c>
      <c r="DG294" s="127" t="str">
        <f>IFERROR(VLOOKUP(Table22[[#This Row],[Intended Post 16 Destination]],'Lookup Values'!$BG$1:$BH$12,2,FALSE),"0")</f>
        <v>0</v>
      </c>
      <c r="DH294" s="127" t="str">
        <f>IFERROR(VLOOKUP(Table22[[#This Row],[Application submitted (Y/N or number of applications)]],'Lookup Values'!$BI$1:$BJ$3,2,FALSE),"0")</f>
        <v>0</v>
      </c>
      <c r="DI294" s="127" t="str">
        <f>IFERROR(VLOOKUP(Table22[[#This Row],[Provider Name]],'Lookup Values'!$BK$1:$BL$3,2,FALSE),"0")</f>
        <v>0</v>
      </c>
      <c r="DJ294" s="112"/>
      <c r="DK294" s="127" t="str">
        <f>IFERROR(VLOOKUP(Table22[[#This Row],[Offer received (Y/N)]],'Lookup Values'!$BM$1:$BN$3,2,FALSE),"0")</f>
        <v>0</v>
      </c>
      <c r="DL294" s="127" t="str">
        <f>IFERROR(VLOOKUP(Table22[[#This Row],[Poor Behaviour / Attitude / Motivation]],'Lookup Values'!$BO$1:$BP$4,2,FALSE),"0")</f>
        <v>0</v>
      </c>
      <c r="DM294" s="127" t="str">
        <f>IFERROR(VLOOKUP(Table22[[#This Row],[Other known risk factors (1)]],'Lookup Values'!$BQ$1:$BR$10,2,FALSE),"0")</f>
        <v>0</v>
      </c>
      <c r="DN294" s="128" t="str">
        <f>IFERROR(VLOOKUP(Table22[[#This Row],[Other known risk factors (2)]],'Lookup Values'!$BQ$1:$BR$10,2,FALSE),"0")</f>
        <v>0</v>
      </c>
      <c r="DO294" s="127">
        <f>SUM(Table35[[#This Row],[Gender Score]:[Other known risk factors (2) Score]])</f>
        <v>0</v>
      </c>
      <c r="DP294" s="131" t="str">
        <f>CONCATENATE(Table22[[#This Row],[Generated RONI]],Table22[[#This Row],[School RONI]])</f>
        <v>Very Low</v>
      </c>
      <c r="DQ294" s="106"/>
      <c r="DR294" s="106"/>
      <c r="DS294" s="106"/>
      <c r="DT294" s="106"/>
      <c r="DU294" s="106"/>
      <c r="DV294" s="106"/>
      <c r="DW294" s="106"/>
      <c r="DX294" s="106"/>
      <c r="DY294" s="106"/>
      <c r="DZ294" s="106"/>
      <c r="EA294" s="106"/>
      <c r="EB294" s="106"/>
      <c r="EC294" s="106"/>
      <c r="ED294" s="106"/>
      <c r="EE294" s="106"/>
      <c r="EF294" s="106"/>
      <c r="EG294" s="106"/>
    </row>
    <row r="295" spans="1:137" ht="13" x14ac:dyDescent="0.3">
      <c r="A295" s="118"/>
      <c r="B295" s="126"/>
      <c r="C295" s="119"/>
      <c r="D295" s="119"/>
      <c r="E295" s="119"/>
      <c r="F295" s="119"/>
      <c r="G295" s="119"/>
      <c r="H295" s="120"/>
      <c r="I295" s="101"/>
      <c r="J295" s="121"/>
      <c r="K295" s="101"/>
      <c r="L295" s="101"/>
      <c r="M295" s="121"/>
      <c r="N295" s="120"/>
      <c r="O295" s="121"/>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3"/>
      <c r="AS295" s="123"/>
      <c r="AT295" s="123"/>
      <c r="AU295" s="139" t="str">
        <f>VLOOKUP(Table35[[#This Row],[Risk Rating Score]],'Lookup Values'!$BS$1:$BT$34,2)</f>
        <v>Very Low</v>
      </c>
      <c r="AV295" s="101"/>
      <c r="AW295" s="139" t="str">
        <f>IFERROR(VLOOKUP(Table35[[#This Row],[RONI Match]],'Lookup Values'!$BU$2:$BV$26,2,FALSE),"")</f>
        <v/>
      </c>
      <c r="AX295" s="124"/>
      <c r="AY295" s="101"/>
      <c r="AZ295" s="123"/>
      <c r="BA295" s="119"/>
      <c r="BB295" s="119"/>
      <c r="BC295" s="119"/>
      <c r="BD295" s="119"/>
      <c r="BE295" s="119"/>
      <c r="BF295" s="119"/>
      <c r="BG295" s="119"/>
      <c r="BH295" s="119"/>
      <c r="BI295" s="122"/>
      <c r="BJ295" s="121"/>
      <c r="BK295" s="121"/>
      <c r="BL295" s="122"/>
      <c r="BM295" s="123"/>
      <c r="BN295" s="106"/>
      <c r="BO295" s="106"/>
      <c r="BP295" s="106"/>
      <c r="BQ295" s="106"/>
      <c r="BR295" s="106"/>
      <c r="BS295" s="106"/>
      <c r="BT295" s="106"/>
      <c r="BU295" s="106"/>
      <c r="BV295" s="106"/>
      <c r="BW295" s="106"/>
      <c r="BX295" s="106"/>
      <c r="BY295" s="106"/>
      <c r="BZ295" s="106"/>
      <c r="CA295" s="106"/>
      <c r="CB295" s="106"/>
      <c r="CC295" s="127" t="str">
        <f>IFERROR(VLOOKUP(Table22[[#This Row],[Gender]],'Lookup Values'!$A$1:$B$5,2,FALSE),"0")</f>
        <v>0</v>
      </c>
      <c r="CD295" s="112"/>
      <c r="CE295" s="127" t="str">
        <f>IFERROR(VLOOKUP(Table22[[#This Row],[Year Group]],'Lookup Values'!$C$1:$D$9,2,FALSE),"0")</f>
        <v>0</v>
      </c>
      <c r="CF295" s="127" t="str">
        <f>IFERROR(VLOOKUP(Table22[[#This Row],[School]],'Lookup Values'!$E$1:$E$22,2,FALSE),"0")</f>
        <v>0</v>
      </c>
      <c r="CG295" s="127" t="str">
        <f>IFERROR(VLOOKUP(Table22[[#This Row],[Attending PRU / AP]],'Lookup Values'!$G$1:$H$3,2,FALSE),"0")</f>
        <v>0</v>
      </c>
      <c r="CH295" s="127" t="str">
        <f>IFERROR(VLOOKUP(Table22[[#This Row],[EHE]],'Lookup Values'!$I$1:$J$3,2,FALSE),"0")</f>
        <v>0</v>
      </c>
      <c r="CI295" s="127" t="str">
        <f>IFERROR(VLOOKUP(Table22[[#This Row],[CME]],'Lookup Values'!$K$1:$L$3,2,FALSE),"0")</f>
        <v>0</v>
      </c>
      <c r="CJ295" s="129" t="str">
        <f>IFERROR(VLOOKUP(Table22[[#This Row],[Ethnicity]],'Ethnicity codes'!$H$1:$J$101,3,FALSE),"")</f>
        <v/>
      </c>
      <c r="CK295" s="127" t="str">
        <f>IFERROR(VLOOKUP(Table35[[#This Row],[Ethnicity2]],'Lookup Values'!$M$1:$N$23,2,FALSE),"0")</f>
        <v>0</v>
      </c>
      <c r="CL295" s="127" t="str">
        <f>IFERROR(VLOOKUP(Table35[[#This Row],[Ethnicity2]],'Lookup Values'!$O$1:$P$3,2,FALSE),"0")</f>
        <v>0</v>
      </c>
      <c r="CM295" s="127" t="str">
        <f>IFERROR(VLOOKUP(Table22[[#This Row],[EAL]],'Lookup Values'!$Q$1:$R$3,2,FALSE),"0")</f>
        <v>0</v>
      </c>
      <c r="CN295" s="127" t="str">
        <f>IFERROR(VLOOKUP(Table22[[#This Row],[SEND]],'Lookup Values'!$S$1:$T$6,2,FALSE),"0")</f>
        <v>0</v>
      </c>
      <c r="CO295" s="127" t="str">
        <f>IFERROR(VLOOKUP(Table22[[#This Row],[Pupil Premium]],'Lookup Values'!$U$1:$V$3,2,FALSE),"0")</f>
        <v>0</v>
      </c>
      <c r="CP295" s="127" t="str">
        <f>IFERROR(VLOOKUP(Table22[[#This Row],[LAC / Care Leaver]],'Lookup Values'!$W$1:$X$3,2,FALSE),"0")</f>
        <v>0</v>
      </c>
      <c r="CQ295" s="127" t="str">
        <f>IFERROR(VLOOKUP(Table22[[#This Row],[CP / CIN]],'Lookup Values'!$Y$1:$Z$3,2,FALSE),"0")</f>
        <v>0</v>
      </c>
      <c r="CR295" s="127" t="str">
        <f>IFERROR(VLOOKUP(Table22[[#This Row],[Early Help Referral]],'Lookup Values'!$Y$1:$Z$3,2,FALSE),"0")</f>
        <v>0</v>
      </c>
      <c r="CS295" s="127" t="str">
        <f>IFERROR(VLOOKUP(Table22[[#This Row],[Social Worker]],'Lookup Values'!$Y$1:$Z$3,2,FALSE),"0")</f>
        <v>0</v>
      </c>
      <c r="CT295" s="127" t="str">
        <f>IFERROR(VLOOKUP(Table22[[#This Row],[Exclusion]],'Lookup Values'!$AE$1:$AF$5,2,FALSE),"0")</f>
        <v>0</v>
      </c>
      <c r="CU295" s="127" t="str">
        <f>IFERROR(VLOOKUP(Table22[[#This Row],[Attendance / Absence (&lt;90% PA / &lt;50% SA)]],'Lookup Values'!$AG$1:$AH$4,2,FALSE),"0")</f>
        <v>0</v>
      </c>
      <c r="CV295" s="127" t="str">
        <f>IFERROR(VLOOKUP(Table22[[#This Row],[Multiple School Moves (3+)]],'Lookup Values'!$AI$1:$AJ$3,2,FALSE),"0")</f>
        <v>0</v>
      </c>
      <c r="CW295" s="127" t="str">
        <f>IFERROR(VLOOKUP(Table22[[#This Row],[Pregnancy]],'Lookup Values'!$AK$1:$AL$3,2,FALSE),"0")</f>
        <v>0</v>
      </c>
      <c r="CX295" s="127" t="str">
        <f>IFERROR(VLOOKUP(Table22[[#This Row],[Young Parent]],'Lookup Values'!$AM$1:$AN$3,2,FALSE),"0")</f>
        <v>0</v>
      </c>
      <c r="CY295" s="127" t="str">
        <f>IFERROR(VLOOKUP(Table22[[#This Row],[Young Carer]],'Lookup Values'!$AO$1:$AP$3,2,FALSE),"0")</f>
        <v>0</v>
      </c>
      <c r="CZ295" s="127" t="str">
        <f>IFERROR(VLOOKUP(Table22[[#This Row],[CAMHS Involvement]],'Lookup Values'!$AQ$1:$AR$3,2,FALSE),"0")</f>
        <v>0</v>
      </c>
      <c r="DA295" s="127" t="str">
        <f>IFERROR(VLOOKUP(Table22[[#This Row],[Health Condition]],'Lookup Values'!$AS$1:$AT$3,2,FALSE),"0")</f>
        <v>0</v>
      </c>
      <c r="DB295" s="127" t="str">
        <f>IFERROR(VLOOKUP(Table22[[#This Row],[Substance Misuse ]],'Lookup Values'!$AU$1:$AV$3,2,FALSE),"0")</f>
        <v>0</v>
      </c>
      <c r="DC295" s="127" t="str">
        <f>IFERROR(VLOOKUP(Table22[[#This Row],[YOT supervision]],'Lookup Values'!$AW$1:$AX$3,2,FALSE),"0")</f>
        <v>0</v>
      </c>
      <c r="DD295" s="127" t="str">
        <f>IFERROR(VLOOKUP(Table22[[#This Row],[Previous YOT supervision]],'Lookup Values'!$AY$1:$AZ$3,2,FALSE),"0")</f>
        <v>0</v>
      </c>
      <c r="DE295" s="127" t="str">
        <f>IFERROR(VLOOKUP(Table22[[#This Row],[Custody]],'Lookup Values'!$BA$1:$BB$3,2,FALSE),"0")</f>
        <v>0</v>
      </c>
      <c r="DF295" s="127" t="str">
        <f>IFERROR(VLOOKUP(Table22[[#This Row],[KS2 Eng &amp; Maths Ability Profile HAP/MAP/LAP]],'Lookup Values'!$BC$1:$BD$4,2,FALSE),"0")</f>
        <v>0</v>
      </c>
      <c r="DG295" s="127" t="str">
        <f>IFERROR(VLOOKUP(Table22[[#This Row],[Intended Post 16 Destination]],'Lookup Values'!$BG$1:$BH$12,2,FALSE),"0")</f>
        <v>0</v>
      </c>
      <c r="DH295" s="127" t="str">
        <f>IFERROR(VLOOKUP(Table22[[#This Row],[Application submitted (Y/N or number of applications)]],'Lookup Values'!$BI$1:$BJ$3,2,FALSE),"0")</f>
        <v>0</v>
      </c>
      <c r="DI295" s="127" t="str">
        <f>IFERROR(VLOOKUP(Table22[[#This Row],[Provider Name]],'Lookup Values'!$BK$1:$BL$3,2,FALSE),"0")</f>
        <v>0</v>
      </c>
      <c r="DJ295" s="112"/>
      <c r="DK295" s="127" t="str">
        <f>IFERROR(VLOOKUP(Table22[[#This Row],[Offer received (Y/N)]],'Lookup Values'!$BM$1:$BN$3,2,FALSE),"0")</f>
        <v>0</v>
      </c>
      <c r="DL295" s="127" t="str">
        <f>IFERROR(VLOOKUP(Table22[[#This Row],[Poor Behaviour / Attitude / Motivation]],'Lookup Values'!$BO$1:$BP$4,2,FALSE),"0")</f>
        <v>0</v>
      </c>
      <c r="DM295" s="127" t="str">
        <f>IFERROR(VLOOKUP(Table22[[#This Row],[Other known risk factors (1)]],'Lookup Values'!$BQ$1:$BR$10,2,FALSE),"0")</f>
        <v>0</v>
      </c>
      <c r="DN295" s="128" t="str">
        <f>IFERROR(VLOOKUP(Table22[[#This Row],[Other known risk factors (2)]],'Lookup Values'!$BQ$1:$BR$10,2,FALSE),"0")</f>
        <v>0</v>
      </c>
      <c r="DO295" s="127">
        <f>SUM(Table35[[#This Row],[Gender Score]:[Other known risk factors (2) Score]])</f>
        <v>0</v>
      </c>
      <c r="DP295" s="131" t="str">
        <f>CONCATENATE(Table22[[#This Row],[Generated RONI]],Table22[[#This Row],[School RONI]])</f>
        <v>Very Low</v>
      </c>
      <c r="DQ295" s="106"/>
      <c r="DR295" s="106"/>
      <c r="DS295" s="106"/>
      <c r="DT295" s="106"/>
      <c r="DU295" s="106"/>
      <c r="DV295" s="106"/>
      <c r="DW295" s="106"/>
      <c r="DX295" s="106"/>
      <c r="DY295" s="106"/>
      <c r="DZ295" s="106"/>
      <c r="EA295" s="106"/>
      <c r="EB295" s="106"/>
      <c r="EC295" s="106"/>
      <c r="ED295" s="106"/>
      <c r="EE295" s="106"/>
      <c r="EF295" s="106"/>
      <c r="EG295" s="106"/>
    </row>
    <row r="296" spans="1:137" ht="13" x14ac:dyDescent="0.3">
      <c r="A296" s="118"/>
      <c r="B296" s="126"/>
      <c r="C296" s="119"/>
      <c r="D296" s="119"/>
      <c r="E296" s="119"/>
      <c r="F296" s="119"/>
      <c r="G296" s="119"/>
      <c r="H296" s="120"/>
      <c r="I296" s="101"/>
      <c r="J296" s="121"/>
      <c r="K296" s="101"/>
      <c r="L296" s="101"/>
      <c r="M296" s="121"/>
      <c r="N296" s="120"/>
      <c r="O296" s="121"/>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3"/>
      <c r="AS296" s="123"/>
      <c r="AT296" s="123"/>
      <c r="AU296" s="139" t="str">
        <f>VLOOKUP(Table35[[#This Row],[Risk Rating Score]],'Lookup Values'!$BS$1:$BT$34,2)</f>
        <v>Very Low</v>
      </c>
      <c r="AV296" s="101"/>
      <c r="AW296" s="139" t="str">
        <f>IFERROR(VLOOKUP(Table35[[#This Row],[RONI Match]],'Lookup Values'!$BU$2:$BV$26,2,FALSE),"")</f>
        <v/>
      </c>
      <c r="AX296" s="124"/>
      <c r="AY296" s="101"/>
      <c r="AZ296" s="123"/>
      <c r="BA296" s="119"/>
      <c r="BB296" s="119"/>
      <c r="BC296" s="119"/>
      <c r="BD296" s="119"/>
      <c r="BE296" s="119"/>
      <c r="BF296" s="119"/>
      <c r="BG296" s="119"/>
      <c r="BH296" s="119"/>
      <c r="BI296" s="122"/>
      <c r="BJ296" s="121"/>
      <c r="BK296" s="121"/>
      <c r="BL296" s="122"/>
      <c r="BM296" s="123"/>
      <c r="BN296" s="106"/>
      <c r="BO296" s="106"/>
      <c r="BP296" s="106"/>
      <c r="BQ296" s="106"/>
      <c r="BR296" s="106"/>
      <c r="BS296" s="106"/>
      <c r="BT296" s="106"/>
      <c r="BU296" s="106"/>
      <c r="BV296" s="106"/>
      <c r="BW296" s="106"/>
      <c r="BX296" s="106"/>
      <c r="BY296" s="106"/>
      <c r="BZ296" s="106"/>
      <c r="CA296" s="106"/>
      <c r="CB296" s="106"/>
      <c r="CC296" s="127" t="str">
        <f>IFERROR(VLOOKUP(Table22[[#This Row],[Gender]],'Lookup Values'!$A$1:$B$5,2,FALSE),"0")</f>
        <v>0</v>
      </c>
      <c r="CD296" s="112"/>
      <c r="CE296" s="127" t="str">
        <f>IFERROR(VLOOKUP(Table22[[#This Row],[Year Group]],'Lookup Values'!$C$1:$D$9,2,FALSE),"0")</f>
        <v>0</v>
      </c>
      <c r="CF296" s="127" t="str">
        <f>IFERROR(VLOOKUP(Table22[[#This Row],[School]],'Lookup Values'!$E$1:$E$22,2,FALSE),"0")</f>
        <v>0</v>
      </c>
      <c r="CG296" s="127" t="str">
        <f>IFERROR(VLOOKUP(Table22[[#This Row],[Attending PRU / AP]],'Lookup Values'!$G$1:$H$3,2,FALSE),"0")</f>
        <v>0</v>
      </c>
      <c r="CH296" s="127" t="str">
        <f>IFERROR(VLOOKUP(Table22[[#This Row],[EHE]],'Lookup Values'!$I$1:$J$3,2,FALSE),"0")</f>
        <v>0</v>
      </c>
      <c r="CI296" s="127" t="str">
        <f>IFERROR(VLOOKUP(Table22[[#This Row],[CME]],'Lookup Values'!$K$1:$L$3,2,FALSE),"0")</f>
        <v>0</v>
      </c>
      <c r="CJ296" s="129" t="str">
        <f>IFERROR(VLOOKUP(Table22[[#This Row],[Ethnicity]],'Ethnicity codes'!$H$1:$J$101,3,FALSE),"")</f>
        <v/>
      </c>
      <c r="CK296" s="127" t="str">
        <f>IFERROR(VLOOKUP(Table35[[#This Row],[Ethnicity2]],'Lookup Values'!$M$1:$N$23,2,FALSE),"0")</f>
        <v>0</v>
      </c>
      <c r="CL296" s="127" t="str">
        <f>IFERROR(VLOOKUP(Table35[[#This Row],[Ethnicity2]],'Lookup Values'!$O$1:$P$3,2,FALSE),"0")</f>
        <v>0</v>
      </c>
      <c r="CM296" s="127" t="str">
        <f>IFERROR(VLOOKUP(Table22[[#This Row],[EAL]],'Lookup Values'!$Q$1:$R$3,2,FALSE),"0")</f>
        <v>0</v>
      </c>
      <c r="CN296" s="127" t="str">
        <f>IFERROR(VLOOKUP(Table22[[#This Row],[SEND]],'Lookup Values'!$S$1:$T$6,2,FALSE),"0")</f>
        <v>0</v>
      </c>
      <c r="CO296" s="127" t="str">
        <f>IFERROR(VLOOKUP(Table22[[#This Row],[Pupil Premium]],'Lookup Values'!$U$1:$V$3,2,FALSE),"0")</f>
        <v>0</v>
      </c>
      <c r="CP296" s="127" t="str">
        <f>IFERROR(VLOOKUP(Table22[[#This Row],[LAC / Care Leaver]],'Lookup Values'!$W$1:$X$3,2,FALSE),"0")</f>
        <v>0</v>
      </c>
      <c r="CQ296" s="127" t="str">
        <f>IFERROR(VLOOKUP(Table22[[#This Row],[CP / CIN]],'Lookup Values'!$Y$1:$Z$3,2,FALSE),"0")</f>
        <v>0</v>
      </c>
      <c r="CR296" s="127" t="str">
        <f>IFERROR(VLOOKUP(Table22[[#This Row],[Early Help Referral]],'Lookup Values'!$Y$1:$Z$3,2,FALSE),"0")</f>
        <v>0</v>
      </c>
      <c r="CS296" s="127" t="str">
        <f>IFERROR(VLOOKUP(Table22[[#This Row],[Social Worker]],'Lookup Values'!$Y$1:$Z$3,2,FALSE),"0")</f>
        <v>0</v>
      </c>
      <c r="CT296" s="127" t="str">
        <f>IFERROR(VLOOKUP(Table22[[#This Row],[Exclusion]],'Lookup Values'!$AE$1:$AF$5,2,FALSE),"0")</f>
        <v>0</v>
      </c>
      <c r="CU296" s="127" t="str">
        <f>IFERROR(VLOOKUP(Table22[[#This Row],[Attendance / Absence (&lt;90% PA / &lt;50% SA)]],'Lookup Values'!$AG$1:$AH$4,2,FALSE),"0")</f>
        <v>0</v>
      </c>
      <c r="CV296" s="127" t="str">
        <f>IFERROR(VLOOKUP(Table22[[#This Row],[Multiple School Moves (3+)]],'Lookup Values'!$AI$1:$AJ$3,2,FALSE),"0")</f>
        <v>0</v>
      </c>
      <c r="CW296" s="127" t="str">
        <f>IFERROR(VLOOKUP(Table22[[#This Row],[Pregnancy]],'Lookup Values'!$AK$1:$AL$3,2,FALSE),"0")</f>
        <v>0</v>
      </c>
      <c r="CX296" s="127" t="str">
        <f>IFERROR(VLOOKUP(Table22[[#This Row],[Young Parent]],'Lookup Values'!$AM$1:$AN$3,2,FALSE),"0")</f>
        <v>0</v>
      </c>
      <c r="CY296" s="127" t="str">
        <f>IFERROR(VLOOKUP(Table22[[#This Row],[Young Carer]],'Lookup Values'!$AO$1:$AP$3,2,FALSE),"0")</f>
        <v>0</v>
      </c>
      <c r="CZ296" s="127" t="str">
        <f>IFERROR(VLOOKUP(Table22[[#This Row],[CAMHS Involvement]],'Lookup Values'!$AQ$1:$AR$3,2,FALSE),"0")</f>
        <v>0</v>
      </c>
      <c r="DA296" s="127" t="str">
        <f>IFERROR(VLOOKUP(Table22[[#This Row],[Health Condition]],'Lookup Values'!$AS$1:$AT$3,2,FALSE),"0")</f>
        <v>0</v>
      </c>
      <c r="DB296" s="127" t="str">
        <f>IFERROR(VLOOKUP(Table22[[#This Row],[Substance Misuse ]],'Lookup Values'!$AU$1:$AV$3,2,FALSE),"0")</f>
        <v>0</v>
      </c>
      <c r="DC296" s="127" t="str">
        <f>IFERROR(VLOOKUP(Table22[[#This Row],[YOT supervision]],'Lookup Values'!$AW$1:$AX$3,2,FALSE),"0")</f>
        <v>0</v>
      </c>
      <c r="DD296" s="127" t="str">
        <f>IFERROR(VLOOKUP(Table22[[#This Row],[Previous YOT supervision]],'Lookup Values'!$AY$1:$AZ$3,2,FALSE),"0")</f>
        <v>0</v>
      </c>
      <c r="DE296" s="127" t="str">
        <f>IFERROR(VLOOKUP(Table22[[#This Row],[Custody]],'Lookup Values'!$BA$1:$BB$3,2,FALSE),"0")</f>
        <v>0</v>
      </c>
      <c r="DF296" s="127" t="str">
        <f>IFERROR(VLOOKUP(Table22[[#This Row],[KS2 Eng &amp; Maths Ability Profile HAP/MAP/LAP]],'Lookup Values'!$BC$1:$BD$4,2,FALSE),"0")</f>
        <v>0</v>
      </c>
      <c r="DG296" s="127" t="str">
        <f>IFERROR(VLOOKUP(Table22[[#This Row],[Intended Post 16 Destination]],'Lookup Values'!$BG$1:$BH$12,2,FALSE),"0")</f>
        <v>0</v>
      </c>
      <c r="DH296" s="127" t="str">
        <f>IFERROR(VLOOKUP(Table22[[#This Row],[Application submitted (Y/N or number of applications)]],'Lookup Values'!$BI$1:$BJ$3,2,FALSE),"0")</f>
        <v>0</v>
      </c>
      <c r="DI296" s="127" t="str">
        <f>IFERROR(VLOOKUP(Table22[[#This Row],[Provider Name]],'Lookup Values'!$BK$1:$BL$3,2,FALSE),"0")</f>
        <v>0</v>
      </c>
      <c r="DJ296" s="112"/>
      <c r="DK296" s="127" t="str">
        <f>IFERROR(VLOOKUP(Table22[[#This Row],[Offer received (Y/N)]],'Lookup Values'!$BM$1:$BN$3,2,FALSE),"0")</f>
        <v>0</v>
      </c>
      <c r="DL296" s="127" t="str">
        <f>IFERROR(VLOOKUP(Table22[[#This Row],[Poor Behaviour / Attitude / Motivation]],'Lookup Values'!$BO$1:$BP$4,2,FALSE),"0")</f>
        <v>0</v>
      </c>
      <c r="DM296" s="127" t="str">
        <f>IFERROR(VLOOKUP(Table22[[#This Row],[Other known risk factors (1)]],'Lookup Values'!$BQ$1:$BR$10,2,FALSE),"0")</f>
        <v>0</v>
      </c>
      <c r="DN296" s="128" t="str">
        <f>IFERROR(VLOOKUP(Table22[[#This Row],[Other known risk factors (2)]],'Lookup Values'!$BQ$1:$BR$10,2,FALSE),"0")</f>
        <v>0</v>
      </c>
      <c r="DO296" s="127">
        <f>SUM(Table35[[#This Row],[Gender Score]:[Other known risk factors (2) Score]])</f>
        <v>0</v>
      </c>
      <c r="DP296" s="131" t="str">
        <f>CONCATENATE(Table22[[#This Row],[Generated RONI]],Table22[[#This Row],[School RONI]])</f>
        <v>Very Low</v>
      </c>
      <c r="DQ296" s="106"/>
      <c r="DR296" s="106"/>
      <c r="DS296" s="106"/>
      <c r="DT296" s="106"/>
      <c r="DU296" s="106"/>
      <c r="DV296" s="106"/>
      <c r="DW296" s="106"/>
      <c r="DX296" s="106"/>
      <c r="DY296" s="106"/>
      <c r="DZ296" s="106"/>
      <c r="EA296" s="106"/>
      <c r="EB296" s="106"/>
      <c r="EC296" s="106"/>
      <c r="ED296" s="106"/>
      <c r="EE296" s="106"/>
      <c r="EF296" s="106"/>
      <c r="EG296" s="106"/>
    </row>
    <row r="297" spans="1:137" ht="13" x14ac:dyDescent="0.3">
      <c r="A297" s="118"/>
      <c r="B297" s="126"/>
      <c r="C297" s="119"/>
      <c r="D297" s="119"/>
      <c r="E297" s="119"/>
      <c r="F297" s="119"/>
      <c r="G297" s="119"/>
      <c r="H297" s="120"/>
      <c r="I297" s="101"/>
      <c r="J297" s="121"/>
      <c r="K297" s="101"/>
      <c r="L297" s="101"/>
      <c r="M297" s="121"/>
      <c r="N297" s="120"/>
      <c r="O297" s="121"/>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3"/>
      <c r="AS297" s="123"/>
      <c r="AT297" s="123"/>
      <c r="AU297" s="139" t="str">
        <f>VLOOKUP(Table35[[#This Row],[Risk Rating Score]],'Lookup Values'!$BS$1:$BT$34,2)</f>
        <v>Very Low</v>
      </c>
      <c r="AV297" s="101"/>
      <c r="AW297" s="139" t="str">
        <f>IFERROR(VLOOKUP(Table35[[#This Row],[RONI Match]],'Lookup Values'!$BU$2:$BV$26,2,FALSE),"")</f>
        <v/>
      </c>
      <c r="AX297" s="124"/>
      <c r="AY297" s="101"/>
      <c r="AZ297" s="123"/>
      <c r="BA297" s="119"/>
      <c r="BB297" s="119"/>
      <c r="BC297" s="119"/>
      <c r="BD297" s="119"/>
      <c r="BE297" s="119"/>
      <c r="BF297" s="119"/>
      <c r="BG297" s="119"/>
      <c r="BH297" s="119"/>
      <c r="BI297" s="122"/>
      <c r="BJ297" s="121"/>
      <c r="BK297" s="121"/>
      <c r="BL297" s="122"/>
      <c r="BM297" s="123"/>
      <c r="BN297" s="106"/>
      <c r="BO297" s="106"/>
      <c r="BP297" s="106"/>
      <c r="BQ297" s="106"/>
      <c r="BR297" s="106"/>
      <c r="BS297" s="106"/>
      <c r="BT297" s="106"/>
      <c r="BU297" s="106"/>
      <c r="BV297" s="106"/>
      <c r="BW297" s="106"/>
      <c r="BX297" s="106"/>
      <c r="BY297" s="106"/>
      <c r="BZ297" s="106"/>
      <c r="CA297" s="106"/>
      <c r="CB297" s="106"/>
      <c r="CC297" s="127" t="str">
        <f>IFERROR(VLOOKUP(Table22[[#This Row],[Gender]],'Lookup Values'!$A$1:$B$5,2,FALSE),"0")</f>
        <v>0</v>
      </c>
      <c r="CD297" s="112"/>
      <c r="CE297" s="127" t="str">
        <f>IFERROR(VLOOKUP(Table22[[#This Row],[Year Group]],'Lookup Values'!$C$1:$D$9,2,FALSE),"0")</f>
        <v>0</v>
      </c>
      <c r="CF297" s="127" t="str">
        <f>IFERROR(VLOOKUP(Table22[[#This Row],[School]],'Lookup Values'!$E$1:$E$22,2,FALSE),"0")</f>
        <v>0</v>
      </c>
      <c r="CG297" s="127" t="str">
        <f>IFERROR(VLOOKUP(Table22[[#This Row],[Attending PRU / AP]],'Lookup Values'!$G$1:$H$3,2,FALSE),"0")</f>
        <v>0</v>
      </c>
      <c r="CH297" s="127" t="str">
        <f>IFERROR(VLOOKUP(Table22[[#This Row],[EHE]],'Lookup Values'!$I$1:$J$3,2,FALSE),"0")</f>
        <v>0</v>
      </c>
      <c r="CI297" s="127" t="str">
        <f>IFERROR(VLOOKUP(Table22[[#This Row],[CME]],'Lookup Values'!$K$1:$L$3,2,FALSE),"0")</f>
        <v>0</v>
      </c>
      <c r="CJ297" s="129" t="str">
        <f>IFERROR(VLOOKUP(Table22[[#This Row],[Ethnicity]],'Ethnicity codes'!$H$1:$J$101,3,FALSE),"")</f>
        <v/>
      </c>
      <c r="CK297" s="127" t="str">
        <f>IFERROR(VLOOKUP(Table35[[#This Row],[Ethnicity2]],'Lookup Values'!$M$1:$N$23,2,FALSE),"0")</f>
        <v>0</v>
      </c>
      <c r="CL297" s="127" t="str">
        <f>IFERROR(VLOOKUP(Table35[[#This Row],[Ethnicity2]],'Lookup Values'!$O$1:$P$3,2,FALSE),"0")</f>
        <v>0</v>
      </c>
      <c r="CM297" s="127" t="str">
        <f>IFERROR(VLOOKUP(Table22[[#This Row],[EAL]],'Lookup Values'!$Q$1:$R$3,2,FALSE),"0")</f>
        <v>0</v>
      </c>
      <c r="CN297" s="127" t="str">
        <f>IFERROR(VLOOKUP(Table22[[#This Row],[SEND]],'Lookup Values'!$S$1:$T$6,2,FALSE),"0")</f>
        <v>0</v>
      </c>
      <c r="CO297" s="127" t="str">
        <f>IFERROR(VLOOKUP(Table22[[#This Row],[Pupil Premium]],'Lookup Values'!$U$1:$V$3,2,FALSE),"0")</f>
        <v>0</v>
      </c>
      <c r="CP297" s="127" t="str">
        <f>IFERROR(VLOOKUP(Table22[[#This Row],[LAC / Care Leaver]],'Lookup Values'!$W$1:$X$3,2,FALSE),"0")</f>
        <v>0</v>
      </c>
      <c r="CQ297" s="127" t="str">
        <f>IFERROR(VLOOKUP(Table22[[#This Row],[CP / CIN]],'Lookup Values'!$Y$1:$Z$3,2,FALSE),"0")</f>
        <v>0</v>
      </c>
      <c r="CR297" s="127" t="str">
        <f>IFERROR(VLOOKUP(Table22[[#This Row],[Early Help Referral]],'Lookup Values'!$Y$1:$Z$3,2,FALSE),"0")</f>
        <v>0</v>
      </c>
      <c r="CS297" s="127" t="str">
        <f>IFERROR(VLOOKUP(Table22[[#This Row],[Social Worker]],'Lookup Values'!$Y$1:$Z$3,2,FALSE),"0")</f>
        <v>0</v>
      </c>
      <c r="CT297" s="127" t="str">
        <f>IFERROR(VLOOKUP(Table22[[#This Row],[Exclusion]],'Lookup Values'!$AE$1:$AF$5,2,FALSE),"0")</f>
        <v>0</v>
      </c>
      <c r="CU297" s="127" t="str">
        <f>IFERROR(VLOOKUP(Table22[[#This Row],[Attendance / Absence (&lt;90% PA / &lt;50% SA)]],'Lookup Values'!$AG$1:$AH$4,2,FALSE),"0")</f>
        <v>0</v>
      </c>
      <c r="CV297" s="127" t="str">
        <f>IFERROR(VLOOKUP(Table22[[#This Row],[Multiple School Moves (3+)]],'Lookup Values'!$AI$1:$AJ$3,2,FALSE),"0")</f>
        <v>0</v>
      </c>
      <c r="CW297" s="127" t="str">
        <f>IFERROR(VLOOKUP(Table22[[#This Row],[Pregnancy]],'Lookup Values'!$AK$1:$AL$3,2,FALSE),"0")</f>
        <v>0</v>
      </c>
      <c r="CX297" s="127" t="str">
        <f>IFERROR(VLOOKUP(Table22[[#This Row],[Young Parent]],'Lookup Values'!$AM$1:$AN$3,2,FALSE),"0")</f>
        <v>0</v>
      </c>
      <c r="CY297" s="127" t="str">
        <f>IFERROR(VLOOKUP(Table22[[#This Row],[Young Carer]],'Lookup Values'!$AO$1:$AP$3,2,FALSE),"0")</f>
        <v>0</v>
      </c>
      <c r="CZ297" s="127" t="str">
        <f>IFERROR(VLOOKUP(Table22[[#This Row],[CAMHS Involvement]],'Lookup Values'!$AQ$1:$AR$3,2,FALSE),"0")</f>
        <v>0</v>
      </c>
      <c r="DA297" s="127" t="str">
        <f>IFERROR(VLOOKUP(Table22[[#This Row],[Health Condition]],'Lookup Values'!$AS$1:$AT$3,2,FALSE),"0")</f>
        <v>0</v>
      </c>
      <c r="DB297" s="127" t="str">
        <f>IFERROR(VLOOKUP(Table22[[#This Row],[Substance Misuse ]],'Lookup Values'!$AU$1:$AV$3,2,FALSE),"0")</f>
        <v>0</v>
      </c>
      <c r="DC297" s="127" t="str">
        <f>IFERROR(VLOOKUP(Table22[[#This Row],[YOT supervision]],'Lookup Values'!$AW$1:$AX$3,2,FALSE),"0")</f>
        <v>0</v>
      </c>
      <c r="DD297" s="127" t="str">
        <f>IFERROR(VLOOKUP(Table22[[#This Row],[Previous YOT supervision]],'Lookup Values'!$AY$1:$AZ$3,2,FALSE),"0")</f>
        <v>0</v>
      </c>
      <c r="DE297" s="127" t="str">
        <f>IFERROR(VLOOKUP(Table22[[#This Row],[Custody]],'Lookup Values'!$BA$1:$BB$3,2,FALSE),"0")</f>
        <v>0</v>
      </c>
      <c r="DF297" s="127" t="str">
        <f>IFERROR(VLOOKUP(Table22[[#This Row],[KS2 Eng &amp; Maths Ability Profile HAP/MAP/LAP]],'Lookup Values'!$BC$1:$BD$4,2,FALSE),"0")</f>
        <v>0</v>
      </c>
      <c r="DG297" s="127" t="str">
        <f>IFERROR(VLOOKUP(Table22[[#This Row],[Intended Post 16 Destination]],'Lookup Values'!$BG$1:$BH$12,2,FALSE),"0")</f>
        <v>0</v>
      </c>
      <c r="DH297" s="127" t="str">
        <f>IFERROR(VLOOKUP(Table22[[#This Row],[Application submitted (Y/N or number of applications)]],'Lookup Values'!$BI$1:$BJ$3,2,FALSE),"0")</f>
        <v>0</v>
      </c>
      <c r="DI297" s="127" t="str">
        <f>IFERROR(VLOOKUP(Table22[[#This Row],[Provider Name]],'Lookup Values'!$BK$1:$BL$3,2,FALSE),"0")</f>
        <v>0</v>
      </c>
      <c r="DJ297" s="112"/>
      <c r="DK297" s="127" t="str">
        <f>IFERROR(VLOOKUP(Table22[[#This Row],[Offer received (Y/N)]],'Lookup Values'!$BM$1:$BN$3,2,FALSE),"0")</f>
        <v>0</v>
      </c>
      <c r="DL297" s="127" t="str">
        <f>IFERROR(VLOOKUP(Table22[[#This Row],[Poor Behaviour / Attitude / Motivation]],'Lookup Values'!$BO$1:$BP$4,2,FALSE),"0")</f>
        <v>0</v>
      </c>
      <c r="DM297" s="127" t="str">
        <f>IFERROR(VLOOKUP(Table22[[#This Row],[Other known risk factors (1)]],'Lookup Values'!$BQ$1:$BR$10,2,FALSE),"0")</f>
        <v>0</v>
      </c>
      <c r="DN297" s="128" t="str">
        <f>IFERROR(VLOOKUP(Table22[[#This Row],[Other known risk factors (2)]],'Lookup Values'!$BQ$1:$BR$10,2,FALSE),"0")</f>
        <v>0</v>
      </c>
      <c r="DO297" s="127">
        <f>SUM(Table35[[#This Row],[Gender Score]:[Other known risk factors (2) Score]])</f>
        <v>0</v>
      </c>
      <c r="DP297" s="131" t="str">
        <f>CONCATENATE(Table22[[#This Row],[Generated RONI]],Table22[[#This Row],[School RONI]])</f>
        <v>Very Low</v>
      </c>
      <c r="DQ297" s="106"/>
      <c r="DR297" s="106"/>
      <c r="DS297" s="106"/>
      <c r="DT297" s="106"/>
      <c r="DU297" s="106"/>
      <c r="DV297" s="106"/>
      <c r="DW297" s="106"/>
      <c r="DX297" s="106"/>
      <c r="DY297" s="106"/>
      <c r="DZ297" s="106"/>
      <c r="EA297" s="106"/>
      <c r="EB297" s="106"/>
      <c r="EC297" s="106"/>
      <c r="ED297" s="106"/>
      <c r="EE297" s="106"/>
      <c r="EF297" s="106"/>
      <c r="EG297" s="106"/>
    </row>
    <row r="298" spans="1:137" ht="13" x14ac:dyDescent="0.3">
      <c r="A298" s="118"/>
      <c r="B298" s="126"/>
      <c r="C298" s="119"/>
      <c r="D298" s="119"/>
      <c r="E298" s="119"/>
      <c r="F298" s="119"/>
      <c r="G298" s="119"/>
      <c r="H298" s="120"/>
      <c r="I298" s="101"/>
      <c r="J298" s="121"/>
      <c r="K298" s="101"/>
      <c r="L298" s="101"/>
      <c r="M298" s="121"/>
      <c r="N298" s="120"/>
      <c r="O298" s="121"/>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3"/>
      <c r="AS298" s="123"/>
      <c r="AT298" s="123"/>
      <c r="AU298" s="139" t="str">
        <f>VLOOKUP(Table35[[#This Row],[Risk Rating Score]],'Lookup Values'!$BS$1:$BT$34,2)</f>
        <v>Very Low</v>
      </c>
      <c r="AV298" s="101"/>
      <c r="AW298" s="139" t="str">
        <f>IFERROR(VLOOKUP(Table35[[#This Row],[RONI Match]],'Lookup Values'!$BU$2:$BV$26,2,FALSE),"")</f>
        <v/>
      </c>
      <c r="AX298" s="124"/>
      <c r="AY298" s="101"/>
      <c r="AZ298" s="123"/>
      <c r="BA298" s="119"/>
      <c r="BB298" s="119"/>
      <c r="BC298" s="119"/>
      <c r="BD298" s="119"/>
      <c r="BE298" s="119"/>
      <c r="BF298" s="119"/>
      <c r="BG298" s="119"/>
      <c r="BH298" s="119"/>
      <c r="BI298" s="122"/>
      <c r="BJ298" s="121"/>
      <c r="BK298" s="121"/>
      <c r="BL298" s="122"/>
      <c r="BM298" s="123"/>
      <c r="BN298" s="106"/>
      <c r="BO298" s="106"/>
      <c r="BP298" s="106"/>
      <c r="BQ298" s="106"/>
      <c r="BR298" s="106"/>
      <c r="BS298" s="106"/>
      <c r="BT298" s="106"/>
      <c r="BU298" s="106"/>
      <c r="BV298" s="106"/>
      <c r="BW298" s="106"/>
      <c r="BX298" s="106"/>
      <c r="BY298" s="106"/>
      <c r="BZ298" s="106"/>
      <c r="CA298" s="106"/>
      <c r="CB298" s="106"/>
      <c r="CC298" s="127" t="str">
        <f>IFERROR(VLOOKUP(Table22[[#This Row],[Gender]],'Lookup Values'!$A$1:$B$5,2,FALSE),"0")</f>
        <v>0</v>
      </c>
      <c r="CD298" s="112"/>
      <c r="CE298" s="127" t="str">
        <f>IFERROR(VLOOKUP(Table22[[#This Row],[Year Group]],'Lookup Values'!$C$1:$D$9,2,FALSE),"0")</f>
        <v>0</v>
      </c>
      <c r="CF298" s="127" t="str">
        <f>IFERROR(VLOOKUP(Table22[[#This Row],[School]],'Lookup Values'!$E$1:$E$22,2,FALSE),"0")</f>
        <v>0</v>
      </c>
      <c r="CG298" s="127" t="str">
        <f>IFERROR(VLOOKUP(Table22[[#This Row],[Attending PRU / AP]],'Lookup Values'!$G$1:$H$3,2,FALSE),"0")</f>
        <v>0</v>
      </c>
      <c r="CH298" s="127" t="str">
        <f>IFERROR(VLOOKUP(Table22[[#This Row],[EHE]],'Lookup Values'!$I$1:$J$3,2,FALSE),"0")</f>
        <v>0</v>
      </c>
      <c r="CI298" s="127" t="str">
        <f>IFERROR(VLOOKUP(Table22[[#This Row],[CME]],'Lookup Values'!$K$1:$L$3,2,FALSE),"0")</f>
        <v>0</v>
      </c>
      <c r="CJ298" s="129" t="str">
        <f>IFERROR(VLOOKUP(Table22[[#This Row],[Ethnicity]],'Ethnicity codes'!$H$1:$J$101,3,FALSE),"")</f>
        <v/>
      </c>
      <c r="CK298" s="127" t="str">
        <f>IFERROR(VLOOKUP(Table35[[#This Row],[Ethnicity2]],'Lookup Values'!$M$1:$N$23,2,FALSE),"0")</f>
        <v>0</v>
      </c>
      <c r="CL298" s="127" t="str">
        <f>IFERROR(VLOOKUP(Table35[[#This Row],[Ethnicity2]],'Lookup Values'!$O$1:$P$3,2,FALSE),"0")</f>
        <v>0</v>
      </c>
      <c r="CM298" s="127" t="str">
        <f>IFERROR(VLOOKUP(Table22[[#This Row],[EAL]],'Lookup Values'!$Q$1:$R$3,2,FALSE),"0")</f>
        <v>0</v>
      </c>
      <c r="CN298" s="127" t="str">
        <f>IFERROR(VLOOKUP(Table22[[#This Row],[SEND]],'Lookup Values'!$S$1:$T$6,2,FALSE),"0")</f>
        <v>0</v>
      </c>
      <c r="CO298" s="127" t="str">
        <f>IFERROR(VLOOKUP(Table22[[#This Row],[Pupil Premium]],'Lookup Values'!$U$1:$V$3,2,FALSE),"0")</f>
        <v>0</v>
      </c>
      <c r="CP298" s="127" t="str">
        <f>IFERROR(VLOOKUP(Table22[[#This Row],[LAC / Care Leaver]],'Lookup Values'!$W$1:$X$3,2,FALSE),"0")</f>
        <v>0</v>
      </c>
      <c r="CQ298" s="127" t="str">
        <f>IFERROR(VLOOKUP(Table22[[#This Row],[CP / CIN]],'Lookup Values'!$Y$1:$Z$3,2,FALSE),"0")</f>
        <v>0</v>
      </c>
      <c r="CR298" s="127" t="str">
        <f>IFERROR(VLOOKUP(Table22[[#This Row],[Early Help Referral]],'Lookup Values'!$Y$1:$Z$3,2,FALSE),"0")</f>
        <v>0</v>
      </c>
      <c r="CS298" s="127" t="str">
        <f>IFERROR(VLOOKUP(Table22[[#This Row],[Social Worker]],'Lookup Values'!$Y$1:$Z$3,2,FALSE),"0")</f>
        <v>0</v>
      </c>
      <c r="CT298" s="127" t="str">
        <f>IFERROR(VLOOKUP(Table22[[#This Row],[Exclusion]],'Lookup Values'!$AE$1:$AF$5,2,FALSE),"0")</f>
        <v>0</v>
      </c>
      <c r="CU298" s="127" t="str">
        <f>IFERROR(VLOOKUP(Table22[[#This Row],[Attendance / Absence (&lt;90% PA / &lt;50% SA)]],'Lookup Values'!$AG$1:$AH$4,2,FALSE),"0")</f>
        <v>0</v>
      </c>
      <c r="CV298" s="127" t="str">
        <f>IFERROR(VLOOKUP(Table22[[#This Row],[Multiple School Moves (3+)]],'Lookup Values'!$AI$1:$AJ$3,2,FALSE),"0")</f>
        <v>0</v>
      </c>
      <c r="CW298" s="127" t="str">
        <f>IFERROR(VLOOKUP(Table22[[#This Row],[Pregnancy]],'Lookup Values'!$AK$1:$AL$3,2,FALSE),"0")</f>
        <v>0</v>
      </c>
      <c r="CX298" s="127" t="str">
        <f>IFERROR(VLOOKUP(Table22[[#This Row],[Young Parent]],'Lookup Values'!$AM$1:$AN$3,2,FALSE),"0")</f>
        <v>0</v>
      </c>
      <c r="CY298" s="127" t="str">
        <f>IFERROR(VLOOKUP(Table22[[#This Row],[Young Carer]],'Lookup Values'!$AO$1:$AP$3,2,FALSE),"0")</f>
        <v>0</v>
      </c>
      <c r="CZ298" s="127" t="str">
        <f>IFERROR(VLOOKUP(Table22[[#This Row],[CAMHS Involvement]],'Lookup Values'!$AQ$1:$AR$3,2,FALSE),"0")</f>
        <v>0</v>
      </c>
      <c r="DA298" s="127" t="str">
        <f>IFERROR(VLOOKUP(Table22[[#This Row],[Health Condition]],'Lookup Values'!$AS$1:$AT$3,2,FALSE),"0")</f>
        <v>0</v>
      </c>
      <c r="DB298" s="127" t="str">
        <f>IFERROR(VLOOKUP(Table22[[#This Row],[Substance Misuse ]],'Lookup Values'!$AU$1:$AV$3,2,FALSE),"0")</f>
        <v>0</v>
      </c>
      <c r="DC298" s="127" t="str">
        <f>IFERROR(VLOOKUP(Table22[[#This Row],[YOT supervision]],'Lookup Values'!$AW$1:$AX$3,2,FALSE),"0")</f>
        <v>0</v>
      </c>
      <c r="DD298" s="127" t="str">
        <f>IFERROR(VLOOKUP(Table22[[#This Row],[Previous YOT supervision]],'Lookup Values'!$AY$1:$AZ$3,2,FALSE),"0")</f>
        <v>0</v>
      </c>
      <c r="DE298" s="127" t="str">
        <f>IFERROR(VLOOKUP(Table22[[#This Row],[Custody]],'Lookup Values'!$BA$1:$BB$3,2,FALSE),"0")</f>
        <v>0</v>
      </c>
      <c r="DF298" s="127" t="str">
        <f>IFERROR(VLOOKUP(Table22[[#This Row],[KS2 Eng &amp; Maths Ability Profile HAP/MAP/LAP]],'Lookup Values'!$BC$1:$BD$4,2,FALSE),"0")</f>
        <v>0</v>
      </c>
      <c r="DG298" s="127" t="str">
        <f>IFERROR(VLOOKUP(Table22[[#This Row],[Intended Post 16 Destination]],'Lookup Values'!$BG$1:$BH$12,2,FALSE),"0")</f>
        <v>0</v>
      </c>
      <c r="DH298" s="127" t="str">
        <f>IFERROR(VLOOKUP(Table22[[#This Row],[Application submitted (Y/N or number of applications)]],'Lookup Values'!$BI$1:$BJ$3,2,FALSE),"0")</f>
        <v>0</v>
      </c>
      <c r="DI298" s="127" t="str">
        <f>IFERROR(VLOOKUP(Table22[[#This Row],[Provider Name]],'Lookup Values'!$BK$1:$BL$3,2,FALSE),"0")</f>
        <v>0</v>
      </c>
      <c r="DJ298" s="112"/>
      <c r="DK298" s="127" t="str">
        <f>IFERROR(VLOOKUP(Table22[[#This Row],[Offer received (Y/N)]],'Lookup Values'!$BM$1:$BN$3,2,FALSE),"0")</f>
        <v>0</v>
      </c>
      <c r="DL298" s="127" t="str">
        <f>IFERROR(VLOOKUP(Table22[[#This Row],[Poor Behaviour / Attitude / Motivation]],'Lookup Values'!$BO$1:$BP$4,2,FALSE),"0")</f>
        <v>0</v>
      </c>
      <c r="DM298" s="127" t="str">
        <f>IFERROR(VLOOKUP(Table22[[#This Row],[Other known risk factors (1)]],'Lookup Values'!$BQ$1:$BR$10,2,FALSE),"0")</f>
        <v>0</v>
      </c>
      <c r="DN298" s="128" t="str">
        <f>IFERROR(VLOOKUP(Table22[[#This Row],[Other known risk factors (2)]],'Lookup Values'!$BQ$1:$BR$10,2,FALSE),"0")</f>
        <v>0</v>
      </c>
      <c r="DO298" s="127">
        <f>SUM(Table35[[#This Row],[Gender Score]:[Other known risk factors (2) Score]])</f>
        <v>0</v>
      </c>
      <c r="DP298" s="131" t="str">
        <f>CONCATENATE(Table22[[#This Row],[Generated RONI]],Table22[[#This Row],[School RONI]])</f>
        <v>Very Low</v>
      </c>
      <c r="DQ298" s="106"/>
      <c r="DR298" s="106"/>
      <c r="DS298" s="106"/>
      <c r="DT298" s="106"/>
      <c r="DU298" s="106"/>
      <c r="DV298" s="106"/>
      <c r="DW298" s="106"/>
      <c r="DX298" s="106"/>
      <c r="DY298" s="106"/>
      <c r="DZ298" s="106"/>
      <c r="EA298" s="106"/>
      <c r="EB298" s="106"/>
      <c r="EC298" s="106"/>
      <c r="ED298" s="106"/>
      <c r="EE298" s="106"/>
      <c r="EF298" s="106"/>
      <c r="EG298" s="106"/>
    </row>
    <row r="299" spans="1:137" ht="13" x14ac:dyDescent="0.3">
      <c r="A299" s="118"/>
      <c r="B299" s="126"/>
      <c r="C299" s="119"/>
      <c r="D299" s="119"/>
      <c r="E299" s="119"/>
      <c r="F299" s="119"/>
      <c r="G299" s="119"/>
      <c r="H299" s="120"/>
      <c r="I299" s="101"/>
      <c r="J299" s="121"/>
      <c r="K299" s="101"/>
      <c r="L299" s="101"/>
      <c r="M299" s="121"/>
      <c r="N299" s="120"/>
      <c r="O299" s="121"/>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3"/>
      <c r="AS299" s="123"/>
      <c r="AT299" s="123"/>
      <c r="AU299" s="139" t="str">
        <f>VLOOKUP(Table35[[#This Row],[Risk Rating Score]],'Lookup Values'!$BS$1:$BT$34,2)</f>
        <v>Very Low</v>
      </c>
      <c r="AV299" s="101"/>
      <c r="AW299" s="139" t="str">
        <f>IFERROR(VLOOKUP(Table35[[#This Row],[RONI Match]],'Lookup Values'!$BU$2:$BV$26,2,FALSE),"")</f>
        <v/>
      </c>
      <c r="AX299" s="124"/>
      <c r="AY299" s="101"/>
      <c r="AZ299" s="123"/>
      <c r="BA299" s="119"/>
      <c r="BB299" s="119"/>
      <c r="BC299" s="119"/>
      <c r="BD299" s="119"/>
      <c r="BE299" s="119"/>
      <c r="BF299" s="119"/>
      <c r="BG299" s="119"/>
      <c r="BH299" s="119"/>
      <c r="BI299" s="122"/>
      <c r="BJ299" s="121"/>
      <c r="BK299" s="121"/>
      <c r="BL299" s="122"/>
      <c r="BM299" s="123"/>
      <c r="BN299" s="106"/>
      <c r="BO299" s="106"/>
      <c r="BP299" s="106"/>
      <c r="BQ299" s="106"/>
      <c r="BR299" s="106"/>
      <c r="BS299" s="106"/>
      <c r="BT299" s="106"/>
      <c r="BU299" s="106"/>
      <c r="BV299" s="106"/>
      <c r="BW299" s="106"/>
      <c r="BX299" s="106"/>
      <c r="BY299" s="106"/>
      <c r="BZ299" s="106"/>
      <c r="CA299" s="106"/>
      <c r="CB299" s="106"/>
      <c r="CC299" s="127" t="str">
        <f>IFERROR(VLOOKUP(Table22[[#This Row],[Gender]],'Lookup Values'!$A$1:$B$5,2,FALSE),"0")</f>
        <v>0</v>
      </c>
      <c r="CD299" s="112"/>
      <c r="CE299" s="127" t="str">
        <f>IFERROR(VLOOKUP(Table22[[#This Row],[Year Group]],'Lookup Values'!$C$1:$D$9,2,FALSE),"0")</f>
        <v>0</v>
      </c>
      <c r="CF299" s="127" t="str">
        <f>IFERROR(VLOOKUP(Table22[[#This Row],[School]],'Lookup Values'!$E$1:$E$22,2,FALSE),"0")</f>
        <v>0</v>
      </c>
      <c r="CG299" s="127" t="str">
        <f>IFERROR(VLOOKUP(Table22[[#This Row],[Attending PRU / AP]],'Lookup Values'!$G$1:$H$3,2,FALSE),"0")</f>
        <v>0</v>
      </c>
      <c r="CH299" s="127" t="str">
        <f>IFERROR(VLOOKUP(Table22[[#This Row],[EHE]],'Lookup Values'!$I$1:$J$3,2,FALSE),"0")</f>
        <v>0</v>
      </c>
      <c r="CI299" s="127" t="str">
        <f>IFERROR(VLOOKUP(Table22[[#This Row],[CME]],'Lookup Values'!$K$1:$L$3,2,FALSE),"0")</f>
        <v>0</v>
      </c>
      <c r="CJ299" s="129" t="str">
        <f>IFERROR(VLOOKUP(Table22[[#This Row],[Ethnicity]],'Ethnicity codes'!$H$1:$J$101,3,FALSE),"")</f>
        <v/>
      </c>
      <c r="CK299" s="127" t="str">
        <f>IFERROR(VLOOKUP(Table35[[#This Row],[Ethnicity2]],'Lookup Values'!$M$1:$N$23,2,FALSE),"0")</f>
        <v>0</v>
      </c>
      <c r="CL299" s="127" t="str">
        <f>IFERROR(VLOOKUP(Table35[[#This Row],[Ethnicity2]],'Lookup Values'!$O$1:$P$3,2,FALSE),"0")</f>
        <v>0</v>
      </c>
      <c r="CM299" s="127" t="str">
        <f>IFERROR(VLOOKUP(Table22[[#This Row],[EAL]],'Lookup Values'!$Q$1:$R$3,2,FALSE),"0")</f>
        <v>0</v>
      </c>
      <c r="CN299" s="127" t="str">
        <f>IFERROR(VLOOKUP(Table22[[#This Row],[SEND]],'Lookup Values'!$S$1:$T$6,2,FALSE),"0")</f>
        <v>0</v>
      </c>
      <c r="CO299" s="127" t="str">
        <f>IFERROR(VLOOKUP(Table22[[#This Row],[Pupil Premium]],'Lookup Values'!$U$1:$V$3,2,FALSE),"0")</f>
        <v>0</v>
      </c>
      <c r="CP299" s="127" t="str">
        <f>IFERROR(VLOOKUP(Table22[[#This Row],[LAC / Care Leaver]],'Lookup Values'!$W$1:$X$3,2,FALSE),"0")</f>
        <v>0</v>
      </c>
      <c r="CQ299" s="127" t="str">
        <f>IFERROR(VLOOKUP(Table22[[#This Row],[CP / CIN]],'Lookup Values'!$Y$1:$Z$3,2,FALSE),"0")</f>
        <v>0</v>
      </c>
      <c r="CR299" s="127" t="str">
        <f>IFERROR(VLOOKUP(Table22[[#This Row],[Early Help Referral]],'Lookup Values'!$Y$1:$Z$3,2,FALSE),"0")</f>
        <v>0</v>
      </c>
      <c r="CS299" s="127" t="str">
        <f>IFERROR(VLOOKUP(Table22[[#This Row],[Social Worker]],'Lookup Values'!$Y$1:$Z$3,2,FALSE),"0")</f>
        <v>0</v>
      </c>
      <c r="CT299" s="127" t="str">
        <f>IFERROR(VLOOKUP(Table22[[#This Row],[Exclusion]],'Lookup Values'!$AE$1:$AF$5,2,FALSE),"0")</f>
        <v>0</v>
      </c>
      <c r="CU299" s="127" t="str">
        <f>IFERROR(VLOOKUP(Table22[[#This Row],[Attendance / Absence (&lt;90% PA / &lt;50% SA)]],'Lookup Values'!$AG$1:$AH$4,2,FALSE),"0")</f>
        <v>0</v>
      </c>
      <c r="CV299" s="127" t="str">
        <f>IFERROR(VLOOKUP(Table22[[#This Row],[Multiple School Moves (3+)]],'Lookup Values'!$AI$1:$AJ$3,2,FALSE),"0")</f>
        <v>0</v>
      </c>
      <c r="CW299" s="127" t="str">
        <f>IFERROR(VLOOKUP(Table22[[#This Row],[Pregnancy]],'Lookup Values'!$AK$1:$AL$3,2,FALSE),"0")</f>
        <v>0</v>
      </c>
      <c r="CX299" s="127" t="str">
        <f>IFERROR(VLOOKUP(Table22[[#This Row],[Young Parent]],'Lookup Values'!$AM$1:$AN$3,2,FALSE),"0")</f>
        <v>0</v>
      </c>
      <c r="CY299" s="127" t="str">
        <f>IFERROR(VLOOKUP(Table22[[#This Row],[Young Carer]],'Lookup Values'!$AO$1:$AP$3,2,FALSE),"0")</f>
        <v>0</v>
      </c>
      <c r="CZ299" s="127" t="str">
        <f>IFERROR(VLOOKUP(Table22[[#This Row],[CAMHS Involvement]],'Lookup Values'!$AQ$1:$AR$3,2,FALSE),"0")</f>
        <v>0</v>
      </c>
      <c r="DA299" s="127" t="str">
        <f>IFERROR(VLOOKUP(Table22[[#This Row],[Health Condition]],'Lookup Values'!$AS$1:$AT$3,2,FALSE),"0")</f>
        <v>0</v>
      </c>
      <c r="DB299" s="127" t="str">
        <f>IFERROR(VLOOKUP(Table22[[#This Row],[Substance Misuse ]],'Lookup Values'!$AU$1:$AV$3,2,FALSE),"0")</f>
        <v>0</v>
      </c>
      <c r="DC299" s="127" t="str">
        <f>IFERROR(VLOOKUP(Table22[[#This Row],[YOT supervision]],'Lookup Values'!$AW$1:$AX$3,2,FALSE),"0")</f>
        <v>0</v>
      </c>
      <c r="DD299" s="127" t="str">
        <f>IFERROR(VLOOKUP(Table22[[#This Row],[Previous YOT supervision]],'Lookup Values'!$AY$1:$AZ$3,2,FALSE),"0")</f>
        <v>0</v>
      </c>
      <c r="DE299" s="127" t="str">
        <f>IFERROR(VLOOKUP(Table22[[#This Row],[Custody]],'Lookup Values'!$BA$1:$BB$3,2,FALSE),"0")</f>
        <v>0</v>
      </c>
      <c r="DF299" s="127" t="str">
        <f>IFERROR(VLOOKUP(Table22[[#This Row],[KS2 Eng &amp; Maths Ability Profile HAP/MAP/LAP]],'Lookup Values'!$BC$1:$BD$4,2,FALSE),"0")</f>
        <v>0</v>
      </c>
      <c r="DG299" s="127" t="str">
        <f>IFERROR(VLOOKUP(Table22[[#This Row],[Intended Post 16 Destination]],'Lookup Values'!$BG$1:$BH$12,2,FALSE),"0")</f>
        <v>0</v>
      </c>
      <c r="DH299" s="127" t="str">
        <f>IFERROR(VLOOKUP(Table22[[#This Row],[Application submitted (Y/N or number of applications)]],'Lookup Values'!$BI$1:$BJ$3,2,FALSE),"0")</f>
        <v>0</v>
      </c>
      <c r="DI299" s="127" t="str">
        <f>IFERROR(VLOOKUP(Table22[[#This Row],[Provider Name]],'Lookup Values'!$BK$1:$BL$3,2,FALSE),"0")</f>
        <v>0</v>
      </c>
      <c r="DJ299" s="112"/>
      <c r="DK299" s="127" t="str">
        <f>IFERROR(VLOOKUP(Table22[[#This Row],[Offer received (Y/N)]],'Lookup Values'!$BM$1:$BN$3,2,FALSE),"0")</f>
        <v>0</v>
      </c>
      <c r="DL299" s="127" t="str">
        <f>IFERROR(VLOOKUP(Table22[[#This Row],[Poor Behaviour / Attitude / Motivation]],'Lookup Values'!$BO$1:$BP$4,2,FALSE),"0")</f>
        <v>0</v>
      </c>
      <c r="DM299" s="127" t="str">
        <f>IFERROR(VLOOKUP(Table22[[#This Row],[Other known risk factors (1)]],'Lookup Values'!$BQ$1:$BR$10,2,FALSE),"0")</f>
        <v>0</v>
      </c>
      <c r="DN299" s="128" t="str">
        <f>IFERROR(VLOOKUP(Table22[[#This Row],[Other known risk factors (2)]],'Lookup Values'!$BQ$1:$BR$10,2,FALSE),"0")</f>
        <v>0</v>
      </c>
      <c r="DO299" s="127">
        <f>SUM(Table35[[#This Row],[Gender Score]:[Other known risk factors (2) Score]])</f>
        <v>0</v>
      </c>
      <c r="DP299" s="131" t="str">
        <f>CONCATENATE(Table22[[#This Row],[Generated RONI]],Table22[[#This Row],[School RONI]])</f>
        <v>Very Low</v>
      </c>
      <c r="DQ299" s="106"/>
      <c r="DR299" s="106"/>
      <c r="DS299" s="106"/>
      <c r="DT299" s="106"/>
      <c r="DU299" s="106"/>
      <c r="DV299" s="106"/>
      <c r="DW299" s="106"/>
      <c r="DX299" s="106"/>
      <c r="DY299" s="106"/>
      <c r="DZ299" s="106"/>
      <c r="EA299" s="106"/>
      <c r="EB299" s="106"/>
      <c r="EC299" s="106"/>
      <c r="ED299" s="106"/>
      <c r="EE299" s="106"/>
      <c r="EF299" s="106"/>
      <c r="EG299" s="106"/>
    </row>
    <row r="300" spans="1:137" ht="13" x14ac:dyDescent="0.3">
      <c r="A300" s="118"/>
      <c r="B300" s="126"/>
      <c r="C300" s="119"/>
      <c r="D300" s="119"/>
      <c r="E300" s="119"/>
      <c r="F300" s="119"/>
      <c r="G300" s="119"/>
      <c r="H300" s="120"/>
      <c r="I300" s="101"/>
      <c r="J300" s="121"/>
      <c r="K300" s="101"/>
      <c r="L300" s="101"/>
      <c r="M300" s="121"/>
      <c r="N300" s="120"/>
      <c r="O300" s="121"/>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3"/>
      <c r="AS300" s="123"/>
      <c r="AT300" s="123"/>
      <c r="AU300" s="139" t="str">
        <f>VLOOKUP(Table35[[#This Row],[Risk Rating Score]],'Lookup Values'!$BS$1:$BT$34,2)</f>
        <v>Very Low</v>
      </c>
      <c r="AV300" s="101"/>
      <c r="AW300" s="139" t="str">
        <f>IFERROR(VLOOKUP(Table35[[#This Row],[RONI Match]],'Lookup Values'!$BU$2:$BV$26,2,FALSE),"")</f>
        <v/>
      </c>
      <c r="AX300" s="124"/>
      <c r="AY300" s="101"/>
      <c r="AZ300" s="123"/>
      <c r="BA300" s="119"/>
      <c r="BB300" s="119"/>
      <c r="BC300" s="119"/>
      <c r="BD300" s="119"/>
      <c r="BE300" s="119"/>
      <c r="BF300" s="119"/>
      <c r="BG300" s="119"/>
      <c r="BH300" s="119"/>
      <c r="BI300" s="122"/>
      <c r="BJ300" s="121"/>
      <c r="BK300" s="121"/>
      <c r="BL300" s="122"/>
      <c r="BM300" s="123"/>
      <c r="BN300" s="106"/>
      <c r="BO300" s="106"/>
      <c r="BP300" s="106"/>
      <c r="BQ300" s="106"/>
      <c r="BR300" s="106"/>
      <c r="BS300" s="106"/>
      <c r="BT300" s="106"/>
      <c r="BU300" s="106"/>
      <c r="BV300" s="106"/>
      <c r="BW300" s="106"/>
      <c r="BX300" s="106"/>
      <c r="BY300" s="106"/>
      <c r="BZ300" s="106"/>
      <c r="CA300" s="106"/>
      <c r="CB300" s="106"/>
      <c r="CC300" s="127" t="str">
        <f>IFERROR(VLOOKUP(Table22[[#This Row],[Gender]],'Lookup Values'!$A$1:$B$5,2,FALSE),"0")</f>
        <v>0</v>
      </c>
      <c r="CD300" s="112"/>
      <c r="CE300" s="127" t="str">
        <f>IFERROR(VLOOKUP(Table22[[#This Row],[Year Group]],'Lookup Values'!$C$1:$D$9,2,FALSE),"0")</f>
        <v>0</v>
      </c>
      <c r="CF300" s="127" t="str">
        <f>IFERROR(VLOOKUP(Table22[[#This Row],[School]],'Lookup Values'!$E$1:$E$22,2,FALSE),"0")</f>
        <v>0</v>
      </c>
      <c r="CG300" s="127" t="str">
        <f>IFERROR(VLOOKUP(Table22[[#This Row],[Attending PRU / AP]],'Lookup Values'!$G$1:$H$3,2,FALSE),"0")</f>
        <v>0</v>
      </c>
      <c r="CH300" s="127" t="str">
        <f>IFERROR(VLOOKUP(Table22[[#This Row],[EHE]],'Lookup Values'!$I$1:$J$3,2,FALSE),"0")</f>
        <v>0</v>
      </c>
      <c r="CI300" s="127" t="str">
        <f>IFERROR(VLOOKUP(Table22[[#This Row],[CME]],'Lookup Values'!$K$1:$L$3,2,FALSE),"0")</f>
        <v>0</v>
      </c>
      <c r="CJ300" s="129" t="str">
        <f>IFERROR(VLOOKUP(Table22[[#This Row],[Ethnicity]],'Ethnicity codes'!$H$1:$J$101,3,FALSE),"")</f>
        <v/>
      </c>
      <c r="CK300" s="127" t="str">
        <f>IFERROR(VLOOKUP(Table35[[#This Row],[Ethnicity2]],'Lookup Values'!$M$1:$N$23,2,FALSE),"0")</f>
        <v>0</v>
      </c>
      <c r="CL300" s="127" t="str">
        <f>IFERROR(VLOOKUP(Table35[[#This Row],[Ethnicity2]],'Lookup Values'!$O$1:$P$3,2,FALSE),"0")</f>
        <v>0</v>
      </c>
      <c r="CM300" s="127" t="str">
        <f>IFERROR(VLOOKUP(Table22[[#This Row],[EAL]],'Lookup Values'!$Q$1:$R$3,2,FALSE),"0")</f>
        <v>0</v>
      </c>
      <c r="CN300" s="127" t="str">
        <f>IFERROR(VLOOKUP(Table22[[#This Row],[SEND]],'Lookup Values'!$S$1:$T$6,2,FALSE),"0")</f>
        <v>0</v>
      </c>
      <c r="CO300" s="127" t="str">
        <f>IFERROR(VLOOKUP(Table22[[#This Row],[Pupil Premium]],'Lookup Values'!$U$1:$V$3,2,FALSE),"0")</f>
        <v>0</v>
      </c>
      <c r="CP300" s="127" t="str">
        <f>IFERROR(VLOOKUP(Table22[[#This Row],[LAC / Care Leaver]],'Lookup Values'!$W$1:$X$3,2,FALSE),"0")</f>
        <v>0</v>
      </c>
      <c r="CQ300" s="127" t="str">
        <f>IFERROR(VLOOKUP(Table22[[#This Row],[CP / CIN]],'Lookup Values'!$Y$1:$Z$3,2,FALSE),"0")</f>
        <v>0</v>
      </c>
      <c r="CR300" s="127" t="str">
        <f>IFERROR(VLOOKUP(Table22[[#This Row],[Early Help Referral]],'Lookup Values'!$Y$1:$Z$3,2,FALSE),"0")</f>
        <v>0</v>
      </c>
      <c r="CS300" s="127" t="str">
        <f>IFERROR(VLOOKUP(Table22[[#This Row],[Social Worker]],'Lookup Values'!$Y$1:$Z$3,2,FALSE),"0")</f>
        <v>0</v>
      </c>
      <c r="CT300" s="127" t="str">
        <f>IFERROR(VLOOKUP(Table22[[#This Row],[Exclusion]],'Lookup Values'!$AE$1:$AF$5,2,FALSE),"0")</f>
        <v>0</v>
      </c>
      <c r="CU300" s="127" t="str">
        <f>IFERROR(VLOOKUP(Table22[[#This Row],[Attendance / Absence (&lt;90% PA / &lt;50% SA)]],'Lookup Values'!$AG$1:$AH$4,2,FALSE),"0")</f>
        <v>0</v>
      </c>
      <c r="CV300" s="127" t="str">
        <f>IFERROR(VLOOKUP(Table22[[#This Row],[Multiple School Moves (3+)]],'Lookup Values'!$AI$1:$AJ$3,2,FALSE),"0")</f>
        <v>0</v>
      </c>
      <c r="CW300" s="127" t="str">
        <f>IFERROR(VLOOKUP(Table22[[#This Row],[Pregnancy]],'Lookup Values'!$AK$1:$AL$3,2,FALSE),"0")</f>
        <v>0</v>
      </c>
      <c r="CX300" s="127" t="str">
        <f>IFERROR(VLOOKUP(Table22[[#This Row],[Young Parent]],'Lookup Values'!$AM$1:$AN$3,2,FALSE),"0")</f>
        <v>0</v>
      </c>
      <c r="CY300" s="127" t="str">
        <f>IFERROR(VLOOKUP(Table22[[#This Row],[Young Carer]],'Lookup Values'!$AO$1:$AP$3,2,FALSE),"0")</f>
        <v>0</v>
      </c>
      <c r="CZ300" s="127" t="str">
        <f>IFERROR(VLOOKUP(Table22[[#This Row],[CAMHS Involvement]],'Lookup Values'!$AQ$1:$AR$3,2,FALSE),"0")</f>
        <v>0</v>
      </c>
      <c r="DA300" s="127" t="str">
        <f>IFERROR(VLOOKUP(Table22[[#This Row],[Health Condition]],'Lookup Values'!$AS$1:$AT$3,2,FALSE),"0")</f>
        <v>0</v>
      </c>
      <c r="DB300" s="127" t="str">
        <f>IFERROR(VLOOKUP(Table22[[#This Row],[Substance Misuse ]],'Lookup Values'!$AU$1:$AV$3,2,FALSE),"0")</f>
        <v>0</v>
      </c>
      <c r="DC300" s="127" t="str">
        <f>IFERROR(VLOOKUP(Table22[[#This Row],[YOT supervision]],'Lookup Values'!$AW$1:$AX$3,2,FALSE),"0")</f>
        <v>0</v>
      </c>
      <c r="DD300" s="127" t="str">
        <f>IFERROR(VLOOKUP(Table22[[#This Row],[Previous YOT supervision]],'Lookup Values'!$AY$1:$AZ$3,2,FALSE),"0")</f>
        <v>0</v>
      </c>
      <c r="DE300" s="127" t="str">
        <f>IFERROR(VLOOKUP(Table22[[#This Row],[Custody]],'Lookup Values'!$BA$1:$BB$3,2,FALSE),"0")</f>
        <v>0</v>
      </c>
      <c r="DF300" s="127" t="str">
        <f>IFERROR(VLOOKUP(Table22[[#This Row],[KS2 Eng &amp; Maths Ability Profile HAP/MAP/LAP]],'Lookup Values'!$BC$1:$BD$4,2,FALSE),"0")</f>
        <v>0</v>
      </c>
      <c r="DG300" s="127" t="str">
        <f>IFERROR(VLOOKUP(Table22[[#This Row],[Intended Post 16 Destination]],'Lookup Values'!$BG$1:$BH$12,2,FALSE),"0")</f>
        <v>0</v>
      </c>
      <c r="DH300" s="127" t="str">
        <f>IFERROR(VLOOKUP(Table22[[#This Row],[Application submitted (Y/N or number of applications)]],'Lookup Values'!$BI$1:$BJ$3,2,FALSE),"0")</f>
        <v>0</v>
      </c>
      <c r="DI300" s="127" t="str">
        <f>IFERROR(VLOOKUP(Table22[[#This Row],[Provider Name]],'Lookup Values'!$BK$1:$BL$3,2,FALSE),"0")</f>
        <v>0</v>
      </c>
      <c r="DJ300" s="112"/>
      <c r="DK300" s="127" t="str">
        <f>IFERROR(VLOOKUP(Table22[[#This Row],[Offer received (Y/N)]],'Lookup Values'!$BM$1:$BN$3,2,FALSE),"0")</f>
        <v>0</v>
      </c>
      <c r="DL300" s="127" t="str">
        <f>IFERROR(VLOOKUP(Table22[[#This Row],[Poor Behaviour / Attitude / Motivation]],'Lookup Values'!$BO$1:$BP$4,2,FALSE),"0")</f>
        <v>0</v>
      </c>
      <c r="DM300" s="127" t="str">
        <f>IFERROR(VLOOKUP(Table22[[#This Row],[Other known risk factors (1)]],'Lookup Values'!$BQ$1:$BR$10,2,FALSE),"0")</f>
        <v>0</v>
      </c>
      <c r="DN300" s="128" t="str">
        <f>IFERROR(VLOOKUP(Table22[[#This Row],[Other known risk factors (2)]],'Lookup Values'!$BQ$1:$BR$10,2,FALSE),"0")</f>
        <v>0</v>
      </c>
      <c r="DO300" s="127">
        <f>SUM(Table35[[#This Row],[Gender Score]:[Other known risk factors (2) Score]])</f>
        <v>0</v>
      </c>
      <c r="DP300" s="131" t="str">
        <f>CONCATENATE(Table22[[#This Row],[Generated RONI]],Table22[[#This Row],[School RONI]])</f>
        <v>Very Low</v>
      </c>
      <c r="DQ300" s="106"/>
      <c r="DR300" s="106"/>
      <c r="DS300" s="106"/>
      <c r="DT300" s="106"/>
      <c r="DU300" s="106"/>
      <c r="DV300" s="106"/>
      <c r="DW300" s="106"/>
      <c r="DX300" s="106"/>
      <c r="DY300" s="106"/>
      <c r="DZ300" s="106"/>
      <c r="EA300" s="106"/>
      <c r="EB300" s="106"/>
      <c r="EC300" s="106"/>
      <c r="ED300" s="106"/>
      <c r="EE300" s="106"/>
      <c r="EF300" s="106"/>
      <c r="EG300" s="106"/>
    </row>
    <row r="301" spans="1:137" ht="13" x14ac:dyDescent="0.3">
      <c r="A301" s="118"/>
      <c r="B301" s="126"/>
      <c r="C301" s="119"/>
      <c r="D301" s="119"/>
      <c r="E301" s="119"/>
      <c r="F301" s="119"/>
      <c r="G301" s="119"/>
      <c r="H301" s="120"/>
      <c r="I301" s="101"/>
      <c r="J301" s="121"/>
      <c r="K301" s="101"/>
      <c r="L301" s="101"/>
      <c r="M301" s="121"/>
      <c r="N301" s="120"/>
      <c r="O301" s="121"/>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3"/>
      <c r="AS301" s="123"/>
      <c r="AT301" s="123"/>
      <c r="AU301" s="139" t="str">
        <f>VLOOKUP(Table35[[#This Row],[Risk Rating Score]],'Lookup Values'!$BS$1:$BT$34,2)</f>
        <v>Very Low</v>
      </c>
      <c r="AV301" s="101"/>
      <c r="AW301" s="139" t="str">
        <f>IFERROR(VLOOKUP(Table35[[#This Row],[RONI Match]],'Lookup Values'!$BU$2:$BV$26,2,FALSE),"")</f>
        <v/>
      </c>
      <c r="AX301" s="124"/>
      <c r="AY301" s="101"/>
      <c r="AZ301" s="123"/>
      <c r="BA301" s="119"/>
      <c r="BB301" s="119"/>
      <c r="BC301" s="119"/>
      <c r="BD301" s="119"/>
      <c r="BE301" s="119"/>
      <c r="BF301" s="119"/>
      <c r="BG301" s="119"/>
      <c r="BH301" s="119"/>
      <c r="BI301" s="122"/>
      <c r="BJ301" s="121"/>
      <c r="BK301" s="121"/>
      <c r="BL301" s="122"/>
      <c r="BM301" s="123"/>
      <c r="BN301" s="106"/>
      <c r="BO301" s="106"/>
      <c r="BP301" s="106"/>
      <c r="BQ301" s="106"/>
      <c r="BR301" s="106"/>
      <c r="BS301" s="106"/>
      <c r="BT301" s="106"/>
      <c r="BU301" s="106"/>
      <c r="BV301" s="106"/>
      <c r="BW301" s="106"/>
      <c r="BX301" s="106"/>
      <c r="BY301" s="106"/>
      <c r="BZ301" s="106"/>
      <c r="CA301" s="106"/>
      <c r="CB301" s="106"/>
      <c r="CC301" s="127" t="str">
        <f>IFERROR(VLOOKUP(Table22[[#This Row],[Gender]],'Lookup Values'!$A$1:$B$5,2,FALSE),"0")</f>
        <v>0</v>
      </c>
      <c r="CD301" s="112"/>
      <c r="CE301" s="127" t="str">
        <f>IFERROR(VLOOKUP(Table22[[#This Row],[Year Group]],'Lookup Values'!$C$1:$D$9,2,FALSE),"0")</f>
        <v>0</v>
      </c>
      <c r="CF301" s="127" t="str">
        <f>IFERROR(VLOOKUP(Table22[[#This Row],[School]],'Lookup Values'!$E$1:$E$22,2,FALSE),"0")</f>
        <v>0</v>
      </c>
      <c r="CG301" s="127" t="str">
        <f>IFERROR(VLOOKUP(Table22[[#This Row],[Attending PRU / AP]],'Lookup Values'!$G$1:$H$3,2,FALSE),"0")</f>
        <v>0</v>
      </c>
      <c r="CH301" s="127" t="str">
        <f>IFERROR(VLOOKUP(Table22[[#This Row],[EHE]],'Lookup Values'!$I$1:$J$3,2,FALSE),"0")</f>
        <v>0</v>
      </c>
      <c r="CI301" s="127" t="str">
        <f>IFERROR(VLOOKUP(Table22[[#This Row],[CME]],'Lookup Values'!$K$1:$L$3,2,FALSE),"0")</f>
        <v>0</v>
      </c>
      <c r="CJ301" s="129" t="str">
        <f>IFERROR(VLOOKUP(Table22[[#This Row],[Ethnicity]],'Ethnicity codes'!$H$1:$J$101,3,FALSE),"")</f>
        <v/>
      </c>
      <c r="CK301" s="127" t="str">
        <f>IFERROR(VLOOKUP(Table35[[#This Row],[Ethnicity2]],'Lookup Values'!$M$1:$N$23,2,FALSE),"0")</f>
        <v>0</v>
      </c>
      <c r="CL301" s="127" t="str">
        <f>IFERROR(VLOOKUP(Table35[[#This Row],[Ethnicity2]],'Lookup Values'!$O$1:$P$3,2,FALSE),"0")</f>
        <v>0</v>
      </c>
      <c r="CM301" s="127" t="str">
        <f>IFERROR(VLOOKUP(Table22[[#This Row],[EAL]],'Lookup Values'!$Q$1:$R$3,2,FALSE),"0")</f>
        <v>0</v>
      </c>
      <c r="CN301" s="127" t="str">
        <f>IFERROR(VLOOKUP(Table22[[#This Row],[SEND]],'Lookup Values'!$S$1:$T$6,2,FALSE),"0")</f>
        <v>0</v>
      </c>
      <c r="CO301" s="127" t="str">
        <f>IFERROR(VLOOKUP(Table22[[#This Row],[Pupil Premium]],'Lookup Values'!$U$1:$V$3,2,FALSE),"0")</f>
        <v>0</v>
      </c>
      <c r="CP301" s="127" t="str">
        <f>IFERROR(VLOOKUP(Table22[[#This Row],[LAC / Care Leaver]],'Lookup Values'!$W$1:$X$3,2,FALSE),"0")</f>
        <v>0</v>
      </c>
      <c r="CQ301" s="127" t="str">
        <f>IFERROR(VLOOKUP(Table22[[#This Row],[CP / CIN]],'Lookup Values'!$Y$1:$Z$3,2,FALSE),"0")</f>
        <v>0</v>
      </c>
      <c r="CR301" s="127" t="str">
        <f>IFERROR(VLOOKUP(Table22[[#This Row],[Early Help Referral]],'Lookup Values'!$Y$1:$Z$3,2,FALSE),"0")</f>
        <v>0</v>
      </c>
      <c r="CS301" s="127" t="str">
        <f>IFERROR(VLOOKUP(Table22[[#This Row],[Social Worker]],'Lookup Values'!$Y$1:$Z$3,2,FALSE),"0")</f>
        <v>0</v>
      </c>
      <c r="CT301" s="127" t="str">
        <f>IFERROR(VLOOKUP(Table22[[#This Row],[Exclusion]],'Lookup Values'!$AE$1:$AF$5,2,FALSE),"0")</f>
        <v>0</v>
      </c>
      <c r="CU301" s="127" t="str">
        <f>IFERROR(VLOOKUP(Table22[[#This Row],[Attendance / Absence (&lt;90% PA / &lt;50% SA)]],'Lookup Values'!$AG$1:$AH$4,2,FALSE),"0")</f>
        <v>0</v>
      </c>
      <c r="CV301" s="127" t="str">
        <f>IFERROR(VLOOKUP(Table22[[#This Row],[Multiple School Moves (3+)]],'Lookup Values'!$AI$1:$AJ$3,2,FALSE),"0")</f>
        <v>0</v>
      </c>
      <c r="CW301" s="127" t="str">
        <f>IFERROR(VLOOKUP(Table22[[#This Row],[Pregnancy]],'Lookup Values'!$AK$1:$AL$3,2,FALSE),"0")</f>
        <v>0</v>
      </c>
      <c r="CX301" s="127" t="str">
        <f>IFERROR(VLOOKUP(Table22[[#This Row],[Young Parent]],'Lookup Values'!$AM$1:$AN$3,2,FALSE),"0")</f>
        <v>0</v>
      </c>
      <c r="CY301" s="127" t="str">
        <f>IFERROR(VLOOKUP(Table22[[#This Row],[Young Carer]],'Lookup Values'!$AO$1:$AP$3,2,FALSE),"0")</f>
        <v>0</v>
      </c>
      <c r="CZ301" s="127" t="str">
        <f>IFERROR(VLOOKUP(Table22[[#This Row],[CAMHS Involvement]],'Lookup Values'!$AQ$1:$AR$3,2,FALSE),"0")</f>
        <v>0</v>
      </c>
      <c r="DA301" s="127" t="str">
        <f>IFERROR(VLOOKUP(Table22[[#This Row],[Health Condition]],'Lookup Values'!$AS$1:$AT$3,2,FALSE),"0")</f>
        <v>0</v>
      </c>
      <c r="DB301" s="127" t="str">
        <f>IFERROR(VLOOKUP(Table22[[#This Row],[Substance Misuse ]],'Lookup Values'!$AU$1:$AV$3,2,FALSE),"0")</f>
        <v>0</v>
      </c>
      <c r="DC301" s="127" t="str">
        <f>IFERROR(VLOOKUP(Table22[[#This Row],[YOT supervision]],'Lookup Values'!$AW$1:$AX$3,2,FALSE),"0")</f>
        <v>0</v>
      </c>
      <c r="DD301" s="127" t="str">
        <f>IFERROR(VLOOKUP(Table22[[#This Row],[Previous YOT supervision]],'Lookup Values'!$AY$1:$AZ$3,2,FALSE),"0")</f>
        <v>0</v>
      </c>
      <c r="DE301" s="127" t="str">
        <f>IFERROR(VLOOKUP(Table22[[#This Row],[Custody]],'Lookup Values'!$BA$1:$BB$3,2,FALSE),"0")</f>
        <v>0</v>
      </c>
      <c r="DF301" s="127" t="str">
        <f>IFERROR(VLOOKUP(Table22[[#This Row],[KS2 Eng &amp; Maths Ability Profile HAP/MAP/LAP]],'Lookup Values'!$BC$1:$BD$4,2,FALSE),"0")</f>
        <v>0</v>
      </c>
      <c r="DG301" s="127" t="str">
        <f>IFERROR(VLOOKUP(Table22[[#This Row],[Intended Post 16 Destination]],'Lookup Values'!$BG$1:$BH$12,2,FALSE),"0")</f>
        <v>0</v>
      </c>
      <c r="DH301" s="127" t="str">
        <f>IFERROR(VLOOKUP(Table22[[#This Row],[Application submitted (Y/N or number of applications)]],'Lookup Values'!$BI$1:$BJ$3,2,FALSE),"0")</f>
        <v>0</v>
      </c>
      <c r="DI301" s="127" t="str">
        <f>IFERROR(VLOOKUP(Table22[[#This Row],[Provider Name]],'Lookup Values'!$BK$1:$BL$3,2,FALSE),"0")</f>
        <v>0</v>
      </c>
      <c r="DJ301" s="112"/>
      <c r="DK301" s="127" t="str">
        <f>IFERROR(VLOOKUP(Table22[[#This Row],[Offer received (Y/N)]],'Lookup Values'!$BM$1:$BN$3,2,FALSE),"0")</f>
        <v>0</v>
      </c>
      <c r="DL301" s="127" t="str">
        <f>IFERROR(VLOOKUP(Table22[[#This Row],[Poor Behaviour / Attitude / Motivation]],'Lookup Values'!$BO$1:$BP$4,2,FALSE),"0")</f>
        <v>0</v>
      </c>
      <c r="DM301" s="127" t="str">
        <f>IFERROR(VLOOKUP(Table22[[#This Row],[Other known risk factors (1)]],'Lookup Values'!$BQ$1:$BR$10,2,FALSE),"0")</f>
        <v>0</v>
      </c>
      <c r="DN301" s="128" t="str">
        <f>IFERROR(VLOOKUP(Table22[[#This Row],[Other known risk factors (2)]],'Lookup Values'!$BQ$1:$BR$10,2,FALSE),"0")</f>
        <v>0</v>
      </c>
      <c r="DO301" s="127">
        <f>SUM(Table35[[#This Row],[Gender Score]:[Other known risk factors (2) Score]])</f>
        <v>0</v>
      </c>
      <c r="DP301" s="131" t="str">
        <f>CONCATENATE(Table22[[#This Row],[Generated RONI]],Table22[[#This Row],[School RONI]])</f>
        <v>Very Low</v>
      </c>
      <c r="DQ301" s="106"/>
      <c r="DR301" s="106"/>
      <c r="DS301" s="106"/>
      <c r="DT301" s="106"/>
      <c r="DU301" s="106"/>
      <c r="DV301" s="106"/>
      <c r="DW301" s="106"/>
      <c r="DX301" s="106"/>
      <c r="DY301" s="106"/>
      <c r="DZ301" s="106"/>
      <c r="EA301" s="106"/>
      <c r="EB301" s="106"/>
      <c r="EC301" s="106"/>
      <c r="ED301" s="106"/>
      <c r="EE301" s="106"/>
      <c r="EF301" s="106"/>
      <c r="EG301" s="106"/>
    </row>
    <row r="302" spans="1:137" ht="13" x14ac:dyDescent="0.3">
      <c r="A302" s="118"/>
      <c r="B302" s="126"/>
      <c r="C302" s="119"/>
      <c r="D302" s="119"/>
      <c r="E302" s="119"/>
      <c r="F302" s="119"/>
      <c r="G302" s="119"/>
      <c r="H302" s="120"/>
      <c r="I302" s="101"/>
      <c r="J302" s="121"/>
      <c r="K302" s="101"/>
      <c r="L302" s="101"/>
      <c r="M302" s="121"/>
      <c r="N302" s="120"/>
      <c r="O302" s="121"/>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3"/>
      <c r="AS302" s="123"/>
      <c r="AT302" s="123"/>
      <c r="AU302" s="139" t="str">
        <f>VLOOKUP(Table35[[#This Row],[Risk Rating Score]],'Lookup Values'!$BS$1:$BT$34,2)</f>
        <v>Very Low</v>
      </c>
      <c r="AV302" s="101"/>
      <c r="AW302" s="139" t="str">
        <f>IFERROR(VLOOKUP(Table35[[#This Row],[RONI Match]],'Lookup Values'!$BU$2:$BV$26,2,FALSE),"")</f>
        <v/>
      </c>
      <c r="AX302" s="124"/>
      <c r="AY302" s="101"/>
      <c r="AZ302" s="123"/>
      <c r="BA302" s="119"/>
      <c r="BB302" s="119"/>
      <c r="BC302" s="119"/>
      <c r="BD302" s="119"/>
      <c r="BE302" s="119"/>
      <c r="BF302" s="119"/>
      <c r="BG302" s="119"/>
      <c r="BH302" s="119"/>
      <c r="BI302" s="122"/>
      <c r="BJ302" s="121"/>
      <c r="BK302" s="121"/>
      <c r="BL302" s="122"/>
      <c r="BM302" s="123"/>
      <c r="BN302" s="106"/>
      <c r="BO302" s="106"/>
      <c r="BP302" s="106"/>
      <c r="BQ302" s="106"/>
      <c r="BR302" s="106"/>
      <c r="BS302" s="106"/>
      <c r="BT302" s="106"/>
      <c r="BU302" s="106"/>
      <c r="BV302" s="106"/>
      <c r="BW302" s="106"/>
      <c r="BX302" s="106"/>
      <c r="BY302" s="106"/>
      <c r="BZ302" s="106"/>
      <c r="CA302" s="106"/>
      <c r="CB302" s="106"/>
      <c r="CC302" s="127" t="str">
        <f>IFERROR(VLOOKUP(Table22[[#This Row],[Gender]],'Lookup Values'!$A$1:$B$5,2,FALSE),"0")</f>
        <v>0</v>
      </c>
      <c r="CD302" s="112"/>
      <c r="CE302" s="127" t="str">
        <f>IFERROR(VLOOKUP(Table22[[#This Row],[Year Group]],'Lookup Values'!$C$1:$D$9,2,FALSE),"0")</f>
        <v>0</v>
      </c>
      <c r="CF302" s="127" t="str">
        <f>IFERROR(VLOOKUP(Table22[[#This Row],[School]],'Lookup Values'!$E$1:$E$22,2,FALSE),"0")</f>
        <v>0</v>
      </c>
      <c r="CG302" s="127" t="str">
        <f>IFERROR(VLOOKUP(Table22[[#This Row],[Attending PRU / AP]],'Lookup Values'!$G$1:$H$3,2,FALSE),"0")</f>
        <v>0</v>
      </c>
      <c r="CH302" s="127" t="str">
        <f>IFERROR(VLOOKUP(Table22[[#This Row],[EHE]],'Lookup Values'!$I$1:$J$3,2,FALSE),"0")</f>
        <v>0</v>
      </c>
      <c r="CI302" s="127" t="str">
        <f>IFERROR(VLOOKUP(Table22[[#This Row],[CME]],'Lookup Values'!$K$1:$L$3,2,FALSE),"0")</f>
        <v>0</v>
      </c>
      <c r="CJ302" s="129" t="str">
        <f>IFERROR(VLOOKUP(Table22[[#This Row],[Ethnicity]],'Ethnicity codes'!$H$1:$J$101,3,FALSE),"")</f>
        <v/>
      </c>
      <c r="CK302" s="127" t="str">
        <f>IFERROR(VLOOKUP(Table35[[#This Row],[Ethnicity2]],'Lookup Values'!$M$1:$N$23,2,FALSE),"0")</f>
        <v>0</v>
      </c>
      <c r="CL302" s="127" t="str">
        <f>IFERROR(VLOOKUP(Table35[[#This Row],[Ethnicity2]],'Lookup Values'!$O$1:$P$3,2,FALSE),"0")</f>
        <v>0</v>
      </c>
      <c r="CM302" s="127" t="str">
        <f>IFERROR(VLOOKUP(Table22[[#This Row],[EAL]],'Lookup Values'!$Q$1:$R$3,2,FALSE),"0")</f>
        <v>0</v>
      </c>
      <c r="CN302" s="127" t="str">
        <f>IFERROR(VLOOKUP(Table22[[#This Row],[SEND]],'Lookup Values'!$S$1:$T$6,2,FALSE),"0")</f>
        <v>0</v>
      </c>
      <c r="CO302" s="127" t="str">
        <f>IFERROR(VLOOKUP(Table22[[#This Row],[Pupil Premium]],'Lookup Values'!$U$1:$V$3,2,FALSE),"0")</f>
        <v>0</v>
      </c>
      <c r="CP302" s="127" t="str">
        <f>IFERROR(VLOOKUP(Table22[[#This Row],[LAC / Care Leaver]],'Lookup Values'!$W$1:$X$3,2,FALSE),"0")</f>
        <v>0</v>
      </c>
      <c r="CQ302" s="127" t="str">
        <f>IFERROR(VLOOKUP(Table22[[#This Row],[CP / CIN]],'Lookup Values'!$Y$1:$Z$3,2,FALSE),"0")</f>
        <v>0</v>
      </c>
      <c r="CR302" s="127" t="str">
        <f>IFERROR(VLOOKUP(Table22[[#This Row],[Early Help Referral]],'Lookup Values'!$Y$1:$Z$3,2,FALSE),"0")</f>
        <v>0</v>
      </c>
      <c r="CS302" s="127" t="str">
        <f>IFERROR(VLOOKUP(Table22[[#This Row],[Social Worker]],'Lookup Values'!$Y$1:$Z$3,2,FALSE),"0")</f>
        <v>0</v>
      </c>
      <c r="CT302" s="127" t="str">
        <f>IFERROR(VLOOKUP(Table22[[#This Row],[Exclusion]],'Lookup Values'!$AE$1:$AF$5,2,FALSE),"0")</f>
        <v>0</v>
      </c>
      <c r="CU302" s="127" t="str">
        <f>IFERROR(VLOOKUP(Table22[[#This Row],[Attendance / Absence (&lt;90% PA / &lt;50% SA)]],'Lookup Values'!$AG$1:$AH$4,2,FALSE),"0")</f>
        <v>0</v>
      </c>
      <c r="CV302" s="127" t="str">
        <f>IFERROR(VLOOKUP(Table22[[#This Row],[Multiple School Moves (3+)]],'Lookup Values'!$AI$1:$AJ$3,2,FALSE),"0")</f>
        <v>0</v>
      </c>
      <c r="CW302" s="127" t="str">
        <f>IFERROR(VLOOKUP(Table22[[#This Row],[Pregnancy]],'Lookup Values'!$AK$1:$AL$3,2,FALSE),"0")</f>
        <v>0</v>
      </c>
      <c r="CX302" s="127" t="str">
        <f>IFERROR(VLOOKUP(Table22[[#This Row],[Young Parent]],'Lookup Values'!$AM$1:$AN$3,2,FALSE),"0")</f>
        <v>0</v>
      </c>
      <c r="CY302" s="127" t="str">
        <f>IFERROR(VLOOKUP(Table22[[#This Row],[Young Carer]],'Lookup Values'!$AO$1:$AP$3,2,FALSE),"0")</f>
        <v>0</v>
      </c>
      <c r="CZ302" s="127" t="str">
        <f>IFERROR(VLOOKUP(Table22[[#This Row],[CAMHS Involvement]],'Lookup Values'!$AQ$1:$AR$3,2,FALSE),"0")</f>
        <v>0</v>
      </c>
      <c r="DA302" s="127" t="str">
        <f>IFERROR(VLOOKUP(Table22[[#This Row],[Health Condition]],'Lookup Values'!$AS$1:$AT$3,2,FALSE),"0")</f>
        <v>0</v>
      </c>
      <c r="DB302" s="127" t="str">
        <f>IFERROR(VLOOKUP(Table22[[#This Row],[Substance Misuse ]],'Lookup Values'!$AU$1:$AV$3,2,FALSE),"0")</f>
        <v>0</v>
      </c>
      <c r="DC302" s="127" t="str">
        <f>IFERROR(VLOOKUP(Table22[[#This Row],[YOT supervision]],'Lookup Values'!$AW$1:$AX$3,2,FALSE),"0")</f>
        <v>0</v>
      </c>
      <c r="DD302" s="127" t="str">
        <f>IFERROR(VLOOKUP(Table22[[#This Row],[Previous YOT supervision]],'Lookup Values'!$AY$1:$AZ$3,2,FALSE),"0")</f>
        <v>0</v>
      </c>
      <c r="DE302" s="127" t="str">
        <f>IFERROR(VLOOKUP(Table22[[#This Row],[Custody]],'Lookup Values'!$BA$1:$BB$3,2,FALSE),"0")</f>
        <v>0</v>
      </c>
      <c r="DF302" s="127" t="str">
        <f>IFERROR(VLOOKUP(Table22[[#This Row],[KS2 Eng &amp; Maths Ability Profile HAP/MAP/LAP]],'Lookup Values'!$BC$1:$BD$4,2,FALSE),"0")</f>
        <v>0</v>
      </c>
      <c r="DG302" s="127" t="str">
        <f>IFERROR(VLOOKUP(Table22[[#This Row],[Intended Post 16 Destination]],'Lookup Values'!$BG$1:$BH$12,2,FALSE),"0")</f>
        <v>0</v>
      </c>
      <c r="DH302" s="127" t="str">
        <f>IFERROR(VLOOKUP(Table22[[#This Row],[Application submitted (Y/N or number of applications)]],'Lookup Values'!$BI$1:$BJ$3,2,FALSE),"0")</f>
        <v>0</v>
      </c>
      <c r="DI302" s="127" t="str">
        <f>IFERROR(VLOOKUP(Table22[[#This Row],[Provider Name]],'Lookup Values'!$BK$1:$BL$3,2,FALSE),"0")</f>
        <v>0</v>
      </c>
      <c r="DJ302" s="112"/>
      <c r="DK302" s="127" t="str">
        <f>IFERROR(VLOOKUP(Table22[[#This Row],[Offer received (Y/N)]],'Lookup Values'!$BM$1:$BN$3,2,FALSE),"0")</f>
        <v>0</v>
      </c>
      <c r="DL302" s="127" t="str">
        <f>IFERROR(VLOOKUP(Table22[[#This Row],[Poor Behaviour / Attitude / Motivation]],'Lookup Values'!$BO$1:$BP$4,2,FALSE),"0")</f>
        <v>0</v>
      </c>
      <c r="DM302" s="127" t="str">
        <f>IFERROR(VLOOKUP(Table22[[#This Row],[Other known risk factors (1)]],'Lookup Values'!$BQ$1:$BR$10,2,FALSE),"0")</f>
        <v>0</v>
      </c>
      <c r="DN302" s="128" t="str">
        <f>IFERROR(VLOOKUP(Table22[[#This Row],[Other known risk factors (2)]],'Lookup Values'!$BQ$1:$BR$10,2,FALSE),"0")</f>
        <v>0</v>
      </c>
      <c r="DO302" s="127">
        <f>SUM(Table35[[#This Row],[Gender Score]:[Other known risk factors (2) Score]])</f>
        <v>0</v>
      </c>
      <c r="DP302" s="131" t="str">
        <f>CONCATENATE(Table22[[#This Row],[Generated RONI]],Table22[[#This Row],[School RONI]])</f>
        <v>Very Low</v>
      </c>
      <c r="DQ302" s="106"/>
      <c r="DR302" s="106"/>
      <c r="DS302" s="106"/>
      <c r="DT302" s="106"/>
      <c r="DU302" s="106"/>
      <c r="DV302" s="106"/>
      <c r="DW302" s="106"/>
      <c r="DX302" s="106"/>
      <c r="DY302" s="106"/>
      <c r="DZ302" s="106"/>
      <c r="EA302" s="106"/>
      <c r="EB302" s="106"/>
      <c r="EC302" s="106"/>
      <c r="ED302" s="106"/>
      <c r="EE302" s="106"/>
      <c r="EF302" s="106"/>
      <c r="EG302" s="106"/>
    </row>
    <row r="303" spans="1:137" ht="13" x14ac:dyDescent="0.3">
      <c r="A303" s="118"/>
      <c r="B303" s="126"/>
      <c r="C303" s="119"/>
      <c r="D303" s="119"/>
      <c r="E303" s="119"/>
      <c r="F303" s="119"/>
      <c r="G303" s="119"/>
      <c r="H303" s="120"/>
      <c r="I303" s="101"/>
      <c r="J303" s="121"/>
      <c r="K303" s="101"/>
      <c r="L303" s="101"/>
      <c r="M303" s="121"/>
      <c r="N303" s="120"/>
      <c r="O303" s="121"/>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3"/>
      <c r="AS303" s="123"/>
      <c r="AT303" s="123"/>
      <c r="AU303" s="139" t="str">
        <f>VLOOKUP(Table35[[#This Row],[Risk Rating Score]],'Lookup Values'!$BS$1:$BT$34,2)</f>
        <v>Very Low</v>
      </c>
      <c r="AV303" s="101"/>
      <c r="AW303" s="139" t="str">
        <f>IFERROR(VLOOKUP(Table35[[#This Row],[RONI Match]],'Lookup Values'!$BU$2:$BV$26,2,FALSE),"")</f>
        <v/>
      </c>
      <c r="AX303" s="124"/>
      <c r="AY303" s="101"/>
      <c r="AZ303" s="123"/>
      <c r="BA303" s="119"/>
      <c r="BB303" s="119"/>
      <c r="BC303" s="119"/>
      <c r="BD303" s="119"/>
      <c r="BE303" s="119"/>
      <c r="BF303" s="119"/>
      <c r="BG303" s="119"/>
      <c r="BH303" s="119"/>
      <c r="BI303" s="122"/>
      <c r="BJ303" s="121"/>
      <c r="BK303" s="121"/>
      <c r="BL303" s="122"/>
      <c r="BM303" s="123"/>
      <c r="BN303" s="106"/>
      <c r="BO303" s="106"/>
      <c r="BP303" s="106"/>
      <c r="BQ303" s="106"/>
      <c r="BR303" s="106"/>
      <c r="BS303" s="106"/>
      <c r="BT303" s="106"/>
      <c r="BU303" s="106"/>
      <c r="BV303" s="106"/>
      <c r="BW303" s="106"/>
      <c r="BX303" s="106"/>
      <c r="BY303" s="106"/>
      <c r="BZ303" s="106"/>
      <c r="CA303" s="106"/>
      <c r="CB303" s="106"/>
      <c r="CC303" s="127" t="str">
        <f>IFERROR(VLOOKUP(Table22[[#This Row],[Gender]],'Lookup Values'!$A$1:$B$5,2,FALSE),"0")</f>
        <v>0</v>
      </c>
      <c r="CD303" s="112"/>
      <c r="CE303" s="127" t="str">
        <f>IFERROR(VLOOKUP(Table22[[#This Row],[Year Group]],'Lookup Values'!$C$1:$D$9,2,FALSE),"0")</f>
        <v>0</v>
      </c>
      <c r="CF303" s="127" t="str">
        <f>IFERROR(VLOOKUP(Table22[[#This Row],[School]],'Lookup Values'!$E$1:$E$22,2,FALSE),"0")</f>
        <v>0</v>
      </c>
      <c r="CG303" s="127" t="str">
        <f>IFERROR(VLOOKUP(Table22[[#This Row],[Attending PRU / AP]],'Lookup Values'!$G$1:$H$3,2,FALSE),"0")</f>
        <v>0</v>
      </c>
      <c r="CH303" s="127" t="str">
        <f>IFERROR(VLOOKUP(Table22[[#This Row],[EHE]],'Lookup Values'!$I$1:$J$3,2,FALSE),"0")</f>
        <v>0</v>
      </c>
      <c r="CI303" s="127" t="str">
        <f>IFERROR(VLOOKUP(Table22[[#This Row],[CME]],'Lookup Values'!$K$1:$L$3,2,FALSE),"0")</f>
        <v>0</v>
      </c>
      <c r="CJ303" s="129" t="str">
        <f>IFERROR(VLOOKUP(Table22[[#This Row],[Ethnicity]],'Ethnicity codes'!$H$1:$J$101,3,FALSE),"")</f>
        <v/>
      </c>
      <c r="CK303" s="127" t="str">
        <f>IFERROR(VLOOKUP(Table35[[#This Row],[Ethnicity2]],'Lookup Values'!$M$1:$N$23,2,FALSE),"0")</f>
        <v>0</v>
      </c>
      <c r="CL303" s="127" t="str">
        <f>IFERROR(VLOOKUP(Table35[[#This Row],[Ethnicity2]],'Lookup Values'!$O$1:$P$3,2,FALSE),"0")</f>
        <v>0</v>
      </c>
      <c r="CM303" s="127" t="str">
        <f>IFERROR(VLOOKUP(Table22[[#This Row],[EAL]],'Lookup Values'!$Q$1:$R$3,2,FALSE),"0")</f>
        <v>0</v>
      </c>
      <c r="CN303" s="127" t="str">
        <f>IFERROR(VLOOKUP(Table22[[#This Row],[SEND]],'Lookup Values'!$S$1:$T$6,2,FALSE),"0")</f>
        <v>0</v>
      </c>
      <c r="CO303" s="127" t="str">
        <f>IFERROR(VLOOKUP(Table22[[#This Row],[Pupil Premium]],'Lookup Values'!$U$1:$V$3,2,FALSE),"0")</f>
        <v>0</v>
      </c>
      <c r="CP303" s="127" t="str">
        <f>IFERROR(VLOOKUP(Table22[[#This Row],[LAC / Care Leaver]],'Lookup Values'!$W$1:$X$3,2,FALSE),"0")</f>
        <v>0</v>
      </c>
      <c r="CQ303" s="127" t="str">
        <f>IFERROR(VLOOKUP(Table22[[#This Row],[CP / CIN]],'Lookup Values'!$Y$1:$Z$3,2,FALSE),"0")</f>
        <v>0</v>
      </c>
      <c r="CR303" s="127" t="str">
        <f>IFERROR(VLOOKUP(Table22[[#This Row],[Early Help Referral]],'Lookup Values'!$Y$1:$Z$3,2,FALSE),"0")</f>
        <v>0</v>
      </c>
      <c r="CS303" s="127" t="str">
        <f>IFERROR(VLOOKUP(Table22[[#This Row],[Social Worker]],'Lookup Values'!$Y$1:$Z$3,2,FALSE),"0")</f>
        <v>0</v>
      </c>
      <c r="CT303" s="127" t="str">
        <f>IFERROR(VLOOKUP(Table22[[#This Row],[Exclusion]],'Lookup Values'!$AE$1:$AF$5,2,FALSE),"0")</f>
        <v>0</v>
      </c>
      <c r="CU303" s="127" t="str">
        <f>IFERROR(VLOOKUP(Table22[[#This Row],[Attendance / Absence (&lt;90% PA / &lt;50% SA)]],'Lookup Values'!$AG$1:$AH$4,2,FALSE),"0")</f>
        <v>0</v>
      </c>
      <c r="CV303" s="127" t="str">
        <f>IFERROR(VLOOKUP(Table22[[#This Row],[Multiple School Moves (3+)]],'Lookup Values'!$AI$1:$AJ$3,2,FALSE),"0")</f>
        <v>0</v>
      </c>
      <c r="CW303" s="127" t="str">
        <f>IFERROR(VLOOKUP(Table22[[#This Row],[Pregnancy]],'Lookup Values'!$AK$1:$AL$3,2,FALSE),"0")</f>
        <v>0</v>
      </c>
      <c r="CX303" s="127" t="str">
        <f>IFERROR(VLOOKUP(Table22[[#This Row],[Young Parent]],'Lookup Values'!$AM$1:$AN$3,2,FALSE),"0")</f>
        <v>0</v>
      </c>
      <c r="CY303" s="127" t="str">
        <f>IFERROR(VLOOKUP(Table22[[#This Row],[Young Carer]],'Lookup Values'!$AO$1:$AP$3,2,FALSE),"0")</f>
        <v>0</v>
      </c>
      <c r="CZ303" s="127" t="str">
        <f>IFERROR(VLOOKUP(Table22[[#This Row],[CAMHS Involvement]],'Lookup Values'!$AQ$1:$AR$3,2,FALSE),"0")</f>
        <v>0</v>
      </c>
      <c r="DA303" s="127" t="str">
        <f>IFERROR(VLOOKUP(Table22[[#This Row],[Health Condition]],'Lookup Values'!$AS$1:$AT$3,2,FALSE),"0")</f>
        <v>0</v>
      </c>
      <c r="DB303" s="127" t="str">
        <f>IFERROR(VLOOKUP(Table22[[#This Row],[Substance Misuse ]],'Lookup Values'!$AU$1:$AV$3,2,FALSE),"0")</f>
        <v>0</v>
      </c>
      <c r="DC303" s="127" t="str">
        <f>IFERROR(VLOOKUP(Table22[[#This Row],[YOT supervision]],'Lookup Values'!$AW$1:$AX$3,2,FALSE),"0")</f>
        <v>0</v>
      </c>
      <c r="DD303" s="127" t="str">
        <f>IFERROR(VLOOKUP(Table22[[#This Row],[Previous YOT supervision]],'Lookup Values'!$AY$1:$AZ$3,2,FALSE),"0")</f>
        <v>0</v>
      </c>
      <c r="DE303" s="127" t="str">
        <f>IFERROR(VLOOKUP(Table22[[#This Row],[Custody]],'Lookup Values'!$BA$1:$BB$3,2,FALSE),"0")</f>
        <v>0</v>
      </c>
      <c r="DF303" s="127" t="str">
        <f>IFERROR(VLOOKUP(Table22[[#This Row],[KS2 Eng &amp; Maths Ability Profile HAP/MAP/LAP]],'Lookup Values'!$BC$1:$BD$4,2,FALSE),"0")</f>
        <v>0</v>
      </c>
      <c r="DG303" s="127" t="str">
        <f>IFERROR(VLOOKUP(Table22[[#This Row],[Intended Post 16 Destination]],'Lookup Values'!$BG$1:$BH$12,2,FALSE),"0")</f>
        <v>0</v>
      </c>
      <c r="DH303" s="127" t="str">
        <f>IFERROR(VLOOKUP(Table22[[#This Row],[Application submitted (Y/N or number of applications)]],'Lookup Values'!$BI$1:$BJ$3,2,FALSE),"0")</f>
        <v>0</v>
      </c>
      <c r="DI303" s="127" t="str">
        <f>IFERROR(VLOOKUP(Table22[[#This Row],[Provider Name]],'Lookup Values'!$BK$1:$BL$3,2,FALSE),"0")</f>
        <v>0</v>
      </c>
      <c r="DJ303" s="112"/>
      <c r="DK303" s="127" t="str">
        <f>IFERROR(VLOOKUP(Table22[[#This Row],[Offer received (Y/N)]],'Lookup Values'!$BM$1:$BN$3,2,FALSE),"0")</f>
        <v>0</v>
      </c>
      <c r="DL303" s="127" t="str">
        <f>IFERROR(VLOOKUP(Table22[[#This Row],[Poor Behaviour / Attitude / Motivation]],'Lookup Values'!$BO$1:$BP$4,2,FALSE),"0")</f>
        <v>0</v>
      </c>
      <c r="DM303" s="127" t="str">
        <f>IFERROR(VLOOKUP(Table22[[#This Row],[Other known risk factors (1)]],'Lookup Values'!$BQ$1:$BR$10,2,FALSE),"0")</f>
        <v>0</v>
      </c>
      <c r="DN303" s="128" t="str">
        <f>IFERROR(VLOOKUP(Table22[[#This Row],[Other known risk factors (2)]],'Lookup Values'!$BQ$1:$BR$10,2,FALSE),"0")</f>
        <v>0</v>
      </c>
      <c r="DO303" s="127">
        <f>SUM(Table35[[#This Row],[Gender Score]:[Other known risk factors (2) Score]])</f>
        <v>0</v>
      </c>
      <c r="DP303" s="131" t="str">
        <f>CONCATENATE(Table22[[#This Row],[Generated RONI]],Table22[[#This Row],[School RONI]])</f>
        <v>Very Low</v>
      </c>
      <c r="DQ303" s="106"/>
      <c r="DR303" s="106"/>
      <c r="DS303" s="106"/>
      <c r="DT303" s="106"/>
      <c r="DU303" s="106"/>
      <c r="DV303" s="106"/>
      <c r="DW303" s="106"/>
      <c r="DX303" s="106"/>
      <c r="DY303" s="106"/>
      <c r="DZ303" s="106"/>
      <c r="EA303" s="106"/>
      <c r="EB303" s="106"/>
      <c r="EC303" s="106"/>
      <c r="ED303" s="106"/>
      <c r="EE303" s="106"/>
      <c r="EF303" s="106"/>
      <c r="EG303" s="106"/>
    </row>
    <row r="304" spans="1:137" ht="13" x14ac:dyDescent="0.3">
      <c r="A304" s="118"/>
      <c r="B304" s="126"/>
      <c r="C304" s="119"/>
      <c r="D304" s="119"/>
      <c r="E304" s="119"/>
      <c r="F304" s="119"/>
      <c r="G304" s="119"/>
      <c r="H304" s="120"/>
      <c r="I304" s="101"/>
      <c r="J304" s="121"/>
      <c r="K304" s="101"/>
      <c r="L304" s="101"/>
      <c r="M304" s="121"/>
      <c r="N304" s="120"/>
      <c r="O304" s="121"/>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3"/>
      <c r="AS304" s="123"/>
      <c r="AT304" s="123"/>
      <c r="AU304" s="139" t="str">
        <f>VLOOKUP(Table35[[#This Row],[Risk Rating Score]],'Lookup Values'!$BS$1:$BT$34,2)</f>
        <v>Very Low</v>
      </c>
      <c r="AV304" s="101"/>
      <c r="AW304" s="139" t="str">
        <f>IFERROR(VLOOKUP(Table35[[#This Row],[RONI Match]],'Lookup Values'!$BU$2:$BV$26,2,FALSE),"")</f>
        <v/>
      </c>
      <c r="AX304" s="124"/>
      <c r="AY304" s="101"/>
      <c r="AZ304" s="123"/>
      <c r="BA304" s="119"/>
      <c r="BB304" s="119"/>
      <c r="BC304" s="119"/>
      <c r="BD304" s="119"/>
      <c r="BE304" s="119"/>
      <c r="BF304" s="119"/>
      <c r="BG304" s="119"/>
      <c r="BH304" s="119"/>
      <c r="BI304" s="122"/>
      <c r="BJ304" s="121"/>
      <c r="BK304" s="121"/>
      <c r="BL304" s="122"/>
      <c r="BM304" s="123"/>
      <c r="BN304" s="106"/>
      <c r="BO304" s="106"/>
      <c r="BP304" s="106"/>
      <c r="BQ304" s="106"/>
      <c r="BR304" s="106"/>
      <c r="BS304" s="106"/>
      <c r="BT304" s="106"/>
      <c r="BU304" s="106"/>
      <c r="BV304" s="106"/>
      <c r="BW304" s="106"/>
      <c r="BX304" s="106"/>
      <c r="BY304" s="106"/>
      <c r="BZ304" s="106"/>
      <c r="CA304" s="106"/>
      <c r="CB304" s="106"/>
      <c r="CC304" s="127" t="str">
        <f>IFERROR(VLOOKUP(Table22[[#This Row],[Gender]],'Lookup Values'!$A$1:$B$5,2,FALSE),"0")</f>
        <v>0</v>
      </c>
      <c r="CD304" s="112"/>
      <c r="CE304" s="127" t="str">
        <f>IFERROR(VLOOKUP(Table22[[#This Row],[Year Group]],'Lookup Values'!$C$1:$D$9,2,FALSE),"0")</f>
        <v>0</v>
      </c>
      <c r="CF304" s="127" t="str">
        <f>IFERROR(VLOOKUP(Table22[[#This Row],[School]],'Lookup Values'!$E$1:$E$22,2,FALSE),"0")</f>
        <v>0</v>
      </c>
      <c r="CG304" s="127" t="str">
        <f>IFERROR(VLOOKUP(Table22[[#This Row],[Attending PRU / AP]],'Lookup Values'!$G$1:$H$3,2,FALSE),"0")</f>
        <v>0</v>
      </c>
      <c r="CH304" s="127" t="str">
        <f>IFERROR(VLOOKUP(Table22[[#This Row],[EHE]],'Lookup Values'!$I$1:$J$3,2,FALSE),"0")</f>
        <v>0</v>
      </c>
      <c r="CI304" s="127" t="str">
        <f>IFERROR(VLOOKUP(Table22[[#This Row],[CME]],'Lookup Values'!$K$1:$L$3,2,FALSE),"0")</f>
        <v>0</v>
      </c>
      <c r="CJ304" s="129" t="str">
        <f>IFERROR(VLOOKUP(Table22[[#This Row],[Ethnicity]],'Ethnicity codes'!$H$1:$J$101,3,FALSE),"")</f>
        <v/>
      </c>
      <c r="CK304" s="127" t="str">
        <f>IFERROR(VLOOKUP(Table35[[#This Row],[Ethnicity2]],'Lookup Values'!$M$1:$N$23,2,FALSE),"0")</f>
        <v>0</v>
      </c>
      <c r="CL304" s="127" t="str">
        <f>IFERROR(VLOOKUP(Table35[[#This Row],[Ethnicity2]],'Lookup Values'!$O$1:$P$3,2,FALSE),"0")</f>
        <v>0</v>
      </c>
      <c r="CM304" s="127" t="str">
        <f>IFERROR(VLOOKUP(Table22[[#This Row],[EAL]],'Lookup Values'!$Q$1:$R$3,2,FALSE),"0")</f>
        <v>0</v>
      </c>
      <c r="CN304" s="127" t="str">
        <f>IFERROR(VLOOKUP(Table22[[#This Row],[SEND]],'Lookup Values'!$S$1:$T$6,2,FALSE),"0")</f>
        <v>0</v>
      </c>
      <c r="CO304" s="127" t="str">
        <f>IFERROR(VLOOKUP(Table22[[#This Row],[Pupil Premium]],'Lookup Values'!$U$1:$V$3,2,FALSE),"0")</f>
        <v>0</v>
      </c>
      <c r="CP304" s="127" t="str">
        <f>IFERROR(VLOOKUP(Table22[[#This Row],[LAC / Care Leaver]],'Lookup Values'!$W$1:$X$3,2,FALSE),"0")</f>
        <v>0</v>
      </c>
      <c r="CQ304" s="127" t="str">
        <f>IFERROR(VLOOKUP(Table22[[#This Row],[CP / CIN]],'Lookup Values'!$Y$1:$Z$3,2,FALSE),"0")</f>
        <v>0</v>
      </c>
      <c r="CR304" s="127" t="str">
        <f>IFERROR(VLOOKUP(Table22[[#This Row],[Early Help Referral]],'Lookup Values'!$Y$1:$Z$3,2,FALSE),"0")</f>
        <v>0</v>
      </c>
      <c r="CS304" s="127" t="str">
        <f>IFERROR(VLOOKUP(Table22[[#This Row],[Social Worker]],'Lookup Values'!$Y$1:$Z$3,2,FALSE),"0")</f>
        <v>0</v>
      </c>
      <c r="CT304" s="127" t="str">
        <f>IFERROR(VLOOKUP(Table22[[#This Row],[Exclusion]],'Lookup Values'!$AE$1:$AF$5,2,FALSE),"0")</f>
        <v>0</v>
      </c>
      <c r="CU304" s="127" t="str">
        <f>IFERROR(VLOOKUP(Table22[[#This Row],[Attendance / Absence (&lt;90% PA / &lt;50% SA)]],'Lookup Values'!$AG$1:$AH$4,2,FALSE),"0")</f>
        <v>0</v>
      </c>
      <c r="CV304" s="127" t="str">
        <f>IFERROR(VLOOKUP(Table22[[#This Row],[Multiple School Moves (3+)]],'Lookup Values'!$AI$1:$AJ$3,2,FALSE),"0")</f>
        <v>0</v>
      </c>
      <c r="CW304" s="127" t="str">
        <f>IFERROR(VLOOKUP(Table22[[#This Row],[Pregnancy]],'Lookup Values'!$AK$1:$AL$3,2,FALSE),"0")</f>
        <v>0</v>
      </c>
      <c r="CX304" s="127" t="str">
        <f>IFERROR(VLOOKUP(Table22[[#This Row],[Young Parent]],'Lookup Values'!$AM$1:$AN$3,2,FALSE),"0")</f>
        <v>0</v>
      </c>
      <c r="CY304" s="127" t="str">
        <f>IFERROR(VLOOKUP(Table22[[#This Row],[Young Carer]],'Lookup Values'!$AO$1:$AP$3,2,FALSE),"0")</f>
        <v>0</v>
      </c>
      <c r="CZ304" s="127" t="str">
        <f>IFERROR(VLOOKUP(Table22[[#This Row],[CAMHS Involvement]],'Lookup Values'!$AQ$1:$AR$3,2,FALSE),"0")</f>
        <v>0</v>
      </c>
      <c r="DA304" s="127" t="str">
        <f>IFERROR(VLOOKUP(Table22[[#This Row],[Health Condition]],'Lookup Values'!$AS$1:$AT$3,2,FALSE),"0")</f>
        <v>0</v>
      </c>
      <c r="DB304" s="127" t="str">
        <f>IFERROR(VLOOKUP(Table22[[#This Row],[Substance Misuse ]],'Lookup Values'!$AU$1:$AV$3,2,FALSE),"0")</f>
        <v>0</v>
      </c>
      <c r="DC304" s="127" t="str">
        <f>IFERROR(VLOOKUP(Table22[[#This Row],[YOT supervision]],'Lookup Values'!$AW$1:$AX$3,2,FALSE),"0")</f>
        <v>0</v>
      </c>
      <c r="DD304" s="127" t="str">
        <f>IFERROR(VLOOKUP(Table22[[#This Row],[Previous YOT supervision]],'Lookup Values'!$AY$1:$AZ$3,2,FALSE),"0")</f>
        <v>0</v>
      </c>
      <c r="DE304" s="127" t="str">
        <f>IFERROR(VLOOKUP(Table22[[#This Row],[Custody]],'Lookup Values'!$BA$1:$BB$3,2,FALSE),"0")</f>
        <v>0</v>
      </c>
      <c r="DF304" s="127" t="str">
        <f>IFERROR(VLOOKUP(Table22[[#This Row],[KS2 Eng &amp; Maths Ability Profile HAP/MAP/LAP]],'Lookup Values'!$BC$1:$BD$4,2,FALSE),"0")</f>
        <v>0</v>
      </c>
      <c r="DG304" s="127" t="str">
        <f>IFERROR(VLOOKUP(Table22[[#This Row],[Intended Post 16 Destination]],'Lookup Values'!$BG$1:$BH$12,2,FALSE),"0")</f>
        <v>0</v>
      </c>
      <c r="DH304" s="127" t="str">
        <f>IFERROR(VLOOKUP(Table22[[#This Row],[Application submitted (Y/N or number of applications)]],'Lookup Values'!$BI$1:$BJ$3,2,FALSE),"0")</f>
        <v>0</v>
      </c>
      <c r="DI304" s="127" t="str">
        <f>IFERROR(VLOOKUP(Table22[[#This Row],[Provider Name]],'Lookup Values'!$BK$1:$BL$3,2,FALSE),"0")</f>
        <v>0</v>
      </c>
      <c r="DJ304" s="112"/>
      <c r="DK304" s="127" t="str">
        <f>IFERROR(VLOOKUP(Table22[[#This Row],[Offer received (Y/N)]],'Lookup Values'!$BM$1:$BN$3,2,FALSE),"0")</f>
        <v>0</v>
      </c>
      <c r="DL304" s="127" t="str">
        <f>IFERROR(VLOOKUP(Table22[[#This Row],[Poor Behaviour / Attitude / Motivation]],'Lookup Values'!$BO$1:$BP$4,2,FALSE),"0")</f>
        <v>0</v>
      </c>
      <c r="DM304" s="127" t="str">
        <f>IFERROR(VLOOKUP(Table22[[#This Row],[Other known risk factors (1)]],'Lookup Values'!$BQ$1:$BR$10,2,FALSE),"0")</f>
        <v>0</v>
      </c>
      <c r="DN304" s="128" t="str">
        <f>IFERROR(VLOOKUP(Table22[[#This Row],[Other known risk factors (2)]],'Lookup Values'!$BQ$1:$BR$10,2,FALSE),"0")</f>
        <v>0</v>
      </c>
      <c r="DO304" s="127">
        <f>SUM(Table35[[#This Row],[Gender Score]:[Other known risk factors (2) Score]])</f>
        <v>0</v>
      </c>
      <c r="DP304" s="131" t="str">
        <f>CONCATENATE(Table22[[#This Row],[Generated RONI]],Table22[[#This Row],[School RONI]])</f>
        <v>Very Low</v>
      </c>
      <c r="DQ304" s="106"/>
      <c r="DR304" s="106"/>
      <c r="DS304" s="106"/>
      <c r="DT304" s="106"/>
      <c r="DU304" s="106"/>
      <c r="DV304" s="106"/>
      <c r="DW304" s="106"/>
      <c r="DX304" s="106"/>
      <c r="DY304" s="106"/>
      <c r="DZ304" s="106"/>
      <c r="EA304" s="106"/>
      <c r="EB304" s="106"/>
      <c r="EC304" s="106"/>
      <c r="ED304" s="106"/>
      <c r="EE304" s="106"/>
      <c r="EF304" s="106"/>
      <c r="EG304" s="106"/>
    </row>
    <row r="305" spans="1:137" ht="13" x14ac:dyDescent="0.3">
      <c r="A305" s="118"/>
      <c r="B305" s="126"/>
      <c r="C305" s="119"/>
      <c r="D305" s="119"/>
      <c r="E305" s="119"/>
      <c r="F305" s="119"/>
      <c r="G305" s="119"/>
      <c r="H305" s="120"/>
      <c r="I305" s="101"/>
      <c r="J305" s="121"/>
      <c r="K305" s="101"/>
      <c r="L305" s="101"/>
      <c r="M305" s="121"/>
      <c r="N305" s="120"/>
      <c r="O305" s="121"/>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c r="AP305" s="122"/>
      <c r="AQ305" s="122"/>
      <c r="AR305" s="123"/>
      <c r="AS305" s="123"/>
      <c r="AT305" s="123"/>
      <c r="AU305" s="139" t="str">
        <f>VLOOKUP(Table35[[#This Row],[Risk Rating Score]],'Lookup Values'!$BS$1:$BT$34,2)</f>
        <v>Very Low</v>
      </c>
      <c r="AV305" s="101"/>
      <c r="AW305" s="139" t="str">
        <f>IFERROR(VLOOKUP(Table35[[#This Row],[RONI Match]],'Lookup Values'!$BU$2:$BV$26,2,FALSE),"")</f>
        <v/>
      </c>
      <c r="AX305" s="124"/>
      <c r="AY305" s="101"/>
      <c r="AZ305" s="123"/>
      <c r="BA305" s="119"/>
      <c r="BB305" s="119"/>
      <c r="BC305" s="119"/>
      <c r="BD305" s="119"/>
      <c r="BE305" s="119"/>
      <c r="BF305" s="119"/>
      <c r="BG305" s="119"/>
      <c r="BH305" s="119"/>
      <c r="BI305" s="122"/>
      <c r="BJ305" s="121"/>
      <c r="BK305" s="121"/>
      <c r="BL305" s="122"/>
      <c r="BM305" s="123"/>
      <c r="BN305" s="106"/>
      <c r="BO305" s="106"/>
      <c r="BP305" s="106"/>
      <c r="BQ305" s="106"/>
      <c r="BR305" s="106"/>
      <c r="BS305" s="106"/>
      <c r="BT305" s="106"/>
      <c r="BU305" s="106"/>
      <c r="BV305" s="106"/>
      <c r="BW305" s="106"/>
      <c r="BX305" s="106"/>
      <c r="BY305" s="106"/>
      <c r="BZ305" s="106"/>
      <c r="CA305" s="106"/>
      <c r="CB305" s="106"/>
      <c r="CC305" s="127" t="str">
        <f>IFERROR(VLOOKUP(Table22[[#This Row],[Gender]],'Lookup Values'!$A$1:$B$5,2,FALSE),"0")</f>
        <v>0</v>
      </c>
      <c r="CD305" s="112"/>
      <c r="CE305" s="127" t="str">
        <f>IFERROR(VLOOKUP(Table22[[#This Row],[Year Group]],'Lookup Values'!$C$1:$D$9,2,FALSE),"0")</f>
        <v>0</v>
      </c>
      <c r="CF305" s="127" t="str">
        <f>IFERROR(VLOOKUP(Table22[[#This Row],[School]],'Lookup Values'!$E$1:$E$22,2,FALSE),"0")</f>
        <v>0</v>
      </c>
      <c r="CG305" s="127" t="str">
        <f>IFERROR(VLOOKUP(Table22[[#This Row],[Attending PRU / AP]],'Lookup Values'!$G$1:$H$3,2,FALSE),"0")</f>
        <v>0</v>
      </c>
      <c r="CH305" s="127" t="str">
        <f>IFERROR(VLOOKUP(Table22[[#This Row],[EHE]],'Lookup Values'!$I$1:$J$3,2,FALSE),"0")</f>
        <v>0</v>
      </c>
      <c r="CI305" s="127" t="str">
        <f>IFERROR(VLOOKUP(Table22[[#This Row],[CME]],'Lookup Values'!$K$1:$L$3,2,FALSE),"0")</f>
        <v>0</v>
      </c>
      <c r="CJ305" s="129" t="str">
        <f>IFERROR(VLOOKUP(Table22[[#This Row],[Ethnicity]],'Ethnicity codes'!$H$1:$J$101,3,FALSE),"")</f>
        <v/>
      </c>
      <c r="CK305" s="127" t="str">
        <f>IFERROR(VLOOKUP(Table35[[#This Row],[Ethnicity2]],'Lookup Values'!$M$1:$N$23,2,FALSE),"0")</f>
        <v>0</v>
      </c>
      <c r="CL305" s="127" t="str">
        <f>IFERROR(VLOOKUP(Table35[[#This Row],[Ethnicity2]],'Lookup Values'!$O$1:$P$3,2,FALSE),"0")</f>
        <v>0</v>
      </c>
      <c r="CM305" s="127" t="str">
        <f>IFERROR(VLOOKUP(Table22[[#This Row],[EAL]],'Lookup Values'!$Q$1:$R$3,2,FALSE),"0")</f>
        <v>0</v>
      </c>
      <c r="CN305" s="127" t="str">
        <f>IFERROR(VLOOKUP(Table22[[#This Row],[SEND]],'Lookup Values'!$S$1:$T$6,2,FALSE),"0")</f>
        <v>0</v>
      </c>
      <c r="CO305" s="127" t="str">
        <f>IFERROR(VLOOKUP(Table22[[#This Row],[Pupil Premium]],'Lookup Values'!$U$1:$V$3,2,FALSE),"0")</f>
        <v>0</v>
      </c>
      <c r="CP305" s="127" t="str">
        <f>IFERROR(VLOOKUP(Table22[[#This Row],[LAC / Care Leaver]],'Lookup Values'!$W$1:$X$3,2,FALSE),"0")</f>
        <v>0</v>
      </c>
      <c r="CQ305" s="127" t="str">
        <f>IFERROR(VLOOKUP(Table22[[#This Row],[CP / CIN]],'Lookup Values'!$Y$1:$Z$3,2,FALSE),"0")</f>
        <v>0</v>
      </c>
      <c r="CR305" s="127" t="str">
        <f>IFERROR(VLOOKUP(Table22[[#This Row],[Early Help Referral]],'Lookup Values'!$Y$1:$Z$3,2,FALSE),"0")</f>
        <v>0</v>
      </c>
      <c r="CS305" s="127" t="str">
        <f>IFERROR(VLOOKUP(Table22[[#This Row],[Social Worker]],'Lookup Values'!$Y$1:$Z$3,2,FALSE),"0")</f>
        <v>0</v>
      </c>
      <c r="CT305" s="127" t="str">
        <f>IFERROR(VLOOKUP(Table22[[#This Row],[Exclusion]],'Lookup Values'!$AE$1:$AF$5,2,FALSE),"0")</f>
        <v>0</v>
      </c>
      <c r="CU305" s="127" t="str">
        <f>IFERROR(VLOOKUP(Table22[[#This Row],[Attendance / Absence (&lt;90% PA / &lt;50% SA)]],'Lookup Values'!$AG$1:$AH$4,2,FALSE),"0")</f>
        <v>0</v>
      </c>
      <c r="CV305" s="127" t="str">
        <f>IFERROR(VLOOKUP(Table22[[#This Row],[Multiple School Moves (3+)]],'Lookup Values'!$AI$1:$AJ$3,2,FALSE),"0")</f>
        <v>0</v>
      </c>
      <c r="CW305" s="127" t="str">
        <f>IFERROR(VLOOKUP(Table22[[#This Row],[Pregnancy]],'Lookup Values'!$AK$1:$AL$3,2,FALSE),"0")</f>
        <v>0</v>
      </c>
      <c r="CX305" s="127" t="str">
        <f>IFERROR(VLOOKUP(Table22[[#This Row],[Young Parent]],'Lookup Values'!$AM$1:$AN$3,2,FALSE),"0")</f>
        <v>0</v>
      </c>
      <c r="CY305" s="127" t="str">
        <f>IFERROR(VLOOKUP(Table22[[#This Row],[Young Carer]],'Lookup Values'!$AO$1:$AP$3,2,FALSE),"0")</f>
        <v>0</v>
      </c>
      <c r="CZ305" s="127" t="str">
        <f>IFERROR(VLOOKUP(Table22[[#This Row],[CAMHS Involvement]],'Lookup Values'!$AQ$1:$AR$3,2,FALSE),"0")</f>
        <v>0</v>
      </c>
      <c r="DA305" s="127" t="str">
        <f>IFERROR(VLOOKUP(Table22[[#This Row],[Health Condition]],'Lookup Values'!$AS$1:$AT$3,2,FALSE),"0")</f>
        <v>0</v>
      </c>
      <c r="DB305" s="127" t="str">
        <f>IFERROR(VLOOKUP(Table22[[#This Row],[Substance Misuse ]],'Lookup Values'!$AU$1:$AV$3,2,FALSE),"0")</f>
        <v>0</v>
      </c>
      <c r="DC305" s="127" t="str">
        <f>IFERROR(VLOOKUP(Table22[[#This Row],[YOT supervision]],'Lookup Values'!$AW$1:$AX$3,2,FALSE),"0")</f>
        <v>0</v>
      </c>
      <c r="DD305" s="127" t="str">
        <f>IFERROR(VLOOKUP(Table22[[#This Row],[Previous YOT supervision]],'Lookup Values'!$AY$1:$AZ$3,2,FALSE),"0")</f>
        <v>0</v>
      </c>
      <c r="DE305" s="127" t="str">
        <f>IFERROR(VLOOKUP(Table22[[#This Row],[Custody]],'Lookup Values'!$BA$1:$BB$3,2,FALSE),"0")</f>
        <v>0</v>
      </c>
      <c r="DF305" s="127" t="str">
        <f>IFERROR(VLOOKUP(Table22[[#This Row],[KS2 Eng &amp; Maths Ability Profile HAP/MAP/LAP]],'Lookup Values'!$BC$1:$BD$4,2,FALSE),"0")</f>
        <v>0</v>
      </c>
      <c r="DG305" s="127" t="str">
        <f>IFERROR(VLOOKUP(Table22[[#This Row],[Intended Post 16 Destination]],'Lookup Values'!$BG$1:$BH$12,2,FALSE),"0")</f>
        <v>0</v>
      </c>
      <c r="DH305" s="127" t="str">
        <f>IFERROR(VLOOKUP(Table22[[#This Row],[Application submitted (Y/N or number of applications)]],'Lookup Values'!$BI$1:$BJ$3,2,FALSE),"0")</f>
        <v>0</v>
      </c>
      <c r="DI305" s="127" t="str">
        <f>IFERROR(VLOOKUP(Table22[[#This Row],[Provider Name]],'Lookup Values'!$BK$1:$BL$3,2,FALSE),"0")</f>
        <v>0</v>
      </c>
      <c r="DJ305" s="112"/>
      <c r="DK305" s="127" t="str">
        <f>IFERROR(VLOOKUP(Table22[[#This Row],[Offer received (Y/N)]],'Lookup Values'!$BM$1:$BN$3,2,FALSE),"0")</f>
        <v>0</v>
      </c>
      <c r="DL305" s="127" t="str">
        <f>IFERROR(VLOOKUP(Table22[[#This Row],[Poor Behaviour / Attitude / Motivation]],'Lookup Values'!$BO$1:$BP$4,2,FALSE),"0")</f>
        <v>0</v>
      </c>
      <c r="DM305" s="127" t="str">
        <f>IFERROR(VLOOKUP(Table22[[#This Row],[Other known risk factors (1)]],'Lookup Values'!$BQ$1:$BR$10,2,FALSE),"0")</f>
        <v>0</v>
      </c>
      <c r="DN305" s="128" t="str">
        <f>IFERROR(VLOOKUP(Table22[[#This Row],[Other known risk factors (2)]],'Lookup Values'!$BQ$1:$BR$10,2,FALSE),"0")</f>
        <v>0</v>
      </c>
      <c r="DO305" s="127">
        <f>SUM(Table35[[#This Row],[Gender Score]:[Other known risk factors (2) Score]])</f>
        <v>0</v>
      </c>
      <c r="DP305" s="131" t="str">
        <f>CONCATENATE(Table22[[#This Row],[Generated RONI]],Table22[[#This Row],[School RONI]])</f>
        <v>Very Low</v>
      </c>
      <c r="DQ305" s="106"/>
      <c r="DR305" s="106"/>
      <c r="DS305" s="106"/>
      <c r="DT305" s="106"/>
      <c r="DU305" s="106"/>
      <c r="DV305" s="106"/>
      <c r="DW305" s="106"/>
      <c r="DX305" s="106"/>
      <c r="DY305" s="106"/>
      <c r="DZ305" s="106"/>
      <c r="EA305" s="106"/>
      <c r="EB305" s="106"/>
      <c r="EC305" s="106"/>
      <c r="ED305" s="106"/>
      <c r="EE305" s="106"/>
      <c r="EF305" s="106"/>
      <c r="EG305" s="106"/>
    </row>
    <row r="306" spans="1:137" ht="13" x14ac:dyDescent="0.3">
      <c r="A306" s="118"/>
      <c r="B306" s="126"/>
      <c r="C306" s="119"/>
      <c r="D306" s="119"/>
      <c r="E306" s="119"/>
      <c r="F306" s="119"/>
      <c r="G306" s="119"/>
      <c r="H306" s="120"/>
      <c r="I306" s="101"/>
      <c r="J306" s="121"/>
      <c r="K306" s="101"/>
      <c r="L306" s="101"/>
      <c r="M306" s="121"/>
      <c r="N306" s="120"/>
      <c r="O306" s="121"/>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3"/>
      <c r="AS306" s="123"/>
      <c r="AT306" s="123"/>
      <c r="AU306" s="139" t="str">
        <f>VLOOKUP(Table35[[#This Row],[Risk Rating Score]],'Lookup Values'!$BS$1:$BT$34,2)</f>
        <v>Very Low</v>
      </c>
      <c r="AV306" s="101"/>
      <c r="AW306" s="139" t="str">
        <f>IFERROR(VLOOKUP(Table35[[#This Row],[RONI Match]],'Lookup Values'!$BU$2:$BV$26,2,FALSE),"")</f>
        <v/>
      </c>
      <c r="AX306" s="124"/>
      <c r="AY306" s="101"/>
      <c r="AZ306" s="123"/>
      <c r="BA306" s="119"/>
      <c r="BB306" s="119"/>
      <c r="BC306" s="119"/>
      <c r="BD306" s="119"/>
      <c r="BE306" s="119"/>
      <c r="BF306" s="119"/>
      <c r="BG306" s="119"/>
      <c r="BH306" s="119"/>
      <c r="BI306" s="122"/>
      <c r="BJ306" s="121"/>
      <c r="BK306" s="121"/>
      <c r="BL306" s="122"/>
      <c r="BM306" s="123"/>
      <c r="BN306" s="106"/>
      <c r="BO306" s="106"/>
      <c r="BP306" s="106"/>
      <c r="BQ306" s="106"/>
      <c r="BR306" s="106"/>
      <c r="BS306" s="106"/>
      <c r="BT306" s="106"/>
      <c r="BU306" s="106"/>
      <c r="BV306" s="106"/>
      <c r="BW306" s="106"/>
      <c r="BX306" s="106"/>
      <c r="BY306" s="106"/>
      <c r="BZ306" s="106"/>
      <c r="CA306" s="106"/>
      <c r="CB306" s="106"/>
      <c r="CC306" s="127" t="str">
        <f>IFERROR(VLOOKUP(Table22[[#This Row],[Gender]],'Lookup Values'!$A$1:$B$5,2,FALSE),"0")</f>
        <v>0</v>
      </c>
      <c r="CD306" s="112"/>
      <c r="CE306" s="127" t="str">
        <f>IFERROR(VLOOKUP(Table22[[#This Row],[Year Group]],'Lookup Values'!$C$1:$D$9,2,FALSE),"0")</f>
        <v>0</v>
      </c>
      <c r="CF306" s="127" t="str">
        <f>IFERROR(VLOOKUP(Table22[[#This Row],[School]],'Lookup Values'!$E$1:$E$22,2,FALSE),"0")</f>
        <v>0</v>
      </c>
      <c r="CG306" s="127" t="str">
        <f>IFERROR(VLOOKUP(Table22[[#This Row],[Attending PRU / AP]],'Lookup Values'!$G$1:$H$3,2,FALSE),"0")</f>
        <v>0</v>
      </c>
      <c r="CH306" s="127" t="str">
        <f>IFERROR(VLOOKUP(Table22[[#This Row],[EHE]],'Lookup Values'!$I$1:$J$3,2,FALSE),"0")</f>
        <v>0</v>
      </c>
      <c r="CI306" s="127" t="str">
        <f>IFERROR(VLOOKUP(Table22[[#This Row],[CME]],'Lookup Values'!$K$1:$L$3,2,FALSE),"0")</f>
        <v>0</v>
      </c>
      <c r="CJ306" s="129" t="str">
        <f>IFERROR(VLOOKUP(Table22[[#This Row],[Ethnicity]],'Ethnicity codes'!$H$1:$J$101,3,FALSE),"")</f>
        <v/>
      </c>
      <c r="CK306" s="127" t="str">
        <f>IFERROR(VLOOKUP(Table35[[#This Row],[Ethnicity2]],'Lookup Values'!$M$1:$N$23,2,FALSE),"0")</f>
        <v>0</v>
      </c>
      <c r="CL306" s="127" t="str">
        <f>IFERROR(VLOOKUP(Table35[[#This Row],[Ethnicity2]],'Lookup Values'!$O$1:$P$3,2,FALSE),"0")</f>
        <v>0</v>
      </c>
      <c r="CM306" s="127" t="str">
        <f>IFERROR(VLOOKUP(Table22[[#This Row],[EAL]],'Lookup Values'!$Q$1:$R$3,2,FALSE),"0")</f>
        <v>0</v>
      </c>
      <c r="CN306" s="127" t="str">
        <f>IFERROR(VLOOKUP(Table22[[#This Row],[SEND]],'Lookup Values'!$S$1:$T$6,2,FALSE),"0")</f>
        <v>0</v>
      </c>
      <c r="CO306" s="127" t="str">
        <f>IFERROR(VLOOKUP(Table22[[#This Row],[Pupil Premium]],'Lookup Values'!$U$1:$V$3,2,FALSE),"0")</f>
        <v>0</v>
      </c>
      <c r="CP306" s="127" t="str">
        <f>IFERROR(VLOOKUP(Table22[[#This Row],[LAC / Care Leaver]],'Lookup Values'!$W$1:$X$3,2,FALSE),"0")</f>
        <v>0</v>
      </c>
      <c r="CQ306" s="127" t="str">
        <f>IFERROR(VLOOKUP(Table22[[#This Row],[CP / CIN]],'Lookup Values'!$Y$1:$Z$3,2,FALSE),"0")</f>
        <v>0</v>
      </c>
      <c r="CR306" s="127" t="str">
        <f>IFERROR(VLOOKUP(Table22[[#This Row],[Early Help Referral]],'Lookup Values'!$Y$1:$Z$3,2,FALSE),"0")</f>
        <v>0</v>
      </c>
      <c r="CS306" s="127" t="str">
        <f>IFERROR(VLOOKUP(Table22[[#This Row],[Social Worker]],'Lookup Values'!$Y$1:$Z$3,2,FALSE),"0")</f>
        <v>0</v>
      </c>
      <c r="CT306" s="127" t="str">
        <f>IFERROR(VLOOKUP(Table22[[#This Row],[Exclusion]],'Lookup Values'!$AE$1:$AF$5,2,FALSE),"0")</f>
        <v>0</v>
      </c>
      <c r="CU306" s="127" t="str">
        <f>IFERROR(VLOOKUP(Table22[[#This Row],[Attendance / Absence (&lt;90% PA / &lt;50% SA)]],'Lookup Values'!$AG$1:$AH$4,2,FALSE),"0")</f>
        <v>0</v>
      </c>
      <c r="CV306" s="127" t="str">
        <f>IFERROR(VLOOKUP(Table22[[#This Row],[Multiple School Moves (3+)]],'Lookup Values'!$AI$1:$AJ$3,2,FALSE),"0")</f>
        <v>0</v>
      </c>
      <c r="CW306" s="127" t="str">
        <f>IFERROR(VLOOKUP(Table22[[#This Row],[Pregnancy]],'Lookup Values'!$AK$1:$AL$3,2,FALSE),"0")</f>
        <v>0</v>
      </c>
      <c r="CX306" s="127" t="str">
        <f>IFERROR(VLOOKUP(Table22[[#This Row],[Young Parent]],'Lookup Values'!$AM$1:$AN$3,2,FALSE),"0")</f>
        <v>0</v>
      </c>
      <c r="CY306" s="127" t="str">
        <f>IFERROR(VLOOKUP(Table22[[#This Row],[Young Carer]],'Lookup Values'!$AO$1:$AP$3,2,FALSE),"0")</f>
        <v>0</v>
      </c>
      <c r="CZ306" s="127" t="str">
        <f>IFERROR(VLOOKUP(Table22[[#This Row],[CAMHS Involvement]],'Lookup Values'!$AQ$1:$AR$3,2,FALSE),"0")</f>
        <v>0</v>
      </c>
      <c r="DA306" s="127" t="str">
        <f>IFERROR(VLOOKUP(Table22[[#This Row],[Health Condition]],'Lookup Values'!$AS$1:$AT$3,2,FALSE),"0")</f>
        <v>0</v>
      </c>
      <c r="DB306" s="127" t="str">
        <f>IFERROR(VLOOKUP(Table22[[#This Row],[Substance Misuse ]],'Lookup Values'!$AU$1:$AV$3,2,FALSE),"0")</f>
        <v>0</v>
      </c>
      <c r="DC306" s="127" t="str">
        <f>IFERROR(VLOOKUP(Table22[[#This Row],[YOT supervision]],'Lookup Values'!$AW$1:$AX$3,2,FALSE),"0")</f>
        <v>0</v>
      </c>
      <c r="DD306" s="127" t="str">
        <f>IFERROR(VLOOKUP(Table22[[#This Row],[Previous YOT supervision]],'Lookup Values'!$AY$1:$AZ$3,2,FALSE),"0")</f>
        <v>0</v>
      </c>
      <c r="DE306" s="127" t="str">
        <f>IFERROR(VLOOKUP(Table22[[#This Row],[Custody]],'Lookup Values'!$BA$1:$BB$3,2,FALSE),"0")</f>
        <v>0</v>
      </c>
      <c r="DF306" s="127" t="str">
        <f>IFERROR(VLOOKUP(Table22[[#This Row],[KS2 Eng &amp; Maths Ability Profile HAP/MAP/LAP]],'Lookup Values'!$BC$1:$BD$4,2,FALSE),"0")</f>
        <v>0</v>
      </c>
      <c r="DG306" s="127" t="str">
        <f>IFERROR(VLOOKUP(Table22[[#This Row],[Intended Post 16 Destination]],'Lookup Values'!$BG$1:$BH$12,2,FALSE),"0")</f>
        <v>0</v>
      </c>
      <c r="DH306" s="127" t="str">
        <f>IFERROR(VLOOKUP(Table22[[#This Row],[Application submitted (Y/N or number of applications)]],'Lookup Values'!$BI$1:$BJ$3,2,FALSE),"0")</f>
        <v>0</v>
      </c>
      <c r="DI306" s="127" t="str">
        <f>IFERROR(VLOOKUP(Table22[[#This Row],[Provider Name]],'Lookup Values'!$BK$1:$BL$3,2,FALSE),"0")</f>
        <v>0</v>
      </c>
      <c r="DJ306" s="112"/>
      <c r="DK306" s="127" t="str">
        <f>IFERROR(VLOOKUP(Table22[[#This Row],[Offer received (Y/N)]],'Lookup Values'!$BM$1:$BN$3,2,FALSE),"0")</f>
        <v>0</v>
      </c>
      <c r="DL306" s="127" t="str">
        <f>IFERROR(VLOOKUP(Table22[[#This Row],[Poor Behaviour / Attitude / Motivation]],'Lookup Values'!$BO$1:$BP$4,2,FALSE),"0")</f>
        <v>0</v>
      </c>
      <c r="DM306" s="127" t="str">
        <f>IFERROR(VLOOKUP(Table22[[#This Row],[Other known risk factors (1)]],'Lookup Values'!$BQ$1:$BR$10,2,FALSE),"0")</f>
        <v>0</v>
      </c>
      <c r="DN306" s="128" t="str">
        <f>IFERROR(VLOOKUP(Table22[[#This Row],[Other known risk factors (2)]],'Lookup Values'!$BQ$1:$BR$10,2,FALSE),"0")</f>
        <v>0</v>
      </c>
      <c r="DO306" s="127">
        <f>SUM(Table35[[#This Row],[Gender Score]:[Other known risk factors (2) Score]])</f>
        <v>0</v>
      </c>
      <c r="DP306" s="131" t="str">
        <f>CONCATENATE(Table22[[#This Row],[Generated RONI]],Table22[[#This Row],[School RONI]])</f>
        <v>Very Low</v>
      </c>
      <c r="DQ306" s="106"/>
      <c r="DR306" s="106"/>
      <c r="DS306" s="106"/>
      <c r="DT306" s="106"/>
      <c r="DU306" s="106"/>
      <c r="DV306" s="106"/>
      <c r="DW306" s="106"/>
      <c r="DX306" s="106"/>
      <c r="DY306" s="106"/>
      <c r="DZ306" s="106"/>
      <c r="EA306" s="106"/>
      <c r="EB306" s="106"/>
      <c r="EC306" s="106"/>
      <c r="ED306" s="106"/>
      <c r="EE306" s="106"/>
      <c r="EF306" s="106"/>
      <c r="EG306" s="106"/>
    </row>
    <row r="307" spans="1:137" ht="13" x14ac:dyDescent="0.3">
      <c r="A307" s="118"/>
      <c r="B307" s="126"/>
      <c r="C307" s="119"/>
      <c r="D307" s="119"/>
      <c r="E307" s="119"/>
      <c r="F307" s="119"/>
      <c r="G307" s="119"/>
      <c r="H307" s="120"/>
      <c r="I307" s="101"/>
      <c r="J307" s="121"/>
      <c r="K307" s="101"/>
      <c r="L307" s="101"/>
      <c r="M307" s="121"/>
      <c r="N307" s="120"/>
      <c r="O307" s="121"/>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c r="AP307" s="122"/>
      <c r="AQ307" s="122"/>
      <c r="AR307" s="123"/>
      <c r="AS307" s="123"/>
      <c r="AT307" s="123"/>
      <c r="AU307" s="139" t="str">
        <f>VLOOKUP(Table35[[#This Row],[Risk Rating Score]],'Lookup Values'!$BS$1:$BT$34,2)</f>
        <v>Very Low</v>
      </c>
      <c r="AV307" s="101"/>
      <c r="AW307" s="139" t="str">
        <f>IFERROR(VLOOKUP(Table35[[#This Row],[RONI Match]],'Lookup Values'!$BU$2:$BV$26,2,FALSE),"")</f>
        <v/>
      </c>
      <c r="AX307" s="124"/>
      <c r="AY307" s="101"/>
      <c r="AZ307" s="123"/>
      <c r="BA307" s="119"/>
      <c r="BB307" s="119"/>
      <c r="BC307" s="119"/>
      <c r="BD307" s="119"/>
      <c r="BE307" s="119"/>
      <c r="BF307" s="119"/>
      <c r="BG307" s="119"/>
      <c r="BH307" s="119"/>
      <c r="BI307" s="122"/>
      <c r="BJ307" s="121"/>
      <c r="BK307" s="121"/>
      <c r="BL307" s="122"/>
      <c r="BM307" s="123"/>
      <c r="BN307" s="106"/>
      <c r="BO307" s="106"/>
      <c r="BP307" s="106"/>
      <c r="BQ307" s="106"/>
      <c r="BR307" s="106"/>
      <c r="BS307" s="106"/>
      <c r="BT307" s="106"/>
      <c r="BU307" s="106"/>
      <c r="BV307" s="106"/>
      <c r="BW307" s="106"/>
      <c r="BX307" s="106"/>
      <c r="BY307" s="106"/>
      <c r="BZ307" s="106"/>
      <c r="CA307" s="106"/>
      <c r="CB307" s="106"/>
      <c r="CC307" s="127" t="str">
        <f>IFERROR(VLOOKUP(Table22[[#This Row],[Gender]],'Lookup Values'!$A$1:$B$5,2,FALSE),"0")</f>
        <v>0</v>
      </c>
      <c r="CD307" s="112"/>
      <c r="CE307" s="127" t="str">
        <f>IFERROR(VLOOKUP(Table22[[#This Row],[Year Group]],'Lookup Values'!$C$1:$D$9,2,FALSE),"0")</f>
        <v>0</v>
      </c>
      <c r="CF307" s="127" t="str">
        <f>IFERROR(VLOOKUP(Table22[[#This Row],[School]],'Lookup Values'!$E$1:$E$22,2,FALSE),"0")</f>
        <v>0</v>
      </c>
      <c r="CG307" s="127" t="str">
        <f>IFERROR(VLOOKUP(Table22[[#This Row],[Attending PRU / AP]],'Lookup Values'!$G$1:$H$3,2,FALSE),"0")</f>
        <v>0</v>
      </c>
      <c r="CH307" s="127" t="str">
        <f>IFERROR(VLOOKUP(Table22[[#This Row],[EHE]],'Lookup Values'!$I$1:$J$3,2,FALSE),"0")</f>
        <v>0</v>
      </c>
      <c r="CI307" s="127" t="str">
        <f>IFERROR(VLOOKUP(Table22[[#This Row],[CME]],'Lookup Values'!$K$1:$L$3,2,FALSE),"0")</f>
        <v>0</v>
      </c>
      <c r="CJ307" s="129" t="str">
        <f>IFERROR(VLOOKUP(Table22[[#This Row],[Ethnicity]],'Ethnicity codes'!$H$1:$J$101,3,FALSE),"")</f>
        <v/>
      </c>
      <c r="CK307" s="127" t="str">
        <f>IFERROR(VLOOKUP(Table35[[#This Row],[Ethnicity2]],'Lookup Values'!$M$1:$N$23,2,FALSE),"0")</f>
        <v>0</v>
      </c>
      <c r="CL307" s="127" t="str">
        <f>IFERROR(VLOOKUP(Table35[[#This Row],[Ethnicity2]],'Lookup Values'!$O$1:$P$3,2,FALSE),"0")</f>
        <v>0</v>
      </c>
      <c r="CM307" s="127" t="str">
        <f>IFERROR(VLOOKUP(Table22[[#This Row],[EAL]],'Lookup Values'!$Q$1:$R$3,2,FALSE),"0")</f>
        <v>0</v>
      </c>
      <c r="CN307" s="127" t="str">
        <f>IFERROR(VLOOKUP(Table22[[#This Row],[SEND]],'Lookup Values'!$S$1:$T$6,2,FALSE),"0")</f>
        <v>0</v>
      </c>
      <c r="CO307" s="127" t="str">
        <f>IFERROR(VLOOKUP(Table22[[#This Row],[Pupil Premium]],'Lookup Values'!$U$1:$V$3,2,FALSE),"0")</f>
        <v>0</v>
      </c>
      <c r="CP307" s="127" t="str">
        <f>IFERROR(VLOOKUP(Table22[[#This Row],[LAC / Care Leaver]],'Lookup Values'!$W$1:$X$3,2,FALSE),"0")</f>
        <v>0</v>
      </c>
      <c r="CQ307" s="127" t="str">
        <f>IFERROR(VLOOKUP(Table22[[#This Row],[CP / CIN]],'Lookup Values'!$Y$1:$Z$3,2,FALSE),"0")</f>
        <v>0</v>
      </c>
      <c r="CR307" s="127" t="str">
        <f>IFERROR(VLOOKUP(Table22[[#This Row],[Early Help Referral]],'Lookup Values'!$Y$1:$Z$3,2,FALSE),"0")</f>
        <v>0</v>
      </c>
      <c r="CS307" s="127" t="str">
        <f>IFERROR(VLOOKUP(Table22[[#This Row],[Social Worker]],'Lookup Values'!$Y$1:$Z$3,2,FALSE),"0")</f>
        <v>0</v>
      </c>
      <c r="CT307" s="127" t="str">
        <f>IFERROR(VLOOKUP(Table22[[#This Row],[Exclusion]],'Lookup Values'!$AE$1:$AF$5,2,FALSE),"0")</f>
        <v>0</v>
      </c>
      <c r="CU307" s="127" t="str">
        <f>IFERROR(VLOOKUP(Table22[[#This Row],[Attendance / Absence (&lt;90% PA / &lt;50% SA)]],'Lookup Values'!$AG$1:$AH$4,2,FALSE),"0")</f>
        <v>0</v>
      </c>
      <c r="CV307" s="127" t="str">
        <f>IFERROR(VLOOKUP(Table22[[#This Row],[Multiple School Moves (3+)]],'Lookup Values'!$AI$1:$AJ$3,2,FALSE),"0")</f>
        <v>0</v>
      </c>
      <c r="CW307" s="127" t="str">
        <f>IFERROR(VLOOKUP(Table22[[#This Row],[Pregnancy]],'Lookup Values'!$AK$1:$AL$3,2,FALSE),"0")</f>
        <v>0</v>
      </c>
      <c r="CX307" s="127" t="str">
        <f>IFERROR(VLOOKUP(Table22[[#This Row],[Young Parent]],'Lookup Values'!$AM$1:$AN$3,2,FALSE),"0")</f>
        <v>0</v>
      </c>
      <c r="CY307" s="127" t="str">
        <f>IFERROR(VLOOKUP(Table22[[#This Row],[Young Carer]],'Lookup Values'!$AO$1:$AP$3,2,FALSE),"0")</f>
        <v>0</v>
      </c>
      <c r="CZ307" s="127" t="str">
        <f>IFERROR(VLOOKUP(Table22[[#This Row],[CAMHS Involvement]],'Lookup Values'!$AQ$1:$AR$3,2,FALSE),"0")</f>
        <v>0</v>
      </c>
      <c r="DA307" s="127" t="str">
        <f>IFERROR(VLOOKUP(Table22[[#This Row],[Health Condition]],'Lookup Values'!$AS$1:$AT$3,2,FALSE),"0")</f>
        <v>0</v>
      </c>
      <c r="DB307" s="127" t="str">
        <f>IFERROR(VLOOKUP(Table22[[#This Row],[Substance Misuse ]],'Lookup Values'!$AU$1:$AV$3,2,FALSE),"0")</f>
        <v>0</v>
      </c>
      <c r="DC307" s="127" t="str">
        <f>IFERROR(VLOOKUP(Table22[[#This Row],[YOT supervision]],'Lookup Values'!$AW$1:$AX$3,2,FALSE),"0")</f>
        <v>0</v>
      </c>
      <c r="DD307" s="127" t="str">
        <f>IFERROR(VLOOKUP(Table22[[#This Row],[Previous YOT supervision]],'Lookup Values'!$AY$1:$AZ$3,2,FALSE),"0")</f>
        <v>0</v>
      </c>
      <c r="DE307" s="127" t="str">
        <f>IFERROR(VLOOKUP(Table22[[#This Row],[Custody]],'Lookup Values'!$BA$1:$BB$3,2,FALSE),"0")</f>
        <v>0</v>
      </c>
      <c r="DF307" s="127" t="str">
        <f>IFERROR(VLOOKUP(Table22[[#This Row],[KS2 Eng &amp; Maths Ability Profile HAP/MAP/LAP]],'Lookup Values'!$BC$1:$BD$4,2,FALSE),"0")</f>
        <v>0</v>
      </c>
      <c r="DG307" s="127" t="str">
        <f>IFERROR(VLOOKUP(Table22[[#This Row],[Intended Post 16 Destination]],'Lookup Values'!$BG$1:$BH$12,2,FALSE),"0")</f>
        <v>0</v>
      </c>
      <c r="DH307" s="127" t="str">
        <f>IFERROR(VLOOKUP(Table22[[#This Row],[Application submitted (Y/N or number of applications)]],'Lookup Values'!$BI$1:$BJ$3,2,FALSE),"0")</f>
        <v>0</v>
      </c>
      <c r="DI307" s="127" t="str">
        <f>IFERROR(VLOOKUP(Table22[[#This Row],[Provider Name]],'Lookup Values'!$BK$1:$BL$3,2,FALSE),"0")</f>
        <v>0</v>
      </c>
      <c r="DJ307" s="112"/>
      <c r="DK307" s="127" t="str">
        <f>IFERROR(VLOOKUP(Table22[[#This Row],[Offer received (Y/N)]],'Lookup Values'!$BM$1:$BN$3,2,FALSE),"0")</f>
        <v>0</v>
      </c>
      <c r="DL307" s="127" t="str">
        <f>IFERROR(VLOOKUP(Table22[[#This Row],[Poor Behaviour / Attitude / Motivation]],'Lookup Values'!$BO$1:$BP$4,2,FALSE),"0")</f>
        <v>0</v>
      </c>
      <c r="DM307" s="127" t="str">
        <f>IFERROR(VLOOKUP(Table22[[#This Row],[Other known risk factors (1)]],'Lookup Values'!$BQ$1:$BR$10,2,FALSE),"0")</f>
        <v>0</v>
      </c>
      <c r="DN307" s="128" t="str">
        <f>IFERROR(VLOOKUP(Table22[[#This Row],[Other known risk factors (2)]],'Lookup Values'!$BQ$1:$BR$10,2,FALSE),"0")</f>
        <v>0</v>
      </c>
      <c r="DO307" s="127">
        <f>SUM(Table35[[#This Row],[Gender Score]:[Other known risk factors (2) Score]])</f>
        <v>0</v>
      </c>
      <c r="DP307" s="131" t="str">
        <f>CONCATENATE(Table22[[#This Row],[Generated RONI]],Table22[[#This Row],[School RONI]])</f>
        <v>Very Low</v>
      </c>
      <c r="DQ307" s="106"/>
      <c r="DR307" s="106"/>
      <c r="DS307" s="106"/>
      <c r="DT307" s="106"/>
      <c r="DU307" s="106"/>
      <c r="DV307" s="106"/>
      <c r="DW307" s="106"/>
      <c r="DX307" s="106"/>
      <c r="DY307" s="106"/>
      <c r="DZ307" s="106"/>
      <c r="EA307" s="106"/>
      <c r="EB307" s="106"/>
      <c r="EC307" s="106"/>
      <c r="ED307" s="106"/>
      <c r="EE307" s="106"/>
      <c r="EF307" s="106"/>
      <c r="EG307" s="106"/>
    </row>
    <row r="308" spans="1:137" ht="13" x14ac:dyDescent="0.3">
      <c r="A308" s="118"/>
      <c r="B308" s="126"/>
      <c r="C308" s="119"/>
      <c r="D308" s="119"/>
      <c r="E308" s="119"/>
      <c r="F308" s="119"/>
      <c r="G308" s="119"/>
      <c r="H308" s="120"/>
      <c r="I308" s="101"/>
      <c r="J308" s="121"/>
      <c r="K308" s="101"/>
      <c r="L308" s="101"/>
      <c r="M308" s="121"/>
      <c r="N308" s="120"/>
      <c r="O308" s="121"/>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c r="AO308" s="122"/>
      <c r="AP308" s="122"/>
      <c r="AQ308" s="122"/>
      <c r="AR308" s="123"/>
      <c r="AS308" s="123"/>
      <c r="AT308" s="123"/>
      <c r="AU308" s="139" t="str">
        <f>VLOOKUP(Table35[[#This Row],[Risk Rating Score]],'Lookup Values'!$BS$1:$BT$34,2)</f>
        <v>Very Low</v>
      </c>
      <c r="AV308" s="101"/>
      <c r="AW308" s="139" t="str">
        <f>IFERROR(VLOOKUP(Table35[[#This Row],[RONI Match]],'Lookup Values'!$BU$2:$BV$26,2,FALSE),"")</f>
        <v/>
      </c>
      <c r="AX308" s="124"/>
      <c r="AY308" s="101"/>
      <c r="AZ308" s="123"/>
      <c r="BA308" s="119"/>
      <c r="BB308" s="119"/>
      <c r="BC308" s="119"/>
      <c r="BD308" s="119"/>
      <c r="BE308" s="119"/>
      <c r="BF308" s="119"/>
      <c r="BG308" s="119"/>
      <c r="BH308" s="119"/>
      <c r="BI308" s="122"/>
      <c r="BJ308" s="121"/>
      <c r="BK308" s="121"/>
      <c r="BL308" s="122"/>
      <c r="BM308" s="123"/>
      <c r="BN308" s="106"/>
      <c r="BO308" s="106"/>
      <c r="BP308" s="106"/>
      <c r="BQ308" s="106"/>
      <c r="BR308" s="106"/>
      <c r="BS308" s="106"/>
      <c r="BT308" s="106"/>
      <c r="BU308" s="106"/>
      <c r="BV308" s="106"/>
      <c r="BW308" s="106"/>
      <c r="BX308" s="106"/>
      <c r="BY308" s="106"/>
      <c r="BZ308" s="106"/>
      <c r="CA308" s="106"/>
      <c r="CB308" s="106"/>
      <c r="CC308" s="127" t="str">
        <f>IFERROR(VLOOKUP(Table22[[#This Row],[Gender]],'Lookup Values'!$A$1:$B$5,2,FALSE),"0")</f>
        <v>0</v>
      </c>
      <c r="CD308" s="112"/>
      <c r="CE308" s="127" t="str">
        <f>IFERROR(VLOOKUP(Table22[[#This Row],[Year Group]],'Lookup Values'!$C$1:$D$9,2,FALSE),"0")</f>
        <v>0</v>
      </c>
      <c r="CF308" s="127" t="str">
        <f>IFERROR(VLOOKUP(Table22[[#This Row],[School]],'Lookup Values'!$E$1:$E$22,2,FALSE),"0")</f>
        <v>0</v>
      </c>
      <c r="CG308" s="127" t="str">
        <f>IFERROR(VLOOKUP(Table22[[#This Row],[Attending PRU / AP]],'Lookup Values'!$G$1:$H$3,2,FALSE),"0")</f>
        <v>0</v>
      </c>
      <c r="CH308" s="127" t="str">
        <f>IFERROR(VLOOKUP(Table22[[#This Row],[EHE]],'Lookup Values'!$I$1:$J$3,2,FALSE),"0")</f>
        <v>0</v>
      </c>
      <c r="CI308" s="127" t="str">
        <f>IFERROR(VLOOKUP(Table22[[#This Row],[CME]],'Lookup Values'!$K$1:$L$3,2,FALSE),"0")</f>
        <v>0</v>
      </c>
      <c r="CJ308" s="129" t="str">
        <f>IFERROR(VLOOKUP(Table22[[#This Row],[Ethnicity]],'Ethnicity codes'!$H$1:$J$101,3,FALSE),"")</f>
        <v/>
      </c>
      <c r="CK308" s="127" t="str">
        <f>IFERROR(VLOOKUP(Table35[[#This Row],[Ethnicity2]],'Lookup Values'!$M$1:$N$23,2,FALSE),"0")</f>
        <v>0</v>
      </c>
      <c r="CL308" s="127" t="str">
        <f>IFERROR(VLOOKUP(Table35[[#This Row],[Ethnicity2]],'Lookup Values'!$O$1:$P$3,2,FALSE),"0")</f>
        <v>0</v>
      </c>
      <c r="CM308" s="127" t="str">
        <f>IFERROR(VLOOKUP(Table22[[#This Row],[EAL]],'Lookup Values'!$Q$1:$R$3,2,FALSE),"0")</f>
        <v>0</v>
      </c>
      <c r="CN308" s="127" t="str">
        <f>IFERROR(VLOOKUP(Table22[[#This Row],[SEND]],'Lookup Values'!$S$1:$T$6,2,FALSE),"0")</f>
        <v>0</v>
      </c>
      <c r="CO308" s="127" t="str">
        <f>IFERROR(VLOOKUP(Table22[[#This Row],[Pupil Premium]],'Lookup Values'!$U$1:$V$3,2,FALSE),"0")</f>
        <v>0</v>
      </c>
      <c r="CP308" s="127" t="str">
        <f>IFERROR(VLOOKUP(Table22[[#This Row],[LAC / Care Leaver]],'Lookup Values'!$W$1:$X$3,2,FALSE),"0")</f>
        <v>0</v>
      </c>
      <c r="CQ308" s="127" t="str">
        <f>IFERROR(VLOOKUP(Table22[[#This Row],[CP / CIN]],'Lookup Values'!$Y$1:$Z$3,2,FALSE),"0")</f>
        <v>0</v>
      </c>
      <c r="CR308" s="127" t="str">
        <f>IFERROR(VLOOKUP(Table22[[#This Row],[Early Help Referral]],'Lookup Values'!$Y$1:$Z$3,2,FALSE),"0")</f>
        <v>0</v>
      </c>
      <c r="CS308" s="127" t="str">
        <f>IFERROR(VLOOKUP(Table22[[#This Row],[Social Worker]],'Lookup Values'!$Y$1:$Z$3,2,FALSE),"0")</f>
        <v>0</v>
      </c>
      <c r="CT308" s="127" t="str">
        <f>IFERROR(VLOOKUP(Table22[[#This Row],[Exclusion]],'Lookup Values'!$AE$1:$AF$5,2,FALSE),"0")</f>
        <v>0</v>
      </c>
      <c r="CU308" s="127" t="str">
        <f>IFERROR(VLOOKUP(Table22[[#This Row],[Attendance / Absence (&lt;90% PA / &lt;50% SA)]],'Lookup Values'!$AG$1:$AH$4,2,FALSE),"0")</f>
        <v>0</v>
      </c>
      <c r="CV308" s="127" t="str">
        <f>IFERROR(VLOOKUP(Table22[[#This Row],[Multiple School Moves (3+)]],'Lookup Values'!$AI$1:$AJ$3,2,FALSE),"0")</f>
        <v>0</v>
      </c>
      <c r="CW308" s="127" t="str">
        <f>IFERROR(VLOOKUP(Table22[[#This Row],[Pregnancy]],'Lookup Values'!$AK$1:$AL$3,2,FALSE),"0")</f>
        <v>0</v>
      </c>
      <c r="CX308" s="127" t="str">
        <f>IFERROR(VLOOKUP(Table22[[#This Row],[Young Parent]],'Lookup Values'!$AM$1:$AN$3,2,FALSE),"0")</f>
        <v>0</v>
      </c>
      <c r="CY308" s="127" t="str">
        <f>IFERROR(VLOOKUP(Table22[[#This Row],[Young Carer]],'Lookup Values'!$AO$1:$AP$3,2,FALSE),"0")</f>
        <v>0</v>
      </c>
      <c r="CZ308" s="127" t="str">
        <f>IFERROR(VLOOKUP(Table22[[#This Row],[CAMHS Involvement]],'Lookup Values'!$AQ$1:$AR$3,2,FALSE),"0")</f>
        <v>0</v>
      </c>
      <c r="DA308" s="127" t="str">
        <f>IFERROR(VLOOKUP(Table22[[#This Row],[Health Condition]],'Lookup Values'!$AS$1:$AT$3,2,FALSE),"0")</f>
        <v>0</v>
      </c>
      <c r="DB308" s="127" t="str">
        <f>IFERROR(VLOOKUP(Table22[[#This Row],[Substance Misuse ]],'Lookup Values'!$AU$1:$AV$3,2,FALSE),"0")</f>
        <v>0</v>
      </c>
      <c r="DC308" s="127" t="str">
        <f>IFERROR(VLOOKUP(Table22[[#This Row],[YOT supervision]],'Lookup Values'!$AW$1:$AX$3,2,FALSE),"0")</f>
        <v>0</v>
      </c>
      <c r="DD308" s="127" t="str">
        <f>IFERROR(VLOOKUP(Table22[[#This Row],[Previous YOT supervision]],'Lookup Values'!$AY$1:$AZ$3,2,FALSE),"0")</f>
        <v>0</v>
      </c>
      <c r="DE308" s="127" t="str">
        <f>IFERROR(VLOOKUP(Table22[[#This Row],[Custody]],'Lookup Values'!$BA$1:$BB$3,2,FALSE),"0")</f>
        <v>0</v>
      </c>
      <c r="DF308" s="127" t="str">
        <f>IFERROR(VLOOKUP(Table22[[#This Row],[KS2 Eng &amp; Maths Ability Profile HAP/MAP/LAP]],'Lookup Values'!$BC$1:$BD$4,2,FALSE),"0")</f>
        <v>0</v>
      </c>
      <c r="DG308" s="127" t="str">
        <f>IFERROR(VLOOKUP(Table22[[#This Row],[Intended Post 16 Destination]],'Lookup Values'!$BG$1:$BH$12,2,FALSE),"0")</f>
        <v>0</v>
      </c>
      <c r="DH308" s="127" t="str">
        <f>IFERROR(VLOOKUP(Table22[[#This Row],[Application submitted (Y/N or number of applications)]],'Lookup Values'!$BI$1:$BJ$3,2,FALSE),"0")</f>
        <v>0</v>
      </c>
      <c r="DI308" s="127" t="str">
        <f>IFERROR(VLOOKUP(Table22[[#This Row],[Provider Name]],'Lookup Values'!$BK$1:$BL$3,2,FALSE),"0")</f>
        <v>0</v>
      </c>
      <c r="DJ308" s="112"/>
      <c r="DK308" s="127" t="str">
        <f>IFERROR(VLOOKUP(Table22[[#This Row],[Offer received (Y/N)]],'Lookup Values'!$BM$1:$BN$3,2,FALSE),"0")</f>
        <v>0</v>
      </c>
      <c r="DL308" s="127" t="str">
        <f>IFERROR(VLOOKUP(Table22[[#This Row],[Poor Behaviour / Attitude / Motivation]],'Lookup Values'!$BO$1:$BP$4,2,FALSE),"0")</f>
        <v>0</v>
      </c>
      <c r="DM308" s="127" t="str">
        <f>IFERROR(VLOOKUP(Table22[[#This Row],[Other known risk factors (1)]],'Lookup Values'!$BQ$1:$BR$10,2,FALSE),"0")</f>
        <v>0</v>
      </c>
      <c r="DN308" s="128" t="str">
        <f>IFERROR(VLOOKUP(Table22[[#This Row],[Other known risk factors (2)]],'Lookup Values'!$BQ$1:$BR$10,2,FALSE),"0")</f>
        <v>0</v>
      </c>
      <c r="DO308" s="127">
        <f>SUM(Table35[[#This Row],[Gender Score]:[Other known risk factors (2) Score]])</f>
        <v>0</v>
      </c>
      <c r="DP308" s="131" t="str">
        <f>CONCATENATE(Table22[[#This Row],[Generated RONI]],Table22[[#This Row],[School RONI]])</f>
        <v>Very Low</v>
      </c>
      <c r="DQ308" s="106"/>
      <c r="DR308" s="106"/>
      <c r="DS308" s="106"/>
      <c r="DT308" s="106"/>
      <c r="DU308" s="106"/>
      <c r="DV308" s="106"/>
      <c r="DW308" s="106"/>
      <c r="DX308" s="106"/>
      <c r="DY308" s="106"/>
      <c r="DZ308" s="106"/>
      <c r="EA308" s="106"/>
      <c r="EB308" s="106"/>
      <c r="EC308" s="106"/>
      <c r="ED308" s="106"/>
      <c r="EE308" s="106"/>
      <c r="EF308" s="106"/>
      <c r="EG308" s="106"/>
    </row>
    <row r="309" spans="1:137" ht="13" x14ac:dyDescent="0.3">
      <c r="A309" s="118"/>
      <c r="B309" s="126"/>
      <c r="C309" s="119"/>
      <c r="D309" s="119"/>
      <c r="E309" s="119"/>
      <c r="F309" s="119"/>
      <c r="G309" s="119"/>
      <c r="H309" s="120"/>
      <c r="I309" s="101"/>
      <c r="J309" s="121"/>
      <c r="K309" s="101"/>
      <c r="L309" s="101"/>
      <c r="M309" s="121"/>
      <c r="N309" s="120"/>
      <c r="O309" s="121"/>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2"/>
      <c r="AP309" s="122"/>
      <c r="AQ309" s="122"/>
      <c r="AR309" s="123"/>
      <c r="AS309" s="123"/>
      <c r="AT309" s="123"/>
      <c r="AU309" s="139" t="str">
        <f>VLOOKUP(Table35[[#This Row],[Risk Rating Score]],'Lookup Values'!$BS$1:$BT$34,2)</f>
        <v>Very Low</v>
      </c>
      <c r="AV309" s="101"/>
      <c r="AW309" s="139" t="str">
        <f>IFERROR(VLOOKUP(Table35[[#This Row],[RONI Match]],'Lookup Values'!$BU$2:$BV$26,2,FALSE),"")</f>
        <v/>
      </c>
      <c r="AX309" s="124"/>
      <c r="AY309" s="101"/>
      <c r="AZ309" s="123"/>
      <c r="BA309" s="119"/>
      <c r="BB309" s="119"/>
      <c r="BC309" s="119"/>
      <c r="BD309" s="119"/>
      <c r="BE309" s="119"/>
      <c r="BF309" s="119"/>
      <c r="BG309" s="119"/>
      <c r="BH309" s="119"/>
      <c r="BI309" s="122"/>
      <c r="BJ309" s="121"/>
      <c r="BK309" s="121"/>
      <c r="BL309" s="122"/>
      <c r="BM309" s="123"/>
      <c r="BN309" s="106"/>
      <c r="BO309" s="106"/>
      <c r="BP309" s="106"/>
      <c r="BQ309" s="106"/>
      <c r="BR309" s="106"/>
      <c r="BS309" s="106"/>
      <c r="BT309" s="106"/>
      <c r="BU309" s="106"/>
      <c r="BV309" s="106"/>
      <c r="BW309" s="106"/>
      <c r="BX309" s="106"/>
      <c r="BY309" s="106"/>
      <c r="BZ309" s="106"/>
      <c r="CA309" s="106"/>
      <c r="CB309" s="106"/>
      <c r="CC309" s="127" t="str">
        <f>IFERROR(VLOOKUP(Table22[[#This Row],[Gender]],'Lookup Values'!$A$1:$B$5,2,FALSE),"0")</f>
        <v>0</v>
      </c>
      <c r="CD309" s="112"/>
      <c r="CE309" s="127" t="str">
        <f>IFERROR(VLOOKUP(Table22[[#This Row],[Year Group]],'Lookup Values'!$C$1:$D$9,2,FALSE),"0")</f>
        <v>0</v>
      </c>
      <c r="CF309" s="127" t="str">
        <f>IFERROR(VLOOKUP(Table22[[#This Row],[School]],'Lookup Values'!$E$1:$E$22,2,FALSE),"0")</f>
        <v>0</v>
      </c>
      <c r="CG309" s="127" t="str">
        <f>IFERROR(VLOOKUP(Table22[[#This Row],[Attending PRU / AP]],'Lookup Values'!$G$1:$H$3,2,FALSE),"0")</f>
        <v>0</v>
      </c>
      <c r="CH309" s="127" t="str">
        <f>IFERROR(VLOOKUP(Table22[[#This Row],[EHE]],'Lookup Values'!$I$1:$J$3,2,FALSE),"0")</f>
        <v>0</v>
      </c>
      <c r="CI309" s="127" t="str">
        <f>IFERROR(VLOOKUP(Table22[[#This Row],[CME]],'Lookup Values'!$K$1:$L$3,2,FALSE),"0")</f>
        <v>0</v>
      </c>
      <c r="CJ309" s="129" t="str">
        <f>IFERROR(VLOOKUP(Table22[[#This Row],[Ethnicity]],'Ethnicity codes'!$H$1:$J$101,3,FALSE),"")</f>
        <v/>
      </c>
      <c r="CK309" s="127" t="str">
        <f>IFERROR(VLOOKUP(Table35[[#This Row],[Ethnicity2]],'Lookup Values'!$M$1:$N$23,2,FALSE),"0")</f>
        <v>0</v>
      </c>
      <c r="CL309" s="127" t="str">
        <f>IFERROR(VLOOKUP(Table35[[#This Row],[Ethnicity2]],'Lookup Values'!$O$1:$P$3,2,FALSE),"0")</f>
        <v>0</v>
      </c>
      <c r="CM309" s="127" t="str">
        <f>IFERROR(VLOOKUP(Table22[[#This Row],[EAL]],'Lookup Values'!$Q$1:$R$3,2,FALSE),"0")</f>
        <v>0</v>
      </c>
      <c r="CN309" s="127" t="str">
        <f>IFERROR(VLOOKUP(Table22[[#This Row],[SEND]],'Lookup Values'!$S$1:$T$6,2,FALSE),"0")</f>
        <v>0</v>
      </c>
      <c r="CO309" s="127" t="str">
        <f>IFERROR(VLOOKUP(Table22[[#This Row],[Pupil Premium]],'Lookup Values'!$U$1:$V$3,2,FALSE),"0")</f>
        <v>0</v>
      </c>
      <c r="CP309" s="127" t="str">
        <f>IFERROR(VLOOKUP(Table22[[#This Row],[LAC / Care Leaver]],'Lookup Values'!$W$1:$X$3,2,FALSE),"0")</f>
        <v>0</v>
      </c>
      <c r="CQ309" s="127" t="str">
        <f>IFERROR(VLOOKUP(Table22[[#This Row],[CP / CIN]],'Lookup Values'!$Y$1:$Z$3,2,FALSE),"0")</f>
        <v>0</v>
      </c>
      <c r="CR309" s="127" t="str">
        <f>IFERROR(VLOOKUP(Table22[[#This Row],[Early Help Referral]],'Lookup Values'!$Y$1:$Z$3,2,FALSE),"0")</f>
        <v>0</v>
      </c>
      <c r="CS309" s="127" t="str">
        <f>IFERROR(VLOOKUP(Table22[[#This Row],[Social Worker]],'Lookup Values'!$Y$1:$Z$3,2,FALSE),"0")</f>
        <v>0</v>
      </c>
      <c r="CT309" s="127" t="str">
        <f>IFERROR(VLOOKUP(Table22[[#This Row],[Exclusion]],'Lookup Values'!$AE$1:$AF$5,2,FALSE),"0")</f>
        <v>0</v>
      </c>
      <c r="CU309" s="127" t="str">
        <f>IFERROR(VLOOKUP(Table22[[#This Row],[Attendance / Absence (&lt;90% PA / &lt;50% SA)]],'Lookup Values'!$AG$1:$AH$4,2,FALSE),"0")</f>
        <v>0</v>
      </c>
      <c r="CV309" s="127" t="str">
        <f>IFERROR(VLOOKUP(Table22[[#This Row],[Multiple School Moves (3+)]],'Lookup Values'!$AI$1:$AJ$3,2,FALSE),"0")</f>
        <v>0</v>
      </c>
      <c r="CW309" s="127" t="str">
        <f>IFERROR(VLOOKUP(Table22[[#This Row],[Pregnancy]],'Lookup Values'!$AK$1:$AL$3,2,FALSE),"0")</f>
        <v>0</v>
      </c>
      <c r="CX309" s="127" t="str">
        <f>IFERROR(VLOOKUP(Table22[[#This Row],[Young Parent]],'Lookup Values'!$AM$1:$AN$3,2,FALSE),"0")</f>
        <v>0</v>
      </c>
      <c r="CY309" s="127" t="str">
        <f>IFERROR(VLOOKUP(Table22[[#This Row],[Young Carer]],'Lookup Values'!$AO$1:$AP$3,2,FALSE),"0")</f>
        <v>0</v>
      </c>
      <c r="CZ309" s="127" t="str">
        <f>IFERROR(VLOOKUP(Table22[[#This Row],[CAMHS Involvement]],'Lookup Values'!$AQ$1:$AR$3,2,FALSE),"0")</f>
        <v>0</v>
      </c>
      <c r="DA309" s="127" t="str">
        <f>IFERROR(VLOOKUP(Table22[[#This Row],[Health Condition]],'Lookup Values'!$AS$1:$AT$3,2,FALSE),"0")</f>
        <v>0</v>
      </c>
      <c r="DB309" s="127" t="str">
        <f>IFERROR(VLOOKUP(Table22[[#This Row],[Substance Misuse ]],'Lookup Values'!$AU$1:$AV$3,2,FALSE),"0")</f>
        <v>0</v>
      </c>
      <c r="DC309" s="127" t="str">
        <f>IFERROR(VLOOKUP(Table22[[#This Row],[YOT supervision]],'Lookup Values'!$AW$1:$AX$3,2,FALSE),"0")</f>
        <v>0</v>
      </c>
      <c r="DD309" s="127" t="str">
        <f>IFERROR(VLOOKUP(Table22[[#This Row],[Previous YOT supervision]],'Lookup Values'!$AY$1:$AZ$3,2,FALSE),"0")</f>
        <v>0</v>
      </c>
      <c r="DE309" s="127" t="str">
        <f>IFERROR(VLOOKUP(Table22[[#This Row],[Custody]],'Lookup Values'!$BA$1:$BB$3,2,FALSE),"0")</f>
        <v>0</v>
      </c>
      <c r="DF309" s="127" t="str">
        <f>IFERROR(VLOOKUP(Table22[[#This Row],[KS2 Eng &amp; Maths Ability Profile HAP/MAP/LAP]],'Lookup Values'!$BC$1:$BD$4,2,FALSE),"0")</f>
        <v>0</v>
      </c>
      <c r="DG309" s="127" t="str">
        <f>IFERROR(VLOOKUP(Table22[[#This Row],[Intended Post 16 Destination]],'Lookup Values'!$BG$1:$BH$12,2,FALSE),"0")</f>
        <v>0</v>
      </c>
      <c r="DH309" s="127" t="str">
        <f>IFERROR(VLOOKUP(Table22[[#This Row],[Application submitted (Y/N or number of applications)]],'Lookup Values'!$BI$1:$BJ$3,2,FALSE),"0")</f>
        <v>0</v>
      </c>
      <c r="DI309" s="127" t="str">
        <f>IFERROR(VLOOKUP(Table22[[#This Row],[Provider Name]],'Lookup Values'!$BK$1:$BL$3,2,FALSE),"0")</f>
        <v>0</v>
      </c>
      <c r="DJ309" s="112"/>
      <c r="DK309" s="127" t="str">
        <f>IFERROR(VLOOKUP(Table22[[#This Row],[Offer received (Y/N)]],'Lookup Values'!$BM$1:$BN$3,2,FALSE),"0")</f>
        <v>0</v>
      </c>
      <c r="DL309" s="127" t="str">
        <f>IFERROR(VLOOKUP(Table22[[#This Row],[Poor Behaviour / Attitude / Motivation]],'Lookup Values'!$BO$1:$BP$4,2,FALSE),"0")</f>
        <v>0</v>
      </c>
      <c r="DM309" s="127" t="str">
        <f>IFERROR(VLOOKUP(Table22[[#This Row],[Other known risk factors (1)]],'Lookup Values'!$BQ$1:$BR$10,2,FALSE),"0")</f>
        <v>0</v>
      </c>
      <c r="DN309" s="128" t="str">
        <f>IFERROR(VLOOKUP(Table22[[#This Row],[Other known risk factors (2)]],'Lookup Values'!$BQ$1:$BR$10,2,FALSE),"0")</f>
        <v>0</v>
      </c>
      <c r="DO309" s="127">
        <f>SUM(Table35[[#This Row],[Gender Score]:[Other known risk factors (2) Score]])</f>
        <v>0</v>
      </c>
      <c r="DP309" s="131" t="str">
        <f>CONCATENATE(Table22[[#This Row],[Generated RONI]],Table22[[#This Row],[School RONI]])</f>
        <v>Very Low</v>
      </c>
      <c r="DQ309" s="106"/>
      <c r="DR309" s="106"/>
      <c r="DS309" s="106"/>
      <c r="DT309" s="106"/>
      <c r="DU309" s="106"/>
      <c r="DV309" s="106"/>
      <c r="DW309" s="106"/>
      <c r="DX309" s="106"/>
      <c r="DY309" s="106"/>
      <c r="DZ309" s="106"/>
      <c r="EA309" s="106"/>
      <c r="EB309" s="106"/>
      <c r="EC309" s="106"/>
      <c r="ED309" s="106"/>
      <c r="EE309" s="106"/>
      <c r="EF309" s="106"/>
      <c r="EG309" s="106"/>
    </row>
    <row r="310" spans="1:137" ht="13" x14ac:dyDescent="0.3">
      <c r="A310" s="118"/>
      <c r="B310" s="119"/>
      <c r="C310" s="119"/>
      <c r="D310" s="119"/>
      <c r="E310" s="119"/>
      <c r="F310" s="119"/>
      <c r="G310" s="119"/>
      <c r="H310" s="120"/>
      <c r="I310" s="101"/>
      <c r="J310" s="121"/>
      <c r="K310" s="101"/>
      <c r="L310" s="101"/>
      <c r="M310" s="121"/>
      <c r="N310" s="120"/>
      <c r="O310" s="119"/>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3"/>
      <c r="AS310" s="123"/>
      <c r="AT310" s="123"/>
      <c r="AU310" s="139" t="str">
        <f>VLOOKUP(Table35[[#This Row],[Risk Rating Score]],'Lookup Values'!$BS$1:$BT$34,2)</f>
        <v>Very Low</v>
      </c>
      <c r="AV310" s="101"/>
      <c r="AW310" s="139" t="str">
        <f>IFERROR(VLOOKUP(Table35[[#This Row],[RONI Match]],'Lookup Values'!$BU$2:$BV$26,2,FALSE),"")</f>
        <v/>
      </c>
      <c r="AX310" s="124"/>
      <c r="AY310" s="101"/>
      <c r="AZ310" s="123"/>
      <c r="BA310" s="119"/>
      <c r="BB310" s="119"/>
      <c r="BC310" s="119"/>
      <c r="BD310" s="119"/>
      <c r="BE310" s="119"/>
      <c r="BF310" s="119"/>
      <c r="BG310" s="119"/>
      <c r="BH310" s="119"/>
      <c r="BI310" s="122"/>
      <c r="BJ310" s="121"/>
      <c r="BK310" s="121"/>
      <c r="BL310" s="122"/>
      <c r="BM310" s="123"/>
      <c r="BN310" s="106"/>
      <c r="BO310" s="106"/>
      <c r="BP310" s="106"/>
      <c r="BQ310" s="106"/>
      <c r="BR310" s="106"/>
      <c r="BS310" s="106"/>
      <c r="BT310" s="106"/>
      <c r="BU310" s="106"/>
      <c r="BV310" s="106"/>
      <c r="BW310" s="106"/>
      <c r="BX310" s="106"/>
      <c r="BY310" s="106"/>
      <c r="BZ310" s="106"/>
      <c r="CA310" s="106"/>
      <c r="CB310" s="106"/>
      <c r="CC310" s="127" t="str">
        <f>IFERROR(VLOOKUP(Table22[[#This Row],[Gender]],'Lookup Values'!$A$1:$B$5,2,FALSE),"0")</f>
        <v>0</v>
      </c>
      <c r="CD310" s="112"/>
      <c r="CE310" s="127" t="str">
        <f>IFERROR(VLOOKUP(Table22[[#This Row],[Year Group]],'Lookup Values'!$C$1:$D$9,2,FALSE),"0")</f>
        <v>0</v>
      </c>
      <c r="CF310" s="127" t="str">
        <f>IFERROR(VLOOKUP(Table22[[#This Row],[School]],'Lookup Values'!$E$1:$E$22,2,FALSE),"0")</f>
        <v>0</v>
      </c>
      <c r="CG310" s="127" t="str">
        <f>IFERROR(VLOOKUP(Table22[[#This Row],[Attending PRU / AP]],'Lookup Values'!$G$1:$H$3,2,FALSE),"0")</f>
        <v>0</v>
      </c>
      <c r="CH310" s="127" t="str">
        <f>IFERROR(VLOOKUP(Table22[[#This Row],[EHE]],'Lookup Values'!$I$1:$J$3,2,FALSE),"0")</f>
        <v>0</v>
      </c>
      <c r="CI310" s="127" t="str">
        <f>IFERROR(VLOOKUP(Table22[[#This Row],[CME]],'Lookup Values'!$K$1:$L$3,2,FALSE),"0")</f>
        <v>0</v>
      </c>
      <c r="CJ310" s="129" t="str">
        <f>IFERROR(VLOOKUP(Table22[[#This Row],[Ethnicity]],'Ethnicity codes'!$H$1:$J$101,3,FALSE),"")</f>
        <v/>
      </c>
      <c r="CK310" s="127" t="str">
        <f>IFERROR(VLOOKUP(Table35[[#This Row],[Ethnicity2]],'Lookup Values'!$M$1:$N$23,2,FALSE),"0")</f>
        <v>0</v>
      </c>
      <c r="CL310" s="127" t="str">
        <f>IFERROR(VLOOKUP(Table35[[#This Row],[Ethnicity2]],'Lookup Values'!$O$1:$P$3,2,FALSE),"0")</f>
        <v>0</v>
      </c>
      <c r="CM310" s="127" t="str">
        <f>IFERROR(VLOOKUP(Table22[[#This Row],[EAL]],'Lookup Values'!$Q$1:$R$3,2,FALSE),"0")</f>
        <v>0</v>
      </c>
      <c r="CN310" s="127" t="str">
        <f>IFERROR(VLOOKUP(Table22[[#This Row],[SEND]],'Lookup Values'!$S$1:$T$6,2,FALSE),"0")</f>
        <v>0</v>
      </c>
      <c r="CO310" s="127" t="str">
        <f>IFERROR(VLOOKUP(Table22[[#This Row],[Pupil Premium]],'Lookup Values'!$U$1:$V$3,2,FALSE),"0")</f>
        <v>0</v>
      </c>
      <c r="CP310" s="127" t="str">
        <f>IFERROR(VLOOKUP(Table22[[#This Row],[LAC / Care Leaver]],'Lookup Values'!$W$1:$X$3,2,FALSE),"0")</f>
        <v>0</v>
      </c>
      <c r="CQ310" s="127" t="str">
        <f>IFERROR(VLOOKUP(Table22[[#This Row],[CP / CIN]],'Lookup Values'!$Y$1:$Z$3,2,FALSE),"0")</f>
        <v>0</v>
      </c>
      <c r="CR310" s="127" t="str">
        <f>IFERROR(VLOOKUP(Table22[[#This Row],[Early Help Referral]],'Lookup Values'!$Y$1:$Z$3,2,FALSE),"0")</f>
        <v>0</v>
      </c>
      <c r="CS310" s="127" t="str">
        <f>IFERROR(VLOOKUP(Table22[[#This Row],[Social Worker]],'Lookup Values'!$Y$1:$Z$3,2,FALSE),"0")</f>
        <v>0</v>
      </c>
      <c r="CT310" s="127" t="str">
        <f>IFERROR(VLOOKUP(Table22[[#This Row],[Exclusion]],'Lookup Values'!$AE$1:$AF$5,2,FALSE),"0")</f>
        <v>0</v>
      </c>
      <c r="CU310" s="127" t="str">
        <f>IFERROR(VLOOKUP(Table22[[#This Row],[Attendance / Absence (&lt;90% PA / &lt;50% SA)]],'Lookup Values'!$AG$1:$AH$4,2,FALSE),"0")</f>
        <v>0</v>
      </c>
      <c r="CV310" s="127" t="str">
        <f>IFERROR(VLOOKUP(Table22[[#This Row],[Multiple School Moves (3+)]],'Lookup Values'!$AI$1:$AJ$3,2,FALSE),"0")</f>
        <v>0</v>
      </c>
      <c r="CW310" s="127" t="str">
        <f>IFERROR(VLOOKUP(Table22[[#This Row],[Pregnancy]],'Lookup Values'!$AK$1:$AL$3,2,FALSE),"0")</f>
        <v>0</v>
      </c>
      <c r="CX310" s="127" t="str">
        <f>IFERROR(VLOOKUP(Table22[[#This Row],[Young Parent]],'Lookup Values'!$AM$1:$AN$3,2,FALSE),"0")</f>
        <v>0</v>
      </c>
      <c r="CY310" s="127" t="str">
        <f>IFERROR(VLOOKUP(Table22[[#This Row],[Young Carer]],'Lookup Values'!$AO$1:$AP$3,2,FALSE),"0")</f>
        <v>0</v>
      </c>
      <c r="CZ310" s="127" t="str">
        <f>IFERROR(VLOOKUP(Table22[[#This Row],[CAMHS Involvement]],'Lookup Values'!$AQ$1:$AR$3,2,FALSE),"0")</f>
        <v>0</v>
      </c>
      <c r="DA310" s="127" t="str">
        <f>IFERROR(VLOOKUP(Table22[[#This Row],[Health Condition]],'Lookup Values'!$AS$1:$AT$3,2,FALSE),"0")</f>
        <v>0</v>
      </c>
      <c r="DB310" s="127" t="str">
        <f>IFERROR(VLOOKUP(Table22[[#This Row],[Substance Misuse ]],'Lookup Values'!$AU$1:$AV$3,2,FALSE),"0")</f>
        <v>0</v>
      </c>
      <c r="DC310" s="127" t="str">
        <f>IFERROR(VLOOKUP(Table22[[#This Row],[YOT supervision]],'Lookup Values'!$AW$1:$AX$3,2,FALSE),"0")</f>
        <v>0</v>
      </c>
      <c r="DD310" s="127" t="str">
        <f>IFERROR(VLOOKUP(Table22[[#This Row],[Previous YOT supervision]],'Lookup Values'!$AY$1:$AZ$3,2,FALSE),"0")</f>
        <v>0</v>
      </c>
      <c r="DE310" s="127" t="str">
        <f>IFERROR(VLOOKUP(Table22[[#This Row],[Custody]],'Lookup Values'!$BA$1:$BB$3,2,FALSE),"0")</f>
        <v>0</v>
      </c>
      <c r="DF310" s="127" t="str">
        <f>IFERROR(VLOOKUP(Table22[[#This Row],[KS2 Eng &amp; Maths Ability Profile HAP/MAP/LAP]],'Lookup Values'!$BC$1:$BD$4,2,FALSE),"0")</f>
        <v>0</v>
      </c>
      <c r="DG310" s="127" t="str">
        <f>IFERROR(VLOOKUP(Table22[[#This Row],[Intended Post 16 Destination]],'Lookup Values'!$BG$1:$BH$12,2,FALSE),"0")</f>
        <v>0</v>
      </c>
      <c r="DH310" s="127" t="str">
        <f>IFERROR(VLOOKUP(Table22[[#This Row],[Application submitted (Y/N or number of applications)]],'Lookup Values'!$BI$1:$BJ$3,2,FALSE),"0")</f>
        <v>0</v>
      </c>
      <c r="DI310" s="127" t="str">
        <f>IFERROR(VLOOKUP(Table22[[#This Row],[Provider Name]],'Lookup Values'!$BK$1:$BL$3,2,FALSE),"0")</f>
        <v>0</v>
      </c>
      <c r="DJ310" s="112"/>
      <c r="DK310" s="127" t="str">
        <f>IFERROR(VLOOKUP(Table22[[#This Row],[Offer received (Y/N)]],'Lookup Values'!$BM$1:$BN$3,2,FALSE),"0")</f>
        <v>0</v>
      </c>
      <c r="DL310" s="127" t="str">
        <f>IFERROR(VLOOKUP(Table22[[#This Row],[Poor Behaviour / Attitude / Motivation]],'Lookup Values'!$BO$1:$BP$4,2,FALSE),"0")</f>
        <v>0</v>
      </c>
      <c r="DM310" s="127" t="str">
        <f>IFERROR(VLOOKUP(Table22[[#This Row],[Other known risk factors (1)]],'Lookup Values'!$BQ$1:$BR$10,2,FALSE),"0")</f>
        <v>0</v>
      </c>
      <c r="DN310" s="128" t="str">
        <f>IFERROR(VLOOKUP(Table22[[#This Row],[Other known risk factors (2)]],'Lookup Values'!$BQ$1:$BR$10,2,FALSE),"0")</f>
        <v>0</v>
      </c>
      <c r="DO310" s="127">
        <f>SUM(Table35[[#This Row],[Gender Score]:[Other known risk factors (2) Score]])</f>
        <v>0</v>
      </c>
      <c r="DP310" s="131" t="str">
        <f>CONCATENATE(Table22[[#This Row],[Generated RONI]],Table22[[#This Row],[School RONI]])</f>
        <v>Very Low</v>
      </c>
      <c r="DQ310" s="106"/>
      <c r="DR310" s="106"/>
      <c r="DS310" s="106"/>
      <c r="DT310" s="106"/>
      <c r="DU310" s="106"/>
      <c r="DV310" s="106"/>
      <c r="DW310" s="106"/>
      <c r="DX310" s="106"/>
      <c r="DY310" s="106"/>
      <c r="DZ310" s="106"/>
      <c r="EA310" s="106"/>
      <c r="EB310" s="106"/>
      <c r="EC310" s="106"/>
      <c r="ED310" s="106"/>
      <c r="EE310" s="106"/>
      <c r="EF310" s="106"/>
      <c r="EG310" s="106"/>
    </row>
    <row r="311" spans="1:137" ht="13" x14ac:dyDescent="0.3">
      <c r="A311" s="118"/>
      <c r="B311" s="126"/>
      <c r="C311" s="119"/>
      <c r="D311" s="119"/>
      <c r="E311" s="119"/>
      <c r="F311" s="119"/>
      <c r="G311" s="119"/>
      <c r="H311" s="120"/>
      <c r="I311" s="101"/>
      <c r="J311" s="121"/>
      <c r="K311" s="101"/>
      <c r="L311" s="101"/>
      <c r="M311" s="121"/>
      <c r="N311" s="120"/>
      <c r="O311" s="121"/>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122"/>
      <c r="AP311" s="122"/>
      <c r="AQ311" s="122"/>
      <c r="AR311" s="123"/>
      <c r="AS311" s="123"/>
      <c r="AT311" s="123"/>
      <c r="AU311" s="139" t="str">
        <f>VLOOKUP(Table35[[#This Row],[Risk Rating Score]],'Lookup Values'!$BS$1:$BT$34,2)</f>
        <v>Very Low</v>
      </c>
      <c r="AV311" s="101"/>
      <c r="AW311" s="139" t="str">
        <f>IFERROR(VLOOKUP(Table35[[#This Row],[RONI Match]],'Lookup Values'!$BU$2:$BV$26,2,FALSE),"")</f>
        <v/>
      </c>
      <c r="AX311" s="124"/>
      <c r="AY311" s="101"/>
      <c r="AZ311" s="123"/>
      <c r="BA311" s="119"/>
      <c r="BB311" s="119"/>
      <c r="BC311" s="119"/>
      <c r="BD311" s="119"/>
      <c r="BE311" s="119"/>
      <c r="BF311" s="119"/>
      <c r="BG311" s="119"/>
      <c r="BH311" s="119"/>
      <c r="BI311" s="122"/>
      <c r="BJ311" s="121"/>
      <c r="BK311" s="121"/>
      <c r="BL311" s="122"/>
      <c r="BM311" s="123"/>
      <c r="BN311" s="106"/>
      <c r="BO311" s="106"/>
      <c r="BP311" s="106"/>
      <c r="BQ311" s="106"/>
      <c r="BR311" s="106"/>
      <c r="BS311" s="106"/>
      <c r="BT311" s="106"/>
      <c r="BU311" s="106"/>
      <c r="BV311" s="106"/>
      <c r="BW311" s="106"/>
      <c r="BX311" s="106"/>
      <c r="BY311" s="106"/>
      <c r="BZ311" s="106"/>
      <c r="CA311" s="106"/>
      <c r="CB311" s="106"/>
      <c r="CC311" s="127" t="str">
        <f>IFERROR(VLOOKUP(Table22[[#This Row],[Gender]],'Lookup Values'!$A$1:$B$5,2,FALSE),"0")</f>
        <v>0</v>
      </c>
      <c r="CD311" s="112"/>
      <c r="CE311" s="127" t="str">
        <f>IFERROR(VLOOKUP(Table22[[#This Row],[Year Group]],'Lookup Values'!$C$1:$D$9,2,FALSE),"0")</f>
        <v>0</v>
      </c>
      <c r="CF311" s="127" t="str">
        <f>IFERROR(VLOOKUP(Table22[[#This Row],[School]],'Lookup Values'!$E$1:$E$22,2,FALSE),"0")</f>
        <v>0</v>
      </c>
      <c r="CG311" s="127" t="str">
        <f>IFERROR(VLOOKUP(Table22[[#This Row],[Attending PRU / AP]],'Lookup Values'!$G$1:$H$3,2,FALSE),"0")</f>
        <v>0</v>
      </c>
      <c r="CH311" s="127" t="str">
        <f>IFERROR(VLOOKUP(Table22[[#This Row],[EHE]],'Lookup Values'!$I$1:$J$3,2,FALSE),"0")</f>
        <v>0</v>
      </c>
      <c r="CI311" s="127" t="str">
        <f>IFERROR(VLOOKUP(Table22[[#This Row],[CME]],'Lookup Values'!$K$1:$L$3,2,FALSE),"0")</f>
        <v>0</v>
      </c>
      <c r="CJ311" s="129" t="str">
        <f>IFERROR(VLOOKUP(Table22[[#This Row],[Ethnicity]],'Ethnicity codes'!$H$1:$J$101,3,FALSE),"")</f>
        <v/>
      </c>
      <c r="CK311" s="127" t="str">
        <f>IFERROR(VLOOKUP(Table35[[#This Row],[Ethnicity2]],'Lookup Values'!$M$1:$N$23,2,FALSE),"0")</f>
        <v>0</v>
      </c>
      <c r="CL311" s="127" t="str">
        <f>IFERROR(VLOOKUP(Table35[[#This Row],[Ethnicity2]],'Lookup Values'!$O$1:$P$3,2,FALSE),"0")</f>
        <v>0</v>
      </c>
      <c r="CM311" s="127" t="str">
        <f>IFERROR(VLOOKUP(Table22[[#This Row],[EAL]],'Lookup Values'!$Q$1:$R$3,2,FALSE),"0")</f>
        <v>0</v>
      </c>
      <c r="CN311" s="127" t="str">
        <f>IFERROR(VLOOKUP(Table22[[#This Row],[SEND]],'Lookup Values'!$S$1:$T$6,2,FALSE),"0")</f>
        <v>0</v>
      </c>
      <c r="CO311" s="127" t="str">
        <f>IFERROR(VLOOKUP(Table22[[#This Row],[Pupil Premium]],'Lookup Values'!$U$1:$V$3,2,FALSE),"0")</f>
        <v>0</v>
      </c>
      <c r="CP311" s="127" t="str">
        <f>IFERROR(VLOOKUP(Table22[[#This Row],[LAC / Care Leaver]],'Lookup Values'!$W$1:$X$3,2,FALSE),"0")</f>
        <v>0</v>
      </c>
      <c r="CQ311" s="127" t="str">
        <f>IFERROR(VLOOKUP(Table22[[#This Row],[CP / CIN]],'Lookup Values'!$Y$1:$Z$3,2,FALSE),"0")</f>
        <v>0</v>
      </c>
      <c r="CR311" s="127" t="str">
        <f>IFERROR(VLOOKUP(Table22[[#This Row],[Early Help Referral]],'Lookup Values'!$Y$1:$Z$3,2,FALSE),"0")</f>
        <v>0</v>
      </c>
      <c r="CS311" s="127" t="str">
        <f>IFERROR(VLOOKUP(Table22[[#This Row],[Social Worker]],'Lookup Values'!$Y$1:$Z$3,2,FALSE),"0")</f>
        <v>0</v>
      </c>
      <c r="CT311" s="127" t="str">
        <f>IFERROR(VLOOKUP(Table22[[#This Row],[Exclusion]],'Lookup Values'!$AE$1:$AF$5,2,FALSE),"0")</f>
        <v>0</v>
      </c>
      <c r="CU311" s="127" t="str">
        <f>IFERROR(VLOOKUP(Table22[[#This Row],[Attendance / Absence (&lt;90% PA / &lt;50% SA)]],'Lookup Values'!$AG$1:$AH$4,2,FALSE),"0")</f>
        <v>0</v>
      </c>
      <c r="CV311" s="127" t="str">
        <f>IFERROR(VLOOKUP(Table22[[#This Row],[Multiple School Moves (3+)]],'Lookup Values'!$AI$1:$AJ$3,2,FALSE),"0")</f>
        <v>0</v>
      </c>
      <c r="CW311" s="127" t="str">
        <f>IFERROR(VLOOKUP(Table22[[#This Row],[Pregnancy]],'Lookup Values'!$AK$1:$AL$3,2,FALSE),"0")</f>
        <v>0</v>
      </c>
      <c r="CX311" s="127" t="str">
        <f>IFERROR(VLOOKUP(Table22[[#This Row],[Young Parent]],'Lookup Values'!$AM$1:$AN$3,2,FALSE),"0")</f>
        <v>0</v>
      </c>
      <c r="CY311" s="127" t="str">
        <f>IFERROR(VLOOKUP(Table22[[#This Row],[Young Carer]],'Lookup Values'!$AO$1:$AP$3,2,FALSE),"0")</f>
        <v>0</v>
      </c>
      <c r="CZ311" s="127" t="str">
        <f>IFERROR(VLOOKUP(Table22[[#This Row],[CAMHS Involvement]],'Lookup Values'!$AQ$1:$AR$3,2,FALSE),"0")</f>
        <v>0</v>
      </c>
      <c r="DA311" s="127" t="str">
        <f>IFERROR(VLOOKUP(Table22[[#This Row],[Health Condition]],'Lookup Values'!$AS$1:$AT$3,2,FALSE),"0")</f>
        <v>0</v>
      </c>
      <c r="DB311" s="127" t="str">
        <f>IFERROR(VLOOKUP(Table22[[#This Row],[Substance Misuse ]],'Lookup Values'!$AU$1:$AV$3,2,FALSE),"0")</f>
        <v>0</v>
      </c>
      <c r="DC311" s="127" t="str">
        <f>IFERROR(VLOOKUP(Table22[[#This Row],[YOT supervision]],'Lookup Values'!$AW$1:$AX$3,2,FALSE),"0")</f>
        <v>0</v>
      </c>
      <c r="DD311" s="127" t="str">
        <f>IFERROR(VLOOKUP(Table22[[#This Row],[Previous YOT supervision]],'Lookup Values'!$AY$1:$AZ$3,2,FALSE),"0")</f>
        <v>0</v>
      </c>
      <c r="DE311" s="127" t="str">
        <f>IFERROR(VLOOKUP(Table22[[#This Row],[Custody]],'Lookup Values'!$BA$1:$BB$3,2,FALSE),"0")</f>
        <v>0</v>
      </c>
      <c r="DF311" s="127" t="str">
        <f>IFERROR(VLOOKUP(Table22[[#This Row],[KS2 Eng &amp; Maths Ability Profile HAP/MAP/LAP]],'Lookup Values'!$BC$1:$BD$4,2,FALSE),"0")</f>
        <v>0</v>
      </c>
      <c r="DG311" s="127" t="str">
        <f>IFERROR(VLOOKUP(Table22[[#This Row],[Intended Post 16 Destination]],'Lookup Values'!$BG$1:$BH$12,2,FALSE),"0")</f>
        <v>0</v>
      </c>
      <c r="DH311" s="127" t="str">
        <f>IFERROR(VLOOKUP(Table22[[#This Row],[Application submitted (Y/N or number of applications)]],'Lookup Values'!$BI$1:$BJ$3,2,FALSE),"0")</f>
        <v>0</v>
      </c>
      <c r="DI311" s="127" t="str">
        <f>IFERROR(VLOOKUP(Table22[[#This Row],[Provider Name]],'Lookup Values'!$BK$1:$BL$3,2,FALSE),"0")</f>
        <v>0</v>
      </c>
      <c r="DJ311" s="112"/>
      <c r="DK311" s="127" t="str">
        <f>IFERROR(VLOOKUP(Table22[[#This Row],[Offer received (Y/N)]],'Lookup Values'!$BM$1:$BN$3,2,FALSE),"0")</f>
        <v>0</v>
      </c>
      <c r="DL311" s="127" t="str">
        <f>IFERROR(VLOOKUP(Table22[[#This Row],[Poor Behaviour / Attitude / Motivation]],'Lookup Values'!$BO$1:$BP$4,2,FALSE),"0")</f>
        <v>0</v>
      </c>
      <c r="DM311" s="127" t="str">
        <f>IFERROR(VLOOKUP(Table22[[#This Row],[Other known risk factors (1)]],'Lookup Values'!$BQ$1:$BR$10,2,FALSE),"0")</f>
        <v>0</v>
      </c>
      <c r="DN311" s="128" t="str">
        <f>IFERROR(VLOOKUP(Table22[[#This Row],[Other known risk factors (2)]],'Lookup Values'!$BQ$1:$BR$10,2,FALSE),"0")</f>
        <v>0</v>
      </c>
      <c r="DO311" s="127">
        <f>SUM(Table35[[#This Row],[Gender Score]:[Other known risk factors (2) Score]])</f>
        <v>0</v>
      </c>
      <c r="DP311" s="131" t="str">
        <f>CONCATENATE(Table22[[#This Row],[Generated RONI]],Table22[[#This Row],[School RONI]])</f>
        <v>Very Low</v>
      </c>
      <c r="DQ311" s="106"/>
      <c r="DR311" s="106"/>
      <c r="DS311" s="106"/>
      <c r="DT311" s="106"/>
      <c r="DU311" s="106"/>
      <c r="DV311" s="106"/>
      <c r="DW311" s="106"/>
      <c r="DX311" s="106"/>
      <c r="DY311" s="106"/>
      <c r="DZ311" s="106"/>
      <c r="EA311" s="106"/>
      <c r="EB311" s="106"/>
      <c r="EC311" s="106"/>
      <c r="ED311" s="106"/>
      <c r="EE311" s="106"/>
      <c r="EF311" s="106"/>
      <c r="EG311" s="106"/>
    </row>
    <row r="312" spans="1:137" ht="13" x14ac:dyDescent="0.3">
      <c r="A312" s="118"/>
      <c r="B312" s="119"/>
      <c r="C312" s="119"/>
      <c r="D312" s="119"/>
      <c r="E312" s="119"/>
      <c r="F312" s="119"/>
      <c r="G312" s="119"/>
      <c r="H312" s="120"/>
      <c r="I312" s="101"/>
      <c r="J312" s="121"/>
      <c r="K312" s="101"/>
      <c r="L312" s="101"/>
      <c r="M312" s="121"/>
      <c r="N312" s="120"/>
      <c r="O312" s="125"/>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c r="AO312" s="122"/>
      <c r="AP312" s="122"/>
      <c r="AQ312" s="122"/>
      <c r="AR312" s="123"/>
      <c r="AS312" s="123"/>
      <c r="AT312" s="123"/>
      <c r="AU312" s="139" t="str">
        <f>VLOOKUP(Table35[[#This Row],[Risk Rating Score]],'Lookup Values'!$BS$1:$BT$34,2)</f>
        <v>Very Low</v>
      </c>
      <c r="AV312" s="101"/>
      <c r="AW312" s="139" t="str">
        <f>IFERROR(VLOOKUP(Table35[[#This Row],[RONI Match]],'Lookup Values'!$BU$2:$BV$26,2,FALSE),"")</f>
        <v/>
      </c>
      <c r="AX312" s="124"/>
      <c r="AY312" s="101"/>
      <c r="AZ312" s="123"/>
      <c r="BA312" s="119"/>
      <c r="BB312" s="119"/>
      <c r="BC312" s="119"/>
      <c r="BD312" s="119"/>
      <c r="BE312" s="119"/>
      <c r="BF312" s="119"/>
      <c r="BG312" s="119"/>
      <c r="BH312" s="119"/>
      <c r="BI312" s="122"/>
      <c r="BJ312" s="121"/>
      <c r="BK312" s="121"/>
      <c r="BL312" s="122"/>
      <c r="BM312" s="123"/>
      <c r="BN312" s="106"/>
      <c r="BO312" s="106"/>
      <c r="BP312" s="106"/>
      <c r="BQ312" s="106"/>
      <c r="BR312" s="106"/>
      <c r="BS312" s="106"/>
      <c r="BT312" s="106"/>
      <c r="BU312" s="106"/>
      <c r="BV312" s="106"/>
      <c r="BW312" s="106"/>
      <c r="BX312" s="106"/>
      <c r="BY312" s="106"/>
      <c r="BZ312" s="106"/>
      <c r="CA312" s="106"/>
      <c r="CB312" s="106"/>
      <c r="CC312" s="127" t="str">
        <f>IFERROR(VLOOKUP(Table22[[#This Row],[Gender]],'Lookup Values'!$A$1:$B$5,2,FALSE),"0")</f>
        <v>0</v>
      </c>
      <c r="CD312" s="112"/>
      <c r="CE312" s="127" t="str">
        <f>IFERROR(VLOOKUP(Table22[[#This Row],[Year Group]],'Lookup Values'!$C$1:$D$9,2,FALSE),"0")</f>
        <v>0</v>
      </c>
      <c r="CF312" s="127" t="str">
        <f>IFERROR(VLOOKUP(Table22[[#This Row],[School]],'Lookup Values'!$E$1:$E$22,2,FALSE),"0")</f>
        <v>0</v>
      </c>
      <c r="CG312" s="127" t="str">
        <f>IFERROR(VLOOKUP(Table22[[#This Row],[Attending PRU / AP]],'Lookup Values'!$G$1:$H$3,2,FALSE),"0")</f>
        <v>0</v>
      </c>
      <c r="CH312" s="127" t="str">
        <f>IFERROR(VLOOKUP(Table22[[#This Row],[EHE]],'Lookup Values'!$I$1:$J$3,2,FALSE),"0")</f>
        <v>0</v>
      </c>
      <c r="CI312" s="127" t="str">
        <f>IFERROR(VLOOKUP(Table22[[#This Row],[CME]],'Lookup Values'!$K$1:$L$3,2,FALSE),"0")</f>
        <v>0</v>
      </c>
      <c r="CJ312" s="129" t="str">
        <f>IFERROR(VLOOKUP(Table22[[#This Row],[Ethnicity]],'Ethnicity codes'!$H$1:$J$101,3,FALSE),"")</f>
        <v/>
      </c>
      <c r="CK312" s="127" t="str">
        <f>IFERROR(VLOOKUP(Table35[[#This Row],[Ethnicity2]],'Lookup Values'!$M$1:$N$23,2,FALSE),"0")</f>
        <v>0</v>
      </c>
      <c r="CL312" s="127" t="str">
        <f>IFERROR(VLOOKUP(Table35[[#This Row],[Ethnicity2]],'Lookup Values'!$O$1:$P$3,2,FALSE),"0")</f>
        <v>0</v>
      </c>
      <c r="CM312" s="127" t="str">
        <f>IFERROR(VLOOKUP(Table22[[#This Row],[EAL]],'Lookup Values'!$Q$1:$R$3,2,FALSE),"0")</f>
        <v>0</v>
      </c>
      <c r="CN312" s="127" t="str">
        <f>IFERROR(VLOOKUP(Table22[[#This Row],[SEND]],'Lookup Values'!$S$1:$T$6,2,FALSE),"0")</f>
        <v>0</v>
      </c>
      <c r="CO312" s="127" t="str">
        <f>IFERROR(VLOOKUP(Table22[[#This Row],[Pupil Premium]],'Lookup Values'!$U$1:$V$3,2,FALSE),"0")</f>
        <v>0</v>
      </c>
      <c r="CP312" s="127" t="str">
        <f>IFERROR(VLOOKUP(Table22[[#This Row],[LAC / Care Leaver]],'Lookup Values'!$W$1:$X$3,2,FALSE),"0")</f>
        <v>0</v>
      </c>
      <c r="CQ312" s="127" t="str">
        <f>IFERROR(VLOOKUP(Table22[[#This Row],[CP / CIN]],'Lookup Values'!$Y$1:$Z$3,2,FALSE),"0")</f>
        <v>0</v>
      </c>
      <c r="CR312" s="127" t="str">
        <f>IFERROR(VLOOKUP(Table22[[#This Row],[Early Help Referral]],'Lookup Values'!$Y$1:$Z$3,2,FALSE),"0")</f>
        <v>0</v>
      </c>
      <c r="CS312" s="127" t="str">
        <f>IFERROR(VLOOKUP(Table22[[#This Row],[Social Worker]],'Lookup Values'!$Y$1:$Z$3,2,FALSE),"0")</f>
        <v>0</v>
      </c>
      <c r="CT312" s="127" t="str">
        <f>IFERROR(VLOOKUP(Table22[[#This Row],[Exclusion]],'Lookup Values'!$AE$1:$AF$5,2,FALSE),"0")</f>
        <v>0</v>
      </c>
      <c r="CU312" s="127" t="str">
        <f>IFERROR(VLOOKUP(Table22[[#This Row],[Attendance / Absence (&lt;90% PA / &lt;50% SA)]],'Lookup Values'!$AG$1:$AH$4,2,FALSE),"0")</f>
        <v>0</v>
      </c>
      <c r="CV312" s="127" t="str">
        <f>IFERROR(VLOOKUP(Table22[[#This Row],[Multiple School Moves (3+)]],'Lookup Values'!$AI$1:$AJ$3,2,FALSE),"0")</f>
        <v>0</v>
      </c>
      <c r="CW312" s="127" t="str">
        <f>IFERROR(VLOOKUP(Table22[[#This Row],[Pregnancy]],'Lookup Values'!$AK$1:$AL$3,2,FALSE),"0")</f>
        <v>0</v>
      </c>
      <c r="CX312" s="127" t="str">
        <f>IFERROR(VLOOKUP(Table22[[#This Row],[Young Parent]],'Lookup Values'!$AM$1:$AN$3,2,FALSE),"0")</f>
        <v>0</v>
      </c>
      <c r="CY312" s="127" t="str">
        <f>IFERROR(VLOOKUP(Table22[[#This Row],[Young Carer]],'Lookup Values'!$AO$1:$AP$3,2,FALSE),"0")</f>
        <v>0</v>
      </c>
      <c r="CZ312" s="127" t="str">
        <f>IFERROR(VLOOKUP(Table22[[#This Row],[CAMHS Involvement]],'Lookup Values'!$AQ$1:$AR$3,2,FALSE),"0")</f>
        <v>0</v>
      </c>
      <c r="DA312" s="127" t="str">
        <f>IFERROR(VLOOKUP(Table22[[#This Row],[Health Condition]],'Lookup Values'!$AS$1:$AT$3,2,FALSE),"0")</f>
        <v>0</v>
      </c>
      <c r="DB312" s="127" t="str">
        <f>IFERROR(VLOOKUP(Table22[[#This Row],[Substance Misuse ]],'Lookup Values'!$AU$1:$AV$3,2,FALSE),"0")</f>
        <v>0</v>
      </c>
      <c r="DC312" s="127" t="str">
        <f>IFERROR(VLOOKUP(Table22[[#This Row],[YOT supervision]],'Lookup Values'!$AW$1:$AX$3,2,FALSE),"0")</f>
        <v>0</v>
      </c>
      <c r="DD312" s="127" t="str">
        <f>IFERROR(VLOOKUP(Table22[[#This Row],[Previous YOT supervision]],'Lookup Values'!$AY$1:$AZ$3,2,FALSE),"0")</f>
        <v>0</v>
      </c>
      <c r="DE312" s="127" t="str">
        <f>IFERROR(VLOOKUP(Table22[[#This Row],[Custody]],'Lookup Values'!$BA$1:$BB$3,2,FALSE),"0")</f>
        <v>0</v>
      </c>
      <c r="DF312" s="127" t="str">
        <f>IFERROR(VLOOKUP(Table22[[#This Row],[KS2 Eng &amp; Maths Ability Profile HAP/MAP/LAP]],'Lookup Values'!$BC$1:$BD$4,2,FALSE),"0")</f>
        <v>0</v>
      </c>
      <c r="DG312" s="127" t="str">
        <f>IFERROR(VLOOKUP(Table22[[#This Row],[Intended Post 16 Destination]],'Lookup Values'!$BG$1:$BH$12,2,FALSE),"0")</f>
        <v>0</v>
      </c>
      <c r="DH312" s="127" t="str">
        <f>IFERROR(VLOOKUP(Table22[[#This Row],[Application submitted (Y/N or number of applications)]],'Lookup Values'!$BI$1:$BJ$3,2,FALSE),"0")</f>
        <v>0</v>
      </c>
      <c r="DI312" s="127" t="str">
        <f>IFERROR(VLOOKUP(Table22[[#This Row],[Provider Name]],'Lookup Values'!$BK$1:$BL$3,2,FALSE),"0")</f>
        <v>0</v>
      </c>
      <c r="DJ312" s="112"/>
      <c r="DK312" s="127" t="str">
        <f>IFERROR(VLOOKUP(Table22[[#This Row],[Offer received (Y/N)]],'Lookup Values'!$BM$1:$BN$3,2,FALSE),"0")</f>
        <v>0</v>
      </c>
      <c r="DL312" s="127" t="str">
        <f>IFERROR(VLOOKUP(Table22[[#This Row],[Poor Behaviour / Attitude / Motivation]],'Lookup Values'!$BO$1:$BP$4,2,FALSE),"0")</f>
        <v>0</v>
      </c>
      <c r="DM312" s="127" t="str">
        <f>IFERROR(VLOOKUP(Table22[[#This Row],[Other known risk factors (1)]],'Lookup Values'!$BQ$1:$BR$10,2,FALSE),"0")</f>
        <v>0</v>
      </c>
      <c r="DN312" s="128" t="str">
        <f>IFERROR(VLOOKUP(Table22[[#This Row],[Other known risk factors (2)]],'Lookup Values'!$BQ$1:$BR$10,2,FALSE),"0")</f>
        <v>0</v>
      </c>
      <c r="DO312" s="127">
        <f>SUM(Table35[[#This Row],[Gender Score]:[Other known risk factors (2) Score]])</f>
        <v>0</v>
      </c>
      <c r="DP312" s="131" t="str">
        <f>CONCATENATE(Table22[[#This Row],[Generated RONI]],Table22[[#This Row],[School RONI]])</f>
        <v>Very Low</v>
      </c>
      <c r="DQ312" s="106"/>
      <c r="DR312" s="106"/>
      <c r="DS312" s="106"/>
      <c r="DT312" s="106"/>
      <c r="DU312" s="106"/>
      <c r="DV312" s="106"/>
      <c r="DW312" s="106"/>
      <c r="DX312" s="106"/>
      <c r="DY312" s="106"/>
      <c r="DZ312" s="106"/>
      <c r="EA312" s="106"/>
      <c r="EB312" s="106"/>
      <c r="EC312" s="106"/>
      <c r="ED312" s="106"/>
      <c r="EE312" s="106"/>
      <c r="EF312" s="106"/>
      <c r="EG312" s="106"/>
    </row>
    <row r="313" spans="1:137" ht="13" x14ac:dyDescent="0.3">
      <c r="A313" s="118"/>
      <c r="B313" s="126"/>
      <c r="C313" s="119"/>
      <c r="D313" s="119"/>
      <c r="E313" s="119"/>
      <c r="F313" s="119"/>
      <c r="G313" s="119"/>
      <c r="H313" s="120"/>
      <c r="I313" s="101"/>
      <c r="J313" s="121"/>
      <c r="K313" s="101"/>
      <c r="L313" s="101"/>
      <c r="M313" s="121"/>
      <c r="N313" s="120"/>
      <c r="O313" s="121"/>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c r="AO313" s="122"/>
      <c r="AP313" s="122"/>
      <c r="AQ313" s="122"/>
      <c r="AR313" s="123"/>
      <c r="AS313" s="123"/>
      <c r="AT313" s="123"/>
      <c r="AU313" s="139" t="str">
        <f>VLOOKUP(Table35[[#This Row],[Risk Rating Score]],'Lookup Values'!$BS$1:$BT$34,2)</f>
        <v>Very Low</v>
      </c>
      <c r="AV313" s="101"/>
      <c r="AW313" s="139" t="str">
        <f>IFERROR(VLOOKUP(Table35[[#This Row],[RONI Match]],'Lookup Values'!$BU$2:$BV$26,2,FALSE),"")</f>
        <v/>
      </c>
      <c r="AX313" s="124"/>
      <c r="AY313" s="101"/>
      <c r="AZ313" s="123"/>
      <c r="BA313" s="119"/>
      <c r="BB313" s="119"/>
      <c r="BC313" s="119"/>
      <c r="BD313" s="119"/>
      <c r="BE313" s="119"/>
      <c r="BF313" s="119"/>
      <c r="BG313" s="119"/>
      <c r="BH313" s="119"/>
      <c r="BI313" s="122"/>
      <c r="BJ313" s="121"/>
      <c r="BK313" s="121"/>
      <c r="BL313" s="122"/>
      <c r="BM313" s="123"/>
      <c r="BN313" s="106"/>
      <c r="BO313" s="106"/>
      <c r="BP313" s="106"/>
      <c r="BQ313" s="106"/>
      <c r="BR313" s="106"/>
      <c r="BS313" s="106"/>
      <c r="BT313" s="106"/>
      <c r="BU313" s="106"/>
      <c r="BV313" s="106"/>
      <c r="BW313" s="106"/>
      <c r="BX313" s="106"/>
      <c r="BY313" s="106"/>
      <c r="BZ313" s="106"/>
      <c r="CA313" s="106"/>
      <c r="CB313" s="106"/>
      <c r="CC313" s="127" t="str">
        <f>IFERROR(VLOOKUP(Table22[[#This Row],[Gender]],'Lookup Values'!$A$1:$B$5,2,FALSE),"0")</f>
        <v>0</v>
      </c>
      <c r="CD313" s="112"/>
      <c r="CE313" s="127" t="str">
        <f>IFERROR(VLOOKUP(Table22[[#This Row],[Year Group]],'Lookup Values'!$C$1:$D$9,2,FALSE),"0")</f>
        <v>0</v>
      </c>
      <c r="CF313" s="127" t="str">
        <f>IFERROR(VLOOKUP(Table22[[#This Row],[School]],'Lookup Values'!$E$1:$E$22,2,FALSE),"0")</f>
        <v>0</v>
      </c>
      <c r="CG313" s="127" t="str">
        <f>IFERROR(VLOOKUP(Table22[[#This Row],[Attending PRU / AP]],'Lookup Values'!$G$1:$H$3,2,FALSE),"0")</f>
        <v>0</v>
      </c>
      <c r="CH313" s="127" t="str">
        <f>IFERROR(VLOOKUP(Table22[[#This Row],[EHE]],'Lookup Values'!$I$1:$J$3,2,FALSE),"0")</f>
        <v>0</v>
      </c>
      <c r="CI313" s="127" t="str">
        <f>IFERROR(VLOOKUP(Table22[[#This Row],[CME]],'Lookup Values'!$K$1:$L$3,2,FALSE),"0")</f>
        <v>0</v>
      </c>
      <c r="CJ313" s="129" t="str">
        <f>IFERROR(VLOOKUP(Table22[[#This Row],[Ethnicity]],'Ethnicity codes'!$H$1:$J$101,3,FALSE),"")</f>
        <v/>
      </c>
      <c r="CK313" s="127" t="str">
        <f>IFERROR(VLOOKUP(Table35[[#This Row],[Ethnicity2]],'Lookup Values'!$M$1:$N$23,2,FALSE),"0")</f>
        <v>0</v>
      </c>
      <c r="CL313" s="127" t="str">
        <f>IFERROR(VLOOKUP(Table35[[#This Row],[Ethnicity2]],'Lookup Values'!$O$1:$P$3,2,FALSE),"0")</f>
        <v>0</v>
      </c>
      <c r="CM313" s="127" t="str">
        <f>IFERROR(VLOOKUP(Table22[[#This Row],[EAL]],'Lookup Values'!$Q$1:$R$3,2,FALSE),"0")</f>
        <v>0</v>
      </c>
      <c r="CN313" s="127" t="str">
        <f>IFERROR(VLOOKUP(Table22[[#This Row],[SEND]],'Lookup Values'!$S$1:$T$6,2,FALSE),"0")</f>
        <v>0</v>
      </c>
      <c r="CO313" s="127" t="str">
        <f>IFERROR(VLOOKUP(Table22[[#This Row],[Pupil Premium]],'Lookup Values'!$U$1:$V$3,2,FALSE),"0")</f>
        <v>0</v>
      </c>
      <c r="CP313" s="127" t="str">
        <f>IFERROR(VLOOKUP(Table22[[#This Row],[LAC / Care Leaver]],'Lookup Values'!$W$1:$X$3,2,FALSE),"0")</f>
        <v>0</v>
      </c>
      <c r="CQ313" s="127" t="str">
        <f>IFERROR(VLOOKUP(Table22[[#This Row],[CP / CIN]],'Lookup Values'!$Y$1:$Z$3,2,FALSE),"0")</f>
        <v>0</v>
      </c>
      <c r="CR313" s="127" t="str">
        <f>IFERROR(VLOOKUP(Table22[[#This Row],[Early Help Referral]],'Lookup Values'!$Y$1:$Z$3,2,FALSE),"0")</f>
        <v>0</v>
      </c>
      <c r="CS313" s="127" t="str">
        <f>IFERROR(VLOOKUP(Table22[[#This Row],[Social Worker]],'Lookup Values'!$Y$1:$Z$3,2,FALSE),"0")</f>
        <v>0</v>
      </c>
      <c r="CT313" s="127" t="str">
        <f>IFERROR(VLOOKUP(Table22[[#This Row],[Exclusion]],'Lookup Values'!$AE$1:$AF$5,2,FALSE),"0")</f>
        <v>0</v>
      </c>
      <c r="CU313" s="127" t="str">
        <f>IFERROR(VLOOKUP(Table22[[#This Row],[Attendance / Absence (&lt;90% PA / &lt;50% SA)]],'Lookup Values'!$AG$1:$AH$4,2,FALSE),"0")</f>
        <v>0</v>
      </c>
      <c r="CV313" s="127" t="str">
        <f>IFERROR(VLOOKUP(Table22[[#This Row],[Multiple School Moves (3+)]],'Lookup Values'!$AI$1:$AJ$3,2,FALSE),"0")</f>
        <v>0</v>
      </c>
      <c r="CW313" s="127" t="str">
        <f>IFERROR(VLOOKUP(Table22[[#This Row],[Pregnancy]],'Lookup Values'!$AK$1:$AL$3,2,FALSE),"0")</f>
        <v>0</v>
      </c>
      <c r="CX313" s="127" t="str">
        <f>IFERROR(VLOOKUP(Table22[[#This Row],[Young Parent]],'Lookup Values'!$AM$1:$AN$3,2,FALSE),"0")</f>
        <v>0</v>
      </c>
      <c r="CY313" s="127" t="str">
        <f>IFERROR(VLOOKUP(Table22[[#This Row],[Young Carer]],'Lookup Values'!$AO$1:$AP$3,2,FALSE),"0")</f>
        <v>0</v>
      </c>
      <c r="CZ313" s="127" t="str">
        <f>IFERROR(VLOOKUP(Table22[[#This Row],[CAMHS Involvement]],'Lookup Values'!$AQ$1:$AR$3,2,FALSE),"0")</f>
        <v>0</v>
      </c>
      <c r="DA313" s="127" t="str">
        <f>IFERROR(VLOOKUP(Table22[[#This Row],[Health Condition]],'Lookup Values'!$AS$1:$AT$3,2,FALSE),"0")</f>
        <v>0</v>
      </c>
      <c r="DB313" s="127" t="str">
        <f>IFERROR(VLOOKUP(Table22[[#This Row],[Substance Misuse ]],'Lookup Values'!$AU$1:$AV$3,2,FALSE),"0")</f>
        <v>0</v>
      </c>
      <c r="DC313" s="127" t="str">
        <f>IFERROR(VLOOKUP(Table22[[#This Row],[YOT supervision]],'Lookup Values'!$AW$1:$AX$3,2,FALSE),"0")</f>
        <v>0</v>
      </c>
      <c r="DD313" s="127" t="str">
        <f>IFERROR(VLOOKUP(Table22[[#This Row],[Previous YOT supervision]],'Lookup Values'!$AY$1:$AZ$3,2,FALSE),"0")</f>
        <v>0</v>
      </c>
      <c r="DE313" s="127" t="str">
        <f>IFERROR(VLOOKUP(Table22[[#This Row],[Custody]],'Lookup Values'!$BA$1:$BB$3,2,FALSE),"0")</f>
        <v>0</v>
      </c>
      <c r="DF313" s="127" t="str">
        <f>IFERROR(VLOOKUP(Table22[[#This Row],[KS2 Eng &amp; Maths Ability Profile HAP/MAP/LAP]],'Lookup Values'!$BC$1:$BD$4,2,FALSE),"0")</f>
        <v>0</v>
      </c>
      <c r="DG313" s="127" t="str">
        <f>IFERROR(VLOOKUP(Table22[[#This Row],[Intended Post 16 Destination]],'Lookup Values'!$BG$1:$BH$12,2,FALSE),"0")</f>
        <v>0</v>
      </c>
      <c r="DH313" s="127" t="str">
        <f>IFERROR(VLOOKUP(Table22[[#This Row],[Application submitted (Y/N or number of applications)]],'Lookup Values'!$BI$1:$BJ$3,2,FALSE),"0")</f>
        <v>0</v>
      </c>
      <c r="DI313" s="127" t="str">
        <f>IFERROR(VLOOKUP(Table22[[#This Row],[Provider Name]],'Lookup Values'!$BK$1:$BL$3,2,FALSE),"0")</f>
        <v>0</v>
      </c>
      <c r="DJ313" s="112"/>
      <c r="DK313" s="127" t="str">
        <f>IFERROR(VLOOKUP(Table22[[#This Row],[Offer received (Y/N)]],'Lookup Values'!$BM$1:$BN$3,2,FALSE),"0")</f>
        <v>0</v>
      </c>
      <c r="DL313" s="127" t="str">
        <f>IFERROR(VLOOKUP(Table22[[#This Row],[Poor Behaviour / Attitude / Motivation]],'Lookup Values'!$BO$1:$BP$4,2,FALSE),"0")</f>
        <v>0</v>
      </c>
      <c r="DM313" s="127" t="str">
        <f>IFERROR(VLOOKUP(Table22[[#This Row],[Other known risk factors (1)]],'Lookup Values'!$BQ$1:$BR$10,2,FALSE),"0")</f>
        <v>0</v>
      </c>
      <c r="DN313" s="128" t="str">
        <f>IFERROR(VLOOKUP(Table22[[#This Row],[Other known risk factors (2)]],'Lookup Values'!$BQ$1:$BR$10,2,FALSE),"0")</f>
        <v>0</v>
      </c>
      <c r="DO313" s="127">
        <f>SUM(Table35[[#This Row],[Gender Score]:[Other known risk factors (2) Score]])</f>
        <v>0</v>
      </c>
      <c r="DP313" s="131" t="str">
        <f>CONCATENATE(Table22[[#This Row],[Generated RONI]],Table22[[#This Row],[School RONI]])</f>
        <v>Very Low</v>
      </c>
      <c r="DQ313" s="106"/>
      <c r="DR313" s="106"/>
      <c r="DS313" s="106"/>
      <c r="DT313" s="106"/>
      <c r="DU313" s="106"/>
      <c r="DV313" s="106"/>
      <c r="DW313" s="106"/>
      <c r="DX313" s="106"/>
      <c r="DY313" s="106"/>
      <c r="DZ313" s="106"/>
      <c r="EA313" s="106"/>
      <c r="EB313" s="106"/>
      <c r="EC313" s="106"/>
      <c r="ED313" s="106"/>
      <c r="EE313" s="106"/>
      <c r="EF313" s="106"/>
      <c r="EG313" s="106"/>
    </row>
    <row r="314" spans="1:137" ht="13" x14ac:dyDescent="0.3">
      <c r="A314" s="118"/>
      <c r="B314" s="126"/>
      <c r="C314" s="119"/>
      <c r="D314" s="119"/>
      <c r="E314" s="119"/>
      <c r="F314" s="119"/>
      <c r="G314" s="119"/>
      <c r="H314" s="120"/>
      <c r="I314" s="101"/>
      <c r="J314" s="121"/>
      <c r="K314" s="101"/>
      <c r="L314" s="101"/>
      <c r="M314" s="121"/>
      <c r="N314" s="120"/>
      <c r="O314" s="121"/>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3"/>
      <c r="AS314" s="123"/>
      <c r="AT314" s="123"/>
      <c r="AU314" s="139" t="str">
        <f>VLOOKUP(Table35[[#This Row],[Risk Rating Score]],'Lookup Values'!$BS$1:$BT$34,2)</f>
        <v>Very Low</v>
      </c>
      <c r="AV314" s="101"/>
      <c r="AW314" s="139" t="str">
        <f>IFERROR(VLOOKUP(Table35[[#This Row],[RONI Match]],'Lookup Values'!$BU$2:$BV$26,2,FALSE),"")</f>
        <v/>
      </c>
      <c r="AX314" s="124"/>
      <c r="AY314" s="101"/>
      <c r="AZ314" s="123"/>
      <c r="BA314" s="119"/>
      <c r="BB314" s="119"/>
      <c r="BC314" s="119"/>
      <c r="BD314" s="119"/>
      <c r="BE314" s="119"/>
      <c r="BF314" s="119"/>
      <c r="BG314" s="119"/>
      <c r="BH314" s="119"/>
      <c r="BI314" s="122"/>
      <c r="BJ314" s="121"/>
      <c r="BK314" s="121"/>
      <c r="BL314" s="122"/>
      <c r="BM314" s="123"/>
      <c r="BN314" s="106"/>
      <c r="BO314" s="106"/>
      <c r="BP314" s="106"/>
      <c r="BQ314" s="106"/>
      <c r="BR314" s="106"/>
      <c r="BS314" s="106"/>
      <c r="BT314" s="106"/>
      <c r="BU314" s="106"/>
      <c r="BV314" s="106"/>
      <c r="BW314" s="106"/>
      <c r="BX314" s="106"/>
      <c r="BY314" s="106"/>
      <c r="BZ314" s="106"/>
      <c r="CA314" s="106"/>
      <c r="CB314" s="106"/>
      <c r="CC314" s="127" t="str">
        <f>IFERROR(VLOOKUP(Table22[[#This Row],[Gender]],'Lookup Values'!$A$1:$B$5,2,FALSE),"0")</f>
        <v>0</v>
      </c>
      <c r="CD314" s="112"/>
      <c r="CE314" s="127" t="str">
        <f>IFERROR(VLOOKUP(Table22[[#This Row],[Year Group]],'Lookup Values'!$C$1:$D$9,2,FALSE),"0")</f>
        <v>0</v>
      </c>
      <c r="CF314" s="127" t="str">
        <f>IFERROR(VLOOKUP(Table22[[#This Row],[School]],'Lookup Values'!$E$1:$E$22,2,FALSE),"0")</f>
        <v>0</v>
      </c>
      <c r="CG314" s="127" t="str">
        <f>IFERROR(VLOOKUP(Table22[[#This Row],[Attending PRU / AP]],'Lookup Values'!$G$1:$H$3,2,FALSE),"0")</f>
        <v>0</v>
      </c>
      <c r="CH314" s="127" t="str">
        <f>IFERROR(VLOOKUP(Table22[[#This Row],[EHE]],'Lookup Values'!$I$1:$J$3,2,FALSE),"0")</f>
        <v>0</v>
      </c>
      <c r="CI314" s="127" t="str">
        <f>IFERROR(VLOOKUP(Table22[[#This Row],[CME]],'Lookup Values'!$K$1:$L$3,2,FALSE),"0")</f>
        <v>0</v>
      </c>
      <c r="CJ314" s="129" t="str">
        <f>IFERROR(VLOOKUP(Table22[[#This Row],[Ethnicity]],'Ethnicity codes'!$H$1:$J$101,3,FALSE),"")</f>
        <v/>
      </c>
      <c r="CK314" s="127" t="str">
        <f>IFERROR(VLOOKUP(Table35[[#This Row],[Ethnicity2]],'Lookup Values'!$M$1:$N$23,2,FALSE),"0")</f>
        <v>0</v>
      </c>
      <c r="CL314" s="127" t="str">
        <f>IFERROR(VLOOKUP(Table35[[#This Row],[Ethnicity2]],'Lookup Values'!$O$1:$P$3,2,FALSE),"0")</f>
        <v>0</v>
      </c>
      <c r="CM314" s="127" t="str">
        <f>IFERROR(VLOOKUP(Table22[[#This Row],[EAL]],'Lookup Values'!$Q$1:$R$3,2,FALSE),"0")</f>
        <v>0</v>
      </c>
      <c r="CN314" s="127" t="str">
        <f>IFERROR(VLOOKUP(Table22[[#This Row],[SEND]],'Lookup Values'!$S$1:$T$6,2,FALSE),"0")</f>
        <v>0</v>
      </c>
      <c r="CO314" s="127" t="str">
        <f>IFERROR(VLOOKUP(Table22[[#This Row],[Pupil Premium]],'Lookup Values'!$U$1:$V$3,2,FALSE),"0")</f>
        <v>0</v>
      </c>
      <c r="CP314" s="127" t="str">
        <f>IFERROR(VLOOKUP(Table22[[#This Row],[LAC / Care Leaver]],'Lookup Values'!$W$1:$X$3,2,FALSE),"0")</f>
        <v>0</v>
      </c>
      <c r="CQ314" s="127" t="str">
        <f>IFERROR(VLOOKUP(Table22[[#This Row],[CP / CIN]],'Lookup Values'!$Y$1:$Z$3,2,FALSE),"0")</f>
        <v>0</v>
      </c>
      <c r="CR314" s="127" t="str">
        <f>IFERROR(VLOOKUP(Table22[[#This Row],[Early Help Referral]],'Lookup Values'!$Y$1:$Z$3,2,FALSE),"0")</f>
        <v>0</v>
      </c>
      <c r="CS314" s="127" t="str">
        <f>IFERROR(VLOOKUP(Table22[[#This Row],[Social Worker]],'Lookup Values'!$Y$1:$Z$3,2,FALSE),"0")</f>
        <v>0</v>
      </c>
      <c r="CT314" s="127" t="str">
        <f>IFERROR(VLOOKUP(Table22[[#This Row],[Exclusion]],'Lookup Values'!$AE$1:$AF$5,2,FALSE),"0")</f>
        <v>0</v>
      </c>
      <c r="CU314" s="127" t="str">
        <f>IFERROR(VLOOKUP(Table22[[#This Row],[Attendance / Absence (&lt;90% PA / &lt;50% SA)]],'Lookup Values'!$AG$1:$AH$4,2,FALSE),"0")</f>
        <v>0</v>
      </c>
      <c r="CV314" s="127" t="str">
        <f>IFERROR(VLOOKUP(Table22[[#This Row],[Multiple School Moves (3+)]],'Lookup Values'!$AI$1:$AJ$3,2,FALSE),"0")</f>
        <v>0</v>
      </c>
      <c r="CW314" s="127" t="str">
        <f>IFERROR(VLOOKUP(Table22[[#This Row],[Pregnancy]],'Lookup Values'!$AK$1:$AL$3,2,FALSE),"0")</f>
        <v>0</v>
      </c>
      <c r="CX314" s="127" t="str">
        <f>IFERROR(VLOOKUP(Table22[[#This Row],[Young Parent]],'Lookup Values'!$AM$1:$AN$3,2,FALSE),"0")</f>
        <v>0</v>
      </c>
      <c r="CY314" s="127" t="str">
        <f>IFERROR(VLOOKUP(Table22[[#This Row],[Young Carer]],'Lookup Values'!$AO$1:$AP$3,2,FALSE),"0")</f>
        <v>0</v>
      </c>
      <c r="CZ314" s="127" t="str">
        <f>IFERROR(VLOOKUP(Table22[[#This Row],[CAMHS Involvement]],'Lookup Values'!$AQ$1:$AR$3,2,FALSE),"0")</f>
        <v>0</v>
      </c>
      <c r="DA314" s="127" t="str">
        <f>IFERROR(VLOOKUP(Table22[[#This Row],[Health Condition]],'Lookup Values'!$AS$1:$AT$3,2,FALSE),"0")</f>
        <v>0</v>
      </c>
      <c r="DB314" s="127" t="str">
        <f>IFERROR(VLOOKUP(Table22[[#This Row],[Substance Misuse ]],'Lookup Values'!$AU$1:$AV$3,2,FALSE),"0")</f>
        <v>0</v>
      </c>
      <c r="DC314" s="127" t="str">
        <f>IFERROR(VLOOKUP(Table22[[#This Row],[YOT supervision]],'Lookup Values'!$AW$1:$AX$3,2,FALSE),"0")</f>
        <v>0</v>
      </c>
      <c r="DD314" s="127" t="str">
        <f>IFERROR(VLOOKUP(Table22[[#This Row],[Previous YOT supervision]],'Lookup Values'!$AY$1:$AZ$3,2,FALSE),"0")</f>
        <v>0</v>
      </c>
      <c r="DE314" s="127" t="str">
        <f>IFERROR(VLOOKUP(Table22[[#This Row],[Custody]],'Lookup Values'!$BA$1:$BB$3,2,FALSE),"0")</f>
        <v>0</v>
      </c>
      <c r="DF314" s="127" t="str">
        <f>IFERROR(VLOOKUP(Table22[[#This Row],[KS2 Eng &amp; Maths Ability Profile HAP/MAP/LAP]],'Lookup Values'!$BC$1:$BD$4,2,FALSE),"0")</f>
        <v>0</v>
      </c>
      <c r="DG314" s="127" t="str">
        <f>IFERROR(VLOOKUP(Table22[[#This Row],[Intended Post 16 Destination]],'Lookup Values'!$BG$1:$BH$12,2,FALSE),"0")</f>
        <v>0</v>
      </c>
      <c r="DH314" s="127" t="str">
        <f>IFERROR(VLOOKUP(Table22[[#This Row],[Application submitted (Y/N or number of applications)]],'Lookup Values'!$BI$1:$BJ$3,2,FALSE),"0")</f>
        <v>0</v>
      </c>
      <c r="DI314" s="127" t="str">
        <f>IFERROR(VLOOKUP(Table22[[#This Row],[Provider Name]],'Lookup Values'!$BK$1:$BL$3,2,FALSE),"0")</f>
        <v>0</v>
      </c>
      <c r="DJ314" s="112"/>
      <c r="DK314" s="127" t="str">
        <f>IFERROR(VLOOKUP(Table22[[#This Row],[Offer received (Y/N)]],'Lookup Values'!$BM$1:$BN$3,2,FALSE),"0")</f>
        <v>0</v>
      </c>
      <c r="DL314" s="127" t="str">
        <f>IFERROR(VLOOKUP(Table22[[#This Row],[Poor Behaviour / Attitude / Motivation]],'Lookup Values'!$BO$1:$BP$4,2,FALSE),"0")</f>
        <v>0</v>
      </c>
      <c r="DM314" s="127" t="str">
        <f>IFERROR(VLOOKUP(Table22[[#This Row],[Other known risk factors (1)]],'Lookup Values'!$BQ$1:$BR$10,2,FALSE),"0")</f>
        <v>0</v>
      </c>
      <c r="DN314" s="128" t="str">
        <f>IFERROR(VLOOKUP(Table22[[#This Row],[Other known risk factors (2)]],'Lookup Values'!$BQ$1:$BR$10,2,FALSE),"0")</f>
        <v>0</v>
      </c>
      <c r="DO314" s="127">
        <f>SUM(Table35[[#This Row],[Gender Score]:[Other known risk factors (2) Score]])</f>
        <v>0</v>
      </c>
      <c r="DP314" s="131" t="str">
        <f>CONCATENATE(Table22[[#This Row],[Generated RONI]],Table22[[#This Row],[School RONI]])</f>
        <v>Very Low</v>
      </c>
      <c r="DQ314" s="106"/>
      <c r="DR314" s="106"/>
      <c r="DS314" s="106"/>
      <c r="DT314" s="106"/>
      <c r="DU314" s="106"/>
      <c r="DV314" s="106"/>
      <c r="DW314" s="106"/>
      <c r="DX314" s="106"/>
      <c r="DY314" s="106"/>
      <c r="DZ314" s="106"/>
      <c r="EA314" s="106"/>
      <c r="EB314" s="106"/>
      <c r="EC314" s="106"/>
      <c r="ED314" s="106"/>
      <c r="EE314" s="106"/>
      <c r="EF314" s="106"/>
      <c r="EG314" s="106"/>
    </row>
    <row r="315" spans="1:137" ht="13" x14ac:dyDescent="0.3">
      <c r="A315" s="118"/>
      <c r="B315" s="126"/>
      <c r="C315" s="119"/>
      <c r="D315" s="119"/>
      <c r="E315" s="119"/>
      <c r="F315" s="119"/>
      <c r="G315" s="119"/>
      <c r="H315" s="120"/>
      <c r="I315" s="101"/>
      <c r="J315" s="121"/>
      <c r="K315" s="101"/>
      <c r="L315" s="101"/>
      <c r="M315" s="121"/>
      <c r="N315" s="120"/>
      <c r="O315" s="121"/>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122"/>
      <c r="AP315" s="122"/>
      <c r="AQ315" s="122"/>
      <c r="AR315" s="123"/>
      <c r="AS315" s="123"/>
      <c r="AT315" s="123"/>
      <c r="AU315" s="139" t="str">
        <f>VLOOKUP(Table35[[#This Row],[Risk Rating Score]],'Lookup Values'!$BS$1:$BT$34,2)</f>
        <v>Very Low</v>
      </c>
      <c r="AV315" s="101"/>
      <c r="AW315" s="139" t="str">
        <f>IFERROR(VLOOKUP(Table35[[#This Row],[RONI Match]],'Lookup Values'!$BU$2:$BV$26,2,FALSE),"")</f>
        <v/>
      </c>
      <c r="AX315" s="124"/>
      <c r="AY315" s="101"/>
      <c r="AZ315" s="123"/>
      <c r="BA315" s="119"/>
      <c r="BB315" s="119"/>
      <c r="BC315" s="119"/>
      <c r="BD315" s="119"/>
      <c r="BE315" s="119"/>
      <c r="BF315" s="119"/>
      <c r="BG315" s="119"/>
      <c r="BH315" s="119"/>
      <c r="BI315" s="122"/>
      <c r="BJ315" s="121"/>
      <c r="BK315" s="121"/>
      <c r="BL315" s="122"/>
      <c r="BM315" s="123"/>
      <c r="BN315" s="106"/>
      <c r="BO315" s="106"/>
      <c r="BP315" s="106"/>
      <c r="BQ315" s="106"/>
      <c r="BR315" s="106"/>
      <c r="BS315" s="106"/>
      <c r="BT315" s="106"/>
      <c r="BU315" s="106"/>
      <c r="BV315" s="106"/>
      <c r="BW315" s="106"/>
      <c r="BX315" s="106"/>
      <c r="BY315" s="106"/>
      <c r="BZ315" s="106"/>
      <c r="CA315" s="106"/>
      <c r="CB315" s="106"/>
      <c r="CC315" s="127" t="str">
        <f>IFERROR(VLOOKUP(Table22[[#This Row],[Gender]],'Lookup Values'!$A$1:$B$5,2,FALSE),"0")</f>
        <v>0</v>
      </c>
      <c r="CD315" s="112"/>
      <c r="CE315" s="127" t="str">
        <f>IFERROR(VLOOKUP(Table22[[#This Row],[Year Group]],'Lookup Values'!$C$1:$D$9,2,FALSE),"0")</f>
        <v>0</v>
      </c>
      <c r="CF315" s="127" t="str">
        <f>IFERROR(VLOOKUP(Table22[[#This Row],[School]],'Lookup Values'!$E$1:$E$22,2,FALSE),"0")</f>
        <v>0</v>
      </c>
      <c r="CG315" s="127" t="str">
        <f>IFERROR(VLOOKUP(Table22[[#This Row],[Attending PRU / AP]],'Lookup Values'!$G$1:$H$3,2,FALSE),"0")</f>
        <v>0</v>
      </c>
      <c r="CH315" s="127" t="str">
        <f>IFERROR(VLOOKUP(Table22[[#This Row],[EHE]],'Lookup Values'!$I$1:$J$3,2,FALSE),"0")</f>
        <v>0</v>
      </c>
      <c r="CI315" s="127" t="str">
        <f>IFERROR(VLOOKUP(Table22[[#This Row],[CME]],'Lookup Values'!$K$1:$L$3,2,FALSE),"0")</f>
        <v>0</v>
      </c>
      <c r="CJ315" s="129" t="str">
        <f>IFERROR(VLOOKUP(Table22[[#This Row],[Ethnicity]],'Ethnicity codes'!$H$1:$J$101,3,FALSE),"")</f>
        <v/>
      </c>
      <c r="CK315" s="127" t="str">
        <f>IFERROR(VLOOKUP(Table35[[#This Row],[Ethnicity2]],'Lookup Values'!$M$1:$N$23,2,FALSE),"0")</f>
        <v>0</v>
      </c>
      <c r="CL315" s="127" t="str">
        <f>IFERROR(VLOOKUP(Table35[[#This Row],[Ethnicity2]],'Lookup Values'!$O$1:$P$3,2,FALSE),"0")</f>
        <v>0</v>
      </c>
      <c r="CM315" s="127" t="str">
        <f>IFERROR(VLOOKUP(Table22[[#This Row],[EAL]],'Lookup Values'!$Q$1:$R$3,2,FALSE),"0")</f>
        <v>0</v>
      </c>
      <c r="CN315" s="127" t="str">
        <f>IFERROR(VLOOKUP(Table22[[#This Row],[SEND]],'Lookup Values'!$S$1:$T$6,2,FALSE),"0")</f>
        <v>0</v>
      </c>
      <c r="CO315" s="127" t="str">
        <f>IFERROR(VLOOKUP(Table22[[#This Row],[Pupil Premium]],'Lookup Values'!$U$1:$V$3,2,FALSE),"0")</f>
        <v>0</v>
      </c>
      <c r="CP315" s="127" t="str">
        <f>IFERROR(VLOOKUP(Table22[[#This Row],[LAC / Care Leaver]],'Lookup Values'!$W$1:$X$3,2,FALSE),"0")</f>
        <v>0</v>
      </c>
      <c r="CQ315" s="127" t="str">
        <f>IFERROR(VLOOKUP(Table22[[#This Row],[CP / CIN]],'Lookup Values'!$Y$1:$Z$3,2,FALSE),"0")</f>
        <v>0</v>
      </c>
      <c r="CR315" s="127" t="str">
        <f>IFERROR(VLOOKUP(Table22[[#This Row],[Early Help Referral]],'Lookup Values'!$Y$1:$Z$3,2,FALSE),"0")</f>
        <v>0</v>
      </c>
      <c r="CS315" s="127" t="str">
        <f>IFERROR(VLOOKUP(Table22[[#This Row],[Social Worker]],'Lookup Values'!$Y$1:$Z$3,2,FALSE),"0")</f>
        <v>0</v>
      </c>
      <c r="CT315" s="127" t="str">
        <f>IFERROR(VLOOKUP(Table22[[#This Row],[Exclusion]],'Lookup Values'!$AE$1:$AF$5,2,FALSE),"0")</f>
        <v>0</v>
      </c>
      <c r="CU315" s="127" t="str">
        <f>IFERROR(VLOOKUP(Table22[[#This Row],[Attendance / Absence (&lt;90% PA / &lt;50% SA)]],'Lookup Values'!$AG$1:$AH$4,2,FALSE),"0")</f>
        <v>0</v>
      </c>
      <c r="CV315" s="127" t="str">
        <f>IFERROR(VLOOKUP(Table22[[#This Row],[Multiple School Moves (3+)]],'Lookup Values'!$AI$1:$AJ$3,2,FALSE),"0")</f>
        <v>0</v>
      </c>
      <c r="CW315" s="127" t="str">
        <f>IFERROR(VLOOKUP(Table22[[#This Row],[Pregnancy]],'Lookup Values'!$AK$1:$AL$3,2,FALSE),"0")</f>
        <v>0</v>
      </c>
      <c r="CX315" s="127" t="str">
        <f>IFERROR(VLOOKUP(Table22[[#This Row],[Young Parent]],'Lookup Values'!$AM$1:$AN$3,2,FALSE),"0")</f>
        <v>0</v>
      </c>
      <c r="CY315" s="127" t="str">
        <f>IFERROR(VLOOKUP(Table22[[#This Row],[Young Carer]],'Lookup Values'!$AO$1:$AP$3,2,FALSE),"0")</f>
        <v>0</v>
      </c>
      <c r="CZ315" s="127" t="str">
        <f>IFERROR(VLOOKUP(Table22[[#This Row],[CAMHS Involvement]],'Lookup Values'!$AQ$1:$AR$3,2,FALSE),"0")</f>
        <v>0</v>
      </c>
      <c r="DA315" s="127" t="str">
        <f>IFERROR(VLOOKUP(Table22[[#This Row],[Health Condition]],'Lookup Values'!$AS$1:$AT$3,2,FALSE),"0")</f>
        <v>0</v>
      </c>
      <c r="DB315" s="127" t="str">
        <f>IFERROR(VLOOKUP(Table22[[#This Row],[Substance Misuse ]],'Lookup Values'!$AU$1:$AV$3,2,FALSE),"0")</f>
        <v>0</v>
      </c>
      <c r="DC315" s="127" t="str">
        <f>IFERROR(VLOOKUP(Table22[[#This Row],[YOT supervision]],'Lookup Values'!$AW$1:$AX$3,2,FALSE),"0")</f>
        <v>0</v>
      </c>
      <c r="DD315" s="127" t="str">
        <f>IFERROR(VLOOKUP(Table22[[#This Row],[Previous YOT supervision]],'Lookup Values'!$AY$1:$AZ$3,2,FALSE),"0")</f>
        <v>0</v>
      </c>
      <c r="DE315" s="127" t="str">
        <f>IFERROR(VLOOKUP(Table22[[#This Row],[Custody]],'Lookup Values'!$BA$1:$BB$3,2,FALSE),"0")</f>
        <v>0</v>
      </c>
      <c r="DF315" s="127" t="str">
        <f>IFERROR(VLOOKUP(Table22[[#This Row],[KS2 Eng &amp; Maths Ability Profile HAP/MAP/LAP]],'Lookup Values'!$BC$1:$BD$4,2,FALSE),"0")</f>
        <v>0</v>
      </c>
      <c r="DG315" s="127" t="str">
        <f>IFERROR(VLOOKUP(Table22[[#This Row],[Intended Post 16 Destination]],'Lookup Values'!$BG$1:$BH$12,2,FALSE),"0")</f>
        <v>0</v>
      </c>
      <c r="DH315" s="127" t="str">
        <f>IFERROR(VLOOKUP(Table22[[#This Row],[Application submitted (Y/N or number of applications)]],'Lookup Values'!$BI$1:$BJ$3,2,FALSE),"0")</f>
        <v>0</v>
      </c>
      <c r="DI315" s="127" t="str">
        <f>IFERROR(VLOOKUP(Table22[[#This Row],[Provider Name]],'Lookup Values'!$BK$1:$BL$3,2,FALSE),"0")</f>
        <v>0</v>
      </c>
      <c r="DJ315" s="112"/>
      <c r="DK315" s="127" t="str">
        <f>IFERROR(VLOOKUP(Table22[[#This Row],[Offer received (Y/N)]],'Lookup Values'!$BM$1:$BN$3,2,FALSE),"0")</f>
        <v>0</v>
      </c>
      <c r="DL315" s="127" t="str">
        <f>IFERROR(VLOOKUP(Table22[[#This Row],[Poor Behaviour / Attitude / Motivation]],'Lookup Values'!$BO$1:$BP$4,2,FALSE),"0")</f>
        <v>0</v>
      </c>
      <c r="DM315" s="127" t="str">
        <f>IFERROR(VLOOKUP(Table22[[#This Row],[Other known risk factors (1)]],'Lookup Values'!$BQ$1:$BR$10,2,FALSE),"0")</f>
        <v>0</v>
      </c>
      <c r="DN315" s="128" t="str">
        <f>IFERROR(VLOOKUP(Table22[[#This Row],[Other known risk factors (2)]],'Lookup Values'!$BQ$1:$BR$10,2,FALSE),"0")</f>
        <v>0</v>
      </c>
      <c r="DO315" s="127">
        <f>SUM(Table35[[#This Row],[Gender Score]:[Other known risk factors (2) Score]])</f>
        <v>0</v>
      </c>
      <c r="DP315" s="131" t="str">
        <f>CONCATENATE(Table22[[#This Row],[Generated RONI]],Table22[[#This Row],[School RONI]])</f>
        <v>Very Low</v>
      </c>
      <c r="DQ315" s="106"/>
      <c r="DR315" s="106"/>
      <c r="DS315" s="106"/>
      <c r="DT315" s="106"/>
      <c r="DU315" s="106"/>
      <c r="DV315" s="106"/>
      <c r="DW315" s="106"/>
      <c r="DX315" s="106"/>
      <c r="DY315" s="106"/>
      <c r="DZ315" s="106"/>
      <c r="EA315" s="106"/>
      <c r="EB315" s="106"/>
      <c r="EC315" s="106"/>
      <c r="ED315" s="106"/>
      <c r="EE315" s="106"/>
      <c r="EF315" s="106"/>
      <c r="EG315" s="106"/>
    </row>
    <row r="316" spans="1:137" ht="13" x14ac:dyDescent="0.3">
      <c r="A316" s="118"/>
      <c r="B316" s="126"/>
      <c r="C316" s="119"/>
      <c r="D316" s="119"/>
      <c r="E316" s="119"/>
      <c r="F316" s="119"/>
      <c r="G316" s="119"/>
      <c r="H316" s="120"/>
      <c r="I316" s="101"/>
      <c r="J316" s="121"/>
      <c r="K316" s="101"/>
      <c r="L316" s="101"/>
      <c r="M316" s="121"/>
      <c r="N316" s="120"/>
      <c r="O316" s="121"/>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c r="AO316" s="122"/>
      <c r="AP316" s="122"/>
      <c r="AQ316" s="122"/>
      <c r="AR316" s="123"/>
      <c r="AS316" s="123"/>
      <c r="AT316" s="123"/>
      <c r="AU316" s="139" t="str">
        <f>VLOOKUP(Table35[[#This Row],[Risk Rating Score]],'Lookup Values'!$BS$1:$BT$34,2)</f>
        <v>Very Low</v>
      </c>
      <c r="AV316" s="101"/>
      <c r="AW316" s="139" t="str">
        <f>IFERROR(VLOOKUP(Table35[[#This Row],[RONI Match]],'Lookup Values'!$BU$2:$BV$26,2,FALSE),"")</f>
        <v/>
      </c>
      <c r="AX316" s="124"/>
      <c r="AY316" s="101"/>
      <c r="AZ316" s="123"/>
      <c r="BA316" s="119"/>
      <c r="BB316" s="119"/>
      <c r="BC316" s="119"/>
      <c r="BD316" s="119"/>
      <c r="BE316" s="119"/>
      <c r="BF316" s="119"/>
      <c r="BG316" s="119"/>
      <c r="BH316" s="119"/>
      <c r="BI316" s="122"/>
      <c r="BJ316" s="121"/>
      <c r="BK316" s="121"/>
      <c r="BL316" s="122"/>
      <c r="BM316" s="123"/>
      <c r="BN316" s="106"/>
      <c r="BO316" s="106"/>
      <c r="BP316" s="106"/>
      <c r="BQ316" s="106"/>
      <c r="BR316" s="106"/>
      <c r="BS316" s="106"/>
      <c r="BT316" s="106"/>
      <c r="BU316" s="106"/>
      <c r="BV316" s="106"/>
      <c r="BW316" s="106"/>
      <c r="BX316" s="106"/>
      <c r="BY316" s="106"/>
      <c r="BZ316" s="106"/>
      <c r="CA316" s="106"/>
      <c r="CB316" s="106"/>
      <c r="CC316" s="130" t="str">
        <f>IFERROR(VLOOKUP(Table22[[#This Row],[Gender]],'Lookup Values'!$A$1:$B$5,2,FALSE),"0")</f>
        <v>0</v>
      </c>
      <c r="CD316" s="112"/>
      <c r="CE316" s="127" t="str">
        <f>IFERROR(VLOOKUP(Table22[[#This Row],[Year Group]],'Lookup Values'!$C$1:$D$9,2,FALSE),"0")</f>
        <v>0</v>
      </c>
      <c r="CF316" s="127" t="str">
        <f>IFERROR(VLOOKUP(Table22[[#This Row],[School]],'Lookup Values'!$E$1:$E$22,2,FALSE),"0")</f>
        <v>0</v>
      </c>
      <c r="CG316" s="127" t="str">
        <f>IFERROR(VLOOKUP(Table22[[#This Row],[Attending PRU / AP]],'Lookup Values'!$G$1:$H$3,2,FALSE),"0")</f>
        <v>0</v>
      </c>
      <c r="CH316" s="127" t="str">
        <f>IFERROR(VLOOKUP(Table22[[#This Row],[EHE]],'Lookup Values'!$I$1:$J$3,2,FALSE),"0")</f>
        <v>0</v>
      </c>
      <c r="CI316" s="127" t="str">
        <f>IFERROR(VLOOKUP(Table22[[#This Row],[CME]],'Lookup Values'!$K$1:$L$3,2,FALSE),"0")</f>
        <v>0</v>
      </c>
      <c r="CJ316" s="129" t="str">
        <f>IFERROR(VLOOKUP(Table22[[#This Row],[Ethnicity]],'Ethnicity codes'!$H$1:$J$101,3,FALSE),"")</f>
        <v/>
      </c>
      <c r="CK316" s="127" t="str">
        <f>IFERROR(VLOOKUP(Table35[[#This Row],[Ethnicity2]],'Lookup Values'!$M$1:$N$23,2,FALSE),"0")</f>
        <v>0</v>
      </c>
      <c r="CL316" s="127" t="str">
        <f>IFERROR(VLOOKUP(Table35[[#This Row],[Ethnicity2]],'Lookup Values'!$O$1:$P$3,2,FALSE),"0")</f>
        <v>0</v>
      </c>
      <c r="CM316" s="127" t="str">
        <f>IFERROR(VLOOKUP(Table22[[#This Row],[EAL]],'Lookup Values'!$Q$1:$R$3,2,FALSE),"0")</f>
        <v>0</v>
      </c>
      <c r="CN316" s="127" t="str">
        <f>IFERROR(VLOOKUP(Table22[[#This Row],[SEND]],'Lookup Values'!$S$1:$T$6,2,FALSE),"0")</f>
        <v>0</v>
      </c>
      <c r="CO316" s="127" t="str">
        <f>IFERROR(VLOOKUP(Table22[[#This Row],[Pupil Premium]],'Lookup Values'!$U$1:$V$3,2,FALSE),"0")</f>
        <v>0</v>
      </c>
      <c r="CP316" s="127" t="str">
        <f>IFERROR(VLOOKUP(Table22[[#This Row],[LAC / Care Leaver]],'Lookup Values'!$W$1:$X$3,2,FALSE),"0")</f>
        <v>0</v>
      </c>
      <c r="CQ316" s="127" t="str">
        <f>IFERROR(VLOOKUP(Table22[[#This Row],[CP / CIN]],'Lookup Values'!$Y$1:$Z$3,2,FALSE),"0")</f>
        <v>0</v>
      </c>
      <c r="CR316" s="127" t="str">
        <f>IFERROR(VLOOKUP(Table22[[#This Row],[Early Help Referral]],'Lookup Values'!$Y$1:$Z$3,2,FALSE),"0")</f>
        <v>0</v>
      </c>
      <c r="CS316" s="127" t="str">
        <f>IFERROR(VLOOKUP(Table22[[#This Row],[Social Worker]],'Lookup Values'!$Y$1:$Z$3,2,FALSE),"0")</f>
        <v>0</v>
      </c>
      <c r="CT316" s="127" t="str">
        <f>IFERROR(VLOOKUP(Table22[[#This Row],[Exclusion]],'Lookup Values'!$AE$1:$AF$5,2,FALSE),"0")</f>
        <v>0</v>
      </c>
      <c r="CU316" s="127" t="str">
        <f>IFERROR(VLOOKUP(Table22[[#This Row],[Attendance / Absence (&lt;90% PA / &lt;50% SA)]],'Lookup Values'!$AG$1:$AH$4,2,FALSE),"0")</f>
        <v>0</v>
      </c>
      <c r="CV316" s="127" t="str">
        <f>IFERROR(VLOOKUP(Table22[[#This Row],[Multiple School Moves (3+)]],'Lookup Values'!$AI$1:$AJ$3,2,FALSE),"0")</f>
        <v>0</v>
      </c>
      <c r="CW316" s="127" t="str">
        <f>IFERROR(VLOOKUP(Table22[[#This Row],[Pregnancy]],'Lookup Values'!$AK$1:$AL$3,2,FALSE),"0")</f>
        <v>0</v>
      </c>
      <c r="CX316" s="127" t="str">
        <f>IFERROR(VLOOKUP(Table22[[#This Row],[Young Parent]],'Lookup Values'!$AM$1:$AN$3,2,FALSE),"0")</f>
        <v>0</v>
      </c>
      <c r="CY316" s="127" t="str">
        <f>IFERROR(VLOOKUP(Table22[[#This Row],[Young Carer]],'Lookup Values'!$AO$1:$AP$3,2,FALSE),"0")</f>
        <v>0</v>
      </c>
      <c r="CZ316" s="127" t="str">
        <f>IFERROR(VLOOKUP(Table22[[#This Row],[CAMHS Involvement]],'Lookup Values'!$AQ$1:$AR$3,2,FALSE),"0")</f>
        <v>0</v>
      </c>
      <c r="DA316" s="127" t="str">
        <f>IFERROR(VLOOKUP(Table22[[#This Row],[Health Condition]],'Lookup Values'!$AS$1:$AT$3,2,FALSE),"0")</f>
        <v>0</v>
      </c>
      <c r="DB316" s="127" t="str">
        <f>IFERROR(VLOOKUP(Table22[[#This Row],[Substance Misuse ]],'Lookup Values'!$AU$1:$AV$3,2,FALSE),"0")</f>
        <v>0</v>
      </c>
      <c r="DC316" s="127" t="str">
        <f>IFERROR(VLOOKUP(Table22[[#This Row],[YOT supervision]],'Lookup Values'!$AW$1:$AX$3,2,FALSE),"0")</f>
        <v>0</v>
      </c>
      <c r="DD316" s="127" t="str">
        <f>IFERROR(VLOOKUP(Table22[[#This Row],[Previous YOT supervision]],'Lookup Values'!$AY$1:$AZ$3,2,FALSE),"0")</f>
        <v>0</v>
      </c>
      <c r="DE316" s="127" t="str">
        <f>IFERROR(VLOOKUP(Table22[[#This Row],[Custody]],'Lookup Values'!$BA$1:$BB$3,2,FALSE),"0")</f>
        <v>0</v>
      </c>
      <c r="DF316" s="127" t="str">
        <f>IFERROR(VLOOKUP(Table22[[#This Row],[KS2 Eng &amp; Maths Ability Profile HAP/MAP/LAP]],'Lookup Values'!$BC$1:$BD$4,2,FALSE),"0")</f>
        <v>0</v>
      </c>
      <c r="DG316" s="127" t="str">
        <f>IFERROR(VLOOKUP(Table22[[#This Row],[Intended Post 16 Destination]],'Lookup Values'!$BG$1:$BH$12,2,FALSE),"0")</f>
        <v>0</v>
      </c>
      <c r="DH316" s="127" t="str">
        <f>IFERROR(VLOOKUP(Table22[[#This Row],[Application submitted (Y/N or number of applications)]],'Lookup Values'!$BI$1:$BJ$3,2,FALSE),"0")</f>
        <v>0</v>
      </c>
      <c r="DI316" s="127" t="str">
        <f>IFERROR(VLOOKUP(Table22[[#This Row],[Provider Name]],'Lookup Values'!$BK$1:$BL$3,2,FALSE),"0")</f>
        <v>0</v>
      </c>
      <c r="DJ316" s="112"/>
      <c r="DK316" s="127" t="str">
        <f>IFERROR(VLOOKUP(Table22[[#This Row],[Offer received (Y/N)]],'Lookup Values'!$BM$1:$BN$3,2,FALSE),"0")</f>
        <v>0</v>
      </c>
      <c r="DL316" s="127" t="str">
        <f>IFERROR(VLOOKUP(Table22[[#This Row],[Poor Behaviour / Attitude / Motivation]],'Lookup Values'!$BO$1:$BP$4,2,FALSE),"0")</f>
        <v>0</v>
      </c>
      <c r="DM316" s="127" t="str">
        <f>IFERROR(VLOOKUP(Table22[[#This Row],[Other known risk factors (1)]],'Lookup Values'!$BQ$1:$BR$10,2,FALSE),"0")</f>
        <v>0</v>
      </c>
      <c r="DN316" s="128" t="str">
        <f>IFERROR(VLOOKUP(Table22[[#This Row],[Other known risk factors (2)]],'Lookup Values'!$BQ$1:$BR$10,2,FALSE),"0")</f>
        <v>0</v>
      </c>
      <c r="DO316" s="127">
        <f>SUM(Table35[[#This Row],[Gender Score]:[Other known risk factors (2) Score]])</f>
        <v>0</v>
      </c>
      <c r="DP316" s="131" t="str">
        <f>CONCATENATE(Table22[[#This Row],[Generated RONI]],Table22[[#This Row],[School RONI]])</f>
        <v>Very Low</v>
      </c>
      <c r="DQ316" s="106"/>
      <c r="DR316" s="106"/>
      <c r="DS316" s="106"/>
      <c r="DT316" s="106"/>
      <c r="DU316" s="106"/>
      <c r="DV316" s="106"/>
      <c r="DW316" s="106"/>
      <c r="DX316" s="106"/>
      <c r="DY316" s="106"/>
      <c r="DZ316" s="106"/>
      <c r="EA316" s="106"/>
      <c r="EB316" s="106"/>
      <c r="EC316" s="106"/>
      <c r="ED316" s="106"/>
      <c r="EE316" s="106"/>
      <c r="EF316" s="106"/>
      <c r="EG316" s="106"/>
    </row>
    <row r="317" spans="1:137" ht="13" x14ac:dyDescent="0.3">
      <c r="A317" s="118"/>
      <c r="B317" s="126"/>
      <c r="C317" s="119"/>
      <c r="D317" s="119"/>
      <c r="E317" s="119"/>
      <c r="F317" s="119"/>
      <c r="G317" s="119"/>
      <c r="H317" s="120"/>
      <c r="I317" s="101"/>
      <c r="J317" s="121"/>
      <c r="K317" s="101"/>
      <c r="L317" s="101"/>
      <c r="M317" s="121"/>
      <c r="N317" s="120"/>
      <c r="O317" s="121"/>
      <c r="P317" s="122"/>
      <c r="Q317" s="122"/>
      <c r="R317" s="122"/>
      <c r="S317" s="122"/>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c r="AO317" s="122"/>
      <c r="AP317" s="122"/>
      <c r="AQ317" s="122"/>
      <c r="AR317" s="123"/>
      <c r="AS317" s="123"/>
      <c r="AT317" s="123"/>
      <c r="AU317" s="139" t="str">
        <f>VLOOKUP(Table35[[#This Row],[Risk Rating Score]],'Lookup Values'!$BS$1:$BT$34,2)</f>
        <v>Very Low</v>
      </c>
      <c r="AV317" s="101"/>
      <c r="AW317" s="139" t="str">
        <f>IFERROR(VLOOKUP(Table35[[#This Row],[RONI Match]],'Lookup Values'!$BU$2:$BV$26,2,FALSE),"")</f>
        <v/>
      </c>
      <c r="AX317" s="124"/>
      <c r="AY317" s="101"/>
      <c r="AZ317" s="123"/>
      <c r="BA317" s="119"/>
      <c r="BB317" s="119"/>
      <c r="BC317" s="119"/>
      <c r="BD317" s="119"/>
      <c r="BE317" s="119"/>
      <c r="BF317" s="119"/>
      <c r="BG317" s="119"/>
      <c r="BH317" s="119"/>
      <c r="BI317" s="122"/>
      <c r="BJ317" s="121"/>
      <c r="BK317" s="121"/>
      <c r="BL317" s="122"/>
      <c r="BM317" s="123"/>
      <c r="BN317" s="106"/>
      <c r="BO317" s="106"/>
      <c r="BP317" s="106"/>
      <c r="BQ317" s="106"/>
      <c r="BR317" s="106"/>
      <c r="BS317" s="106"/>
      <c r="BT317" s="106"/>
      <c r="BU317" s="106"/>
      <c r="BV317" s="106"/>
      <c r="BW317" s="106"/>
      <c r="BX317" s="106"/>
      <c r="BY317" s="106"/>
      <c r="BZ317" s="106"/>
      <c r="CA317" s="106"/>
      <c r="CB317" s="106"/>
      <c r="CC317" s="130" t="str">
        <f>IFERROR(VLOOKUP(Table22[[#This Row],[Gender]],'Lookup Values'!$A$1:$B$5,2,FALSE),"0")</f>
        <v>0</v>
      </c>
      <c r="CD317" s="112"/>
      <c r="CE317" s="127" t="str">
        <f>IFERROR(VLOOKUP(Table22[[#This Row],[Year Group]],'Lookup Values'!$C$1:$D$9,2,FALSE),"0")</f>
        <v>0</v>
      </c>
      <c r="CF317" s="127" t="str">
        <f>IFERROR(VLOOKUP(Table22[[#This Row],[School]],'Lookup Values'!$E$1:$E$22,2,FALSE),"0")</f>
        <v>0</v>
      </c>
      <c r="CG317" s="127" t="str">
        <f>IFERROR(VLOOKUP(Table22[[#This Row],[Attending PRU / AP]],'Lookup Values'!$G$1:$H$3,2,FALSE),"0")</f>
        <v>0</v>
      </c>
      <c r="CH317" s="127" t="str">
        <f>IFERROR(VLOOKUP(Table22[[#This Row],[EHE]],'Lookup Values'!$I$1:$J$3,2,FALSE),"0")</f>
        <v>0</v>
      </c>
      <c r="CI317" s="127" t="str">
        <f>IFERROR(VLOOKUP(Table22[[#This Row],[CME]],'Lookup Values'!$K$1:$L$3,2,FALSE),"0")</f>
        <v>0</v>
      </c>
      <c r="CJ317" s="129" t="str">
        <f>IFERROR(VLOOKUP(Table22[[#This Row],[Ethnicity]],'Ethnicity codes'!$H$1:$J$101,3,FALSE),"")</f>
        <v/>
      </c>
      <c r="CK317" s="127" t="str">
        <f>IFERROR(VLOOKUP(Table35[[#This Row],[Ethnicity2]],'Lookup Values'!$M$1:$N$23,2,FALSE),"0")</f>
        <v>0</v>
      </c>
      <c r="CL317" s="127" t="str">
        <f>IFERROR(VLOOKUP(Table35[[#This Row],[Ethnicity2]],'Lookup Values'!$O$1:$P$3,2,FALSE),"0")</f>
        <v>0</v>
      </c>
      <c r="CM317" s="127" t="str">
        <f>IFERROR(VLOOKUP(Table22[[#This Row],[EAL]],'Lookup Values'!$Q$1:$R$3,2,FALSE),"0")</f>
        <v>0</v>
      </c>
      <c r="CN317" s="127" t="str">
        <f>IFERROR(VLOOKUP(Table22[[#This Row],[SEND]],'Lookup Values'!$S$1:$T$6,2,FALSE),"0")</f>
        <v>0</v>
      </c>
      <c r="CO317" s="127" t="str">
        <f>IFERROR(VLOOKUP(Table22[[#This Row],[Pupil Premium]],'Lookup Values'!$U$1:$V$3,2,FALSE),"0")</f>
        <v>0</v>
      </c>
      <c r="CP317" s="127" t="str">
        <f>IFERROR(VLOOKUP(Table22[[#This Row],[LAC / Care Leaver]],'Lookup Values'!$W$1:$X$3,2,FALSE),"0")</f>
        <v>0</v>
      </c>
      <c r="CQ317" s="127" t="str">
        <f>IFERROR(VLOOKUP(Table22[[#This Row],[CP / CIN]],'Lookup Values'!$Y$1:$Z$3,2,FALSE),"0")</f>
        <v>0</v>
      </c>
      <c r="CR317" s="127" t="str">
        <f>IFERROR(VLOOKUP(Table22[[#This Row],[Early Help Referral]],'Lookup Values'!$Y$1:$Z$3,2,FALSE),"0")</f>
        <v>0</v>
      </c>
      <c r="CS317" s="127" t="str">
        <f>IFERROR(VLOOKUP(Table22[[#This Row],[Social Worker]],'Lookup Values'!$Y$1:$Z$3,2,FALSE),"0")</f>
        <v>0</v>
      </c>
      <c r="CT317" s="127" t="str">
        <f>IFERROR(VLOOKUP(Table22[[#This Row],[Exclusion]],'Lookup Values'!$AE$1:$AF$5,2,FALSE),"0")</f>
        <v>0</v>
      </c>
      <c r="CU317" s="127" t="str">
        <f>IFERROR(VLOOKUP(Table22[[#This Row],[Attendance / Absence (&lt;90% PA / &lt;50% SA)]],'Lookup Values'!$AG$1:$AH$4,2,FALSE),"0")</f>
        <v>0</v>
      </c>
      <c r="CV317" s="127" t="str">
        <f>IFERROR(VLOOKUP(Table22[[#This Row],[Multiple School Moves (3+)]],'Lookup Values'!$AI$1:$AJ$3,2,FALSE),"0")</f>
        <v>0</v>
      </c>
      <c r="CW317" s="127" t="str">
        <f>IFERROR(VLOOKUP(Table22[[#This Row],[Pregnancy]],'Lookup Values'!$AK$1:$AL$3,2,FALSE),"0")</f>
        <v>0</v>
      </c>
      <c r="CX317" s="127" t="str">
        <f>IFERROR(VLOOKUP(Table22[[#This Row],[Young Parent]],'Lookup Values'!$AM$1:$AN$3,2,FALSE),"0")</f>
        <v>0</v>
      </c>
      <c r="CY317" s="127" t="str">
        <f>IFERROR(VLOOKUP(Table22[[#This Row],[Young Carer]],'Lookup Values'!$AO$1:$AP$3,2,FALSE),"0")</f>
        <v>0</v>
      </c>
      <c r="CZ317" s="127" t="str">
        <f>IFERROR(VLOOKUP(Table22[[#This Row],[CAMHS Involvement]],'Lookup Values'!$AQ$1:$AR$3,2,FALSE),"0")</f>
        <v>0</v>
      </c>
      <c r="DA317" s="127" t="str">
        <f>IFERROR(VLOOKUP(Table22[[#This Row],[Health Condition]],'Lookup Values'!$AS$1:$AT$3,2,FALSE),"0")</f>
        <v>0</v>
      </c>
      <c r="DB317" s="127" t="str">
        <f>IFERROR(VLOOKUP(Table22[[#This Row],[Substance Misuse ]],'Lookup Values'!$AU$1:$AV$3,2,FALSE),"0")</f>
        <v>0</v>
      </c>
      <c r="DC317" s="127" t="str">
        <f>IFERROR(VLOOKUP(Table22[[#This Row],[YOT supervision]],'Lookup Values'!$AW$1:$AX$3,2,FALSE),"0")</f>
        <v>0</v>
      </c>
      <c r="DD317" s="127" t="str">
        <f>IFERROR(VLOOKUP(Table22[[#This Row],[Previous YOT supervision]],'Lookup Values'!$AY$1:$AZ$3,2,FALSE),"0")</f>
        <v>0</v>
      </c>
      <c r="DE317" s="127" t="str">
        <f>IFERROR(VLOOKUP(Table22[[#This Row],[Custody]],'Lookup Values'!$BA$1:$BB$3,2,FALSE),"0")</f>
        <v>0</v>
      </c>
      <c r="DF317" s="127" t="str">
        <f>IFERROR(VLOOKUP(Table22[[#This Row],[KS2 Eng &amp; Maths Ability Profile HAP/MAP/LAP]],'Lookup Values'!$BC$1:$BD$4,2,FALSE),"0")</f>
        <v>0</v>
      </c>
      <c r="DG317" s="127" t="str">
        <f>IFERROR(VLOOKUP(Table22[[#This Row],[Intended Post 16 Destination]],'Lookup Values'!$BG$1:$BH$12,2,FALSE),"0")</f>
        <v>0</v>
      </c>
      <c r="DH317" s="127" t="str">
        <f>IFERROR(VLOOKUP(Table22[[#This Row],[Application submitted (Y/N or number of applications)]],'Lookup Values'!$BI$1:$BJ$3,2,FALSE),"0")</f>
        <v>0</v>
      </c>
      <c r="DI317" s="127" t="str">
        <f>IFERROR(VLOOKUP(Table22[[#This Row],[Provider Name]],'Lookup Values'!$BK$1:$BL$3,2,FALSE),"0")</f>
        <v>0</v>
      </c>
      <c r="DJ317" s="112"/>
      <c r="DK317" s="127" t="str">
        <f>IFERROR(VLOOKUP(Table22[[#This Row],[Offer received (Y/N)]],'Lookup Values'!$BM$1:$BN$3,2,FALSE),"0")</f>
        <v>0</v>
      </c>
      <c r="DL317" s="127" t="str">
        <f>IFERROR(VLOOKUP(Table22[[#This Row],[Poor Behaviour / Attitude / Motivation]],'Lookup Values'!$BO$1:$BP$4,2,FALSE),"0")</f>
        <v>0</v>
      </c>
      <c r="DM317" s="127" t="str">
        <f>IFERROR(VLOOKUP(Table22[[#This Row],[Other known risk factors (1)]],'Lookup Values'!$BQ$1:$BR$10,2,FALSE),"0")</f>
        <v>0</v>
      </c>
      <c r="DN317" s="128" t="str">
        <f>IFERROR(VLOOKUP(Table22[[#This Row],[Other known risk factors (2)]],'Lookup Values'!$BQ$1:$BR$10,2,FALSE),"0")</f>
        <v>0</v>
      </c>
      <c r="DO317" s="127">
        <f>SUM(Table35[[#This Row],[Gender Score]:[Other known risk factors (2) Score]])</f>
        <v>0</v>
      </c>
      <c r="DP317" s="131" t="str">
        <f>CONCATENATE(Table22[[#This Row],[Generated RONI]],Table22[[#This Row],[School RONI]])</f>
        <v>Very Low</v>
      </c>
      <c r="DQ317" s="106"/>
      <c r="DR317" s="106"/>
      <c r="DS317" s="106"/>
      <c r="DT317" s="106"/>
      <c r="DU317" s="106"/>
      <c r="DV317" s="106"/>
      <c r="DW317" s="106"/>
      <c r="DX317" s="106"/>
      <c r="DY317" s="106"/>
      <c r="DZ317" s="106"/>
      <c r="EA317" s="106"/>
      <c r="EB317" s="106"/>
      <c r="EC317" s="106"/>
      <c r="ED317" s="106"/>
      <c r="EE317" s="106"/>
      <c r="EF317" s="106"/>
      <c r="EG317" s="106"/>
    </row>
    <row r="318" spans="1:137" ht="13" x14ac:dyDescent="0.3">
      <c r="A318" s="118"/>
      <c r="B318" s="126"/>
      <c r="C318" s="119"/>
      <c r="D318" s="119"/>
      <c r="E318" s="119"/>
      <c r="F318" s="119"/>
      <c r="G318" s="119"/>
      <c r="H318" s="120"/>
      <c r="I318" s="101"/>
      <c r="J318" s="121"/>
      <c r="K318" s="101"/>
      <c r="L318" s="101"/>
      <c r="M318" s="121"/>
      <c r="N318" s="120"/>
      <c r="O318" s="121"/>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c r="AR318" s="123"/>
      <c r="AS318" s="123"/>
      <c r="AT318" s="123"/>
      <c r="AU318" s="139" t="str">
        <f>VLOOKUP(Table35[[#This Row],[Risk Rating Score]],'Lookup Values'!$BS$1:$BT$34,2)</f>
        <v>Very Low</v>
      </c>
      <c r="AV318" s="101"/>
      <c r="AW318" s="139" t="str">
        <f>IFERROR(VLOOKUP(Table35[[#This Row],[RONI Match]],'Lookup Values'!$BU$2:$BV$26,2,FALSE),"")</f>
        <v/>
      </c>
      <c r="AX318" s="124"/>
      <c r="AY318" s="101"/>
      <c r="AZ318" s="123"/>
      <c r="BA318" s="119"/>
      <c r="BB318" s="119"/>
      <c r="BC318" s="119"/>
      <c r="BD318" s="119"/>
      <c r="BE318" s="119"/>
      <c r="BF318" s="119"/>
      <c r="BG318" s="119"/>
      <c r="BH318" s="119"/>
      <c r="BI318" s="122"/>
      <c r="BJ318" s="121"/>
      <c r="BK318" s="121"/>
      <c r="BL318" s="122"/>
      <c r="BM318" s="123"/>
      <c r="BN318" s="106"/>
      <c r="BO318" s="106"/>
      <c r="BP318" s="106"/>
      <c r="BQ318" s="106"/>
      <c r="BR318" s="106"/>
      <c r="BS318" s="106"/>
      <c r="BT318" s="106"/>
      <c r="BU318" s="106"/>
      <c r="BV318" s="106"/>
      <c r="BW318" s="106"/>
      <c r="BX318" s="106"/>
      <c r="BY318" s="106"/>
      <c r="BZ318" s="106"/>
      <c r="CA318" s="106"/>
      <c r="CB318" s="106"/>
      <c r="CC318" s="130" t="str">
        <f>IFERROR(VLOOKUP(Table22[[#This Row],[Gender]],'Lookup Values'!$A$1:$B$5,2,FALSE),"0")</f>
        <v>0</v>
      </c>
      <c r="CD318" s="112"/>
      <c r="CE318" s="127" t="str">
        <f>IFERROR(VLOOKUP(Table22[[#This Row],[Year Group]],'Lookup Values'!$C$1:$D$9,2,FALSE),"0")</f>
        <v>0</v>
      </c>
      <c r="CF318" s="127" t="str">
        <f>IFERROR(VLOOKUP(Table22[[#This Row],[School]],'Lookup Values'!$E$1:$E$22,2,FALSE),"0")</f>
        <v>0</v>
      </c>
      <c r="CG318" s="127" t="str">
        <f>IFERROR(VLOOKUP(Table22[[#This Row],[Attending PRU / AP]],'Lookup Values'!$G$1:$H$3,2,FALSE),"0")</f>
        <v>0</v>
      </c>
      <c r="CH318" s="127" t="str">
        <f>IFERROR(VLOOKUP(Table22[[#This Row],[EHE]],'Lookup Values'!$I$1:$J$3,2,FALSE),"0")</f>
        <v>0</v>
      </c>
      <c r="CI318" s="127" t="str">
        <f>IFERROR(VLOOKUP(Table22[[#This Row],[CME]],'Lookup Values'!$K$1:$L$3,2,FALSE),"0")</f>
        <v>0</v>
      </c>
      <c r="CJ318" s="129" t="str">
        <f>IFERROR(VLOOKUP(Table22[[#This Row],[Ethnicity]],'Ethnicity codes'!$H$1:$J$101,3,FALSE),"")</f>
        <v/>
      </c>
      <c r="CK318" s="127" t="str">
        <f>IFERROR(VLOOKUP(Table35[[#This Row],[Ethnicity2]],'Lookup Values'!$M$1:$N$23,2,FALSE),"0")</f>
        <v>0</v>
      </c>
      <c r="CL318" s="127" t="str">
        <f>IFERROR(VLOOKUP(Table35[[#This Row],[Ethnicity2]],'Lookup Values'!$O$1:$P$3,2,FALSE),"0")</f>
        <v>0</v>
      </c>
      <c r="CM318" s="127" t="str">
        <f>IFERROR(VLOOKUP(Table22[[#This Row],[EAL]],'Lookup Values'!$Q$1:$R$3,2,FALSE),"0")</f>
        <v>0</v>
      </c>
      <c r="CN318" s="127" t="str">
        <f>IFERROR(VLOOKUP(Table22[[#This Row],[SEND]],'Lookup Values'!$S$1:$T$6,2,FALSE),"0")</f>
        <v>0</v>
      </c>
      <c r="CO318" s="127" t="str">
        <f>IFERROR(VLOOKUP(Table22[[#This Row],[Pupil Premium]],'Lookup Values'!$U$1:$V$3,2,FALSE),"0")</f>
        <v>0</v>
      </c>
      <c r="CP318" s="127" t="str">
        <f>IFERROR(VLOOKUP(Table22[[#This Row],[LAC / Care Leaver]],'Lookup Values'!$W$1:$X$3,2,FALSE),"0")</f>
        <v>0</v>
      </c>
      <c r="CQ318" s="127" t="str">
        <f>IFERROR(VLOOKUP(Table22[[#This Row],[CP / CIN]],'Lookup Values'!$Y$1:$Z$3,2,FALSE),"0")</f>
        <v>0</v>
      </c>
      <c r="CR318" s="127" t="str">
        <f>IFERROR(VLOOKUP(Table22[[#This Row],[Early Help Referral]],'Lookup Values'!$Y$1:$Z$3,2,FALSE),"0")</f>
        <v>0</v>
      </c>
      <c r="CS318" s="127" t="str">
        <f>IFERROR(VLOOKUP(Table22[[#This Row],[Social Worker]],'Lookup Values'!$Y$1:$Z$3,2,FALSE),"0")</f>
        <v>0</v>
      </c>
      <c r="CT318" s="127" t="str">
        <f>IFERROR(VLOOKUP(Table22[[#This Row],[Exclusion]],'Lookup Values'!$AE$1:$AF$5,2,FALSE),"0")</f>
        <v>0</v>
      </c>
      <c r="CU318" s="127" t="str">
        <f>IFERROR(VLOOKUP(Table22[[#This Row],[Attendance / Absence (&lt;90% PA / &lt;50% SA)]],'Lookup Values'!$AG$1:$AH$4,2,FALSE),"0")</f>
        <v>0</v>
      </c>
      <c r="CV318" s="127" t="str">
        <f>IFERROR(VLOOKUP(Table22[[#This Row],[Multiple School Moves (3+)]],'Lookup Values'!$AI$1:$AJ$3,2,FALSE),"0")</f>
        <v>0</v>
      </c>
      <c r="CW318" s="127" t="str">
        <f>IFERROR(VLOOKUP(Table22[[#This Row],[Pregnancy]],'Lookup Values'!$AK$1:$AL$3,2,FALSE),"0")</f>
        <v>0</v>
      </c>
      <c r="CX318" s="127" t="str">
        <f>IFERROR(VLOOKUP(Table22[[#This Row],[Young Parent]],'Lookup Values'!$AM$1:$AN$3,2,FALSE),"0")</f>
        <v>0</v>
      </c>
      <c r="CY318" s="127" t="str">
        <f>IFERROR(VLOOKUP(Table22[[#This Row],[Young Carer]],'Lookup Values'!$AO$1:$AP$3,2,FALSE),"0")</f>
        <v>0</v>
      </c>
      <c r="CZ318" s="127" t="str">
        <f>IFERROR(VLOOKUP(Table22[[#This Row],[CAMHS Involvement]],'Lookup Values'!$AQ$1:$AR$3,2,FALSE),"0")</f>
        <v>0</v>
      </c>
      <c r="DA318" s="127" t="str">
        <f>IFERROR(VLOOKUP(Table22[[#This Row],[Health Condition]],'Lookup Values'!$AS$1:$AT$3,2,FALSE),"0")</f>
        <v>0</v>
      </c>
      <c r="DB318" s="127" t="str">
        <f>IFERROR(VLOOKUP(Table22[[#This Row],[Substance Misuse ]],'Lookup Values'!$AU$1:$AV$3,2,FALSE),"0")</f>
        <v>0</v>
      </c>
      <c r="DC318" s="127" t="str">
        <f>IFERROR(VLOOKUP(Table22[[#This Row],[YOT supervision]],'Lookup Values'!$AW$1:$AX$3,2,FALSE),"0")</f>
        <v>0</v>
      </c>
      <c r="DD318" s="127" t="str">
        <f>IFERROR(VLOOKUP(Table22[[#This Row],[Previous YOT supervision]],'Lookup Values'!$AY$1:$AZ$3,2,FALSE),"0")</f>
        <v>0</v>
      </c>
      <c r="DE318" s="127" t="str">
        <f>IFERROR(VLOOKUP(Table22[[#This Row],[Custody]],'Lookup Values'!$BA$1:$BB$3,2,FALSE),"0")</f>
        <v>0</v>
      </c>
      <c r="DF318" s="127" t="str">
        <f>IFERROR(VLOOKUP(Table22[[#This Row],[KS2 Eng &amp; Maths Ability Profile HAP/MAP/LAP]],'Lookup Values'!$BC$1:$BD$4,2,FALSE),"0")</f>
        <v>0</v>
      </c>
      <c r="DG318" s="127" t="str">
        <f>IFERROR(VLOOKUP(Table22[[#This Row],[Intended Post 16 Destination]],'Lookup Values'!$BG$1:$BH$12,2,FALSE),"0")</f>
        <v>0</v>
      </c>
      <c r="DH318" s="127" t="str">
        <f>IFERROR(VLOOKUP(Table22[[#This Row],[Application submitted (Y/N or number of applications)]],'Lookup Values'!$BI$1:$BJ$3,2,FALSE),"0")</f>
        <v>0</v>
      </c>
      <c r="DI318" s="127" t="str">
        <f>IFERROR(VLOOKUP(Table22[[#This Row],[Provider Name]],'Lookup Values'!$BK$1:$BL$3,2,FALSE),"0")</f>
        <v>0</v>
      </c>
      <c r="DJ318" s="112"/>
      <c r="DK318" s="127" t="str">
        <f>IFERROR(VLOOKUP(Table22[[#This Row],[Offer received (Y/N)]],'Lookup Values'!$BM$1:$BN$3,2,FALSE),"0")</f>
        <v>0</v>
      </c>
      <c r="DL318" s="127" t="str">
        <f>IFERROR(VLOOKUP(Table22[[#This Row],[Poor Behaviour / Attitude / Motivation]],'Lookup Values'!$BO$1:$BP$4,2,FALSE),"0")</f>
        <v>0</v>
      </c>
      <c r="DM318" s="127" t="str">
        <f>IFERROR(VLOOKUP(Table22[[#This Row],[Other known risk factors (1)]],'Lookup Values'!$BQ$1:$BR$10,2,FALSE),"0")</f>
        <v>0</v>
      </c>
      <c r="DN318" s="128" t="str">
        <f>IFERROR(VLOOKUP(Table22[[#This Row],[Other known risk factors (2)]],'Lookup Values'!$BQ$1:$BR$10,2,FALSE),"0")</f>
        <v>0</v>
      </c>
      <c r="DO318" s="127">
        <f>SUM(Table35[[#This Row],[Gender Score]:[Other known risk factors (2) Score]])</f>
        <v>0</v>
      </c>
      <c r="DP318" s="131" t="str">
        <f>CONCATENATE(Table22[[#This Row],[Generated RONI]],Table22[[#This Row],[School RONI]])</f>
        <v>Very Low</v>
      </c>
      <c r="DQ318" s="106"/>
      <c r="DR318" s="106"/>
      <c r="DS318" s="106"/>
      <c r="DT318" s="106"/>
      <c r="DU318" s="106"/>
      <c r="DV318" s="106"/>
      <c r="DW318" s="106"/>
      <c r="DX318" s="106"/>
      <c r="DY318" s="106"/>
      <c r="DZ318" s="106"/>
      <c r="EA318" s="106"/>
      <c r="EB318" s="106"/>
      <c r="EC318" s="106"/>
      <c r="ED318" s="106"/>
      <c r="EE318" s="106"/>
      <c r="EF318" s="106"/>
      <c r="EG318" s="106"/>
    </row>
    <row r="319" spans="1:137" ht="13" x14ac:dyDescent="0.3">
      <c r="A319" s="118"/>
      <c r="B319" s="126"/>
      <c r="C319" s="119"/>
      <c r="D319" s="119"/>
      <c r="E319" s="119"/>
      <c r="F319" s="119"/>
      <c r="G319" s="119"/>
      <c r="H319" s="120"/>
      <c r="I319" s="101"/>
      <c r="J319" s="121"/>
      <c r="K319" s="101"/>
      <c r="L319" s="101"/>
      <c r="M319" s="121"/>
      <c r="N319" s="120"/>
      <c r="O319" s="121"/>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3"/>
      <c r="AS319" s="123"/>
      <c r="AT319" s="123"/>
      <c r="AU319" s="139" t="str">
        <f>VLOOKUP(Table35[[#This Row],[Risk Rating Score]],'Lookup Values'!$BS$1:$BT$34,2)</f>
        <v>Very Low</v>
      </c>
      <c r="AV319" s="101"/>
      <c r="AW319" s="139" t="str">
        <f>IFERROR(VLOOKUP(Table35[[#This Row],[RONI Match]],'Lookup Values'!$BU$2:$BV$26,2,FALSE),"")</f>
        <v/>
      </c>
      <c r="AX319" s="124"/>
      <c r="AY319" s="101"/>
      <c r="AZ319" s="123"/>
      <c r="BA319" s="119"/>
      <c r="BB319" s="119"/>
      <c r="BC319" s="119"/>
      <c r="BD319" s="119"/>
      <c r="BE319" s="119"/>
      <c r="BF319" s="119"/>
      <c r="BG319" s="119"/>
      <c r="BH319" s="119"/>
      <c r="BI319" s="122"/>
      <c r="BJ319" s="121"/>
      <c r="BK319" s="121"/>
      <c r="BL319" s="122"/>
      <c r="BM319" s="123"/>
      <c r="BN319" s="106"/>
      <c r="BO319" s="106"/>
      <c r="BP319" s="106"/>
      <c r="BQ319" s="106"/>
      <c r="BR319" s="106"/>
      <c r="BS319" s="106"/>
      <c r="BT319" s="106"/>
      <c r="BU319" s="106"/>
      <c r="BV319" s="106"/>
      <c r="BW319" s="106"/>
      <c r="BX319" s="106"/>
      <c r="BY319" s="106"/>
      <c r="BZ319" s="106"/>
      <c r="CA319" s="106"/>
      <c r="CB319" s="106"/>
      <c r="CC319" s="130" t="str">
        <f>IFERROR(VLOOKUP(Table22[[#This Row],[Gender]],'Lookup Values'!$A$1:$B$5,2,FALSE),"0")</f>
        <v>0</v>
      </c>
      <c r="CD319" s="112"/>
      <c r="CE319" s="127" t="str">
        <f>IFERROR(VLOOKUP(Table22[[#This Row],[Year Group]],'Lookup Values'!$C$1:$D$9,2,FALSE),"0")</f>
        <v>0</v>
      </c>
      <c r="CF319" s="127" t="str">
        <f>IFERROR(VLOOKUP(Table22[[#This Row],[School]],'Lookup Values'!$E$1:$E$22,2,FALSE),"0")</f>
        <v>0</v>
      </c>
      <c r="CG319" s="127" t="str">
        <f>IFERROR(VLOOKUP(Table22[[#This Row],[Attending PRU / AP]],'Lookup Values'!$G$1:$H$3,2,FALSE),"0")</f>
        <v>0</v>
      </c>
      <c r="CH319" s="127" t="str">
        <f>IFERROR(VLOOKUP(Table22[[#This Row],[EHE]],'Lookup Values'!$I$1:$J$3,2,FALSE),"0")</f>
        <v>0</v>
      </c>
      <c r="CI319" s="127" t="str">
        <f>IFERROR(VLOOKUP(Table22[[#This Row],[CME]],'Lookup Values'!$K$1:$L$3,2,FALSE),"0")</f>
        <v>0</v>
      </c>
      <c r="CJ319" s="129" t="str">
        <f>IFERROR(VLOOKUP(Table22[[#This Row],[Ethnicity]],'Ethnicity codes'!$H$1:$J$101,3,FALSE),"")</f>
        <v/>
      </c>
      <c r="CK319" s="127" t="str">
        <f>IFERROR(VLOOKUP(Table35[[#This Row],[Ethnicity2]],'Lookup Values'!$M$1:$N$23,2,FALSE),"0")</f>
        <v>0</v>
      </c>
      <c r="CL319" s="127" t="str">
        <f>IFERROR(VLOOKUP(Table35[[#This Row],[Ethnicity2]],'Lookup Values'!$O$1:$P$3,2,FALSE),"0")</f>
        <v>0</v>
      </c>
      <c r="CM319" s="127" t="str">
        <f>IFERROR(VLOOKUP(Table22[[#This Row],[EAL]],'Lookup Values'!$Q$1:$R$3,2,FALSE),"0")</f>
        <v>0</v>
      </c>
      <c r="CN319" s="127" t="str">
        <f>IFERROR(VLOOKUP(Table22[[#This Row],[SEND]],'Lookup Values'!$S$1:$T$6,2,FALSE),"0")</f>
        <v>0</v>
      </c>
      <c r="CO319" s="127" t="str">
        <f>IFERROR(VLOOKUP(Table22[[#This Row],[Pupil Premium]],'Lookup Values'!$U$1:$V$3,2,FALSE),"0")</f>
        <v>0</v>
      </c>
      <c r="CP319" s="127" t="str">
        <f>IFERROR(VLOOKUP(Table22[[#This Row],[LAC / Care Leaver]],'Lookup Values'!$W$1:$X$3,2,FALSE),"0")</f>
        <v>0</v>
      </c>
      <c r="CQ319" s="127" t="str">
        <f>IFERROR(VLOOKUP(Table22[[#This Row],[CP / CIN]],'Lookup Values'!$Y$1:$Z$3,2,FALSE),"0")</f>
        <v>0</v>
      </c>
      <c r="CR319" s="127" t="str">
        <f>IFERROR(VLOOKUP(Table22[[#This Row],[Early Help Referral]],'Lookup Values'!$Y$1:$Z$3,2,FALSE),"0")</f>
        <v>0</v>
      </c>
      <c r="CS319" s="127" t="str">
        <f>IFERROR(VLOOKUP(Table22[[#This Row],[Social Worker]],'Lookup Values'!$Y$1:$Z$3,2,FALSE),"0")</f>
        <v>0</v>
      </c>
      <c r="CT319" s="127" t="str">
        <f>IFERROR(VLOOKUP(Table22[[#This Row],[Exclusion]],'Lookup Values'!$AE$1:$AF$5,2,FALSE),"0")</f>
        <v>0</v>
      </c>
      <c r="CU319" s="127" t="str">
        <f>IFERROR(VLOOKUP(Table22[[#This Row],[Attendance / Absence (&lt;90% PA / &lt;50% SA)]],'Lookup Values'!$AG$1:$AH$4,2,FALSE),"0")</f>
        <v>0</v>
      </c>
      <c r="CV319" s="127" t="str">
        <f>IFERROR(VLOOKUP(Table22[[#This Row],[Multiple School Moves (3+)]],'Lookup Values'!$AI$1:$AJ$3,2,FALSE),"0")</f>
        <v>0</v>
      </c>
      <c r="CW319" s="127" t="str">
        <f>IFERROR(VLOOKUP(Table22[[#This Row],[Pregnancy]],'Lookup Values'!$AK$1:$AL$3,2,FALSE),"0")</f>
        <v>0</v>
      </c>
      <c r="CX319" s="127" t="str">
        <f>IFERROR(VLOOKUP(Table22[[#This Row],[Young Parent]],'Lookup Values'!$AM$1:$AN$3,2,FALSE),"0")</f>
        <v>0</v>
      </c>
      <c r="CY319" s="127" t="str">
        <f>IFERROR(VLOOKUP(Table22[[#This Row],[Young Carer]],'Lookup Values'!$AO$1:$AP$3,2,FALSE),"0")</f>
        <v>0</v>
      </c>
      <c r="CZ319" s="127" t="str">
        <f>IFERROR(VLOOKUP(Table22[[#This Row],[CAMHS Involvement]],'Lookup Values'!$AQ$1:$AR$3,2,FALSE),"0")</f>
        <v>0</v>
      </c>
      <c r="DA319" s="127" t="str">
        <f>IFERROR(VLOOKUP(Table22[[#This Row],[Health Condition]],'Lookup Values'!$AS$1:$AT$3,2,FALSE),"0")</f>
        <v>0</v>
      </c>
      <c r="DB319" s="127" t="str">
        <f>IFERROR(VLOOKUP(Table22[[#This Row],[Substance Misuse ]],'Lookup Values'!$AU$1:$AV$3,2,FALSE),"0")</f>
        <v>0</v>
      </c>
      <c r="DC319" s="127" t="str">
        <f>IFERROR(VLOOKUP(Table22[[#This Row],[YOT supervision]],'Lookup Values'!$AW$1:$AX$3,2,FALSE),"0")</f>
        <v>0</v>
      </c>
      <c r="DD319" s="127" t="str">
        <f>IFERROR(VLOOKUP(Table22[[#This Row],[Previous YOT supervision]],'Lookup Values'!$AY$1:$AZ$3,2,FALSE),"0")</f>
        <v>0</v>
      </c>
      <c r="DE319" s="127" t="str">
        <f>IFERROR(VLOOKUP(Table22[[#This Row],[Custody]],'Lookup Values'!$BA$1:$BB$3,2,FALSE),"0")</f>
        <v>0</v>
      </c>
      <c r="DF319" s="127" t="str">
        <f>IFERROR(VLOOKUP(Table22[[#This Row],[KS2 Eng &amp; Maths Ability Profile HAP/MAP/LAP]],'Lookup Values'!$BC$1:$BD$4,2,FALSE),"0")</f>
        <v>0</v>
      </c>
      <c r="DG319" s="127" t="str">
        <f>IFERROR(VLOOKUP(Table22[[#This Row],[Intended Post 16 Destination]],'Lookup Values'!$BG$1:$BH$12,2,FALSE),"0")</f>
        <v>0</v>
      </c>
      <c r="DH319" s="127" t="str">
        <f>IFERROR(VLOOKUP(Table22[[#This Row],[Application submitted (Y/N or number of applications)]],'Lookup Values'!$BI$1:$BJ$3,2,FALSE),"0")</f>
        <v>0</v>
      </c>
      <c r="DI319" s="127" t="str">
        <f>IFERROR(VLOOKUP(Table22[[#This Row],[Provider Name]],'Lookup Values'!$BK$1:$BL$3,2,FALSE),"0")</f>
        <v>0</v>
      </c>
      <c r="DJ319" s="112"/>
      <c r="DK319" s="127" t="str">
        <f>IFERROR(VLOOKUP(Table22[[#This Row],[Offer received (Y/N)]],'Lookup Values'!$BM$1:$BN$3,2,FALSE),"0")</f>
        <v>0</v>
      </c>
      <c r="DL319" s="127" t="str">
        <f>IFERROR(VLOOKUP(Table22[[#This Row],[Poor Behaviour / Attitude / Motivation]],'Lookup Values'!$BO$1:$BP$4,2,FALSE),"0")</f>
        <v>0</v>
      </c>
      <c r="DM319" s="127" t="str">
        <f>IFERROR(VLOOKUP(Table22[[#This Row],[Other known risk factors (1)]],'Lookup Values'!$BQ$1:$BR$10,2,FALSE),"0")</f>
        <v>0</v>
      </c>
      <c r="DN319" s="128" t="str">
        <f>IFERROR(VLOOKUP(Table22[[#This Row],[Other known risk factors (2)]],'Lookup Values'!$BQ$1:$BR$10,2,FALSE),"0")</f>
        <v>0</v>
      </c>
      <c r="DO319" s="127">
        <f>SUM(Table35[[#This Row],[Gender Score]:[Other known risk factors (2) Score]])</f>
        <v>0</v>
      </c>
      <c r="DP319" s="131" t="str">
        <f>CONCATENATE(Table22[[#This Row],[Generated RONI]],Table22[[#This Row],[School RONI]])</f>
        <v>Very Low</v>
      </c>
      <c r="DQ319" s="106"/>
      <c r="DR319" s="106"/>
      <c r="DS319" s="106"/>
      <c r="DT319" s="106"/>
      <c r="DU319" s="106"/>
      <c r="DV319" s="106"/>
      <c r="DW319" s="106"/>
      <c r="DX319" s="106"/>
      <c r="DY319" s="106"/>
      <c r="DZ319" s="106"/>
      <c r="EA319" s="106"/>
      <c r="EB319" s="106"/>
      <c r="EC319" s="106"/>
      <c r="ED319" s="106"/>
      <c r="EE319" s="106"/>
      <c r="EF319" s="106"/>
      <c r="EG319" s="106"/>
    </row>
    <row r="320" spans="1:137" ht="13" x14ac:dyDescent="0.3">
      <c r="A320" s="118"/>
      <c r="B320" s="126"/>
      <c r="C320" s="119"/>
      <c r="D320" s="119"/>
      <c r="E320" s="119"/>
      <c r="F320" s="119"/>
      <c r="G320" s="119"/>
      <c r="H320" s="120"/>
      <c r="I320" s="101"/>
      <c r="J320" s="121"/>
      <c r="K320" s="101"/>
      <c r="L320" s="101"/>
      <c r="M320" s="121"/>
      <c r="N320" s="120"/>
      <c r="O320" s="121"/>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c r="AO320" s="122"/>
      <c r="AP320" s="122"/>
      <c r="AQ320" s="122"/>
      <c r="AR320" s="123"/>
      <c r="AS320" s="123"/>
      <c r="AT320" s="123"/>
      <c r="AU320" s="139" t="str">
        <f>VLOOKUP(Table35[[#This Row],[Risk Rating Score]],'Lookup Values'!$BS$1:$BT$34,2)</f>
        <v>Very Low</v>
      </c>
      <c r="AV320" s="101"/>
      <c r="AW320" s="139" t="str">
        <f>IFERROR(VLOOKUP(Table35[[#This Row],[RONI Match]],'Lookup Values'!$BU$2:$BV$26,2,FALSE),"")</f>
        <v/>
      </c>
      <c r="AX320" s="124"/>
      <c r="AY320" s="101"/>
      <c r="AZ320" s="123"/>
      <c r="BA320" s="119"/>
      <c r="BB320" s="119"/>
      <c r="BC320" s="119"/>
      <c r="BD320" s="119"/>
      <c r="BE320" s="119"/>
      <c r="BF320" s="119"/>
      <c r="BG320" s="119"/>
      <c r="BH320" s="119"/>
      <c r="BI320" s="122"/>
      <c r="BJ320" s="121"/>
      <c r="BK320" s="121"/>
      <c r="BL320" s="122"/>
      <c r="BM320" s="123"/>
      <c r="BN320" s="106"/>
      <c r="BO320" s="106"/>
      <c r="BP320" s="106"/>
      <c r="BQ320" s="106"/>
      <c r="BR320" s="106"/>
      <c r="BS320" s="106"/>
      <c r="BT320" s="106"/>
      <c r="BU320" s="106"/>
      <c r="BV320" s="106"/>
      <c r="BW320" s="106"/>
      <c r="BX320" s="106"/>
      <c r="BY320" s="106"/>
      <c r="BZ320" s="106"/>
      <c r="CA320" s="106"/>
      <c r="CB320" s="106"/>
      <c r="CC320" s="130" t="str">
        <f>IFERROR(VLOOKUP(Table22[[#This Row],[Gender]],'Lookup Values'!$A$1:$B$5,2,FALSE),"0")</f>
        <v>0</v>
      </c>
      <c r="CD320" s="112"/>
      <c r="CE320" s="127" t="str">
        <f>IFERROR(VLOOKUP(Table22[[#This Row],[Year Group]],'Lookup Values'!$C$1:$D$9,2,FALSE),"0")</f>
        <v>0</v>
      </c>
      <c r="CF320" s="127" t="str">
        <f>IFERROR(VLOOKUP(Table22[[#This Row],[School]],'Lookup Values'!$E$1:$E$22,2,FALSE),"0")</f>
        <v>0</v>
      </c>
      <c r="CG320" s="127" t="str">
        <f>IFERROR(VLOOKUP(Table22[[#This Row],[Attending PRU / AP]],'Lookup Values'!$G$1:$H$3,2,FALSE),"0")</f>
        <v>0</v>
      </c>
      <c r="CH320" s="127" t="str">
        <f>IFERROR(VLOOKUP(Table22[[#This Row],[EHE]],'Lookup Values'!$I$1:$J$3,2,FALSE),"0")</f>
        <v>0</v>
      </c>
      <c r="CI320" s="127" t="str">
        <f>IFERROR(VLOOKUP(Table22[[#This Row],[CME]],'Lookup Values'!$K$1:$L$3,2,FALSE),"0")</f>
        <v>0</v>
      </c>
      <c r="CJ320" s="129" t="str">
        <f>IFERROR(VLOOKUP(Table22[[#This Row],[Ethnicity]],'Ethnicity codes'!$H$1:$J$101,3,FALSE),"")</f>
        <v/>
      </c>
      <c r="CK320" s="127" t="str">
        <f>IFERROR(VLOOKUP(Table35[[#This Row],[Ethnicity2]],'Lookup Values'!$M$1:$N$23,2,FALSE),"0")</f>
        <v>0</v>
      </c>
      <c r="CL320" s="127" t="str">
        <f>IFERROR(VLOOKUP(Table35[[#This Row],[Ethnicity2]],'Lookup Values'!$O$1:$P$3,2,FALSE),"0")</f>
        <v>0</v>
      </c>
      <c r="CM320" s="127" t="str">
        <f>IFERROR(VLOOKUP(Table22[[#This Row],[EAL]],'Lookup Values'!$Q$1:$R$3,2,FALSE),"0")</f>
        <v>0</v>
      </c>
      <c r="CN320" s="127" t="str">
        <f>IFERROR(VLOOKUP(Table22[[#This Row],[SEND]],'Lookup Values'!$S$1:$T$6,2,FALSE),"0")</f>
        <v>0</v>
      </c>
      <c r="CO320" s="127" t="str">
        <f>IFERROR(VLOOKUP(Table22[[#This Row],[Pupil Premium]],'Lookup Values'!$U$1:$V$3,2,FALSE),"0")</f>
        <v>0</v>
      </c>
      <c r="CP320" s="127" t="str">
        <f>IFERROR(VLOOKUP(Table22[[#This Row],[LAC / Care Leaver]],'Lookup Values'!$W$1:$X$3,2,FALSE),"0")</f>
        <v>0</v>
      </c>
      <c r="CQ320" s="127" t="str">
        <f>IFERROR(VLOOKUP(Table22[[#This Row],[CP / CIN]],'Lookup Values'!$Y$1:$Z$3,2,FALSE),"0")</f>
        <v>0</v>
      </c>
      <c r="CR320" s="127" t="str">
        <f>IFERROR(VLOOKUP(Table22[[#This Row],[Early Help Referral]],'Lookup Values'!$Y$1:$Z$3,2,FALSE),"0")</f>
        <v>0</v>
      </c>
      <c r="CS320" s="127" t="str">
        <f>IFERROR(VLOOKUP(Table22[[#This Row],[Social Worker]],'Lookup Values'!$Y$1:$Z$3,2,FALSE),"0")</f>
        <v>0</v>
      </c>
      <c r="CT320" s="127" t="str">
        <f>IFERROR(VLOOKUP(Table22[[#This Row],[Exclusion]],'Lookup Values'!$AE$1:$AF$5,2,FALSE),"0")</f>
        <v>0</v>
      </c>
      <c r="CU320" s="127" t="str">
        <f>IFERROR(VLOOKUP(Table22[[#This Row],[Attendance / Absence (&lt;90% PA / &lt;50% SA)]],'Lookup Values'!$AG$1:$AH$4,2,FALSE),"0")</f>
        <v>0</v>
      </c>
      <c r="CV320" s="127" t="str">
        <f>IFERROR(VLOOKUP(Table22[[#This Row],[Multiple School Moves (3+)]],'Lookup Values'!$AI$1:$AJ$3,2,FALSE),"0")</f>
        <v>0</v>
      </c>
      <c r="CW320" s="127" t="str">
        <f>IFERROR(VLOOKUP(Table22[[#This Row],[Pregnancy]],'Lookup Values'!$AK$1:$AL$3,2,FALSE),"0")</f>
        <v>0</v>
      </c>
      <c r="CX320" s="127" t="str">
        <f>IFERROR(VLOOKUP(Table22[[#This Row],[Young Parent]],'Lookup Values'!$AM$1:$AN$3,2,FALSE),"0")</f>
        <v>0</v>
      </c>
      <c r="CY320" s="127" t="str">
        <f>IFERROR(VLOOKUP(Table22[[#This Row],[Young Carer]],'Lookup Values'!$AO$1:$AP$3,2,FALSE),"0")</f>
        <v>0</v>
      </c>
      <c r="CZ320" s="127" t="str">
        <f>IFERROR(VLOOKUP(Table22[[#This Row],[CAMHS Involvement]],'Lookup Values'!$AQ$1:$AR$3,2,FALSE),"0")</f>
        <v>0</v>
      </c>
      <c r="DA320" s="127" t="str">
        <f>IFERROR(VLOOKUP(Table22[[#This Row],[Health Condition]],'Lookup Values'!$AS$1:$AT$3,2,FALSE),"0")</f>
        <v>0</v>
      </c>
      <c r="DB320" s="127" t="str">
        <f>IFERROR(VLOOKUP(Table22[[#This Row],[Substance Misuse ]],'Lookup Values'!$AU$1:$AV$3,2,FALSE),"0")</f>
        <v>0</v>
      </c>
      <c r="DC320" s="127" t="str">
        <f>IFERROR(VLOOKUP(Table22[[#This Row],[YOT supervision]],'Lookup Values'!$AW$1:$AX$3,2,FALSE),"0")</f>
        <v>0</v>
      </c>
      <c r="DD320" s="127" t="str">
        <f>IFERROR(VLOOKUP(Table22[[#This Row],[Previous YOT supervision]],'Lookup Values'!$AY$1:$AZ$3,2,FALSE),"0")</f>
        <v>0</v>
      </c>
      <c r="DE320" s="127" t="str">
        <f>IFERROR(VLOOKUP(Table22[[#This Row],[Custody]],'Lookup Values'!$BA$1:$BB$3,2,FALSE),"0")</f>
        <v>0</v>
      </c>
      <c r="DF320" s="127" t="str">
        <f>IFERROR(VLOOKUP(Table22[[#This Row],[KS2 Eng &amp; Maths Ability Profile HAP/MAP/LAP]],'Lookup Values'!$BC$1:$BD$4,2,FALSE),"0")</f>
        <v>0</v>
      </c>
      <c r="DG320" s="127" t="str">
        <f>IFERROR(VLOOKUP(Table22[[#This Row],[Intended Post 16 Destination]],'Lookup Values'!$BG$1:$BH$12,2,FALSE),"0")</f>
        <v>0</v>
      </c>
      <c r="DH320" s="127" t="str">
        <f>IFERROR(VLOOKUP(Table22[[#This Row],[Application submitted (Y/N or number of applications)]],'Lookup Values'!$BI$1:$BJ$3,2,FALSE),"0")</f>
        <v>0</v>
      </c>
      <c r="DI320" s="127" t="str">
        <f>IFERROR(VLOOKUP(Table22[[#This Row],[Provider Name]],'Lookup Values'!$BK$1:$BL$3,2,FALSE),"0")</f>
        <v>0</v>
      </c>
      <c r="DJ320" s="112"/>
      <c r="DK320" s="127" t="str">
        <f>IFERROR(VLOOKUP(Table22[[#This Row],[Offer received (Y/N)]],'Lookup Values'!$BM$1:$BN$3,2,FALSE),"0")</f>
        <v>0</v>
      </c>
      <c r="DL320" s="127" t="str">
        <f>IFERROR(VLOOKUP(Table22[[#This Row],[Poor Behaviour / Attitude / Motivation]],'Lookup Values'!$BO$1:$BP$4,2,FALSE),"0")</f>
        <v>0</v>
      </c>
      <c r="DM320" s="127" t="str">
        <f>IFERROR(VLOOKUP(Table22[[#This Row],[Other known risk factors (1)]],'Lookup Values'!$BQ$1:$BR$10,2,FALSE),"0")</f>
        <v>0</v>
      </c>
      <c r="DN320" s="128" t="str">
        <f>IFERROR(VLOOKUP(Table22[[#This Row],[Other known risk factors (2)]],'Lookup Values'!$BQ$1:$BR$10,2,FALSE),"0")</f>
        <v>0</v>
      </c>
      <c r="DO320" s="127">
        <f>SUM(Table35[[#This Row],[Gender Score]:[Other known risk factors (2) Score]])</f>
        <v>0</v>
      </c>
      <c r="DP320" s="131" t="str">
        <f>CONCATENATE(Table22[[#This Row],[Generated RONI]],Table22[[#This Row],[School RONI]])</f>
        <v>Very Low</v>
      </c>
      <c r="DQ320" s="106"/>
      <c r="DR320" s="106"/>
      <c r="DS320" s="106"/>
      <c r="DT320" s="106"/>
      <c r="DU320" s="106"/>
      <c r="DV320" s="106"/>
      <c r="DW320" s="106"/>
      <c r="DX320" s="106"/>
      <c r="DY320" s="106"/>
      <c r="DZ320" s="106"/>
      <c r="EA320" s="106"/>
      <c r="EB320" s="106"/>
      <c r="EC320" s="106"/>
      <c r="ED320" s="106"/>
      <c r="EE320" s="106"/>
      <c r="EF320" s="106"/>
      <c r="EG320" s="106"/>
    </row>
    <row r="321" spans="1:137" ht="13" x14ac:dyDescent="0.3">
      <c r="A321" s="118"/>
      <c r="B321" s="119"/>
      <c r="C321" s="119"/>
      <c r="D321" s="119"/>
      <c r="E321" s="119"/>
      <c r="F321" s="119"/>
      <c r="G321" s="119"/>
      <c r="H321" s="120"/>
      <c r="I321" s="101"/>
      <c r="J321" s="121"/>
      <c r="K321" s="101"/>
      <c r="L321" s="101"/>
      <c r="M321" s="121"/>
      <c r="N321" s="120"/>
      <c r="O321" s="119"/>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c r="AO321" s="122"/>
      <c r="AP321" s="122"/>
      <c r="AQ321" s="122"/>
      <c r="AR321" s="123"/>
      <c r="AS321" s="123"/>
      <c r="AT321" s="123"/>
      <c r="AU321" s="139" t="str">
        <f>VLOOKUP(Table35[[#This Row],[Risk Rating Score]],'Lookup Values'!$BS$1:$BT$34,2)</f>
        <v>Very Low</v>
      </c>
      <c r="AV321" s="101"/>
      <c r="AW321" s="139" t="str">
        <f>IFERROR(VLOOKUP(Table35[[#This Row],[RONI Match]],'Lookup Values'!$BU$2:$BV$26,2,FALSE),"")</f>
        <v/>
      </c>
      <c r="AX321" s="124"/>
      <c r="AY321" s="101"/>
      <c r="AZ321" s="123"/>
      <c r="BA321" s="119"/>
      <c r="BB321" s="119"/>
      <c r="BC321" s="119"/>
      <c r="BD321" s="119"/>
      <c r="BE321" s="119"/>
      <c r="BF321" s="119"/>
      <c r="BG321" s="119"/>
      <c r="BH321" s="119"/>
      <c r="BI321" s="122"/>
      <c r="BJ321" s="121"/>
      <c r="BK321" s="121"/>
      <c r="BL321" s="122"/>
      <c r="BM321" s="123"/>
      <c r="BN321" s="106"/>
      <c r="BO321" s="106"/>
      <c r="BP321" s="106"/>
      <c r="BQ321" s="106"/>
      <c r="BR321" s="106"/>
      <c r="BS321" s="106"/>
      <c r="BT321" s="106"/>
      <c r="BU321" s="106"/>
      <c r="BV321" s="106"/>
      <c r="BW321" s="106"/>
      <c r="BX321" s="106"/>
      <c r="BY321" s="106"/>
      <c r="BZ321" s="106"/>
      <c r="CA321" s="106"/>
      <c r="CB321" s="106"/>
      <c r="CC321" s="130" t="str">
        <f>IFERROR(VLOOKUP(Table22[[#This Row],[Gender]],'Lookup Values'!$A$1:$B$5,2,FALSE),"0")</f>
        <v>0</v>
      </c>
      <c r="CD321" s="112"/>
      <c r="CE321" s="127" t="str">
        <f>IFERROR(VLOOKUP(Table22[[#This Row],[Year Group]],'Lookup Values'!$C$1:$D$9,2,FALSE),"0")</f>
        <v>0</v>
      </c>
      <c r="CF321" s="127" t="str">
        <f>IFERROR(VLOOKUP(Table22[[#This Row],[School]],'Lookup Values'!$E$1:$E$22,2,FALSE),"0")</f>
        <v>0</v>
      </c>
      <c r="CG321" s="127" t="str">
        <f>IFERROR(VLOOKUP(Table22[[#This Row],[Attending PRU / AP]],'Lookup Values'!$G$1:$H$3,2,FALSE),"0")</f>
        <v>0</v>
      </c>
      <c r="CH321" s="127" t="str">
        <f>IFERROR(VLOOKUP(Table22[[#This Row],[EHE]],'Lookup Values'!$I$1:$J$3,2,FALSE),"0")</f>
        <v>0</v>
      </c>
      <c r="CI321" s="127" t="str">
        <f>IFERROR(VLOOKUP(Table22[[#This Row],[CME]],'Lookup Values'!$K$1:$L$3,2,FALSE),"0")</f>
        <v>0</v>
      </c>
      <c r="CJ321" s="129" t="str">
        <f>IFERROR(VLOOKUP(Table22[[#This Row],[Ethnicity]],'Ethnicity codes'!$H$1:$J$101,3,FALSE),"")</f>
        <v/>
      </c>
      <c r="CK321" s="127" t="str">
        <f>IFERROR(VLOOKUP(Table35[[#This Row],[Ethnicity2]],'Lookup Values'!$M$1:$N$23,2,FALSE),"0")</f>
        <v>0</v>
      </c>
      <c r="CL321" s="127" t="str">
        <f>IFERROR(VLOOKUP(Table35[[#This Row],[Ethnicity2]],'Lookup Values'!$O$1:$P$3,2,FALSE),"0")</f>
        <v>0</v>
      </c>
      <c r="CM321" s="127" t="str">
        <f>IFERROR(VLOOKUP(Table22[[#This Row],[EAL]],'Lookup Values'!$Q$1:$R$3,2,FALSE),"0")</f>
        <v>0</v>
      </c>
      <c r="CN321" s="127" t="str">
        <f>IFERROR(VLOOKUP(Table22[[#This Row],[SEND]],'Lookup Values'!$S$1:$T$6,2,FALSE),"0")</f>
        <v>0</v>
      </c>
      <c r="CO321" s="127" t="str">
        <f>IFERROR(VLOOKUP(Table22[[#This Row],[Pupil Premium]],'Lookup Values'!$U$1:$V$3,2,FALSE),"0")</f>
        <v>0</v>
      </c>
      <c r="CP321" s="127" t="str">
        <f>IFERROR(VLOOKUP(Table22[[#This Row],[LAC / Care Leaver]],'Lookup Values'!$W$1:$X$3,2,FALSE),"0")</f>
        <v>0</v>
      </c>
      <c r="CQ321" s="127" t="str">
        <f>IFERROR(VLOOKUP(Table22[[#This Row],[CP / CIN]],'Lookup Values'!$Y$1:$Z$3,2,FALSE),"0")</f>
        <v>0</v>
      </c>
      <c r="CR321" s="127" t="str">
        <f>IFERROR(VLOOKUP(Table22[[#This Row],[Early Help Referral]],'Lookup Values'!$Y$1:$Z$3,2,FALSE),"0")</f>
        <v>0</v>
      </c>
      <c r="CS321" s="127" t="str">
        <f>IFERROR(VLOOKUP(Table22[[#This Row],[Social Worker]],'Lookup Values'!$Y$1:$Z$3,2,FALSE),"0")</f>
        <v>0</v>
      </c>
      <c r="CT321" s="127" t="str">
        <f>IFERROR(VLOOKUP(Table22[[#This Row],[Exclusion]],'Lookup Values'!$AE$1:$AF$5,2,FALSE),"0")</f>
        <v>0</v>
      </c>
      <c r="CU321" s="127" t="str">
        <f>IFERROR(VLOOKUP(Table22[[#This Row],[Attendance / Absence (&lt;90% PA / &lt;50% SA)]],'Lookup Values'!$AG$1:$AH$4,2,FALSE),"0")</f>
        <v>0</v>
      </c>
      <c r="CV321" s="127" t="str">
        <f>IFERROR(VLOOKUP(Table22[[#This Row],[Multiple School Moves (3+)]],'Lookup Values'!$AI$1:$AJ$3,2,FALSE),"0")</f>
        <v>0</v>
      </c>
      <c r="CW321" s="127" t="str">
        <f>IFERROR(VLOOKUP(Table22[[#This Row],[Pregnancy]],'Lookup Values'!$AK$1:$AL$3,2,FALSE),"0")</f>
        <v>0</v>
      </c>
      <c r="CX321" s="127" t="str">
        <f>IFERROR(VLOOKUP(Table22[[#This Row],[Young Parent]],'Lookup Values'!$AM$1:$AN$3,2,FALSE),"0")</f>
        <v>0</v>
      </c>
      <c r="CY321" s="127" t="str">
        <f>IFERROR(VLOOKUP(Table22[[#This Row],[Young Carer]],'Lookup Values'!$AO$1:$AP$3,2,FALSE),"0")</f>
        <v>0</v>
      </c>
      <c r="CZ321" s="127" t="str">
        <f>IFERROR(VLOOKUP(Table22[[#This Row],[CAMHS Involvement]],'Lookup Values'!$AQ$1:$AR$3,2,FALSE),"0")</f>
        <v>0</v>
      </c>
      <c r="DA321" s="127" t="str">
        <f>IFERROR(VLOOKUP(Table22[[#This Row],[Health Condition]],'Lookup Values'!$AS$1:$AT$3,2,FALSE),"0")</f>
        <v>0</v>
      </c>
      <c r="DB321" s="127" t="str">
        <f>IFERROR(VLOOKUP(Table22[[#This Row],[Substance Misuse ]],'Lookup Values'!$AU$1:$AV$3,2,FALSE),"0")</f>
        <v>0</v>
      </c>
      <c r="DC321" s="127" t="str">
        <f>IFERROR(VLOOKUP(Table22[[#This Row],[YOT supervision]],'Lookup Values'!$AW$1:$AX$3,2,FALSE),"0")</f>
        <v>0</v>
      </c>
      <c r="DD321" s="127" t="str">
        <f>IFERROR(VLOOKUP(Table22[[#This Row],[Previous YOT supervision]],'Lookup Values'!$AY$1:$AZ$3,2,FALSE),"0")</f>
        <v>0</v>
      </c>
      <c r="DE321" s="127" t="str">
        <f>IFERROR(VLOOKUP(Table22[[#This Row],[Custody]],'Lookup Values'!$BA$1:$BB$3,2,FALSE),"0")</f>
        <v>0</v>
      </c>
      <c r="DF321" s="127" t="str">
        <f>IFERROR(VLOOKUP(Table22[[#This Row],[KS2 Eng &amp; Maths Ability Profile HAP/MAP/LAP]],'Lookup Values'!$BC$1:$BD$4,2,FALSE),"0")</f>
        <v>0</v>
      </c>
      <c r="DG321" s="127" t="str">
        <f>IFERROR(VLOOKUP(Table22[[#This Row],[Intended Post 16 Destination]],'Lookup Values'!$BG$1:$BH$12,2,FALSE),"0")</f>
        <v>0</v>
      </c>
      <c r="DH321" s="127" t="str">
        <f>IFERROR(VLOOKUP(Table22[[#This Row],[Application submitted (Y/N or number of applications)]],'Lookup Values'!$BI$1:$BJ$3,2,FALSE),"0")</f>
        <v>0</v>
      </c>
      <c r="DI321" s="127" t="str">
        <f>IFERROR(VLOOKUP(Table22[[#This Row],[Provider Name]],'Lookup Values'!$BK$1:$BL$3,2,FALSE),"0")</f>
        <v>0</v>
      </c>
      <c r="DJ321" s="112"/>
      <c r="DK321" s="127" t="str">
        <f>IFERROR(VLOOKUP(Table22[[#This Row],[Offer received (Y/N)]],'Lookup Values'!$BM$1:$BN$3,2,FALSE),"0")</f>
        <v>0</v>
      </c>
      <c r="DL321" s="127" t="str">
        <f>IFERROR(VLOOKUP(Table22[[#This Row],[Poor Behaviour / Attitude / Motivation]],'Lookup Values'!$BO$1:$BP$4,2,FALSE),"0")</f>
        <v>0</v>
      </c>
      <c r="DM321" s="127" t="str">
        <f>IFERROR(VLOOKUP(Table22[[#This Row],[Other known risk factors (1)]],'Lookup Values'!$BQ$1:$BR$10,2,FALSE),"0")</f>
        <v>0</v>
      </c>
      <c r="DN321" s="128" t="str">
        <f>IFERROR(VLOOKUP(Table22[[#This Row],[Other known risk factors (2)]],'Lookup Values'!$BQ$1:$BR$10,2,FALSE),"0")</f>
        <v>0</v>
      </c>
      <c r="DO321" s="127">
        <f>SUM(Table35[[#This Row],[Gender Score]:[Other known risk factors (2) Score]])</f>
        <v>0</v>
      </c>
      <c r="DP321" s="131" t="str">
        <f>CONCATENATE(Table22[[#This Row],[Generated RONI]],Table22[[#This Row],[School RONI]])</f>
        <v>Very Low</v>
      </c>
      <c r="DQ321" s="106"/>
      <c r="DR321" s="106"/>
      <c r="DS321" s="106"/>
      <c r="DT321" s="106"/>
      <c r="DU321" s="106"/>
      <c r="DV321" s="106"/>
      <c r="DW321" s="106"/>
      <c r="DX321" s="106"/>
      <c r="DY321" s="106"/>
      <c r="DZ321" s="106"/>
      <c r="EA321" s="106"/>
      <c r="EB321" s="106"/>
      <c r="EC321" s="106"/>
      <c r="ED321" s="106"/>
      <c r="EE321" s="106"/>
      <c r="EF321" s="106"/>
      <c r="EG321" s="106"/>
    </row>
    <row r="322" spans="1:137" ht="13" x14ac:dyDescent="0.3">
      <c r="A322" s="118"/>
      <c r="B322" s="126"/>
      <c r="C322" s="119"/>
      <c r="D322" s="119"/>
      <c r="E322" s="119"/>
      <c r="F322" s="119"/>
      <c r="G322" s="119"/>
      <c r="H322" s="120"/>
      <c r="I322" s="101"/>
      <c r="J322" s="121"/>
      <c r="K322" s="101"/>
      <c r="L322" s="101"/>
      <c r="M322" s="121"/>
      <c r="N322" s="120"/>
      <c r="O322" s="121"/>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c r="AR322" s="123"/>
      <c r="AS322" s="123"/>
      <c r="AT322" s="123"/>
      <c r="AU322" s="139" t="str">
        <f>VLOOKUP(Table35[[#This Row],[Risk Rating Score]],'Lookup Values'!$BS$1:$BT$34,2)</f>
        <v>Very Low</v>
      </c>
      <c r="AV322" s="101"/>
      <c r="AW322" s="139" t="str">
        <f>IFERROR(VLOOKUP(Table35[[#This Row],[RONI Match]],'Lookup Values'!$BU$2:$BV$26,2,FALSE),"")</f>
        <v/>
      </c>
      <c r="AX322" s="124"/>
      <c r="AY322" s="101"/>
      <c r="AZ322" s="123"/>
      <c r="BA322" s="119"/>
      <c r="BB322" s="119"/>
      <c r="BC322" s="119"/>
      <c r="BD322" s="119"/>
      <c r="BE322" s="119"/>
      <c r="BF322" s="119"/>
      <c r="BG322" s="119"/>
      <c r="BH322" s="119"/>
      <c r="BI322" s="122"/>
      <c r="BJ322" s="121"/>
      <c r="BK322" s="121"/>
      <c r="BL322" s="122"/>
      <c r="BM322" s="123"/>
      <c r="BN322" s="106"/>
      <c r="BO322" s="106"/>
      <c r="BP322" s="106"/>
      <c r="BQ322" s="106"/>
      <c r="BR322" s="106"/>
      <c r="BS322" s="106"/>
      <c r="BT322" s="106"/>
      <c r="BU322" s="106"/>
      <c r="BV322" s="106"/>
      <c r="BW322" s="106"/>
      <c r="BX322" s="106"/>
      <c r="BY322" s="106"/>
      <c r="BZ322" s="106"/>
      <c r="CA322" s="106"/>
      <c r="CB322" s="106"/>
      <c r="CC322" s="130" t="str">
        <f>IFERROR(VLOOKUP(Table22[[#This Row],[Gender]],'Lookup Values'!$A$1:$B$5,2,FALSE),"0")</f>
        <v>0</v>
      </c>
      <c r="CD322" s="112"/>
      <c r="CE322" s="127" t="str">
        <f>IFERROR(VLOOKUP(Table22[[#This Row],[Year Group]],'Lookup Values'!$C$1:$D$9,2,FALSE),"0")</f>
        <v>0</v>
      </c>
      <c r="CF322" s="127" t="str">
        <f>IFERROR(VLOOKUP(Table22[[#This Row],[School]],'Lookup Values'!$E$1:$E$22,2,FALSE),"0")</f>
        <v>0</v>
      </c>
      <c r="CG322" s="127" t="str">
        <f>IFERROR(VLOOKUP(Table22[[#This Row],[Attending PRU / AP]],'Lookup Values'!$G$1:$H$3,2,FALSE),"0")</f>
        <v>0</v>
      </c>
      <c r="CH322" s="127" t="str">
        <f>IFERROR(VLOOKUP(Table22[[#This Row],[EHE]],'Lookup Values'!$I$1:$J$3,2,FALSE),"0")</f>
        <v>0</v>
      </c>
      <c r="CI322" s="127" t="str">
        <f>IFERROR(VLOOKUP(Table22[[#This Row],[CME]],'Lookup Values'!$K$1:$L$3,2,FALSE),"0")</f>
        <v>0</v>
      </c>
      <c r="CJ322" s="129" t="str">
        <f>IFERROR(VLOOKUP(Table22[[#This Row],[Ethnicity]],'Ethnicity codes'!$H$1:$J$101,3,FALSE),"")</f>
        <v/>
      </c>
      <c r="CK322" s="127" t="str">
        <f>IFERROR(VLOOKUP(Table35[[#This Row],[Ethnicity2]],'Lookup Values'!$M$1:$N$23,2,FALSE),"0")</f>
        <v>0</v>
      </c>
      <c r="CL322" s="127" t="str">
        <f>IFERROR(VLOOKUP(Table35[[#This Row],[Ethnicity2]],'Lookup Values'!$O$1:$P$3,2,FALSE),"0")</f>
        <v>0</v>
      </c>
      <c r="CM322" s="127" t="str">
        <f>IFERROR(VLOOKUP(Table22[[#This Row],[EAL]],'Lookup Values'!$Q$1:$R$3,2,FALSE),"0")</f>
        <v>0</v>
      </c>
      <c r="CN322" s="127" t="str">
        <f>IFERROR(VLOOKUP(Table22[[#This Row],[SEND]],'Lookup Values'!$S$1:$T$6,2,FALSE),"0")</f>
        <v>0</v>
      </c>
      <c r="CO322" s="127" t="str">
        <f>IFERROR(VLOOKUP(Table22[[#This Row],[Pupil Premium]],'Lookup Values'!$U$1:$V$3,2,FALSE),"0")</f>
        <v>0</v>
      </c>
      <c r="CP322" s="127" t="str">
        <f>IFERROR(VLOOKUP(Table22[[#This Row],[LAC / Care Leaver]],'Lookup Values'!$W$1:$X$3,2,FALSE),"0")</f>
        <v>0</v>
      </c>
      <c r="CQ322" s="127" t="str">
        <f>IFERROR(VLOOKUP(Table22[[#This Row],[CP / CIN]],'Lookup Values'!$Y$1:$Z$3,2,FALSE),"0")</f>
        <v>0</v>
      </c>
      <c r="CR322" s="127" t="str">
        <f>IFERROR(VLOOKUP(Table22[[#This Row],[Early Help Referral]],'Lookup Values'!$Y$1:$Z$3,2,FALSE),"0")</f>
        <v>0</v>
      </c>
      <c r="CS322" s="127" t="str">
        <f>IFERROR(VLOOKUP(Table22[[#This Row],[Social Worker]],'Lookup Values'!$Y$1:$Z$3,2,FALSE),"0")</f>
        <v>0</v>
      </c>
      <c r="CT322" s="127" t="str">
        <f>IFERROR(VLOOKUP(Table22[[#This Row],[Exclusion]],'Lookup Values'!$AE$1:$AF$5,2,FALSE),"0")</f>
        <v>0</v>
      </c>
      <c r="CU322" s="127" t="str">
        <f>IFERROR(VLOOKUP(Table22[[#This Row],[Attendance / Absence (&lt;90% PA / &lt;50% SA)]],'Lookup Values'!$AG$1:$AH$4,2,FALSE),"0")</f>
        <v>0</v>
      </c>
      <c r="CV322" s="127" t="str">
        <f>IFERROR(VLOOKUP(Table22[[#This Row],[Multiple School Moves (3+)]],'Lookup Values'!$AI$1:$AJ$3,2,FALSE),"0")</f>
        <v>0</v>
      </c>
      <c r="CW322" s="127" t="str">
        <f>IFERROR(VLOOKUP(Table22[[#This Row],[Pregnancy]],'Lookup Values'!$AK$1:$AL$3,2,FALSE),"0")</f>
        <v>0</v>
      </c>
      <c r="CX322" s="127" t="str">
        <f>IFERROR(VLOOKUP(Table22[[#This Row],[Young Parent]],'Lookup Values'!$AM$1:$AN$3,2,FALSE),"0")</f>
        <v>0</v>
      </c>
      <c r="CY322" s="127" t="str">
        <f>IFERROR(VLOOKUP(Table22[[#This Row],[Young Carer]],'Lookup Values'!$AO$1:$AP$3,2,FALSE),"0")</f>
        <v>0</v>
      </c>
      <c r="CZ322" s="127" t="str">
        <f>IFERROR(VLOOKUP(Table22[[#This Row],[CAMHS Involvement]],'Lookup Values'!$AQ$1:$AR$3,2,FALSE),"0")</f>
        <v>0</v>
      </c>
      <c r="DA322" s="127" t="str">
        <f>IFERROR(VLOOKUP(Table22[[#This Row],[Health Condition]],'Lookup Values'!$AS$1:$AT$3,2,FALSE),"0")</f>
        <v>0</v>
      </c>
      <c r="DB322" s="127" t="str">
        <f>IFERROR(VLOOKUP(Table22[[#This Row],[Substance Misuse ]],'Lookup Values'!$AU$1:$AV$3,2,FALSE),"0")</f>
        <v>0</v>
      </c>
      <c r="DC322" s="127" t="str">
        <f>IFERROR(VLOOKUP(Table22[[#This Row],[YOT supervision]],'Lookup Values'!$AW$1:$AX$3,2,FALSE),"0")</f>
        <v>0</v>
      </c>
      <c r="DD322" s="127" t="str">
        <f>IFERROR(VLOOKUP(Table22[[#This Row],[Previous YOT supervision]],'Lookup Values'!$AY$1:$AZ$3,2,FALSE),"0")</f>
        <v>0</v>
      </c>
      <c r="DE322" s="127" t="str">
        <f>IFERROR(VLOOKUP(Table22[[#This Row],[Custody]],'Lookup Values'!$BA$1:$BB$3,2,FALSE),"0")</f>
        <v>0</v>
      </c>
      <c r="DF322" s="127" t="str">
        <f>IFERROR(VLOOKUP(Table22[[#This Row],[KS2 Eng &amp; Maths Ability Profile HAP/MAP/LAP]],'Lookup Values'!$BC$1:$BD$4,2,FALSE),"0")</f>
        <v>0</v>
      </c>
      <c r="DG322" s="127" t="str">
        <f>IFERROR(VLOOKUP(Table22[[#This Row],[Intended Post 16 Destination]],'Lookup Values'!$BG$1:$BH$12,2,FALSE),"0")</f>
        <v>0</v>
      </c>
      <c r="DH322" s="127" t="str">
        <f>IFERROR(VLOOKUP(Table22[[#This Row],[Application submitted (Y/N or number of applications)]],'Lookup Values'!$BI$1:$BJ$3,2,FALSE),"0")</f>
        <v>0</v>
      </c>
      <c r="DI322" s="127" t="str">
        <f>IFERROR(VLOOKUP(Table22[[#This Row],[Provider Name]],'Lookup Values'!$BK$1:$BL$3,2,FALSE),"0")</f>
        <v>0</v>
      </c>
      <c r="DJ322" s="112"/>
      <c r="DK322" s="127" t="str">
        <f>IFERROR(VLOOKUP(Table22[[#This Row],[Offer received (Y/N)]],'Lookup Values'!$BM$1:$BN$3,2,FALSE),"0")</f>
        <v>0</v>
      </c>
      <c r="DL322" s="127" t="str">
        <f>IFERROR(VLOOKUP(Table22[[#This Row],[Poor Behaviour / Attitude / Motivation]],'Lookup Values'!$BO$1:$BP$4,2,FALSE),"0")</f>
        <v>0</v>
      </c>
      <c r="DM322" s="127" t="str">
        <f>IFERROR(VLOOKUP(Table22[[#This Row],[Other known risk factors (1)]],'Lookup Values'!$BQ$1:$BR$10,2,FALSE),"0")</f>
        <v>0</v>
      </c>
      <c r="DN322" s="128" t="str">
        <f>IFERROR(VLOOKUP(Table22[[#This Row],[Other known risk factors (2)]],'Lookup Values'!$BQ$1:$BR$10,2,FALSE),"0")</f>
        <v>0</v>
      </c>
      <c r="DO322" s="127">
        <f>SUM(Table35[[#This Row],[Gender Score]:[Other known risk factors (2) Score]])</f>
        <v>0</v>
      </c>
      <c r="DP322" s="131" t="str">
        <f>CONCATENATE(Table22[[#This Row],[Generated RONI]],Table22[[#This Row],[School RONI]])</f>
        <v>Very Low</v>
      </c>
      <c r="DQ322" s="106"/>
      <c r="DR322" s="106"/>
      <c r="DS322" s="106"/>
      <c r="DT322" s="106"/>
      <c r="DU322" s="106"/>
      <c r="DV322" s="106"/>
      <c r="DW322" s="106"/>
      <c r="DX322" s="106"/>
      <c r="DY322" s="106"/>
      <c r="DZ322" s="106"/>
      <c r="EA322" s="106"/>
      <c r="EB322" s="106"/>
      <c r="EC322" s="106"/>
      <c r="ED322" s="106"/>
      <c r="EE322" s="106"/>
      <c r="EF322" s="106"/>
      <c r="EG322" s="106"/>
    </row>
    <row r="323" spans="1:137" ht="13" x14ac:dyDescent="0.3">
      <c r="A323" s="118"/>
      <c r="B323" s="126"/>
      <c r="C323" s="119"/>
      <c r="D323" s="119"/>
      <c r="E323" s="119"/>
      <c r="F323" s="119"/>
      <c r="G323" s="119"/>
      <c r="H323" s="120"/>
      <c r="I323" s="101"/>
      <c r="J323" s="121"/>
      <c r="K323" s="101"/>
      <c r="L323" s="101"/>
      <c r="M323" s="121"/>
      <c r="N323" s="120"/>
      <c r="O323" s="121"/>
      <c r="P323" s="122"/>
      <c r="Q323" s="122"/>
      <c r="R323" s="122"/>
      <c r="S323" s="122"/>
      <c r="T323" s="122"/>
      <c r="U323" s="122"/>
      <c r="V323" s="122"/>
      <c r="W323" s="122"/>
      <c r="X323" s="122"/>
      <c r="Y323" s="122"/>
      <c r="Z323" s="122"/>
      <c r="AA323" s="122"/>
      <c r="AB323" s="122"/>
      <c r="AC323" s="122"/>
      <c r="AD323" s="122"/>
      <c r="AE323" s="122"/>
      <c r="AF323" s="122"/>
      <c r="AG323" s="122"/>
      <c r="AH323" s="122"/>
      <c r="AI323" s="122"/>
      <c r="AJ323" s="122"/>
      <c r="AK323" s="122"/>
      <c r="AL323" s="122"/>
      <c r="AM323" s="122"/>
      <c r="AN323" s="122"/>
      <c r="AO323" s="122"/>
      <c r="AP323" s="122"/>
      <c r="AQ323" s="122"/>
      <c r="AR323" s="123"/>
      <c r="AS323" s="123"/>
      <c r="AT323" s="123"/>
      <c r="AU323" s="139" t="str">
        <f>VLOOKUP(Table35[[#This Row],[Risk Rating Score]],'Lookup Values'!$BS$1:$BT$34,2)</f>
        <v>Very Low</v>
      </c>
      <c r="AV323" s="101"/>
      <c r="AW323" s="139" t="str">
        <f>IFERROR(VLOOKUP(Table35[[#This Row],[RONI Match]],'Lookup Values'!$BU$2:$BV$26,2,FALSE),"")</f>
        <v/>
      </c>
      <c r="AX323" s="124"/>
      <c r="AY323" s="101"/>
      <c r="AZ323" s="123"/>
      <c r="BA323" s="119"/>
      <c r="BB323" s="119"/>
      <c r="BC323" s="119"/>
      <c r="BD323" s="119"/>
      <c r="BE323" s="119"/>
      <c r="BF323" s="119"/>
      <c r="BG323" s="119"/>
      <c r="BH323" s="119"/>
      <c r="BI323" s="122"/>
      <c r="BJ323" s="121"/>
      <c r="BK323" s="121"/>
      <c r="BL323" s="122"/>
      <c r="BM323" s="123"/>
      <c r="BN323" s="106"/>
      <c r="BO323" s="106"/>
      <c r="BP323" s="106"/>
      <c r="BQ323" s="106"/>
      <c r="BR323" s="106"/>
      <c r="BS323" s="106"/>
      <c r="BT323" s="106"/>
      <c r="BU323" s="106"/>
      <c r="BV323" s="106"/>
      <c r="BW323" s="106"/>
      <c r="BX323" s="106"/>
      <c r="BY323" s="106"/>
      <c r="BZ323" s="106"/>
      <c r="CA323" s="106"/>
      <c r="CB323" s="106"/>
      <c r="CC323" s="130" t="str">
        <f>IFERROR(VLOOKUP(Table22[[#This Row],[Gender]],'Lookup Values'!$A$1:$B$5,2,FALSE),"0")</f>
        <v>0</v>
      </c>
      <c r="CD323" s="112"/>
      <c r="CE323" s="127" t="str">
        <f>IFERROR(VLOOKUP(Table22[[#This Row],[Year Group]],'Lookup Values'!$C$1:$D$9,2,FALSE),"0")</f>
        <v>0</v>
      </c>
      <c r="CF323" s="127" t="str">
        <f>IFERROR(VLOOKUP(Table22[[#This Row],[School]],'Lookup Values'!$E$1:$E$22,2,FALSE),"0")</f>
        <v>0</v>
      </c>
      <c r="CG323" s="127" t="str">
        <f>IFERROR(VLOOKUP(Table22[[#This Row],[Attending PRU / AP]],'Lookup Values'!$G$1:$H$3,2,FALSE),"0")</f>
        <v>0</v>
      </c>
      <c r="CH323" s="127" t="str">
        <f>IFERROR(VLOOKUP(Table22[[#This Row],[EHE]],'Lookup Values'!$I$1:$J$3,2,FALSE),"0")</f>
        <v>0</v>
      </c>
      <c r="CI323" s="127" t="str">
        <f>IFERROR(VLOOKUP(Table22[[#This Row],[CME]],'Lookup Values'!$K$1:$L$3,2,FALSE),"0")</f>
        <v>0</v>
      </c>
      <c r="CJ323" s="129" t="str">
        <f>IFERROR(VLOOKUP(Table22[[#This Row],[Ethnicity]],'Ethnicity codes'!$H$1:$J$101,3,FALSE),"")</f>
        <v/>
      </c>
      <c r="CK323" s="127" t="str">
        <f>IFERROR(VLOOKUP(Table35[[#This Row],[Ethnicity2]],'Lookup Values'!$M$1:$N$23,2,FALSE),"0")</f>
        <v>0</v>
      </c>
      <c r="CL323" s="127" t="str">
        <f>IFERROR(VLOOKUP(Table35[[#This Row],[Ethnicity2]],'Lookup Values'!$O$1:$P$3,2,FALSE),"0")</f>
        <v>0</v>
      </c>
      <c r="CM323" s="127" t="str">
        <f>IFERROR(VLOOKUP(Table22[[#This Row],[EAL]],'Lookup Values'!$Q$1:$R$3,2,FALSE),"0")</f>
        <v>0</v>
      </c>
      <c r="CN323" s="127" t="str">
        <f>IFERROR(VLOOKUP(Table22[[#This Row],[SEND]],'Lookup Values'!$S$1:$T$6,2,FALSE),"0")</f>
        <v>0</v>
      </c>
      <c r="CO323" s="127" t="str">
        <f>IFERROR(VLOOKUP(Table22[[#This Row],[Pupil Premium]],'Lookup Values'!$U$1:$V$3,2,FALSE),"0")</f>
        <v>0</v>
      </c>
      <c r="CP323" s="127" t="str">
        <f>IFERROR(VLOOKUP(Table22[[#This Row],[LAC / Care Leaver]],'Lookup Values'!$W$1:$X$3,2,FALSE),"0")</f>
        <v>0</v>
      </c>
      <c r="CQ323" s="127" t="str">
        <f>IFERROR(VLOOKUP(Table22[[#This Row],[CP / CIN]],'Lookup Values'!$Y$1:$Z$3,2,FALSE),"0")</f>
        <v>0</v>
      </c>
      <c r="CR323" s="127" t="str">
        <f>IFERROR(VLOOKUP(Table22[[#This Row],[Early Help Referral]],'Lookup Values'!$Y$1:$Z$3,2,FALSE),"0")</f>
        <v>0</v>
      </c>
      <c r="CS323" s="127" t="str">
        <f>IFERROR(VLOOKUP(Table22[[#This Row],[Social Worker]],'Lookup Values'!$Y$1:$Z$3,2,FALSE),"0")</f>
        <v>0</v>
      </c>
      <c r="CT323" s="127" t="str">
        <f>IFERROR(VLOOKUP(Table22[[#This Row],[Exclusion]],'Lookup Values'!$AE$1:$AF$5,2,FALSE),"0")</f>
        <v>0</v>
      </c>
      <c r="CU323" s="127" t="str">
        <f>IFERROR(VLOOKUP(Table22[[#This Row],[Attendance / Absence (&lt;90% PA / &lt;50% SA)]],'Lookup Values'!$AG$1:$AH$4,2,FALSE),"0")</f>
        <v>0</v>
      </c>
      <c r="CV323" s="127" t="str">
        <f>IFERROR(VLOOKUP(Table22[[#This Row],[Multiple School Moves (3+)]],'Lookup Values'!$AI$1:$AJ$3,2,FALSE),"0")</f>
        <v>0</v>
      </c>
      <c r="CW323" s="127" t="str">
        <f>IFERROR(VLOOKUP(Table22[[#This Row],[Pregnancy]],'Lookup Values'!$AK$1:$AL$3,2,FALSE),"0")</f>
        <v>0</v>
      </c>
      <c r="CX323" s="127" t="str">
        <f>IFERROR(VLOOKUP(Table22[[#This Row],[Young Parent]],'Lookup Values'!$AM$1:$AN$3,2,FALSE),"0")</f>
        <v>0</v>
      </c>
      <c r="CY323" s="127" t="str">
        <f>IFERROR(VLOOKUP(Table22[[#This Row],[Young Carer]],'Lookup Values'!$AO$1:$AP$3,2,FALSE),"0")</f>
        <v>0</v>
      </c>
      <c r="CZ323" s="127" t="str">
        <f>IFERROR(VLOOKUP(Table22[[#This Row],[CAMHS Involvement]],'Lookup Values'!$AQ$1:$AR$3,2,FALSE),"0")</f>
        <v>0</v>
      </c>
      <c r="DA323" s="127" t="str">
        <f>IFERROR(VLOOKUP(Table22[[#This Row],[Health Condition]],'Lookup Values'!$AS$1:$AT$3,2,FALSE),"0")</f>
        <v>0</v>
      </c>
      <c r="DB323" s="127" t="str">
        <f>IFERROR(VLOOKUP(Table22[[#This Row],[Substance Misuse ]],'Lookup Values'!$AU$1:$AV$3,2,FALSE),"0")</f>
        <v>0</v>
      </c>
      <c r="DC323" s="127" t="str">
        <f>IFERROR(VLOOKUP(Table22[[#This Row],[YOT supervision]],'Lookup Values'!$AW$1:$AX$3,2,FALSE),"0")</f>
        <v>0</v>
      </c>
      <c r="DD323" s="127" t="str">
        <f>IFERROR(VLOOKUP(Table22[[#This Row],[Previous YOT supervision]],'Lookup Values'!$AY$1:$AZ$3,2,FALSE),"0")</f>
        <v>0</v>
      </c>
      <c r="DE323" s="127" t="str">
        <f>IFERROR(VLOOKUP(Table22[[#This Row],[Custody]],'Lookup Values'!$BA$1:$BB$3,2,FALSE),"0")</f>
        <v>0</v>
      </c>
      <c r="DF323" s="127" t="str">
        <f>IFERROR(VLOOKUP(Table22[[#This Row],[KS2 Eng &amp; Maths Ability Profile HAP/MAP/LAP]],'Lookup Values'!$BC$1:$BD$4,2,FALSE),"0")</f>
        <v>0</v>
      </c>
      <c r="DG323" s="127" t="str">
        <f>IFERROR(VLOOKUP(Table22[[#This Row],[Intended Post 16 Destination]],'Lookup Values'!$BG$1:$BH$12,2,FALSE),"0")</f>
        <v>0</v>
      </c>
      <c r="DH323" s="127" t="str">
        <f>IFERROR(VLOOKUP(Table22[[#This Row],[Application submitted (Y/N or number of applications)]],'Lookup Values'!$BI$1:$BJ$3,2,FALSE),"0")</f>
        <v>0</v>
      </c>
      <c r="DI323" s="127" t="str">
        <f>IFERROR(VLOOKUP(Table22[[#This Row],[Provider Name]],'Lookup Values'!$BK$1:$BL$3,2,FALSE),"0")</f>
        <v>0</v>
      </c>
      <c r="DJ323" s="112"/>
      <c r="DK323" s="127" t="str">
        <f>IFERROR(VLOOKUP(Table22[[#This Row],[Offer received (Y/N)]],'Lookup Values'!$BM$1:$BN$3,2,FALSE),"0")</f>
        <v>0</v>
      </c>
      <c r="DL323" s="127" t="str">
        <f>IFERROR(VLOOKUP(Table22[[#This Row],[Poor Behaviour / Attitude / Motivation]],'Lookup Values'!$BO$1:$BP$4,2,FALSE),"0")</f>
        <v>0</v>
      </c>
      <c r="DM323" s="127" t="str">
        <f>IFERROR(VLOOKUP(Table22[[#This Row],[Other known risk factors (1)]],'Lookup Values'!$BQ$1:$BR$10,2,FALSE),"0")</f>
        <v>0</v>
      </c>
      <c r="DN323" s="128" t="str">
        <f>IFERROR(VLOOKUP(Table22[[#This Row],[Other known risk factors (2)]],'Lookup Values'!$BQ$1:$BR$10,2,FALSE),"0")</f>
        <v>0</v>
      </c>
      <c r="DO323" s="127">
        <f>SUM(Table35[[#This Row],[Gender Score]:[Other known risk factors (2) Score]])</f>
        <v>0</v>
      </c>
      <c r="DP323" s="131" t="str">
        <f>CONCATENATE(Table22[[#This Row],[Generated RONI]],Table22[[#This Row],[School RONI]])</f>
        <v>Very Low</v>
      </c>
      <c r="DQ323" s="106"/>
      <c r="DR323" s="106"/>
      <c r="DS323" s="106"/>
      <c r="DT323" s="106"/>
      <c r="DU323" s="106"/>
      <c r="DV323" s="106"/>
      <c r="DW323" s="106"/>
      <c r="DX323" s="106"/>
      <c r="DY323" s="106"/>
      <c r="DZ323" s="106"/>
      <c r="EA323" s="106"/>
      <c r="EB323" s="106"/>
      <c r="EC323" s="106"/>
      <c r="ED323" s="106"/>
      <c r="EE323" s="106"/>
      <c r="EF323" s="106"/>
      <c r="EG323" s="106"/>
    </row>
    <row r="324" spans="1:137" ht="13" x14ac:dyDescent="0.3">
      <c r="A324" s="118"/>
      <c r="B324" s="126"/>
      <c r="C324" s="119"/>
      <c r="D324" s="119"/>
      <c r="E324" s="119"/>
      <c r="F324" s="119"/>
      <c r="G324" s="119"/>
      <c r="H324" s="120"/>
      <c r="I324" s="101"/>
      <c r="J324" s="121"/>
      <c r="K324" s="101"/>
      <c r="L324" s="101"/>
      <c r="M324" s="121"/>
      <c r="N324" s="120"/>
      <c r="O324" s="121"/>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122"/>
      <c r="AP324" s="122"/>
      <c r="AQ324" s="122"/>
      <c r="AR324" s="123"/>
      <c r="AS324" s="123"/>
      <c r="AT324" s="123"/>
      <c r="AU324" s="139" t="str">
        <f>VLOOKUP(Table35[[#This Row],[Risk Rating Score]],'Lookup Values'!$BS$1:$BT$34,2)</f>
        <v>Very Low</v>
      </c>
      <c r="AV324" s="101"/>
      <c r="AW324" s="139" t="str">
        <f>IFERROR(VLOOKUP(Table35[[#This Row],[RONI Match]],'Lookup Values'!$BU$2:$BV$26,2,FALSE),"")</f>
        <v/>
      </c>
      <c r="AX324" s="124"/>
      <c r="AY324" s="101"/>
      <c r="AZ324" s="123"/>
      <c r="BA324" s="119"/>
      <c r="BB324" s="119"/>
      <c r="BC324" s="119"/>
      <c r="BD324" s="119"/>
      <c r="BE324" s="119"/>
      <c r="BF324" s="119"/>
      <c r="BG324" s="119"/>
      <c r="BH324" s="119"/>
      <c r="BI324" s="122"/>
      <c r="BJ324" s="121"/>
      <c r="BK324" s="121"/>
      <c r="BL324" s="122"/>
      <c r="BM324" s="123"/>
      <c r="BN324" s="106"/>
      <c r="BO324" s="106"/>
      <c r="BP324" s="106"/>
      <c r="BQ324" s="106"/>
      <c r="BR324" s="106"/>
      <c r="BS324" s="106"/>
      <c r="BT324" s="106"/>
      <c r="BU324" s="106"/>
      <c r="BV324" s="106"/>
      <c r="BW324" s="106"/>
      <c r="BX324" s="106"/>
      <c r="BY324" s="106"/>
      <c r="BZ324" s="106"/>
      <c r="CA324" s="106"/>
      <c r="CB324" s="106"/>
      <c r="CC324" s="130" t="str">
        <f>IFERROR(VLOOKUP(Table22[[#This Row],[Gender]],'Lookup Values'!$A$1:$B$5,2,FALSE),"0")</f>
        <v>0</v>
      </c>
      <c r="CD324" s="112"/>
      <c r="CE324" s="127" t="str">
        <f>IFERROR(VLOOKUP(Table22[[#This Row],[Year Group]],'Lookup Values'!$C$1:$D$9,2,FALSE),"0")</f>
        <v>0</v>
      </c>
      <c r="CF324" s="127" t="str">
        <f>IFERROR(VLOOKUP(Table22[[#This Row],[School]],'Lookup Values'!$E$1:$E$22,2,FALSE),"0")</f>
        <v>0</v>
      </c>
      <c r="CG324" s="127" t="str">
        <f>IFERROR(VLOOKUP(Table22[[#This Row],[Attending PRU / AP]],'Lookup Values'!$G$1:$H$3,2,FALSE),"0")</f>
        <v>0</v>
      </c>
      <c r="CH324" s="127" t="str">
        <f>IFERROR(VLOOKUP(Table22[[#This Row],[EHE]],'Lookup Values'!$I$1:$J$3,2,FALSE),"0")</f>
        <v>0</v>
      </c>
      <c r="CI324" s="127" t="str">
        <f>IFERROR(VLOOKUP(Table22[[#This Row],[CME]],'Lookup Values'!$K$1:$L$3,2,FALSE),"0")</f>
        <v>0</v>
      </c>
      <c r="CJ324" s="129" t="str">
        <f>IFERROR(VLOOKUP(Table22[[#This Row],[Ethnicity]],'Ethnicity codes'!$H$1:$J$101,3,FALSE),"")</f>
        <v/>
      </c>
      <c r="CK324" s="127" t="str">
        <f>IFERROR(VLOOKUP(Table35[[#This Row],[Ethnicity2]],'Lookup Values'!$M$1:$N$23,2,FALSE),"0")</f>
        <v>0</v>
      </c>
      <c r="CL324" s="127" t="str">
        <f>IFERROR(VLOOKUP(Table35[[#This Row],[Ethnicity2]],'Lookup Values'!$O$1:$P$3,2,FALSE),"0")</f>
        <v>0</v>
      </c>
      <c r="CM324" s="127" t="str">
        <f>IFERROR(VLOOKUP(Table22[[#This Row],[EAL]],'Lookup Values'!$Q$1:$R$3,2,FALSE),"0")</f>
        <v>0</v>
      </c>
      <c r="CN324" s="127" t="str">
        <f>IFERROR(VLOOKUP(Table22[[#This Row],[SEND]],'Lookup Values'!$S$1:$T$6,2,FALSE),"0")</f>
        <v>0</v>
      </c>
      <c r="CO324" s="127" t="str">
        <f>IFERROR(VLOOKUP(Table22[[#This Row],[Pupil Premium]],'Lookup Values'!$U$1:$V$3,2,FALSE),"0")</f>
        <v>0</v>
      </c>
      <c r="CP324" s="127" t="str">
        <f>IFERROR(VLOOKUP(Table22[[#This Row],[LAC / Care Leaver]],'Lookup Values'!$W$1:$X$3,2,FALSE),"0")</f>
        <v>0</v>
      </c>
      <c r="CQ324" s="127" t="str">
        <f>IFERROR(VLOOKUP(Table22[[#This Row],[CP / CIN]],'Lookup Values'!$Y$1:$Z$3,2,FALSE),"0")</f>
        <v>0</v>
      </c>
      <c r="CR324" s="127" t="str">
        <f>IFERROR(VLOOKUP(Table22[[#This Row],[Early Help Referral]],'Lookup Values'!$Y$1:$Z$3,2,FALSE),"0")</f>
        <v>0</v>
      </c>
      <c r="CS324" s="127" t="str">
        <f>IFERROR(VLOOKUP(Table22[[#This Row],[Social Worker]],'Lookup Values'!$Y$1:$Z$3,2,FALSE),"0")</f>
        <v>0</v>
      </c>
      <c r="CT324" s="127" t="str">
        <f>IFERROR(VLOOKUP(Table22[[#This Row],[Exclusion]],'Lookup Values'!$AE$1:$AF$5,2,FALSE),"0")</f>
        <v>0</v>
      </c>
      <c r="CU324" s="127" t="str">
        <f>IFERROR(VLOOKUP(Table22[[#This Row],[Attendance / Absence (&lt;90% PA / &lt;50% SA)]],'Lookup Values'!$AG$1:$AH$4,2,FALSE),"0")</f>
        <v>0</v>
      </c>
      <c r="CV324" s="127" t="str">
        <f>IFERROR(VLOOKUP(Table22[[#This Row],[Multiple School Moves (3+)]],'Lookup Values'!$AI$1:$AJ$3,2,FALSE),"0")</f>
        <v>0</v>
      </c>
      <c r="CW324" s="127" t="str">
        <f>IFERROR(VLOOKUP(Table22[[#This Row],[Pregnancy]],'Lookup Values'!$AK$1:$AL$3,2,FALSE),"0")</f>
        <v>0</v>
      </c>
      <c r="CX324" s="127" t="str">
        <f>IFERROR(VLOOKUP(Table22[[#This Row],[Young Parent]],'Lookup Values'!$AM$1:$AN$3,2,FALSE),"0")</f>
        <v>0</v>
      </c>
      <c r="CY324" s="127" t="str">
        <f>IFERROR(VLOOKUP(Table22[[#This Row],[Young Carer]],'Lookup Values'!$AO$1:$AP$3,2,FALSE),"0")</f>
        <v>0</v>
      </c>
      <c r="CZ324" s="127" t="str">
        <f>IFERROR(VLOOKUP(Table22[[#This Row],[CAMHS Involvement]],'Lookup Values'!$AQ$1:$AR$3,2,FALSE),"0")</f>
        <v>0</v>
      </c>
      <c r="DA324" s="127" t="str">
        <f>IFERROR(VLOOKUP(Table22[[#This Row],[Health Condition]],'Lookup Values'!$AS$1:$AT$3,2,FALSE),"0")</f>
        <v>0</v>
      </c>
      <c r="DB324" s="127" t="str">
        <f>IFERROR(VLOOKUP(Table22[[#This Row],[Substance Misuse ]],'Lookup Values'!$AU$1:$AV$3,2,FALSE),"0")</f>
        <v>0</v>
      </c>
      <c r="DC324" s="127" t="str">
        <f>IFERROR(VLOOKUP(Table22[[#This Row],[YOT supervision]],'Lookup Values'!$AW$1:$AX$3,2,FALSE),"0")</f>
        <v>0</v>
      </c>
      <c r="DD324" s="127" t="str">
        <f>IFERROR(VLOOKUP(Table22[[#This Row],[Previous YOT supervision]],'Lookup Values'!$AY$1:$AZ$3,2,FALSE),"0")</f>
        <v>0</v>
      </c>
      <c r="DE324" s="127" t="str">
        <f>IFERROR(VLOOKUP(Table22[[#This Row],[Custody]],'Lookup Values'!$BA$1:$BB$3,2,FALSE),"0")</f>
        <v>0</v>
      </c>
      <c r="DF324" s="127" t="str">
        <f>IFERROR(VLOOKUP(Table22[[#This Row],[KS2 Eng &amp; Maths Ability Profile HAP/MAP/LAP]],'Lookup Values'!$BC$1:$BD$4,2,FALSE),"0")</f>
        <v>0</v>
      </c>
      <c r="DG324" s="127" t="str">
        <f>IFERROR(VLOOKUP(Table22[[#This Row],[Intended Post 16 Destination]],'Lookup Values'!$BG$1:$BH$12,2,FALSE),"0")</f>
        <v>0</v>
      </c>
      <c r="DH324" s="127" t="str">
        <f>IFERROR(VLOOKUP(Table22[[#This Row],[Application submitted (Y/N or number of applications)]],'Lookup Values'!$BI$1:$BJ$3,2,FALSE),"0")</f>
        <v>0</v>
      </c>
      <c r="DI324" s="127" t="str">
        <f>IFERROR(VLOOKUP(Table22[[#This Row],[Provider Name]],'Lookup Values'!$BK$1:$BL$3,2,FALSE),"0")</f>
        <v>0</v>
      </c>
      <c r="DJ324" s="112"/>
      <c r="DK324" s="127" t="str">
        <f>IFERROR(VLOOKUP(Table22[[#This Row],[Offer received (Y/N)]],'Lookup Values'!$BM$1:$BN$3,2,FALSE),"0")</f>
        <v>0</v>
      </c>
      <c r="DL324" s="127" t="str">
        <f>IFERROR(VLOOKUP(Table22[[#This Row],[Poor Behaviour / Attitude / Motivation]],'Lookup Values'!$BO$1:$BP$4,2,FALSE),"0")</f>
        <v>0</v>
      </c>
      <c r="DM324" s="127" t="str">
        <f>IFERROR(VLOOKUP(Table22[[#This Row],[Other known risk factors (1)]],'Lookup Values'!$BQ$1:$BR$10,2,FALSE),"0")</f>
        <v>0</v>
      </c>
      <c r="DN324" s="128" t="str">
        <f>IFERROR(VLOOKUP(Table22[[#This Row],[Other known risk factors (2)]],'Lookup Values'!$BQ$1:$BR$10,2,FALSE),"0")</f>
        <v>0</v>
      </c>
      <c r="DO324" s="127">
        <f>SUM(Table35[[#This Row],[Gender Score]:[Other known risk factors (2) Score]])</f>
        <v>0</v>
      </c>
      <c r="DP324" s="131" t="str">
        <f>CONCATENATE(Table22[[#This Row],[Generated RONI]],Table22[[#This Row],[School RONI]])</f>
        <v>Very Low</v>
      </c>
      <c r="DQ324" s="106"/>
      <c r="DR324" s="106"/>
      <c r="DS324" s="106"/>
      <c r="DT324" s="106"/>
      <c r="DU324" s="106"/>
      <c r="DV324" s="106"/>
      <c r="DW324" s="106"/>
      <c r="DX324" s="106"/>
      <c r="DY324" s="106"/>
      <c r="DZ324" s="106"/>
      <c r="EA324" s="106"/>
      <c r="EB324" s="106"/>
      <c r="EC324" s="106"/>
      <c r="ED324" s="106"/>
      <c r="EE324" s="106"/>
      <c r="EF324" s="106"/>
      <c r="EG324" s="106"/>
    </row>
    <row r="325" spans="1:137" ht="13" x14ac:dyDescent="0.3">
      <c r="A325" s="118"/>
      <c r="B325" s="126"/>
      <c r="C325" s="119"/>
      <c r="D325" s="119"/>
      <c r="E325" s="119"/>
      <c r="F325" s="119"/>
      <c r="G325" s="119"/>
      <c r="H325" s="120"/>
      <c r="I325" s="101"/>
      <c r="J325" s="121"/>
      <c r="K325" s="101"/>
      <c r="L325" s="101"/>
      <c r="M325" s="121"/>
      <c r="N325" s="120"/>
      <c r="O325" s="121"/>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c r="AO325" s="122"/>
      <c r="AP325" s="122"/>
      <c r="AQ325" s="122"/>
      <c r="AR325" s="123"/>
      <c r="AS325" s="123"/>
      <c r="AT325" s="123"/>
      <c r="AU325" s="139" t="str">
        <f>VLOOKUP(Table35[[#This Row],[Risk Rating Score]],'Lookup Values'!$BS$1:$BT$34,2)</f>
        <v>Very Low</v>
      </c>
      <c r="AV325" s="101"/>
      <c r="AW325" s="139" t="str">
        <f>IFERROR(VLOOKUP(Table35[[#This Row],[RONI Match]],'Lookup Values'!$BU$2:$BV$26,2,FALSE),"")</f>
        <v/>
      </c>
      <c r="AX325" s="124"/>
      <c r="AY325" s="101"/>
      <c r="AZ325" s="123"/>
      <c r="BA325" s="119"/>
      <c r="BB325" s="119"/>
      <c r="BC325" s="119"/>
      <c r="BD325" s="119"/>
      <c r="BE325" s="119"/>
      <c r="BF325" s="119"/>
      <c r="BG325" s="119"/>
      <c r="BH325" s="119"/>
      <c r="BI325" s="122"/>
      <c r="BJ325" s="121"/>
      <c r="BK325" s="121"/>
      <c r="BL325" s="122"/>
      <c r="BM325" s="123"/>
      <c r="BN325" s="106"/>
      <c r="BO325" s="106"/>
      <c r="BP325" s="106"/>
      <c r="BQ325" s="106"/>
      <c r="BR325" s="106"/>
      <c r="BS325" s="106"/>
      <c r="BT325" s="106"/>
      <c r="BU325" s="106"/>
      <c r="BV325" s="106"/>
      <c r="BW325" s="106"/>
      <c r="BX325" s="106"/>
      <c r="BY325" s="106"/>
      <c r="BZ325" s="106"/>
      <c r="CA325" s="106"/>
      <c r="CB325" s="106"/>
      <c r="CC325" s="130" t="str">
        <f>IFERROR(VLOOKUP(Table22[[#This Row],[Gender]],'Lookup Values'!$A$1:$B$5,2,FALSE),"0")</f>
        <v>0</v>
      </c>
      <c r="CD325" s="112"/>
      <c r="CE325" s="127" t="str">
        <f>IFERROR(VLOOKUP(Table22[[#This Row],[Year Group]],'Lookup Values'!$C$1:$D$9,2,FALSE),"0")</f>
        <v>0</v>
      </c>
      <c r="CF325" s="127" t="str">
        <f>IFERROR(VLOOKUP(Table22[[#This Row],[School]],'Lookup Values'!$E$1:$E$22,2,FALSE),"0")</f>
        <v>0</v>
      </c>
      <c r="CG325" s="127" t="str">
        <f>IFERROR(VLOOKUP(Table22[[#This Row],[Attending PRU / AP]],'Lookup Values'!$G$1:$H$3,2,FALSE),"0")</f>
        <v>0</v>
      </c>
      <c r="CH325" s="127" t="str">
        <f>IFERROR(VLOOKUP(Table22[[#This Row],[EHE]],'Lookup Values'!$I$1:$J$3,2,FALSE),"0")</f>
        <v>0</v>
      </c>
      <c r="CI325" s="127" t="str">
        <f>IFERROR(VLOOKUP(Table22[[#This Row],[CME]],'Lookup Values'!$K$1:$L$3,2,FALSE),"0")</f>
        <v>0</v>
      </c>
      <c r="CJ325" s="129" t="str">
        <f>IFERROR(VLOOKUP(Table22[[#This Row],[Ethnicity]],'Ethnicity codes'!$H$1:$J$101,3,FALSE),"")</f>
        <v/>
      </c>
      <c r="CK325" s="127" t="str">
        <f>IFERROR(VLOOKUP(Table35[[#This Row],[Ethnicity2]],'Lookup Values'!$M$1:$N$23,2,FALSE),"0")</f>
        <v>0</v>
      </c>
      <c r="CL325" s="127" t="str">
        <f>IFERROR(VLOOKUP(Table35[[#This Row],[Ethnicity2]],'Lookup Values'!$O$1:$P$3,2,FALSE),"0")</f>
        <v>0</v>
      </c>
      <c r="CM325" s="127" t="str">
        <f>IFERROR(VLOOKUP(Table22[[#This Row],[EAL]],'Lookup Values'!$Q$1:$R$3,2,FALSE),"0")</f>
        <v>0</v>
      </c>
      <c r="CN325" s="127" t="str">
        <f>IFERROR(VLOOKUP(Table22[[#This Row],[SEND]],'Lookup Values'!$S$1:$T$6,2,FALSE),"0")</f>
        <v>0</v>
      </c>
      <c r="CO325" s="127" t="str">
        <f>IFERROR(VLOOKUP(Table22[[#This Row],[Pupil Premium]],'Lookup Values'!$U$1:$V$3,2,FALSE),"0")</f>
        <v>0</v>
      </c>
      <c r="CP325" s="127" t="str">
        <f>IFERROR(VLOOKUP(Table22[[#This Row],[LAC / Care Leaver]],'Lookup Values'!$W$1:$X$3,2,FALSE),"0")</f>
        <v>0</v>
      </c>
      <c r="CQ325" s="127" t="str">
        <f>IFERROR(VLOOKUP(Table22[[#This Row],[CP / CIN]],'Lookup Values'!$Y$1:$Z$3,2,FALSE),"0")</f>
        <v>0</v>
      </c>
      <c r="CR325" s="127" t="str">
        <f>IFERROR(VLOOKUP(Table22[[#This Row],[Early Help Referral]],'Lookup Values'!$Y$1:$Z$3,2,FALSE),"0")</f>
        <v>0</v>
      </c>
      <c r="CS325" s="127" t="str">
        <f>IFERROR(VLOOKUP(Table22[[#This Row],[Social Worker]],'Lookup Values'!$Y$1:$Z$3,2,FALSE),"0")</f>
        <v>0</v>
      </c>
      <c r="CT325" s="127" t="str">
        <f>IFERROR(VLOOKUP(Table22[[#This Row],[Exclusion]],'Lookup Values'!$AE$1:$AF$5,2,FALSE),"0")</f>
        <v>0</v>
      </c>
      <c r="CU325" s="127" t="str">
        <f>IFERROR(VLOOKUP(Table22[[#This Row],[Attendance / Absence (&lt;90% PA / &lt;50% SA)]],'Lookup Values'!$AG$1:$AH$4,2,FALSE),"0")</f>
        <v>0</v>
      </c>
      <c r="CV325" s="127" t="str">
        <f>IFERROR(VLOOKUP(Table22[[#This Row],[Multiple School Moves (3+)]],'Lookup Values'!$AI$1:$AJ$3,2,FALSE),"0")</f>
        <v>0</v>
      </c>
      <c r="CW325" s="127" t="str">
        <f>IFERROR(VLOOKUP(Table22[[#This Row],[Pregnancy]],'Lookup Values'!$AK$1:$AL$3,2,FALSE),"0")</f>
        <v>0</v>
      </c>
      <c r="CX325" s="127" t="str">
        <f>IFERROR(VLOOKUP(Table22[[#This Row],[Young Parent]],'Lookup Values'!$AM$1:$AN$3,2,FALSE),"0")</f>
        <v>0</v>
      </c>
      <c r="CY325" s="127" t="str">
        <f>IFERROR(VLOOKUP(Table22[[#This Row],[Young Carer]],'Lookup Values'!$AO$1:$AP$3,2,FALSE),"0")</f>
        <v>0</v>
      </c>
      <c r="CZ325" s="127" t="str">
        <f>IFERROR(VLOOKUP(Table22[[#This Row],[CAMHS Involvement]],'Lookup Values'!$AQ$1:$AR$3,2,FALSE),"0")</f>
        <v>0</v>
      </c>
      <c r="DA325" s="127" t="str">
        <f>IFERROR(VLOOKUP(Table22[[#This Row],[Health Condition]],'Lookup Values'!$AS$1:$AT$3,2,FALSE),"0")</f>
        <v>0</v>
      </c>
      <c r="DB325" s="127" t="str">
        <f>IFERROR(VLOOKUP(Table22[[#This Row],[Substance Misuse ]],'Lookup Values'!$AU$1:$AV$3,2,FALSE),"0")</f>
        <v>0</v>
      </c>
      <c r="DC325" s="127" t="str">
        <f>IFERROR(VLOOKUP(Table22[[#This Row],[YOT supervision]],'Lookup Values'!$AW$1:$AX$3,2,FALSE),"0")</f>
        <v>0</v>
      </c>
      <c r="DD325" s="127" t="str">
        <f>IFERROR(VLOOKUP(Table22[[#This Row],[Previous YOT supervision]],'Lookup Values'!$AY$1:$AZ$3,2,FALSE),"0")</f>
        <v>0</v>
      </c>
      <c r="DE325" s="127" t="str">
        <f>IFERROR(VLOOKUP(Table22[[#This Row],[Custody]],'Lookup Values'!$BA$1:$BB$3,2,FALSE),"0")</f>
        <v>0</v>
      </c>
      <c r="DF325" s="127" t="str">
        <f>IFERROR(VLOOKUP(Table22[[#This Row],[KS2 Eng &amp; Maths Ability Profile HAP/MAP/LAP]],'Lookup Values'!$BC$1:$BD$4,2,FALSE),"0")</f>
        <v>0</v>
      </c>
      <c r="DG325" s="127" t="str">
        <f>IFERROR(VLOOKUP(Table22[[#This Row],[Intended Post 16 Destination]],'Lookup Values'!$BG$1:$BH$12,2,FALSE),"0")</f>
        <v>0</v>
      </c>
      <c r="DH325" s="127" t="str">
        <f>IFERROR(VLOOKUP(Table22[[#This Row],[Application submitted (Y/N or number of applications)]],'Lookup Values'!$BI$1:$BJ$3,2,FALSE),"0")</f>
        <v>0</v>
      </c>
      <c r="DI325" s="127" t="str">
        <f>IFERROR(VLOOKUP(Table22[[#This Row],[Provider Name]],'Lookup Values'!$BK$1:$BL$3,2,FALSE),"0")</f>
        <v>0</v>
      </c>
      <c r="DJ325" s="112"/>
      <c r="DK325" s="127" t="str">
        <f>IFERROR(VLOOKUP(Table22[[#This Row],[Offer received (Y/N)]],'Lookup Values'!$BM$1:$BN$3,2,FALSE),"0")</f>
        <v>0</v>
      </c>
      <c r="DL325" s="127" t="str">
        <f>IFERROR(VLOOKUP(Table22[[#This Row],[Poor Behaviour / Attitude / Motivation]],'Lookup Values'!$BO$1:$BP$4,2,FALSE),"0")</f>
        <v>0</v>
      </c>
      <c r="DM325" s="127" t="str">
        <f>IFERROR(VLOOKUP(Table22[[#This Row],[Other known risk factors (1)]],'Lookup Values'!$BQ$1:$BR$10,2,FALSE),"0")</f>
        <v>0</v>
      </c>
      <c r="DN325" s="128" t="str">
        <f>IFERROR(VLOOKUP(Table22[[#This Row],[Other known risk factors (2)]],'Lookup Values'!$BQ$1:$BR$10,2,FALSE),"0")</f>
        <v>0</v>
      </c>
      <c r="DO325" s="127">
        <f>SUM(Table35[[#This Row],[Gender Score]:[Other known risk factors (2) Score]])</f>
        <v>0</v>
      </c>
      <c r="DP325" s="131" t="str">
        <f>CONCATENATE(Table22[[#This Row],[Generated RONI]],Table22[[#This Row],[School RONI]])</f>
        <v>Very Low</v>
      </c>
      <c r="DQ325" s="106"/>
      <c r="DR325" s="106"/>
      <c r="DS325" s="106"/>
      <c r="DT325" s="106"/>
      <c r="DU325" s="106"/>
      <c r="DV325" s="106"/>
      <c r="DW325" s="106"/>
      <c r="DX325" s="106"/>
      <c r="DY325" s="106"/>
      <c r="DZ325" s="106"/>
      <c r="EA325" s="106"/>
      <c r="EB325" s="106"/>
      <c r="EC325" s="106"/>
      <c r="ED325" s="106"/>
      <c r="EE325" s="106"/>
      <c r="EF325" s="106"/>
      <c r="EG325" s="106"/>
    </row>
    <row r="326" spans="1:137" ht="13" x14ac:dyDescent="0.3">
      <c r="A326" s="118"/>
      <c r="B326" s="126"/>
      <c r="C326" s="119"/>
      <c r="D326" s="119"/>
      <c r="E326" s="119"/>
      <c r="F326" s="119"/>
      <c r="G326" s="119"/>
      <c r="H326" s="120"/>
      <c r="I326" s="101"/>
      <c r="J326" s="121"/>
      <c r="K326" s="101"/>
      <c r="L326" s="101"/>
      <c r="M326" s="121"/>
      <c r="N326" s="120"/>
      <c r="O326" s="121"/>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c r="AP326" s="122"/>
      <c r="AQ326" s="122"/>
      <c r="AR326" s="123"/>
      <c r="AS326" s="123"/>
      <c r="AT326" s="123"/>
      <c r="AU326" s="139" t="str">
        <f>VLOOKUP(Table35[[#This Row],[Risk Rating Score]],'Lookup Values'!$BS$1:$BT$34,2)</f>
        <v>Very Low</v>
      </c>
      <c r="AV326" s="101"/>
      <c r="AW326" s="139" t="str">
        <f>IFERROR(VLOOKUP(Table35[[#This Row],[RONI Match]],'Lookup Values'!$BU$2:$BV$26,2,FALSE),"")</f>
        <v/>
      </c>
      <c r="AX326" s="124"/>
      <c r="AY326" s="101"/>
      <c r="AZ326" s="123"/>
      <c r="BA326" s="119"/>
      <c r="BB326" s="119"/>
      <c r="BC326" s="119"/>
      <c r="BD326" s="119"/>
      <c r="BE326" s="119"/>
      <c r="BF326" s="119"/>
      <c r="BG326" s="119"/>
      <c r="BH326" s="119"/>
      <c r="BI326" s="122"/>
      <c r="BJ326" s="121"/>
      <c r="BK326" s="121"/>
      <c r="BL326" s="122"/>
      <c r="BM326" s="123"/>
      <c r="BN326" s="106"/>
      <c r="BO326" s="106"/>
      <c r="BP326" s="106"/>
      <c r="BQ326" s="106"/>
      <c r="BR326" s="106"/>
      <c r="BS326" s="106"/>
      <c r="BT326" s="106"/>
      <c r="BU326" s="106"/>
      <c r="BV326" s="106"/>
      <c r="BW326" s="106"/>
      <c r="BX326" s="106"/>
      <c r="BY326" s="106"/>
      <c r="BZ326" s="106"/>
      <c r="CA326" s="106"/>
      <c r="CB326" s="106"/>
      <c r="CC326" s="130" t="str">
        <f>IFERROR(VLOOKUP(Table22[[#This Row],[Gender]],'Lookup Values'!$A$1:$B$5,2,FALSE),"0")</f>
        <v>0</v>
      </c>
      <c r="CD326" s="112"/>
      <c r="CE326" s="127" t="str">
        <f>IFERROR(VLOOKUP(Table22[[#This Row],[Year Group]],'Lookup Values'!$C$1:$D$9,2,FALSE),"0")</f>
        <v>0</v>
      </c>
      <c r="CF326" s="127" t="str">
        <f>IFERROR(VLOOKUP(Table22[[#This Row],[School]],'Lookup Values'!$E$1:$E$22,2,FALSE),"0")</f>
        <v>0</v>
      </c>
      <c r="CG326" s="127" t="str">
        <f>IFERROR(VLOOKUP(Table22[[#This Row],[Attending PRU / AP]],'Lookup Values'!$G$1:$H$3,2,FALSE),"0")</f>
        <v>0</v>
      </c>
      <c r="CH326" s="127" t="str">
        <f>IFERROR(VLOOKUP(Table22[[#This Row],[EHE]],'Lookup Values'!$I$1:$J$3,2,FALSE),"0")</f>
        <v>0</v>
      </c>
      <c r="CI326" s="127" t="str">
        <f>IFERROR(VLOOKUP(Table22[[#This Row],[CME]],'Lookup Values'!$K$1:$L$3,2,FALSE),"0")</f>
        <v>0</v>
      </c>
      <c r="CJ326" s="129" t="str">
        <f>IFERROR(VLOOKUP(Table22[[#This Row],[Ethnicity]],'Ethnicity codes'!$H$1:$J$101,3,FALSE),"")</f>
        <v/>
      </c>
      <c r="CK326" s="127" t="str">
        <f>IFERROR(VLOOKUP(Table35[[#This Row],[Ethnicity2]],'Lookup Values'!$M$1:$N$23,2,FALSE),"0")</f>
        <v>0</v>
      </c>
      <c r="CL326" s="127" t="str">
        <f>IFERROR(VLOOKUP(Table35[[#This Row],[Ethnicity2]],'Lookup Values'!$O$1:$P$3,2,FALSE),"0")</f>
        <v>0</v>
      </c>
      <c r="CM326" s="127" t="str">
        <f>IFERROR(VLOOKUP(Table22[[#This Row],[EAL]],'Lookup Values'!$Q$1:$R$3,2,FALSE),"0")</f>
        <v>0</v>
      </c>
      <c r="CN326" s="127" t="str">
        <f>IFERROR(VLOOKUP(Table22[[#This Row],[SEND]],'Lookup Values'!$S$1:$T$6,2,FALSE),"0")</f>
        <v>0</v>
      </c>
      <c r="CO326" s="127" t="str">
        <f>IFERROR(VLOOKUP(Table22[[#This Row],[Pupil Premium]],'Lookup Values'!$U$1:$V$3,2,FALSE),"0")</f>
        <v>0</v>
      </c>
      <c r="CP326" s="127" t="str">
        <f>IFERROR(VLOOKUP(Table22[[#This Row],[LAC / Care Leaver]],'Lookup Values'!$W$1:$X$3,2,FALSE),"0")</f>
        <v>0</v>
      </c>
      <c r="CQ326" s="127" t="str">
        <f>IFERROR(VLOOKUP(Table22[[#This Row],[CP / CIN]],'Lookup Values'!$Y$1:$Z$3,2,FALSE),"0")</f>
        <v>0</v>
      </c>
      <c r="CR326" s="127" t="str">
        <f>IFERROR(VLOOKUP(Table22[[#This Row],[Early Help Referral]],'Lookup Values'!$Y$1:$Z$3,2,FALSE),"0")</f>
        <v>0</v>
      </c>
      <c r="CS326" s="127" t="str">
        <f>IFERROR(VLOOKUP(Table22[[#This Row],[Social Worker]],'Lookup Values'!$Y$1:$Z$3,2,FALSE),"0")</f>
        <v>0</v>
      </c>
      <c r="CT326" s="127" t="str">
        <f>IFERROR(VLOOKUP(Table22[[#This Row],[Exclusion]],'Lookup Values'!$AE$1:$AF$5,2,FALSE),"0")</f>
        <v>0</v>
      </c>
      <c r="CU326" s="127" t="str">
        <f>IFERROR(VLOOKUP(Table22[[#This Row],[Attendance / Absence (&lt;90% PA / &lt;50% SA)]],'Lookup Values'!$AG$1:$AH$4,2,FALSE),"0")</f>
        <v>0</v>
      </c>
      <c r="CV326" s="127" t="str">
        <f>IFERROR(VLOOKUP(Table22[[#This Row],[Multiple School Moves (3+)]],'Lookup Values'!$AI$1:$AJ$3,2,FALSE),"0")</f>
        <v>0</v>
      </c>
      <c r="CW326" s="127" t="str">
        <f>IFERROR(VLOOKUP(Table22[[#This Row],[Pregnancy]],'Lookup Values'!$AK$1:$AL$3,2,FALSE),"0")</f>
        <v>0</v>
      </c>
      <c r="CX326" s="127" t="str">
        <f>IFERROR(VLOOKUP(Table22[[#This Row],[Young Parent]],'Lookup Values'!$AM$1:$AN$3,2,FALSE),"0")</f>
        <v>0</v>
      </c>
      <c r="CY326" s="127" t="str">
        <f>IFERROR(VLOOKUP(Table22[[#This Row],[Young Carer]],'Lookup Values'!$AO$1:$AP$3,2,FALSE),"0")</f>
        <v>0</v>
      </c>
      <c r="CZ326" s="127" t="str">
        <f>IFERROR(VLOOKUP(Table22[[#This Row],[CAMHS Involvement]],'Lookup Values'!$AQ$1:$AR$3,2,FALSE),"0")</f>
        <v>0</v>
      </c>
      <c r="DA326" s="127" t="str">
        <f>IFERROR(VLOOKUP(Table22[[#This Row],[Health Condition]],'Lookup Values'!$AS$1:$AT$3,2,FALSE),"0")</f>
        <v>0</v>
      </c>
      <c r="DB326" s="127" t="str">
        <f>IFERROR(VLOOKUP(Table22[[#This Row],[Substance Misuse ]],'Lookup Values'!$AU$1:$AV$3,2,FALSE),"0")</f>
        <v>0</v>
      </c>
      <c r="DC326" s="127" t="str">
        <f>IFERROR(VLOOKUP(Table22[[#This Row],[YOT supervision]],'Lookup Values'!$AW$1:$AX$3,2,FALSE),"0")</f>
        <v>0</v>
      </c>
      <c r="DD326" s="127" t="str">
        <f>IFERROR(VLOOKUP(Table22[[#This Row],[Previous YOT supervision]],'Lookup Values'!$AY$1:$AZ$3,2,FALSE),"0")</f>
        <v>0</v>
      </c>
      <c r="DE326" s="127" t="str">
        <f>IFERROR(VLOOKUP(Table22[[#This Row],[Custody]],'Lookup Values'!$BA$1:$BB$3,2,FALSE),"0")</f>
        <v>0</v>
      </c>
      <c r="DF326" s="127" t="str">
        <f>IFERROR(VLOOKUP(Table22[[#This Row],[KS2 Eng &amp; Maths Ability Profile HAP/MAP/LAP]],'Lookup Values'!$BC$1:$BD$4,2,FALSE),"0")</f>
        <v>0</v>
      </c>
      <c r="DG326" s="127" t="str">
        <f>IFERROR(VLOOKUP(Table22[[#This Row],[Intended Post 16 Destination]],'Lookup Values'!$BG$1:$BH$12,2,FALSE),"0")</f>
        <v>0</v>
      </c>
      <c r="DH326" s="127" t="str">
        <f>IFERROR(VLOOKUP(Table22[[#This Row],[Application submitted (Y/N or number of applications)]],'Lookup Values'!$BI$1:$BJ$3,2,FALSE),"0")</f>
        <v>0</v>
      </c>
      <c r="DI326" s="127" t="str">
        <f>IFERROR(VLOOKUP(Table22[[#This Row],[Provider Name]],'Lookup Values'!$BK$1:$BL$3,2,FALSE),"0")</f>
        <v>0</v>
      </c>
      <c r="DJ326" s="112"/>
      <c r="DK326" s="127" t="str">
        <f>IFERROR(VLOOKUP(Table22[[#This Row],[Offer received (Y/N)]],'Lookup Values'!$BM$1:$BN$3,2,FALSE),"0")</f>
        <v>0</v>
      </c>
      <c r="DL326" s="127" t="str">
        <f>IFERROR(VLOOKUP(Table22[[#This Row],[Poor Behaviour / Attitude / Motivation]],'Lookup Values'!$BO$1:$BP$4,2,FALSE),"0")</f>
        <v>0</v>
      </c>
      <c r="DM326" s="127" t="str">
        <f>IFERROR(VLOOKUP(Table22[[#This Row],[Other known risk factors (1)]],'Lookup Values'!$BQ$1:$BR$10,2,FALSE),"0")</f>
        <v>0</v>
      </c>
      <c r="DN326" s="128" t="str">
        <f>IFERROR(VLOOKUP(Table22[[#This Row],[Other known risk factors (2)]],'Lookup Values'!$BQ$1:$BR$10,2,FALSE),"0")</f>
        <v>0</v>
      </c>
      <c r="DO326" s="127">
        <f>SUM(Table35[[#This Row],[Gender Score]:[Other known risk factors (2) Score]])</f>
        <v>0</v>
      </c>
      <c r="DP326" s="131" t="str">
        <f>CONCATENATE(Table22[[#This Row],[Generated RONI]],Table22[[#This Row],[School RONI]])</f>
        <v>Very Low</v>
      </c>
      <c r="DQ326" s="106"/>
      <c r="DR326" s="106"/>
      <c r="DS326" s="106"/>
      <c r="DT326" s="106"/>
      <c r="DU326" s="106"/>
      <c r="DV326" s="106"/>
      <c r="DW326" s="106"/>
      <c r="DX326" s="106"/>
      <c r="DY326" s="106"/>
      <c r="DZ326" s="106"/>
      <c r="EA326" s="106"/>
      <c r="EB326" s="106"/>
      <c r="EC326" s="106"/>
      <c r="ED326" s="106"/>
      <c r="EE326" s="106"/>
      <c r="EF326" s="106"/>
      <c r="EG326" s="106"/>
    </row>
    <row r="327" spans="1:137" ht="13" x14ac:dyDescent="0.3">
      <c r="A327" s="118"/>
      <c r="B327" s="126"/>
      <c r="C327" s="119"/>
      <c r="D327" s="119"/>
      <c r="E327" s="119"/>
      <c r="F327" s="119"/>
      <c r="G327" s="119"/>
      <c r="H327" s="120"/>
      <c r="I327" s="101"/>
      <c r="J327" s="121"/>
      <c r="K327" s="101"/>
      <c r="L327" s="101"/>
      <c r="M327" s="121"/>
      <c r="N327" s="120"/>
      <c r="O327" s="121"/>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c r="AL327" s="122"/>
      <c r="AM327" s="122"/>
      <c r="AN327" s="122"/>
      <c r="AO327" s="122"/>
      <c r="AP327" s="122"/>
      <c r="AQ327" s="122"/>
      <c r="AR327" s="123"/>
      <c r="AS327" s="123"/>
      <c r="AT327" s="123"/>
      <c r="AU327" s="139" t="str">
        <f>VLOOKUP(Table35[[#This Row],[Risk Rating Score]],'Lookup Values'!$BS$1:$BT$34,2)</f>
        <v>Very Low</v>
      </c>
      <c r="AV327" s="101"/>
      <c r="AW327" s="139" t="str">
        <f>IFERROR(VLOOKUP(Table35[[#This Row],[RONI Match]],'Lookup Values'!$BU$2:$BV$26,2,FALSE),"")</f>
        <v/>
      </c>
      <c r="AX327" s="124"/>
      <c r="AY327" s="101"/>
      <c r="AZ327" s="123"/>
      <c r="BA327" s="119"/>
      <c r="BB327" s="119"/>
      <c r="BC327" s="119"/>
      <c r="BD327" s="119"/>
      <c r="BE327" s="119"/>
      <c r="BF327" s="119"/>
      <c r="BG327" s="119"/>
      <c r="BH327" s="119"/>
      <c r="BI327" s="122"/>
      <c r="BJ327" s="121"/>
      <c r="BK327" s="121"/>
      <c r="BL327" s="122"/>
      <c r="BM327" s="123"/>
      <c r="BN327" s="106"/>
      <c r="BO327" s="106"/>
      <c r="BP327" s="106"/>
      <c r="BQ327" s="106"/>
      <c r="BR327" s="106"/>
      <c r="BS327" s="106"/>
      <c r="BT327" s="106"/>
      <c r="BU327" s="106"/>
      <c r="BV327" s="106"/>
      <c r="BW327" s="106"/>
      <c r="BX327" s="106"/>
      <c r="BY327" s="106"/>
      <c r="BZ327" s="106"/>
      <c r="CA327" s="106"/>
      <c r="CB327" s="106"/>
      <c r="CC327" s="130" t="str">
        <f>IFERROR(VLOOKUP(Table22[[#This Row],[Gender]],'Lookup Values'!$A$1:$B$5,2,FALSE),"0")</f>
        <v>0</v>
      </c>
      <c r="CD327" s="112"/>
      <c r="CE327" s="127" t="str">
        <f>IFERROR(VLOOKUP(Table22[[#This Row],[Year Group]],'Lookup Values'!$C$1:$D$9,2,FALSE),"0")</f>
        <v>0</v>
      </c>
      <c r="CF327" s="127" t="str">
        <f>IFERROR(VLOOKUP(Table22[[#This Row],[School]],'Lookup Values'!$E$1:$E$22,2,FALSE),"0")</f>
        <v>0</v>
      </c>
      <c r="CG327" s="127" t="str">
        <f>IFERROR(VLOOKUP(Table22[[#This Row],[Attending PRU / AP]],'Lookup Values'!$G$1:$H$3,2,FALSE),"0")</f>
        <v>0</v>
      </c>
      <c r="CH327" s="127" t="str">
        <f>IFERROR(VLOOKUP(Table22[[#This Row],[EHE]],'Lookup Values'!$I$1:$J$3,2,FALSE),"0")</f>
        <v>0</v>
      </c>
      <c r="CI327" s="127" t="str">
        <f>IFERROR(VLOOKUP(Table22[[#This Row],[CME]],'Lookup Values'!$K$1:$L$3,2,FALSE),"0")</f>
        <v>0</v>
      </c>
      <c r="CJ327" s="129" t="str">
        <f>IFERROR(VLOOKUP(Table22[[#This Row],[Ethnicity]],'Ethnicity codes'!$H$1:$J$101,3,FALSE),"")</f>
        <v/>
      </c>
      <c r="CK327" s="127" t="str">
        <f>IFERROR(VLOOKUP(Table35[[#This Row],[Ethnicity2]],'Lookup Values'!$M$1:$N$23,2,FALSE),"0")</f>
        <v>0</v>
      </c>
      <c r="CL327" s="127" t="str">
        <f>IFERROR(VLOOKUP(Table35[[#This Row],[Ethnicity2]],'Lookup Values'!$O$1:$P$3,2,FALSE),"0")</f>
        <v>0</v>
      </c>
      <c r="CM327" s="127" t="str">
        <f>IFERROR(VLOOKUP(Table22[[#This Row],[EAL]],'Lookup Values'!$Q$1:$R$3,2,FALSE),"0")</f>
        <v>0</v>
      </c>
      <c r="CN327" s="127" t="str">
        <f>IFERROR(VLOOKUP(Table22[[#This Row],[SEND]],'Lookup Values'!$S$1:$T$6,2,FALSE),"0")</f>
        <v>0</v>
      </c>
      <c r="CO327" s="127" t="str">
        <f>IFERROR(VLOOKUP(Table22[[#This Row],[Pupil Premium]],'Lookup Values'!$U$1:$V$3,2,FALSE),"0")</f>
        <v>0</v>
      </c>
      <c r="CP327" s="127" t="str">
        <f>IFERROR(VLOOKUP(Table22[[#This Row],[LAC / Care Leaver]],'Lookup Values'!$W$1:$X$3,2,FALSE),"0")</f>
        <v>0</v>
      </c>
      <c r="CQ327" s="127" t="str">
        <f>IFERROR(VLOOKUP(Table22[[#This Row],[CP / CIN]],'Lookup Values'!$Y$1:$Z$3,2,FALSE),"0")</f>
        <v>0</v>
      </c>
      <c r="CR327" s="127" t="str">
        <f>IFERROR(VLOOKUP(Table22[[#This Row],[Early Help Referral]],'Lookup Values'!$Y$1:$Z$3,2,FALSE),"0")</f>
        <v>0</v>
      </c>
      <c r="CS327" s="127" t="str">
        <f>IFERROR(VLOOKUP(Table22[[#This Row],[Social Worker]],'Lookup Values'!$Y$1:$Z$3,2,FALSE),"0")</f>
        <v>0</v>
      </c>
      <c r="CT327" s="127" t="str">
        <f>IFERROR(VLOOKUP(Table22[[#This Row],[Exclusion]],'Lookup Values'!$AE$1:$AF$5,2,FALSE),"0")</f>
        <v>0</v>
      </c>
      <c r="CU327" s="127" t="str">
        <f>IFERROR(VLOOKUP(Table22[[#This Row],[Attendance / Absence (&lt;90% PA / &lt;50% SA)]],'Lookup Values'!$AG$1:$AH$4,2,FALSE),"0")</f>
        <v>0</v>
      </c>
      <c r="CV327" s="127" t="str">
        <f>IFERROR(VLOOKUP(Table22[[#This Row],[Multiple School Moves (3+)]],'Lookup Values'!$AI$1:$AJ$3,2,FALSE),"0")</f>
        <v>0</v>
      </c>
      <c r="CW327" s="127" t="str">
        <f>IFERROR(VLOOKUP(Table22[[#This Row],[Pregnancy]],'Lookup Values'!$AK$1:$AL$3,2,FALSE),"0")</f>
        <v>0</v>
      </c>
      <c r="CX327" s="127" t="str">
        <f>IFERROR(VLOOKUP(Table22[[#This Row],[Young Parent]],'Lookup Values'!$AM$1:$AN$3,2,FALSE),"0")</f>
        <v>0</v>
      </c>
      <c r="CY327" s="127" t="str">
        <f>IFERROR(VLOOKUP(Table22[[#This Row],[Young Carer]],'Lookup Values'!$AO$1:$AP$3,2,FALSE),"0")</f>
        <v>0</v>
      </c>
      <c r="CZ327" s="127" t="str">
        <f>IFERROR(VLOOKUP(Table22[[#This Row],[CAMHS Involvement]],'Lookup Values'!$AQ$1:$AR$3,2,FALSE),"0")</f>
        <v>0</v>
      </c>
      <c r="DA327" s="127" t="str">
        <f>IFERROR(VLOOKUP(Table22[[#This Row],[Health Condition]],'Lookup Values'!$AS$1:$AT$3,2,FALSE),"0")</f>
        <v>0</v>
      </c>
      <c r="DB327" s="127" t="str">
        <f>IFERROR(VLOOKUP(Table22[[#This Row],[Substance Misuse ]],'Lookup Values'!$AU$1:$AV$3,2,FALSE),"0")</f>
        <v>0</v>
      </c>
      <c r="DC327" s="127" t="str">
        <f>IFERROR(VLOOKUP(Table22[[#This Row],[YOT supervision]],'Lookup Values'!$AW$1:$AX$3,2,FALSE),"0")</f>
        <v>0</v>
      </c>
      <c r="DD327" s="127" t="str">
        <f>IFERROR(VLOOKUP(Table22[[#This Row],[Previous YOT supervision]],'Lookup Values'!$AY$1:$AZ$3,2,FALSE),"0")</f>
        <v>0</v>
      </c>
      <c r="DE327" s="127" t="str">
        <f>IFERROR(VLOOKUP(Table22[[#This Row],[Custody]],'Lookup Values'!$BA$1:$BB$3,2,FALSE),"0")</f>
        <v>0</v>
      </c>
      <c r="DF327" s="127" t="str">
        <f>IFERROR(VLOOKUP(Table22[[#This Row],[KS2 Eng &amp; Maths Ability Profile HAP/MAP/LAP]],'Lookup Values'!$BC$1:$BD$4,2,FALSE),"0")</f>
        <v>0</v>
      </c>
      <c r="DG327" s="127" t="str">
        <f>IFERROR(VLOOKUP(Table22[[#This Row],[Intended Post 16 Destination]],'Lookup Values'!$BG$1:$BH$12,2,FALSE),"0")</f>
        <v>0</v>
      </c>
      <c r="DH327" s="127" t="str">
        <f>IFERROR(VLOOKUP(Table22[[#This Row],[Application submitted (Y/N or number of applications)]],'Lookup Values'!$BI$1:$BJ$3,2,FALSE),"0")</f>
        <v>0</v>
      </c>
      <c r="DI327" s="127" t="str">
        <f>IFERROR(VLOOKUP(Table22[[#This Row],[Provider Name]],'Lookup Values'!$BK$1:$BL$3,2,FALSE),"0")</f>
        <v>0</v>
      </c>
      <c r="DJ327" s="112"/>
      <c r="DK327" s="127" t="str">
        <f>IFERROR(VLOOKUP(Table22[[#This Row],[Offer received (Y/N)]],'Lookup Values'!$BM$1:$BN$3,2,FALSE),"0")</f>
        <v>0</v>
      </c>
      <c r="DL327" s="127" t="str">
        <f>IFERROR(VLOOKUP(Table22[[#This Row],[Poor Behaviour / Attitude / Motivation]],'Lookup Values'!$BO$1:$BP$4,2,FALSE),"0")</f>
        <v>0</v>
      </c>
      <c r="DM327" s="127" t="str">
        <f>IFERROR(VLOOKUP(Table22[[#This Row],[Other known risk factors (1)]],'Lookup Values'!$BQ$1:$BR$10,2,FALSE),"0")</f>
        <v>0</v>
      </c>
      <c r="DN327" s="128" t="str">
        <f>IFERROR(VLOOKUP(Table22[[#This Row],[Other known risk factors (2)]],'Lookup Values'!$BQ$1:$BR$10,2,FALSE),"0")</f>
        <v>0</v>
      </c>
      <c r="DO327" s="127">
        <f>SUM(Table35[[#This Row],[Gender Score]:[Other known risk factors (2) Score]])</f>
        <v>0</v>
      </c>
      <c r="DP327" s="131" t="str">
        <f>CONCATENATE(Table22[[#This Row],[Generated RONI]],Table22[[#This Row],[School RONI]])</f>
        <v>Very Low</v>
      </c>
      <c r="DQ327" s="106"/>
      <c r="DR327" s="106"/>
      <c r="DS327" s="106"/>
      <c r="DT327" s="106"/>
      <c r="DU327" s="106"/>
      <c r="DV327" s="106"/>
      <c r="DW327" s="106"/>
      <c r="DX327" s="106"/>
      <c r="DY327" s="106"/>
      <c r="DZ327" s="106"/>
      <c r="EA327" s="106"/>
      <c r="EB327" s="106"/>
      <c r="EC327" s="106"/>
      <c r="ED327" s="106"/>
      <c r="EE327" s="106"/>
      <c r="EF327" s="106"/>
      <c r="EG327" s="106"/>
    </row>
    <row r="328" spans="1:137" ht="13" x14ac:dyDescent="0.3">
      <c r="A328" s="118"/>
      <c r="B328" s="126"/>
      <c r="C328" s="119"/>
      <c r="D328" s="119"/>
      <c r="E328" s="119"/>
      <c r="F328" s="119"/>
      <c r="G328" s="119"/>
      <c r="H328" s="120"/>
      <c r="I328" s="101"/>
      <c r="J328" s="121"/>
      <c r="K328" s="101"/>
      <c r="L328" s="101"/>
      <c r="M328" s="121"/>
      <c r="N328" s="120"/>
      <c r="O328" s="121"/>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K328" s="122"/>
      <c r="AL328" s="122"/>
      <c r="AM328" s="122"/>
      <c r="AN328" s="122"/>
      <c r="AO328" s="122"/>
      <c r="AP328" s="122"/>
      <c r="AQ328" s="122"/>
      <c r="AR328" s="123"/>
      <c r="AS328" s="123"/>
      <c r="AT328" s="123"/>
      <c r="AU328" s="139" t="str">
        <f>VLOOKUP(Table35[[#This Row],[Risk Rating Score]],'Lookup Values'!$BS$1:$BT$34,2)</f>
        <v>Very Low</v>
      </c>
      <c r="AV328" s="101"/>
      <c r="AW328" s="139" t="str">
        <f>IFERROR(VLOOKUP(Table35[[#This Row],[RONI Match]],'Lookup Values'!$BU$2:$BV$26,2,FALSE),"")</f>
        <v/>
      </c>
      <c r="AX328" s="124"/>
      <c r="AY328" s="101"/>
      <c r="AZ328" s="123"/>
      <c r="BA328" s="119"/>
      <c r="BB328" s="119"/>
      <c r="BC328" s="119"/>
      <c r="BD328" s="119"/>
      <c r="BE328" s="119"/>
      <c r="BF328" s="119"/>
      <c r="BG328" s="119"/>
      <c r="BH328" s="119"/>
      <c r="BI328" s="122"/>
      <c r="BJ328" s="121"/>
      <c r="BK328" s="121"/>
      <c r="BL328" s="122"/>
      <c r="BM328" s="123"/>
      <c r="BN328" s="106"/>
      <c r="BO328" s="106"/>
      <c r="BP328" s="106"/>
      <c r="BQ328" s="106"/>
      <c r="BR328" s="106"/>
      <c r="BS328" s="106"/>
      <c r="BT328" s="106"/>
      <c r="BU328" s="106"/>
      <c r="BV328" s="106"/>
      <c r="BW328" s="106"/>
      <c r="BX328" s="106"/>
      <c r="BY328" s="106"/>
      <c r="BZ328" s="106"/>
      <c r="CA328" s="106"/>
      <c r="CB328" s="106"/>
      <c r="CC328" s="130" t="str">
        <f>IFERROR(VLOOKUP(Table22[[#This Row],[Gender]],'Lookup Values'!$A$1:$B$5,2,FALSE),"0")</f>
        <v>0</v>
      </c>
      <c r="CD328" s="112"/>
      <c r="CE328" s="127" t="str">
        <f>IFERROR(VLOOKUP(Table22[[#This Row],[Year Group]],'Lookup Values'!$C$1:$D$9,2,FALSE),"0")</f>
        <v>0</v>
      </c>
      <c r="CF328" s="127" t="str">
        <f>IFERROR(VLOOKUP(Table22[[#This Row],[School]],'Lookup Values'!$E$1:$E$22,2,FALSE),"0")</f>
        <v>0</v>
      </c>
      <c r="CG328" s="127" t="str">
        <f>IFERROR(VLOOKUP(Table22[[#This Row],[Attending PRU / AP]],'Lookup Values'!$G$1:$H$3,2,FALSE),"0")</f>
        <v>0</v>
      </c>
      <c r="CH328" s="127" t="str">
        <f>IFERROR(VLOOKUP(Table22[[#This Row],[EHE]],'Lookup Values'!$I$1:$J$3,2,FALSE),"0")</f>
        <v>0</v>
      </c>
      <c r="CI328" s="127" t="str">
        <f>IFERROR(VLOOKUP(Table22[[#This Row],[CME]],'Lookup Values'!$K$1:$L$3,2,FALSE),"0")</f>
        <v>0</v>
      </c>
      <c r="CJ328" s="129" t="str">
        <f>IFERROR(VLOOKUP(Table22[[#This Row],[Ethnicity]],'Ethnicity codes'!$H$1:$J$101,3,FALSE),"")</f>
        <v/>
      </c>
      <c r="CK328" s="127" t="str">
        <f>IFERROR(VLOOKUP(Table35[[#This Row],[Ethnicity2]],'Lookup Values'!$M$1:$N$23,2,FALSE),"0")</f>
        <v>0</v>
      </c>
      <c r="CL328" s="127" t="str">
        <f>IFERROR(VLOOKUP(Table35[[#This Row],[Ethnicity2]],'Lookup Values'!$O$1:$P$3,2,FALSE),"0")</f>
        <v>0</v>
      </c>
      <c r="CM328" s="127" t="str">
        <f>IFERROR(VLOOKUP(Table22[[#This Row],[EAL]],'Lookup Values'!$Q$1:$R$3,2,FALSE),"0")</f>
        <v>0</v>
      </c>
      <c r="CN328" s="127" t="str">
        <f>IFERROR(VLOOKUP(Table22[[#This Row],[SEND]],'Lookup Values'!$S$1:$T$6,2,FALSE),"0")</f>
        <v>0</v>
      </c>
      <c r="CO328" s="127" t="str">
        <f>IFERROR(VLOOKUP(Table22[[#This Row],[Pupil Premium]],'Lookup Values'!$U$1:$V$3,2,FALSE),"0")</f>
        <v>0</v>
      </c>
      <c r="CP328" s="127" t="str">
        <f>IFERROR(VLOOKUP(Table22[[#This Row],[LAC / Care Leaver]],'Lookup Values'!$W$1:$X$3,2,FALSE),"0")</f>
        <v>0</v>
      </c>
      <c r="CQ328" s="127" t="str">
        <f>IFERROR(VLOOKUP(Table22[[#This Row],[CP / CIN]],'Lookup Values'!$Y$1:$Z$3,2,FALSE),"0")</f>
        <v>0</v>
      </c>
      <c r="CR328" s="127" t="str">
        <f>IFERROR(VLOOKUP(Table22[[#This Row],[Early Help Referral]],'Lookup Values'!$Y$1:$Z$3,2,FALSE),"0")</f>
        <v>0</v>
      </c>
      <c r="CS328" s="127" t="str">
        <f>IFERROR(VLOOKUP(Table22[[#This Row],[Social Worker]],'Lookup Values'!$Y$1:$Z$3,2,FALSE),"0")</f>
        <v>0</v>
      </c>
      <c r="CT328" s="127" t="str">
        <f>IFERROR(VLOOKUP(Table22[[#This Row],[Exclusion]],'Lookup Values'!$AE$1:$AF$5,2,FALSE),"0")</f>
        <v>0</v>
      </c>
      <c r="CU328" s="127" t="str">
        <f>IFERROR(VLOOKUP(Table22[[#This Row],[Attendance / Absence (&lt;90% PA / &lt;50% SA)]],'Lookup Values'!$AG$1:$AH$4,2,FALSE),"0")</f>
        <v>0</v>
      </c>
      <c r="CV328" s="127" t="str">
        <f>IFERROR(VLOOKUP(Table22[[#This Row],[Multiple School Moves (3+)]],'Lookup Values'!$AI$1:$AJ$3,2,FALSE),"0")</f>
        <v>0</v>
      </c>
      <c r="CW328" s="127" t="str">
        <f>IFERROR(VLOOKUP(Table22[[#This Row],[Pregnancy]],'Lookup Values'!$AK$1:$AL$3,2,FALSE),"0")</f>
        <v>0</v>
      </c>
      <c r="CX328" s="127" t="str">
        <f>IFERROR(VLOOKUP(Table22[[#This Row],[Young Parent]],'Lookup Values'!$AM$1:$AN$3,2,FALSE),"0")</f>
        <v>0</v>
      </c>
      <c r="CY328" s="127" t="str">
        <f>IFERROR(VLOOKUP(Table22[[#This Row],[Young Carer]],'Lookup Values'!$AO$1:$AP$3,2,FALSE),"0")</f>
        <v>0</v>
      </c>
      <c r="CZ328" s="127" t="str">
        <f>IFERROR(VLOOKUP(Table22[[#This Row],[CAMHS Involvement]],'Lookup Values'!$AQ$1:$AR$3,2,FALSE),"0")</f>
        <v>0</v>
      </c>
      <c r="DA328" s="127" t="str">
        <f>IFERROR(VLOOKUP(Table22[[#This Row],[Health Condition]],'Lookup Values'!$AS$1:$AT$3,2,FALSE),"0")</f>
        <v>0</v>
      </c>
      <c r="DB328" s="127" t="str">
        <f>IFERROR(VLOOKUP(Table22[[#This Row],[Substance Misuse ]],'Lookup Values'!$AU$1:$AV$3,2,FALSE),"0")</f>
        <v>0</v>
      </c>
      <c r="DC328" s="127" t="str">
        <f>IFERROR(VLOOKUP(Table22[[#This Row],[YOT supervision]],'Lookup Values'!$AW$1:$AX$3,2,FALSE),"0")</f>
        <v>0</v>
      </c>
      <c r="DD328" s="127" t="str">
        <f>IFERROR(VLOOKUP(Table22[[#This Row],[Previous YOT supervision]],'Lookup Values'!$AY$1:$AZ$3,2,FALSE),"0")</f>
        <v>0</v>
      </c>
      <c r="DE328" s="127" t="str">
        <f>IFERROR(VLOOKUP(Table22[[#This Row],[Custody]],'Lookup Values'!$BA$1:$BB$3,2,FALSE),"0")</f>
        <v>0</v>
      </c>
      <c r="DF328" s="127" t="str">
        <f>IFERROR(VLOOKUP(Table22[[#This Row],[KS2 Eng &amp; Maths Ability Profile HAP/MAP/LAP]],'Lookup Values'!$BC$1:$BD$4,2,FALSE),"0")</f>
        <v>0</v>
      </c>
      <c r="DG328" s="127" t="str">
        <f>IFERROR(VLOOKUP(Table22[[#This Row],[Intended Post 16 Destination]],'Lookup Values'!$BG$1:$BH$12,2,FALSE),"0")</f>
        <v>0</v>
      </c>
      <c r="DH328" s="127" t="str">
        <f>IFERROR(VLOOKUP(Table22[[#This Row],[Application submitted (Y/N or number of applications)]],'Lookup Values'!$BI$1:$BJ$3,2,FALSE),"0")</f>
        <v>0</v>
      </c>
      <c r="DI328" s="127" t="str">
        <f>IFERROR(VLOOKUP(Table22[[#This Row],[Provider Name]],'Lookup Values'!$BK$1:$BL$3,2,FALSE),"0")</f>
        <v>0</v>
      </c>
      <c r="DJ328" s="112"/>
      <c r="DK328" s="127" t="str">
        <f>IFERROR(VLOOKUP(Table22[[#This Row],[Offer received (Y/N)]],'Lookup Values'!$BM$1:$BN$3,2,FALSE),"0")</f>
        <v>0</v>
      </c>
      <c r="DL328" s="127" t="str">
        <f>IFERROR(VLOOKUP(Table22[[#This Row],[Poor Behaviour / Attitude / Motivation]],'Lookup Values'!$BO$1:$BP$4,2,FALSE),"0")</f>
        <v>0</v>
      </c>
      <c r="DM328" s="127" t="str">
        <f>IFERROR(VLOOKUP(Table22[[#This Row],[Other known risk factors (1)]],'Lookup Values'!$BQ$1:$BR$10,2,FALSE),"0")</f>
        <v>0</v>
      </c>
      <c r="DN328" s="128" t="str">
        <f>IFERROR(VLOOKUP(Table22[[#This Row],[Other known risk factors (2)]],'Lookup Values'!$BQ$1:$BR$10,2,FALSE),"0")</f>
        <v>0</v>
      </c>
      <c r="DO328" s="127">
        <f>SUM(Table35[[#This Row],[Gender Score]:[Other known risk factors (2) Score]])</f>
        <v>0</v>
      </c>
      <c r="DP328" s="131" t="str">
        <f>CONCATENATE(Table22[[#This Row],[Generated RONI]],Table22[[#This Row],[School RONI]])</f>
        <v>Very Low</v>
      </c>
      <c r="DQ328" s="106"/>
      <c r="DR328" s="106"/>
      <c r="DS328" s="106"/>
      <c r="DT328" s="106"/>
      <c r="DU328" s="106"/>
      <c r="DV328" s="106"/>
      <c r="DW328" s="106"/>
      <c r="DX328" s="106"/>
      <c r="DY328" s="106"/>
      <c r="DZ328" s="106"/>
      <c r="EA328" s="106"/>
      <c r="EB328" s="106"/>
      <c r="EC328" s="106"/>
      <c r="ED328" s="106"/>
      <c r="EE328" s="106"/>
      <c r="EF328" s="106"/>
      <c r="EG328" s="106"/>
    </row>
    <row r="329" spans="1:137" ht="13" x14ac:dyDescent="0.3">
      <c r="A329" s="118"/>
      <c r="B329" s="126"/>
      <c r="C329" s="119"/>
      <c r="D329" s="119"/>
      <c r="E329" s="119"/>
      <c r="F329" s="119"/>
      <c r="G329" s="119"/>
      <c r="H329" s="120"/>
      <c r="I329" s="101"/>
      <c r="J329" s="121"/>
      <c r="K329" s="101"/>
      <c r="L329" s="101"/>
      <c r="M329" s="121"/>
      <c r="N329" s="120"/>
      <c r="O329" s="121"/>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3"/>
      <c r="AS329" s="123"/>
      <c r="AT329" s="123"/>
      <c r="AU329" s="139" t="str">
        <f>VLOOKUP(Table35[[#This Row],[Risk Rating Score]],'Lookup Values'!$BS$1:$BT$34,2)</f>
        <v>Very Low</v>
      </c>
      <c r="AV329" s="101"/>
      <c r="AW329" s="139" t="str">
        <f>IFERROR(VLOOKUP(Table35[[#This Row],[RONI Match]],'Lookup Values'!$BU$2:$BV$26,2,FALSE),"")</f>
        <v/>
      </c>
      <c r="AX329" s="124"/>
      <c r="AY329" s="101"/>
      <c r="AZ329" s="123"/>
      <c r="BA329" s="119"/>
      <c r="BB329" s="119"/>
      <c r="BC329" s="119"/>
      <c r="BD329" s="119"/>
      <c r="BE329" s="119"/>
      <c r="BF329" s="119"/>
      <c r="BG329" s="119"/>
      <c r="BH329" s="119"/>
      <c r="BI329" s="122"/>
      <c r="BJ329" s="121"/>
      <c r="BK329" s="121"/>
      <c r="BL329" s="122"/>
      <c r="BM329" s="123"/>
      <c r="BN329" s="106"/>
      <c r="BO329" s="106"/>
      <c r="BP329" s="106"/>
      <c r="BQ329" s="106"/>
      <c r="BR329" s="106"/>
      <c r="BS329" s="106"/>
      <c r="BT329" s="106"/>
      <c r="BU329" s="106"/>
      <c r="BV329" s="106"/>
      <c r="BW329" s="106"/>
      <c r="BX329" s="106"/>
      <c r="BY329" s="106"/>
      <c r="BZ329" s="106"/>
      <c r="CA329" s="106"/>
      <c r="CB329" s="106"/>
      <c r="CC329" s="130" t="str">
        <f>IFERROR(VLOOKUP(Table22[[#This Row],[Gender]],'Lookup Values'!$A$1:$B$5,2,FALSE),"0")</f>
        <v>0</v>
      </c>
      <c r="CD329" s="112"/>
      <c r="CE329" s="127" t="str">
        <f>IFERROR(VLOOKUP(Table22[[#This Row],[Year Group]],'Lookup Values'!$C$1:$D$9,2,FALSE),"0")</f>
        <v>0</v>
      </c>
      <c r="CF329" s="127" t="str">
        <f>IFERROR(VLOOKUP(Table22[[#This Row],[School]],'Lookup Values'!$E$1:$E$22,2,FALSE),"0")</f>
        <v>0</v>
      </c>
      <c r="CG329" s="127" t="str">
        <f>IFERROR(VLOOKUP(Table22[[#This Row],[Attending PRU / AP]],'Lookup Values'!$G$1:$H$3,2,FALSE),"0")</f>
        <v>0</v>
      </c>
      <c r="CH329" s="127" t="str">
        <f>IFERROR(VLOOKUP(Table22[[#This Row],[EHE]],'Lookup Values'!$I$1:$J$3,2,FALSE),"0")</f>
        <v>0</v>
      </c>
      <c r="CI329" s="127" t="str">
        <f>IFERROR(VLOOKUP(Table22[[#This Row],[CME]],'Lookup Values'!$K$1:$L$3,2,FALSE),"0")</f>
        <v>0</v>
      </c>
      <c r="CJ329" s="129" t="str">
        <f>IFERROR(VLOOKUP(Table22[[#This Row],[Ethnicity]],'Ethnicity codes'!$H$1:$J$101,3,FALSE),"")</f>
        <v/>
      </c>
      <c r="CK329" s="127" t="str">
        <f>IFERROR(VLOOKUP(Table35[[#This Row],[Ethnicity2]],'Lookup Values'!$M$1:$N$23,2,FALSE),"0")</f>
        <v>0</v>
      </c>
      <c r="CL329" s="127" t="str">
        <f>IFERROR(VLOOKUP(Table35[[#This Row],[Ethnicity2]],'Lookup Values'!$O$1:$P$3,2,FALSE),"0")</f>
        <v>0</v>
      </c>
      <c r="CM329" s="127" t="str">
        <f>IFERROR(VLOOKUP(Table22[[#This Row],[EAL]],'Lookup Values'!$Q$1:$R$3,2,FALSE),"0")</f>
        <v>0</v>
      </c>
      <c r="CN329" s="127" t="str">
        <f>IFERROR(VLOOKUP(Table22[[#This Row],[SEND]],'Lookup Values'!$S$1:$T$6,2,FALSE),"0")</f>
        <v>0</v>
      </c>
      <c r="CO329" s="127" t="str">
        <f>IFERROR(VLOOKUP(Table22[[#This Row],[Pupil Premium]],'Lookup Values'!$U$1:$V$3,2,FALSE),"0")</f>
        <v>0</v>
      </c>
      <c r="CP329" s="127" t="str">
        <f>IFERROR(VLOOKUP(Table22[[#This Row],[LAC / Care Leaver]],'Lookup Values'!$W$1:$X$3,2,FALSE),"0")</f>
        <v>0</v>
      </c>
      <c r="CQ329" s="127" t="str">
        <f>IFERROR(VLOOKUP(Table22[[#This Row],[CP / CIN]],'Lookup Values'!$Y$1:$Z$3,2,FALSE),"0")</f>
        <v>0</v>
      </c>
      <c r="CR329" s="127" t="str">
        <f>IFERROR(VLOOKUP(Table22[[#This Row],[Early Help Referral]],'Lookup Values'!$Y$1:$Z$3,2,FALSE),"0")</f>
        <v>0</v>
      </c>
      <c r="CS329" s="127" t="str">
        <f>IFERROR(VLOOKUP(Table22[[#This Row],[Social Worker]],'Lookup Values'!$Y$1:$Z$3,2,FALSE),"0")</f>
        <v>0</v>
      </c>
      <c r="CT329" s="127" t="str">
        <f>IFERROR(VLOOKUP(Table22[[#This Row],[Exclusion]],'Lookup Values'!$AE$1:$AF$5,2,FALSE),"0")</f>
        <v>0</v>
      </c>
      <c r="CU329" s="127" t="str">
        <f>IFERROR(VLOOKUP(Table22[[#This Row],[Attendance / Absence (&lt;90% PA / &lt;50% SA)]],'Lookup Values'!$AG$1:$AH$4,2,FALSE),"0")</f>
        <v>0</v>
      </c>
      <c r="CV329" s="127" t="str">
        <f>IFERROR(VLOOKUP(Table22[[#This Row],[Multiple School Moves (3+)]],'Lookup Values'!$AI$1:$AJ$3,2,FALSE),"0")</f>
        <v>0</v>
      </c>
      <c r="CW329" s="127" t="str">
        <f>IFERROR(VLOOKUP(Table22[[#This Row],[Pregnancy]],'Lookup Values'!$AK$1:$AL$3,2,FALSE),"0")</f>
        <v>0</v>
      </c>
      <c r="CX329" s="127" t="str">
        <f>IFERROR(VLOOKUP(Table22[[#This Row],[Young Parent]],'Lookup Values'!$AM$1:$AN$3,2,FALSE),"0")</f>
        <v>0</v>
      </c>
      <c r="CY329" s="127" t="str">
        <f>IFERROR(VLOOKUP(Table22[[#This Row],[Young Carer]],'Lookup Values'!$AO$1:$AP$3,2,FALSE),"0")</f>
        <v>0</v>
      </c>
      <c r="CZ329" s="127" t="str">
        <f>IFERROR(VLOOKUP(Table22[[#This Row],[CAMHS Involvement]],'Lookup Values'!$AQ$1:$AR$3,2,FALSE),"0")</f>
        <v>0</v>
      </c>
      <c r="DA329" s="127" t="str">
        <f>IFERROR(VLOOKUP(Table22[[#This Row],[Health Condition]],'Lookup Values'!$AS$1:$AT$3,2,FALSE),"0")</f>
        <v>0</v>
      </c>
      <c r="DB329" s="127" t="str">
        <f>IFERROR(VLOOKUP(Table22[[#This Row],[Substance Misuse ]],'Lookup Values'!$AU$1:$AV$3,2,FALSE),"0")</f>
        <v>0</v>
      </c>
      <c r="DC329" s="127" t="str">
        <f>IFERROR(VLOOKUP(Table22[[#This Row],[YOT supervision]],'Lookup Values'!$AW$1:$AX$3,2,FALSE),"0")</f>
        <v>0</v>
      </c>
      <c r="DD329" s="127" t="str">
        <f>IFERROR(VLOOKUP(Table22[[#This Row],[Previous YOT supervision]],'Lookup Values'!$AY$1:$AZ$3,2,FALSE),"0")</f>
        <v>0</v>
      </c>
      <c r="DE329" s="127" t="str">
        <f>IFERROR(VLOOKUP(Table22[[#This Row],[Custody]],'Lookup Values'!$BA$1:$BB$3,2,FALSE),"0")</f>
        <v>0</v>
      </c>
      <c r="DF329" s="127" t="str">
        <f>IFERROR(VLOOKUP(Table22[[#This Row],[KS2 Eng &amp; Maths Ability Profile HAP/MAP/LAP]],'Lookup Values'!$BC$1:$BD$4,2,FALSE),"0")</f>
        <v>0</v>
      </c>
      <c r="DG329" s="127" t="str">
        <f>IFERROR(VLOOKUP(Table22[[#This Row],[Intended Post 16 Destination]],'Lookup Values'!$BG$1:$BH$12,2,FALSE),"0")</f>
        <v>0</v>
      </c>
      <c r="DH329" s="127" t="str">
        <f>IFERROR(VLOOKUP(Table22[[#This Row],[Application submitted (Y/N or number of applications)]],'Lookup Values'!$BI$1:$BJ$3,2,FALSE),"0")</f>
        <v>0</v>
      </c>
      <c r="DI329" s="127" t="str">
        <f>IFERROR(VLOOKUP(Table22[[#This Row],[Provider Name]],'Lookup Values'!$BK$1:$BL$3,2,FALSE),"0")</f>
        <v>0</v>
      </c>
      <c r="DJ329" s="112"/>
      <c r="DK329" s="127" t="str">
        <f>IFERROR(VLOOKUP(Table22[[#This Row],[Offer received (Y/N)]],'Lookup Values'!$BM$1:$BN$3,2,FALSE),"0")</f>
        <v>0</v>
      </c>
      <c r="DL329" s="127" t="str">
        <f>IFERROR(VLOOKUP(Table22[[#This Row],[Poor Behaviour / Attitude / Motivation]],'Lookup Values'!$BO$1:$BP$4,2,FALSE),"0")</f>
        <v>0</v>
      </c>
      <c r="DM329" s="127" t="str">
        <f>IFERROR(VLOOKUP(Table22[[#This Row],[Other known risk factors (1)]],'Lookup Values'!$BQ$1:$BR$10,2,FALSE),"0")</f>
        <v>0</v>
      </c>
      <c r="DN329" s="128" t="str">
        <f>IFERROR(VLOOKUP(Table22[[#This Row],[Other known risk factors (2)]],'Lookup Values'!$BQ$1:$BR$10,2,FALSE),"0")</f>
        <v>0</v>
      </c>
      <c r="DO329" s="127">
        <f>SUM(Table35[[#This Row],[Gender Score]:[Other known risk factors (2) Score]])</f>
        <v>0</v>
      </c>
      <c r="DP329" s="131" t="str">
        <f>CONCATENATE(Table22[[#This Row],[Generated RONI]],Table22[[#This Row],[School RONI]])</f>
        <v>Very Low</v>
      </c>
      <c r="DQ329" s="106"/>
      <c r="DR329" s="106"/>
      <c r="DS329" s="106"/>
      <c r="DT329" s="106"/>
      <c r="DU329" s="106"/>
      <c r="DV329" s="106"/>
      <c r="DW329" s="106"/>
      <c r="DX329" s="106"/>
      <c r="DY329" s="106"/>
      <c r="DZ329" s="106"/>
      <c r="EA329" s="106"/>
      <c r="EB329" s="106"/>
      <c r="EC329" s="106"/>
      <c r="ED329" s="106"/>
      <c r="EE329" s="106"/>
      <c r="EF329" s="106"/>
      <c r="EG329" s="106"/>
    </row>
    <row r="330" spans="1:137" ht="13" x14ac:dyDescent="0.3">
      <c r="A330" s="118"/>
      <c r="B330" s="126"/>
      <c r="C330" s="119"/>
      <c r="D330" s="119"/>
      <c r="E330" s="119"/>
      <c r="F330" s="119"/>
      <c r="G330" s="119"/>
      <c r="H330" s="120"/>
      <c r="I330" s="101"/>
      <c r="J330" s="121"/>
      <c r="K330" s="101"/>
      <c r="L330" s="101"/>
      <c r="M330" s="121"/>
      <c r="N330" s="120"/>
      <c r="O330" s="121"/>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3"/>
      <c r="AS330" s="123"/>
      <c r="AT330" s="123"/>
      <c r="AU330" s="139" t="str">
        <f>VLOOKUP(Table35[[#This Row],[Risk Rating Score]],'Lookup Values'!$BS$1:$BT$34,2)</f>
        <v>Very Low</v>
      </c>
      <c r="AV330" s="101"/>
      <c r="AW330" s="139" t="str">
        <f>IFERROR(VLOOKUP(Table35[[#This Row],[RONI Match]],'Lookup Values'!$BU$2:$BV$26,2,FALSE),"")</f>
        <v/>
      </c>
      <c r="AX330" s="124"/>
      <c r="AY330" s="101"/>
      <c r="AZ330" s="123"/>
      <c r="BA330" s="119"/>
      <c r="BB330" s="119"/>
      <c r="BC330" s="119"/>
      <c r="BD330" s="119"/>
      <c r="BE330" s="119"/>
      <c r="BF330" s="119"/>
      <c r="BG330" s="119"/>
      <c r="BH330" s="119"/>
      <c r="BI330" s="122"/>
      <c r="BJ330" s="121"/>
      <c r="BK330" s="121"/>
      <c r="BL330" s="122"/>
      <c r="BM330" s="123"/>
      <c r="BN330" s="106"/>
      <c r="BO330" s="106"/>
      <c r="BP330" s="106"/>
      <c r="BQ330" s="106"/>
      <c r="BR330" s="106"/>
      <c r="BS330" s="106"/>
      <c r="BT330" s="106"/>
      <c r="BU330" s="106"/>
      <c r="BV330" s="106"/>
      <c r="BW330" s="106"/>
      <c r="BX330" s="106"/>
      <c r="BY330" s="106"/>
      <c r="BZ330" s="106"/>
      <c r="CA330" s="106"/>
      <c r="CB330" s="106"/>
      <c r="CC330" s="130" t="str">
        <f>IFERROR(VLOOKUP(Table22[[#This Row],[Gender]],'Lookup Values'!$A$1:$B$5,2,FALSE),"0")</f>
        <v>0</v>
      </c>
      <c r="CD330" s="112"/>
      <c r="CE330" s="127" t="str">
        <f>IFERROR(VLOOKUP(Table22[[#This Row],[Year Group]],'Lookup Values'!$C$1:$D$9,2,FALSE),"0")</f>
        <v>0</v>
      </c>
      <c r="CF330" s="127" t="str">
        <f>IFERROR(VLOOKUP(Table22[[#This Row],[School]],'Lookup Values'!$E$1:$E$22,2,FALSE),"0")</f>
        <v>0</v>
      </c>
      <c r="CG330" s="127" t="str">
        <f>IFERROR(VLOOKUP(Table22[[#This Row],[Attending PRU / AP]],'Lookup Values'!$G$1:$H$3,2,FALSE),"0")</f>
        <v>0</v>
      </c>
      <c r="CH330" s="127" t="str">
        <f>IFERROR(VLOOKUP(Table22[[#This Row],[EHE]],'Lookup Values'!$I$1:$J$3,2,FALSE),"0")</f>
        <v>0</v>
      </c>
      <c r="CI330" s="127" t="str">
        <f>IFERROR(VLOOKUP(Table22[[#This Row],[CME]],'Lookup Values'!$K$1:$L$3,2,FALSE),"0")</f>
        <v>0</v>
      </c>
      <c r="CJ330" s="129" t="str">
        <f>IFERROR(VLOOKUP(Table22[[#This Row],[Ethnicity]],'Ethnicity codes'!$H$1:$J$101,3,FALSE),"")</f>
        <v/>
      </c>
      <c r="CK330" s="127" t="str">
        <f>IFERROR(VLOOKUP(Table35[[#This Row],[Ethnicity2]],'Lookup Values'!$M$1:$N$23,2,FALSE),"0")</f>
        <v>0</v>
      </c>
      <c r="CL330" s="127" t="str">
        <f>IFERROR(VLOOKUP(Table35[[#This Row],[Ethnicity2]],'Lookup Values'!$O$1:$P$3,2,FALSE),"0")</f>
        <v>0</v>
      </c>
      <c r="CM330" s="127" t="str">
        <f>IFERROR(VLOOKUP(Table22[[#This Row],[EAL]],'Lookup Values'!$Q$1:$R$3,2,FALSE),"0")</f>
        <v>0</v>
      </c>
      <c r="CN330" s="127" t="str">
        <f>IFERROR(VLOOKUP(Table22[[#This Row],[SEND]],'Lookup Values'!$S$1:$T$6,2,FALSE),"0")</f>
        <v>0</v>
      </c>
      <c r="CO330" s="127" t="str">
        <f>IFERROR(VLOOKUP(Table22[[#This Row],[Pupil Premium]],'Lookup Values'!$U$1:$V$3,2,FALSE),"0")</f>
        <v>0</v>
      </c>
      <c r="CP330" s="127" t="str">
        <f>IFERROR(VLOOKUP(Table22[[#This Row],[LAC / Care Leaver]],'Lookup Values'!$W$1:$X$3,2,FALSE),"0")</f>
        <v>0</v>
      </c>
      <c r="CQ330" s="127" t="str">
        <f>IFERROR(VLOOKUP(Table22[[#This Row],[CP / CIN]],'Lookup Values'!$Y$1:$Z$3,2,FALSE),"0")</f>
        <v>0</v>
      </c>
      <c r="CR330" s="127" t="str">
        <f>IFERROR(VLOOKUP(Table22[[#This Row],[Early Help Referral]],'Lookup Values'!$Y$1:$Z$3,2,FALSE),"0")</f>
        <v>0</v>
      </c>
      <c r="CS330" s="127" t="str">
        <f>IFERROR(VLOOKUP(Table22[[#This Row],[Social Worker]],'Lookup Values'!$Y$1:$Z$3,2,FALSE),"0")</f>
        <v>0</v>
      </c>
      <c r="CT330" s="127" t="str">
        <f>IFERROR(VLOOKUP(Table22[[#This Row],[Exclusion]],'Lookup Values'!$AE$1:$AF$5,2,FALSE),"0")</f>
        <v>0</v>
      </c>
      <c r="CU330" s="127" t="str">
        <f>IFERROR(VLOOKUP(Table22[[#This Row],[Attendance / Absence (&lt;90% PA / &lt;50% SA)]],'Lookup Values'!$AG$1:$AH$4,2,FALSE),"0")</f>
        <v>0</v>
      </c>
      <c r="CV330" s="127" t="str">
        <f>IFERROR(VLOOKUP(Table22[[#This Row],[Multiple School Moves (3+)]],'Lookup Values'!$AI$1:$AJ$3,2,FALSE),"0")</f>
        <v>0</v>
      </c>
      <c r="CW330" s="127" t="str">
        <f>IFERROR(VLOOKUP(Table22[[#This Row],[Pregnancy]],'Lookup Values'!$AK$1:$AL$3,2,FALSE),"0")</f>
        <v>0</v>
      </c>
      <c r="CX330" s="127" t="str">
        <f>IFERROR(VLOOKUP(Table22[[#This Row],[Young Parent]],'Lookup Values'!$AM$1:$AN$3,2,FALSE),"0")</f>
        <v>0</v>
      </c>
      <c r="CY330" s="127" t="str">
        <f>IFERROR(VLOOKUP(Table22[[#This Row],[Young Carer]],'Lookup Values'!$AO$1:$AP$3,2,FALSE),"0")</f>
        <v>0</v>
      </c>
      <c r="CZ330" s="127" t="str">
        <f>IFERROR(VLOOKUP(Table22[[#This Row],[CAMHS Involvement]],'Lookup Values'!$AQ$1:$AR$3,2,FALSE),"0")</f>
        <v>0</v>
      </c>
      <c r="DA330" s="127" t="str">
        <f>IFERROR(VLOOKUP(Table22[[#This Row],[Health Condition]],'Lookup Values'!$AS$1:$AT$3,2,FALSE),"0")</f>
        <v>0</v>
      </c>
      <c r="DB330" s="127" t="str">
        <f>IFERROR(VLOOKUP(Table22[[#This Row],[Substance Misuse ]],'Lookup Values'!$AU$1:$AV$3,2,FALSE),"0")</f>
        <v>0</v>
      </c>
      <c r="DC330" s="127" t="str">
        <f>IFERROR(VLOOKUP(Table22[[#This Row],[YOT supervision]],'Lookup Values'!$AW$1:$AX$3,2,FALSE),"0")</f>
        <v>0</v>
      </c>
      <c r="DD330" s="127" t="str">
        <f>IFERROR(VLOOKUP(Table22[[#This Row],[Previous YOT supervision]],'Lookup Values'!$AY$1:$AZ$3,2,FALSE),"0")</f>
        <v>0</v>
      </c>
      <c r="DE330" s="127" t="str">
        <f>IFERROR(VLOOKUP(Table22[[#This Row],[Custody]],'Lookup Values'!$BA$1:$BB$3,2,FALSE),"0")</f>
        <v>0</v>
      </c>
      <c r="DF330" s="127" t="str">
        <f>IFERROR(VLOOKUP(Table22[[#This Row],[KS2 Eng &amp; Maths Ability Profile HAP/MAP/LAP]],'Lookup Values'!$BC$1:$BD$4,2,FALSE),"0")</f>
        <v>0</v>
      </c>
      <c r="DG330" s="127" t="str">
        <f>IFERROR(VLOOKUP(Table22[[#This Row],[Intended Post 16 Destination]],'Lookup Values'!$BG$1:$BH$12,2,FALSE),"0")</f>
        <v>0</v>
      </c>
      <c r="DH330" s="127" t="str">
        <f>IFERROR(VLOOKUP(Table22[[#This Row],[Application submitted (Y/N or number of applications)]],'Lookup Values'!$BI$1:$BJ$3,2,FALSE),"0")</f>
        <v>0</v>
      </c>
      <c r="DI330" s="127" t="str">
        <f>IFERROR(VLOOKUP(Table22[[#This Row],[Provider Name]],'Lookup Values'!$BK$1:$BL$3,2,FALSE),"0")</f>
        <v>0</v>
      </c>
      <c r="DJ330" s="112"/>
      <c r="DK330" s="127" t="str">
        <f>IFERROR(VLOOKUP(Table22[[#This Row],[Offer received (Y/N)]],'Lookup Values'!$BM$1:$BN$3,2,FALSE),"0")</f>
        <v>0</v>
      </c>
      <c r="DL330" s="127" t="str">
        <f>IFERROR(VLOOKUP(Table22[[#This Row],[Poor Behaviour / Attitude / Motivation]],'Lookup Values'!$BO$1:$BP$4,2,FALSE),"0")</f>
        <v>0</v>
      </c>
      <c r="DM330" s="127" t="str">
        <f>IFERROR(VLOOKUP(Table22[[#This Row],[Other known risk factors (1)]],'Lookup Values'!$BQ$1:$BR$10,2,FALSE),"0")</f>
        <v>0</v>
      </c>
      <c r="DN330" s="128" t="str">
        <f>IFERROR(VLOOKUP(Table22[[#This Row],[Other known risk factors (2)]],'Lookup Values'!$BQ$1:$BR$10,2,FALSE),"0")</f>
        <v>0</v>
      </c>
      <c r="DO330" s="127">
        <f>SUM(Table35[[#This Row],[Gender Score]:[Other known risk factors (2) Score]])</f>
        <v>0</v>
      </c>
      <c r="DP330" s="131" t="str">
        <f>CONCATENATE(Table22[[#This Row],[Generated RONI]],Table22[[#This Row],[School RONI]])</f>
        <v>Very Low</v>
      </c>
      <c r="DQ330" s="106"/>
      <c r="DR330" s="106"/>
      <c r="DS330" s="106"/>
      <c r="DT330" s="106"/>
      <c r="DU330" s="106"/>
      <c r="DV330" s="106"/>
      <c r="DW330" s="106"/>
      <c r="DX330" s="106"/>
      <c r="DY330" s="106"/>
      <c r="DZ330" s="106"/>
      <c r="EA330" s="106"/>
      <c r="EB330" s="106"/>
      <c r="EC330" s="106"/>
      <c r="ED330" s="106"/>
      <c r="EE330" s="106"/>
      <c r="EF330" s="106"/>
      <c r="EG330" s="106"/>
    </row>
    <row r="331" spans="1:137" ht="13" x14ac:dyDescent="0.3">
      <c r="A331" s="118"/>
      <c r="B331" s="126"/>
      <c r="C331" s="119"/>
      <c r="D331" s="119"/>
      <c r="E331" s="119"/>
      <c r="F331" s="119"/>
      <c r="G331" s="119"/>
      <c r="H331" s="120"/>
      <c r="I331" s="101"/>
      <c r="J331" s="121"/>
      <c r="K331" s="101"/>
      <c r="L331" s="101"/>
      <c r="M331" s="121"/>
      <c r="N331" s="120"/>
      <c r="O331" s="121"/>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c r="AO331" s="122"/>
      <c r="AP331" s="122"/>
      <c r="AQ331" s="122"/>
      <c r="AR331" s="123"/>
      <c r="AS331" s="123"/>
      <c r="AT331" s="123"/>
      <c r="AU331" s="139" t="str">
        <f>VLOOKUP(Table35[[#This Row],[Risk Rating Score]],'Lookup Values'!$BS$1:$BT$34,2)</f>
        <v>Very Low</v>
      </c>
      <c r="AV331" s="101"/>
      <c r="AW331" s="139" t="str">
        <f>IFERROR(VLOOKUP(Table35[[#This Row],[RONI Match]],'Lookup Values'!$BU$2:$BV$26,2,FALSE),"")</f>
        <v/>
      </c>
      <c r="AX331" s="124"/>
      <c r="AY331" s="101"/>
      <c r="AZ331" s="123"/>
      <c r="BA331" s="119"/>
      <c r="BB331" s="119"/>
      <c r="BC331" s="119"/>
      <c r="BD331" s="119"/>
      <c r="BE331" s="119"/>
      <c r="BF331" s="119"/>
      <c r="BG331" s="119"/>
      <c r="BH331" s="119"/>
      <c r="BI331" s="122"/>
      <c r="BJ331" s="121"/>
      <c r="BK331" s="121"/>
      <c r="BL331" s="122"/>
      <c r="BM331" s="123"/>
      <c r="BN331" s="106"/>
      <c r="BO331" s="106"/>
      <c r="BP331" s="106"/>
      <c r="BQ331" s="106"/>
      <c r="BR331" s="106"/>
      <c r="BS331" s="106"/>
      <c r="BT331" s="106"/>
      <c r="BU331" s="106"/>
      <c r="BV331" s="106"/>
      <c r="BW331" s="106"/>
      <c r="BX331" s="106"/>
      <c r="BY331" s="106"/>
      <c r="BZ331" s="106"/>
      <c r="CA331" s="106"/>
      <c r="CB331" s="106"/>
      <c r="CC331" s="130" t="str">
        <f>IFERROR(VLOOKUP(Table22[[#This Row],[Gender]],'Lookup Values'!$A$1:$B$5,2,FALSE),"0")</f>
        <v>0</v>
      </c>
      <c r="CD331" s="112"/>
      <c r="CE331" s="127" t="str">
        <f>IFERROR(VLOOKUP(Table22[[#This Row],[Year Group]],'Lookup Values'!$C$1:$D$9,2,FALSE),"0")</f>
        <v>0</v>
      </c>
      <c r="CF331" s="127" t="str">
        <f>IFERROR(VLOOKUP(Table22[[#This Row],[School]],'Lookup Values'!$E$1:$E$22,2,FALSE),"0")</f>
        <v>0</v>
      </c>
      <c r="CG331" s="127" t="str">
        <f>IFERROR(VLOOKUP(Table22[[#This Row],[Attending PRU / AP]],'Lookup Values'!$G$1:$H$3,2,FALSE),"0")</f>
        <v>0</v>
      </c>
      <c r="CH331" s="127" t="str">
        <f>IFERROR(VLOOKUP(Table22[[#This Row],[EHE]],'Lookup Values'!$I$1:$J$3,2,FALSE),"0")</f>
        <v>0</v>
      </c>
      <c r="CI331" s="127" t="str">
        <f>IFERROR(VLOOKUP(Table22[[#This Row],[CME]],'Lookup Values'!$K$1:$L$3,2,FALSE),"0")</f>
        <v>0</v>
      </c>
      <c r="CJ331" s="129" t="str">
        <f>IFERROR(VLOOKUP(Table22[[#This Row],[Ethnicity]],'Ethnicity codes'!$H$1:$J$101,3,FALSE),"")</f>
        <v/>
      </c>
      <c r="CK331" s="127" t="str">
        <f>IFERROR(VLOOKUP(Table35[[#This Row],[Ethnicity2]],'Lookup Values'!$M$1:$N$23,2,FALSE),"0")</f>
        <v>0</v>
      </c>
      <c r="CL331" s="127" t="str">
        <f>IFERROR(VLOOKUP(Table35[[#This Row],[Ethnicity2]],'Lookup Values'!$O$1:$P$3,2,FALSE),"0")</f>
        <v>0</v>
      </c>
      <c r="CM331" s="127" t="str">
        <f>IFERROR(VLOOKUP(Table22[[#This Row],[EAL]],'Lookup Values'!$Q$1:$R$3,2,FALSE),"0")</f>
        <v>0</v>
      </c>
      <c r="CN331" s="127" t="str">
        <f>IFERROR(VLOOKUP(Table22[[#This Row],[SEND]],'Lookup Values'!$S$1:$T$6,2,FALSE),"0")</f>
        <v>0</v>
      </c>
      <c r="CO331" s="127" t="str">
        <f>IFERROR(VLOOKUP(Table22[[#This Row],[Pupil Premium]],'Lookup Values'!$U$1:$V$3,2,FALSE),"0")</f>
        <v>0</v>
      </c>
      <c r="CP331" s="127" t="str">
        <f>IFERROR(VLOOKUP(Table22[[#This Row],[LAC / Care Leaver]],'Lookup Values'!$W$1:$X$3,2,FALSE),"0")</f>
        <v>0</v>
      </c>
      <c r="CQ331" s="127" t="str">
        <f>IFERROR(VLOOKUP(Table22[[#This Row],[CP / CIN]],'Lookup Values'!$Y$1:$Z$3,2,FALSE),"0")</f>
        <v>0</v>
      </c>
      <c r="CR331" s="127" t="str">
        <f>IFERROR(VLOOKUP(Table22[[#This Row],[Early Help Referral]],'Lookup Values'!$Y$1:$Z$3,2,FALSE),"0")</f>
        <v>0</v>
      </c>
      <c r="CS331" s="127" t="str">
        <f>IFERROR(VLOOKUP(Table22[[#This Row],[Social Worker]],'Lookup Values'!$Y$1:$Z$3,2,FALSE),"0")</f>
        <v>0</v>
      </c>
      <c r="CT331" s="127" t="str">
        <f>IFERROR(VLOOKUP(Table22[[#This Row],[Exclusion]],'Lookup Values'!$AE$1:$AF$5,2,FALSE),"0")</f>
        <v>0</v>
      </c>
      <c r="CU331" s="127" t="str">
        <f>IFERROR(VLOOKUP(Table22[[#This Row],[Attendance / Absence (&lt;90% PA / &lt;50% SA)]],'Lookup Values'!$AG$1:$AH$4,2,FALSE),"0")</f>
        <v>0</v>
      </c>
      <c r="CV331" s="127" t="str">
        <f>IFERROR(VLOOKUP(Table22[[#This Row],[Multiple School Moves (3+)]],'Lookup Values'!$AI$1:$AJ$3,2,FALSE),"0")</f>
        <v>0</v>
      </c>
      <c r="CW331" s="127" t="str">
        <f>IFERROR(VLOOKUP(Table22[[#This Row],[Pregnancy]],'Lookup Values'!$AK$1:$AL$3,2,FALSE),"0")</f>
        <v>0</v>
      </c>
      <c r="CX331" s="127" t="str">
        <f>IFERROR(VLOOKUP(Table22[[#This Row],[Young Parent]],'Lookup Values'!$AM$1:$AN$3,2,FALSE),"0")</f>
        <v>0</v>
      </c>
      <c r="CY331" s="127" t="str">
        <f>IFERROR(VLOOKUP(Table22[[#This Row],[Young Carer]],'Lookup Values'!$AO$1:$AP$3,2,FALSE),"0")</f>
        <v>0</v>
      </c>
      <c r="CZ331" s="127" t="str">
        <f>IFERROR(VLOOKUP(Table22[[#This Row],[CAMHS Involvement]],'Lookup Values'!$AQ$1:$AR$3,2,FALSE),"0")</f>
        <v>0</v>
      </c>
      <c r="DA331" s="127" t="str">
        <f>IFERROR(VLOOKUP(Table22[[#This Row],[Health Condition]],'Lookup Values'!$AS$1:$AT$3,2,FALSE),"0")</f>
        <v>0</v>
      </c>
      <c r="DB331" s="127" t="str">
        <f>IFERROR(VLOOKUP(Table22[[#This Row],[Substance Misuse ]],'Lookup Values'!$AU$1:$AV$3,2,FALSE),"0")</f>
        <v>0</v>
      </c>
      <c r="DC331" s="127" t="str">
        <f>IFERROR(VLOOKUP(Table22[[#This Row],[YOT supervision]],'Lookup Values'!$AW$1:$AX$3,2,FALSE),"0")</f>
        <v>0</v>
      </c>
      <c r="DD331" s="127" t="str">
        <f>IFERROR(VLOOKUP(Table22[[#This Row],[Previous YOT supervision]],'Lookup Values'!$AY$1:$AZ$3,2,FALSE),"0")</f>
        <v>0</v>
      </c>
      <c r="DE331" s="127" t="str">
        <f>IFERROR(VLOOKUP(Table22[[#This Row],[Custody]],'Lookup Values'!$BA$1:$BB$3,2,FALSE),"0")</f>
        <v>0</v>
      </c>
      <c r="DF331" s="127" t="str">
        <f>IFERROR(VLOOKUP(Table22[[#This Row],[KS2 Eng &amp; Maths Ability Profile HAP/MAP/LAP]],'Lookup Values'!$BC$1:$BD$4,2,FALSE),"0")</f>
        <v>0</v>
      </c>
      <c r="DG331" s="127" t="str">
        <f>IFERROR(VLOOKUP(Table22[[#This Row],[Intended Post 16 Destination]],'Lookup Values'!$BG$1:$BH$12,2,FALSE),"0")</f>
        <v>0</v>
      </c>
      <c r="DH331" s="127" t="str">
        <f>IFERROR(VLOOKUP(Table22[[#This Row],[Application submitted (Y/N or number of applications)]],'Lookup Values'!$BI$1:$BJ$3,2,FALSE),"0")</f>
        <v>0</v>
      </c>
      <c r="DI331" s="127" t="str">
        <f>IFERROR(VLOOKUP(Table22[[#This Row],[Provider Name]],'Lookup Values'!$BK$1:$BL$3,2,FALSE),"0")</f>
        <v>0</v>
      </c>
      <c r="DJ331" s="112"/>
      <c r="DK331" s="127" t="str">
        <f>IFERROR(VLOOKUP(Table22[[#This Row],[Offer received (Y/N)]],'Lookup Values'!$BM$1:$BN$3,2,FALSE),"0")</f>
        <v>0</v>
      </c>
      <c r="DL331" s="127" t="str">
        <f>IFERROR(VLOOKUP(Table22[[#This Row],[Poor Behaviour / Attitude / Motivation]],'Lookup Values'!$BO$1:$BP$4,2,FALSE),"0")</f>
        <v>0</v>
      </c>
      <c r="DM331" s="127" t="str">
        <f>IFERROR(VLOOKUP(Table22[[#This Row],[Other known risk factors (1)]],'Lookup Values'!$BQ$1:$BR$10,2,FALSE),"0")</f>
        <v>0</v>
      </c>
      <c r="DN331" s="128" t="str">
        <f>IFERROR(VLOOKUP(Table22[[#This Row],[Other known risk factors (2)]],'Lookup Values'!$BQ$1:$BR$10,2,FALSE),"0")</f>
        <v>0</v>
      </c>
      <c r="DO331" s="127">
        <f>SUM(Table35[[#This Row],[Gender Score]:[Other known risk factors (2) Score]])</f>
        <v>0</v>
      </c>
      <c r="DP331" s="131" t="str">
        <f>CONCATENATE(Table22[[#This Row],[Generated RONI]],Table22[[#This Row],[School RONI]])</f>
        <v>Very Low</v>
      </c>
      <c r="DQ331" s="106"/>
      <c r="DR331" s="106"/>
      <c r="DS331" s="106"/>
      <c r="DT331" s="106"/>
      <c r="DU331" s="106"/>
      <c r="DV331" s="106"/>
      <c r="DW331" s="106"/>
      <c r="DX331" s="106"/>
      <c r="DY331" s="106"/>
      <c r="DZ331" s="106"/>
      <c r="EA331" s="106"/>
      <c r="EB331" s="106"/>
      <c r="EC331" s="106"/>
      <c r="ED331" s="106"/>
      <c r="EE331" s="106"/>
      <c r="EF331" s="106"/>
      <c r="EG331" s="106"/>
    </row>
    <row r="332" spans="1:137" ht="13" x14ac:dyDescent="0.3">
      <c r="A332" s="118"/>
      <c r="B332" s="126"/>
      <c r="C332" s="119"/>
      <c r="D332" s="119"/>
      <c r="E332" s="119"/>
      <c r="F332" s="119"/>
      <c r="G332" s="119"/>
      <c r="H332" s="120"/>
      <c r="I332" s="101"/>
      <c r="J332" s="121"/>
      <c r="K332" s="101"/>
      <c r="L332" s="101"/>
      <c r="M332" s="121"/>
      <c r="N332" s="120"/>
      <c r="O332" s="121"/>
      <c r="P332" s="122"/>
      <c r="Q332" s="122"/>
      <c r="R332" s="122"/>
      <c r="S332" s="122"/>
      <c r="T332" s="122"/>
      <c r="U332" s="122"/>
      <c r="V332" s="122"/>
      <c r="W332" s="122"/>
      <c r="X332" s="122"/>
      <c r="Y332" s="122"/>
      <c r="Z332" s="122"/>
      <c r="AA332" s="122"/>
      <c r="AB332" s="122"/>
      <c r="AC332" s="122"/>
      <c r="AD332" s="122"/>
      <c r="AE332" s="122"/>
      <c r="AF332" s="122"/>
      <c r="AG332" s="122"/>
      <c r="AH332" s="122"/>
      <c r="AI332" s="122"/>
      <c r="AJ332" s="122"/>
      <c r="AK332" s="122"/>
      <c r="AL332" s="122"/>
      <c r="AM332" s="122"/>
      <c r="AN332" s="122"/>
      <c r="AO332" s="122"/>
      <c r="AP332" s="122"/>
      <c r="AQ332" s="122"/>
      <c r="AR332" s="123"/>
      <c r="AS332" s="123"/>
      <c r="AT332" s="123"/>
      <c r="AU332" s="139" t="str">
        <f>VLOOKUP(Table35[[#This Row],[Risk Rating Score]],'Lookup Values'!$BS$1:$BT$34,2)</f>
        <v>Very Low</v>
      </c>
      <c r="AV332" s="101"/>
      <c r="AW332" s="139" t="str">
        <f>IFERROR(VLOOKUP(Table35[[#This Row],[RONI Match]],'Lookup Values'!$BU$2:$BV$26,2,FALSE),"")</f>
        <v/>
      </c>
      <c r="AX332" s="124"/>
      <c r="AY332" s="101"/>
      <c r="AZ332" s="123"/>
      <c r="BA332" s="119"/>
      <c r="BB332" s="119"/>
      <c r="BC332" s="119"/>
      <c r="BD332" s="119"/>
      <c r="BE332" s="119"/>
      <c r="BF332" s="119"/>
      <c r="BG332" s="119"/>
      <c r="BH332" s="119"/>
      <c r="BI332" s="122"/>
      <c r="BJ332" s="121"/>
      <c r="BK332" s="121"/>
      <c r="BL332" s="122"/>
      <c r="BM332" s="123"/>
      <c r="BN332" s="106"/>
      <c r="BO332" s="106"/>
      <c r="BP332" s="106"/>
      <c r="BQ332" s="106"/>
      <c r="BR332" s="106"/>
      <c r="BS332" s="106"/>
      <c r="BT332" s="106"/>
      <c r="BU332" s="106"/>
      <c r="BV332" s="106"/>
      <c r="BW332" s="106"/>
      <c r="BX332" s="106"/>
      <c r="BY332" s="106"/>
      <c r="BZ332" s="106"/>
      <c r="CA332" s="106"/>
      <c r="CB332" s="106"/>
      <c r="CC332" s="130" t="str">
        <f>IFERROR(VLOOKUP(Table22[[#This Row],[Gender]],'Lookup Values'!$A$1:$B$5,2,FALSE),"0")</f>
        <v>0</v>
      </c>
      <c r="CD332" s="112"/>
      <c r="CE332" s="127" t="str">
        <f>IFERROR(VLOOKUP(Table22[[#This Row],[Year Group]],'Lookup Values'!$C$1:$D$9,2,FALSE),"0")</f>
        <v>0</v>
      </c>
      <c r="CF332" s="127" t="str">
        <f>IFERROR(VLOOKUP(Table22[[#This Row],[School]],'Lookup Values'!$E$1:$E$22,2,FALSE),"0")</f>
        <v>0</v>
      </c>
      <c r="CG332" s="127" t="str">
        <f>IFERROR(VLOOKUP(Table22[[#This Row],[Attending PRU / AP]],'Lookup Values'!$G$1:$H$3,2,FALSE),"0")</f>
        <v>0</v>
      </c>
      <c r="CH332" s="127" t="str">
        <f>IFERROR(VLOOKUP(Table22[[#This Row],[EHE]],'Lookup Values'!$I$1:$J$3,2,FALSE),"0")</f>
        <v>0</v>
      </c>
      <c r="CI332" s="127" t="str">
        <f>IFERROR(VLOOKUP(Table22[[#This Row],[CME]],'Lookup Values'!$K$1:$L$3,2,FALSE),"0")</f>
        <v>0</v>
      </c>
      <c r="CJ332" s="129" t="str">
        <f>IFERROR(VLOOKUP(Table22[[#This Row],[Ethnicity]],'Ethnicity codes'!$H$1:$J$101,3,FALSE),"")</f>
        <v/>
      </c>
      <c r="CK332" s="127" t="str">
        <f>IFERROR(VLOOKUP(Table35[[#This Row],[Ethnicity2]],'Lookup Values'!$M$1:$N$23,2,FALSE),"0")</f>
        <v>0</v>
      </c>
      <c r="CL332" s="127" t="str">
        <f>IFERROR(VLOOKUP(Table35[[#This Row],[Ethnicity2]],'Lookup Values'!$O$1:$P$3,2,FALSE),"0")</f>
        <v>0</v>
      </c>
      <c r="CM332" s="127" t="str">
        <f>IFERROR(VLOOKUP(Table22[[#This Row],[EAL]],'Lookup Values'!$Q$1:$R$3,2,FALSE),"0")</f>
        <v>0</v>
      </c>
      <c r="CN332" s="127" t="str">
        <f>IFERROR(VLOOKUP(Table22[[#This Row],[SEND]],'Lookup Values'!$S$1:$T$6,2,FALSE),"0")</f>
        <v>0</v>
      </c>
      <c r="CO332" s="127" t="str">
        <f>IFERROR(VLOOKUP(Table22[[#This Row],[Pupil Premium]],'Lookup Values'!$U$1:$V$3,2,FALSE),"0")</f>
        <v>0</v>
      </c>
      <c r="CP332" s="127" t="str">
        <f>IFERROR(VLOOKUP(Table22[[#This Row],[LAC / Care Leaver]],'Lookup Values'!$W$1:$X$3,2,FALSE),"0")</f>
        <v>0</v>
      </c>
      <c r="CQ332" s="127" t="str">
        <f>IFERROR(VLOOKUP(Table22[[#This Row],[CP / CIN]],'Lookup Values'!$Y$1:$Z$3,2,FALSE),"0")</f>
        <v>0</v>
      </c>
      <c r="CR332" s="127" t="str">
        <f>IFERROR(VLOOKUP(Table22[[#This Row],[Early Help Referral]],'Lookup Values'!$Y$1:$Z$3,2,FALSE),"0")</f>
        <v>0</v>
      </c>
      <c r="CS332" s="127" t="str">
        <f>IFERROR(VLOOKUP(Table22[[#This Row],[Social Worker]],'Lookup Values'!$Y$1:$Z$3,2,FALSE),"0")</f>
        <v>0</v>
      </c>
      <c r="CT332" s="127" t="str">
        <f>IFERROR(VLOOKUP(Table22[[#This Row],[Exclusion]],'Lookup Values'!$AE$1:$AF$5,2,FALSE),"0")</f>
        <v>0</v>
      </c>
      <c r="CU332" s="127" t="str">
        <f>IFERROR(VLOOKUP(Table22[[#This Row],[Attendance / Absence (&lt;90% PA / &lt;50% SA)]],'Lookup Values'!$AG$1:$AH$4,2,FALSE),"0")</f>
        <v>0</v>
      </c>
      <c r="CV332" s="127" t="str">
        <f>IFERROR(VLOOKUP(Table22[[#This Row],[Multiple School Moves (3+)]],'Lookup Values'!$AI$1:$AJ$3,2,FALSE),"0")</f>
        <v>0</v>
      </c>
      <c r="CW332" s="127" t="str">
        <f>IFERROR(VLOOKUP(Table22[[#This Row],[Pregnancy]],'Lookup Values'!$AK$1:$AL$3,2,FALSE),"0")</f>
        <v>0</v>
      </c>
      <c r="CX332" s="127" t="str">
        <f>IFERROR(VLOOKUP(Table22[[#This Row],[Young Parent]],'Lookup Values'!$AM$1:$AN$3,2,FALSE),"0")</f>
        <v>0</v>
      </c>
      <c r="CY332" s="127" t="str">
        <f>IFERROR(VLOOKUP(Table22[[#This Row],[Young Carer]],'Lookup Values'!$AO$1:$AP$3,2,FALSE),"0")</f>
        <v>0</v>
      </c>
      <c r="CZ332" s="127" t="str">
        <f>IFERROR(VLOOKUP(Table22[[#This Row],[CAMHS Involvement]],'Lookup Values'!$AQ$1:$AR$3,2,FALSE),"0")</f>
        <v>0</v>
      </c>
      <c r="DA332" s="127" t="str">
        <f>IFERROR(VLOOKUP(Table22[[#This Row],[Health Condition]],'Lookup Values'!$AS$1:$AT$3,2,FALSE),"0")</f>
        <v>0</v>
      </c>
      <c r="DB332" s="127" t="str">
        <f>IFERROR(VLOOKUP(Table22[[#This Row],[Substance Misuse ]],'Lookup Values'!$AU$1:$AV$3,2,FALSE),"0")</f>
        <v>0</v>
      </c>
      <c r="DC332" s="127" t="str">
        <f>IFERROR(VLOOKUP(Table22[[#This Row],[YOT supervision]],'Lookup Values'!$AW$1:$AX$3,2,FALSE),"0")</f>
        <v>0</v>
      </c>
      <c r="DD332" s="127" t="str">
        <f>IFERROR(VLOOKUP(Table22[[#This Row],[Previous YOT supervision]],'Lookup Values'!$AY$1:$AZ$3,2,FALSE),"0")</f>
        <v>0</v>
      </c>
      <c r="DE332" s="127" t="str">
        <f>IFERROR(VLOOKUP(Table22[[#This Row],[Custody]],'Lookup Values'!$BA$1:$BB$3,2,FALSE),"0")</f>
        <v>0</v>
      </c>
      <c r="DF332" s="127" t="str">
        <f>IFERROR(VLOOKUP(Table22[[#This Row],[KS2 Eng &amp; Maths Ability Profile HAP/MAP/LAP]],'Lookup Values'!$BC$1:$BD$4,2,FALSE),"0")</f>
        <v>0</v>
      </c>
      <c r="DG332" s="127" t="str">
        <f>IFERROR(VLOOKUP(Table22[[#This Row],[Intended Post 16 Destination]],'Lookup Values'!$BG$1:$BH$12,2,FALSE),"0")</f>
        <v>0</v>
      </c>
      <c r="DH332" s="127" t="str">
        <f>IFERROR(VLOOKUP(Table22[[#This Row],[Application submitted (Y/N or number of applications)]],'Lookup Values'!$BI$1:$BJ$3,2,FALSE),"0")</f>
        <v>0</v>
      </c>
      <c r="DI332" s="127" t="str">
        <f>IFERROR(VLOOKUP(Table22[[#This Row],[Provider Name]],'Lookup Values'!$BK$1:$BL$3,2,FALSE),"0")</f>
        <v>0</v>
      </c>
      <c r="DJ332" s="112"/>
      <c r="DK332" s="127" t="str">
        <f>IFERROR(VLOOKUP(Table22[[#This Row],[Offer received (Y/N)]],'Lookup Values'!$BM$1:$BN$3,2,FALSE),"0")</f>
        <v>0</v>
      </c>
      <c r="DL332" s="127" t="str">
        <f>IFERROR(VLOOKUP(Table22[[#This Row],[Poor Behaviour / Attitude / Motivation]],'Lookup Values'!$BO$1:$BP$4,2,FALSE),"0")</f>
        <v>0</v>
      </c>
      <c r="DM332" s="127" t="str">
        <f>IFERROR(VLOOKUP(Table22[[#This Row],[Other known risk factors (1)]],'Lookup Values'!$BQ$1:$BR$10,2,FALSE),"0")</f>
        <v>0</v>
      </c>
      <c r="DN332" s="128" t="str">
        <f>IFERROR(VLOOKUP(Table22[[#This Row],[Other known risk factors (2)]],'Lookup Values'!$BQ$1:$BR$10,2,FALSE),"0")</f>
        <v>0</v>
      </c>
      <c r="DO332" s="127">
        <f>SUM(Table35[[#This Row],[Gender Score]:[Other known risk factors (2) Score]])</f>
        <v>0</v>
      </c>
      <c r="DP332" s="131" t="str">
        <f>CONCATENATE(Table22[[#This Row],[Generated RONI]],Table22[[#This Row],[School RONI]])</f>
        <v>Very Low</v>
      </c>
      <c r="DQ332" s="106"/>
      <c r="DR332" s="106"/>
      <c r="DS332" s="106"/>
      <c r="DT332" s="106"/>
      <c r="DU332" s="106"/>
      <c r="DV332" s="106"/>
      <c r="DW332" s="106"/>
      <c r="DX332" s="106"/>
      <c r="DY332" s="106"/>
      <c r="DZ332" s="106"/>
      <c r="EA332" s="106"/>
      <c r="EB332" s="106"/>
      <c r="EC332" s="106"/>
      <c r="ED332" s="106"/>
      <c r="EE332" s="106"/>
      <c r="EF332" s="106"/>
      <c r="EG332" s="106"/>
    </row>
    <row r="333" spans="1:137" ht="13" x14ac:dyDescent="0.3">
      <c r="A333" s="118"/>
      <c r="B333" s="126"/>
      <c r="C333" s="119"/>
      <c r="D333" s="119"/>
      <c r="E333" s="119"/>
      <c r="F333" s="119"/>
      <c r="G333" s="119"/>
      <c r="H333" s="120"/>
      <c r="I333" s="101"/>
      <c r="J333" s="121"/>
      <c r="K333" s="101"/>
      <c r="L333" s="101"/>
      <c r="M333" s="121"/>
      <c r="N333" s="120"/>
      <c r="O333" s="121"/>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c r="AO333" s="122"/>
      <c r="AP333" s="122"/>
      <c r="AQ333" s="122"/>
      <c r="AR333" s="123"/>
      <c r="AS333" s="123"/>
      <c r="AT333" s="123"/>
      <c r="AU333" s="139" t="str">
        <f>VLOOKUP(Table35[[#This Row],[Risk Rating Score]],'Lookup Values'!$BS$1:$BT$34,2)</f>
        <v>Very Low</v>
      </c>
      <c r="AV333" s="101"/>
      <c r="AW333" s="139" t="str">
        <f>IFERROR(VLOOKUP(Table35[[#This Row],[RONI Match]],'Lookup Values'!$BU$2:$BV$26,2,FALSE),"")</f>
        <v/>
      </c>
      <c r="AX333" s="124"/>
      <c r="AY333" s="101"/>
      <c r="AZ333" s="123"/>
      <c r="BA333" s="119"/>
      <c r="BB333" s="119"/>
      <c r="BC333" s="119"/>
      <c r="BD333" s="119"/>
      <c r="BE333" s="119"/>
      <c r="BF333" s="119"/>
      <c r="BG333" s="119"/>
      <c r="BH333" s="119"/>
      <c r="BI333" s="122"/>
      <c r="BJ333" s="121"/>
      <c r="BK333" s="121"/>
      <c r="BL333" s="122"/>
      <c r="BM333" s="123"/>
      <c r="BN333" s="106"/>
      <c r="BO333" s="106"/>
      <c r="BP333" s="106"/>
      <c r="BQ333" s="106"/>
      <c r="BR333" s="106"/>
      <c r="BS333" s="106"/>
      <c r="BT333" s="106"/>
      <c r="BU333" s="106"/>
      <c r="BV333" s="106"/>
      <c r="BW333" s="106"/>
      <c r="BX333" s="106"/>
      <c r="BY333" s="106"/>
      <c r="BZ333" s="106"/>
      <c r="CA333" s="106"/>
      <c r="CB333" s="106"/>
      <c r="CC333" s="130" t="str">
        <f>IFERROR(VLOOKUP(Table22[[#This Row],[Gender]],'Lookup Values'!$A$1:$B$5,2,FALSE),"0")</f>
        <v>0</v>
      </c>
      <c r="CD333" s="112"/>
      <c r="CE333" s="127" t="str">
        <f>IFERROR(VLOOKUP(Table22[[#This Row],[Year Group]],'Lookup Values'!$C$1:$D$9,2,FALSE),"0")</f>
        <v>0</v>
      </c>
      <c r="CF333" s="127" t="str">
        <f>IFERROR(VLOOKUP(Table22[[#This Row],[School]],'Lookup Values'!$E$1:$E$22,2,FALSE),"0")</f>
        <v>0</v>
      </c>
      <c r="CG333" s="127" t="str">
        <f>IFERROR(VLOOKUP(Table22[[#This Row],[Attending PRU / AP]],'Lookup Values'!$G$1:$H$3,2,FALSE),"0")</f>
        <v>0</v>
      </c>
      <c r="CH333" s="127" t="str">
        <f>IFERROR(VLOOKUP(Table22[[#This Row],[EHE]],'Lookup Values'!$I$1:$J$3,2,FALSE),"0")</f>
        <v>0</v>
      </c>
      <c r="CI333" s="127" t="str">
        <f>IFERROR(VLOOKUP(Table22[[#This Row],[CME]],'Lookup Values'!$K$1:$L$3,2,FALSE),"0")</f>
        <v>0</v>
      </c>
      <c r="CJ333" s="129" t="str">
        <f>IFERROR(VLOOKUP(Table22[[#This Row],[Ethnicity]],'Ethnicity codes'!$H$1:$J$101,3,FALSE),"")</f>
        <v/>
      </c>
      <c r="CK333" s="127" t="str">
        <f>IFERROR(VLOOKUP(Table35[[#This Row],[Ethnicity2]],'Lookup Values'!$M$1:$N$23,2,FALSE),"0")</f>
        <v>0</v>
      </c>
      <c r="CL333" s="127" t="str">
        <f>IFERROR(VLOOKUP(Table35[[#This Row],[Ethnicity2]],'Lookup Values'!$O$1:$P$3,2,FALSE),"0")</f>
        <v>0</v>
      </c>
      <c r="CM333" s="127" t="str">
        <f>IFERROR(VLOOKUP(Table22[[#This Row],[EAL]],'Lookup Values'!$Q$1:$R$3,2,FALSE),"0")</f>
        <v>0</v>
      </c>
      <c r="CN333" s="127" t="str">
        <f>IFERROR(VLOOKUP(Table22[[#This Row],[SEND]],'Lookup Values'!$S$1:$T$6,2,FALSE),"0")</f>
        <v>0</v>
      </c>
      <c r="CO333" s="127" t="str">
        <f>IFERROR(VLOOKUP(Table22[[#This Row],[Pupil Premium]],'Lookup Values'!$U$1:$V$3,2,FALSE),"0")</f>
        <v>0</v>
      </c>
      <c r="CP333" s="127" t="str">
        <f>IFERROR(VLOOKUP(Table22[[#This Row],[LAC / Care Leaver]],'Lookup Values'!$W$1:$X$3,2,FALSE),"0")</f>
        <v>0</v>
      </c>
      <c r="CQ333" s="127" t="str">
        <f>IFERROR(VLOOKUP(Table22[[#This Row],[CP / CIN]],'Lookup Values'!$Y$1:$Z$3,2,FALSE),"0")</f>
        <v>0</v>
      </c>
      <c r="CR333" s="127" t="str">
        <f>IFERROR(VLOOKUP(Table22[[#This Row],[Early Help Referral]],'Lookup Values'!$Y$1:$Z$3,2,FALSE),"0")</f>
        <v>0</v>
      </c>
      <c r="CS333" s="127" t="str">
        <f>IFERROR(VLOOKUP(Table22[[#This Row],[Social Worker]],'Lookup Values'!$Y$1:$Z$3,2,FALSE),"0")</f>
        <v>0</v>
      </c>
      <c r="CT333" s="127" t="str">
        <f>IFERROR(VLOOKUP(Table22[[#This Row],[Exclusion]],'Lookup Values'!$AE$1:$AF$5,2,FALSE),"0")</f>
        <v>0</v>
      </c>
      <c r="CU333" s="127" t="str">
        <f>IFERROR(VLOOKUP(Table22[[#This Row],[Attendance / Absence (&lt;90% PA / &lt;50% SA)]],'Lookup Values'!$AG$1:$AH$4,2,FALSE),"0")</f>
        <v>0</v>
      </c>
      <c r="CV333" s="127" t="str">
        <f>IFERROR(VLOOKUP(Table22[[#This Row],[Multiple School Moves (3+)]],'Lookup Values'!$AI$1:$AJ$3,2,FALSE),"0")</f>
        <v>0</v>
      </c>
      <c r="CW333" s="127" t="str">
        <f>IFERROR(VLOOKUP(Table22[[#This Row],[Pregnancy]],'Lookup Values'!$AK$1:$AL$3,2,FALSE),"0")</f>
        <v>0</v>
      </c>
      <c r="CX333" s="127" t="str">
        <f>IFERROR(VLOOKUP(Table22[[#This Row],[Young Parent]],'Lookup Values'!$AM$1:$AN$3,2,FALSE),"0")</f>
        <v>0</v>
      </c>
      <c r="CY333" s="127" t="str">
        <f>IFERROR(VLOOKUP(Table22[[#This Row],[Young Carer]],'Lookup Values'!$AO$1:$AP$3,2,FALSE),"0")</f>
        <v>0</v>
      </c>
      <c r="CZ333" s="127" t="str">
        <f>IFERROR(VLOOKUP(Table22[[#This Row],[CAMHS Involvement]],'Lookup Values'!$AQ$1:$AR$3,2,FALSE),"0")</f>
        <v>0</v>
      </c>
      <c r="DA333" s="127" t="str">
        <f>IFERROR(VLOOKUP(Table22[[#This Row],[Health Condition]],'Lookup Values'!$AS$1:$AT$3,2,FALSE),"0")</f>
        <v>0</v>
      </c>
      <c r="DB333" s="127" t="str">
        <f>IFERROR(VLOOKUP(Table22[[#This Row],[Substance Misuse ]],'Lookup Values'!$AU$1:$AV$3,2,FALSE),"0")</f>
        <v>0</v>
      </c>
      <c r="DC333" s="127" t="str">
        <f>IFERROR(VLOOKUP(Table22[[#This Row],[YOT supervision]],'Lookup Values'!$AW$1:$AX$3,2,FALSE),"0")</f>
        <v>0</v>
      </c>
      <c r="DD333" s="127" t="str">
        <f>IFERROR(VLOOKUP(Table22[[#This Row],[Previous YOT supervision]],'Lookup Values'!$AY$1:$AZ$3,2,FALSE),"0")</f>
        <v>0</v>
      </c>
      <c r="DE333" s="127" t="str">
        <f>IFERROR(VLOOKUP(Table22[[#This Row],[Custody]],'Lookup Values'!$BA$1:$BB$3,2,FALSE),"0")</f>
        <v>0</v>
      </c>
      <c r="DF333" s="127" t="str">
        <f>IFERROR(VLOOKUP(Table22[[#This Row],[KS2 Eng &amp; Maths Ability Profile HAP/MAP/LAP]],'Lookup Values'!$BC$1:$BD$4,2,FALSE),"0")</f>
        <v>0</v>
      </c>
      <c r="DG333" s="127" t="str">
        <f>IFERROR(VLOOKUP(Table22[[#This Row],[Intended Post 16 Destination]],'Lookup Values'!$BG$1:$BH$12,2,FALSE),"0")</f>
        <v>0</v>
      </c>
      <c r="DH333" s="127" t="str">
        <f>IFERROR(VLOOKUP(Table22[[#This Row],[Application submitted (Y/N or number of applications)]],'Lookup Values'!$BI$1:$BJ$3,2,FALSE),"0")</f>
        <v>0</v>
      </c>
      <c r="DI333" s="127" t="str">
        <f>IFERROR(VLOOKUP(Table22[[#This Row],[Provider Name]],'Lookup Values'!$BK$1:$BL$3,2,FALSE),"0")</f>
        <v>0</v>
      </c>
      <c r="DJ333" s="112"/>
      <c r="DK333" s="127" t="str">
        <f>IFERROR(VLOOKUP(Table22[[#This Row],[Offer received (Y/N)]],'Lookup Values'!$BM$1:$BN$3,2,FALSE),"0")</f>
        <v>0</v>
      </c>
      <c r="DL333" s="127" t="str">
        <f>IFERROR(VLOOKUP(Table22[[#This Row],[Poor Behaviour / Attitude / Motivation]],'Lookup Values'!$BO$1:$BP$4,2,FALSE),"0")</f>
        <v>0</v>
      </c>
      <c r="DM333" s="127" t="str">
        <f>IFERROR(VLOOKUP(Table22[[#This Row],[Other known risk factors (1)]],'Lookup Values'!$BQ$1:$BR$10,2,FALSE),"0")</f>
        <v>0</v>
      </c>
      <c r="DN333" s="128" t="str">
        <f>IFERROR(VLOOKUP(Table22[[#This Row],[Other known risk factors (2)]],'Lookup Values'!$BQ$1:$BR$10,2,FALSE),"0")</f>
        <v>0</v>
      </c>
      <c r="DO333" s="127">
        <f>SUM(Table35[[#This Row],[Gender Score]:[Other known risk factors (2) Score]])</f>
        <v>0</v>
      </c>
      <c r="DP333" s="131" t="str">
        <f>CONCATENATE(Table22[[#This Row],[Generated RONI]],Table22[[#This Row],[School RONI]])</f>
        <v>Very Low</v>
      </c>
      <c r="DQ333" s="106"/>
      <c r="DR333" s="106"/>
      <c r="DS333" s="106"/>
      <c r="DT333" s="106"/>
      <c r="DU333" s="106"/>
      <c r="DV333" s="106"/>
      <c r="DW333" s="106"/>
      <c r="DX333" s="106"/>
      <c r="DY333" s="106"/>
      <c r="DZ333" s="106"/>
      <c r="EA333" s="106"/>
      <c r="EB333" s="106"/>
      <c r="EC333" s="106"/>
      <c r="ED333" s="106"/>
      <c r="EE333" s="106"/>
      <c r="EF333" s="106"/>
      <c r="EG333" s="106"/>
    </row>
    <row r="334" spans="1:137" ht="13" x14ac:dyDescent="0.3">
      <c r="A334" s="118"/>
      <c r="B334" s="126"/>
      <c r="C334" s="119"/>
      <c r="D334" s="119"/>
      <c r="E334" s="119"/>
      <c r="F334" s="119"/>
      <c r="G334" s="119"/>
      <c r="H334" s="120"/>
      <c r="I334" s="101"/>
      <c r="J334" s="121"/>
      <c r="K334" s="101"/>
      <c r="L334" s="101"/>
      <c r="M334" s="121"/>
      <c r="N334" s="120"/>
      <c r="O334" s="121"/>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3"/>
      <c r="AS334" s="123"/>
      <c r="AT334" s="123"/>
      <c r="AU334" s="139" t="str">
        <f>VLOOKUP(Table35[[#This Row],[Risk Rating Score]],'Lookup Values'!$BS$1:$BT$34,2)</f>
        <v>Very Low</v>
      </c>
      <c r="AV334" s="101"/>
      <c r="AW334" s="139" t="str">
        <f>IFERROR(VLOOKUP(Table35[[#This Row],[RONI Match]],'Lookup Values'!$BU$2:$BV$26,2,FALSE),"")</f>
        <v/>
      </c>
      <c r="AX334" s="124"/>
      <c r="AY334" s="101"/>
      <c r="AZ334" s="123"/>
      <c r="BA334" s="119"/>
      <c r="BB334" s="119"/>
      <c r="BC334" s="119"/>
      <c r="BD334" s="119"/>
      <c r="BE334" s="119"/>
      <c r="BF334" s="119"/>
      <c r="BG334" s="119"/>
      <c r="BH334" s="119"/>
      <c r="BI334" s="122"/>
      <c r="BJ334" s="121"/>
      <c r="BK334" s="121"/>
      <c r="BL334" s="122"/>
      <c r="BM334" s="123"/>
      <c r="BN334" s="106"/>
      <c r="BO334" s="106"/>
      <c r="BP334" s="106"/>
      <c r="BQ334" s="106"/>
      <c r="BR334" s="106"/>
      <c r="BS334" s="106"/>
      <c r="BT334" s="106"/>
      <c r="BU334" s="106"/>
      <c r="BV334" s="106"/>
      <c r="BW334" s="106"/>
      <c r="BX334" s="106"/>
      <c r="BY334" s="106"/>
      <c r="BZ334" s="106"/>
      <c r="CA334" s="106"/>
      <c r="CB334" s="106"/>
      <c r="CC334" s="130" t="str">
        <f>IFERROR(VLOOKUP(Table22[[#This Row],[Gender]],'Lookup Values'!$A$1:$B$5,2,FALSE),"0")</f>
        <v>0</v>
      </c>
      <c r="CD334" s="112"/>
      <c r="CE334" s="127" t="str">
        <f>IFERROR(VLOOKUP(Table22[[#This Row],[Year Group]],'Lookup Values'!$C$1:$D$9,2,FALSE),"0")</f>
        <v>0</v>
      </c>
      <c r="CF334" s="127" t="str">
        <f>IFERROR(VLOOKUP(Table22[[#This Row],[School]],'Lookup Values'!$E$1:$E$22,2,FALSE),"0")</f>
        <v>0</v>
      </c>
      <c r="CG334" s="127" t="str">
        <f>IFERROR(VLOOKUP(Table22[[#This Row],[Attending PRU / AP]],'Lookup Values'!$G$1:$H$3,2,FALSE),"0")</f>
        <v>0</v>
      </c>
      <c r="CH334" s="127" t="str">
        <f>IFERROR(VLOOKUP(Table22[[#This Row],[EHE]],'Lookup Values'!$I$1:$J$3,2,FALSE),"0")</f>
        <v>0</v>
      </c>
      <c r="CI334" s="127" t="str">
        <f>IFERROR(VLOOKUP(Table22[[#This Row],[CME]],'Lookup Values'!$K$1:$L$3,2,FALSE),"0")</f>
        <v>0</v>
      </c>
      <c r="CJ334" s="129" t="str">
        <f>IFERROR(VLOOKUP(Table22[[#This Row],[Ethnicity]],'Ethnicity codes'!$H$1:$J$101,3,FALSE),"")</f>
        <v/>
      </c>
      <c r="CK334" s="127" t="str">
        <f>IFERROR(VLOOKUP(Table35[[#This Row],[Ethnicity2]],'Lookup Values'!$M$1:$N$23,2,FALSE),"0")</f>
        <v>0</v>
      </c>
      <c r="CL334" s="127" t="str">
        <f>IFERROR(VLOOKUP(Table35[[#This Row],[Ethnicity2]],'Lookup Values'!$O$1:$P$3,2,FALSE),"0")</f>
        <v>0</v>
      </c>
      <c r="CM334" s="127" t="str">
        <f>IFERROR(VLOOKUP(Table22[[#This Row],[EAL]],'Lookup Values'!$Q$1:$R$3,2,FALSE),"0")</f>
        <v>0</v>
      </c>
      <c r="CN334" s="127" t="str">
        <f>IFERROR(VLOOKUP(Table22[[#This Row],[SEND]],'Lookup Values'!$S$1:$T$6,2,FALSE),"0")</f>
        <v>0</v>
      </c>
      <c r="CO334" s="127" t="str">
        <f>IFERROR(VLOOKUP(Table22[[#This Row],[Pupil Premium]],'Lookup Values'!$U$1:$V$3,2,FALSE),"0")</f>
        <v>0</v>
      </c>
      <c r="CP334" s="127" t="str">
        <f>IFERROR(VLOOKUP(Table22[[#This Row],[LAC / Care Leaver]],'Lookup Values'!$W$1:$X$3,2,FALSE),"0")</f>
        <v>0</v>
      </c>
      <c r="CQ334" s="127" t="str">
        <f>IFERROR(VLOOKUP(Table22[[#This Row],[CP / CIN]],'Lookup Values'!$Y$1:$Z$3,2,FALSE),"0")</f>
        <v>0</v>
      </c>
      <c r="CR334" s="127" t="str">
        <f>IFERROR(VLOOKUP(Table22[[#This Row],[Early Help Referral]],'Lookup Values'!$Y$1:$Z$3,2,FALSE),"0")</f>
        <v>0</v>
      </c>
      <c r="CS334" s="127" t="str">
        <f>IFERROR(VLOOKUP(Table22[[#This Row],[Social Worker]],'Lookup Values'!$Y$1:$Z$3,2,FALSE),"0")</f>
        <v>0</v>
      </c>
      <c r="CT334" s="127" t="str">
        <f>IFERROR(VLOOKUP(Table22[[#This Row],[Exclusion]],'Lookup Values'!$AE$1:$AF$5,2,FALSE),"0")</f>
        <v>0</v>
      </c>
      <c r="CU334" s="127" t="str">
        <f>IFERROR(VLOOKUP(Table22[[#This Row],[Attendance / Absence (&lt;90% PA / &lt;50% SA)]],'Lookup Values'!$AG$1:$AH$4,2,FALSE),"0")</f>
        <v>0</v>
      </c>
      <c r="CV334" s="127" t="str">
        <f>IFERROR(VLOOKUP(Table22[[#This Row],[Multiple School Moves (3+)]],'Lookup Values'!$AI$1:$AJ$3,2,FALSE),"0")</f>
        <v>0</v>
      </c>
      <c r="CW334" s="127" t="str">
        <f>IFERROR(VLOOKUP(Table22[[#This Row],[Pregnancy]],'Lookup Values'!$AK$1:$AL$3,2,FALSE),"0")</f>
        <v>0</v>
      </c>
      <c r="CX334" s="127" t="str">
        <f>IFERROR(VLOOKUP(Table22[[#This Row],[Young Parent]],'Lookup Values'!$AM$1:$AN$3,2,FALSE),"0")</f>
        <v>0</v>
      </c>
      <c r="CY334" s="127" t="str">
        <f>IFERROR(VLOOKUP(Table22[[#This Row],[Young Carer]],'Lookup Values'!$AO$1:$AP$3,2,FALSE),"0")</f>
        <v>0</v>
      </c>
      <c r="CZ334" s="127" t="str">
        <f>IFERROR(VLOOKUP(Table22[[#This Row],[CAMHS Involvement]],'Lookup Values'!$AQ$1:$AR$3,2,FALSE),"0")</f>
        <v>0</v>
      </c>
      <c r="DA334" s="127" t="str">
        <f>IFERROR(VLOOKUP(Table22[[#This Row],[Health Condition]],'Lookup Values'!$AS$1:$AT$3,2,FALSE),"0")</f>
        <v>0</v>
      </c>
      <c r="DB334" s="127" t="str">
        <f>IFERROR(VLOOKUP(Table22[[#This Row],[Substance Misuse ]],'Lookup Values'!$AU$1:$AV$3,2,FALSE),"0")</f>
        <v>0</v>
      </c>
      <c r="DC334" s="127" t="str">
        <f>IFERROR(VLOOKUP(Table22[[#This Row],[YOT supervision]],'Lookup Values'!$AW$1:$AX$3,2,FALSE),"0")</f>
        <v>0</v>
      </c>
      <c r="DD334" s="127" t="str">
        <f>IFERROR(VLOOKUP(Table22[[#This Row],[Previous YOT supervision]],'Lookup Values'!$AY$1:$AZ$3,2,FALSE),"0")</f>
        <v>0</v>
      </c>
      <c r="DE334" s="127" t="str">
        <f>IFERROR(VLOOKUP(Table22[[#This Row],[Custody]],'Lookup Values'!$BA$1:$BB$3,2,FALSE),"0")</f>
        <v>0</v>
      </c>
      <c r="DF334" s="127" t="str">
        <f>IFERROR(VLOOKUP(Table22[[#This Row],[KS2 Eng &amp; Maths Ability Profile HAP/MAP/LAP]],'Lookup Values'!$BC$1:$BD$4,2,FALSE),"0")</f>
        <v>0</v>
      </c>
      <c r="DG334" s="127" t="str">
        <f>IFERROR(VLOOKUP(Table22[[#This Row],[Intended Post 16 Destination]],'Lookup Values'!$BG$1:$BH$12,2,FALSE),"0")</f>
        <v>0</v>
      </c>
      <c r="DH334" s="127" t="str">
        <f>IFERROR(VLOOKUP(Table22[[#This Row],[Application submitted (Y/N or number of applications)]],'Lookup Values'!$BI$1:$BJ$3,2,FALSE),"0")</f>
        <v>0</v>
      </c>
      <c r="DI334" s="127" t="str">
        <f>IFERROR(VLOOKUP(Table22[[#This Row],[Provider Name]],'Lookup Values'!$BK$1:$BL$3,2,FALSE),"0")</f>
        <v>0</v>
      </c>
      <c r="DJ334" s="112"/>
      <c r="DK334" s="127" t="str">
        <f>IFERROR(VLOOKUP(Table22[[#This Row],[Offer received (Y/N)]],'Lookup Values'!$BM$1:$BN$3,2,FALSE),"0")</f>
        <v>0</v>
      </c>
      <c r="DL334" s="127" t="str">
        <f>IFERROR(VLOOKUP(Table22[[#This Row],[Poor Behaviour / Attitude / Motivation]],'Lookup Values'!$BO$1:$BP$4,2,FALSE),"0")</f>
        <v>0</v>
      </c>
      <c r="DM334" s="127" t="str">
        <f>IFERROR(VLOOKUP(Table22[[#This Row],[Other known risk factors (1)]],'Lookup Values'!$BQ$1:$BR$10,2,FALSE),"0")</f>
        <v>0</v>
      </c>
      <c r="DN334" s="128" t="str">
        <f>IFERROR(VLOOKUP(Table22[[#This Row],[Other known risk factors (2)]],'Lookup Values'!$BQ$1:$BR$10,2,FALSE),"0")</f>
        <v>0</v>
      </c>
      <c r="DO334" s="127">
        <f>SUM(Table35[[#This Row],[Gender Score]:[Other known risk factors (2) Score]])</f>
        <v>0</v>
      </c>
      <c r="DP334" s="131" t="str">
        <f>CONCATENATE(Table22[[#This Row],[Generated RONI]],Table22[[#This Row],[School RONI]])</f>
        <v>Very Low</v>
      </c>
      <c r="DQ334" s="106"/>
      <c r="DR334" s="106"/>
      <c r="DS334" s="106"/>
      <c r="DT334" s="106"/>
      <c r="DU334" s="106"/>
      <c r="DV334" s="106"/>
      <c r="DW334" s="106"/>
      <c r="DX334" s="106"/>
      <c r="DY334" s="106"/>
      <c r="DZ334" s="106"/>
      <c r="EA334" s="106"/>
      <c r="EB334" s="106"/>
      <c r="EC334" s="106"/>
      <c r="ED334" s="106"/>
      <c r="EE334" s="106"/>
      <c r="EF334" s="106"/>
      <c r="EG334" s="106"/>
    </row>
    <row r="335" spans="1:137" ht="13" x14ac:dyDescent="0.3">
      <c r="A335" s="118"/>
      <c r="B335" s="126"/>
      <c r="C335" s="119"/>
      <c r="D335" s="119"/>
      <c r="E335" s="119"/>
      <c r="F335" s="119"/>
      <c r="G335" s="119"/>
      <c r="H335" s="120"/>
      <c r="I335" s="101"/>
      <c r="J335" s="121"/>
      <c r="K335" s="101"/>
      <c r="L335" s="101"/>
      <c r="M335" s="121"/>
      <c r="N335" s="120"/>
      <c r="O335" s="121"/>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3"/>
      <c r="AS335" s="123"/>
      <c r="AT335" s="123"/>
      <c r="AU335" s="139" t="str">
        <f>VLOOKUP(Table35[[#This Row],[Risk Rating Score]],'Lookup Values'!$BS$1:$BT$34,2)</f>
        <v>Very Low</v>
      </c>
      <c r="AV335" s="101"/>
      <c r="AW335" s="139" t="str">
        <f>IFERROR(VLOOKUP(Table35[[#This Row],[RONI Match]],'Lookup Values'!$BU$2:$BV$26,2,FALSE),"")</f>
        <v/>
      </c>
      <c r="AX335" s="124"/>
      <c r="AY335" s="101"/>
      <c r="AZ335" s="123"/>
      <c r="BA335" s="119"/>
      <c r="BB335" s="119"/>
      <c r="BC335" s="119"/>
      <c r="BD335" s="119"/>
      <c r="BE335" s="119"/>
      <c r="BF335" s="119"/>
      <c r="BG335" s="119"/>
      <c r="BH335" s="119"/>
      <c r="BI335" s="122"/>
      <c r="BJ335" s="121"/>
      <c r="BK335" s="121"/>
      <c r="BL335" s="122"/>
      <c r="BM335" s="123"/>
      <c r="BN335" s="106"/>
      <c r="BO335" s="106"/>
      <c r="BP335" s="106"/>
      <c r="BQ335" s="106"/>
      <c r="BR335" s="106"/>
      <c r="BS335" s="106"/>
      <c r="BT335" s="106"/>
      <c r="BU335" s="106"/>
      <c r="BV335" s="106"/>
      <c r="BW335" s="106"/>
      <c r="BX335" s="106"/>
      <c r="BY335" s="106"/>
      <c r="BZ335" s="106"/>
      <c r="CA335" s="106"/>
      <c r="CB335" s="106"/>
      <c r="CC335" s="130" t="str">
        <f>IFERROR(VLOOKUP(Table22[[#This Row],[Gender]],'Lookup Values'!$A$1:$B$5,2,FALSE),"0")</f>
        <v>0</v>
      </c>
      <c r="CD335" s="112"/>
      <c r="CE335" s="127" t="str">
        <f>IFERROR(VLOOKUP(Table22[[#This Row],[Year Group]],'Lookup Values'!$C$1:$D$9,2,FALSE),"0")</f>
        <v>0</v>
      </c>
      <c r="CF335" s="127" t="str">
        <f>IFERROR(VLOOKUP(Table22[[#This Row],[School]],'Lookup Values'!$E$1:$E$22,2,FALSE),"0")</f>
        <v>0</v>
      </c>
      <c r="CG335" s="127" t="str">
        <f>IFERROR(VLOOKUP(Table22[[#This Row],[Attending PRU / AP]],'Lookup Values'!$G$1:$H$3,2,FALSE),"0")</f>
        <v>0</v>
      </c>
      <c r="CH335" s="127" t="str">
        <f>IFERROR(VLOOKUP(Table22[[#This Row],[EHE]],'Lookup Values'!$I$1:$J$3,2,FALSE),"0")</f>
        <v>0</v>
      </c>
      <c r="CI335" s="127" t="str">
        <f>IFERROR(VLOOKUP(Table22[[#This Row],[CME]],'Lookup Values'!$K$1:$L$3,2,FALSE),"0")</f>
        <v>0</v>
      </c>
      <c r="CJ335" s="129" t="str">
        <f>IFERROR(VLOOKUP(Table22[[#This Row],[Ethnicity]],'Ethnicity codes'!$H$1:$J$101,3,FALSE),"")</f>
        <v/>
      </c>
      <c r="CK335" s="127" t="str">
        <f>IFERROR(VLOOKUP(Table35[[#This Row],[Ethnicity2]],'Lookup Values'!$M$1:$N$23,2,FALSE),"0")</f>
        <v>0</v>
      </c>
      <c r="CL335" s="127" t="str">
        <f>IFERROR(VLOOKUP(Table35[[#This Row],[Ethnicity2]],'Lookup Values'!$O$1:$P$3,2,FALSE),"0")</f>
        <v>0</v>
      </c>
      <c r="CM335" s="127" t="str">
        <f>IFERROR(VLOOKUP(Table22[[#This Row],[EAL]],'Lookup Values'!$Q$1:$R$3,2,FALSE),"0")</f>
        <v>0</v>
      </c>
      <c r="CN335" s="127" t="str">
        <f>IFERROR(VLOOKUP(Table22[[#This Row],[SEND]],'Lookup Values'!$S$1:$T$6,2,FALSE),"0")</f>
        <v>0</v>
      </c>
      <c r="CO335" s="127" t="str">
        <f>IFERROR(VLOOKUP(Table22[[#This Row],[Pupil Premium]],'Lookup Values'!$U$1:$V$3,2,FALSE),"0")</f>
        <v>0</v>
      </c>
      <c r="CP335" s="127" t="str">
        <f>IFERROR(VLOOKUP(Table22[[#This Row],[LAC / Care Leaver]],'Lookup Values'!$W$1:$X$3,2,FALSE),"0")</f>
        <v>0</v>
      </c>
      <c r="CQ335" s="127" t="str">
        <f>IFERROR(VLOOKUP(Table22[[#This Row],[CP / CIN]],'Lookup Values'!$Y$1:$Z$3,2,FALSE),"0")</f>
        <v>0</v>
      </c>
      <c r="CR335" s="127" t="str">
        <f>IFERROR(VLOOKUP(Table22[[#This Row],[Early Help Referral]],'Lookup Values'!$Y$1:$Z$3,2,FALSE),"0")</f>
        <v>0</v>
      </c>
      <c r="CS335" s="127" t="str">
        <f>IFERROR(VLOOKUP(Table22[[#This Row],[Social Worker]],'Lookup Values'!$Y$1:$Z$3,2,FALSE),"0")</f>
        <v>0</v>
      </c>
      <c r="CT335" s="127" t="str">
        <f>IFERROR(VLOOKUP(Table22[[#This Row],[Exclusion]],'Lookup Values'!$AE$1:$AF$5,2,FALSE),"0")</f>
        <v>0</v>
      </c>
      <c r="CU335" s="127" t="str">
        <f>IFERROR(VLOOKUP(Table22[[#This Row],[Attendance / Absence (&lt;90% PA / &lt;50% SA)]],'Lookup Values'!$AG$1:$AH$4,2,FALSE),"0")</f>
        <v>0</v>
      </c>
      <c r="CV335" s="127" t="str">
        <f>IFERROR(VLOOKUP(Table22[[#This Row],[Multiple School Moves (3+)]],'Lookup Values'!$AI$1:$AJ$3,2,FALSE),"0")</f>
        <v>0</v>
      </c>
      <c r="CW335" s="127" t="str">
        <f>IFERROR(VLOOKUP(Table22[[#This Row],[Pregnancy]],'Lookup Values'!$AK$1:$AL$3,2,FALSE),"0")</f>
        <v>0</v>
      </c>
      <c r="CX335" s="127" t="str">
        <f>IFERROR(VLOOKUP(Table22[[#This Row],[Young Parent]],'Lookup Values'!$AM$1:$AN$3,2,FALSE),"0")</f>
        <v>0</v>
      </c>
      <c r="CY335" s="127" t="str">
        <f>IFERROR(VLOOKUP(Table22[[#This Row],[Young Carer]],'Lookup Values'!$AO$1:$AP$3,2,FALSE),"0")</f>
        <v>0</v>
      </c>
      <c r="CZ335" s="127" t="str">
        <f>IFERROR(VLOOKUP(Table22[[#This Row],[CAMHS Involvement]],'Lookup Values'!$AQ$1:$AR$3,2,FALSE),"0")</f>
        <v>0</v>
      </c>
      <c r="DA335" s="127" t="str">
        <f>IFERROR(VLOOKUP(Table22[[#This Row],[Health Condition]],'Lookup Values'!$AS$1:$AT$3,2,FALSE),"0")</f>
        <v>0</v>
      </c>
      <c r="DB335" s="127" t="str">
        <f>IFERROR(VLOOKUP(Table22[[#This Row],[Substance Misuse ]],'Lookup Values'!$AU$1:$AV$3,2,FALSE),"0")</f>
        <v>0</v>
      </c>
      <c r="DC335" s="127" t="str">
        <f>IFERROR(VLOOKUP(Table22[[#This Row],[YOT supervision]],'Lookup Values'!$AW$1:$AX$3,2,FALSE),"0")</f>
        <v>0</v>
      </c>
      <c r="DD335" s="127" t="str">
        <f>IFERROR(VLOOKUP(Table22[[#This Row],[Previous YOT supervision]],'Lookup Values'!$AY$1:$AZ$3,2,FALSE),"0")</f>
        <v>0</v>
      </c>
      <c r="DE335" s="127" t="str">
        <f>IFERROR(VLOOKUP(Table22[[#This Row],[Custody]],'Lookup Values'!$BA$1:$BB$3,2,FALSE),"0")</f>
        <v>0</v>
      </c>
      <c r="DF335" s="127" t="str">
        <f>IFERROR(VLOOKUP(Table22[[#This Row],[KS2 Eng &amp; Maths Ability Profile HAP/MAP/LAP]],'Lookup Values'!$BC$1:$BD$4,2,FALSE),"0")</f>
        <v>0</v>
      </c>
      <c r="DG335" s="127" t="str">
        <f>IFERROR(VLOOKUP(Table22[[#This Row],[Intended Post 16 Destination]],'Lookup Values'!$BG$1:$BH$12,2,FALSE),"0")</f>
        <v>0</v>
      </c>
      <c r="DH335" s="127" t="str">
        <f>IFERROR(VLOOKUP(Table22[[#This Row],[Application submitted (Y/N or number of applications)]],'Lookup Values'!$BI$1:$BJ$3,2,FALSE),"0")</f>
        <v>0</v>
      </c>
      <c r="DI335" s="127" t="str">
        <f>IFERROR(VLOOKUP(Table22[[#This Row],[Provider Name]],'Lookup Values'!$BK$1:$BL$3,2,FALSE),"0")</f>
        <v>0</v>
      </c>
      <c r="DJ335" s="112"/>
      <c r="DK335" s="127" t="str">
        <f>IFERROR(VLOOKUP(Table22[[#This Row],[Offer received (Y/N)]],'Lookup Values'!$BM$1:$BN$3,2,FALSE),"0")</f>
        <v>0</v>
      </c>
      <c r="DL335" s="127" t="str">
        <f>IFERROR(VLOOKUP(Table22[[#This Row],[Poor Behaviour / Attitude / Motivation]],'Lookup Values'!$BO$1:$BP$4,2,FALSE),"0")</f>
        <v>0</v>
      </c>
      <c r="DM335" s="127" t="str">
        <f>IFERROR(VLOOKUP(Table22[[#This Row],[Other known risk factors (1)]],'Lookup Values'!$BQ$1:$BR$10,2,FALSE),"0")</f>
        <v>0</v>
      </c>
      <c r="DN335" s="128" t="str">
        <f>IFERROR(VLOOKUP(Table22[[#This Row],[Other known risk factors (2)]],'Lookup Values'!$BQ$1:$BR$10,2,FALSE),"0")</f>
        <v>0</v>
      </c>
      <c r="DO335" s="127">
        <f>SUM(Table35[[#This Row],[Gender Score]:[Other known risk factors (2) Score]])</f>
        <v>0</v>
      </c>
      <c r="DP335" s="131" t="str">
        <f>CONCATENATE(Table22[[#This Row],[Generated RONI]],Table22[[#This Row],[School RONI]])</f>
        <v>Very Low</v>
      </c>
      <c r="DQ335" s="106"/>
      <c r="DR335" s="106"/>
      <c r="DS335" s="106"/>
      <c r="DT335" s="106"/>
      <c r="DU335" s="106"/>
      <c r="DV335" s="106"/>
      <c r="DW335" s="106"/>
      <c r="DX335" s="106"/>
      <c r="DY335" s="106"/>
      <c r="DZ335" s="106"/>
      <c r="EA335" s="106"/>
      <c r="EB335" s="106"/>
      <c r="EC335" s="106"/>
      <c r="ED335" s="106"/>
      <c r="EE335" s="106"/>
      <c r="EF335" s="106"/>
      <c r="EG335" s="106"/>
    </row>
    <row r="336" spans="1:137" ht="13" x14ac:dyDescent="0.3">
      <c r="A336" s="118"/>
      <c r="B336" s="126"/>
      <c r="C336" s="119"/>
      <c r="D336" s="119"/>
      <c r="E336" s="119"/>
      <c r="F336" s="119"/>
      <c r="G336" s="119"/>
      <c r="H336" s="120"/>
      <c r="I336" s="101"/>
      <c r="J336" s="121"/>
      <c r="K336" s="101"/>
      <c r="L336" s="101"/>
      <c r="M336" s="121"/>
      <c r="N336" s="120"/>
      <c r="O336" s="121"/>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122"/>
      <c r="AP336" s="122"/>
      <c r="AQ336" s="122"/>
      <c r="AR336" s="123"/>
      <c r="AS336" s="123"/>
      <c r="AT336" s="123"/>
      <c r="AU336" s="139" t="str">
        <f>VLOOKUP(Table35[[#This Row],[Risk Rating Score]],'Lookup Values'!$BS$1:$BT$34,2)</f>
        <v>Very Low</v>
      </c>
      <c r="AV336" s="101"/>
      <c r="AW336" s="139" t="str">
        <f>IFERROR(VLOOKUP(Table35[[#This Row],[RONI Match]],'Lookup Values'!$BU$2:$BV$26,2,FALSE),"")</f>
        <v/>
      </c>
      <c r="AX336" s="124"/>
      <c r="AY336" s="101"/>
      <c r="AZ336" s="123"/>
      <c r="BA336" s="119"/>
      <c r="BB336" s="119"/>
      <c r="BC336" s="119"/>
      <c r="BD336" s="119"/>
      <c r="BE336" s="119"/>
      <c r="BF336" s="119"/>
      <c r="BG336" s="119"/>
      <c r="BH336" s="119"/>
      <c r="BI336" s="122"/>
      <c r="BJ336" s="121"/>
      <c r="BK336" s="121"/>
      <c r="BL336" s="122"/>
      <c r="BM336" s="123"/>
      <c r="BN336" s="106"/>
      <c r="BO336" s="106"/>
      <c r="BP336" s="106"/>
      <c r="BQ336" s="106"/>
      <c r="BR336" s="106"/>
      <c r="BS336" s="106"/>
      <c r="BT336" s="106"/>
      <c r="BU336" s="106"/>
      <c r="BV336" s="106"/>
      <c r="BW336" s="106"/>
      <c r="BX336" s="106"/>
      <c r="BY336" s="106"/>
      <c r="BZ336" s="106"/>
      <c r="CA336" s="106"/>
      <c r="CB336" s="106"/>
      <c r="CC336" s="130" t="str">
        <f>IFERROR(VLOOKUP(Table22[[#This Row],[Gender]],'Lookup Values'!$A$1:$B$5,2,FALSE),"0")</f>
        <v>0</v>
      </c>
      <c r="CD336" s="112"/>
      <c r="CE336" s="127" t="str">
        <f>IFERROR(VLOOKUP(Table22[[#This Row],[Year Group]],'Lookup Values'!$C$1:$D$9,2,FALSE),"0")</f>
        <v>0</v>
      </c>
      <c r="CF336" s="127" t="str">
        <f>IFERROR(VLOOKUP(Table22[[#This Row],[School]],'Lookup Values'!$E$1:$E$22,2,FALSE),"0")</f>
        <v>0</v>
      </c>
      <c r="CG336" s="127" t="str">
        <f>IFERROR(VLOOKUP(Table22[[#This Row],[Attending PRU / AP]],'Lookup Values'!$G$1:$H$3,2,FALSE),"0")</f>
        <v>0</v>
      </c>
      <c r="CH336" s="127" t="str">
        <f>IFERROR(VLOOKUP(Table22[[#This Row],[EHE]],'Lookup Values'!$I$1:$J$3,2,FALSE),"0")</f>
        <v>0</v>
      </c>
      <c r="CI336" s="127" t="str">
        <f>IFERROR(VLOOKUP(Table22[[#This Row],[CME]],'Lookup Values'!$K$1:$L$3,2,FALSE),"0")</f>
        <v>0</v>
      </c>
      <c r="CJ336" s="129" t="str">
        <f>IFERROR(VLOOKUP(Table22[[#This Row],[Ethnicity]],'Ethnicity codes'!$H$1:$J$101,3,FALSE),"")</f>
        <v/>
      </c>
      <c r="CK336" s="127" t="str">
        <f>IFERROR(VLOOKUP(Table35[[#This Row],[Ethnicity2]],'Lookup Values'!$M$1:$N$23,2,FALSE),"0")</f>
        <v>0</v>
      </c>
      <c r="CL336" s="127" t="str">
        <f>IFERROR(VLOOKUP(Table35[[#This Row],[Ethnicity2]],'Lookup Values'!$O$1:$P$3,2,FALSE),"0")</f>
        <v>0</v>
      </c>
      <c r="CM336" s="127" t="str">
        <f>IFERROR(VLOOKUP(Table22[[#This Row],[EAL]],'Lookup Values'!$Q$1:$R$3,2,FALSE),"0")</f>
        <v>0</v>
      </c>
      <c r="CN336" s="127" t="str">
        <f>IFERROR(VLOOKUP(Table22[[#This Row],[SEND]],'Lookup Values'!$S$1:$T$6,2,FALSE),"0")</f>
        <v>0</v>
      </c>
      <c r="CO336" s="127" t="str">
        <f>IFERROR(VLOOKUP(Table22[[#This Row],[Pupil Premium]],'Lookup Values'!$U$1:$V$3,2,FALSE),"0")</f>
        <v>0</v>
      </c>
      <c r="CP336" s="127" t="str">
        <f>IFERROR(VLOOKUP(Table22[[#This Row],[LAC / Care Leaver]],'Lookup Values'!$W$1:$X$3,2,FALSE),"0")</f>
        <v>0</v>
      </c>
      <c r="CQ336" s="127" t="str">
        <f>IFERROR(VLOOKUP(Table22[[#This Row],[CP / CIN]],'Lookup Values'!$Y$1:$Z$3,2,FALSE),"0")</f>
        <v>0</v>
      </c>
      <c r="CR336" s="127" t="str">
        <f>IFERROR(VLOOKUP(Table22[[#This Row],[Early Help Referral]],'Lookup Values'!$Y$1:$Z$3,2,FALSE),"0")</f>
        <v>0</v>
      </c>
      <c r="CS336" s="127" t="str">
        <f>IFERROR(VLOOKUP(Table22[[#This Row],[Social Worker]],'Lookup Values'!$Y$1:$Z$3,2,FALSE),"0")</f>
        <v>0</v>
      </c>
      <c r="CT336" s="127" t="str">
        <f>IFERROR(VLOOKUP(Table22[[#This Row],[Exclusion]],'Lookup Values'!$AE$1:$AF$5,2,FALSE),"0")</f>
        <v>0</v>
      </c>
      <c r="CU336" s="127" t="str">
        <f>IFERROR(VLOOKUP(Table22[[#This Row],[Attendance / Absence (&lt;90% PA / &lt;50% SA)]],'Lookup Values'!$AG$1:$AH$4,2,FALSE),"0")</f>
        <v>0</v>
      </c>
      <c r="CV336" s="127" t="str">
        <f>IFERROR(VLOOKUP(Table22[[#This Row],[Multiple School Moves (3+)]],'Lookup Values'!$AI$1:$AJ$3,2,FALSE),"0")</f>
        <v>0</v>
      </c>
      <c r="CW336" s="127" t="str">
        <f>IFERROR(VLOOKUP(Table22[[#This Row],[Pregnancy]],'Lookup Values'!$AK$1:$AL$3,2,FALSE),"0")</f>
        <v>0</v>
      </c>
      <c r="CX336" s="127" t="str">
        <f>IFERROR(VLOOKUP(Table22[[#This Row],[Young Parent]],'Lookup Values'!$AM$1:$AN$3,2,FALSE),"0")</f>
        <v>0</v>
      </c>
      <c r="CY336" s="127" t="str">
        <f>IFERROR(VLOOKUP(Table22[[#This Row],[Young Carer]],'Lookup Values'!$AO$1:$AP$3,2,FALSE),"0")</f>
        <v>0</v>
      </c>
      <c r="CZ336" s="127" t="str">
        <f>IFERROR(VLOOKUP(Table22[[#This Row],[CAMHS Involvement]],'Lookup Values'!$AQ$1:$AR$3,2,FALSE),"0")</f>
        <v>0</v>
      </c>
      <c r="DA336" s="127" t="str">
        <f>IFERROR(VLOOKUP(Table22[[#This Row],[Health Condition]],'Lookup Values'!$AS$1:$AT$3,2,FALSE),"0")</f>
        <v>0</v>
      </c>
      <c r="DB336" s="127" t="str">
        <f>IFERROR(VLOOKUP(Table22[[#This Row],[Substance Misuse ]],'Lookup Values'!$AU$1:$AV$3,2,FALSE),"0")</f>
        <v>0</v>
      </c>
      <c r="DC336" s="127" t="str">
        <f>IFERROR(VLOOKUP(Table22[[#This Row],[YOT supervision]],'Lookup Values'!$AW$1:$AX$3,2,FALSE),"0")</f>
        <v>0</v>
      </c>
      <c r="DD336" s="127" t="str">
        <f>IFERROR(VLOOKUP(Table22[[#This Row],[Previous YOT supervision]],'Lookup Values'!$AY$1:$AZ$3,2,FALSE),"0")</f>
        <v>0</v>
      </c>
      <c r="DE336" s="127" t="str">
        <f>IFERROR(VLOOKUP(Table22[[#This Row],[Custody]],'Lookup Values'!$BA$1:$BB$3,2,FALSE),"0")</f>
        <v>0</v>
      </c>
      <c r="DF336" s="127" t="str">
        <f>IFERROR(VLOOKUP(Table22[[#This Row],[KS2 Eng &amp; Maths Ability Profile HAP/MAP/LAP]],'Lookup Values'!$BC$1:$BD$4,2,FALSE),"0")</f>
        <v>0</v>
      </c>
      <c r="DG336" s="127" t="str">
        <f>IFERROR(VLOOKUP(Table22[[#This Row],[Intended Post 16 Destination]],'Lookup Values'!$BG$1:$BH$12,2,FALSE),"0")</f>
        <v>0</v>
      </c>
      <c r="DH336" s="127" t="str">
        <f>IFERROR(VLOOKUP(Table22[[#This Row],[Application submitted (Y/N or number of applications)]],'Lookup Values'!$BI$1:$BJ$3,2,FALSE),"0")</f>
        <v>0</v>
      </c>
      <c r="DI336" s="127" t="str">
        <f>IFERROR(VLOOKUP(Table22[[#This Row],[Provider Name]],'Lookup Values'!$BK$1:$BL$3,2,FALSE),"0")</f>
        <v>0</v>
      </c>
      <c r="DJ336" s="112"/>
      <c r="DK336" s="127" t="str">
        <f>IFERROR(VLOOKUP(Table22[[#This Row],[Offer received (Y/N)]],'Lookup Values'!$BM$1:$BN$3,2,FALSE),"0")</f>
        <v>0</v>
      </c>
      <c r="DL336" s="127" t="str">
        <f>IFERROR(VLOOKUP(Table22[[#This Row],[Poor Behaviour / Attitude / Motivation]],'Lookup Values'!$BO$1:$BP$4,2,FALSE),"0")</f>
        <v>0</v>
      </c>
      <c r="DM336" s="127" t="str">
        <f>IFERROR(VLOOKUP(Table22[[#This Row],[Other known risk factors (1)]],'Lookup Values'!$BQ$1:$BR$10,2,FALSE),"0")</f>
        <v>0</v>
      </c>
      <c r="DN336" s="128" t="str">
        <f>IFERROR(VLOOKUP(Table22[[#This Row],[Other known risk factors (2)]],'Lookup Values'!$BQ$1:$BR$10,2,FALSE),"0")</f>
        <v>0</v>
      </c>
      <c r="DO336" s="127">
        <f>SUM(Table35[[#This Row],[Gender Score]:[Other known risk factors (2) Score]])</f>
        <v>0</v>
      </c>
      <c r="DP336" s="131" t="str">
        <f>CONCATENATE(Table22[[#This Row],[Generated RONI]],Table22[[#This Row],[School RONI]])</f>
        <v>Very Low</v>
      </c>
      <c r="DQ336" s="106"/>
      <c r="DR336" s="106"/>
      <c r="DS336" s="106"/>
      <c r="DT336" s="106"/>
      <c r="DU336" s="106"/>
      <c r="DV336" s="106"/>
      <c r="DW336" s="106"/>
      <c r="DX336" s="106"/>
      <c r="DY336" s="106"/>
      <c r="DZ336" s="106"/>
      <c r="EA336" s="106"/>
      <c r="EB336" s="106"/>
      <c r="EC336" s="106"/>
      <c r="ED336" s="106"/>
      <c r="EE336" s="106"/>
      <c r="EF336" s="106"/>
      <c r="EG336" s="106"/>
    </row>
    <row r="337" spans="1:137" ht="13" x14ac:dyDescent="0.3">
      <c r="A337" s="118"/>
      <c r="B337" s="126"/>
      <c r="C337" s="119"/>
      <c r="D337" s="119"/>
      <c r="E337" s="119"/>
      <c r="F337" s="119"/>
      <c r="G337" s="119"/>
      <c r="H337" s="120"/>
      <c r="I337" s="101"/>
      <c r="J337" s="121"/>
      <c r="K337" s="101"/>
      <c r="L337" s="101"/>
      <c r="M337" s="121"/>
      <c r="N337" s="120"/>
      <c r="O337" s="121"/>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c r="AO337" s="122"/>
      <c r="AP337" s="122"/>
      <c r="AQ337" s="122"/>
      <c r="AR337" s="123"/>
      <c r="AS337" s="123"/>
      <c r="AT337" s="123"/>
      <c r="AU337" s="139" t="str">
        <f>VLOOKUP(Table35[[#This Row],[Risk Rating Score]],'Lookup Values'!$BS$1:$BT$34,2)</f>
        <v>Very Low</v>
      </c>
      <c r="AV337" s="101"/>
      <c r="AW337" s="139" t="str">
        <f>IFERROR(VLOOKUP(Table35[[#This Row],[RONI Match]],'Lookup Values'!$BU$2:$BV$26,2,FALSE),"")</f>
        <v/>
      </c>
      <c r="AX337" s="124"/>
      <c r="AY337" s="101"/>
      <c r="AZ337" s="123"/>
      <c r="BA337" s="119"/>
      <c r="BB337" s="119"/>
      <c r="BC337" s="119"/>
      <c r="BD337" s="119"/>
      <c r="BE337" s="119"/>
      <c r="BF337" s="119"/>
      <c r="BG337" s="119"/>
      <c r="BH337" s="119"/>
      <c r="BI337" s="122"/>
      <c r="BJ337" s="121"/>
      <c r="BK337" s="121"/>
      <c r="BL337" s="122"/>
      <c r="BM337" s="123"/>
      <c r="BN337" s="106"/>
      <c r="BO337" s="106"/>
      <c r="BP337" s="106"/>
      <c r="BQ337" s="106"/>
      <c r="BR337" s="106"/>
      <c r="BS337" s="106"/>
      <c r="BT337" s="106"/>
      <c r="BU337" s="106"/>
      <c r="BV337" s="106"/>
      <c r="BW337" s="106"/>
      <c r="BX337" s="106"/>
      <c r="BY337" s="106"/>
      <c r="BZ337" s="106"/>
      <c r="CA337" s="106"/>
      <c r="CB337" s="106"/>
      <c r="CC337" s="130" t="str">
        <f>IFERROR(VLOOKUP(Table22[[#This Row],[Gender]],'Lookup Values'!$A$1:$B$5,2,FALSE),"0")</f>
        <v>0</v>
      </c>
      <c r="CD337" s="112"/>
      <c r="CE337" s="127" t="str">
        <f>IFERROR(VLOOKUP(Table22[[#This Row],[Year Group]],'Lookup Values'!$C$1:$D$9,2,FALSE),"0")</f>
        <v>0</v>
      </c>
      <c r="CF337" s="127" t="str">
        <f>IFERROR(VLOOKUP(Table22[[#This Row],[School]],'Lookup Values'!$E$1:$E$22,2,FALSE),"0")</f>
        <v>0</v>
      </c>
      <c r="CG337" s="127" t="str">
        <f>IFERROR(VLOOKUP(Table22[[#This Row],[Attending PRU / AP]],'Lookup Values'!$G$1:$H$3,2,FALSE),"0")</f>
        <v>0</v>
      </c>
      <c r="CH337" s="127" t="str">
        <f>IFERROR(VLOOKUP(Table22[[#This Row],[EHE]],'Lookup Values'!$I$1:$J$3,2,FALSE),"0")</f>
        <v>0</v>
      </c>
      <c r="CI337" s="127" t="str">
        <f>IFERROR(VLOOKUP(Table22[[#This Row],[CME]],'Lookup Values'!$K$1:$L$3,2,FALSE),"0")</f>
        <v>0</v>
      </c>
      <c r="CJ337" s="129" t="str">
        <f>IFERROR(VLOOKUP(Table22[[#This Row],[Ethnicity]],'Ethnicity codes'!$H$1:$J$101,3,FALSE),"")</f>
        <v/>
      </c>
      <c r="CK337" s="127" t="str">
        <f>IFERROR(VLOOKUP(Table35[[#This Row],[Ethnicity2]],'Lookup Values'!$M$1:$N$23,2,FALSE),"0")</f>
        <v>0</v>
      </c>
      <c r="CL337" s="127" t="str">
        <f>IFERROR(VLOOKUP(Table35[[#This Row],[Ethnicity2]],'Lookup Values'!$O$1:$P$3,2,FALSE),"0")</f>
        <v>0</v>
      </c>
      <c r="CM337" s="127" t="str">
        <f>IFERROR(VLOOKUP(Table22[[#This Row],[EAL]],'Lookup Values'!$Q$1:$R$3,2,FALSE),"0")</f>
        <v>0</v>
      </c>
      <c r="CN337" s="127" t="str">
        <f>IFERROR(VLOOKUP(Table22[[#This Row],[SEND]],'Lookup Values'!$S$1:$T$6,2,FALSE),"0")</f>
        <v>0</v>
      </c>
      <c r="CO337" s="127" t="str">
        <f>IFERROR(VLOOKUP(Table22[[#This Row],[Pupil Premium]],'Lookup Values'!$U$1:$V$3,2,FALSE),"0")</f>
        <v>0</v>
      </c>
      <c r="CP337" s="127" t="str">
        <f>IFERROR(VLOOKUP(Table22[[#This Row],[LAC / Care Leaver]],'Lookup Values'!$W$1:$X$3,2,FALSE),"0")</f>
        <v>0</v>
      </c>
      <c r="CQ337" s="127" t="str">
        <f>IFERROR(VLOOKUP(Table22[[#This Row],[CP / CIN]],'Lookup Values'!$Y$1:$Z$3,2,FALSE),"0")</f>
        <v>0</v>
      </c>
      <c r="CR337" s="127" t="str">
        <f>IFERROR(VLOOKUP(Table22[[#This Row],[Early Help Referral]],'Lookup Values'!$Y$1:$Z$3,2,FALSE),"0")</f>
        <v>0</v>
      </c>
      <c r="CS337" s="127" t="str">
        <f>IFERROR(VLOOKUP(Table22[[#This Row],[Social Worker]],'Lookup Values'!$Y$1:$Z$3,2,FALSE),"0")</f>
        <v>0</v>
      </c>
      <c r="CT337" s="127" t="str">
        <f>IFERROR(VLOOKUP(Table22[[#This Row],[Exclusion]],'Lookup Values'!$AE$1:$AF$5,2,FALSE),"0")</f>
        <v>0</v>
      </c>
      <c r="CU337" s="127" t="str">
        <f>IFERROR(VLOOKUP(Table22[[#This Row],[Attendance / Absence (&lt;90% PA / &lt;50% SA)]],'Lookup Values'!$AG$1:$AH$4,2,FALSE),"0")</f>
        <v>0</v>
      </c>
      <c r="CV337" s="127" t="str">
        <f>IFERROR(VLOOKUP(Table22[[#This Row],[Multiple School Moves (3+)]],'Lookup Values'!$AI$1:$AJ$3,2,FALSE),"0")</f>
        <v>0</v>
      </c>
      <c r="CW337" s="127" t="str">
        <f>IFERROR(VLOOKUP(Table22[[#This Row],[Pregnancy]],'Lookup Values'!$AK$1:$AL$3,2,FALSE),"0")</f>
        <v>0</v>
      </c>
      <c r="CX337" s="127" t="str">
        <f>IFERROR(VLOOKUP(Table22[[#This Row],[Young Parent]],'Lookup Values'!$AM$1:$AN$3,2,FALSE),"0")</f>
        <v>0</v>
      </c>
      <c r="CY337" s="127" t="str">
        <f>IFERROR(VLOOKUP(Table22[[#This Row],[Young Carer]],'Lookup Values'!$AO$1:$AP$3,2,FALSE),"0")</f>
        <v>0</v>
      </c>
      <c r="CZ337" s="127" t="str">
        <f>IFERROR(VLOOKUP(Table22[[#This Row],[CAMHS Involvement]],'Lookup Values'!$AQ$1:$AR$3,2,FALSE),"0")</f>
        <v>0</v>
      </c>
      <c r="DA337" s="127" t="str">
        <f>IFERROR(VLOOKUP(Table22[[#This Row],[Health Condition]],'Lookup Values'!$AS$1:$AT$3,2,FALSE),"0")</f>
        <v>0</v>
      </c>
      <c r="DB337" s="127" t="str">
        <f>IFERROR(VLOOKUP(Table22[[#This Row],[Substance Misuse ]],'Lookup Values'!$AU$1:$AV$3,2,FALSE),"0")</f>
        <v>0</v>
      </c>
      <c r="DC337" s="127" t="str">
        <f>IFERROR(VLOOKUP(Table22[[#This Row],[YOT supervision]],'Lookup Values'!$AW$1:$AX$3,2,FALSE),"0")</f>
        <v>0</v>
      </c>
      <c r="DD337" s="127" t="str">
        <f>IFERROR(VLOOKUP(Table22[[#This Row],[Previous YOT supervision]],'Lookup Values'!$AY$1:$AZ$3,2,FALSE),"0")</f>
        <v>0</v>
      </c>
      <c r="DE337" s="127" t="str">
        <f>IFERROR(VLOOKUP(Table22[[#This Row],[Custody]],'Lookup Values'!$BA$1:$BB$3,2,FALSE),"0")</f>
        <v>0</v>
      </c>
      <c r="DF337" s="127" t="str">
        <f>IFERROR(VLOOKUP(Table22[[#This Row],[KS2 Eng &amp; Maths Ability Profile HAP/MAP/LAP]],'Lookup Values'!$BC$1:$BD$4,2,FALSE),"0")</f>
        <v>0</v>
      </c>
      <c r="DG337" s="127" t="str">
        <f>IFERROR(VLOOKUP(Table22[[#This Row],[Intended Post 16 Destination]],'Lookup Values'!$BG$1:$BH$12,2,FALSE),"0")</f>
        <v>0</v>
      </c>
      <c r="DH337" s="127" t="str">
        <f>IFERROR(VLOOKUP(Table22[[#This Row],[Application submitted (Y/N or number of applications)]],'Lookup Values'!$BI$1:$BJ$3,2,FALSE),"0")</f>
        <v>0</v>
      </c>
      <c r="DI337" s="127" t="str">
        <f>IFERROR(VLOOKUP(Table22[[#This Row],[Provider Name]],'Lookup Values'!$BK$1:$BL$3,2,FALSE),"0")</f>
        <v>0</v>
      </c>
      <c r="DJ337" s="112"/>
      <c r="DK337" s="127" t="str">
        <f>IFERROR(VLOOKUP(Table22[[#This Row],[Offer received (Y/N)]],'Lookup Values'!$BM$1:$BN$3,2,FALSE),"0")</f>
        <v>0</v>
      </c>
      <c r="DL337" s="127" t="str">
        <f>IFERROR(VLOOKUP(Table22[[#This Row],[Poor Behaviour / Attitude / Motivation]],'Lookup Values'!$BO$1:$BP$4,2,FALSE),"0")</f>
        <v>0</v>
      </c>
      <c r="DM337" s="127" t="str">
        <f>IFERROR(VLOOKUP(Table22[[#This Row],[Other known risk factors (1)]],'Lookup Values'!$BQ$1:$BR$10,2,FALSE),"0")</f>
        <v>0</v>
      </c>
      <c r="DN337" s="128" t="str">
        <f>IFERROR(VLOOKUP(Table22[[#This Row],[Other known risk factors (2)]],'Lookup Values'!$BQ$1:$BR$10,2,FALSE),"0")</f>
        <v>0</v>
      </c>
      <c r="DO337" s="127">
        <f>SUM(Table35[[#This Row],[Gender Score]:[Other known risk factors (2) Score]])</f>
        <v>0</v>
      </c>
      <c r="DP337" s="131" t="str">
        <f>CONCATENATE(Table22[[#This Row],[Generated RONI]],Table22[[#This Row],[School RONI]])</f>
        <v>Very Low</v>
      </c>
      <c r="DQ337" s="106"/>
      <c r="DR337" s="106"/>
      <c r="DS337" s="106"/>
      <c r="DT337" s="106"/>
      <c r="DU337" s="106"/>
      <c r="DV337" s="106"/>
      <c r="DW337" s="106"/>
      <c r="DX337" s="106"/>
      <c r="DY337" s="106"/>
      <c r="DZ337" s="106"/>
      <c r="EA337" s="106"/>
      <c r="EB337" s="106"/>
      <c r="EC337" s="106"/>
      <c r="ED337" s="106"/>
      <c r="EE337" s="106"/>
      <c r="EF337" s="106"/>
      <c r="EG337" s="106"/>
    </row>
    <row r="338" spans="1:137" ht="13" x14ac:dyDescent="0.3">
      <c r="A338" s="118"/>
      <c r="B338" s="126"/>
      <c r="C338" s="119"/>
      <c r="D338" s="119"/>
      <c r="E338" s="119"/>
      <c r="F338" s="119"/>
      <c r="G338" s="119"/>
      <c r="H338" s="120"/>
      <c r="I338" s="101"/>
      <c r="J338" s="121"/>
      <c r="K338" s="101"/>
      <c r="L338" s="101"/>
      <c r="M338" s="121"/>
      <c r="N338" s="120"/>
      <c r="O338" s="121"/>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c r="AR338" s="123"/>
      <c r="AS338" s="123"/>
      <c r="AT338" s="123"/>
      <c r="AU338" s="139" t="str">
        <f>VLOOKUP(Table35[[#This Row],[Risk Rating Score]],'Lookup Values'!$BS$1:$BT$34,2)</f>
        <v>Very Low</v>
      </c>
      <c r="AV338" s="101"/>
      <c r="AW338" s="139" t="str">
        <f>IFERROR(VLOOKUP(Table35[[#This Row],[RONI Match]],'Lookup Values'!$BU$2:$BV$26,2,FALSE),"")</f>
        <v/>
      </c>
      <c r="AX338" s="124"/>
      <c r="AY338" s="101"/>
      <c r="AZ338" s="123"/>
      <c r="BA338" s="119"/>
      <c r="BB338" s="119"/>
      <c r="BC338" s="119"/>
      <c r="BD338" s="119"/>
      <c r="BE338" s="119"/>
      <c r="BF338" s="119"/>
      <c r="BG338" s="119"/>
      <c r="BH338" s="119"/>
      <c r="BI338" s="122"/>
      <c r="BJ338" s="121"/>
      <c r="BK338" s="121"/>
      <c r="BL338" s="122"/>
      <c r="BM338" s="123"/>
      <c r="BN338" s="106"/>
      <c r="BO338" s="106"/>
      <c r="BP338" s="106"/>
      <c r="BQ338" s="106"/>
      <c r="BR338" s="106"/>
      <c r="BS338" s="106"/>
      <c r="BT338" s="106"/>
      <c r="BU338" s="106"/>
      <c r="BV338" s="106"/>
      <c r="BW338" s="106"/>
      <c r="BX338" s="106"/>
      <c r="BY338" s="106"/>
      <c r="BZ338" s="106"/>
      <c r="CA338" s="106"/>
      <c r="CB338" s="106"/>
      <c r="CC338" s="130" t="str">
        <f>IFERROR(VLOOKUP(Table22[[#This Row],[Gender]],'Lookup Values'!$A$1:$B$5,2,FALSE),"0")</f>
        <v>0</v>
      </c>
      <c r="CD338" s="112"/>
      <c r="CE338" s="127" t="str">
        <f>IFERROR(VLOOKUP(Table22[[#This Row],[Year Group]],'Lookup Values'!$C$1:$D$9,2,FALSE),"0")</f>
        <v>0</v>
      </c>
      <c r="CF338" s="127" t="str">
        <f>IFERROR(VLOOKUP(Table22[[#This Row],[School]],'Lookup Values'!$E$1:$E$22,2,FALSE),"0")</f>
        <v>0</v>
      </c>
      <c r="CG338" s="127" t="str">
        <f>IFERROR(VLOOKUP(Table22[[#This Row],[Attending PRU / AP]],'Lookup Values'!$G$1:$H$3,2,FALSE),"0")</f>
        <v>0</v>
      </c>
      <c r="CH338" s="127" t="str">
        <f>IFERROR(VLOOKUP(Table22[[#This Row],[EHE]],'Lookup Values'!$I$1:$J$3,2,FALSE),"0")</f>
        <v>0</v>
      </c>
      <c r="CI338" s="127" t="str">
        <f>IFERROR(VLOOKUP(Table22[[#This Row],[CME]],'Lookup Values'!$K$1:$L$3,2,FALSE),"0")</f>
        <v>0</v>
      </c>
      <c r="CJ338" s="129" t="str">
        <f>IFERROR(VLOOKUP(Table22[[#This Row],[Ethnicity]],'Ethnicity codes'!$H$1:$J$101,3,FALSE),"")</f>
        <v/>
      </c>
      <c r="CK338" s="127" t="str">
        <f>IFERROR(VLOOKUP(Table35[[#This Row],[Ethnicity2]],'Lookup Values'!$M$1:$N$23,2,FALSE),"0")</f>
        <v>0</v>
      </c>
      <c r="CL338" s="127" t="str">
        <f>IFERROR(VLOOKUP(Table35[[#This Row],[Ethnicity2]],'Lookup Values'!$O$1:$P$3,2,FALSE),"0")</f>
        <v>0</v>
      </c>
      <c r="CM338" s="127" t="str">
        <f>IFERROR(VLOOKUP(Table22[[#This Row],[EAL]],'Lookup Values'!$Q$1:$R$3,2,FALSE),"0")</f>
        <v>0</v>
      </c>
      <c r="CN338" s="127" t="str">
        <f>IFERROR(VLOOKUP(Table22[[#This Row],[SEND]],'Lookup Values'!$S$1:$T$6,2,FALSE),"0")</f>
        <v>0</v>
      </c>
      <c r="CO338" s="127" t="str">
        <f>IFERROR(VLOOKUP(Table22[[#This Row],[Pupil Premium]],'Lookup Values'!$U$1:$V$3,2,FALSE),"0")</f>
        <v>0</v>
      </c>
      <c r="CP338" s="127" t="str">
        <f>IFERROR(VLOOKUP(Table22[[#This Row],[LAC / Care Leaver]],'Lookup Values'!$W$1:$X$3,2,FALSE),"0")</f>
        <v>0</v>
      </c>
      <c r="CQ338" s="127" t="str">
        <f>IFERROR(VLOOKUP(Table22[[#This Row],[CP / CIN]],'Lookup Values'!$Y$1:$Z$3,2,FALSE),"0")</f>
        <v>0</v>
      </c>
      <c r="CR338" s="127" t="str">
        <f>IFERROR(VLOOKUP(Table22[[#This Row],[Early Help Referral]],'Lookup Values'!$Y$1:$Z$3,2,FALSE),"0")</f>
        <v>0</v>
      </c>
      <c r="CS338" s="127" t="str">
        <f>IFERROR(VLOOKUP(Table22[[#This Row],[Social Worker]],'Lookup Values'!$Y$1:$Z$3,2,FALSE),"0")</f>
        <v>0</v>
      </c>
      <c r="CT338" s="127" t="str">
        <f>IFERROR(VLOOKUP(Table22[[#This Row],[Exclusion]],'Lookup Values'!$AE$1:$AF$5,2,FALSE),"0")</f>
        <v>0</v>
      </c>
      <c r="CU338" s="127" t="str">
        <f>IFERROR(VLOOKUP(Table22[[#This Row],[Attendance / Absence (&lt;90% PA / &lt;50% SA)]],'Lookup Values'!$AG$1:$AH$4,2,FALSE),"0")</f>
        <v>0</v>
      </c>
      <c r="CV338" s="127" t="str">
        <f>IFERROR(VLOOKUP(Table22[[#This Row],[Multiple School Moves (3+)]],'Lookup Values'!$AI$1:$AJ$3,2,FALSE),"0")</f>
        <v>0</v>
      </c>
      <c r="CW338" s="127" t="str">
        <f>IFERROR(VLOOKUP(Table22[[#This Row],[Pregnancy]],'Lookup Values'!$AK$1:$AL$3,2,FALSE),"0")</f>
        <v>0</v>
      </c>
      <c r="CX338" s="127" t="str">
        <f>IFERROR(VLOOKUP(Table22[[#This Row],[Young Parent]],'Lookup Values'!$AM$1:$AN$3,2,FALSE),"0")</f>
        <v>0</v>
      </c>
      <c r="CY338" s="127" t="str">
        <f>IFERROR(VLOOKUP(Table22[[#This Row],[Young Carer]],'Lookup Values'!$AO$1:$AP$3,2,FALSE),"0")</f>
        <v>0</v>
      </c>
      <c r="CZ338" s="127" t="str">
        <f>IFERROR(VLOOKUP(Table22[[#This Row],[CAMHS Involvement]],'Lookup Values'!$AQ$1:$AR$3,2,FALSE),"0")</f>
        <v>0</v>
      </c>
      <c r="DA338" s="127" t="str">
        <f>IFERROR(VLOOKUP(Table22[[#This Row],[Health Condition]],'Lookup Values'!$AS$1:$AT$3,2,FALSE),"0")</f>
        <v>0</v>
      </c>
      <c r="DB338" s="127" t="str">
        <f>IFERROR(VLOOKUP(Table22[[#This Row],[Substance Misuse ]],'Lookup Values'!$AU$1:$AV$3,2,FALSE),"0")</f>
        <v>0</v>
      </c>
      <c r="DC338" s="127" t="str">
        <f>IFERROR(VLOOKUP(Table22[[#This Row],[YOT supervision]],'Lookup Values'!$AW$1:$AX$3,2,FALSE),"0")</f>
        <v>0</v>
      </c>
      <c r="DD338" s="127" t="str">
        <f>IFERROR(VLOOKUP(Table22[[#This Row],[Previous YOT supervision]],'Lookup Values'!$AY$1:$AZ$3,2,FALSE),"0")</f>
        <v>0</v>
      </c>
      <c r="DE338" s="127" t="str">
        <f>IFERROR(VLOOKUP(Table22[[#This Row],[Custody]],'Lookup Values'!$BA$1:$BB$3,2,FALSE),"0")</f>
        <v>0</v>
      </c>
      <c r="DF338" s="127" t="str">
        <f>IFERROR(VLOOKUP(Table22[[#This Row],[KS2 Eng &amp; Maths Ability Profile HAP/MAP/LAP]],'Lookup Values'!$BC$1:$BD$4,2,FALSE),"0")</f>
        <v>0</v>
      </c>
      <c r="DG338" s="127" t="str">
        <f>IFERROR(VLOOKUP(Table22[[#This Row],[Intended Post 16 Destination]],'Lookup Values'!$BG$1:$BH$12,2,FALSE),"0")</f>
        <v>0</v>
      </c>
      <c r="DH338" s="127" t="str">
        <f>IFERROR(VLOOKUP(Table22[[#This Row],[Application submitted (Y/N or number of applications)]],'Lookup Values'!$BI$1:$BJ$3,2,FALSE),"0")</f>
        <v>0</v>
      </c>
      <c r="DI338" s="127" t="str">
        <f>IFERROR(VLOOKUP(Table22[[#This Row],[Provider Name]],'Lookup Values'!$BK$1:$BL$3,2,FALSE),"0")</f>
        <v>0</v>
      </c>
      <c r="DJ338" s="112"/>
      <c r="DK338" s="127" t="str">
        <f>IFERROR(VLOOKUP(Table22[[#This Row],[Offer received (Y/N)]],'Lookup Values'!$BM$1:$BN$3,2,FALSE),"0")</f>
        <v>0</v>
      </c>
      <c r="DL338" s="127" t="str">
        <f>IFERROR(VLOOKUP(Table22[[#This Row],[Poor Behaviour / Attitude / Motivation]],'Lookup Values'!$BO$1:$BP$4,2,FALSE),"0")</f>
        <v>0</v>
      </c>
      <c r="DM338" s="127" t="str">
        <f>IFERROR(VLOOKUP(Table22[[#This Row],[Other known risk factors (1)]],'Lookup Values'!$BQ$1:$BR$10,2,FALSE),"0")</f>
        <v>0</v>
      </c>
      <c r="DN338" s="128" t="str">
        <f>IFERROR(VLOOKUP(Table22[[#This Row],[Other known risk factors (2)]],'Lookup Values'!$BQ$1:$BR$10,2,FALSE),"0")</f>
        <v>0</v>
      </c>
      <c r="DO338" s="127">
        <f>SUM(Table35[[#This Row],[Gender Score]:[Other known risk factors (2) Score]])</f>
        <v>0</v>
      </c>
      <c r="DP338" s="131" t="str">
        <f>CONCATENATE(Table22[[#This Row],[Generated RONI]],Table22[[#This Row],[School RONI]])</f>
        <v>Very Low</v>
      </c>
      <c r="DQ338" s="106"/>
      <c r="DR338" s="106"/>
      <c r="DS338" s="106"/>
      <c r="DT338" s="106"/>
      <c r="DU338" s="106"/>
      <c r="DV338" s="106"/>
      <c r="DW338" s="106"/>
      <c r="DX338" s="106"/>
      <c r="DY338" s="106"/>
      <c r="DZ338" s="106"/>
      <c r="EA338" s="106"/>
      <c r="EB338" s="106"/>
      <c r="EC338" s="106"/>
      <c r="ED338" s="106"/>
      <c r="EE338" s="106"/>
      <c r="EF338" s="106"/>
      <c r="EG338" s="106"/>
    </row>
    <row r="339" spans="1:137" ht="13" x14ac:dyDescent="0.3">
      <c r="A339" s="118"/>
      <c r="B339" s="126"/>
      <c r="C339" s="119"/>
      <c r="D339" s="119"/>
      <c r="E339" s="119"/>
      <c r="F339" s="119"/>
      <c r="G339" s="119"/>
      <c r="H339" s="120"/>
      <c r="I339" s="101"/>
      <c r="J339" s="121"/>
      <c r="K339" s="101"/>
      <c r="L339" s="101"/>
      <c r="M339" s="121"/>
      <c r="N339" s="120"/>
      <c r="O339" s="121"/>
      <c r="P339" s="122"/>
      <c r="Q339" s="122"/>
      <c r="R339" s="122"/>
      <c r="S339" s="122"/>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c r="AO339" s="122"/>
      <c r="AP339" s="122"/>
      <c r="AQ339" s="122"/>
      <c r="AR339" s="123"/>
      <c r="AS339" s="123"/>
      <c r="AT339" s="123"/>
      <c r="AU339" s="139" t="str">
        <f>VLOOKUP(Table35[[#This Row],[Risk Rating Score]],'Lookup Values'!$BS$1:$BT$34,2)</f>
        <v>Very Low</v>
      </c>
      <c r="AV339" s="101"/>
      <c r="AW339" s="139" t="str">
        <f>IFERROR(VLOOKUP(Table35[[#This Row],[RONI Match]],'Lookup Values'!$BU$2:$BV$26,2,FALSE),"")</f>
        <v/>
      </c>
      <c r="AX339" s="124"/>
      <c r="AY339" s="101"/>
      <c r="AZ339" s="123"/>
      <c r="BA339" s="119"/>
      <c r="BB339" s="119"/>
      <c r="BC339" s="119"/>
      <c r="BD339" s="119"/>
      <c r="BE339" s="119"/>
      <c r="BF339" s="119"/>
      <c r="BG339" s="119"/>
      <c r="BH339" s="119"/>
      <c r="BI339" s="122"/>
      <c r="BJ339" s="121"/>
      <c r="BK339" s="121"/>
      <c r="BL339" s="122"/>
      <c r="BM339" s="123"/>
      <c r="BN339" s="106"/>
      <c r="BO339" s="106"/>
      <c r="BP339" s="106"/>
      <c r="BQ339" s="106"/>
      <c r="BR339" s="106"/>
      <c r="BS339" s="106"/>
      <c r="BT339" s="106"/>
      <c r="BU339" s="106"/>
      <c r="BV339" s="106"/>
      <c r="BW339" s="106"/>
      <c r="BX339" s="106"/>
      <c r="BY339" s="106"/>
      <c r="BZ339" s="106"/>
      <c r="CA339" s="106"/>
      <c r="CB339" s="106"/>
      <c r="CC339" s="130" t="str">
        <f>IFERROR(VLOOKUP(Table22[[#This Row],[Gender]],'Lookup Values'!$A$1:$B$5,2,FALSE),"0")</f>
        <v>0</v>
      </c>
      <c r="CD339" s="112"/>
      <c r="CE339" s="127" t="str">
        <f>IFERROR(VLOOKUP(Table22[[#This Row],[Year Group]],'Lookup Values'!$C$1:$D$9,2,FALSE),"0")</f>
        <v>0</v>
      </c>
      <c r="CF339" s="127" t="str">
        <f>IFERROR(VLOOKUP(Table22[[#This Row],[School]],'Lookup Values'!$E$1:$E$22,2,FALSE),"0")</f>
        <v>0</v>
      </c>
      <c r="CG339" s="127" t="str">
        <f>IFERROR(VLOOKUP(Table22[[#This Row],[Attending PRU / AP]],'Lookup Values'!$G$1:$H$3,2,FALSE),"0")</f>
        <v>0</v>
      </c>
      <c r="CH339" s="127" t="str">
        <f>IFERROR(VLOOKUP(Table22[[#This Row],[EHE]],'Lookup Values'!$I$1:$J$3,2,FALSE),"0")</f>
        <v>0</v>
      </c>
      <c r="CI339" s="127" t="str">
        <f>IFERROR(VLOOKUP(Table22[[#This Row],[CME]],'Lookup Values'!$K$1:$L$3,2,FALSE),"0")</f>
        <v>0</v>
      </c>
      <c r="CJ339" s="129" t="str">
        <f>IFERROR(VLOOKUP(Table22[[#This Row],[Ethnicity]],'Ethnicity codes'!$H$1:$J$101,3,FALSE),"")</f>
        <v/>
      </c>
      <c r="CK339" s="127" t="str">
        <f>IFERROR(VLOOKUP(Table35[[#This Row],[Ethnicity2]],'Lookup Values'!$M$1:$N$23,2,FALSE),"0")</f>
        <v>0</v>
      </c>
      <c r="CL339" s="127" t="str">
        <f>IFERROR(VLOOKUP(Table35[[#This Row],[Ethnicity2]],'Lookup Values'!$O$1:$P$3,2,FALSE),"0")</f>
        <v>0</v>
      </c>
      <c r="CM339" s="127" t="str">
        <f>IFERROR(VLOOKUP(Table22[[#This Row],[EAL]],'Lookup Values'!$Q$1:$R$3,2,FALSE),"0")</f>
        <v>0</v>
      </c>
      <c r="CN339" s="127" t="str">
        <f>IFERROR(VLOOKUP(Table22[[#This Row],[SEND]],'Lookup Values'!$S$1:$T$6,2,FALSE),"0")</f>
        <v>0</v>
      </c>
      <c r="CO339" s="127" t="str">
        <f>IFERROR(VLOOKUP(Table22[[#This Row],[Pupil Premium]],'Lookup Values'!$U$1:$V$3,2,FALSE),"0")</f>
        <v>0</v>
      </c>
      <c r="CP339" s="127" t="str">
        <f>IFERROR(VLOOKUP(Table22[[#This Row],[LAC / Care Leaver]],'Lookup Values'!$W$1:$X$3,2,FALSE),"0")</f>
        <v>0</v>
      </c>
      <c r="CQ339" s="127" t="str">
        <f>IFERROR(VLOOKUP(Table22[[#This Row],[CP / CIN]],'Lookup Values'!$Y$1:$Z$3,2,FALSE),"0")</f>
        <v>0</v>
      </c>
      <c r="CR339" s="127" t="str">
        <f>IFERROR(VLOOKUP(Table22[[#This Row],[Early Help Referral]],'Lookup Values'!$Y$1:$Z$3,2,FALSE),"0")</f>
        <v>0</v>
      </c>
      <c r="CS339" s="127" t="str">
        <f>IFERROR(VLOOKUP(Table22[[#This Row],[Social Worker]],'Lookup Values'!$Y$1:$Z$3,2,FALSE),"0")</f>
        <v>0</v>
      </c>
      <c r="CT339" s="127" t="str">
        <f>IFERROR(VLOOKUP(Table22[[#This Row],[Exclusion]],'Lookup Values'!$AE$1:$AF$5,2,FALSE),"0")</f>
        <v>0</v>
      </c>
      <c r="CU339" s="127" t="str">
        <f>IFERROR(VLOOKUP(Table22[[#This Row],[Attendance / Absence (&lt;90% PA / &lt;50% SA)]],'Lookup Values'!$AG$1:$AH$4,2,FALSE),"0")</f>
        <v>0</v>
      </c>
      <c r="CV339" s="127" t="str">
        <f>IFERROR(VLOOKUP(Table22[[#This Row],[Multiple School Moves (3+)]],'Lookup Values'!$AI$1:$AJ$3,2,FALSE),"0")</f>
        <v>0</v>
      </c>
      <c r="CW339" s="127" t="str">
        <f>IFERROR(VLOOKUP(Table22[[#This Row],[Pregnancy]],'Lookup Values'!$AK$1:$AL$3,2,FALSE),"0")</f>
        <v>0</v>
      </c>
      <c r="CX339" s="127" t="str">
        <f>IFERROR(VLOOKUP(Table22[[#This Row],[Young Parent]],'Lookup Values'!$AM$1:$AN$3,2,FALSE),"0")</f>
        <v>0</v>
      </c>
      <c r="CY339" s="127" t="str">
        <f>IFERROR(VLOOKUP(Table22[[#This Row],[Young Carer]],'Lookup Values'!$AO$1:$AP$3,2,FALSE),"0")</f>
        <v>0</v>
      </c>
      <c r="CZ339" s="127" t="str">
        <f>IFERROR(VLOOKUP(Table22[[#This Row],[CAMHS Involvement]],'Lookup Values'!$AQ$1:$AR$3,2,FALSE),"0")</f>
        <v>0</v>
      </c>
      <c r="DA339" s="127" t="str">
        <f>IFERROR(VLOOKUP(Table22[[#This Row],[Health Condition]],'Lookup Values'!$AS$1:$AT$3,2,FALSE),"0")</f>
        <v>0</v>
      </c>
      <c r="DB339" s="127" t="str">
        <f>IFERROR(VLOOKUP(Table22[[#This Row],[Substance Misuse ]],'Lookup Values'!$AU$1:$AV$3,2,FALSE),"0")</f>
        <v>0</v>
      </c>
      <c r="DC339" s="127" t="str">
        <f>IFERROR(VLOOKUP(Table22[[#This Row],[YOT supervision]],'Lookup Values'!$AW$1:$AX$3,2,FALSE),"0")</f>
        <v>0</v>
      </c>
      <c r="DD339" s="127" t="str">
        <f>IFERROR(VLOOKUP(Table22[[#This Row],[Previous YOT supervision]],'Lookup Values'!$AY$1:$AZ$3,2,FALSE),"0")</f>
        <v>0</v>
      </c>
      <c r="DE339" s="127" t="str">
        <f>IFERROR(VLOOKUP(Table22[[#This Row],[Custody]],'Lookup Values'!$BA$1:$BB$3,2,FALSE),"0")</f>
        <v>0</v>
      </c>
      <c r="DF339" s="127" t="str">
        <f>IFERROR(VLOOKUP(Table22[[#This Row],[KS2 Eng &amp; Maths Ability Profile HAP/MAP/LAP]],'Lookup Values'!$BC$1:$BD$4,2,FALSE),"0")</f>
        <v>0</v>
      </c>
      <c r="DG339" s="127" t="str">
        <f>IFERROR(VLOOKUP(Table22[[#This Row],[Intended Post 16 Destination]],'Lookup Values'!$BG$1:$BH$12,2,FALSE),"0")</f>
        <v>0</v>
      </c>
      <c r="DH339" s="127" t="str">
        <f>IFERROR(VLOOKUP(Table22[[#This Row],[Application submitted (Y/N or number of applications)]],'Lookup Values'!$BI$1:$BJ$3,2,FALSE),"0")</f>
        <v>0</v>
      </c>
      <c r="DI339" s="127" t="str">
        <f>IFERROR(VLOOKUP(Table22[[#This Row],[Provider Name]],'Lookup Values'!$BK$1:$BL$3,2,FALSE),"0")</f>
        <v>0</v>
      </c>
      <c r="DJ339" s="112"/>
      <c r="DK339" s="127" t="str">
        <f>IFERROR(VLOOKUP(Table22[[#This Row],[Offer received (Y/N)]],'Lookup Values'!$BM$1:$BN$3,2,FALSE),"0")</f>
        <v>0</v>
      </c>
      <c r="DL339" s="127" t="str">
        <f>IFERROR(VLOOKUP(Table22[[#This Row],[Poor Behaviour / Attitude / Motivation]],'Lookup Values'!$BO$1:$BP$4,2,FALSE),"0")</f>
        <v>0</v>
      </c>
      <c r="DM339" s="127" t="str">
        <f>IFERROR(VLOOKUP(Table22[[#This Row],[Other known risk factors (1)]],'Lookup Values'!$BQ$1:$BR$10,2,FALSE),"0")</f>
        <v>0</v>
      </c>
      <c r="DN339" s="128" t="str">
        <f>IFERROR(VLOOKUP(Table22[[#This Row],[Other known risk factors (2)]],'Lookup Values'!$BQ$1:$BR$10,2,FALSE),"0")</f>
        <v>0</v>
      </c>
      <c r="DO339" s="127">
        <f>SUM(Table35[[#This Row],[Gender Score]:[Other known risk factors (2) Score]])</f>
        <v>0</v>
      </c>
      <c r="DP339" s="131" t="str">
        <f>CONCATENATE(Table22[[#This Row],[Generated RONI]],Table22[[#This Row],[School RONI]])</f>
        <v>Very Low</v>
      </c>
      <c r="DQ339" s="106"/>
      <c r="DR339" s="106"/>
      <c r="DS339" s="106"/>
      <c r="DT339" s="106"/>
      <c r="DU339" s="106"/>
      <c r="DV339" s="106"/>
      <c r="DW339" s="106"/>
      <c r="DX339" s="106"/>
      <c r="DY339" s="106"/>
      <c r="DZ339" s="106"/>
      <c r="EA339" s="106"/>
      <c r="EB339" s="106"/>
      <c r="EC339" s="106"/>
      <c r="ED339" s="106"/>
      <c r="EE339" s="106"/>
      <c r="EF339" s="106"/>
      <c r="EG339" s="106"/>
    </row>
    <row r="340" spans="1:137" ht="13" x14ac:dyDescent="0.3">
      <c r="A340" s="118"/>
      <c r="B340" s="126"/>
      <c r="C340" s="119"/>
      <c r="D340" s="119"/>
      <c r="E340" s="119"/>
      <c r="F340" s="119"/>
      <c r="G340" s="119"/>
      <c r="H340" s="120"/>
      <c r="I340" s="101"/>
      <c r="J340" s="121"/>
      <c r="K340" s="101"/>
      <c r="L340" s="101"/>
      <c r="M340" s="121"/>
      <c r="N340" s="120"/>
      <c r="O340" s="121"/>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c r="AO340" s="122"/>
      <c r="AP340" s="122"/>
      <c r="AQ340" s="122"/>
      <c r="AR340" s="123"/>
      <c r="AS340" s="123"/>
      <c r="AT340" s="123"/>
      <c r="AU340" s="139" t="str">
        <f>VLOOKUP(Table35[[#This Row],[Risk Rating Score]],'Lookup Values'!$BS$1:$BT$34,2)</f>
        <v>Very Low</v>
      </c>
      <c r="AV340" s="101"/>
      <c r="AW340" s="139" t="str">
        <f>IFERROR(VLOOKUP(Table35[[#This Row],[RONI Match]],'Lookup Values'!$BU$2:$BV$26,2,FALSE),"")</f>
        <v/>
      </c>
      <c r="AX340" s="124"/>
      <c r="AY340" s="101"/>
      <c r="AZ340" s="123"/>
      <c r="BA340" s="119"/>
      <c r="BB340" s="119"/>
      <c r="BC340" s="119"/>
      <c r="BD340" s="119"/>
      <c r="BE340" s="119"/>
      <c r="BF340" s="119"/>
      <c r="BG340" s="119"/>
      <c r="BH340" s="119"/>
      <c r="BI340" s="122"/>
      <c r="BJ340" s="121"/>
      <c r="BK340" s="121"/>
      <c r="BL340" s="122"/>
      <c r="BM340" s="123"/>
      <c r="BN340" s="106"/>
      <c r="BO340" s="106"/>
      <c r="BP340" s="106"/>
      <c r="BQ340" s="106"/>
      <c r="BR340" s="106"/>
      <c r="BS340" s="106"/>
      <c r="BT340" s="106"/>
      <c r="BU340" s="106"/>
      <c r="BV340" s="106"/>
      <c r="BW340" s="106"/>
      <c r="BX340" s="106"/>
      <c r="BY340" s="106"/>
      <c r="BZ340" s="106"/>
      <c r="CA340" s="106"/>
      <c r="CB340" s="106"/>
      <c r="CC340" s="130" t="str">
        <f>IFERROR(VLOOKUP(Table22[[#This Row],[Gender]],'Lookup Values'!$A$1:$B$5,2,FALSE),"0")</f>
        <v>0</v>
      </c>
      <c r="CD340" s="112"/>
      <c r="CE340" s="127" t="str">
        <f>IFERROR(VLOOKUP(Table22[[#This Row],[Year Group]],'Lookup Values'!$C$1:$D$9,2,FALSE),"0")</f>
        <v>0</v>
      </c>
      <c r="CF340" s="127" t="str">
        <f>IFERROR(VLOOKUP(Table22[[#This Row],[School]],'Lookup Values'!$E$1:$E$22,2,FALSE),"0")</f>
        <v>0</v>
      </c>
      <c r="CG340" s="127" t="str">
        <f>IFERROR(VLOOKUP(Table22[[#This Row],[Attending PRU / AP]],'Lookup Values'!$G$1:$H$3,2,FALSE),"0")</f>
        <v>0</v>
      </c>
      <c r="CH340" s="127" t="str">
        <f>IFERROR(VLOOKUP(Table22[[#This Row],[EHE]],'Lookup Values'!$I$1:$J$3,2,FALSE),"0")</f>
        <v>0</v>
      </c>
      <c r="CI340" s="127" t="str">
        <f>IFERROR(VLOOKUP(Table22[[#This Row],[CME]],'Lookup Values'!$K$1:$L$3,2,FALSE),"0")</f>
        <v>0</v>
      </c>
      <c r="CJ340" s="129" t="str">
        <f>IFERROR(VLOOKUP(Table22[[#This Row],[Ethnicity]],'Ethnicity codes'!$H$1:$J$101,3,FALSE),"")</f>
        <v/>
      </c>
      <c r="CK340" s="127" t="str">
        <f>IFERROR(VLOOKUP(Table35[[#This Row],[Ethnicity2]],'Lookup Values'!$M$1:$N$23,2,FALSE),"0")</f>
        <v>0</v>
      </c>
      <c r="CL340" s="127" t="str">
        <f>IFERROR(VLOOKUP(Table35[[#This Row],[Ethnicity2]],'Lookup Values'!$O$1:$P$3,2,FALSE),"0")</f>
        <v>0</v>
      </c>
      <c r="CM340" s="127" t="str">
        <f>IFERROR(VLOOKUP(Table22[[#This Row],[EAL]],'Lookup Values'!$Q$1:$R$3,2,FALSE),"0")</f>
        <v>0</v>
      </c>
      <c r="CN340" s="127" t="str">
        <f>IFERROR(VLOOKUP(Table22[[#This Row],[SEND]],'Lookup Values'!$S$1:$T$6,2,FALSE),"0")</f>
        <v>0</v>
      </c>
      <c r="CO340" s="127" t="str">
        <f>IFERROR(VLOOKUP(Table22[[#This Row],[Pupil Premium]],'Lookup Values'!$U$1:$V$3,2,FALSE),"0")</f>
        <v>0</v>
      </c>
      <c r="CP340" s="127" t="str">
        <f>IFERROR(VLOOKUP(Table22[[#This Row],[LAC / Care Leaver]],'Lookup Values'!$W$1:$X$3,2,FALSE),"0")</f>
        <v>0</v>
      </c>
      <c r="CQ340" s="127" t="str">
        <f>IFERROR(VLOOKUP(Table22[[#This Row],[CP / CIN]],'Lookup Values'!$Y$1:$Z$3,2,FALSE),"0")</f>
        <v>0</v>
      </c>
      <c r="CR340" s="127" t="str">
        <f>IFERROR(VLOOKUP(Table22[[#This Row],[Early Help Referral]],'Lookup Values'!$Y$1:$Z$3,2,FALSE),"0")</f>
        <v>0</v>
      </c>
      <c r="CS340" s="127" t="str">
        <f>IFERROR(VLOOKUP(Table22[[#This Row],[Social Worker]],'Lookup Values'!$Y$1:$Z$3,2,FALSE),"0")</f>
        <v>0</v>
      </c>
      <c r="CT340" s="127" t="str">
        <f>IFERROR(VLOOKUP(Table22[[#This Row],[Exclusion]],'Lookup Values'!$AE$1:$AF$5,2,FALSE),"0")</f>
        <v>0</v>
      </c>
      <c r="CU340" s="127" t="str">
        <f>IFERROR(VLOOKUP(Table22[[#This Row],[Attendance / Absence (&lt;90% PA / &lt;50% SA)]],'Lookup Values'!$AG$1:$AH$4,2,FALSE),"0")</f>
        <v>0</v>
      </c>
      <c r="CV340" s="127" t="str">
        <f>IFERROR(VLOOKUP(Table22[[#This Row],[Multiple School Moves (3+)]],'Lookup Values'!$AI$1:$AJ$3,2,FALSE),"0")</f>
        <v>0</v>
      </c>
      <c r="CW340" s="127" t="str">
        <f>IFERROR(VLOOKUP(Table22[[#This Row],[Pregnancy]],'Lookup Values'!$AK$1:$AL$3,2,FALSE),"0")</f>
        <v>0</v>
      </c>
      <c r="CX340" s="127" t="str">
        <f>IFERROR(VLOOKUP(Table22[[#This Row],[Young Parent]],'Lookup Values'!$AM$1:$AN$3,2,FALSE),"0")</f>
        <v>0</v>
      </c>
      <c r="CY340" s="127" t="str">
        <f>IFERROR(VLOOKUP(Table22[[#This Row],[Young Carer]],'Lookup Values'!$AO$1:$AP$3,2,FALSE),"0")</f>
        <v>0</v>
      </c>
      <c r="CZ340" s="127" t="str">
        <f>IFERROR(VLOOKUP(Table22[[#This Row],[CAMHS Involvement]],'Lookup Values'!$AQ$1:$AR$3,2,FALSE),"0")</f>
        <v>0</v>
      </c>
      <c r="DA340" s="127" t="str">
        <f>IFERROR(VLOOKUP(Table22[[#This Row],[Health Condition]],'Lookup Values'!$AS$1:$AT$3,2,FALSE),"0")</f>
        <v>0</v>
      </c>
      <c r="DB340" s="127" t="str">
        <f>IFERROR(VLOOKUP(Table22[[#This Row],[Substance Misuse ]],'Lookup Values'!$AU$1:$AV$3,2,FALSE),"0")</f>
        <v>0</v>
      </c>
      <c r="DC340" s="127" t="str">
        <f>IFERROR(VLOOKUP(Table22[[#This Row],[YOT supervision]],'Lookup Values'!$AW$1:$AX$3,2,FALSE),"0")</f>
        <v>0</v>
      </c>
      <c r="DD340" s="127" t="str">
        <f>IFERROR(VLOOKUP(Table22[[#This Row],[Previous YOT supervision]],'Lookup Values'!$AY$1:$AZ$3,2,FALSE),"0")</f>
        <v>0</v>
      </c>
      <c r="DE340" s="127" t="str">
        <f>IFERROR(VLOOKUP(Table22[[#This Row],[Custody]],'Lookup Values'!$BA$1:$BB$3,2,FALSE),"0")</f>
        <v>0</v>
      </c>
      <c r="DF340" s="127" t="str">
        <f>IFERROR(VLOOKUP(Table22[[#This Row],[KS2 Eng &amp; Maths Ability Profile HAP/MAP/LAP]],'Lookup Values'!$BC$1:$BD$4,2,FALSE),"0")</f>
        <v>0</v>
      </c>
      <c r="DG340" s="127" t="str">
        <f>IFERROR(VLOOKUP(Table22[[#This Row],[Intended Post 16 Destination]],'Lookup Values'!$BG$1:$BH$12,2,FALSE),"0")</f>
        <v>0</v>
      </c>
      <c r="DH340" s="127" t="str">
        <f>IFERROR(VLOOKUP(Table22[[#This Row],[Application submitted (Y/N or number of applications)]],'Lookup Values'!$BI$1:$BJ$3,2,FALSE),"0")</f>
        <v>0</v>
      </c>
      <c r="DI340" s="127" t="str">
        <f>IFERROR(VLOOKUP(Table22[[#This Row],[Provider Name]],'Lookup Values'!$BK$1:$BL$3,2,FALSE),"0")</f>
        <v>0</v>
      </c>
      <c r="DJ340" s="112"/>
      <c r="DK340" s="127" t="str">
        <f>IFERROR(VLOOKUP(Table22[[#This Row],[Offer received (Y/N)]],'Lookup Values'!$BM$1:$BN$3,2,FALSE),"0")</f>
        <v>0</v>
      </c>
      <c r="DL340" s="127" t="str">
        <f>IFERROR(VLOOKUP(Table22[[#This Row],[Poor Behaviour / Attitude / Motivation]],'Lookup Values'!$BO$1:$BP$4,2,FALSE),"0")</f>
        <v>0</v>
      </c>
      <c r="DM340" s="127" t="str">
        <f>IFERROR(VLOOKUP(Table22[[#This Row],[Other known risk factors (1)]],'Lookup Values'!$BQ$1:$BR$10,2,FALSE),"0")</f>
        <v>0</v>
      </c>
      <c r="DN340" s="128" t="str">
        <f>IFERROR(VLOOKUP(Table22[[#This Row],[Other known risk factors (2)]],'Lookup Values'!$BQ$1:$BR$10,2,FALSE),"0")</f>
        <v>0</v>
      </c>
      <c r="DO340" s="127">
        <f>SUM(Table35[[#This Row],[Gender Score]:[Other known risk factors (2) Score]])</f>
        <v>0</v>
      </c>
      <c r="DP340" s="131" t="str">
        <f>CONCATENATE(Table22[[#This Row],[Generated RONI]],Table22[[#This Row],[School RONI]])</f>
        <v>Very Low</v>
      </c>
      <c r="DQ340" s="106"/>
      <c r="DR340" s="106"/>
      <c r="DS340" s="106"/>
      <c r="DT340" s="106"/>
      <c r="DU340" s="106"/>
      <c r="DV340" s="106"/>
      <c r="DW340" s="106"/>
      <c r="DX340" s="106"/>
      <c r="DY340" s="106"/>
      <c r="DZ340" s="106"/>
      <c r="EA340" s="106"/>
      <c r="EB340" s="106"/>
      <c r="EC340" s="106"/>
      <c r="ED340" s="106"/>
      <c r="EE340" s="106"/>
      <c r="EF340" s="106"/>
      <c r="EG340" s="106"/>
    </row>
    <row r="341" spans="1:137" ht="13" x14ac:dyDescent="0.3">
      <c r="A341" s="118"/>
      <c r="B341" s="126"/>
      <c r="C341" s="119"/>
      <c r="D341" s="119"/>
      <c r="E341" s="119"/>
      <c r="F341" s="119"/>
      <c r="G341" s="119"/>
      <c r="H341" s="120"/>
      <c r="I341" s="101"/>
      <c r="J341" s="121"/>
      <c r="K341" s="101"/>
      <c r="L341" s="101"/>
      <c r="M341" s="121"/>
      <c r="N341" s="120"/>
      <c r="O341" s="121"/>
      <c r="P341" s="122"/>
      <c r="Q341" s="122"/>
      <c r="R341" s="122"/>
      <c r="S341" s="122"/>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c r="AO341" s="122"/>
      <c r="AP341" s="122"/>
      <c r="AQ341" s="122"/>
      <c r="AR341" s="123"/>
      <c r="AS341" s="123"/>
      <c r="AT341" s="123"/>
      <c r="AU341" s="139" t="str">
        <f>VLOOKUP(Table35[[#This Row],[Risk Rating Score]],'Lookup Values'!$BS$1:$BT$34,2)</f>
        <v>Very Low</v>
      </c>
      <c r="AV341" s="101"/>
      <c r="AW341" s="139" t="str">
        <f>IFERROR(VLOOKUP(Table35[[#This Row],[RONI Match]],'Lookup Values'!$BU$2:$BV$26,2,FALSE),"")</f>
        <v/>
      </c>
      <c r="AX341" s="124"/>
      <c r="AY341" s="101"/>
      <c r="AZ341" s="123"/>
      <c r="BA341" s="119"/>
      <c r="BB341" s="119"/>
      <c r="BC341" s="119"/>
      <c r="BD341" s="119"/>
      <c r="BE341" s="119"/>
      <c r="BF341" s="119"/>
      <c r="BG341" s="119"/>
      <c r="BH341" s="119"/>
      <c r="BI341" s="122"/>
      <c r="BJ341" s="121"/>
      <c r="BK341" s="121"/>
      <c r="BL341" s="122"/>
      <c r="BM341" s="123"/>
      <c r="BN341" s="106"/>
      <c r="BO341" s="106"/>
      <c r="BP341" s="106"/>
      <c r="BQ341" s="106"/>
      <c r="BR341" s="106"/>
      <c r="BS341" s="106"/>
      <c r="BT341" s="106"/>
      <c r="BU341" s="106"/>
      <c r="BV341" s="106"/>
      <c r="BW341" s="106"/>
      <c r="BX341" s="106"/>
      <c r="BY341" s="106"/>
      <c r="BZ341" s="106"/>
      <c r="CA341" s="106"/>
      <c r="CB341" s="106"/>
      <c r="CC341" s="130" t="str">
        <f>IFERROR(VLOOKUP(Table22[[#This Row],[Gender]],'Lookup Values'!$A$1:$B$5,2,FALSE),"0")</f>
        <v>0</v>
      </c>
      <c r="CD341" s="112"/>
      <c r="CE341" s="127" t="str">
        <f>IFERROR(VLOOKUP(Table22[[#This Row],[Year Group]],'Lookup Values'!$C$1:$D$9,2,FALSE),"0")</f>
        <v>0</v>
      </c>
      <c r="CF341" s="127" t="str">
        <f>IFERROR(VLOOKUP(Table22[[#This Row],[School]],'Lookup Values'!$E$1:$E$22,2,FALSE),"0")</f>
        <v>0</v>
      </c>
      <c r="CG341" s="127" t="str">
        <f>IFERROR(VLOOKUP(Table22[[#This Row],[Attending PRU / AP]],'Lookup Values'!$G$1:$H$3,2,FALSE),"0")</f>
        <v>0</v>
      </c>
      <c r="CH341" s="127" t="str">
        <f>IFERROR(VLOOKUP(Table22[[#This Row],[EHE]],'Lookup Values'!$I$1:$J$3,2,FALSE),"0")</f>
        <v>0</v>
      </c>
      <c r="CI341" s="127" t="str">
        <f>IFERROR(VLOOKUP(Table22[[#This Row],[CME]],'Lookup Values'!$K$1:$L$3,2,FALSE),"0")</f>
        <v>0</v>
      </c>
      <c r="CJ341" s="129" t="str">
        <f>IFERROR(VLOOKUP(Table22[[#This Row],[Ethnicity]],'Ethnicity codes'!$H$1:$J$101,3,FALSE),"")</f>
        <v/>
      </c>
      <c r="CK341" s="127" t="str">
        <f>IFERROR(VLOOKUP(Table35[[#This Row],[Ethnicity2]],'Lookup Values'!$M$1:$N$23,2,FALSE),"0")</f>
        <v>0</v>
      </c>
      <c r="CL341" s="127" t="str">
        <f>IFERROR(VLOOKUP(Table35[[#This Row],[Ethnicity2]],'Lookup Values'!$O$1:$P$3,2,FALSE),"0")</f>
        <v>0</v>
      </c>
      <c r="CM341" s="127" t="str">
        <f>IFERROR(VLOOKUP(Table22[[#This Row],[EAL]],'Lookup Values'!$Q$1:$R$3,2,FALSE),"0")</f>
        <v>0</v>
      </c>
      <c r="CN341" s="127" t="str">
        <f>IFERROR(VLOOKUP(Table22[[#This Row],[SEND]],'Lookup Values'!$S$1:$T$6,2,FALSE),"0")</f>
        <v>0</v>
      </c>
      <c r="CO341" s="127" t="str">
        <f>IFERROR(VLOOKUP(Table22[[#This Row],[Pupil Premium]],'Lookup Values'!$U$1:$V$3,2,FALSE),"0")</f>
        <v>0</v>
      </c>
      <c r="CP341" s="127" t="str">
        <f>IFERROR(VLOOKUP(Table22[[#This Row],[LAC / Care Leaver]],'Lookup Values'!$W$1:$X$3,2,FALSE),"0")</f>
        <v>0</v>
      </c>
      <c r="CQ341" s="127" t="str">
        <f>IFERROR(VLOOKUP(Table22[[#This Row],[CP / CIN]],'Lookup Values'!$Y$1:$Z$3,2,FALSE),"0")</f>
        <v>0</v>
      </c>
      <c r="CR341" s="127" t="str">
        <f>IFERROR(VLOOKUP(Table22[[#This Row],[Early Help Referral]],'Lookup Values'!$Y$1:$Z$3,2,FALSE),"0")</f>
        <v>0</v>
      </c>
      <c r="CS341" s="127" t="str">
        <f>IFERROR(VLOOKUP(Table22[[#This Row],[Social Worker]],'Lookup Values'!$Y$1:$Z$3,2,FALSE),"0")</f>
        <v>0</v>
      </c>
      <c r="CT341" s="127" t="str">
        <f>IFERROR(VLOOKUP(Table22[[#This Row],[Exclusion]],'Lookup Values'!$AE$1:$AF$5,2,FALSE),"0")</f>
        <v>0</v>
      </c>
      <c r="CU341" s="127" t="str">
        <f>IFERROR(VLOOKUP(Table22[[#This Row],[Attendance / Absence (&lt;90% PA / &lt;50% SA)]],'Lookup Values'!$AG$1:$AH$4,2,FALSE),"0")</f>
        <v>0</v>
      </c>
      <c r="CV341" s="127" t="str">
        <f>IFERROR(VLOOKUP(Table22[[#This Row],[Multiple School Moves (3+)]],'Lookup Values'!$AI$1:$AJ$3,2,FALSE),"0")</f>
        <v>0</v>
      </c>
      <c r="CW341" s="127" t="str">
        <f>IFERROR(VLOOKUP(Table22[[#This Row],[Pregnancy]],'Lookup Values'!$AK$1:$AL$3,2,FALSE),"0")</f>
        <v>0</v>
      </c>
      <c r="CX341" s="127" t="str">
        <f>IFERROR(VLOOKUP(Table22[[#This Row],[Young Parent]],'Lookup Values'!$AM$1:$AN$3,2,FALSE),"0")</f>
        <v>0</v>
      </c>
      <c r="CY341" s="127" t="str">
        <f>IFERROR(VLOOKUP(Table22[[#This Row],[Young Carer]],'Lookup Values'!$AO$1:$AP$3,2,FALSE),"0")</f>
        <v>0</v>
      </c>
      <c r="CZ341" s="127" t="str">
        <f>IFERROR(VLOOKUP(Table22[[#This Row],[CAMHS Involvement]],'Lookup Values'!$AQ$1:$AR$3,2,FALSE),"0")</f>
        <v>0</v>
      </c>
      <c r="DA341" s="127" t="str">
        <f>IFERROR(VLOOKUP(Table22[[#This Row],[Health Condition]],'Lookup Values'!$AS$1:$AT$3,2,FALSE),"0")</f>
        <v>0</v>
      </c>
      <c r="DB341" s="127" t="str">
        <f>IFERROR(VLOOKUP(Table22[[#This Row],[Substance Misuse ]],'Lookup Values'!$AU$1:$AV$3,2,FALSE),"0")</f>
        <v>0</v>
      </c>
      <c r="DC341" s="127" t="str">
        <f>IFERROR(VLOOKUP(Table22[[#This Row],[YOT supervision]],'Lookup Values'!$AW$1:$AX$3,2,FALSE),"0")</f>
        <v>0</v>
      </c>
      <c r="DD341" s="127" t="str">
        <f>IFERROR(VLOOKUP(Table22[[#This Row],[Previous YOT supervision]],'Lookup Values'!$AY$1:$AZ$3,2,FALSE),"0")</f>
        <v>0</v>
      </c>
      <c r="DE341" s="127" t="str">
        <f>IFERROR(VLOOKUP(Table22[[#This Row],[Custody]],'Lookup Values'!$BA$1:$BB$3,2,FALSE),"0")</f>
        <v>0</v>
      </c>
      <c r="DF341" s="127" t="str">
        <f>IFERROR(VLOOKUP(Table22[[#This Row],[KS2 Eng &amp; Maths Ability Profile HAP/MAP/LAP]],'Lookup Values'!$BC$1:$BD$4,2,FALSE),"0")</f>
        <v>0</v>
      </c>
      <c r="DG341" s="127" t="str">
        <f>IFERROR(VLOOKUP(Table22[[#This Row],[Intended Post 16 Destination]],'Lookup Values'!$BG$1:$BH$12,2,FALSE),"0")</f>
        <v>0</v>
      </c>
      <c r="DH341" s="127" t="str">
        <f>IFERROR(VLOOKUP(Table22[[#This Row],[Application submitted (Y/N or number of applications)]],'Lookup Values'!$BI$1:$BJ$3,2,FALSE),"0")</f>
        <v>0</v>
      </c>
      <c r="DI341" s="127" t="str">
        <f>IFERROR(VLOOKUP(Table22[[#This Row],[Provider Name]],'Lookup Values'!$BK$1:$BL$3,2,FALSE),"0")</f>
        <v>0</v>
      </c>
      <c r="DJ341" s="112"/>
      <c r="DK341" s="127" t="str">
        <f>IFERROR(VLOOKUP(Table22[[#This Row],[Offer received (Y/N)]],'Lookup Values'!$BM$1:$BN$3,2,FALSE),"0")</f>
        <v>0</v>
      </c>
      <c r="DL341" s="127" t="str">
        <f>IFERROR(VLOOKUP(Table22[[#This Row],[Poor Behaviour / Attitude / Motivation]],'Lookup Values'!$BO$1:$BP$4,2,FALSE),"0")</f>
        <v>0</v>
      </c>
      <c r="DM341" s="127" t="str">
        <f>IFERROR(VLOOKUP(Table22[[#This Row],[Other known risk factors (1)]],'Lookup Values'!$BQ$1:$BR$10,2,FALSE),"0")</f>
        <v>0</v>
      </c>
      <c r="DN341" s="128" t="str">
        <f>IFERROR(VLOOKUP(Table22[[#This Row],[Other known risk factors (2)]],'Lookup Values'!$BQ$1:$BR$10,2,FALSE),"0")</f>
        <v>0</v>
      </c>
      <c r="DO341" s="127">
        <f>SUM(Table35[[#This Row],[Gender Score]:[Other known risk factors (2) Score]])</f>
        <v>0</v>
      </c>
      <c r="DP341" s="131" t="str">
        <f>CONCATENATE(Table22[[#This Row],[Generated RONI]],Table22[[#This Row],[School RONI]])</f>
        <v>Very Low</v>
      </c>
      <c r="DQ341" s="106"/>
      <c r="DR341" s="106"/>
      <c r="DS341" s="106"/>
      <c r="DT341" s="106"/>
      <c r="DU341" s="106"/>
      <c r="DV341" s="106"/>
      <c r="DW341" s="106"/>
      <c r="DX341" s="106"/>
      <c r="DY341" s="106"/>
      <c r="DZ341" s="106"/>
      <c r="EA341" s="106"/>
      <c r="EB341" s="106"/>
      <c r="EC341" s="106"/>
      <c r="ED341" s="106"/>
      <c r="EE341" s="106"/>
      <c r="EF341" s="106"/>
      <c r="EG341" s="106"/>
    </row>
    <row r="342" spans="1:137" ht="13" x14ac:dyDescent="0.3">
      <c r="A342" s="118"/>
      <c r="B342" s="126"/>
      <c r="C342" s="119"/>
      <c r="D342" s="119"/>
      <c r="E342" s="119"/>
      <c r="F342" s="119"/>
      <c r="G342" s="119"/>
      <c r="H342" s="120"/>
      <c r="I342" s="101"/>
      <c r="J342" s="121"/>
      <c r="K342" s="101"/>
      <c r="L342" s="101"/>
      <c r="M342" s="121"/>
      <c r="N342" s="120"/>
      <c r="O342" s="121"/>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c r="AR342" s="123"/>
      <c r="AS342" s="123"/>
      <c r="AT342" s="123"/>
      <c r="AU342" s="139" t="str">
        <f>VLOOKUP(Table35[[#This Row],[Risk Rating Score]],'Lookup Values'!$BS$1:$BT$34,2)</f>
        <v>Very Low</v>
      </c>
      <c r="AV342" s="101"/>
      <c r="AW342" s="139" t="str">
        <f>IFERROR(VLOOKUP(Table35[[#This Row],[RONI Match]],'Lookup Values'!$BU$2:$BV$26,2,FALSE),"")</f>
        <v/>
      </c>
      <c r="AX342" s="124"/>
      <c r="AY342" s="101"/>
      <c r="AZ342" s="123"/>
      <c r="BA342" s="119"/>
      <c r="BB342" s="119"/>
      <c r="BC342" s="119"/>
      <c r="BD342" s="119"/>
      <c r="BE342" s="119"/>
      <c r="BF342" s="119"/>
      <c r="BG342" s="119"/>
      <c r="BH342" s="119"/>
      <c r="BI342" s="122"/>
      <c r="BJ342" s="121"/>
      <c r="BK342" s="121"/>
      <c r="BL342" s="122"/>
      <c r="BM342" s="123"/>
      <c r="BN342" s="106"/>
      <c r="BO342" s="106"/>
      <c r="BP342" s="106"/>
      <c r="BQ342" s="106"/>
      <c r="BR342" s="106"/>
      <c r="BS342" s="106"/>
      <c r="BT342" s="106"/>
      <c r="BU342" s="106"/>
      <c r="BV342" s="106"/>
      <c r="BW342" s="106"/>
      <c r="BX342" s="106"/>
      <c r="BY342" s="106"/>
      <c r="BZ342" s="106"/>
      <c r="CA342" s="106"/>
      <c r="CB342" s="106"/>
      <c r="CC342" s="130" t="str">
        <f>IFERROR(VLOOKUP(Table22[[#This Row],[Gender]],'Lookup Values'!$A$1:$B$5,2,FALSE),"0")</f>
        <v>0</v>
      </c>
      <c r="CD342" s="112"/>
      <c r="CE342" s="127" t="str">
        <f>IFERROR(VLOOKUP(Table22[[#This Row],[Year Group]],'Lookup Values'!$C$1:$D$9,2,FALSE),"0")</f>
        <v>0</v>
      </c>
      <c r="CF342" s="127" t="str">
        <f>IFERROR(VLOOKUP(Table22[[#This Row],[School]],'Lookup Values'!$E$1:$E$22,2,FALSE),"0")</f>
        <v>0</v>
      </c>
      <c r="CG342" s="127" t="str">
        <f>IFERROR(VLOOKUP(Table22[[#This Row],[Attending PRU / AP]],'Lookup Values'!$G$1:$H$3,2,FALSE),"0")</f>
        <v>0</v>
      </c>
      <c r="CH342" s="127" t="str">
        <f>IFERROR(VLOOKUP(Table22[[#This Row],[EHE]],'Lookup Values'!$I$1:$J$3,2,FALSE),"0")</f>
        <v>0</v>
      </c>
      <c r="CI342" s="127" t="str">
        <f>IFERROR(VLOOKUP(Table22[[#This Row],[CME]],'Lookup Values'!$K$1:$L$3,2,FALSE),"0")</f>
        <v>0</v>
      </c>
      <c r="CJ342" s="129" t="str">
        <f>IFERROR(VLOOKUP(Table22[[#This Row],[Ethnicity]],'Ethnicity codes'!$H$1:$J$101,3,FALSE),"")</f>
        <v/>
      </c>
      <c r="CK342" s="127" t="str">
        <f>IFERROR(VLOOKUP(Table35[[#This Row],[Ethnicity2]],'Lookup Values'!$M$1:$N$23,2,FALSE),"0")</f>
        <v>0</v>
      </c>
      <c r="CL342" s="127" t="str">
        <f>IFERROR(VLOOKUP(Table35[[#This Row],[Ethnicity2]],'Lookup Values'!$O$1:$P$3,2,FALSE),"0")</f>
        <v>0</v>
      </c>
      <c r="CM342" s="127" t="str">
        <f>IFERROR(VLOOKUP(Table22[[#This Row],[EAL]],'Lookup Values'!$Q$1:$R$3,2,FALSE),"0")</f>
        <v>0</v>
      </c>
      <c r="CN342" s="127" t="str">
        <f>IFERROR(VLOOKUP(Table22[[#This Row],[SEND]],'Lookup Values'!$S$1:$T$6,2,FALSE),"0")</f>
        <v>0</v>
      </c>
      <c r="CO342" s="127" t="str">
        <f>IFERROR(VLOOKUP(Table22[[#This Row],[Pupil Premium]],'Lookup Values'!$U$1:$V$3,2,FALSE),"0")</f>
        <v>0</v>
      </c>
      <c r="CP342" s="127" t="str">
        <f>IFERROR(VLOOKUP(Table22[[#This Row],[LAC / Care Leaver]],'Lookup Values'!$W$1:$X$3,2,FALSE),"0")</f>
        <v>0</v>
      </c>
      <c r="CQ342" s="127" t="str">
        <f>IFERROR(VLOOKUP(Table22[[#This Row],[CP / CIN]],'Lookup Values'!$Y$1:$Z$3,2,FALSE),"0")</f>
        <v>0</v>
      </c>
      <c r="CR342" s="127" t="str">
        <f>IFERROR(VLOOKUP(Table22[[#This Row],[Early Help Referral]],'Lookup Values'!$Y$1:$Z$3,2,FALSE),"0")</f>
        <v>0</v>
      </c>
      <c r="CS342" s="127" t="str">
        <f>IFERROR(VLOOKUP(Table22[[#This Row],[Social Worker]],'Lookup Values'!$Y$1:$Z$3,2,FALSE),"0")</f>
        <v>0</v>
      </c>
      <c r="CT342" s="127" t="str">
        <f>IFERROR(VLOOKUP(Table22[[#This Row],[Exclusion]],'Lookup Values'!$AE$1:$AF$5,2,FALSE),"0")</f>
        <v>0</v>
      </c>
      <c r="CU342" s="127" t="str">
        <f>IFERROR(VLOOKUP(Table22[[#This Row],[Attendance / Absence (&lt;90% PA / &lt;50% SA)]],'Lookup Values'!$AG$1:$AH$4,2,FALSE),"0")</f>
        <v>0</v>
      </c>
      <c r="CV342" s="127" t="str">
        <f>IFERROR(VLOOKUP(Table22[[#This Row],[Multiple School Moves (3+)]],'Lookup Values'!$AI$1:$AJ$3,2,FALSE),"0")</f>
        <v>0</v>
      </c>
      <c r="CW342" s="127" t="str">
        <f>IFERROR(VLOOKUP(Table22[[#This Row],[Pregnancy]],'Lookup Values'!$AK$1:$AL$3,2,FALSE),"0")</f>
        <v>0</v>
      </c>
      <c r="CX342" s="127" t="str">
        <f>IFERROR(VLOOKUP(Table22[[#This Row],[Young Parent]],'Lookup Values'!$AM$1:$AN$3,2,FALSE),"0")</f>
        <v>0</v>
      </c>
      <c r="CY342" s="127" t="str">
        <f>IFERROR(VLOOKUP(Table22[[#This Row],[Young Carer]],'Lookup Values'!$AO$1:$AP$3,2,FALSE),"0")</f>
        <v>0</v>
      </c>
      <c r="CZ342" s="127" t="str">
        <f>IFERROR(VLOOKUP(Table22[[#This Row],[CAMHS Involvement]],'Lookup Values'!$AQ$1:$AR$3,2,FALSE),"0")</f>
        <v>0</v>
      </c>
      <c r="DA342" s="127" t="str">
        <f>IFERROR(VLOOKUP(Table22[[#This Row],[Health Condition]],'Lookup Values'!$AS$1:$AT$3,2,FALSE),"0")</f>
        <v>0</v>
      </c>
      <c r="DB342" s="127" t="str">
        <f>IFERROR(VLOOKUP(Table22[[#This Row],[Substance Misuse ]],'Lookup Values'!$AU$1:$AV$3,2,FALSE),"0")</f>
        <v>0</v>
      </c>
      <c r="DC342" s="127" t="str">
        <f>IFERROR(VLOOKUP(Table22[[#This Row],[YOT supervision]],'Lookup Values'!$AW$1:$AX$3,2,FALSE),"0")</f>
        <v>0</v>
      </c>
      <c r="DD342" s="127" t="str">
        <f>IFERROR(VLOOKUP(Table22[[#This Row],[Previous YOT supervision]],'Lookup Values'!$AY$1:$AZ$3,2,FALSE),"0")</f>
        <v>0</v>
      </c>
      <c r="DE342" s="127" t="str">
        <f>IFERROR(VLOOKUP(Table22[[#This Row],[Custody]],'Lookup Values'!$BA$1:$BB$3,2,FALSE),"0")</f>
        <v>0</v>
      </c>
      <c r="DF342" s="127" t="str">
        <f>IFERROR(VLOOKUP(Table22[[#This Row],[KS2 Eng &amp; Maths Ability Profile HAP/MAP/LAP]],'Lookup Values'!$BC$1:$BD$4,2,FALSE),"0")</f>
        <v>0</v>
      </c>
      <c r="DG342" s="127" t="str">
        <f>IFERROR(VLOOKUP(Table22[[#This Row],[Intended Post 16 Destination]],'Lookup Values'!$BG$1:$BH$12,2,FALSE),"0")</f>
        <v>0</v>
      </c>
      <c r="DH342" s="127" t="str">
        <f>IFERROR(VLOOKUP(Table22[[#This Row],[Application submitted (Y/N or number of applications)]],'Lookup Values'!$BI$1:$BJ$3,2,FALSE),"0")</f>
        <v>0</v>
      </c>
      <c r="DI342" s="127" t="str">
        <f>IFERROR(VLOOKUP(Table22[[#This Row],[Provider Name]],'Lookup Values'!$BK$1:$BL$3,2,FALSE),"0")</f>
        <v>0</v>
      </c>
      <c r="DJ342" s="112"/>
      <c r="DK342" s="127" t="str">
        <f>IFERROR(VLOOKUP(Table22[[#This Row],[Offer received (Y/N)]],'Lookup Values'!$BM$1:$BN$3,2,FALSE),"0")</f>
        <v>0</v>
      </c>
      <c r="DL342" s="127" t="str">
        <f>IFERROR(VLOOKUP(Table22[[#This Row],[Poor Behaviour / Attitude / Motivation]],'Lookup Values'!$BO$1:$BP$4,2,FALSE),"0")</f>
        <v>0</v>
      </c>
      <c r="DM342" s="127" t="str">
        <f>IFERROR(VLOOKUP(Table22[[#This Row],[Other known risk factors (1)]],'Lookup Values'!$BQ$1:$BR$10,2,FALSE),"0")</f>
        <v>0</v>
      </c>
      <c r="DN342" s="128" t="str">
        <f>IFERROR(VLOOKUP(Table22[[#This Row],[Other known risk factors (2)]],'Lookup Values'!$BQ$1:$BR$10,2,FALSE),"0")</f>
        <v>0</v>
      </c>
      <c r="DO342" s="127">
        <f>SUM(Table35[[#This Row],[Gender Score]:[Other known risk factors (2) Score]])</f>
        <v>0</v>
      </c>
      <c r="DP342" s="131" t="str">
        <f>CONCATENATE(Table22[[#This Row],[Generated RONI]],Table22[[#This Row],[School RONI]])</f>
        <v>Very Low</v>
      </c>
      <c r="DQ342" s="106"/>
      <c r="DR342" s="106"/>
      <c r="DS342" s="106"/>
      <c r="DT342" s="106"/>
      <c r="DU342" s="106"/>
      <c r="DV342" s="106"/>
      <c r="DW342" s="106"/>
      <c r="DX342" s="106"/>
      <c r="DY342" s="106"/>
      <c r="DZ342" s="106"/>
      <c r="EA342" s="106"/>
      <c r="EB342" s="106"/>
      <c r="EC342" s="106"/>
      <c r="ED342" s="106"/>
      <c r="EE342" s="106"/>
      <c r="EF342" s="106"/>
      <c r="EG342" s="106"/>
    </row>
    <row r="343" spans="1:137" ht="13" x14ac:dyDescent="0.3">
      <c r="A343" s="118"/>
      <c r="B343" s="126"/>
      <c r="C343" s="119"/>
      <c r="D343" s="119"/>
      <c r="E343" s="119"/>
      <c r="F343" s="119"/>
      <c r="G343" s="119"/>
      <c r="H343" s="120"/>
      <c r="I343" s="101"/>
      <c r="J343" s="121"/>
      <c r="K343" s="101"/>
      <c r="L343" s="101"/>
      <c r="M343" s="121"/>
      <c r="N343" s="120"/>
      <c r="O343" s="121"/>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c r="AP343" s="122"/>
      <c r="AQ343" s="122"/>
      <c r="AR343" s="123"/>
      <c r="AS343" s="123"/>
      <c r="AT343" s="123"/>
      <c r="AU343" s="139" t="str">
        <f>VLOOKUP(Table35[[#This Row],[Risk Rating Score]],'Lookup Values'!$BS$1:$BT$34,2)</f>
        <v>Very Low</v>
      </c>
      <c r="AV343" s="101"/>
      <c r="AW343" s="139" t="str">
        <f>IFERROR(VLOOKUP(Table35[[#This Row],[RONI Match]],'Lookup Values'!$BU$2:$BV$26,2,FALSE),"")</f>
        <v/>
      </c>
      <c r="AX343" s="124"/>
      <c r="AY343" s="101"/>
      <c r="AZ343" s="123"/>
      <c r="BA343" s="119"/>
      <c r="BB343" s="119"/>
      <c r="BC343" s="119"/>
      <c r="BD343" s="119"/>
      <c r="BE343" s="119"/>
      <c r="BF343" s="119"/>
      <c r="BG343" s="119"/>
      <c r="BH343" s="119"/>
      <c r="BI343" s="122"/>
      <c r="BJ343" s="121"/>
      <c r="BK343" s="121"/>
      <c r="BL343" s="122"/>
      <c r="BM343" s="123"/>
      <c r="BN343" s="106"/>
      <c r="BO343" s="106"/>
      <c r="BP343" s="106"/>
      <c r="BQ343" s="106"/>
      <c r="BR343" s="106"/>
      <c r="BS343" s="106"/>
      <c r="BT343" s="106"/>
      <c r="BU343" s="106"/>
      <c r="BV343" s="106"/>
      <c r="BW343" s="106"/>
      <c r="BX343" s="106"/>
      <c r="BY343" s="106"/>
      <c r="BZ343" s="106"/>
      <c r="CA343" s="106"/>
      <c r="CB343" s="106"/>
      <c r="CC343" s="130" t="str">
        <f>IFERROR(VLOOKUP(Table22[[#This Row],[Gender]],'Lookup Values'!$A$1:$B$5,2,FALSE),"0")</f>
        <v>0</v>
      </c>
      <c r="CD343" s="112"/>
      <c r="CE343" s="127" t="str">
        <f>IFERROR(VLOOKUP(Table22[[#This Row],[Year Group]],'Lookup Values'!$C$1:$D$9,2,FALSE),"0")</f>
        <v>0</v>
      </c>
      <c r="CF343" s="127" t="str">
        <f>IFERROR(VLOOKUP(Table22[[#This Row],[School]],'Lookup Values'!$E$1:$E$22,2,FALSE),"0")</f>
        <v>0</v>
      </c>
      <c r="CG343" s="127" t="str">
        <f>IFERROR(VLOOKUP(Table22[[#This Row],[Attending PRU / AP]],'Lookup Values'!$G$1:$H$3,2,FALSE),"0")</f>
        <v>0</v>
      </c>
      <c r="CH343" s="127" t="str">
        <f>IFERROR(VLOOKUP(Table22[[#This Row],[EHE]],'Lookup Values'!$I$1:$J$3,2,FALSE),"0")</f>
        <v>0</v>
      </c>
      <c r="CI343" s="127" t="str">
        <f>IFERROR(VLOOKUP(Table22[[#This Row],[CME]],'Lookup Values'!$K$1:$L$3,2,FALSE),"0")</f>
        <v>0</v>
      </c>
      <c r="CJ343" s="129" t="str">
        <f>IFERROR(VLOOKUP(Table22[[#This Row],[Ethnicity]],'Ethnicity codes'!$H$1:$J$101,3,FALSE),"")</f>
        <v/>
      </c>
      <c r="CK343" s="127" t="str">
        <f>IFERROR(VLOOKUP(Table35[[#This Row],[Ethnicity2]],'Lookup Values'!$M$1:$N$23,2,FALSE),"0")</f>
        <v>0</v>
      </c>
      <c r="CL343" s="127" t="str">
        <f>IFERROR(VLOOKUP(Table35[[#This Row],[Ethnicity2]],'Lookup Values'!$O$1:$P$3,2,FALSE),"0")</f>
        <v>0</v>
      </c>
      <c r="CM343" s="127" t="str">
        <f>IFERROR(VLOOKUP(Table22[[#This Row],[EAL]],'Lookup Values'!$Q$1:$R$3,2,FALSE),"0")</f>
        <v>0</v>
      </c>
      <c r="CN343" s="127" t="str">
        <f>IFERROR(VLOOKUP(Table22[[#This Row],[SEND]],'Lookup Values'!$S$1:$T$6,2,FALSE),"0")</f>
        <v>0</v>
      </c>
      <c r="CO343" s="127" t="str">
        <f>IFERROR(VLOOKUP(Table22[[#This Row],[Pupil Premium]],'Lookup Values'!$U$1:$V$3,2,FALSE),"0")</f>
        <v>0</v>
      </c>
      <c r="CP343" s="127" t="str">
        <f>IFERROR(VLOOKUP(Table22[[#This Row],[LAC / Care Leaver]],'Lookup Values'!$W$1:$X$3,2,FALSE),"0")</f>
        <v>0</v>
      </c>
      <c r="CQ343" s="127" t="str">
        <f>IFERROR(VLOOKUP(Table22[[#This Row],[CP / CIN]],'Lookup Values'!$Y$1:$Z$3,2,FALSE),"0")</f>
        <v>0</v>
      </c>
      <c r="CR343" s="127" t="str">
        <f>IFERROR(VLOOKUP(Table22[[#This Row],[Early Help Referral]],'Lookup Values'!$Y$1:$Z$3,2,FALSE),"0")</f>
        <v>0</v>
      </c>
      <c r="CS343" s="127" t="str">
        <f>IFERROR(VLOOKUP(Table22[[#This Row],[Social Worker]],'Lookup Values'!$Y$1:$Z$3,2,FALSE),"0")</f>
        <v>0</v>
      </c>
      <c r="CT343" s="127" t="str">
        <f>IFERROR(VLOOKUP(Table22[[#This Row],[Exclusion]],'Lookup Values'!$AE$1:$AF$5,2,FALSE),"0")</f>
        <v>0</v>
      </c>
      <c r="CU343" s="127" t="str">
        <f>IFERROR(VLOOKUP(Table22[[#This Row],[Attendance / Absence (&lt;90% PA / &lt;50% SA)]],'Lookup Values'!$AG$1:$AH$4,2,FALSE),"0")</f>
        <v>0</v>
      </c>
      <c r="CV343" s="127" t="str">
        <f>IFERROR(VLOOKUP(Table22[[#This Row],[Multiple School Moves (3+)]],'Lookup Values'!$AI$1:$AJ$3,2,FALSE),"0")</f>
        <v>0</v>
      </c>
      <c r="CW343" s="127" t="str">
        <f>IFERROR(VLOOKUP(Table22[[#This Row],[Pregnancy]],'Lookup Values'!$AK$1:$AL$3,2,FALSE),"0")</f>
        <v>0</v>
      </c>
      <c r="CX343" s="127" t="str">
        <f>IFERROR(VLOOKUP(Table22[[#This Row],[Young Parent]],'Lookup Values'!$AM$1:$AN$3,2,FALSE),"0")</f>
        <v>0</v>
      </c>
      <c r="CY343" s="127" t="str">
        <f>IFERROR(VLOOKUP(Table22[[#This Row],[Young Carer]],'Lookup Values'!$AO$1:$AP$3,2,FALSE),"0")</f>
        <v>0</v>
      </c>
      <c r="CZ343" s="127" t="str">
        <f>IFERROR(VLOOKUP(Table22[[#This Row],[CAMHS Involvement]],'Lookup Values'!$AQ$1:$AR$3,2,FALSE),"0")</f>
        <v>0</v>
      </c>
      <c r="DA343" s="127" t="str">
        <f>IFERROR(VLOOKUP(Table22[[#This Row],[Health Condition]],'Lookup Values'!$AS$1:$AT$3,2,FALSE),"0")</f>
        <v>0</v>
      </c>
      <c r="DB343" s="127" t="str">
        <f>IFERROR(VLOOKUP(Table22[[#This Row],[Substance Misuse ]],'Lookup Values'!$AU$1:$AV$3,2,FALSE),"0")</f>
        <v>0</v>
      </c>
      <c r="DC343" s="127" t="str">
        <f>IFERROR(VLOOKUP(Table22[[#This Row],[YOT supervision]],'Lookup Values'!$AW$1:$AX$3,2,FALSE),"0")</f>
        <v>0</v>
      </c>
      <c r="DD343" s="127" t="str">
        <f>IFERROR(VLOOKUP(Table22[[#This Row],[Previous YOT supervision]],'Lookup Values'!$AY$1:$AZ$3,2,FALSE),"0")</f>
        <v>0</v>
      </c>
      <c r="DE343" s="127" t="str">
        <f>IFERROR(VLOOKUP(Table22[[#This Row],[Custody]],'Lookup Values'!$BA$1:$BB$3,2,FALSE),"0")</f>
        <v>0</v>
      </c>
      <c r="DF343" s="127" t="str">
        <f>IFERROR(VLOOKUP(Table22[[#This Row],[KS2 Eng &amp; Maths Ability Profile HAP/MAP/LAP]],'Lookup Values'!$BC$1:$BD$4,2,FALSE),"0")</f>
        <v>0</v>
      </c>
      <c r="DG343" s="127" t="str">
        <f>IFERROR(VLOOKUP(Table22[[#This Row],[Intended Post 16 Destination]],'Lookup Values'!$BG$1:$BH$12,2,FALSE),"0")</f>
        <v>0</v>
      </c>
      <c r="DH343" s="127" t="str">
        <f>IFERROR(VLOOKUP(Table22[[#This Row],[Application submitted (Y/N or number of applications)]],'Lookup Values'!$BI$1:$BJ$3,2,FALSE),"0")</f>
        <v>0</v>
      </c>
      <c r="DI343" s="127" t="str">
        <f>IFERROR(VLOOKUP(Table22[[#This Row],[Provider Name]],'Lookup Values'!$BK$1:$BL$3,2,FALSE),"0")</f>
        <v>0</v>
      </c>
      <c r="DJ343" s="112"/>
      <c r="DK343" s="127" t="str">
        <f>IFERROR(VLOOKUP(Table22[[#This Row],[Offer received (Y/N)]],'Lookup Values'!$BM$1:$BN$3,2,FALSE),"0")</f>
        <v>0</v>
      </c>
      <c r="DL343" s="127" t="str">
        <f>IFERROR(VLOOKUP(Table22[[#This Row],[Poor Behaviour / Attitude / Motivation]],'Lookup Values'!$BO$1:$BP$4,2,FALSE),"0")</f>
        <v>0</v>
      </c>
      <c r="DM343" s="127" t="str">
        <f>IFERROR(VLOOKUP(Table22[[#This Row],[Other known risk factors (1)]],'Lookup Values'!$BQ$1:$BR$10,2,FALSE),"0")</f>
        <v>0</v>
      </c>
      <c r="DN343" s="128" t="str">
        <f>IFERROR(VLOOKUP(Table22[[#This Row],[Other known risk factors (2)]],'Lookup Values'!$BQ$1:$BR$10,2,FALSE),"0")</f>
        <v>0</v>
      </c>
      <c r="DO343" s="127">
        <f>SUM(Table35[[#This Row],[Gender Score]:[Other known risk factors (2) Score]])</f>
        <v>0</v>
      </c>
      <c r="DP343" s="131" t="str">
        <f>CONCATENATE(Table22[[#This Row],[Generated RONI]],Table22[[#This Row],[School RONI]])</f>
        <v>Very Low</v>
      </c>
      <c r="DQ343" s="106"/>
      <c r="DR343" s="106"/>
      <c r="DS343" s="106"/>
      <c r="DT343" s="106"/>
      <c r="DU343" s="106"/>
      <c r="DV343" s="106"/>
      <c r="DW343" s="106"/>
      <c r="DX343" s="106"/>
      <c r="DY343" s="106"/>
      <c r="DZ343" s="106"/>
      <c r="EA343" s="106"/>
      <c r="EB343" s="106"/>
      <c r="EC343" s="106"/>
      <c r="ED343" s="106"/>
      <c r="EE343" s="106"/>
      <c r="EF343" s="106"/>
      <c r="EG343" s="106"/>
    </row>
    <row r="344" spans="1:137" ht="13" x14ac:dyDescent="0.3">
      <c r="A344" s="118"/>
      <c r="B344" s="126"/>
      <c r="C344" s="119"/>
      <c r="D344" s="119"/>
      <c r="E344" s="119"/>
      <c r="F344" s="119"/>
      <c r="G344" s="119"/>
      <c r="H344" s="120"/>
      <c r="I344" s="101"/>
      <c r="J344" s="121"/>
      <c r="K344" s="101"/>
      <c r="L344" s="101"/>
      <c r="M344" s="121"/>
      <c r="N344" s="120"/>
      <c r="O344" s="121"/>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122"/>
      <c r="AP344" s="122"/>
      <c r="AQ344" s="122"/>
      <c r="AR344" s="123"/>
      <c r="AS344" s="123"/>
      <c r="AT344" s="123"/>
      <c r="AU344" s="139" t="str">
        <f>VLOOKUP(Table35[[#This Row],[Risk Rating Score]],'Lookup Values'!$BS$1:$BT$34,2)</f>
        <v>Very Low</v>
      </c>
      <c r="AV344" s="101"/>
      <c r="AW344" s="139" t="str">
        <f>IFERROR(VLOOKUP(Table35[[#This Row],[RONI Match]],'Lookup Values'!$BU$2:$BV$26,2,FALSE),"")</f>
        <v/>
      </c>
      <c r="AX344" s="124"/>
      <c r="AY344" s="101"/>
      <c r="AZ344" s="123"/>
      <c r="BA344" s="119"/>
      <c r="BB344" s="119"/>
      <c r="BC344" s="119"/>
      <c r="BD344" s="119"/>
      <c r="BE344" s="119"/>
      <c r="BF344" s="119"/>
      <c r="BG344" s="119"/>
      <c r="BH344" s="119"/>
      <c r="BI344" s="122"/>
      <c r="BJ344" s="121"/>
      <c r="BK344" s="121"/>
      <c r="BL344" s="122"/>
      <c r="BM344" s="123"/>
      <c r="BN344" s="106"/>
      <c r="BO344" s="106"/>
      <c r="BP344" s="106"/>
      <c r="BQ344" s="106"/>
      <c r="BR344" s="106"/>
      <c r="BS344" s="106"/>
      <c r="BT344" s="106"/>
      <c r="BU344" s="106"/>
      <c r="BV344" s="106"/>
      <c r="BW344" s="106"/>
      <c r="BX344" s="106"/>
      <c r="BY344" s="106"/>
      <c r="BZ344" s="106"/>
      <c r="CA344" s="106"/>
      <c r="CB344" s="106"/>
      <c r="CC344" s="130" t="str">
        <f>IFERROR(VLOOKUP(Table22[[#This Row],[Gender]],'Lookup Values'!$A$1:$B$5,2,FALSE),"0")</f>
        <v>0</v>
      </c>
      <c r="CD344" s="112"/>
      <c r="CE344" s="127" t="str">
        <f>IFERROR(VLOOKUP(Table22[[#This Row],[Year Group]],'Lookup Values'!$C$1:$D$9,2,FALSE),"0")</f>
        <v>0</v>
      </c>
      <c r="CF344" s="127" t="str">
        <f>IFERROR(VLOOKUP(Table22[[#This Row],[School]],'Lookup Values'!$E$1:$E$22,2,FALSE),"0")</f>
        <v>0</v>
      </c>
      <c r="CG344" s="127" t="str">
        <f>IFERROR(VLOOKUP(Table22[[#This Row],[Attending PRU / AP]],'Lookup Values'!$G$1:$H$3,2,FALSE),"0")</f>
        <v>0</v>
      </c>
      <c r="CH344" s="127" t="str">
        <f>IFERROR(VLOOKUP(Table22[[#This Row],[EHE]],'Lookup Values'!$I$1:$J$3,2,FALSE),"0")</f>
        <v>0</v>
      </c>
      <c r="CI344" s="127" t="str">
        <f>IFERROR(VLOOKUP(Table22[[#This Row],[CME]],'Lookup Values'!$K$1:$L$3,2,FALSE),"0")</f>
        <v>0</v>
      </c>
      <c r="CJ344" s="129" t="str">
        <f>IFERROR(VLOOKUP(Table22[[#This Row],[Ethnicity]],'Ethnicity codes'!$H$1:$J$101,3,FALSE),"")</f>
        <v/>
      </c>
      <c r="CK344" s="127" t="str">
        <f>IFERROR(VLOOKUP(Table35[[#This Row],[Ethnicity2]],'Lookup Values'!$M$1:$N$23,2,FALSE),"0")</f>
        <v>0</v>
      </c>
      <c r="CL344" s="127" t="str">
        <f>IFERROR(VLOOKUP(Table35[[#This Row],[Ethnicity2]],'Lookup Values'!$O$1:$P$3,2,FALSE),"0")</f>
        <v>0</v>
      </c>
      <c r="CM344" s="127" t="str">
        <f>IFERROR(VLOOKUP(Table22[[#This Row],[EAL]],'Lookup Values'!$Q$1:$R$3,2,FALSE),"0")</f>
        <v>0</v>
      </c>
      <c r="CN344" s="127" t="str">
        <f>IFERROR(VLOOKUP(Table22[[#This Row],[SEND]],'Lookup Values'!$S$1:$T$6,2,FALSE),"0")</f>
        <v>0</v>
      </c>
      <c r="CO344" s="127" t="str">
        <f>IFERROR(VLOOKUP(Table22[[#This Row],[Pupil Premium]],'Lookup Values'!$U$1:$V$3,2,FALSE),"0")</f>
        <v>0</v>
      </c>
      <c r="CP344" s="127" t="str">
        <f>IFERROR(VLOOKUP(Table22[[#This Row],[LAC / Care Leaver]],'Lookup Values'!$W$1:$X$3,2,FALSE),"0")</f>
        <v>0</v>
      </c>
      <c r="CQ344" s="127" t="str">
        <f>IFERROR(VLOOKUP(Table22[[#This Row],[CP / CIN]],'Lookup Values'!$Y$1:$Z$3,2,FALSE),"0")</f>
        <v>0</v>
      </c>
      <c r="CR344" s="127" t="str">
        <f>IFERROR(VLOOKUP(Table22[[#This Row],[Early Help Referral]],'Lookup Values'!$Y$1:$Z$3,2,FALSE),"0")</f>
        <v>0</v>
      </c>
      <c r="CS344" s="127" t="str">
        <f>IFERROR(VLOOKUP(Table22[[#This Row],[Social Worker]],'Lookup Values'!$Y$1:$Z$3,2,FALSE),"0")</f>
        <v>0</v>
      </c>
      <c r="CT344" s="127" t="str">
        <f>IFERROR(VLOOKUP(Table22[[#This Row],[Exclusion]],'Lookup Values'!$AE$1:$AF$5,2,FALSE),"0")</f>
        <v>0</v>
      </c>
      <c r="CU344" s="127" t="str">
        <f>IFERROR(VLOOKUP(Table22[[#This Row],[Attendance / Absence (&lt;90% PA / &lt;50% SA)]],'Lookup Values'!$AG$1:$AH$4,2,FALSE),"0")</f>
        <v>0</v>
      </c>
      <c r="CV344" s="127" t="str">
        <f>IFERROR(VLOOKUP(Table22[[#This Row],[Multiple School Moves (3+)]],'Lookup Values'!$AI$1:$AJ$3,2,FALSE),"0")</f>
        <v>0</v>
      </c>
      <c r="CW344" s="127" t="str">
        <f>IFERROR(VLOOKUP(Table22[[#This Row],[Pregnancy]],'Lookup Values'!$AK$1:$AL$3,2,FALSE),"0")</f>
        <v>0</v>
      </c>
      <c r="CX344" s="127" t="str">
        <f>IFERROR(VLOOKUP(Table22[[#This Row],[Young Parent]],'Lookup Values'!$AM$1:$AN$3,2,FALSE),"0")</f>
        <v>0</v>
      </c>
      <c r="CY344" s="127" t="str">
        <f>IFERROR(VLOOKUP(Table22[[#This Row],[Young Carer]],'Lookup Values'!$AO$1:$AP$3,2,FALSE),"0")</f>
        <v>0</v>
      </c>
      <c r="CZ344" s="127" t="str">
        <f>IFERROR(VLOOKUP(Table22[[#This Row],[CAMHS Involvement]],'Lookup Values'!$AQ$1:$AR$3,2,FALSE),"0")</f>
        <v>0</v>
      </c>
      <c r="DA344" s="127" t="str">
        <f>IFERROR(VLOOKUP(Table22[[#This Row],[Health Condition]],'Lookup Values'!$AS$1:$AT$3,2,FALSE),"0")</f>
        <v>0</v>
      </c>
      <c r="DB344" s="127" t="str">
        <f>IFERROR(VLOOKUP(Table22[[#This Row],[Substance Misuse ]],'Lookup Values'!$AU$1:$AV$3,2,FALSE),"0")</f>
        <v>0</v>
      </c>
      <c r="DC344" s="127" t="str">
        <f>IFERROR(VLOOKUP(Table22[[#This Row],[YOT supervision]],'Lookup Values'!$AW$1:$AX$3,2,FALSE),"0")</f>
        <v>0</v>
      </c>
      <c r="DD344" s="127" t="str">
        <f>IFERROR(VLOOKUP(Table22[[#This Row],[Previous YOT supervision]],'Lookup Values'!$AY$1:$AZ$3,2,FALSE),"0")</f>
        <v>0</v>
      </c>
      <c r="DE344" s="127" t="str">
        <f>IFERROR(VLOOKUP(Table22[[#This Row],[Custody]],'Lookup Values'!$BA$1:$BB$3,2,FALSE),"0")</f>
        <v>0</v>
      </c>
      <c r="DF344" s="127" t="str">
        <f>IFERROR(VLOOKUP(Table22[[#This Row],[KS2 Eng &amp; Maths Ability Profile HAP/MAP/LAP]],'Lookup Values'!$BC$1:$BD$4,2,FALSE),"0")</f>
        <v>0</v>
      </c>
      <c r="DG344" s="127" t="str">
        <f>IFERROR(VLOOKUP(Table22[[#This Row],[Intended Post 16 Destination]],'Lookup Values'!$BG$1:$BH$12,2,FALSE),"0")</f>
        <v>0</v>
      </c>
      <c r="DH344" s="127" t="str">
        <f>IFERROR(VLOOKUP(Table22[[#This Row],[Application submitted (Y/N or number of applications)]],'Lookup Values'!$BI$1:$BJ$3,2,FALSE),"0")</f>
        <v>0</v>
      </c>
      <c r="DI344" s="127" t="str">
        <f>IFERROR(VLOOKUP(Table22[[#This Row],[Provider Name]],'Lookup Values'!$BK$1:$BL$3,2,FALSE),"0")</f>
        <v>0</v>
      </c>
      <c r="DJ344" s="112"/>
      <c r="DK344" s="127" t="str">
        <f>IFERROR(VLOOKUP(Table22[[#This Row],[Offer received (Y/N)]],'Lookup Values'!$BM$1:$BN$3,2,FALSE),"0")</f>
        <v>0</v>
      </c>
      <c r="DL344" s="127" t="str">
        <f>IFERROR(VLOOKUP(Table22[[#This Row],[Poor Behaviour / Attitude / Motivation]],'Lookup Values'!$BO$1:$BP$4,2,FALSE),"0")</f>
        <v>0</v>
      </c>
      <c r="DM344" s="127" t="str">
        <f>IFERROR(VLOOKUP(Table22[[#This Row],[Other known risk factors (1)]],'Lookup Values'!$BQ$1:$BR$10,2,FALSE),"0")</f>
        <v>0</v>
      </c>
      <c r="DN344" s="128" t="str">
        <f>IFERROR(VLOOKUP(Table22[[#This Row],[Other known risk factors (2)]],'Lookup Values'!$BQ$1:$BR$10,2,FALSE),"0")</f>
        <v>0</v>
      </c>
      <c r="DO344" s="127">
        <f>SUM(Table35[[#This Row],[Gender Score]:[Other known risk factors (2) Score]])</f>
        <v>0</v>
      </c>
      <c r="DP344" s="131" t="str">
        <f>CONCATENATE(Table22[[#This Row],[Generated RONI]],Table22[[#This Row],[School RONI]])</f>
        <v>Very Low</v>
      </c>
      <c r="DQ344" s="106"/>
      <c r="DR344" s="106"/>
      <c r="DS344" s="106"/>
      <c r="DT344" s="106"/>
      <c r="DU344" s="106"/>
      <c r="DV344" s="106"/>
      <c r="DW344" s="106"/>
      <c r="DX344" s="106"/>
      <c r="DY344" s="106"/>
      <c r="DZ344" s="106"/>
      <c r="EA344" s="106"/>
      <c r="EB344" s="106"/>
      <c r="EC344" s="106"/>
      <c r="ED344" s="106"/>
      <c r="EE344" s="106"/>
      <c r="EF344" s="106"/>
      <c r="EG344" s="106"/>
    </row>
    <row r="345" spans="1:137" ht="13" x14ac:dyDescent="0.3">
      <c r="A345" s="118"/>
      <c r="B345" s="126"/>
      <c r="C345" s="119"/>
      <c r="D345" s="119"/>
      <c r="E345" s="119"/>
      <c r="F345" s="119"/>
      <c r="G345" s="119"/>
      <c r="H345" s="120"/>
      <c r="I345" s="101"/>
      <c r="J345" s="121"/>
      <c r="K345" s="101"/>
      <c r="L345" s="101"/>
      <c r="M345" s="121"/>
      <c r="N345" s="120"/>
      <c r="O345" s="121"/>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c r="AR345" s="123"/>
      <c r="AS345" s="123"/>
      <c r="AT345" s="123"/>
      <c r="AU345" s="139" t="str">
        <f>VLOOKUP(Table35[[#This Row],[Risk Rating Score]],'Lookup Values'!$BS$1:$BT$34,2)</f>
        <v>Very Low</v>
      </c>
      <c r="AV345" s="101"/>
      <c r="AW345" s="139" t="str">
        <f>IFERROR(VLOOKUP(Table35[[#This Row],[RONI Match]],'Lookup Values'!$BU$2:$BV$26,2,FALSE),"")</f>
        <v/>
      </c>
      <c r="AX345" s="124"/>
      <c r="AY345" s="101"/>
      <c r="AZ345" s="123"/>
      <c r="BA345" s="119"/>
      <c r="BB345" s="119"/>
      <c r="BC345" s="119"/>
      <c r="BD345" s="119"/>
      <c r="BE345" s="119"/>
      <c r="BF345" s="119"/>
      <c r="BG345" s="119"/>
      <c r="BH345" s="119"/>
      <c r="BI345" s="122"/>
      <c r="BJ345" s="121"/>
      <c r="BK345" s="121"/>
      <c r="BL345" s="122"/>
      <c r="BM345" s="123"/>
      <c r="BN345" s="106"/>
      <c r="BO345" s="106"/>
      <c r="BP345" s="106"/>
      <c r="BQ345" s="106"/>
      <c r="BR345" s="106"/>
      <c r="BS345" s="106"/>
      <c r="BT345" s="106"/>
      <c r="BU345" s="106"/>
      <c r="BV345" s="106"/>
      <c r="BW345" s="106"/>
      <c r="BX345" s="106"/>
      <c r="BY345" s="106"/>
      <c r="BZ345" s="106"/>
      <c r="CA345" s="106"/>
      <c r="CB345" s="106"/>
      <c r="CC345" s="130" t="str">
        <f>IFERROR(VLOOKUP(Table22[[#This Row],[Gender]],'Lookup Values'!$A$1:$B$5,2,FALSE),"0")</f>
        <v>0</v>
      </c>
      <c r="CD345" s="112"/>
      <c r="CE345" s="127" t="str">
        <f>IFERROR(VLOOKUP(Table22[[#This Row],[Year Group]],'Lookup Values'!$C$1:$D$9,2,FALSE),"0")</f>
        <v>0</v>
      </c>
      <c r="CF345" s="127" t="str">
        <f>IFERROR(VLOOKUP(Table22[[#This Row],[School]],'Lookup Values'!$E$1:$E$22,2,FALSE),"0")</f>
        <v>0</v>
      </c>
      <c r="CG345" s="127" t="str">
        <f>IFERROR(VLOOKUP(Table22[[#This Row],[Attending PRU / AP]],'Lookup Values'!$G$1:$H$3,2,FALSE),"0")</f>
        <v>0</v>
      </c>
      <c r="CH345" s="127" t="str">
        <f>IFERROR(VLOOKUP(Table22[[#This Row],[EHE]],'Lookup Values'!$I$1:$J$3,2,FALSE),"0")</f>
        <v>0</v>
      </c>
      <c r="CI345" s="127" t="str">
        <f>IFERROR(VLOOKUP(Table22[[#This Row],[CME]],'Lookup Values'!$K$1:$L$3,2,FALSE),"0")</f>
        <v>0</v>
      </c>
      <c r="CJ345" s="129" t="str">
        <f>IFERROR(VLOOKUP(Table22[[#This Row],[Ethnicity]],'Ethnicity codes'!$H$1:$J$101,3,FALSE),"")</f>
        <v/>
      </c>
      <c r="CK345" s="127" t="str">
        <f>IFERROR(VLOOKUP(Table35[[#This Row],[Ethnicity2]],'Lookup Values'!$M$1:$N$23,2,FALSE),"0")</f>
        <v>0</v>
      </c>
      <c r="CL345" s="127" t="str">
        <f>IFERROR(VLOOKUP(Table35[[#This Row],[Ethnicity2]],'Lookup Values'!$O$1:$P$3,2,FALSE),"0")</f>
        <v>0</v>
      </c>
      <c r="CM345" s="127" t="str">
        <f>IFERROR(VLOOKUP(Table22[[#This Row],[EAL]],'Lookup Values'!$Q$1:$R$3,2,FALSE),"0")</f>
        <v>0</v>
      </c>
      <c r="CN345" s="127" t="str">
        <f>IFERROR(VLOOKUP(Table22[[#This Row],[SEND]],'Lookup Values'!$S$1:$T$6,2,FALSE),"0")</f>
        <v>0</v>
      </c>
      <c r="CO345" s="127" t="str">
        <f>IFERROR(VLOOKUP(Table22[[#This Row],[Pupil Premium]],'Lookup Values'!$U$1:$V$3,2,FALSE),"0")</f>
        <v>0</v>
      </c>
      <c r="CP345" s="127" t="str">
        <f>IFERROR(VLOOKUP(Table22[[#This Row],[LAC / Care Leaver]],'Lookup Values'!$W$1:$X$3,2,FALSE),"0")</f>
        <v>0</v>
      </c>
      <c r="CQ345" s="127" t="str">
        <f>IFERROR(VLOOKUP(Table22[[#This Row],[CP / CIN]],'Lookup Values'!$Y$1:$Z$3,2,FALSE),"0")</f>
        <v>0</v>
      </c>
      <c r="CR345" s="127" t="str">
        <f>IFERROR(VLOOKUP(Table22[[#This Row],[Early Help Referral]],'Lookup Values'!$Y$1:$Z$3,2,FALSE),"0")</f>
        <v>0</v>
      </c>
      <c r="CS345" s="127" t="str">
        <f>IFERROR(VLOOKUP(Table22[[#This Row],[Social Worker]],'Lookup Values'!$Y$1:$Z$3,2,FALSE),"0")</f>
        <v>0</v>
      </c>
      <c r="CT345" s="127" t="str">
        <f>IFERROR(VLOOKUP(Table22[[#This Row],[Exclusion]],'Lookup Values'!$AE$1:$AF$5,2,FALSE),"0")</f>
        <v>0</v>
      </c>
      <c r="CU345" s="127" t="str">
        <f>IFERROR(VLOOKUP(Table22[[#This Row],[Attendance / Absence (&lt;90% PA / &lt;50% SA)]],'Lookup Values'!$AG$1:$AH$4,2,FALSE),"0")</f>
        <v>0</v>
      </c>
      <c r="CV345" s="127" t="str">
        <f>IFERROR(VLOOKUP(Table22[[#This Row],[Multiple School Moves (3+)]],'Lookup Values'!$AI$1:$AJ$3,2,FALSE),"0")</f>
        <v>0</v>
      </c>
      <c r="CW345" s="127" t="str">
        <f>IFERROR(VLOOKUP(Table22[[#This Row],[Pregnancy]],'Lookup Values'!$AK$1:$AL$3,2,FALSE),"0")</f>
        <v>0</v>
      </c>
      <c r="CX345" s="127" t="str">
        <f>IFERROR(VLOOKUP(Table22[[#This Row],[Young Parent]],'Lookup Values'!$AM$1:$AN$3,2,FALSE),"0")</f>
        <v>0</v>
      </c>
      <c r="CY345" s="127" t="str">
        <f>IFERROR(VLOOKUP(Table22[[#This Row],[Young Carer]],'Lookup Values'!$AO$1:$AP$3,2,FALSE),"0")</f>
        <v>0</v>
      </c>
      <c r="CZ345" s="127" t="str">
        <f>IFERROR(VLOOKUP(Table22[[#This Row],[CAMHS Involvement]],'Lookup Values'!$AQ$1:$AR$3,2,FALSE),"0")</f>
        <v>0</v>
      </c>
      <c r="DA345" s="127" t="str">
        <f>IFERROR(VLOOKUP(Table22[[#This Row],[Health Condition]],'Lookup Values'!$AS$1:$AT$3,2,FALSE),"0")</f>
        <v>0</v>
      </c>
      <c r="DB345" s="127" t="str">
        <f>IFERROR(VLOOKUP(Table22[[#This Row],[Substance Misuse ]],'Lookup Values'!$AU$1:$AV$3,2,FALSE),"0")</f>
        <v>0</v>
      </c>
      <c r="DC345" s="127" t="str">
        <f>IFERROR(VLOOKUP(Table22[[#This Row],[YOT supervision]],'Lookup Values'!$AW$1:$AX$3,2,FALSE),"0")</f>
        <v>0</v>
      </c>
      <c r="DD345" s="127" t="str">
        <f>IFERROR(VLOOKUP(Table22[[#This Row],[Previous YOT supervision]],'Lookup Values'!$AY$1:$AZ$3,2,FALSE),"0")</f>
        <v>0</v>
      </c>
      <c r="DE345" s="127" t="str">
        <f>IFERROR(VLOOKUP(Table22[[#This Row],[Custody]],'Lookup Values'!$BA$1:$BB$3,2,FALSE),"0")</f>
        <v>0</v>
      </c>
      <c r="DF345" s="127" t="str">
        <f>IFERROR(VLOOKUP(Table22[[#This Row],[KS2 Eng &amp; Maths Ability Profile HAP/MAP/LAP]],'Lookup Values'!$BC$1:$BD$4,2,FALSE),"0")</f>
        <v>0</v>
      </c>
      <c r="DG345" s="127" t="str">
        <f>IFERROR(VLOOKUP(Table22[[#This Row],[Intended Post 16 Destination]],'Lookup Values'!$BG$1:$BH$12,2,FALSE),"0")</f>
        <v>0</v>
      </c>
      <c r="DH345" s="127" t="str">
        <f>IFERROR(VLOOKUP(Table22[[#This Row],[Application submitted (Y/N or number of applications)]],'Lookup Values'!$BI$1:$BJ$3,2,FALSE),"0")</f>
        <v>0</v>
      </c>
      <c r="DI345" s="127" t="str">
        <f>IFERROR(VLOOKUP(Table22[[#This Row],[Provider Name]],'Lookup Values'!$BK$1:$BL$3,2,FALSE),"0")</f>
        <v>0</v>
      </c>
      <c r="DJ345" s="112"/>
      <c r="DK345" s="127" t="str">
        <f>IFERROR(VLOOKUP(Table22[[#This Row],[Offer received (Y/N)]],'Lookup Values'!$BM$1:$BN$3,2,FALSE),"0")</f>
        <v>0</v>
      </c>
      <c r="DL345" s="127" t="str">
        <f>IFERROR(VLOOKUP(Table22[[#This Row],[Poor Behaviour / Attitude / Motivation]],'Lookup Values'!$BO$1:$BP$4,2,FALSE),"0")</f>
        <v>0</v>
      </c>
      <c r="DM345" s="127" t="str">
        <f>IFERROR(VLOOKUP(Table22[[#This Row],[Other known risk factors (1)]],'Lookup Values'!$BQ$1:$BR$10,2,FALSE),"0")</f>
        <v>0</v>
      </c>
      <c r="DN345" s="128" t="str">
        <f>IFERROR(VLOOKUP(Table22[[#This Row],[Other known risk factors (2)]],'Lookup Values'!$BQ$1:$BR$10,2,FALSE),"0")</f>
        <v>0</v>
      </c>
      <c r="DO345" s="127">
        <f>SUM(Table35[[#This Row],[Gender Score]:[Other known risk factors (2) Score]])</f>
        <v>0</v>
      </c>
      <c r="DP345" s="131" t="str">
        <f>CONCATENATE(Table22[[#This Row],[Generated RONI]],Table22[[#This Row],[School RONI]])</f>
        <v>Very Low</v>
      </c>
      <c r="DQ345" s="106"/>
      <c r="DR345" s="106"/>
      <c r="DS345" s="106"/>
      <c r="DT345" s="106"/>
      <c r="DU345" s="106"/>
      <c r="DV345" s="106"/>
      <c r="DW345" s="106"/>
      <c r="DX345" s="106"/>
      <c r="DY345" s="106"/>
      <c r="DZ345" s="106"/>
      <c r="EA345" s="106"/>
      <c r="EB345" s="106"/>
      <c r="EC345" s="106"/>
      <c r="ED345" s="106"/>
      <c r="EE345" s="106"/>
      <c r="EF345" s="106"/>
      <c r="EG345" s="106"/>
    </row>
    <row r="346" spans="1:137" ht="13" x14ac:dyDescent="0.3">
      <c r="A346" s="118"/>
      <c r="B346" s="126"/>
      <c r="C346" s="119"/>
      <c r="D346" s="119"/>
      <c r="E346" s="119"/>
      <c r="F346" s="119"/>
      <c r="G346" s="119"/>
      <c r="H346" s="120"/>
      <c r="I346" s="101"/>
      <c r="J346" s="121"/>
      <c r="K346" s="101"/>
      <c r="L346" s="101"/>
      <c r="M346" s="121"/>
      <c r="N346" s="120"/>
      <c r="O346" s="121"/>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c r="AR346" s="123"/>
      <c r="AS346" s="123"/>
      <c r="AT346" s="123"/>
      <c r="AU346" s="139" t="str">
        <f>VLOOKUP(Table35[[#This Row],[Risk Rating Score]],'Lookup Values'!$BS$1:$BT$34,2)</f>
        <v>Very Low</v>
      </c>
      <c r="AV346" s="101"/>
      <c r="AW346" s="139" t="str">
        <f>IFERROR(VLOOKUP(Table35[[#This Row],[RONI Match]],'Lookup Values'!$BU$2:$BV$26,2,FALSE),"")</f>
        <v/>
      </c>
      <c r="AX346" s="124"/>
      <c r="AY346" s="101"/>
      <c r="AZ346" s="123"/>
      <c r="BA346" s="119"/>
      <c r="BB346" s="119"/>
      <c r="BC346" s="119"/>
      <c r="BD346" s="119"/>
      <c r="BE346" s="119"/>
      <c r="BF346" s="119"/>
      <c r="BG346" s="119"/>
      <c r="BH346" s="119"/>
      <c r="BI346" s="122"/>
      <c r="BJ346" s="121"/>
      <c r="BK346" s="121"/>
      <c r="BL346" s="122"/>
      <c r="BM346" s="123"/>
      <c r="BN346" s="106"/>
      <c r="BO346" s="106"/>
      <c r="BP346" s="106"/>
      <c r="BQ346" s="106"/>
      <c r="BR346" s="106"/>
      <c r="BS346" s="106"/>
      <c r="BT346" s="106"/>
      <c r="BU346" s="106"/>
      <c r="BV346" s="106"/>
      <c r="BW346" s="106"/>
      <c r="BX346" s="106"/>
      <c r="BY346" s="106"/>
      <c r="BZ346" s="106"/>
      <c r="CA346" s="106"/>
      <c r="CB346" s="106"/>
      <c r="CC346" s="130" t="str">
        <f>IFERROR(VLOOKUP(Table22[[#This Row],[Gender]],'Lookup Values'!$A$1:$B$5,2,FALSE),"0")</f>
        <v>0</v>
      </c>
      <c r="CD346" s="112"/>
      <c r="CE346" s="127" t="str">
        <f>IFERROR(VLOOKUP(Table22[[#This Row],[Year Group]],'Lookup Values'!$C$1:$D$9,2,FALSE),"0")</f>
        <v>0</v>
      </c>
      <c r="CF346" s="127" t="str">
        <f>IFERROR(VLOOKUP(Table22[[#This Row],[School]],'Lookup Values'!$E$1:$E$22,2,FALSE),"0")</f>
        <v>0</v>
      </c>
      <c r="CG346" s="127" t="str">
        <f>IFERROR(VLOOKUP(Table22[[#This Row],[Attending PRU / AP]],'Lookup Values'!$G$1:$H$3,2,FALSE),"0")</f>
        <v>0</v>
      </c>
      <c r="CH346" s="127" t="str">
        <f>IFERROR(VLOOKUP(Table22[[#This Row],[EHE]],'Lookup Values'!$I$1:$J$3,2,FALSE),"0")</f>
        <v>0</v>
      </c>
      <c r="CI346" s="127" t="str">
        <f>IFERROR(VLOOKUP(Table22[[#This Row],[CME]],'Lookup Values'!$K$1:$L$3,2,FALSE),"0")</f>
        <v>0</v>
      </c>
      <c r="CJ346" s="129" t="str">
        <f>IFERROR(VLOOKUP(Table22[[#This Row],[Ethnicity]],'Ethnicity codes'!$H$1:$J$101,3,FALSE),"")</f>
        <v/>
      </c>
      <c r="CK346" s="127" t="str">
        <f>IFERROR(VLOOKUP(Table35[[#This Row],[Ethnicity2]],'Lookup Values'!$M$1:$N$23,2,FALSE),"0")</f>
        <v>0</v>
      </c>
      <c r="CL346" s="127" t="str">
        <f>IFERROR(VLOOKUP(Table35[[#This Row],[Ethnicity2]],'Lookup Values'!$O$1:$P$3,2,FALSE),"0")</f>
        <v>0</v>
      </c>
      <c r="CM346" s="127" t="str">
        <f>IFERROR(VLOOKUP(Table22[[#This Row],[EAL]],'Lookup Values'!$Q$1:$R$3,2,FALSE),"0")</f>
        <v>0</v>
      </c>
      <c r="CN346" s="127" t="str">
        <f>IFERROR(VLOOKUP(Table22[[#This Row],[SEND]],'Lookup Values'!$S$1:$T$6,2,FALSE),"0")</f>
        <v>0</v>
      </c>
      <c r="CO346" s="127" t="str">
        <f>IFERROR(VLOOKUP(Table22[[#This Row],[Pupil Premium]],'Lookup Values'!$U$1:$V$3,2,FALSE),"0")</f>
        <v>0</v>
      </c>
      <c r="CP346" s="127" t="str">
        <f>IFERROR(VLOOKUP(Table22[[#This Row],[LAC / Care Leaver]],'Lookup Values'!$W$1:$X$3,2,FALSE),"0")</f>
        <v>0</v>
      </c>
      <c r="CQ346" s="127" t="str">
        <f>IFERROR(VLOOKUP(Table22[[#This Row],[CP / CIN]],'Lookup Values'!$Y$1:$Z$3,2,FALSE),"0")</f>
        <v>0</v>
      </c>
      <c r="CR346" s="127" t="str">
        <f>IFERROR(VLOOKUP(Table22[[#This Row],[Early Help Referral]],'Lookup Values'!$Y$1:$Z$3,2,FALSE),"0")</f>
        <v>0</v>
      </c>
      <c r="CS346" s="127" t="str">
        <f>IFERROR(VLOOKUP(Table22[[#This Row],[Social Worker]],'Lookup Values'!$Y$1:$Z$3,2,FALSE),"0")</f>
        <v>0</v>
      </c>
      <c r="CT346" s="127" t="str">
        <f>IFERROR(VLOOKUP(Table22[[#This Row],[Exclusion]],'Lookup Values'!$AE$1:$AF$5,2,FALSE),"0")</f>
        <v>0</v>
      </c>
      <c r="CU346" s="127" t="str">
        <f>IFERROR(VLOOKUP(Table22[[#This Row],[Attendance / Absence (&lt;90% PA / &lt;50% SA)]],'Lookup Values'!$AG$1:$AH$4,2,FALSE),"0")</f>
        <v>0</v>
      </c>
      <c r="CV346" s="127" t="str">
        <f>IFERROR(VLOOKUP(Table22[[#This Row],[Multiple School Moves (3+)]],'Lookup Values'!$AI$1:$AJ$3,2,FALSE),"0")</f>
        <v>0</v>
      </c>
      <c r="CW346" s="127" t="str">
        <f>IFERROR(VLOOKUP(Table22[[#This Row],[Pregnancy]],'Lookup Values'!$AK$1:$AL$3,2,FALSE),"0")</f>
        <v>0</v>
      </c>
      <c r="CX346" s="127" t="str">
        <f>IFERROR(VLOOKUP(Table22[[#This Row],[Young Parent]],'Lookup Values'!$AM$1:$AN$3,2,FALSE),"0")</f>
        <v>0</v>
      </c>
      <c r="CY346" s="127" t="str">
        <f>IFERROR(VLOOKUP(Table22[[#This Row],[Young Carer]],'Lookup Values'!$AO$1:$AP$3,2,FALSE),"0")</f>
        <v>0</v>
      </c>
      <c r="CZ346" s="127" t="str">
        <f>IFERROR(VLOOKUP(Table22[[#This Row],[CAMHS Involvement]],'Lookup Values'!$AQ$1:$AR$3,2,FALSE),"0")</f>
        <v>0</v>
      </c>
      <c r="DA346" s="127" t="str">
        <f>IFERROR(VLOOKUP(Table22[[#This Row],[Health Condition]],'Lookup Values'!$AS$1:$AT$3,2,FALSE),"0")</f>
        <v>0</v>
      </c>
      <c r="DB346" s="127" t="str">
        <f>IFERROR(VLOOKUP(Table22[[#This Row],[Substance Misuse ]],'Lookup Values'!$AU$1:$AV$3,2,FALSE),"0")</f>
        <v>0</v>
      </c>
      <c r="DC346" s="127" t="str">
        <f>IFERROR(VLOOKUP(Table22[[#This Row],[YOT supervision]],'Lookup Values'!$AW$1:$AX$3,2,FALSE),"0")</f>
        <v>0</v>
      </c>
      <c r="DD346" s="127" t="str">
        <f>IFERROR(VLOOKUP(Table22[[#This Row],[Previous YOT supervision]],'Lookup Values'!$AY$1:$AZ$3,2,FALSE),"0")</f>
        <v>0</v>
      </c>
      <c r="DE346" s="127" t="str">
        <f>IFERROR(VLOOKUP(Table22[[#This Row],[Custody]],'Lookup Values'!$BA$1:$BB$3,2,FALSE),"0")</f>
        <v>0</v>
      </c>
      <c r="DF346" s="127" t="str">
        <f>IFERROR(VLOOKUP(Table22[[#This Row],[KS2 Eng &amp; Maths Ability Profile HAP/MAP/LAP]],'Lookup Values'!$BC$1:$BD$4,2,FALSE),"0")</f>
        <v>0</v>
      </c>
      <c r="DG346" s="127" t="str">
        <f>IFERROR(VLOOKUP(Table22[[#This Row],[Intended Post 16 Destination]],'Lookup Values'!$BG$1:$BH$12,2,FALSE),"0")</f>
        <v>0</v>
      </c>
      <c r="DH346" s="127" t="str">
        <f>IFERROR(VLOOKUP(Table22[[#This Row],[Application submitted (Y/N or number of applications)]],'Lookup Values'!$BI$1:$BJ$3,2,FALSE),"0")</f>
        <v>0</v>
      </c>
      <c r="DI346" s="127" t="str">
        <f>IFERROR(VLOOKUP(Table22[[#This Row],[Provider Name]],'Lookup Values'!$BK$1:$BL$3,2,FALSE),"0")</f>
        <v>0</v>
      </c>
      <c r="DJ346" s="112"/>
      <c r="DK346" s="127" t="str">
        <f>IFERROR(VLOOKUP(Table22[[#This Row],[Offer received (Y/N)]],'Lookup Values'!$BM$1:$BN$3,2,FALSE),"0")</f>
        <v>0</v>
      </c>
      <c r="DL346" s="127" t="str">
        <f>IFERROR(VLOOKUP(Table22[[#This Row],[Poor Behaviour / Attitude / Motivation]],'Lookup Values'!$BO$1:$BP$4,2,FALSE),"0")</f>
        <v>0</v>
      </c>
      <c r="DM346" s="127" t="str">
        <f>IFERROR(VLOOKUP(Table22[[#This Row],[Other known risk factors (1)]],'Lookup Values'!$BQ$1:$BR$10,2,FALSE),"0")</f>
        <v>0</v>
      </c>
      <c r="DN346" s="128" t="str">
        <f>IFERROR(VLOOKUP(Table22[[#This Row],[Other known risk factors (2)]],'Lookup Values'!$BQ$1:$BR$10,2,FALSE),"0")</f>
        <v>0</v>
      </c>
      <c r="DO346" s="127">
        <f>SUM(Table35[[#This Row],[Gender Score]:[Other known risk factors (2) Score]])</f>
        <v>0</v>
      </c>
      <c r="DP346" s="131" t="str">
        <f>CONCATENATE(Table22[[#This Row],[Generated RONI]],Table22[[#This Row],[School RONI]])</f>
        <v>Very Low</v>
      </c>
      <c r="DQ346" s="106"/>
      <c r="DR346" s="106"/>
      <c r="DS346" s="106"/>
      <c r="DT346" s="106"/>
      <c r="DU346" s="106"/>
      <c r="DV346" s="106"/>
      <c r="DW346" s="106"/>
      <c r="DX346" s="106"/>
      <c r="DY346" s="106"/>
      <c r="DZ346" s="106"/>
      <c r="EA346" s="106"/>
      <c r="EB346" s="106"/>
      <c r="EC346" s="106"/>
      <c r="ED346" s="106"/>
      <c r="EE346" s="106"/>
      <c r="EF346" s="106"/>
      <c r="EG346" s="106"/>
    </row>
    <row r="347" spans="1:137" ht="13" x14ac:dyDescent="0.3">
      <c r="A347" s="118"/>
      <c r="B347" s="126"/>
      <c r="C347" s="119"/>
      <c r="D347" s="119"/>
      <c r="E347" s="119"/>
      <c r="F347" s="119"/>
      <c r="G347" s="119"/>
      <c r="H347" s="120"/>
      <c r="I347" s="101"/>
      <c r="J347" s="121"/>
      <c r="K347" s="101"/>
      <c r="L347" s="101"/>
      <c r="M347" s="121"/>
      <c r="N347" s="120"/>
      <c r="O347" s="121"/>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c r="AO347" s="122"/>
      <c r="AP347" s="122"/>
      <c r="AQ347" s="122"/>
      <c r="AR347" s="123"/>
      <c r="AS347" s="123"/>
      <c r="AT347" s="123"/>
      <c r="AU347" s="139" t="str">
        <f>VLOOKUP(Table35[[#This Row],[Risk Rating Score]],'Lookup Values'!$BS$1:$BT$34,2)</f>
        <v>Very Low</v>
      </c>
      <c r="AV347" s="101"/>
      <c r="AW347" s="139" t="str">
        <f>IFERROR(VLOOKUP(Table35[[#This Row],[RONI Match]],'Lookup Values'!$BU$2:$BV$26,2,FALSE),"")</f>
        <v/>
      </c>
      <c r="AX347" s="124"/>
      <c r="AY347" s="101"/>
      <c r="AZ347" s="123"/>
      <c r="BA347" s="119"/>
      <c r="BB347" s="119"/>
      <c r="BC347" s="119"/>
      <c r="BD347" s="119"/>
      <c r="BE347" s="119"/>
      <c r="BF347" s="119"/>
      <c r="BG347" s="119"/>
      <c r="BH347" s="119"/>
      <c r="BI347" s="122"/>
      <c r="BJ347" s="121"/>
      <c r="BK347" s="121"/>
      <c r="BL347" s="122"/>
      <c r="BM347" s="123"/>
      <c r="BN347" s="106"/>
      <c r="BO347" s="106"/>
      <c r="BP347" s="106"/>
      <c r="BQ347" s="106"/>
      <c r="BR347" s="106"/>
      <c r="BS347" s="106"/>
      <c r="BT347" s="106"/>
      <c r="BU347" s="106"/>
      <c r="BV347" s="106"/>
      <c r="BW347" s="106"/>
      <c r="BX347" s="106"/>
      <c r="BY347" s="106"/>
      <c r="BZ347" s="106"/>
      <c r="CA347" s="106"/>
      <c r="CB347" s="106"/>
      <c r="CC347" s="130" t="str">
        <f>IFERROR(VLOOKUP(Table22[[#This Row],[Gender]],'Lookup Values'!$A$1:$B$5,2,FALSE),"0")</f>
        <v>0</v>
      </c>
      <c r="CD347" s="112"/>
      <c r="CE347" s="127" t="str">
        <f>IFERROR(VLOOKUP(Table22[[#This Row],[Year Group]],'Lookup Values'!$C$1:$D$9,2,FALSE),"0")</f>
        <v>0</v>
      </c>
      <c r="CF347" s="127" t="str">
        <f>IFERROR(VLOOKUP(Table22[[#This Row],[School]],'Lookup Values'!$E$1:$E$22,2,FALSE),"0")</f>
        <v>0</v>
      </c>
      <c r="CG347" s="127" t="str">
        <f>IFERROR(VLOOKUP(Table22[[#This Row],[Attending PRU / AP]],'Lookup Values'!$G$1:$H$3,2,FALSE),"0")</f>
        <v>0</v>
      </c>
      <c r="CH347" s="127" t="str">
        <f>IFERROR(VLOOKUP(Table22[[#This Row],[EHE]],'Lookup Values'!$I$1:$J$3,2,FALSE),"0")</f>
        <v>0</v>
      </c>
      <c r="CI347" s="127" t="str">
        <f>IFERROR(VLOOKUP(Table22[[#This Row],[CME]],'Lookup Values'!$K$1:$L$3,2,FALSE),"0")</f>
        <v>0</v>
      </c>
      <c r="CJ347" s="129" t="str">
        <f>IFERROR(VLOOKUP(Table22[[#This Row],[Ethnicity]],'Ethnicity codes'!$H$1:$J$101,3,FALSE),"")</f>
        <v/>
      </c>
      <c r="CK347" s="127" t="str">
        <f>IFERROR(VLOOKUP(Table35[[#This Row],[Ethnicity2]],'Lookup Values'!$M$1:$N$23,2,FALSE),"0")</f>
        <v>0</v>
      </c>
      <c r="CL347" s="127" t="str">
        <f>IFERROR(VLOOKUP(Table35[[#This Row],[Ethnicity2]],'Lookup Values'!$O$1:$P$3,2,FALSE),"0")</f>
        <v>0</v>
      </c>
      <c r="CM347" s="127" t="str">
        <f>IFERROR(VLOOKUP(Table22[[#This Row],[EAL]],'Lookup Values'!$Q$1:$R$3,2,FALSE),"0")</f>
        <v>0</v>
      </c>
      <c r="CN347" s="127" t="str">
        <f>IFERROR(VLOOKUP(Table22[[#This Row],[SEND]],'Lookup Values'!$S$1:$T$6,2,FALSE),"0")</f>
        <v>0</v>
      </c>
      <c r="CO347" s="127" t="str">
        <f>IFERROR(VLOOKUP(Table22[[#This Row],[Pupil Premium]],'Lookup Values'!$U$1:$V$3,2,FALSE),"0")</f>
        <v>0</v>
      </c>
      <c r="CP347" s="127" t="str">
        <f>IFERROR(VLOOKUP(Table22[[#This Row],[LAC / Care Leaver]],'Lookup Values'!$W$1:$X$3,2,FALSE),"0")</f>
        <v>0</v>
      </c>
      <c r="CQ347" s="127" t="str">
        <f>IFERROR(VLOOKUP(Table22[[#This Row],[CP / CIN]],'Lookup Values'!$Y$1:$Z$3,2,FALSE),"0")</f>
        <v>0</v>
      </c>
      <c r="CR347" s="127" t="str">
        <f>IFERROR(VLOOKUP(Table22[[#This Row],[Early Help Referral]],'Lookup Values'!$Y$1:$Z$3,2,FALSE),"0")</f>
        <v>0</v>
      </c>
      <c r="CS347" s="127" t="str">
        <f>IFERROR(VLOOKUP(Table22[[#This Row],[Social Worker]],'Lookup Values'!$Y$1:$Z$3,2,FALSE),"0")</f>
        <v>0</v>
      </c>
      <c r="CT347" s="127" t="str">
        <f>IFERROR(VLOOKUP(Table22[[#This Row],[Exclusion]],'Lookup Values'!$AE$1:$AF$5,2,FALSE),"0")</f>
        <v>0</v>
      </c>
      <c r="CU347" s="127" t="str">
        <f>IFERROR(VLOOKUP(Table22[[#This Row],[Attendance / Absence (&lt;90% PA / &lt;50% SA)]],'Lookup Values'!$AG$1:$AH$4,2,FALSE),"0")</f>
        <v>0</v>
      </c>
      <c r="CV347" s="127" t="str">
        <f>IFERROR(VLOOKUP(Table22[[#This Row],[Multiple School Moves (3+)]],'Lookup Values'!$AI$1:$AJ$3,2,FALSE),"0")</f>
        <v>0</v>
      </c>
      <c r="CW347" s="127" t="str">
        <f>IFERROR(VLOOKUP(Table22[[#This Row],[Pregnancy]],'Lookup Values'!$AK$1:$AL$3,2,FALSE),"0")</f>
        <v>0</v>
      </c>
      <c r="CX347" s="127" t="str">
        <f>IFERROR(VLOOKUP(Table22[[#This Row],[Young Parent]],'Lookup Values'!$AM$1:$AN$3,2,FALSE),"0")</f>
        <v>0</v>
      </c>
      <c r="CY347" s="127" t="str">
        <f>IFERROR(VLOOKUP(Table22[[#This Row],[Young Carer]],'Lookup Values'!$AO$1:$AP$3,2,FALSE),"0")</f>
        <v>0</v>
      </c>
      <c r="CZ347" s="127" t="str">
        <f>IFERROR(VLOOKUP(Table22[[#This Row],[CAMHS Involvement]],'Lookup Values'!$AQ$1:$AR$3,2,FALSE),"0")</f>
        <v>0</v>
      </c>
      <c r="DA347" s="127" t="str">
        <f>IFERROR(VLOOKUP(Table22[[#This Row],[Health Condition]],'Lookup Values'!$AS$1:$AT$3,2,FALSE),"0")</f>
        <v>0</v>
      </c>
      <c r="DB347" s="127" t="str">
        <f>IFERROR(VLOOKUP(Table22[[#This Row],[Substance Misuse ]],'Lookup Values'!$AU$1:$AV$3,2,FALSE),"0")</f>
        <v>0</v>
      </c>
      <c r="DC347" s="127" t="str">
        <f>IFERROR(VLOOKUP(Table22[[#This Row],[YOT supervision]],'Lookup Values'!$AW$1:$AX$3,2,FALSE),"0")</f>
        <v>0</v>
      </c>
      <c r="DD347" s="127" t="str">
        <f>IFERROR(VLOOKUP(Table22[[#This Row],[Previous YOT supervision]],'Lookup Values'!$AY$1:$AZ$3,2,FALSE),"0")</f>
        <v>0</v>
      </c>
      <c r="DE347" s="127" t="str">
        <f>IFERROR(VLOOKUP(Table22[[#This Row],[Custody]],'Lookup Values'!$BA$1:$BB$3,2,FALSE),"0")</f>
        <v>0</v>
      </c>
      <c r="DF347" s="127" t="str">
        <f>IFERROR(VLOOKUP(Table22[[#This Row],[KS2 Eng &amp; Maths Ability Profile HAP/MAP/LAP]],'Lookup Values'!$BC$1:$BD$4,2,FALSE),"0")</f>
        <v>0</v>
      </c>
      <c r="DG347" s="127" t="str">
        <f>IFERROR(VLOOKUP(Table22[[#This Row],[Intended Post 16 Destination]],'Lookup Values'!$BG$1:$BH$12,2,FALSE),"0")</f>
        <v>0</v>
      </c>
      <c r="DH347" s="127" t="str">
        <f>IFERROR(VLOOKUP(Table22[[#This Row],[Application submitted (Y/N or number of applications)]],'Lookup Values'!$BI$1:$BJ$3,2,FALSE),"0")</f>
        <v>0</v>
      </c>
      <c r="DI347" s="127" t="str">
        <f>IFERROR(VLOOKUP(Table22[[#This Row],[Provider Name]],'Lookup Values'!$BK$1:$BL$3,2,FALSE),"0")</f>
        <v>0</v>
      </c>
      <c r="DJ347" s="112"/>
      <c r="DK347" s="127" t="str">
        <f>IFERROR(VLOOKUP(Table22[[#This Row],[Offer received (Y/N)]],'Lookup Values'!$BM$1:$BN$3,2,FALSE),"0")</f>
        <v>0</v>
      </c>
      <c r="DL347" s="127" t="str">
        <f>IFERROR(VLOOKUP(Table22[[#This Row],[Poor Behaviour / Attitude / Motivation]],'Lookup Values'!$BO$1:$BP$4,2,FALSE),"0")</f>
        <v>0</v>
      </c>
      <c r="DM347" s="127" t="str">
        <f>IFERROR(VLOOKUP(Table22[[#This Row],[Other known risk factors (1)]],'Lookup Values'!$BQ$1:$BR$10,2,FALSE),"0")</f>
        <v>0</v>
      </c>
      <c r="DN347" s="128" t="str">
        <f>IFERROR(VLOOKUP(Table22[[#This Row],[Other known risk factors (2)]],'Lookup Values'!$BQ$1:$BR$10,2,FALSE),"0")</f>
        <v>0</v>
      </c>
      <c r="DO347" s="127">
        <f>SUM(Table35[[#This Row],[Gender Score]:[Other known risk factors (2) Score]])</f>
        <v>0</v>
      </c>
      <c r="DP347" s="131" t="str">
        <f>CONCATENATE(Table22[[#This Row],[Generated RONI]],Table22[[#This Row],[School RONI]])</f>
        <v>Very Low</v>
      </c>
      <c r="DQ347" s="106"/>
      <c r="DR347" s="106"/>
      <c r="DS347" s="106"/>
      <c r="DT347" s="106"/>
      <c r="DU347" s="106"/>
      <c r="DV347" s="106"/>
      <c r="DW347" s="106"/>
      <c r="DX347" s="106"/>
      <c r="DY347" s="106"/>
      <c r="DZ347" s="106"/>
      <c r="EA347" s="106"/>
      <c r="EB347" s="106"/>
      <c r="EC347" s="106"/>
      <c r="ED347" s="106"/>
      <c r="EE347" s="106"/>
      <c r="EF347" s="106"/>
      <c r="EG347" s="106"/>
    </row>
    <row r="348" spans="1:137" ht="13" x14ac:dyDescent="0.3">
      <c r="A348" s="118"/>
      <c r="B348" s="126"/>
      <c r="C348" s="119"/>
      <c r="D348" s="119"/>
      <c r="E348" s="119"/>
      <c r="F348" s="119"/>
      <c r="G348" s="119"/>
      <c r="H348" s="120"/>
      <c r="I348" s="101"/>
      <c r="J348" s="121"/>
      <c r="K348" s="101"/>
      <c r="L348" s="101"/>
      <c r="M348" s="121"/>
      <c r="N348" s="120"/>
      <c r="O348" s="121"/>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K348" s="122"/>
      <c r="AL348" s="122"/>
      <c r="AM348" s="122"/>
      <c r="AN348" s="122"/>
      <c r="AO348" s="122"/>
      <c r="AP348" s="122"/>
      <c r="AQ348" s="122"/>
      <c r="AR348" s="123"/>
      <c r="AS348" s="123"/>
      <c r="AT348" s="123"/>
      <c r="AU348" s="139" t="str">
        <f>VLOOKUP(Table35[[#This Row],[Risk Rating Score]],'Lookup Values'!$BS$1:$BT$34,2)</f>
        <v>Very Low</v>
      </c>
      <c r="AV348" s="101"/>
      <c r="AW348" s="139" t="str">
        <f>IFERROR(VLOOKUP(Table35[[#This Row],[RONI Match]],'Lookup Values'!$BU$2:$BV$26,2,FALSE),"")</f>
        <v/>
      </c>
      <c r="AX348" s="124"/>
      <c r="AY348" s="101"/>
      <c r="AZ348" s="123"/>
      <c r="BA348" s="119"/>
      <c r="BB348" s="119"/>
      <c r="BC348" s="119"/>
      <c r="BD348" s="119"/>
      <c r="BE348" s="119"/>
      <c r="BF348" s="119"/>
      <c r="BG348" s="119"/>
      <c r="BH348" s="119"/>
      <c r="BI348" s="122"/>
      <c r="BJ348" s="121"/>
      <c r="BK348" s="121"/>
      <c r="BL348" s="122"/>
      <c r="BM348" s="123"/>
      <c r="BN348" s="106"/>
      <c r="BO348" s="106"/>
      <c r="BP348" s="106"/>
      <c r="BQ348" s="106"/>
      <c r="BR348" s="106"/>
      <c r="BS348" s="106"/>
      <c r="BT348" s="106"/>
      <c r="BU348" s="106"/>
      <c r="BV348" s="106"/>
      <c r="BW348" s="106"/>
      <c r="BX348" s="106"/>
      <c r="BY348" s="106"/>
      <c r="BZ348" s="106"/>
      <c r="CA348" s="106"/>
      <c r="CB348" s="106"/>
      <c r="CC348" s="130" t="str">
        <f>IFERROR(VLOOKUP(Table22[[#This Row],[Gender]],'Lookup Values'!$A$1:$B$5,2,FALSE),"0")</f>
        <v>0</v>
      </c>
      <c r="CD348" s="112"/>
      <c r="CE348" s="127" t="str">
        <f>IFERROR(VLOOKUP(Table22[[#This Row],[Year Group]],'Lookup Values'!$C$1:$D$9,2,FALSE),"0")</f>
        <v>0</v>
      </c>
      <c r="CF348" s="127" t="str">
        <f>IFERROR(VLOOKUP(Table22[[#This Row],[School]],'Lookup Values'!$E$1:$E$22,2,FALSE),"0")</f>
        <v>0</v>
      </c>
      <c r="CG348" s="127" t="str">
        <f>IFERROR(VLOOKUP(Table22[[#This Row],[Attending PRU / AP]],'Lookup Values'!$G$1:$H$3,2,FALSE),"0")</f>
        <v>0</v>
      </c>
      <c r="CH348" s="127" t="str">
        <f>IFERROR(VLOOKUP(Table22[[#This Row],[EHE]],'Lookup Values'!$I$1:$J$3,2,FALSE),"0")</f>
        <v>0</v>
      </c>
      <c r="CI348" s="127" t="str">
        <f>IFERROR(VLOOKUP(Table22[[#This Row],[CME]],'Lookup Values'!$K$1:$L$3,2,FALSE),"0")</f>
        <v>0</v>
      </c>
      <c r="CJ348" s="129" t="str">
        <f>IFERROR(VLOOKUP(Table22[[#This Row],[Ethnicity]],'Ethnicity codes'!$H$1:$J$101,3,FALSE),"")</f>
        <v/>
      </c>
      <c r="CK348" s="127" t="str">
        <f>IFERROR(VLOOKUP(Table35[[#This Row],[Ethnicity2]],'Lookup Values'!$M$1:$N$23,2,FALSE),"0")</f>
        <v>0</v>
      </c>
      <c r="CL348" s="127" t="str">
        <f>IFERROR(VLOOKUP(Table35[[#This Row],[Ethnicity2]],'Lookup Values'!$O$1:$P$3,2,FALSE),"0")</f>
        <v>0</v>
      </c>
      <c r="CM348" s="127" t="str">
        <f>IFERROR(VLOOKUP(Table22[[#This Row],[EAL]],'Lookup Values'!$Q$1:$R$3,2,FALSE),"0")</f>
        <v>0</v>
      </c>
      <c r="CN348" s="127" t="str">
        <f>IFERROR(VLOOKUP(Table22[[#This Row],[SEND]],'Lookup Values'!$S$1:$T$6,2,FALSE),"0")</f>
        <v>0</v>
      </c>
      <c r="CO348" s="127" t="str">
        <f>IFERROR(VLOOKUP(Table22[[#This Row],[Pupil Premium]],'Lookup Values'!$U$1:$V$3,2,FALSE),"0")</f>
        <v>0</v>
      </c>
      <c r="CP348" s="127" t="str">
        <f>IFERROR(VLOOKUP(Table22[[#This Row],[LAC / Care Leaver]],'Lookup Values'!$W$1:$X$3,2,FALSE),"0")</f>
        <v>0</v>
      </c>
      <c r="CQ348" s="127" t="str">
        <f>IFERROR(VLOOKUP(Table22[[#This Row],[CP / CIN]],'Lookup Values'!$Y$1:$Z$3,2,FALSE),"0")</f>
        <v>0</v>
      </c>
      <c r="CR348" s="127" t="str">
        <f>IFERROR(VLOOKUP(Table22[[#This Row],[Early Help Referral]],'Lookup Values'!$Y$1:$Z$3,2,FALSE),"0")</f>
        <v>0</v>
      </c>
      <c r="CS348" s="127" t="str">
        <f>IFERROR(VLOOKUP(Table22[[#This Row],[Social Worker]],'Lookup Values'!$Y$1:$Z$3,2,FALSE),"0")</f>
        <v>0</v>
      </c>
      <c r="CT348" s="127" t="str">
        <f>IFERROR(VLOOKUP(Table22[[#This Row],[Exclusion]],'Lookup Values'!$AE$1:$AF$5,2,FALSE),"0")</f>
        <v>0</v>
      </c>
      <c r="CU348" s="127" t="str">
        <f>IFERROR(VLOOKUP(Table22[[#This Row],[Attendance / Absence (&lt;90% PA / &lt;50% SA)]],'Lookup Values'!$AG$1:$AH$4,2,FALSE),"0")</f>
        <v>0</v>
      </c>
      <c r="CV348" s="127" t="str">
        <f>IFERROR(VLOOKUP(Table22[[#This Row],[Multiple School Moves (3+)]],'Lookup Values'!$AI$1:$AJ$3,2,FALSE),"0")</f>
        <v>0</v>
      </c>
      <c r="CW348" s="127" t="str">
        <f>IFERROR(VLOOKUP(Table22[[#This Row],[Pregnancy]],'Lookup Values'!$AK$1:$AL$3,2,FALSE),"0")</f>
        <v>0</v>
      </c>
      <c r="CX348" s="127" t="str">
        <f>IFERROR(VLOOKUP(Table22[[#This Row],[Young Parent]],'Lookup Values'!$AM$1:$AN$3,2,FALSE),"0")</f>
        <v>0</v>
      </c>
      <c r="CY348" s="127" t="str">
        <f>IFERROR(VLOOKUP(Table22[[#This Row],[Young Carer]],'Lookup Values'!$AO$1:$AP$3,2,FALSE),"0")</f>
        <v>0</v>
      </c>
      <c r="CZ348" s="127" t="str">
        <f>IFERROR(VLOOKUP(Table22[[#This Row],[CAMHS Involvement]],'Lookup Values'!$AQ$1:$AR$3,2,FALSE),"0")</f>
        <v>0</v>
      </c>
      <c r="DA348" s="127" t="str">
        <f>IFERROR(VLOOKUP(Table22[[#This Row],[Health Condition]],'Lookup Values'!$AS$1:$AT$3,2,FALSE),"0")</f>
        <v>0</v>
      </c>
      <c r="DB348" s="127" t="str">
        <f>IFERROR(VLOOKUP(Table22[[#This Row],[Substance Misuse ]],'Lookup Values'!$AU$1:$AV$3,2,FALSE),"0")</f>
        <v>0</v>
      </c>
      <c r="DC348" s="127" t="str">
        <f>IFERROR(VLOOKUP(Table22[[#This Row],[YOT supervision]],'Lookup Values'!$AW$1:$AX$3,2,FALSE),"0")</f>
        <v>0</v>
      </c>
      <c r="DD348" s="127" t="str">
        <f>IFERROR(VLOOKUP(Table22[[#This Row],[Previous YOT supervision]],'Lookup Values'!$AY$1:$AZ$3,2,FALSE),"0")</f>
        <v>0</v>
      </c>
      <c r="DE348" s="127" t="str">
        <f>IFERROR(VLOOKUP(Table22[[#This Row],[Custody]],'Lookup Values'!$BA$1:$BB$3,2,FALSE),"0")</f>
        <v>0</v>
      </c>
      <c r="DF348" s="127" t="str">
        <f>IFERROR(VLOOKUP(Table22[[#This Row],[KS2 Eng &amp; Maths Ability Profile HAP/MAP/LAP]],'Lookup Values'!$BC$1:$BD$4,2,FALSE),"0")</f>
        <v>0</v>
      </c>
      <c r="DG348" s="127" t="str">
        <f>IFERROR(VLOOKUP(Table22[[#This Row],[Intended Post 16 Destination]],'Lookup Values'!$BG$1:$BH$12,2,FALSE),"0")</f>
        <v>0</v>
      </c>
      <c r="DH348" s="127" t="str">
        <f>IFERROR(VLOOKUP(Table22[[#This Row],[Application submitted (Y/N or number of applications)]],'Lookup Values'!$BI$1:$BJ$3,2,FALSE),"0")</f>
        <v>0</v>
      </c>
      <c r="DI348" s="127" t="str">
        <f>IFERROR(VLOOKUP(Table22[[#This Row],[Provider Name]],'Lookup Values'!$BK$1:$BL$3,2,FALSE),"0")</f>
        <v>0</v>
      </c>
      <c r="DJ348" s="112"/>
      <c r="DK348" s="127" t="str">
        <f>IFERROR(VLOOKUP(Table22[[#This Row],[Offer received (Y/N)]],'Lookup Values'!$BM$1:$BN$3,2,FALSE),"0")</f>
        <v>0</v>
      </c>
      <c r="DL348" s="127" t="str">
        <f>IFERROR(VLOOKUP(Table22[[#This Row],[Poor Behaviour / Attitude / Motivation]],'Lookup Values'!$BO$1:$BP$4,2,FALSE),"0")</f>
        <v>0</v>
      </c>
      <c r="DM348" s="127" t="str">
        <f>IFERROR(VLOOKUP(Table22[[#This Row],[Other known risk factors (1)]],'Lookup Values'!$BQ$1:$BR$10,2,FALSE),"0")</f>
        <v>0</v>
      </c>
      <c r="DN348" s="128" t="str">
        <f>IFERROR(VLOOKUP(Table22[[#This Row],[Other known risk factors (2)]],'Lookup Values'!$BQ$1:$BR$10,2,FALSE),"0")</f>
        <v>0</v>
      </c>
      <c r="DO348" s="127">
        <f>SUM(Table35[[#This Row],[Gender Score]:[Other known risk factors (2) Score]])</f>
        <v>0</v>
      </c>
      <c r="DP348" s="131" t="str">
        <f>CONCATENATE(Table22[[#This Row],[Generated RONI]],Table22[[#This Row],[School RONI]])</f>
        <v>Very Low</v>
      </c>
      <c r="DQ348" s="106"/>
      <c r="DR348" s="106"/>
      <c r="DS348" s="106"/>
      <c r="DT348" s="106"/>
      <c r="DU348" s="106"/>
      <c r="DV348" s="106"/>
      <c r="DW348" s="106"/>
      <c r="DX348" s="106"/>
      <c r="DY348" s="106"/>
      <c r="DZ348" s="106"/>
      <c r="EA348" s="106"/>
      <c r="EB348" s="106"/>
      <c r="EC348" s="106"/>
      <c r="ED348" s="106"/>
      <c r="EE348" s="106"/>
      <c r="EF348" s="106"/>
      <c r="EG348" s="106"/>
    </row>
    <row r="349" spans="1:137" ht="13" x14ac:dyDescent="0.3">
      <c r="A349" s="118"/>
      <c r="B349" s="126"/>
      <c r="C349" s="119"/>
      <c r="D349" s="119"/>
      <c r="E349" s="119"/>
      <c r="F349" s="119"/>
      <c r="G349" s="119"/>
      <c r="H349" s="120"/>
      <c r="I349" s="101"/>
      <c r="J349" s="121"/>
      <c r="K349" s="101"/>
      <c r="L349" s="101"/>
      <c r="M349" s="121"/>
      <c r="N349" s="120"/>
      <c r="O349" s="121"/>
      <c r="P349" s="122"/>
      <c r="Q349" s="122"/>
      <c r="R349" s="122"/>
      <c r="S349" s="122"/>
      <c r="T349" s="122"/>
      <c r="U349" s="122"/>
      <c r="V349" s="122"/>
      <c r="W349" s="122"/>
      <c r="X349" s="122"/>
      <c r="Y349" s="122"/>
      <c r="Z349" s="122"/>
      <c r="AA349" s="122"/>
      <c r="AB349" s="122"/>
      <c r="AC349" s="122"/>
      <c r="AD349" s="122"/>
      <c r="AE349" s="122"/>
      <c r="AF349" s="122"/>
      <c r="AG349" s="122"/>
      <c r="AH349" s="122"/>
      <c r="AI349" s="122"/>
      <c r="AJ349" s="122"/>
      <c r="AK349" s="122"/>
      <c r="AL349" s="122"/>
      <c r="AM349" s="122"/>
      <c r="AN349" s="122"/>
      <c r="AO349" s="122"/>
      <c r="AP349" s="122"/>
      <c r="AQ349" s="122"/>
      <c r="AR349" s="123"/>
      <c r="AS349" s="123"/>
      <c r="AT349" s="123"/>
      <c r="AU349" s="139" t="str">
        <f>VLOOKUP(Table35[[#This Row],[Risk Rating Score]],'Lookup Values'!$BS$1:$BT$34,2)</f>
        <v>Very Low</v>
      </c>
      <c r="AV349" s="101"/>
      <c r="AW349" s="139" t="str">
        <f>IFERROR(VLOOKUP(Table35[[#This Row],[RONI Match]],'Lookup Values'!$BU$2:$BV$26,2,FALSE),"")</f>
        <v/>
      </c>
      <c r="AX349" s="124"/>
      <c r="AY349" s="101"/>
      <c r="AZ349" s="123"/>
      <c r="BA349" s="119"/>
      <c r="BB349" s="119"/>
      <c r="BC349" s="119"/>
      <c r="BD349" s="119"/>
      <c r="BE349" s="119"/>
      <c r="BF349" s="119"/>
      <c r="BG349" s="119"/>
      <c r="BH349" s="119"/>
      <c r="BI349" s="122"/>
      <c r="BJ349" s="121"/>
      <c r="BK349" s="121"/>
      <c r="BL349" s="122"/>
      <c r="BM349" s="123"/>
      <c r="BN349" s="106"/>
      <c r="BO349" s="106"/>
      <c r="BP349" s="106"/>
      <c r="BQ349" s="106"/>
      <c r="BR349" s="106"/>
      <c r="BS349" s="106"/>
      <c r="BT349" s="106"/>
      <c r="BU349" s="106"/>
      <c r="BV349" s="106"/>
      <c r="BW349" s="106"/>
      <c r="BX349" s="106"/>
      <c r="BY349" s="106"/>
      <c r="BZ349" s="106"/>
      <c r="CA349" s="106"/>
      <c r="CB349" s="106"/>
      <c r="CC349" s="130" t="str">
        <f>IFERROR(VLOOKUP(Table22[[#This Row],[Gender]],'Lookup Values'!$A$1:$B$5,2,FALSE),"0")</f>
        <v>0</v>
      </c>
      <c r="CD349" s="112"/>
      <c r="CE349" s="127" t="str">
        <f>IFERROR(VLOOKUP(Table22[[#This Row],[Year Group]],'Lookup Values'!$C$1:$D$9,2,FALSE),"0")</f>
        <v>0</v>
      </c>
      <c r="CF349" s="127" t="str">
        <f>IFERROR(VLOOKUP(Table22[[#This Row],[School]],'Lookup Values'!$E$1:$E$22,2,FALSE),"0")</f>
        <v>0</v>
      </c>
      <c r="CG349" s="127" t="str">
        <f>IFERROR(VLOOKUP(Table22[[#This Row],[Attending PRU / AP]],'Lookup Values'!$G$1:$H$3,2,FALSE),"0")</f>
        <v>0</v>
      </c>
      <c r="CH349" s="127" t="str">
        <f>IFERROR(VLOOKUP(Table22[[#This Row],[EHE]],'Lookup Values'!$I$1:$J$3,2,FALSE),"0")</f>
        <v>0</v>
      </c>
      <c r="CI349" s="127" t="str">
        <f>IFERROR(VLOOKUP(Table22[[#This Row],[CME]],'Lookup Values'!$K$1:$L$3,2,FALSE),"0")</f>
        <v>0</v>
      </c>
      <c r="CJ349" s="129" t="str">
        <f>IFERROR(VLOOKUP(Table22[[#This Row],[Ethnicity]],'Ethnicity codes'!$H$1:$J$101,3,FALSE),"")</f>
        <v/>
      </c>
      <c r="CK349" s="127" t="str">
        <f>IFERROR(VLOOKUP(Table35[[#This Row],[Ethnicity2]],'Lookup Values'!$M$1:$N$23,2,FALSE),"0")</f>
        <v>0</v>
      </c>
      <c r="CL349" s="127" t="str">
        <f>IFERROR(VLOOKUP(Table35[[#This Row],[Ethnicity2]],'Lookup Values'!$O$1:$P$3,2,FALSE),"0")</f>
        <v>0</v>
      </c>
      <c r="CM349" s="127" t="str">
        <f>IFERROR(VLOOKUP(Table22[[#This Row],[EAL]],'Lookup Values'!$Q$1:$R$3,2,FALSE),"0")</f>
        <v>0</v>
      </c>
      <c r="CN349" s="127" t="str">
        <f>IFERROR(VLOOKUP(Table22[[#This Row],[SEND]],'Lookup Values'!$S$1:$T$6,2,FALSE),"0")</f>
        <v>0</v>
      </c>
      <c r="CO349" s="127" t="str">
        <f>IFERROR(VLOOKUP(Table22[[#This Row],[Pupil Premium]],'Lookup Values'!$U$1:$V$3,2,FALSE),"0")</f>
        <v>0</v>
      </c>
      <c r="CP349" s="127" t="str">
        <f>IFERROR(VLOOKUP(Table22[[#This Row],[LAC / Care Leaver]],'Lookup Values'!$W$1:$X$3,2,FALSE),"0")</f>
        <v>0</v>
      </c>
      <c r="CQ349" s="127" t="str">
        <f>IFERROR(VLOOKUP(Table22[[#This Row],[CP / CIN]],'Lookup Values'!$Y$1:$Z$3,2,FALSE),"0")</f>
        <v>0</v>
      </c>
      <c r="CR349" s="127" t="str">
        <f>IFERROR(VLOOKUP(Table22[[#This Row],[Early Help Referral]],'Lookup Values'!$Y$1:$Z$3,2,FALSE),"0")</f>
        <v>0</v>
      </c>
      <c r="CS349" s="127" t="str">
        <f>IFERROR(VLOOKUP(Table22[[#This Row],[Social Worker]],'Lookup Values'!$Y$1:$Z$3,2,FALSE),"0")</f>
        <v>0</v>
      </c>
      <c r="CT349" s="127" t="str">
        <f>IFERROR(VLOOKUP(Table22[[#This Row],[Exclusion]],'Lookup Values'!$AE$1:$AF$5,2,FALSE),"0")</f>
        <v>0</v>
      </c>
      <c r="CU349" s="127" t="str">
        <f>IFERROR(VLOOKUP(Table22[[#This Row],[Attendance / Absence (&lt;90% PA / &lt;50% SA)]],'Lookup Values'!$AG$1:$AH$4,2,FALSE),"0")</f>
        <v>0</v>
      </c>
      <c r="CV349" s="127" t="str">
        <f>IFERROR(VLOOKUP(Table22[[#This Row],[Multiple School Moves (3+)]],'Lookup Values'!$AI$1:$AJ$3,2,FALSE),"0")</f>
        <v>0</v>
      </c>
      <c r="CW349" s="127" t="str">
        <f>IFERROR(VLOOKUP(Table22[[#This Row],[Pregnancy]],'Lookup Values'!$AK$1:$AL$3,2,FALSE),"0")</f>
        <v>0</v>
      </c>
      <c r="CX349" s="127" t="str">
        <f>IFERROR(VLOOKUP(Table22[[#This Row],[Young Parent]],'Lookup Values'!$AM$1:$AN$3,2,FALSE),"0")</f>
        <v>0</v>
      </c>
      <c r="CY349" s="127" t="str">
        <f>IFERROR(VLOOKUP(Table22[[#This Row],[Young Carer]],'Lookup Values'!$AO$1:$AP$3,2,FALSE),"0")</f>
        <v>0</v>
      </c>
      <c r="CZ349" s="127" t="str">
        <f>IFERROR(VLOOKUP(Table22[[#This Row],[CAMHS Involvement]],'Lookup Values'!$AQ$1:$AR$3,2,FALSE),"0")</f>
        <v>0</v>
      </c>
      <c r="DA349" s="127" t="str">
        <f>IFERROR(VLOOKUP(Table22[[#This Row],[Health Condition]],'Lookup Values'!$AS$1:$AT$3,2,FALSE),"0")</f>
        <v>0</v>
      </c>
      <c r="DB349" s="127" t="str">
        <f>IFERROR(VLOOKUP(Table22[[#This Row],[Substance Misuse ]],'Lookup Values'!$AU$1:$AV$3,2,FALSE),"0")</f>
        <v>0</v>
      </c>
      <c r="DC349" s="127" t="str">
        <f>IFERROR(VLOOKUP(Table22[[#This Row],[YOT supervision]],'Lookup Values'!$AW$1:$AX$3,2,FALSE),"0")</f>
        <v>0</v>
      </c>
      <c r="DD349" s="127" t="str">
        <f>IFERROR(VLOOKUP(Table22[[#This Row],[Previous YOT supervision]],'Lookup Values'!$AY$1:$AZ$3,2,FALSE),"0")</f>
        <v>0</v>
      </c>
      <c r="DE349" s="127" t="str">
        <f>IFERROR(VLOOKUP(Table22[[#This Row],[Custody]],'Lookup Values'!$BA$1:$BB$3,2,FALSE),"0")</f>
        <v>0</v>
      </c>
      <c r="DF349" s="127" t="str">
        <f>IFERROR(VLOOKUP(Table22[[#This Row],[KS2 Eng &amp; Maths Ability Profile HAP/MAP/LAP]],'Lookup Values'!$BC$1:$BD$4,2,FALSE),"0")</f>
        <v>0</v>
      </c>
      <c r="DG349" s="127" t="str">
        <f>IFERROR(VLOOKUP(Table22[[#This Row],[Intended Post 16 Destination]],'Lookup Values'!$BG$1:$BH$12,2,FALSE),"0")</f>
        <v>0</v>
      </c>
      <c r="DH349" s="127" t="str">
        <f>IFERROR(VLOOKUP(Table22[[#This Row],[Application submitted (Y/N or number of applications)]],'Lookup Values'!$BI$1:$BJ$3,2,FALSE),"0")</f>
        <v>0</v>
      </c>
      <c r="DI349" s="127" t="str">
        <f>IFERROR(VLOOKUP(Table22[[#This Row],[Provider Name]],'Lookup Values'!$BK$1:$BL$3,2,FALSE),"0")</f>
        <v>0</v>
      </c>
      <c r="DJ349" s="112"/>
      <c r="DK349" s="127" t="str">
        <f>IFERROR(VLOOKUP(Table22[[#This Row],[Offer received (Y/N)]],'Lookup Values'!$BM$1:$BN$3,2,FALSE),"0")</f>
        <v>0</v>
      </c>
      <c r="DL349" s="127" t="str">
        <f>IFERROR(VLOOKUP(Table22[[#This Row],[Poor Behaviour / Attitude / Motivation]],'Lookup Values'!$BO$1:$BP$4,2,FALSE),"0")</f>
        <v>0</v>
      </c>
      <c r="DM349" s="127" t="str">
        <f>IFERROR(VLOOKUP(Table22[[#This Row],[Other known risk factors (1)]],'Lookup Values'!$BQ$1:$BR$10,2,FALSE),"0")</f>
        <v>0</v>
      </c>
      <c r="DN349" s="128" t="str">
        <f>IFERROR(VLOOKUP(Table22[[#This Row],[Other known risk factors (2)]],'Lookup Values'!$BQ$1:$BR$10,2,FALSE),"0")</f>
        <v>0</v>
      </c>
      <c r="DO349" s="127">
        <f>SUM(Table35[[#This Row],[Gender Score]:[Other known risk factors (2) Score]])</f>
        <v>0</v>
      </c>
      <c r="DP349" s="131" t="str">
        <f>CONCATENATE(Table22[[#This Row],[Generated RONI]],Table22[[#This Row],[School RONI]])</f>
        <v>Very Low</v>
      </c>
      <c r="DQ349" s="106"/>
      <c r="DR349" s="106"/>
      <c r="DS349" s="106"/>
      <c r="DT349" s="106"/>
      <c r="DU349" s="106"/>
      <c r="DV349" s="106"/>
      <c r="DW349" s="106"/>
      <c r="DX349" s="106"/>
      <c r="DY349" s="106"/>
      <c r="DZ349" s="106"/>
      <c r="EA349" s="106"/>
      <c r="EB349" s="106"/>
      <c r="EC349" s="106"/>
      <c r="ED349" s="106"/>
      <c r="EE349" s="106"/>
      <c r="EF349" s="106"/>
      <c r="EG349" s="106"/>
    </row>
    <row r="350" spans="1:137" ht="13" x14ac:dyDescent="0.3">
      <c r="A350" s="118"/>
      <c r="B350" s="126"/>
      <c r="C350" s="119"/>
      <c r="D350" s="119"/>
      <c r="E350" s="119"/>
      <c r="F350" s="119"/>
      <c r="G350" s="119"/>
      <c r="H350" s="120"/>
      <c r="I350" s="101"/>
      <c r="J350" s="121"/>
      <c r="K350" s="101"/>
      <c r="L350" s="101"/>
      <c r="M350" s="121"/>
      <c r="N350" s="120"/>
      <c r="O350" s="121"/>
      <c r="P350" s="122"/>
      <c r="Q350" s="122"/>
      <c r="R350" s="122"/>
      <c r="S350" s="122"/>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22"/>
      <c r="AO350" s="122"/>
      <c r="AP350" s="122"/>
      <c r="AQ350" s="122"/>
      <c r="AR350" s="123"/>
      <c r="AS350" s="123"/>
      <c r="AT350" s="123"/>
      <c r="AU350" s="139" t="str">
        <f>VLOOKUP(Table35[[#This Row],[Risk Rating Score]],'Lookup Values'!$BS$1:$BT$34,2)</f>
        <v>Very Low</v>
      </c>
      <c r="AV350" s="101"/>
      <c r="AW350" s="139" t="str">
        <f>IFERROR(VLOOKUP(Table35[[#This Row],[RONI Match]],'Lookup Values'!$BU$2:$BV$26,2,FALSE),"")</f>
        <v/>
      </c>
      <c r="AX350" s="124"/>
      <c r="AY350" s="101"/>
      <c r="AZ350" s="123"/>
      <c r="BA350" s="119"/>
      <c r="BB350" s="119"/>
      <c r="BC350" s="119"/>
      <c r="BD350" s="119"/>
      <c r="BE350" s="119"/>
      <c r="BF350" s="119"/>
      <c r="BG350" s="119"/>
      <c r="BH350" s="119"/>
      <c r="BI350" s="122"/>
      <c r="BJ350" s="121"/>
      <c r="BK350" s="121"/>
      <c r="BL350" s="122"/>
      <c r="BM350" s="123"/>
      <c r="BN350" s="106"/>
      <c r="BO350" s="106"/>
      <c r="BP350" s="106"/>
      <c r="BQ350" s="106"/>
      <c r="BR350" s="106"/>
      <c r="BS350" s="106"/>
      <c r="BT350" s="106"/>
      <c r="BU350" s="106"/>
      <c r="BV350" s="106"/>
      <c r="BW350" s="106"/>
      <c r="BX350" s="106"/>
      <c r="BY350" s="106"/>
      <c r="BZ350" s="106"/>
      <c r="CA350" s="106"/>
      <c r="CB350" s="106"/>
      <c r="CC350" s="130" t="str">
        <f>IFERROR(VLOOKUP(Table22[[#This Row],[Gender]],'Lookup Values'!$A$1:$B$5,2,FALSE),"0")</f>
        <v>0</v>
      </c>
      <c r="CD350" s="112"/>
      <c r="CE350" s="127" t="str">
        <f>IFERROR(VLOOKUP(Table22[[#This Row],[Year Group]],'Lookup Values'!$C$1:$D$9,2,FALSE),"0")</f>
        <v>0</v>
      </c>
      <c r="CF350" s="127" t="str">
        <f>IFERROR(VLOOKUP(Table22[[#This Row],[School]],'Lookup Values'!$E$1:$E$22,2,FALSE),"0")</f>
        <v>0</v>
      </c>
      <c r="CG350" s="127" t="str">
        <f>IFERROR(VLOOKUP(Table22[[#This Row],[Attending PRU / AP]],'Lookup Values'!$G$1:$H$3,2,FALSE),"0")</f>
        <v>0</v>
      </c>
      <c r="CH350" s="127" t="str">
        <f>IFERROR(VLOOKUP(Table22[[#This Row],[EHE]],'Lookup Values'!$I$1:$J$3,2,FALSE),"0")</f>
        <v>0</v>
      </c>
      <c r="CI350" s="127" t="str">
        <f>IFERROR(VLOOKUP(Table22[[#This Row],[CME]],'Lookup Values'!$K$1:$L$3,2,FALSE),"0")</f>
        <v>0</v>
      </c>
      <c r="CJ350" s="129" t="str">
        <f>IFERROR(VLOOKUP(Table22[[#This Row],[Ethnicity]],'Ethnicity codes'!$H$1:$J$101,3,FALSE),"")</f>
        <v/>
      </c>
      <c r="CK350" s="127" t="str">
        <f>IFERROR(VLOOKUP(Table35[[#This Row],[Ethnicity2]],'Lookup Values'!$M$1:$N$23,2,FALSE),"0")</f>
        <v>0</v>
      </c>
      <c r="CL350" s="127" t="str">
        <f>IFERROR(VLOOKUP(Table35[[#This Row],[Ethnicity2]],'Lookup Values'!$O$1:$P$3,2,FALSE),"0")</f>
        <v>0</v>
      </c>
      <c r="CM350" s="127" t="str">
        <f>IFERROR(VLOOKUP(Table22[[#This Row],[EAL]],'Lookup Values'!$Q$1:$R$3,2,FALSE),"0")</f>
        <v>0</v>
      </c>
      <c r="CN350" s="127" t="str">
        <f>IFERROR(VLOOKUP(Table22[[#This Row],[SEND]],'Lookup Values'!$S$1:$T$6,2,FALSE),"0")</f>
        <v>0</v>
      </c>
      <c r="CO350" s="127" t="str">
        <f>IFERROR(VLOOKUP(Table22[[#This Row],[Pupil Premium]],'Lookup Values'!$U$1:$V$3,2,FALSE),"0")</f>
        <v>0</v>
      </c>
      <c r="CP350" s="127" t="str">
        <f>IFERROR(VLOOKUP(Table22[[#This Row],[LAC / Care Leaver]],'Lookup Values'!$W$1:$X$3,2,FALSE),"0")</f>
        <v>0</v>
      </c>
      <c r="CQ350" s="127" t="str">
        <f>IFERROR(VLOOKUP(Table22[[#This Row],[CP / CIN]],'Lookup Values'!$Y$1:$Z$3,2,FALSE),"0")</f>
        <v>0</v>
      </c>
      <c r="CR350" s="127" t="str">
        <f>IFERROR(VLOOKUP(Table22[[#This Row],[Early Help Referral]],'Lookup Values'!$Y$1:$Z$3,2,FALSE),"0")</f>
        <v>0</v>
      </c>
      <c r="CS350" s="127" t="str">
        <f>IFERROR(VLOOKUP(Table22[[#This Row],[Social Worker]],'Lookup Values'!$Y$1:$Z$3,2,FALSE),"0")</f>
        <v>0</v>
      </c>
      <c r="CT350" s="127" t="str">
        <f>IFERROR(VLOOKUP(Table22[[#This Row],[Exclusion]],'Lookup Values'!$AE$1:$AF$5,2,FALSE),"0")</f>
        <v>0</v>
      </c>
      <c r="CU350" s="127" t="str">
        <f>IFERROR(VLOOKUP(Table22[[#This Row],[Attendance / Absence (&lt;90% PA / &lt;50% SA)]],'Lookup Values'!$AG$1:$AH$4,2,FALSE),"0")</f>
        <v>0</v>
      </c>
      <c r="CV350" s="127" t="str">
        <f>IFERROR(VLOOKUP(Table22[[#This Row],[Multiple School Moves (3+)]],'Lookup Values'!$AI$1:$AJ$3,2,FALSE),"0")</f>
        <v>0</v>
      </c>
      <c r="CW350" s="127" t="str">
        <f>IFERROR(VLOOKUP(Table22[[#This Row],[Pregnancy]],'Lookup Values'!$AK$1:$AL$3,2,FALSE),"0")</f>
        <v>0</v>
      </c>
      <c r="CX350" s="127" t="str">
        <f>IFERROR(VLOOKUP(Table22[[#This Row],[Young Parent]],'Lookup Values'!$AM$1:$AN$3,2,FALSE),"0")</f>
        <v>0</v>
      </c>
      <c r="CY350" s="127" t="str">
        <f>IFERROR(VLOOKUP(Table22[[#This Row],[Young Carer]],'Lookup Values'!$AO$1:$AP$3,2,FALSE),"0")</f>
        <v>0</v>
      </c>
      <c r="CZ350" s="127" t="str">
        <f>IFERROR(VLOOKUP(Table22[[#This Row],[CAMHS Involvement]],'Lookup Values'!$AQ$1:$AR$3,2,FALSE),"0")</f>
        <v>0</v>
      </c>
      <c r="DA350" s="127" t="str">
        <f>IFERROR(VLOOKUP(Table22[[#This Row],[Health Condition]],'Lookup Values'!$AS$1:$AT$3,2,FALSE),"0")</f>
        <v>0</v>
      </c>
      <c r="DB350" s="127" t="str">
        <f>IFERROR(VLOOKUP(Table22[[#This Row],[Substance Misuse ]],'Lookup Values'!$AU$1:$AV$3,2,FALSE),"0")</f>
        <v>0</v>
      </c>
      <c r="DC350" s="127" t="str">
        <f>IFERROR(VLOOKUP(Table22[[#This Row],[YOT supervision]],'Lookup Values'!$AW$1:$AX$3,2,FALSE),"0")</f>
        <v>0</v>
      </c>
      <c r="DD350" s="127" t="str">
        <f>IFERROR(VLOOKUP(Table22[[#This Row],[Previous YOT supervision]],'Lookup Values'!$AY$1:$AZ$3,2,FALSE),"0")</f>
        <v>0</v>
      </c>
      <c r="DE350" s="127" t="str">
        <f>IFERROR(VLOOKUP(Table22[[#This Row],[Custody]],'Lookup Values'!$BA$1:$BB$3,2,FALSE),"0")</f>
        <v>0</v>
      </c>
      <c r="DF350" s="127" t="str">
        <f>IFERROR(VLOOKUP(Table22[[#This Row],[KS2 Eng &amp; Maths Ability Profile HAP/MAP/LAP]],'Lookup Values'!$BC$1:$BD$4,2,FALSE),"0")</f>
        <v>0</v>
      </c>
      <c r="DG350" s="127" t="str">
        <f>IFERROR(VLOOKUP(Table22[[#This Row],[Intended Post 16 Destination]],'Lookup Values'!$BG$1:$BH$12,2,FALSE),"0")</f>
        <v>0</v>
      </c>
      <c r="DH350" s="127" t="str">
        <f>IFERROR(VLOOKUP(Table22[[#This Row],[Application submitted (Y/N or number of applications)]],'Lookup Values'!$BI$1:$BJ$3,2,FALSE),"0")</f>
        <v>0</v>
      </c>
      <c r="DI350" s="127" t="str">
        <f>IFERROR(VLOOKUP(Table22[[#This Row],[Provider Name]],'Lookup Values'!$BK$1:$BL$3,2,FALSE),"0")</f>
        <v>0</v>
      </c>
      <c r="DJ350" s="112"/>
      <c r="DK350" s="127" t="str">
        <f>IFERROR(VLOOKUP(Table22[[#This Row],[Offer received (Y/N)]],'Lookup Values'!$BM$1:$BN$3,2,FALSE),"0")</f>
        <v>0</v>
      </c>
      <c r="DL350" s="127" t="str">
        <f>IFERROR(VLOOKUP(Table22[[#This Row],[Poor Behaviour / Attitude / Motivation]],'Lookup Values'!$BO$1:$BP$4,2,FALSE),"0")</f>
        <v>0</v>
      </c>
      <c r="DM350" s="127" t="str">
        <f>IFERROR(VLOOKUP(Table22[[#This Row],[Other known risk factors (1)]],'Lookup Values'!$BQ$1:$BR$10,2,FALSE),"0")</f>
        <v>0</v>
      </c>
      <c r="DN350" s="128" t="str">
        <f>IFERROR(VLOOKUP(Table22[[#This Row],[Other known risk factors (2)]],'Lookup Values'!$BQ$1:$BR$10,2,FALSE),"0")</f>
        <v>0</v>
      </c>
      <c r="DO350" s="127">
        <f>SUM(Table35[[#This Row],[Gender Score]:[Other known risk factors (2) Score]])</f>
        <v>0</v>
      </c>
      <c r="DP350" s="131" t="str">
        <f>CONCATENATE(Table22[[#This Row],[Generated RONI]],Table22[[#This Row],[School RONI]])</f>
        <v>Very Low</v>
      </c>
      <c r="DQ350" s="106"/>
      <c r="DR350" s="106"/>
      <c r="DS350" s="106"/>
      <c r="DT350" s="106"/>
      <c r="DU350" s="106"/>
      <c r="DV350" s="106"/>
      <c r="DW350" s="106"/>
      <c r="DX350" s="106"/>
      <c r="DY350" s="106"/>
      <c r="DZ350" s="106"/>
      <c r="EA350" s="106"/>
      <c r="EB350" s="106"/>
      <c r="EC350" s="106"/>
      <c r="ED350" s="106"/>
      <c r="EE350" s="106"/>
      <c r="EF350" s="106"/>
      <c r="EG350" s="106"/>
    </row>
    <row r="351" spans="1:137" ht="13" x14ac:dyDescent="0.3">
      <c r="A351" s="104"/>
      <c r="B351" s="104"/>
      <c r="C351" s="104"/>
      <c r="D351" s="104"/>
      <c r="E351" s="104"/>
      <c r="F351" s="104"/>
      <c r="G351" s="104"/>
      <c r="H351" s="104"/>
      <c r="I351" s="104"/>
      <c r="J351" s="104"/>
      <c r="K351" s="104"/>
      <c r="L351" s="104"/>
      <c r="M351" s="104"/>
      <c r="P351" s="104"/>
      <c r="Q351" s="104"/>
      <c r="U351" s="104"/>
      <c r="AQ351" s="104"/>
      <c r="AR351" s="104"/>
      <c r="AS351" s="104"/>
      <c r="AT351" s="104"/>
      <c r="AU351" s="104"/>
      <c r="AV351" s="104"/>
      <c r="AW351" s="104"/>
      <c r="AX351" s="104"/>
      <c r="AY351" s="104"/>
      <c r="BH351" s="104"/>
      <c r="BJ351" s="104"/>
      <c r="BK351" s="104"/>
      <c r="BL351" s="104"/>
      <c r="BM351" s="104"/>
      <c r="BN351" s="104"/>
      <c r="BO351" s="104"/>
      <c r="BP351" s="104"/>
      <c r="BQ351" s="104"/>
      <c r="BR351" s="104"/>
      <c r="BS351" s="104"/>
      <c r="BT351" s="104"/>
      <c r="BV351" s="104"/>
      <c r="BW351" s="104"/>
      <c r="BX351" s="104"/>
      <c r="BY351" s="104"/>
      <c r="BZ351" s="104"/>
      <c r="CA351" s="104"/>
      <c r="CB351" s="104"/>
      <c r="CC351" s="104"/>
      <c r="CD351" s="104"/>
      <c r="CE351" s="104"/>
      <c r="CF351" s="104"/>
      <c r="CG351" s="104"/>
      <c r="CJ351" s="104"/>
      <c r="CL351" s="104"/>
      <c r="CM351" s="104"/>
      <c r="CN351" s="104"/>
      <c r="CO351" s="104"/>
      <c r="CP351" s="104"/>
      <c r="CQ351" s="104"/>
      <c r="CR351" s="104"/>
      <c r="CS351" s="104"/>
      <c r="CT351" s="104"/>
      <c r="CU351" s="104"/>
    </row>
    <row r="352" spans="1:137" ht="13" x14ac:dyDescent="0.3">
      <c r="A352" s="104"/>
      <c r="B352" s="104"/>
      <c r="C352" s="104"/>
      <c r="D352" s="104"/>
      <c r="E352" s="104"/>
      <c r="F352" s="104"/>
      <c r="G352" s="104"/>
      <c r="H352" s="104"/>
      <c r="I352" s="104"/>
      <c r="J352" s="104"/>
      <c r="K352" s="104"/>
      <c r="L352" s="104"/>
      <c r="M352" s="104"/>
      <c r="P352" s="104"/>
      <c r="Q352" s="104"/>
      <c r="U352" s="104"/>
      <c r="AQ352" s="104"/>
      <c r="AR352" s="104"/>
      <c r="AS352" s="104"/>
      <c r="AT352" s="104"/>
      <c r="AU352" s="104"/>
      <c r="AV352" s="104"/>
      <c r="AW352" s="104"/>
      <c r="AX352" s="104"/>
      <c r="AY352" s="104"/>
      <c r="BH352" s="104"/>
      <c r="BJ352" s="104"/>
      <c r="BK352" s="104"/>
      <c r="BL352" s="104"/>
      <c r="BM352" s="104"/>
      <c r="BN352" s="104"/>
      <c r="BO352" s="104"/>
      <c r="BP352" s="104"/>
      <c r="BQ352" s="104"/>
      <c r="BR352" s="104"/>
      <c r="BS352" s="104"/>
      <c r="BT352" s="104"/>
      <c r="BV352" s="104"/>
      <c r="BW352" s="104"/>
      <c r="BX352" s="104"/>
      <c r="BY352" s="104"/>
      <c r="BZ352" s="104"/>
      <c r="CA352" s="104"/>
      <c r="CB352" s="104"/>
      <c r="CC352" s="104"/>
      <c r="CD352" s="104"/>
      <c r="CE352" s="104"/>
      <c r="CF352" s="104"/>
      <c r="CG352" s="104"/>
      <c r="CJ352" s="104"/>
      <c r="CL352" s="104"/>
      <c r="CM352" s="104"/>
      <c r="CN352" s="104"/>
      <c r="CO352" s="104"/>
      <c r="CP352" s="104"/>
      <c r="CQ352" s="104"/>
      <c r="CR352" s="104"/>
      <c r="CS352" s="104"/>
      <c r="CT352" s="104"/>
      <c r="CU352" s="104"/>
    </row>
    <row r="353" spans="1:99" ht="13" x14ac:dyDescent="0.3">
      <c r="A353" s="104"/>
      <c r="B353" s="104"/>
      <c r="C353" s="104"/>
      <c r="D353" s="104"/>
      <c r="E353" s="104"/>
      <c r="F353" s="104"/>
      <c r="G353" s="104"/>
      <c r="H353" s="104"/>
      <c r="I353" s="104"/>
      <c r="J353" s="104"/>
      <c r="K353" s="104"/>
      <c r="L353" s="104"/>
      <c r="M353" s="104"/>
      <c r="P353" s="104"/>
      <c r="Q353" s="104"/>
      <c r="U353" s="104"/>
      <c r="AQ353" s="104"/>
      <c r="AR353" s="104"/>
      <c r="AS353" s="104"/>
      <c r="AT353" s="104"/>
      <c r="AU353" s="104"/>
      <c r="AV353" s="104"/>
      <c r="AW353" s="104"/>
      <c r="AX353" s="104"/>
      <c r="AY353" s="104"/>
      <c r="BH353" s="104"/>
      <c r="BJ353" s="104"/>
      <c r="BK353" s="104"/>
      <c r="BL353" s="104"/>
      <c r="BM353" s="104"/>
      <c r="BN353" s="104"/>
      <c r="BO353" s="104"/>
      <c r="BP353" s="104"/>
      <c r="BQ353" s="104"/>
      <c r="BR353" s="104"/>
      <c r="BS353" s="104"/>
      <c r="BT353" s="104"/>
      <c r="BV353" s="104"/>
      <c r="BW353" s="104"/>
      <c r="BX353" s="104"/>
      <c r="BY353" s="104"/>
      <c r="BZ353" s="104"/>
      <c r="CA353" s="104"/>
      <c r="CB353" s="104"/>
      <c r="CC353" s="104"/>
      <c r="CD353" s="104"/>
      <c r="CE353" s="104"/>
      <c r="CF353" s="104"/>
      <c r="CG353" s="104"/>
      <c r="CJ353" s="104"/>
      <c r="CL353" s="104"/>
      <c r="CM353" s="104"/>
      <c r="CN353" s="104"/>
      <c r="CO353" s="104"/>
      <c r="CP353" s="104"/>
      <c r="CQ353" s="104"/>
      <c r="CR353" s="104"/>
      <c r="CS353" s="104"/>
      <c r="CT353" s="104"/>
      <c r="CU353" s="104"/>
    </row>
    <row r="354" spans="1:99" ht="13" x14ac:dyDescent="0.3">
      <c r="A354" s="104"/>
      <c r="B354" s="104"/>
      <c r="C354" s="104"/>
      <c r="D354" s="104"/>
      <c r="E354" s="104"/>
      <c r="F354" s="104"/>
      <c r="G354" s="104"/>
      <c r="H354" s="104"/>
      <c r="I354" s="104"/>
      <c r="J354" s="104"/>
      <c r="K354" s="104"/>
      <c r="L354" s="104"/>
      <c r="M354" s="104"/>
      <c r="P354" s="104"/>
      <c r="Q354" s="104"/>
      <c r="U354" s="104"/>
      <c r="AQ354" s="104"/>
      <c r="AR354" s="104"/>
      <c r="AS354" s="104"/>
      <c r="AT354" s="104"/>
      <c r="AU354" s="104"/>
      <c r="AV354" s="104"/>
      <c r="AW354" s="104"/>
      <c r="AX354" s="104"/>
      <c r="AY354" s="104"/>
      <c r="BH354" s="104"/>
      <c r="BJ354" s="104"/>
      <c r="BK354" s="104"/>
      <c r="BL354" s="104"/>
      <c r="BM354" s="104"/>
      <c r="BN354" s="104"/>
      <c r="BO354" s="104"/>
      <c r="BP354" s="104"/>
      <c r="BQ354" s="104"/>
      <c r="BR354" s="104"/>
      <c r="BS354" s="104"/>
      <c r="BT354" s="104"/>
      <c r="BV354" s="104"/>
      <c r="BW354" s="104"/>
      <c r="BX354" s="104"/>
      <c r="BY354" s="104"/>
      <c r="BZ354" s="104"/>
      <c r="CA354" s="104"/>
      <c r="CB354" s="104"/>
      <c r="CC354" s="104"/>
      <c r="CD354" s="104"/>
      <c r="CE354" s="104"/>
      <c r="CF354" s="104"/>
      <c r="CG354" s="104"/>
      <c r="CJ354" s="104"/>
      <c r="CL354" s="104"/>
      <c r="CM354" s="104"/>
      <c r="CN354" s="104"/>
      <c r="CO354" s="104"/>
      <c r="CP354" s="104"/>
      <c r="CQ354" s="104"/>
      <c r="CR354" s="104"/>
      <c r="CS354" s="104"/>
      <c r="CT354" s="104"/>
      <c r="CU354" s="104"/>
    </row>
    <row r="355" spans="1:99" ht="13" x14ac:dyDescent="0.3">
      <c r="A355" s="104"/>
      <c r="B355" s="104"/>
      <c r="C355" s="104"/>
      <c r="D355" s="104"/>
      <c r="E355" s="104"/>
      <c r="F355" s="104"/>
      <c r="G355" s="104"/>
      <c r="H355" s="104"/>
      <c r="I355" s="104"/>
      <c r="J355" s="104"/>
      <c r="K355" s="104"/>
      <c r="L355" s="104"/>
      <c r="M355" s="104"/>
      <c r="P355" s="104"/>
      <c r="Q355" s="104"/>
      <c r="U355" s="104"/>
      <c r="AQ355" s="104"/>
      <c r="AR355" s="104"/>
      <c r="AS355" s="104"/>
      <c r="AT355" s="104"/>
      <c r="AU355" s="104"/>
      <c r="AV355" s="104"/>
      <c r="AW355" s="104"/>
      <c r="AX355" s="104"/>
      <c r="AY355" s="104"/>
      <c r="BH355" s="104"/>
      <c r="BJ355" s="104"/>
      <c r="BK355" s="104"/>
      <c r="BL355" s="104"/>
      <c r="BM355" s="104"/>
      <c r="BN355" s="104"/>
      <c r="BO355" s="104"/>
      <c r="BP355" s="104"/>
      <c r="BQ355" s="104"/>
      <c r="BR355" s="104"/>
      <c r="BS355" s="104"/>
      <c r="BT355" s="104"/>
      <c r="BV355" s="104"/>
      <c r="BW355" s="104"/>
      <c r="BX355" s="104"/>
      <c r="BY355" s="104"/>
      <c r="BZ355" s="104"/>
      <c r="CA355" s="104"/>
      <c r="CB355" s="104"/>
      <c r="CC355" s="104"/>
      <c r="CD355" s="104"/>
      <c r="CE355" s="104"/>
      <c r="CF355" s="104"/>
      <c r="CG355" s="104"/>
      <c r="CJ355" s="104"/>
      <c r="CL355" s="104"/>
      <c r="CM355" s="104"/>
      <c r="CN355" s="104"/>
      <c r="CO355" s="104"/>
      <c r="CP355" s="104"/>
      <c r="CQ355" s="104"/>
      <c r="CR355" s="104"/>
      <c r="CS355" s="104"/>
      <c r="CT355" s="104"/>
      <c r="CU355" s="104"/>
    </row>
    <row r="356" spans="1:99" ht="13" x14ac:dyDescent="0.3">
      <c r="A356" s="104"/>
      <c r="B356" s="104"/>
      <c r="C356" s="104"/>
      <c r="D356" s="104"/>
      <c r="E356" s="104"/>
      <c r="F356" s="104"/>
      <c r="G356" s="104"/>
      <c r="H356" s="104"/>
      <c r="I356" s="104"/>
      <c r="J356" s="104"/>
      <c r="K356" s="104"/>
      <c r="L356" s="104"/>
      <c r="M356" s="104"/>
      <c r="P356" s="104"/>
      <c r="Q356" s="104"/>
      <c r="U356" s="104"/>
      <c r="AQ356" s="104"/>
      <c r="AR356" s="104"/>
      <c r="AS356" s="104"/>
      <c r="AT356" s="104"/>
      <c r="AU356" s="104"/>
      <c r="AV356" s="104"/>
      <c r="AW356" s="104"/>
      <c r="AX356" s="104"/>
      <c r="AY356" s="104"/>
      <c r="BH356" s="104"/>
      <c r="BJ356" s="104"/>
      <c r="BK356" s="104"/>
      <c r="BL356" s="104"/>
      <c r="BM356" s="104"/>
      <c r="BN356" s="104"/>
      <c r="BO356" s="104"/>
      <c r="BP356" s="104"/>
      <c r="BQ356" s="104"/>
      <c r="BR356" s="104"/>
      <c r="BS356" s="104"/>
      <c r="BT356" s="104"/>
      <c r="BV356" s="104"/>
      <c r="BW356" s="104"/>
      <c r="BX356" s="104"/>
      <c r="BY356" s="104"/>
      <c r="BZ356" s="104"/>
      <c r="CA356" s="104"/>
      <c r="CB356" s="104"/>
      <c r="CC356" s="104"/>
      <c r="CD356" s="104"/>
      <c r="CE356" s="104"/>
      <c r="CF356" s="104"/>
      <c r="CG356" s="104"/>
      <c r="CJ356" s="104"/>
      <c r="CL356" s="104"/>
      <c r="CM356" s="104"/>
      <c r="CN356" s="104"/>
      <c r="CO356" s="104"/>
      <c r="CP356" s="104"/>
      <c r="CQ356" s="104"/>
      <c r="CR356" s="104"/>
      <c r="CS356" s="104"/>
      <c r="CT356" s="104"/>
      <c r="CU356" s="104"/>
    </row>
    <row r="357" spans="1:99" ht="13" x14ac:dyDescent="0.3">
      <c r="A357" s="104"/>
      <c r="B357" s="104"/>
      <c r="C357" s="104"/>
      <c r="D357" s="104"/>
      <c r="E357" s="104"/>
      <c r="F357" s="104"/>
      <c r="G357" s="104"/>
      <c r="H357" s="104"/>
      <c r="I357" s="104"/>
      <c r="J357" s="104"/>
      <c r="K357" s="104"/>
      <c r="L357" s="104"/>
      <c r="M357" s="104"/>
      <c r="P357" s="104"/>
      <c r="Q357" s="104"/>
      <c r="U357" s="104"/>
      <c r="AQ357" s="104"/>
      <c r="AR357" s="104"/>
      <c r="AS357" s="104"/>
      <c r="AT357" s="104"/>
      <c r="AU357" s="104"/>
      <c r="AV357" s="104"/>
      <c r="AW357" s="104"/>
      <c r="AX357" s="104"/>
      <c r="AY357" s="104"/>
      <c r="BH357" s="104"/>
      <c r="BJ357" s="104"/>
      <c r="BK357" s="104"/>
      <c r="BL357" s="104"/>
      <c r="BM357" s="104"/>
      <c r="BN357" s="104"/>
      <c r="BO357" s="104"/>
      <c r="BP357" s="104"/>
      <c r="BQ357" s="104"/>
      <c r="BR357" s="104"/>
      <c r="BS357" s="104"/>
      <c r="BT357" s="104"/>
      <c r="BV357" s="104"/>
      <c r="BW357" s="104"/>
      <c r="BX357" s="104"/>
      <c r="BY357" s="104"/>
      <c r="BZ357" s="104"/>
      <c r="CA357" s="104"/>
      <c r="CB357" s="104"/>
      <c r="CC357" s="104"/>
      <c r="CD357" s="104"/>
      <c r="CE357" s="104"/>
      <c r="CF357" s="104"/>
      <c r="CG357" s="104"/>
      <c r="CJ357" s="104"/>
      <c r="CL357" s="104"/>
      <c r="CM357" s="104"/>
      <c r="CN357" s="104"/>
      <c r="CO357" s="104"/>
      <c r="CP357" s="104"/>
      <c r="CQ357" s="104"/>
      <c r="CR357" s="104"/>
      <c r="CS357" s="104"/>
      <c r="CT357" s="104"/>
      <c r="CU357" s="104"/>
    </row>
    <row r="358" spans="1:99" ht="13" x14ac:dyDescent="0.3">
      <c r="A358" s="104"/>
      <c r="B358" s="104"/>
      <c r="C358" s="104"/>
      <c r="D358" s="104"/>
      <c r="E358" s="104"/>
      <c r="F358" s="104"/>
      <c r="G358" s="104"/>
      <c r="H358" s="104"/>
      <c r="I358" s="104"/>
      <c r="J358" s="104"/>
      <c r="K358" s="104"/>
      <c r="L358" s="104"/>
      <c r="M358" s="104"/>
      <c r="P358" s="104"/>
      <c r="Q358" s="104"/>
      <c r="U358" s="104"/>
      <c r="AQ358" s="104"/>
      <c r="AR358" s="104"/>
      <c r="AS358" s="104"/>
      <c r="AT358" s="104"/>
      <c r="AU358" s="104"/>
      <c r="AV358" s="104"/>
      <c r="AW358" s="104"/>
      <c r="AX358" s="104"/>
      <c r="AY358" s="104"/>
      <c r="BH358" s="104"/>
      <c r="BJ358" s="104"/>
      <c r="BK358" s="104"/>
      <c r="BL358" s="104"/>
      <c r="BM358" s="104"/>
      <c r="BN358" s="104"/>
      <c r="BO358" s="104"/>
      <c r="BP358" s="104"/>
      <c r="BQ358" s="104"/>
      <c r="BR358" s="104"/>
      <c r="BS358" s="104"/>
      <c r="BT358" s="104"/>
      <c r="BV358" s="104"/>
      <c r="BW358" s="104"/>
      <c r="BX358" s="104"/>
      <c r="BY358" s="104"/>
      <c r="BZ358" s="104"/>
      <c r="CA358" s="104"/>
      <c r="CB358" s="104"/>
      <c r="CC358" s="104"/>
      <c r="CD358" s="104"/>
      <c r="CE358" s="104"/>
      <c r="CF358" s="104"/>
      <c r="CG358" s="104"/>
      <c r="CJ358" s="104"/>
      <c r="CL358" s="104"/>
      <c r="CM358" s="104"/>
      <c r="CN358" s="104"/>
      <c r="CO358" s="104"/>
      <c r="CP358" s="104"/>
      <c r="CQ358" s="104"/>
      <c r="CR358" s="104"/>
      <c r="CS358" s="104"/>
      <c r="CT358" s="104"/>
      <c r="CU358" s="104"/>
    </row>
    <row r="359" spans="1:99" ht="13" x14ac:dyDescent="0.3">
      <c r="A359" s="104"/>
      <c r="B359" s="104"/>
      <c r="C359" s="104"/>
      <c r="D359" s="104"/>
      <c r="E359" s="104"/>
      <c r="F359" s="104"/>
      <c r="G359" s="104"/>
      <c r="H359" s="104"/>
      <c r="I359" s="104"/>
      <c r="J359" s="104"/>
      <c r="K359" s="104"/>
      <c r="L359" s="104"/>
      <c r="M359" s="104"/>
      <c r="P359" s="104"/>
      <c r="Q359" s="104"/>
      <c r="U359" s="104"/>
      <c r="AQ359" s="104"/>
      <c r="AR359" s="104"/>
      <c r="AS359" s="104"/>
      <c r="AT359" s="104"/>
      <c r="AU359" s="104"/>
      <c r="AV359" s="104"/>
      <c r="AW359" s="104"/>
      <c r="AX359" s="104"/>
      <c r="AY359" s="104"/>
      <c r="BH359" s="104"/>
      <c r="BJ359" s="104"/>
      <c r="BK359" s="104"/>
      <c r="BL359" s="104"/>
      <c r="BM359" s="104"/>
      <c r="BN359" s="104"/>
      <c r="BO359" s="104"/>
      <c r="BP359" s="104"/>
      <c r="BQ359" s="104"/>
      <c r="BR359" s="104"/>
      <c r="BS359" s="104"/>
      <c r="BT359" s="104"/>
      <c r="BV359" s="104"/>
      <c r="BW359" s="104"/>
      <c r="BX359" s="104"/>
      <c r="BY359" s="104"/>
      <c r="BZ359" s="104"/>
      <c r="CA359" s="104"/>
      <c r="CB359" s="104"/>
      <c r="CC359" s="104"/>
      <c r="CD359" s="104"/>
      <c r="CE359" s="104"/>
      <c r="CF359" s="104"/>
      <c r="CG359" s="104"/>
      <c r="CJ359" s="104"/>
      <c r="CL359" s="104"/>
      <c r="CM359" s="104"/>
      <c r="CN359" s="104"/>
      <c r="CO359" s="104"/>
      <c r="CP359" s="104"/>
      <c r="CQ359" s="104"/>
      <c r="CR359" s="104"/>
      <c r="CS359" s="104"/>
      <c r="CT359" s="104"/>
      <c r="CU359" s="104"/>
    </row>
    <row r="360" spans="1:99" ht="13" x14ac:dyDescent="0.3">
      <c r="A360" s="104"/>
      <c r="B360" s="104"/>
      <c r="C360" s="104"/>
      <c r="D360" s="104"/>
      <c r="E360" s="104"/>
      <c r="F360" s="104"/>
      <c r="G360" s="104"/>
      <c r="H360" s="104"/>
      <c r="I360" s="104"/>
      <c r="J360" s="104"/>
      <c r="K360" s="104"/>
      <c r="L360" s="104"/>
      <c r="M360" s="104"/>
      <c r="P360" s="104"/>
      <c r="Q360" s="104"/>
      <c r="U360" s="104"/>
      <c r="AQ360" s="104"/>
      <c r="AR360" s="104"/>
      <c r="AS360" s="104"/>
      <c r="AT360" s="104"/>
      <c r="AU360" s="104"/>
      <c r="AV360" s="104"/>
      <c r="AW360" s="104"/>
      <c r="AX360" s="104"/>
      <c r="AY360" s="104"/>
      <c r="BH360" s="104"/>
      <c r="BJ360" s="104"/>
      <c r="BK360" s="104"/>
      <c r="BL360" s="104"/>
      <c r="BM360" s="104"/>
      <c r="BN360" s="104"/>
      <c r="BO360" s="104"/>
      <c r="BP360" s="104"/>
      <c r="BQ360" s="104"/>
      <c r="BR360" s="104"/>
      <c r="BS360" s="104"/>
      <c r="BT360" s="104"/>
      <c r="BV360" s="104"/>
      <c r="BW360" s="104"/>
      <c r="BX360" s="104"/>
      <c r="BY360" s="104"/>
      <c r="BZ360" s="104"/>
      <c r="CA360" s="104"/>
      <c r="CB360" s="104"/>
      <c r="CC360" s="104"/>
      <c r="CD360" s="104"/>
      <c r="CE360" s="104"/>
      <c r="CF360" s="104"/>
      <c r="CG360" s="104"/>
      <c r="CJ360" s="104"/>
      <c r="CL360" s="104"/>
      <c r="CM360" s="104"/>
      <c r="CN360" s="104"/>
      <c r="CO360" s="104"/>
      <c r="CP360" s="104"/>
      <c r="CQ360" s="104"/>
      <c r="CR360" s="104"/>
      <c r="CS360" s="104"/>
      <c r="CT360" s="104"/>
      <c r="CU360" s="104"/>
    </row>
    <row r="361" spans="1:99" ht="13" x14ac:dyDescent="0.3">
      <c r="A361" s="104"/>
      <c r="B361" s="104"/>
      <c r="C361" s="104"/>
      <c r="D361" s="104"/>
      <c r="E361" s="104"/>
      <c r="F361" s="104"/>
      <c r="G361" s="104"/>
      <c r="H361" s="104"/>
      <c r="I361" s="104"/>
      <c r="J361" s="104"/>
      <c r="K361" s="104"/>
      <c r="L361" s="104"/>
      <c r="M361" s="104"/>
      <c r="P361" s="104"/>
      <c r="Q361" s="104"/>
      <c r="U361" s="104"/>
      <c r="AQ361" s="104"/>
      <c r="AR361" s="104"/>
      <c r="AS361" s="104"/>
      <c r="AT361" s="104"/>
      <c r="AU361" s="104"/>
      <c r="AV361" s="104"/>
      <c r="AW361" s="104"/>
      <c r="AX361" s="104"/>
      <c r="AY361" s="104"/>
      <c r="BH361" s="104"/>
      <c r="BJ361" s="104"/>
      <c r="BK361" s="104"/>
      <c r="BL361" s="104"/>
      <c r="BM361" s="104"/>
      <c r="BN361" s="104"/>
      <c r="BO361" s="104"/>
      <c r="BP361" s="104"/>
      <c r="BQ361" s="104"/>
      <c r="BR361" s="104"/>
      <c r="BS361" s="104"/>
      <c r="BT361" s="104"/>
      <c r="BV361" s="104"/>
      <c r="BW361" s="104"/>
      <c r="BX361" s="104"/>
      <c r="BY361" s="104"/>
      <c r="BZ361" s="104"/>
      <c r="CA361" s="104"/>
      <c r="CB361" s="104"/>
      <c r="CC361" s="104"/>
      <c r="CD361" s="104"/>
      <c r="CE361" s="104"/>
      <c r="CF361" s="104"/>
      <c r="CG361" s="104"/>
      <c r="CJ361" s="104"/>
      <c r="CL361" s="104"/>
      <c r="CM361" s="104"/>
      <c r="CN361" s="104"/>
      <c r="CO361" s="104"/>
      <c r="CP361" s="104"/>
      <c r="CQ361" s="104"/>
      <c r="CR361" s="104"/>
      <c r="CS361" s="104"/>
      <c r="CT361" s="104"/>
      <c r="CU361" s="104"/>
    </row>
    <row r="362" spans="1:99" ht="13" x14ac:dyDescent="0.3">
      <c r="A362" s="104"/>
      <c r="B362" s="104"/>
      <c r="C362" s="104"/>
      <c r="D362" s="104"/>
      <c r="E362" s="104"/>
      <c r="F362" s="104"/>
      <c r="G362" s="104"/>
      <c r="H362" s="104"/>
      <c r="I362" s="104"/>
      <c r="J362" s="104"/>
      <c r="K362" s="104"/>
      <c r="L362" s="104"/>
      <c r="M362" s="104"/>
      <c r="P362" s="104"/>
      <c r="Q362" s="104"/>
      <c r="U362" s="104"/>
      <c r="AQ362" s="104"/>
      <c r="AR362" s="104"/>
      <c r="AS362" s="104"/>
      <c r="AT362" s="104"/>
      <c r="AU362" s="104"/>
      <c r="AV362" s="104"/>
      <c r="AW362" s="104"/>
      <c r="AX362" s="104"/>
      <c r="AY362" s="104"/>
      <c r="BH362" s="104"/>
      <c r="BJ362" s="104"/>
      <c r="BK362" s="104"/>
      <c r="BL362" s="104"/>
      <c r="BM362" s="104"/>
      <c r="BN362" s="104"/>
      <c r="BO362" s="104"/>
      <c r="BP362" s="104"/>
      <c r="BQ362" s="104"/>
      <c r="BR362" s="104"/>
      <c r="BS362" s="104"/>
      <c r="BT362" s="104"/>
      <c r="BV362" s="104"/>
      <c r="BW362" s="104"/>
      <c r="BX362" s="104"/>
      <c r="BY362" s="104"/>
      <c r="BZ362" s="104"/>
      <c r="CA362" s="104"/>
      <c r="CB362" s="104"/>
      <c r="CC362" s="104"/>
      <c r="CD362" s="104"/>
      <c r="CE362" s="104"/>
      <c r="CF362" s="104"/>
      <c r="CG362" s="104"/>
      <c r="CJ362" s="104"/>
      <c r="CL362" s="104"/>
      <c r="CM362" s="104"/>
      <c r="CN362" s="104"/>
      <c r="CO362" s="104"/>
      <c r="CP362" s="104"/>
      <c r="CQ362" s="104"/>
      <c r="CR362" s="104"/>
      <c r="CS362" s="104"/>
      <c r="CT362" s="104"/>
      <c r="CU362" s="104"/>
    </row>
    <row r="363" spans="1:99" ht="13" x14ac:dyDescent="0.3">
      <c r="A363" s="104"/>
      <c r="B363" s="104"/>
      <c r="C363" s="104"/>
      <c r="D363" s="104"/>
      <c r="E363" s="104"/>
      <c r="F363" s="104"/>
      <c r="G363" s="104"/>
      <c r="H363" s="104"/>
      <c r="I363" s="104"/>
      <c r="J363" s="104"/>
      <c r="K363" s="104"/>
      <c r="L363" s="104"/>
      <c r="M363" s="104"/>
      <c r="P363" s="104"/>
      <c r="Q363" s="104"/>
      <c r="U363" s="104"/>
      <c r="AQ363" s="104"/>
      <c r="AR363" s="104"/>
      <c r="AS363" s="104"/>
      <c r="AT363" s="104"/>
      <c r="AU363" s="104"/>
      <c r="AV363" s="104"/>
      <c r="AW363" s="104"/>
      <c r="AX363" s="104"/>
      <c r="AY363" s="104"/>
      <c r="BH363" s="104"/>
      <c r="BJ363" s="104"/>
      <c r="BK363" s="104"/>
      <c r="BL363" s="104"/>
      <c r="BM363" s="104"/>
      <c r="BN363" s="104"/>
      <c r="BO363" s="104"/>
      <c r="BP363" s="104"/>
      <c r="BQ363" s="104"/>
      <c r="BR363" s="104"/>
      <c r="BS363" s="104"/>
      <c r="BT363" s="104"/>
      <c r="BV363" s="104"/>
      <c r="BW363" s="104"/>
      <c r="BX363" s="104"/>
      <c r="BY363" s="104"/>
      <c r="BZ363" s="104"/>
      <c r="CA363" s="104"/>
      <c r="CB363" s="104"/>
      <c r="CC363" s="104"/>
      <c r="CD363" s="104"/>
      <c r="CE363" s="104"/>
      <c r="CF363" s="104"/>
      <c r="CG363" s="104"/>
      <c r="CJ363" s="104"/>
      <c r="CL363" s="104"/>
      <c r="CM363" s="104"/>
      <c r="CN363" s="104"/>
      <c r="CO363" s="104"/>
      <c r="CP363" s="104"/>
      <c r="CQ363" s="104"/>
      <c r="CR363" s="104"/>
      <c r="CS363" s="104"/>
      <c r="CT363" s="104"/>
      <c r="CU363" s="104"/>
    </row>
    <row r="364" spans="1:99" ht="13" x14ac:dyDescent="0.3">
      <c r="A364" s="104"/>
      <c r="B364" s="104"/>
      <c r="C364" s="104"/>
      <c r="D364" s="104"/>
      <c r="E364" s="104"/>
      <c r="F364" s="104"/>
      <c r="G364" s="104"/>
      <c r="H364" s="104"/>
      <c r="I364" s="104"/>
      <c r="J364" s="104"/>
      <c r="K364" s="104"/>
      <c r="L364" s="104"/>
      <c r="M364" s="104"/>
      <c r="P364" s="104"/>
      <c r="Q364" s="104"/>
      <c r="U364" s="104"/>
      <c r="AQ364" s="104"/>
      <c r="AR364" s="104"/>
      <c r="AS364" s="104"/>
      <c r="AT364" s="104"/>
      <c r="AU364" s="104"/>
      <c r="AV364" s="104"/>
      <c r="AW364" s="104"/>
      <c r="AX364" s="104"/>
      <c r="AY364" s="104"/>
      <c r="BH364" s="104"/>
      <c r="BJ364" s="104"/>
      <c r="BK364" s="104"/>
      <c r="BL364" s="104"/>
      <c r="BM364" s="104"/>
      <c r="BN364" s="104"/>
      <c r="BO364" s="104"/>
      <c r="BP364" s="104"/>
      <c r="BQ364" s="104"/>
      <c r="BR364" s="104"/>
      <c r="BS364" s="104"/>
      <c r="BT364" s="104"/>
      <c r="BV364" s="104"/>
      <c r="BW364" s="104"/>
      <c r="BX364" s="104"/>
      <c r="BY364" s="104"/>
      <c r="BZ364" s="104"/>
      <c r="CA364" s="104"/>
      <c r="CB364" s="104"/>
      <c r="CC364" s="104"/>
      <c r="CD364" s="104"/>
      <c r="CE364" s="104"/>
      <c r="CF364" s="104"/>
      <c r="CG364" s="104"/>
      <c r="CJ364" s="104"/>
      <c r="CL364" s="104"/>
      <c r="CM364" s="104"/>
      <c r="CN364" s="104"/>
      <c r="CO364" s="104"/>
      <c r="CP364" s="104"/>
      <c r="CQ364" s="104"/>
      <c r="CR364" s="104"/>
      <c r="CS364" s="104"/>
      <c r="CT364" s="104"/>
      <c r="CU364" s="104"/>
    </row>
    <row r="365" spans="1:99" ht="13" x14ac:dyDescent="0.3">
      <c r="A365" s="104"/>
      <c r="B365" s="104"/>
      <c r="C365" s="104"/>
      <c r="D365" s="104"/>
      <c r="E365" s="104"/>
      <c r="F365" s="104"/>
      <c r="G365" s="104"/>
      <c r="H365" s="104"/>
      <c r="I365" s="104"/>
      <c r="J365" s="104"/>
      <c r="K365" s="104"/>
      <c r="L365" s="104"/>
      <c r="M365" s="104"/>
      <c r="P365" s="104"/>
      <c r="Q365" s="104"/>
      <c r="U365" s="104"/>
      <c r="AQ365" s="104"/>
      <c r="AR365" s="104"/>
      <c r="AS365" s="104"/>
      <c r="AT365" s="104"/>
      <c r="AU365" s="104"/>
      <c r="AV365" s="104"/>
      <c r="AW365" s="104"/>
      <c r="AX365" s="104"/>
      <c r="AY365" s="104"/>
      <c r="BH365" s="104"/>
      <c r="BJ365" s="104"/>
      <c r="BK365" s="104"/>
      <c r="BL365" s="104"/>
      <c r="BM365" s="104"/>
      <c r="BN365" s="104"/>
      <c r="BO365" s="104"/>
      <c r="BP365" s="104"/>
      <c r="BQ365" s="104"/>
      <c r="BR365" s="104"/>
      <c r="BS365" s="104"/>
      <c r="BT365" s="104"/>
      <c r="BV365" s="104"/>
      <c r="BW365" s="104"/>
      <c r="BX365" s="104"/>
      <c r="BY365" s="104"/>
      <c r="BZ365" s="104"/>
      <c r="CA365" s="104"/>
      <c r="CB365" s="104"/>
      <c r="CC365" s="104"/>
      <c r="CD365" s="104"/>
      <c r="CE365" s="104"/>
      <c r="CF365" s="104"/>
      <c r="CG365" s="104"/>
      <c r="CJ365" s="104"/>
      <c r="CL365" s="104"/>
      <c r="CM365" s="104"/>
      <c r="CN365" s="104"/>
      <c r="CO365" s="104"/>
      <c r="CP365" s="104"/>
      <c r="CQ365" s="104"/>
      <c r="CR365" s="104"/>
      <c r="CS365" s="104"/>
      <c r="CT365" s="104"/>
      <c r="CU365" s="104"/>
    </row>
    <row r="366" spans="1:99" ht="13" x14ac:dyDescent="0.3">
      <c r="A366" s="104"/>
      <c r="B366" s="104"/>
      <c r="C366" s="104"/>
      <c r="D366" s="104"/>
      <c r="E366" s="104"/>
      <c r="F366" s="104"/>
      <c r="G366" s="104"/>
      <c r="H366" s="104"/>
      <c r="I366" s="104"/>
      <c r="J366" s="104"/>
      <c r="K366" s="104"/>
      <c r="L366" s="104"/>
      <c r="M366" s="104"/>
      <c r="P366" s="104"/>
      <c r="Q366" s="104"/>
      <c r="U366" s="104"/>
      <c r="AQ366" s="104"/>
      <c r="AR366" s="104"/>
      <c r="AS366" s="104"/>
      <c r="AT366" s="104"/>
      <c r="AU366" s="104"/>
      <c r="AV366" s="104"/>
      <c r="AW366" s="104"/>
      <c r="AX366" s="104"/>
      <c r="AY366" s="104"/>
      <c r="BH366" s="104"/>
      <c r="BJ366" s="104"/>
      <c r="BK366" s="104"/>
      <c r="BL366" s="104"/>
      <c r="BM366" s="104"/>
      <c r="BN366" s="104"/>
      <c r="BO366" s="104"/>
      <c r="BP366" s="104"/>
      <c r="BQ366" s="104"/>
      <c r="BR366" s="104"/>
      <c r="BS366" s="104"/>
      <c r="BT366" s="104"/>
      <c r="BV366" s="104"/>
      <c r="BW366" s="104"/>
      <c r="BX366" s="104"/>
      <c r="BY366" s="104"/>
      <c r="BZ366" s="104"/>
      <c r="CA366" s="104"/>
      <c r="CB366" s="104"/>
      <c r="CC366" s="104"/>
      <c r="CD366" s="104"/>
      <c r="CE366" s="104"/>
      <c r="CF366" s="104"/>
      <c r="CG366" s="104"/>
      <c r="CJ366" s="104"/>
      <c r="CL366" s="104"/>
      <c r="CM366" s="104"/>
      <c r="CN366" s="104"/>
      <c r="CO366" s="104"/>
      <c r="CP366" s="104"/>
      <c r="CQ366" s="104"/>
      <c r="CR366" s="104"/>
      <c r="CS366" s="104"/>
      <c r="CT366" s="104"/>
      <c r="CU366" s="104"/>
    </row>
    <row r="367" spans="1:99" ht="13" x14ac:dyDescent="0.3">
      <c r="A367" s="104"/>
      <c r="B367" s="104"/>
      <c r="C367" s="104"/>
      <c r="D367" s="104"/>
      <c r="E367" s="104"/>
      <c r="F367" s="104"/>
      <c r="G367" s="104"/>
      <c r="H367" s="104"/>
      <c r="I367" s="104"/>
      <c r="J367" s="104"/>
      <c r="K367" s="104"/>
      <c r="L367" s="104"/>
      <c r="M367" s="104"/>
      <c r="P367" s="104"/>
      <c r="Q367" s="104"/>
      <c r="U367" s="104"/>
      <c r="AQ367" s="104"/>
      <c r="AR367" s="104"/>
      <c r="AS367" s="104"/>
      <c r="AT367" s="104"/>
      <c r="AU367" s="104"/>
      <c r="AV367" s="104"/>
      <c r="AW367" s="104"/>
      <c r="AX367" s="104"/>
      <c r="AY367" s="104"/>
      <c r="BH367" s="104"/>
      <c r="BJ367" s="104"/>
      <c r="BK367" s="104"/>
      <c r="BL367" s="104"/>
      <c r="BM367" s="104"/>
      <c r="BN367" s="104"/>
      <c r="BO367" s="104"/>
      <c r="BP367" s="104"/>
      <c r="BQ367" s="104"/>
      <c r="BR367" s="104"/>
      <c r="BS367" s="104"/>
      <c r="BT367" s="104"/>
      <c r="BV367" s="104"/>
      <c r="BW367" s="104"/>
      <c r="BX367" s="104"/>
      <c r="BY367" s="104"/>
      <c r="BZ367" s="104"/>
      <c r="CA367" s="104"/>
      <c r="CB367" s="104"/>
      <c r="CC367" s="104"/>
      <c r="CD367" s="104"/>
      <c r="CE367" s="104"/>
      <c r="CF367" s="104"/>
      <c r="CG367" s="104"/>
      <c r="CJ367" s="104"/>
      <c r="CL367" s="104"/>
      <c r="CM367" s="104"/>
      <c r="CN367" s="104"/>
      <c r="CO367" s="104"/>
      <c r="CP367" s="104"/>
      <c r="CQ367" s="104"/>
      <c r="CR367" s="104"/>
      <c r="CS367" s="104"/>
      <c r="CT367" s="104"/>
      <c r="CU367" s="104"/>
    </row>
    <row r="368" spans="1:99" ht="13" x14ac:dyDescent="0.3">
      <c r="A368" s="104"/>
      <c r="B368" s="104"/>
      <c r="C368" s="104"/>
      <c r="D368" s="104"/>
      <c r="E368" s="104"/>
      <c r="F368" s="104"/>
      <c r="G368" s="104"/>
      <c r="H368" s="104"/>
      <c r="I368" s="104"/>
      <c r="J368" s="104"/>
      <c r="K368" s="104"/>
      <c r="L368" s="104"/>
      <c r="M368" s="104"/>
      <c r="P368" s="104"/>
      <c r="Q368" s="104"/>
      <c r="U368" s="104"/>
      <c r="AQ368" s="104"/>
      <c r="AR368" s="104"/>
      <c r="AS368" s="104"/>
      <c r="AT368" s="104"/>
      <c r="AU368" s="104"/>
      <c r="AV368" s="104"/>
      <c r="AW368" s="104"/>
      <c r="AX368" s="104"/>
      <c r="AY368" s="104"/>
      <c r="BH368" s="104"/>
      <c r="BJ368" s="104"/>
      <c r="BK368" s="104"/>
      <c r="BL368" s="104"/>
      <c r="BM368" s="104"/>
      <c r="BN368" s="104"/>
      <c r="BO368" s="104"/>
      <c r="BP368" s="104"/>
      <c r="BQ368" s="104"/>
      <c r="BR368" s="104"/>
      <c r="BS368" s="104"/>
      <c r="BT368" s="104"/>
      <c r="BV368" s="104"/>
      <c r="BW368" s="104"/>
      <c r="BX368" s="104"/>
      <c r="BY368" s="104"/>
      <c r="BZ368" s="104"/>
      <c r="CA368" s="104"/>
      <c r="CB368" s="104"/>
      <c r="CC368" s="104"/>
      <c r="CD368" s="104"/>
      <c r="CE368" s="104"/>
      <c r="CF368" s="104"/>
      <c r="CG368" s="104"/>
      <c r="CJ368" s="104"/>
      <c r="CL368" s="104"/>
      <c r="CM368" s="104"/>
      <c r="CN368" s="104"/>
      <c r="CO368" s="104"/>
      <c r="CP368" s="104"/>
      <c r="CQ368" s="104"/>
      <c r="CR368" s="104"/>
      <c r="CS368" s="104"/>
      <c r="CT368" s="104"/>
      <c r="CU368" s="104"/>
    </row>
    <row r="369" spans="1:99" ht="13" x14ac:dyDescent="0.3">
      <c r="A369" s="104"/>
      <c r="B369" s="104"/>
      <c r="C369" s="104"/>
      <c r="D369" s="104"/>
      <c r="E369" s="104"/>
      <c r="F369" s="104"/>
      <c r="G369" s="104"/>
      <c r="H369" s="104"/>
      <c r="I369" s="104"/>
      <c r="J369" s="104"/>
      <c r="K369" s="104"/>
      <c r="L369" s="104"/>
      <c r="M369" s="104"/>
      <c r="P369" s="104"/>
      <c r="Q369" s="104"/>
      <c r="U369" s="104"/>
      <c r="AQ369" s="104"/>
      <c r="AR369" s="104"/>
      <c r="AS369" s="104"/>
      <c r="AT369" s="104"/>
      <c r="AU369" s="104"/>
      <c r="AV369" s="104"/>
      <c r="AW369" s="104"/>
      <c r="AX369" s="104"/>
      <c r="AY369" s="104"/>
      <c r="BH369" s="104"/>
      <c r="BJ369" s="104"/>
      <c r="BK369" s="104"/>
      <c r="BL369" s="104"/>
      <c r="BM369" s="104"/>
      <c r="BN369" s="104"/>
      <c r="BO369" s="104"/>
      <c r="BP369" s="104"/>
      <c r="BQ369" s="104"/>
      <c r="BR369" s="104"/>
      <c r="BS369" s="104"/>
      <c r="BT369" s="104"/>
      <c r="BV369" s="104"/>
      <c r="BW369" s="104"/>
      <c r="BX369" s="104"/>
      <c r="BY369" s="104"/>
      <c r="BZ369" s="104"/>
      <c r="CA369" s="104"/>
      <c r="CB369" s="104"/>
      <c r="CC369" s="104"/>
      <c r="CD369" s="104"/>
      <c r="CE369" s="104"/>
      <c r="CF369" s="104"/>
      <c r="CG369" s="104"/>
      <c r="CJ369" s="104"/>
      <c r="CL369" s="104"/>
      <c r="CM369" s="104"/>
      <c r="CN369" s="104"/>
      <c r="CO369" s="104"/>
      <c r="CP369" s="104"/>
      <c r="CQ369" s="104"/>
      <c r="CR369" s="104"/>
      <c r="CS369" s="104"/>
      <c r="CT369" s="104"/>
      <c r="CU369" s="104"/>
    </row>
    <row r="370" spans="1:99" ht="13" x14ac:dyDescent="0.3">
      <c r="A370" s="104"/>
      <c r="B370" s="104"/>
      <c r="C370" s="104"/>
      <c r="D370" s="104"/>
      <c r="E370" s="104"/>
      <c r="F370" s="104"/>
      <c r="G370" s="104"/>
      <c r="H370" s="104"/>
      <c r="I370" s="104"/>
      <c r="J370" s="104"/>
      <c r="K370" s="104"/>
      <c r="L370" s="104"/>
      <c r="M370" s="104"/>
      <c r="P370" s="104"/>
      <c r="Q370" s="104"/>
      <c r="U370" s="104"/>
      <c r="AQ370" s="104"/>
      <c r="AR370" s="104"/>
      <c r="AS370" s="104"/>
      <c r="AT370" s="104"/>
      <c r="AU370" s="104"/>
      <c r="AV370" s="104"/>
      <c r="AW370" s="104"/>
      <c r="AX370" s="104"/>
      <c r="AY370" s="104"/>
      <c r="BH370" s="104"/>
      <c r="BJ370" s="104"/>
      <c r="BK370" s="104"/>
      <c r="BL370" s="104"/>
      <c r="BM370" s="104"/>
      <c r="BN370" s="104"/>
      <c r="BO370" s="104"/>
      <c r="BP370" s="104"/>
      <c r="BQ370" s="104"/>
      <c r="BR370" s="104"/>
      <c r="BS370" s="104"/>
      <c r="BT370" s="104"/>
      <c r="BV370" s="104"/>
      <c r="BW370" s="104"/>
      <c r="BX370" s="104"/>
      <c r="BY370" s="104"/>
      <c r="BZ370" s="104"/>
      <c r="CA370" s="104"/>
      <c r="CB370" s="104"/>
      <c r="CC370" s="104"/>
      <c r="CD370" s="104"/>
      <c r="CE370" s="104"/>
      <c r="CF370" s="104"/>
      <c r="CG370" s="104"/>
      <c r="CJ370" s="104"/>
      <c r="CL370" s="104"/>
      <c r="CM370" s="104"/>
      <c r="CN370" s="104"/>
      <c r="CO370" s="104"/>
      <c r="CP370" s="104"/>
      <c r="CQ370" s="104"/>
      <c r="CR370" s="104"/>
      <c r="CS370" s="104"/>
      <c r="CT370" s="104"/>
      <c r="CU370" s="104"/>
    </row>
    <row r="371" spans="1:99" ht="13" x14ac:dyDescent="0.3">
      <c r="A371" s="104"/>
      <c r="B371" s="104"/>
      <c r="C371" s="104"/>
      <c r="D371" s="104"/>
      <c r="E371" s="104"/>
      <c r="F371" s="104"/>
      <c r="G371" s="104"/>
      <c r="H371" s="104"/>
      <c r="I371" s="104"/>
      <c r="J371" s="104"/>
      <c r="K371" s="104"/>
      <c r="L371" s="104"/>
      <c r="M371" s="104"/>
      <c r="P371" s="104"/>
      <c r="Q371" s="104"/>
      <c r="U371" s="104"/>
      <c r="AQ371" s="104"/>
      <c r="AR371" s="104"/>
      <c r="AS371" s="104"/>
      <c r="AT371" s="104"/>
      <c r="AU371" s="104"/>
      <c r="AV371" s="104"/>
      <c r="AW371" s="104"/>
      <c r="AX371" s="104"/>
      <c r="AY371" s="104"/>
      <c r="BH371" s="104"/>
      <c r="BJ371" s="104"/>
      <c r="BK371" s="104"/>
      <c r="BL371" s="104"/>
      <c r="BM371" s="104"/>
      <c r="BN371" s="104"/>
      <c r="BO371" s="104"/>
      <c r="BP371" s="104"/>
      <c r="BQ371" s="104"/>
      <c r="BR371" s="104"/>
      <c r="BS371" s="104"/>
      <c r="BT371" s="104"/>
      <c r="BV371" s="104"/>
      <c r="BW371" s="104"/>
      <c r="BX371" s="104"/>
      <c r="BY371" s="104"/>
      <c r="BZ371" s="104"/>
      <c r="CA371" s="104"/>
      <c r="CB371" s="104"/>
      <c r="CC371" s="104"/>
      <c r="CD371" s="104"/>
      <c r="CE371" s="104"/>
      <c r="CF371" s="104"/>
      <c r="CG371" s="104"/>
      <c r="CJ371" s="104"/>
      <c r="CL371" s="104"/>
      <c r="CM371" s="104"/>
      <c r="CN371" s="104"/>
      <c r="CO371" s="104"/>
      <c r="CP371" s="104"/>
      <c r="CQ371" s="104"/>
      <c r="CR371" s="104"/>
      <c r="CS371" s="104"/>
      <c r="CT371" s="104"/>
      <c r="CU371" s="104"/>
    </row>
    <row r="372" spans="1:99" ht="13" x14ac:dyDescent="0.3">
      <c r="A372" s="104"/>
      <c r="B372" s="104"/>
      <c r="C372" s="104"/>
      <c r="D372" s="104"/>
      <c r="E372" s="104"/>
      <c r="F372" s="104"/>
      <c r="G372" s="104"/>
      <c r="H372" s="104"/>
      <c r="I372" s="104"/>
      <c r="J372" s="104"/>
      <c r="K372" s="104"/>
      <c r="L372" s="104"/>
      <c r="M372" s="104"/>
      <c r="P372" s="104"/>
      <c r="Q372" s="104"/>
      <c r="U372" s="104"/>
      <c r="AQ372" s="104"/>
      <c r="AR372" s="104"/>
      <c r="AS372" s="104"/>
      <c r="AT372" s="104"/>
      <c r="AU372" s="104"/>
      <c r="AV372" s="104"/>
      <c r="AW372" s="104"/>
      <c r="AX372" s="104"/>
      <c r="AY372" s="104"/>
      <c r="BH372" s="104"/>
      <c r="BJ372" s="104"/>
      <c r="BK372" s="104"/>
      <c r="BL372" s="104"/>
      <c r="BM372" s="104"/>
      <c r="BN372" s="104"/>
      <c r="BO372" s="104"/>
      <c r="BP372" s="104"/>
      <c r="BQ372" s="104"/>
      <c r="BR372" s="104"/>
      <c r="BS372" s="104"/>
      <c r="BT372" s="104"/>
      <c r="BV372" s="104"/>
      <c r="BW372" s="104"/>
      <c r="BX372" s="104"/>
      <c r="BY372" s="104"/>
      <c r="BZ372" s="104"/>
      <c r="CA372" s="104"/>
      <c r="CB372" s="104"/>
      <c r="CC372" s="104"/>
      <c r="CD372" s="104"/>
      <c r="CE372" s="104"/>
      <c r="CF372" s="104"/>
      <c r="CG372" s="104"/>
      <c r="CJ372" s="104"/>
      <c r="CL372" s="104"/>
      <c r="CM372" s="104"/>
      <c r="CN372" s="104"/>
      <c r="CO372" s="104"/>
      <c r="CP372" s="104"/>
      <c r="CQ372" s="104"/>
      <c r="CR372" s="104"/>
      <c r="CS372" s="104"/>
      <c r="CT372" s="104"/>
      <c r="CU372" s="104"/>
    </row>
    <row r="373" spans="1:99" ht="13" x14ac:dyDescent="0.3">
      <c r="A373" s="104"/>
      <c r="B373" s="104"/>
      <c r="C373" s="104"/>
      <c r="D373" s="104"/>
      <c r="E373" s="104"/>
      <c r="F373" s="104"/>
      <c r="G373" s="104"/>
      <c r="H373" s="104"/>
      <c r="I373" s="104"/>
      <c r="J373" s="104"/>
      <c r="K373" s="104"/>
      <c r="L373" s="104"/>
      <c r="M373" s="104"/>
      <c r="P373" s="104"/>
      <c r="Q373" s="104"/>
      <c r="U373" s="104"/>
      <c r="AQ373" s="104"/>
      <c r="AR373" s="104"/>
      <c r="AS373" s="104"/>
      <c r="AT373" s="104"/>
      <c r="AU373" s="104"/>
      <c r="AV373" s="104"/>
      <c r="AW373" s="104"/>
      <c r="AX373" s="104"/>
      <c r="AY373" s="104"/>
      <c r="BH373" s="104"/>
      <c r="BJ373" s="104"/>
      <c r="BK373" s="104"/>
      <c r="BL373" s="104"/>
      <c r="BM373" s="104"/>
      <c r="BN373" s="104"/>
      <c r="BO373" s="104"/>
      <c r="BP373" s="104"/>
      <c r="BQ373" s="104"/>
      <c r="BR373" s="104"/>
      <c r="BS373" s="104"/>
      <c r="BT373" s="104"/>
      <c r="BV373" s="104"/>
      <c r="BW373" s="104"/>
      <c r="BX373" s="104"/>
      <c r="BY373" s="104"/>
      <c r="BZ373" s="104"/>
      <c r="CA373" s="104"/>
      <c r="CB373" s="104"/>
      <c r="CC373" s="104"/>
      <c r="CD373" s="104"/>
      <c r="CE373" s="104"/>
      <c r="CF373" s="104"/>
      <c r="CG373" s="104"/>
      <c r="CJ373" s="104"/>
      <c r="CL373" s="104"/>
      <c r="CM373" s="104"/>
      <c r="CN373" s="104"/>
      <c r="CO373" s="104"/>
      <c r="CP373" s="104"/>
      <c r="CQ373" s="104"/>
      <c r="CR373" s="104"/>
      <c r="CS373" s="104"/>
      <c r="CT373" s="104"/>
      <c r="CU373" s="104"/>
    </row>
    <row r="374" spans="1:99" ht="13" x14ac:dyDescent="0.3">
      <c r="A374" s="104"/>
      <c r="B374" s="104"/>
      <c r="C374" s="104"/>
      <c r="D374" s="104"/>
      <c r="E374" s="104"/>
      <c r="F374" s="104"/>
      <c r="G374" s="104"/>
      <c r="H374" s="104"/>
      <c r="I374" s="104"/>
      <c r="J374" s="104"/>
      <c r="K374" s="104"/>
      <c r="L374" s="104"/>
      <c r="M374" s="104"/>
      <c r="P374" s="104"/>
      <c r="Q374" s="104"/>
      <c r="U374" s="104"/>
      <c r="AQ374" s="104"/>
      <c r="AR374" s="104"/>
      <c r="AS374" s="104"/>
      <c r="AT374" s="104"/>
      <c r="AU374" s="104"/>
      <c r="AV374" s="104"/>
      <c r="AW374" s="104"/>
      <c r="AX374" s="104"/>
      <c r="AY374" s="104"/>
      <c r="BH374" s="104"/>
      <c r="BJ374" s="104"/>
      <c r="BK374" s="104"/>
      <c r="BL374" s="104"/>
      <c r="BM374" s="104"/>
      <c r="BN374" s="104"/>
      <c r="BO374" s="104"/>
      <c r="BP374" s="104"/>
      <c r="BQ374" s="104"/>
      <c r="BR374" s="104"/>
      <c r="BS374" s="104"/>
      <c r="BT374" s="104"/>
      <c r="BV374" s="104"/>
      <c r="BW374" s="104"/>
      <c r="BX374" s="104"/>
      <c r="BY374" s="104"/>
      <c r="BZ374" s="104"/>
      <c r="CA374" s="104"/>
      <c r="CB374" s="104"/>
      <c r="CC374" s="104"/>
      <c r="CD374" s="104"/>
      <c r="CE374" s="104"/>
      <c r="CF374" s="104"/>
      <c r="CG374" s="104"/>
      <c r="CJ374" s="104"/>
      <c r="CL374" s="104"/>
      <c r="CM374" s="104"/>
      <c r="CN374" s="104"/>
      <c r="CO374" s="104"/>
      <c r="CP374" s="104"/>
      <c r="CQ374" s="104"/>
      <c r="CR374" s="104"/>
      <c r="CS374" s="104"/>
      <c r="CT374" s="104"/>
      <c r="CU374" s="104"/>
    </row>
    <row r="375" spans="1:99" ht="13" x14ac:dyDescent="0.3">
      <c r="A375" s="104"/>
      <c r="B375" s="104"/>
      <c r="C375" s="104"/>
      <c r="D375" s="104"/>
      <c r="E375" s="104"/>
      <c r="F375" s="104"/>
      <c r="G375" s="104"/>
      <c r="H375" s="104"/>
      <c r="I375" s="104"/>
      <c r="J375" s="104"/>
      <c r="K375" s="104"/>
      <c r="L375" s="104"/>
      <c r="M375" s="104"/>
      <c r="P375" s="104"/>
      <c r="Q375" s="104"/>
      <c r="U375" s="104"/>
      <c r="AQ375" s="104"/>
      <c r="AR375" s="104"/>
      <c r="AS375" s="104"/>
      <c r="AT375" s="104"/>
      <c r="AU375" s="104"/>
      <c r="AV375" s="104"/>
      <c r="AW375" s="104"/>
      <c r="AX375" s="104"/>
      <c r="AY375" s="104"/>
      <c r="BH375" s="104"/>
      <c r="BJ375" s="104"/>
      <c r="BK375" s="104"/>
      <c r="BL375" s="104"/>
      <c r="BM375" s="104"/>
      <c r="BN375" s="104"/>
      <c r="BO375" s="104"/>
      <c r="BP375" s="104"/>
      <c r="BQ375" s="104"/>
      <c r="BR375" s="104"/>
      <c r="BS375" s="104"/>
      <c r="BT375" s="104"/>
      <c r="BV375" s="104"/>
      <c r="BW375" s="104"/>
      <c r="BX375" s="104"/>
      <c r="BY375" s="104"/>
      <c r="BZ375" s="104"/>
      <c r="CA375" s="104"/>
      <c r="CB375" s="104"/>
      <c r="CC375" s="104"/>
      <c r="CD375" s="104"/>
      <c r="CE375" s="104"/>
      <c r="CF375" s="104"/>
      <c r="CG375" s="104"/>
      <c r="CJ375" s="104"/>
      <c r="CL375" s="104"/>
      <c r="CM375" s="104"/>
      <c r="CN375" s="104"/>
      <c r="CO375" s="104"/>
      <c r="CP375" s="104"/>
      <c r="CQ375" s="104"/>
      <c r="CR375" s="104"/>
      <c r="CS375" s="104"/>
      <c r="CT375" s="104"/>
      <c r="CU375" s="104"/>
    </row>
    <row r="376" spans="1:99" ht="13" x14ac:dyDescent="0.3">
      <c r="A376" s="104"/>
      <c r="B376" s="104"/>
      <c r="C376" s="104"/>
      <c r="D376" s="104"/>
      <c r="E376" s="104"/>
      <c r="F376" s="104"/>
      <c r="G376" s="104"/>
      <c r="H376" s="104"/>
      <c r="I376" s="104"/>
      <c r="J376" s="104"/>
      <c r="K376" s="104"/>
      <c r="L376" s="104"/>
      <c r="M376" s="104"/>
      <c r="P376" s="104"/>
      <c r="Q376" s="104"/>
      <c r="U376" s="104"/>
      <c r="AQ376" s="104"/>
      <c r="AR376" s="104"/>
      <c r="AS376" s="104"/>
      <c r="AT376" s="104"/>
      <c r="AU376" s="104"/>
      <c r="AV376" s="104"/>
      <c r="AW376" s="104"/>
      <c r="AX376" s="104"/>
      <c r="AY376" s="104"/>
      <c r="BH376" s="104"/>
      <c r="BJ376" s="104"/>
      <c r="BK376" s="104"/>
      <c r="BL376" s="104"/>
      <c r="BM376" s="104"/>
      <c r="BN376" s="104"/>
      <c r="BO376" s="104"/>
      <c r="BP376" s="104"/>
      <c r="BQ376" s="104"/>
      <c r="BR376" s="104"/>
      <c r="BS376" s="104"/>
      <c r="BT376" s="104"/>
      <c r="BV376" s="104"/>
      <c r="BW376" s="104"/>
      <c r="BX376" s="104"/>
      <c r="BY376" s="104"/>
      <c r="BZ376" s="104"/>
      <c r="CA376" s="104"/>
      <c r="CB376" s="104"/>
      <c r="CC376" s="104"/>
      <c r="CD376" s="104"/>
      <c r="CE376" s="104"/>
      <c r="CF376" s="104"/>
      <c r="CG376" s="104"/>
      <c r="CJ376" s="104"/>
      <c r="CL376" s="104"/>
      <c r="CM376" s="104"/>
      <c r="CN376" s="104"/>
      <c r="CO376" s="104"/>
      <c r="CP376" s="104"/>
      <c r="CQ376" s="104"/>
      <c r="CR376" s="104"/>
      <c r="CS376" s="104"/>
      <c r="CT376" s="104"/>
      <c r="CU376" s="104"/>
    </row>
    <row r="377" spans="1:99" ht="13" x14ac:dyDescent="0.3">
      <c r="A377" s="104"/>
      <c r="B377" s="104"/>
      <c r="C377" s="104"/>
      <c r="D377" s="104"/>
      <c r="E377" s="104"/>
      <c r="F377" s="104"/>
      <c r="G377" s="104"/>
      <c r="H377" s="104"/>
      <c r="I377" s="104"/>
      <c r="J377" s="104"/>
      <c r="K377" s="104"/>
      <c r="L377" s="104"/>
      <c r="M377" s="104"/>
      <c r="P377" s="104"/>
      <c r="Q377" s="104"/>
      <c r="U377" s="104"/>
      <c r="AQ377" s="104"/>
      <c r="AR377" s="104"/>
      <c r="AS377" s="104"/>
      <c r="AT377" s="104"/>
      <c r="AU377" s="104"/>
      <c r="AV377" s="104"/>
      <c r="AW377" s="104"/>
      <c r="AX377" s="104"/>
      <c r="AY377" s="104"/>
      <c r="BH377" s="104"/>
      <c r="BJ377" s="104"/>
      <c r="BK377" s="104"/>
      <c r="BL377" s="104"/>
      <c r="BM377" s="104"/>
      <c r="BN377" s="104"/>
      <c r="BO377" s="104"/>
      <c r="BP377" s="104"/>
      <c r="BQ377" s="104"/>
      <c r="BR377" s="104"/>
      <c r="BS377" s="104"/>
      <c r="BT377" s="104"/>
      <c r="BV377" s="104"/>
      <c r="BW377" s="104"/>
      <c r="BX377" s="104"/>
      <c r="BY377" s="104"/>
      <c r="BZ377" s="104"/>
      <c r="CA377" s="104"/>
      <c r="CB377" s="104"/>
      <c r="CC377" s="104"/>
      <c r="CD377" s="104"/>
      <c r="CE377" s="104"/>
      <c r="CF377" s="104"/>
      <c r="CG377" s="104"/>
      <c r="CJ377" s="104"/>
      <c r="CL377" s="104"/>
      <c r="CM377" s="104"/>
      <c r="CN377" s="104"/>
      <c r="CO377" s="104"/>
      <c r="CP377" s="104"/>
      <c r="CQ377" s="104"/>
      <c r="CR377" s="104"/>
      <c r="CS377" s="104"/>
      <c r="CT377" s="104"/>
      <c r="CU377" s="104"/>
    </row>
    <row r="378" spans="1:99" ht="13" x14ac:dyDescent="0.3">
      <c r="A378" s="104"/>
      <c r="B378" s="104"/>
      <c r="C378" s="104"/>
      <c r="D378" s="104"/>
      <c r="E378" s="104"/>
      <c r="F378" s="104"/>
      <c r="G378" s="104"/>
      <c r="H378" s="104"/>
      <c r="I378" s="104"/>
      <c r="J378" s="104"/>
      <c r="K378" s="104"/>
      <c r="L378" s="104"/>
      <c r="M378" s="104"/>
      <c r="P378" s="104"/>
      <c r="Q378" s="104"/>
      <c r="U378" s="104"/>
      <c r="AQ378" s="104"/>
      <c r="AR378" s="104"/>
      <c r="AS378" s="104"/>
      <c r="AT378" s="104"/>
      <c r="AU378" s="104"/>
      <c r="AV378" s="104"/>
      <c r="AW378" s="104"/>
      <c r="AX378" s="104"/>
      <c r="AY378" s="104"/>
      <c r="BH378" s="104"/>
      <c r="BJ378" s="104"/>
      <c r="BK378" s="104"/>
      <c r="BL378" s="104"/>
      <c r="BM378" s="104"/>
      <c r="BN378" s="104"/>
      <c r="BO378" s="104"/>
      <c r="BP378" s="104"/>
      <c r="BQ378" s="104"/>
      <c r="BR378" s="104"/>
      <c r="BS378" s="104"/>
      <c r="BT378" s="104"/>
      <c r="BV378" s="104"/>
      <c r="BW378" s="104"/>
      <c r="BX378" s="104"/>
      <c r="BY378" s="104"/>
      <c r="BZ378" s="104"/>
      <c r="CA378" s="104"/>
      <c r="CB378" s="104"/>
      <c r="CC378" s="104"/>
      <c r="CD378" s="104"/>
      <c r="CE378" s="104"/>
      <c r="CF378" s="104"/>
      <c r="CG378" s="104"/>
      <c r="CJ378" s="104"/>
      <c r="CL378" s="104"/>
      <c r="CM378" s="104"/>
      <c r="CN378" s="104"/>
      <c r="CO378" s="104"/>
      <c r="CP378" s="104"/>
      <c r="CQ378" s="104"/>
      <c r="CR378" s="104"/>
      <c r="CS378" s="104"/>
      <c r="CT378" s="104"/>
      <c r="CU378" s="104"/>
    </row>
    <row r="379" spans="1:99" ht="13" x14ac:dyDescent="0.3">
      <c r="A379" s="104"/>
      <c r="B379" s="104"/>
      <c r="C379" s="104"/>
      <c r="D379" s="104"/>
      <c r="E379" s="104"/>
      <c r="F379" s="104"/>
      <c r="G379" s="104"/>
      <c r="H379" s="104"/>
      <c r="I379" s="104"/>
      <c r="J379" s="104"/>
      <c r="K379" s="104"/>
      <c r="L379" s="104"/>
      <c r="M379" s="104"/>
      <c r="P379" s="104"/>
      <c r="Q379" s="104"/>
      <c r="U379" s="104"/>
      <c r="AQ379" s="104"/>
      <c r="AR379" s="104"/>
      <c r="AS379" s="104"/>
      <c r="AT379" s="104"/>
      <c r="AU379" s="104"/>
      <c r="AV379" s="104"/>
      <c r="AW379" s="104"/>
      <c r="AX379" s="104"/>
      <c r="AY379" s="104"/>
      <c r="BH379" s="104"/>
      <c r="BJ379" s="104"/>
      <c r="BK379" s="104"/>
      <c r="BL379" s="104"/>
      <c r="BM379" s="104"/>
      <c r="BN379" s="104"/>
      <c r="BO379" s="104"/>
      <c r="BP379" s="104"/>
      <c r="BQ379" s="104"/>
      <c r="BR379" s="104"/>
      <c r="BS379" s="104"/>
      <c r="BT379" s="104"/>
      <c r="BV379" s="104"/>
      <c r="BW379" s="104"/>
      <c r="BX379" s="104"/>
      <c r="BY379" s="104"/>
      <c r="BZ379" s="104"/>
      <c r="CA379" s="104"/>
      <c r="CB379" s="104"/>
      <c r="CC379" s="104"/>
      <c r="CD379" s="104"/>
      <c r="CE379" s="104"/>
      <c r="CF379" s="104"/>
      <c r="CG379" s="104"/>
      <c r="CJ379" s="104"/>
      <c r="CL379" s="104"/>
      <c r="CM379" s="104"/>
      <c r="CN379" s="104"/>
      <c r="CO379" s="104"/>
      <c r="CP379" s="104"/>
      <c r="CQ379" s="104"/>
      <c r="CR379" s="104"/>
      <c r="CS379" s="104"/>
      <c r="CT379" s="104"/>
      <c r="CU379" s="104"/>
    </row>
    <row r="380" spans="1:99" ht="13" x14ac:dyDescent="0.3">
      <c r="A380" s="104"/>
      <c r="B380" s="104"/>
      <c r="C380" s="104"/>
      <c r="D380" s="104"/>
      <c r="E380" s="104"/>
      <c r="F380" s="104"/>
      <c r="G380" s="104"/>
      <c r="H380" s="104"/>
      <c r="I380" s="104"/>
      <c r="J380" s="104"/>
      <c r="K380" s="104"/>
      <c r="L380" s="104"/>
      <c r="M380" s="104"/>
      <c r="P380" s="104"/>
      <c r="Q380" s="104"/>
      <c r="U380" s="104"/>
      <c r="AQ380" s="104"/>
      <c r="AR380" s="104"/>
      <c r="AS380" s="104"/>
      <c r="AT380" s="104"/>
      <c r="AU380" s="104"/>
      <c r="AV380" s="104"/>
      <c r="AW380" s="104"/>
      <c r="AX380" s="104"/>
      <c r="AY380" s="104"/>
      <c r="BH380" s="104"/>
      <c r="BJ380" s="104"/>
      <c r="BK380" s="104"/>
      <c r="BL380" s="104"/>
      <c r="BM380" s="104"/>
      <c r="BN380" s="104"/>
      <c r="BO380" s="104"/>
      <c r="BP380" s="104"/>
      <c r="BQ380" s="104"/>
      <c r="BR380" s="104"/>
      <c r="BS380" s="104"/>
      <c r="BT380" s="104"/>
      <c r="BV380" s="104"/>
      <c r="BW380" s="104"/>
      <c r="BX380" s="104"/>
      <c r="BY380" s="104"/>
      <c r="BZ380" s="104"/>
      <c r="CA380" s="104"/>
      <c r="CB380" s="104"/>
      <c r="CC380" s="104"/>
      <c r="CD380" s="104"/>
      <c r="CE380" s="104"/>
      <c r="CF380" s="104"/>
      <c r="CG380" s="104"/>
      <c r="CJ380" s="104"/>
      <c r="CL380" s="104"/>
      <c r="CM380" s="104"/>
      <c r="CN380" s="104"/>
      <c r="CO380" s="104"/>
      <c r="CP380" s="104"/>
      <c r="CQ380" s="104"/>
      <c r="CR380" s="104"/>
      <c r="CS380" s="104"/>
      <c r="CT380" s="104"/>
      <c r="CU380" s="104"/>
    </row>
    <row r="381" spans="1:99" ht="13" x14ac:dyDescent="0.3">
      <c r="A381" s="104"/>
      <c r="B381" s="104"/>
      <c r="C381" s="104"/>
      <c r="D381" s="104"/>
      <c r="E381" s="104"/>
      <c r="F381" s="104"/>
      <c r="G381" s="104"/>
      <c r="H381" s="104"/>
      <c r="I381" s="104"/>
      <c r="J381" s="104"/>
      <c r="K381" s="104"/>
      <c r="L381" s="104"/>
      <c r="M381" s="104"/>
      <c r="P381" s="104"/>
      <c r="Q381" s="104"/>
      <c r="U381" s="104"/>
      <c r="AQ381" s="104"/>
      <c r="AR381" s="104"/>
      <c r="AS381" s="104"/>
      <c r="AT381" s="104"/>
      <c r="AU381" s="104"/>
      <c r="AV381" s="104"/>
      <c r="AW381" s="104"/>
      <c r="AX381" s="104"/>
      <c r="AY381" s="104"/>
      <c r="BH381" s="104"/>
      <c r="BJ381" s="104"/>
      <c r="BK381" s="104"/>
      <c r="BL381" s="104"/>
      <c r="BM381" s="104"/>
      <c r="BN381" s="104"/>
      <c r="BO381" s="104"/>
      <c r="BP381" s="104"/>
      <c r="BQ381" s="104"/>
      <c r="BR381" s="104"/>
      <c r="BS381" s="104"/>
      <c r="BT381" s="104"/>
      <c r="BV381" s="104"/>
      <c r="BW381" s="104"/>
      <c r="BX381" s="104"/>
      <c r="BY381" s="104"/>
      <c r="BZ381" s="104"/>
      <c r="CA381" s="104"/>
      <c r="CB381" s="104"/>
      <c r="CC381" s="104"/>
      <c r="CD381" s="104"/>
      <c r="CE381" s="104"/>
      <c r="CF381" s="104"/>
      <c r="CG381" s="104"/>
      <c r="CJ381" s="104"/>
      <c r="CL381" s="104"/>
      <c r="CM381" s="104"/>
      <c r="CN381" s="104"/>
      <c r="CO381" s="104"/>
      <c r="CP381" s="104"/>
      <c r="CQ381" s="104"/>
      <c r="CR381" s="104"/>
      <c r="CS381" s="104"/>
      <c r="CT381" s="104"/>
      <c r="CU381" s="104"/>
    </row>
    <row r="382" spans="1:99" ht="13" x14ac:dyDescent="0.3">
      <c r="A382" s="104"/>
      <c r="B382" s="104"/>
      <c r="C382" s="104"/>
      <c r="D382" s="104"/>
      <c r="E382" s="104"/>
      <c r="F382" s="104"/>
      <c r="G382" s="104"/>
      <c r="H382" s="104"/>
      <c r="I382" s="104"/>
      <c r="J382" s="104"/>
      <c r="K382" s="104"/>
      <c r="L382" s="104"/>
      <c r="M382" s="104"/>
      <c r="P382" s="104"/>
      <c r="Q382" s="104"/>
      <c r="U382" s="104"/>
      <c r="AQ382" s="104"/>
      <c r="AR382" s="104"/>
      <c r="AS382" s="104"/>
      <c r="AT382" s="104"/>
      <c r="AU382" s="104"/>
      <c r="AV382" s="104"/>
      <c r="AW382" s="104"/>
      <c r="AX382" s="104"/>
      <c r="AY382" s="104"/>
      <c r="BH382" s="104"/>
      <c r="BJ382" s="104"/>
      <c r="BK382" s="104"/>
      <c r="BL382" s="104"/>
      <c r="BM382" s="104"/>
      <c r="BN382" s="104"/>
      <c r="BO382" s="104"/>
      <c r="BP382" s="104"/>
      <c r="BQ382" s="104"/>
      <c r="BR382" s="104"/>
      <c r="BS382" s="104"/>
      <c r="BT382" s="104"/>
      <c r="BV382" s="104"/>
      <c r="BW382" s="104"/>
      <c r="BX382" s="104"/>
      <c r="BY382" s="104"/>
      <c r="BZ382" s="104"/>
      <c r="CA382" s="104"/>
      <c r="CB382" s="104"/>
      <c r="CC382" s="104"/>
      <c r="CD382" s="104"/>
      <c r="CE382" s="104"/>
      <c r="CF382" s="104"/>
      <c r="CG382" s="104"/>
      <c r="CJ382" s="104"/>
      <c r="CL382" s="104"/>
      <c r="CM382" s="104"/>
      <c r="CN382" s="104"/>
      <c r="CO382" s="104"/>
      <c r="CP382" s="104"/>
      <c r="CQ382" s="104"/>
      <c r="CR382" s="104"/>
      <c r="CS382" s="104"/>
      <c r="CT382" s="104"/>
      <c r="CU382" s="104"/>
    </row>
    <row r="383" spans="1:99" ht="13" x14ac:dyDescent="0.3">
      <c r="A383" s="104"/>
      <c r="B383" s="104"/>
      <c r="C383" s="104"/>
      <c r="D383" s="104"/>
      <c r="E383" s="104"/>
      <c r="F383" s="104"/>
      <c r="G383" s="104"/>
      <c r="H383" s="104"/>
      <c r="I383" s="104"/>
      <c r="J383" s="104"/>
      <c r="K383" s="104"/>
      <c r="L383" s="104"/>
      <c r="M383" s="104"/>
      <c r="P383" s="104"/>
      <c r="Q383" s="104"/>
      <c r="U383" s="104"/>
      <c r="AQ383" s="104"/>
      <c r="AR383" s="104"/>
      <c r="AS383" s="104"/>
      <c r="AT383" s="104"/>
      <c r="AU383" s="104"/>
      <c r="AV383" s="104"/>
      <c r="AW383" s="104"/>
      <c r="AX383" s="104"/>
      <c r="AY383" s="104"/>
      <c r="BH383" s="104"/>
      <c r="BJ383" s="104"/>
      <c r="BK383" s="104"/>
      <c r="BL383" s="104"/>
      <c r="BM383" s="104"/>
      <c r="BN383" s="104"/>
      <c r="BO383" s="104"/>
      <c r="BP383" s="104"/>
      <c r="BQ383" s="104"/>
      <c r="BR383" s="104"/>
      <c r="BS383" s="104"/>
      <c r="BT383" s="104"/>
      <c r="BV383" s="104"/>
      <c r="BW383" s="104"/>
      <c r="BX383" s="104"/>
      <c r="BY383" s="104"/>
      <c r="BZ383" s="104"/>
      <c r="CA383" s="104"/>
      <c r="CB383" s="104"/>
      <c r="CC383" s="104"/>
      <c r="CD383" s="104"/>
      <c r="CE383" s="104"/>
      <c r="CF383" s="104"/>
      <c r="CG383" s="104"/>
      <c r="CJ383" s="104"/>
      <c r="CL383" s="104"/>
      <c r="CM383" s="104"/>
      <c r="CN383" s="104"/>
      <c r="CO383" s="104"/>
      <c r="CP383" s="104"/>
      <c r="CQ383" s="104"/>
      <c r="CR383" s="104"/>
      <c r="CS383" s="104"/>
      <c r="CT383" s="104"/>
      <c r="CU383" s="104"/>
    </row>
    <row r="384" spans="1:99" ht="13" x14ac:dyDescent="0.3">
      <c r="A384" s="104"/>
      <c r="B384" s="104"/>
      <c r="C384" s="104"/>
      <c r="D384" s="104"/>
      <c r="E384" s="104"/>
      <c r="F384" s="104"/>
      <c r="G384" s="104"/>
      <c r="H384" s="104"/>
      <c r="I384" s="104"/>
      <c r="J384" s="104"/>
      <c r="K384" s="104"/>
      <c r="L384" s="104"/>
      <c r="M384" s="104"/>
      <c r="P384" s="104"/>
      <c r="Q384" s="104"/>
      <c r="U384" s="104"/>
      <c r="AQ384" s="104"/>
      <c r="AR384" s="104"/>
      <c r="AS384" s="104"/>
      <c r="AT384" s="104"/>
      <c r="AU384" s="104"/>
      <c r="AV384" s="104"/>
      <c r="AW384" s="104"/>
      <c r="AX384" s="104"/>
      <c r="AY384" s="104"/>
      <c r="BH384" s="104"/>
      <c r="BJ384" s="104"/>
      <c r="BK384" s="104"/>
      <c r="BL384" s="104"/>
      <c r="BM384" s="104"/>
      <c r="BN384" s="104"/>
      <c r="BO384" s="104"/>
      <c r="BP384" s="104"/>
      <c r="BQ384" s="104"/>
      <c r="BR384" s="104"/>
      <c r="BS384" s="104"/>
      <c r="BT384" s="104"/>
      <c r="BV384" s="104"/>
      <c r="BW384" s="104"/>
      <c r="BX384" s="104"/>
      <c r="BY384" s="104"/>
      <c r="BZ384" s="104"/>
      <c r="CA384" s="104"/>
      <c r="CB384" s="104"/>
      <c r="CC384" s="104"/>
      <c r="CD384" s="104"/>
      <c r="CE384" s="104"/>
      <c r="CF384" s="104"/>
      <c r="CG384" s="104"/>
      <c r="CJ384" s="104"/>
      <c r="CL384" s="104"/>
      <c r="CM384" s="104"/>
      <c r="CN384" s="104"/>
      <c r="CO384" s="104"/>
      <c r="CP384" s="104"/>
      <c r="CQ384" s="104"/>
      <c r="CR384" s="104"/>
      <c r="CS384" s="104"/>
      <c r="CT384" s="104"/>
      <c r="CU384" s="104"/>
    </row>
    <row r="385" spans="1:99" ht="13" x14ac:dyDescent="0.3">
      <c r="A385" s="104"/>
      <c r="B385" s="104"/>
      <c r="C385" s="104"/>
      <c r="D385" s="104"/>
      <c r="E385" s="104"/>
      <c r="F385" s="104"/>
      <c r="G385" s="104"/>
      <c r="H385" s="104"/>
      <c r="I385" s="104"/>
      <c r="J385" s="104"/>
      <c r="K385" s="104"/>
      <c r="L385" s="104"/>
      <c r="M385" s="104"/>
      <c r="P385" s="104"/>
      <c r="Q385" s="104"/>
      <c r="U385" s="104"/>
      <c r="AQ385" s="104"/>
      <c r="AR385" s="104"/>
      <c r="AS385" s="104"/>
      <c r="AT385" s="104"/>
      <c r="AU385" s="104"/>
      <c r="AV385" s="104"/>
      <c r="AW385" s="104"/>
      <c r="AX385" s="104"/>
      <c r="AY385" s="104"/>
      <c r="BH385" s="104"/>
      <c r="BJ385" s="104"/>
      <c r="BK385" s="104"/>
      <c r="BL385" s="104"/>
      <c r="BM385" s="104"/>
      <c r="BN385" s="104"/>
      <c r="BO385" s="104"/>
      <c r="BP385" s="104"/>
      <c r="BQ385" s="104"/>
      <c r="BR385" s="104"/>
      <c r="BS385" s="104"/>
      <c r="BT385" s="104"/>
      <c r="BV385" s="104"/>
      <c r="BW385" s="104"/>
      <c r="BX385" s="104"/>
      <c r="BY385" s="104"/>
      <c r="BZ385" s="104"/>
      <c r="CA385" s="104"/>
      <c r="CB385" s="104"/>
      <c r="CC385" s="104"/>
      <c r="CD385" s="104"/>
      <c r="CE385" s="104"/>
      <c r="CF385" s="104"/>
      <c r="CG385" s="104"/>
      <c r="CJ385" s="104"/>
      <c r="CL385" s="104"/>
      <c r="CM385" s="104"/>
      <c r="CN385" s="104"/>
      <c r="CO385" s="104"/>
      <c r="CP385" s="104"/>
      <c r="CQ385" s="104"/>
      <c r="CR385" s="104"/>
      <c r="CS385" s="104"/>
      <c r="CT385" s="104"/>
      <c r="CU385" s="104"/>
    </row>
    <row r="386" spans="1:99" ht="13" x14ac:dyDescent="0.3">
      <c r="A386" s="104"/>
      <c r="B386" s="104"/>
      <c r="C386" s="104"/>
      <c r="D386" s="104"/>
      <c r="E386" s="104"/>
      <c r="F386" s="104"/>
      <c r="G386" s="104"/>
      <c r="H386" s="104"/>
      <c r="I386" s="104"/>
      <c r="J386" s="104"/>
      <c r="K386" s="104"/>
      <c r="L386" s="104"/>
      <c r="M386" s="104"/>
      <c r="P386" s="104"/>
      <c r="Q386" s="104"/>
      <c r="U386" s="104"/>
      <c r="AQ386" s="104"/>
      <c r="AR386" s="104"/>
      <c r="AS386" s="104"/>
      <c r="AT386" s="104"/>
      <c r="AU386" s="104"/>
      <c r="AV386" s="104"/>
      <c r="AW386" s="104"/>
      <c r="AX386" s="104"/>
      <c r="AY386" s="104"/>
      <c r="BH386" s="104"/>
      <c r="BJ386" s="104"/>
      <c r="BK386" s="104"/>
      <c r="BL386" s="104"/>
      <c r="BM386" s="104"/>
      <c r="BN386" s="104"/>
      <c r="BO386" s="104"/>
      <c r="BP386" s="104"/>
      <c r="BQ386" s="104"/>
      <c r="BR386" s="104"/>
      <c r="BS386" s="104"/>
      <c r="BT386" s="104"/>
      <c r="BV386" s="104"/>
      <c r="BW386" s="104"/>
      <c r="BX386" s="104"/>
      <c r="BY386" s="104"/>
      <c r="BZ386" s="104"/>
      <c r="CA386" s="104"/>
      <c r="CB386" s="104"/>
      <c r="CC386" s="104"/>
      <c r="CD386" s="104"/>
      <c r="CE386" s="104"/>
      <c r="CF386" s="104"/>
      <c r="CG386" s="104"/>
      <c r="CJ386" s="104"/>
      <c r="CL386" s="104"/>
      <c r="CM386" s="104"/>
      <c r="CN386" s="104"/>
      <c r="CO386" s="104"/>
      <c r="CP386" s="104"/>
      <c r="CQ386" s="104"/>
      <c r="CR386" s="104"/>
      <c r="CS386" s="104"/>
      <c r="CT386" s="104"/>
      <c r="CU386" s="104"/>
    </row>
    <row r="387" spans="1:99" ht="13" x14ac:dyDescent="0.3">
      <c r="A387" s="104"/>
      <c r="B387" s="104"/>
      <c r="C387" s="104"/>
      <c r="D387" s="104"/>
      <c r="E387" s="104"/>
      <c r="F387" s="104"/>
      <c r="G387" s="104"/>
      <c r="H387" s="104"/>
      <c r="I387" s="104"/>
      <c r="J387" s="104"/>
      <c r="K387" s="104"/>
      <c r="L387" s="104"/>
      <c r="M387" s="104"/>
      <c r="P387" s="104"/>
      <c r="Q387" s="104"/>
      <c r="U387" s="104"/>
      <c r="AQ387" s="104"/>
      <c r="AR387" s="104"/>
      <c r="AS387" s="104"/>
      <c r="AT387" s="104"/>
      <c r="AU387" s="104"/>
      <c r="AV387" s="104"/>
      <c r="AW387" s="104"/>
      <c r="AX387" s="104"/>
      <c r="AY387" s="104"/>
      <c r="BH387" s="104"/>
      <c r="BJ387" s="104"/>
      <c r="BK387" s="104"/>
      <c r="BL387" s="104"/>
      <c r="BM387" s="104"/>
      <c r="BN387" s="104"/>
      <c r="BO387" s="104"/>
      <c r="BP387" s="104"/>
      <c r="BQ387" s="104"/>
      <c r="BR387" s="104"/>
      <c r="BS387" s="104"/>
      <c r="BT387" s="104"/>
      <c r="BV387" s="104"/>
      <c r="BW387" s="104"/>
      <c r="BX387" s="104"/>
      <c r="BY387" s="104"/>
      <c r="BZ387" s="104"/>
      <c r="CA387" s="104"/>
      <c r="CB387" s="104"/>
      <c r="CC387" s="104"/>
      <c r="CD387" s="104"/>
      <c r="CE387" s="104"/>
      <c r="CF387" s="104"/>
      <c r="CG387" s="104"/>
      <c r="CJ387" s="104"/>
      <c r="CL387" s="104"/>
      <c r="CM387" s="104"/>
      <c r="CN387" s="104"/>
      <c r="CO387" s="104"/>
      <c r="CP387" s="104"/>
      <c r="CQ387" s="104"/>
      <c r="CR387" s="104"/>
      <c r="CS387" s="104"/>
      <c r="CT387" s="104"/>
      <c r="CU387" s="104"/>
    </row>
    <row r="388" spans="1:99" ht="13" x14ac:dyDescent="0.3">
      <c r="A388" s="104"/>
      <c r="B388" s="104"/>
      <c r="C388" s="104"/>
      <c r="D388" s="104"/>
      <c r="E388" s="104"/>
      <c r="F388" s="104"/>
      <c r="G388" s="104"/>
      <c r="H388" s="104"/>
      <c r="I388" s="104"/>
      <c r="J388" s="104"/>
      <c r="K388" s="104"/>
      <c r="L388" s="104"/>
      <c r="M388" s="104"/>
      <c r="P388" s="104"/>
      <c r="Q388" s="104"/>
      <c r="U388" s="104"/>
      <c r="AQ388" s="104"/>
      <c r="AR388" s="104"/>
      <c r="AS388" s="104"/>
      <c r="AT388" s="104"/>
      <c r="AU388" s="104"/>
      <c r="AV388" s="104"/>
      <c r="AW388" s="104"/>
      <c r="AX388" s="104"/>
      <c r="AY388" s="104"/>
      <c r="BH388" s="104"/>
      <c r="BJ388" s="104"/>
      <c r="BK388" s="104"/>
      <c r="BL388" s="104"/>
      <c r="BM388" s="104"/>
      <c r="BN388" s="104"/>
      <c r="BO388" s="104"/>
      <c r="BP388" s="104"/>
      <c r="BQ388" s="104"/>
      <c r="BR388" s="104"/>
      <c r="BS388" s="104"/>
      <c r="BT388" s="104"/>
      <c r="BV388" s="104"/>
      <c r="BW388" s="104"/>
      <c r="BX388" s="104"/>
      <c r="BY388" s="104"/>
      <c r="BZ388" s="104"/>
      <c r="CA388" s="104"/>
      <c r="CB388" s="104"/>
      <c r="CC388" s="104"/>
      <c r="CD388" s="104"/>
      <c r="CE388" s="104"/>
      <c r="CF388" s="104"/>
      <c r="CG388" s="104"/>
      <c r="CJ388" s="104"/>
      <c r="CL388" s="104"/>
      <c r="CM388" s="104"/>
      <c r="CN388" s="104"/>
      <c r="CO388" s="104"/>
      <c r="CP388" s="104"/>
      <c r="CQ388" s="104"/>
      <c r="CR388" s="104"/>
      <c r="CS388" s="104"/>
      <c r="CT388" s="104"/>
      <c r="CU388" s="104"/>
    </row>
    <row r="389" spans="1:99" ht="13" x14ac:dyDescent="0.3">
      <c r="A389" s="104"/>
      <c r="B389" s="104"/>
      <c r="C389" s="104"/>
      <c r="D389" s="104"/>
      <c r="E389" s="104"/>
      <c r="F389" s="104"/>
      <c r="G389" s="104"/>
      <c r="H389" s="104"/>
      <c r="I389" s="104"/>
      <c r="J389" s="104"/>
      <c r="K389" s="104"/>
      <c r="L389" s="104"/>
      <c r="M389" s="104"/>
      <c r="P389" s="104"/>
      <c r="Q389" s="104"/>
      <c r="U389" s="104"/>
      <c r="AQ389" s="104"/>
      <c r="AR389" s="104"/>
      <c r="AS389" s="104"/>
      <c r="AT389" s="104"/>
      <c r="AU389" s="104"/>
      <c r="AV389" s="104"/>
      <c r="AW389" s="104"/>
      <c r="AX389" s="104"/>
      <c r="AY389" s="104"/>
      <c r="BH389" s="104"/>
      <c r="BJ389" s="104"/>
      <c r="BK389" s="104"/>
      <c r="BL389" s="104"/>
      <c r="BM389" s="104"/>
      <c r="BN389" s="104"/>
      <c r="BO389" s="104"/>
      <c r="BP389" s="104"/>
      <c r="BQ389" s="104"/>
      <c r="BR389" s="104"/>
      <c r="BS389" s="104"/>
      <c r="BT389" s="104"/>
      <c r="BV389" s="104"/>
      <c r="BW389" s="104"/>
      <c r="BX389" s="104"/>
      <c r="BY389" s="104"/>
      <c r="BZ389" s="104"/>
      <c r="CA389" s="104"/>
      <c r="CB389" s="104"/>
      <c r="CC389" s="104"/>
      <c r="CD389" s="104"/>
      <c r="CE389" s="104"/>
      <c r="CF389" s="104"/>
      <c r="CG389" s="104"/>
      <c r="CJ389" s="104"/>
      <c r="CL389" s="104"/>
      <c r="CM389" s="104"/>
      <c r="CN389" s="104"/>
      <c r="CO389" s="104"/>
      <c r="CP389" s="104"/>
      <c r="CQ389" s="104"/>
      <c r="CR389" s="104"/>
      <c r="CS389" s="104"/>
      <c r="CT389" s="104"/>
      <c r="CU389" s="104"/>
    </row>
    <row r="390" spans="1:99" ht="13" x14ac:dyDescent="0.3">
      <c r="A390" s="104"/>
      <c r="B390" s="104"/>
      <c r="C390" s="104"/>
      <c r="D390" s="104"/>
      <c r="E390" s="104"/>
      <c r="F390" s="104"/>
      <c r="G390" s="104"/>
      <c r="H390" s="104"/>
      <c r="I390" s="104"/>
      <c r="J390" s="104"/>
      <c r="K390" s="104"/>
      <c r="L390" s="104"/>
      <c r="M390" s="104"/>
      <c r="P390" s="104"/>
      <c r="Q390" s="104"/>
      <c r="U390" s="104"/>
      <c r="AQ390" s="104"/>
      <c r="AR390" s="104"/>
      <c r="AS390" s="104"/>
      <c r="AT390" s="104"/>
      <c r="AU390" s="104"/>
      <c r="AV390" s="104"/>
      <c r="AW390" s="104"/>
      <c r="AX390" s="104"/>
      <c r="AY390" s="104"/>
      <c r="BH390" s="104"/>
      <c r="BJ390" s="104"/>
      <c r="BK390" s="104"/>
      <c r="BL390" s="104"/>
      <c r="BM390" s="104"/>
      <c r="BN390" s="104"/>
      <c r="BO390" s="104"/>
      <c r="BP390" s="104"/>
      <c r="BQ390" s="104"/>
      <c r="BR390" s="104"/>
      <c r="BS390" s="104"/>
      <c r="BT390" s="104"/>
      <c r="BV390" s="104"/>
      <c r="BW390" s="104"/>
      <c r="BX390" s="104"/>
      <c r="BY390" s="104"/>
      <c r="BZ390" s="104"/>
      <c r="CA390" s="104"/>
      <c r="CB390" s="104"/>
      <c r="CC390" s="104"/>
      <c r="CD390" s="104"/>
      <c r="CE390" s="104"/>
      <c r="CF390" s="104"/>
      <c r="CG390" s="104"/>
      <c r="CJ390" s="104"/>
      <c r="CL390" s="104"/>
      <c r="CM390" s="104"/>
      <c r="CN390" s="104"/>
      <c r="CO390" s="104"/>
      <c r="CP390" s="104"/>
      <c r="CQ390" s="104"/>
      <c r="CR390" s="104"/>
      <c r="CS390" s="104"/>
      <c r="CT390" s="104"/>
      <c r="CU390" s="104"/>
    </row>
    <row r="391" spans="1:99" ht="13" x14ac:dyDescent="0.3">
      <c r="A391" s="104"/>
      <c r="B391" s="104"/>
      <c r="C391" s="104"/>
      <c r="D391" s="104"/>
      <c r="E391" s="104"/>
      <c r="F391" s="104"/>
      <c r="G391" s="104"/>
      <c r="H391" s="104"/>
      <c r="I391" s="104"/>
      <c r="J391" s="104"/>
      <c r="K391" s="104"/>
      <c r="L391" s="104"/>
      <c r="M391" s="104"/>
      <c r="P391" s="104"/>
      <c r="Q391" s="104"/>
      <c r="U391" s="104"/>
      <c r="AQ391" s="104"/>
      <c r="AR391" s="104"/>
      <c r="AS391" s="104"/>
      <c r="AT391" s="104"/>
      <c r="AU391" s="104"/>
      <c r="AV391" s="104"/>
      <c r="AW391" s="104"/>
      <c r="AX391" s="104"/>
      <c r="AY391" s="104"/>
      <c r="BH391" s="104"/>
      <c r="BJ391" s="104"/>
      <c r="BK391" s="104"/>
      <c r="BL391" s="104"/>
      <c r="BM391" s="104"/>
      <c r="BN391" s="104"/>
      <c r="BO391" s="104"/>
      <c r="BP391" s="104"/>
      <c r="BQ391" s="104"/>
      <c r="BR391" s="104"/>
      <c r="BS391" s="104"/>
      <c r="BT391" s="104"/>
      <c r="BV391" s="104"/>
      <c r="BW391" s="104"/>
      <c r="BX391" s="104"/>
      <c r="BY391" s="104"/>
      <c r="BZ391" s="104"/>
      <c r="CA391" s="104"/>
      <c r="CB391" s="104"/>
      <c r="CC391" s="104"/>
      <c r="CD391" s="104"/>
      <c r="CE391" s="104"/>
      <c r="CF391" s="104"/>
      <c r="CG391" s="104"/>
      <c r="CJ391" s="104"/>
      <c r="CL391" s="104"/>
      <c r="CM391" s="104"/>
      <c r="CN391" s="104"/>
      <c r="CO391" s="104"/>
      <c r="CP391" s="104"/>
      <c r="CQ391" s="104"/>
      <c r="CR391" s="104"/>
      <c r="CS391" s="104"/>
      <c r="CT391" s="104"/>
      <c r="CU391" s="104"/>
    </row>
    <row r="392" spans="1:99" ht="13" x14ac:dyDescent="0.3">
      <c r="A392" s="104"/>
      <c r="B392" s="104"/>
      <c r="C392" s="104"/>
      <c r="D392" s="104"/>
      <c r="E392" s="104"/>
      <c r="F392" s="104"/>
      <c r="G392" s="104"/>
      <c r="H392" s="104"/>
      <c r="I392" s="104"/>
      <c r="J392" s="104"/>
      <c r="K392" s="104"/>
      <c r="L392" s="104"/>
      <c r="M392" s="104"/>
      <c r="P392" s="104"/>
      <c r="Q392" s="104"/>
      <c r="U392" s="104"/>
      <c r="AQ392" s="104"/>
      <c r="AR392" s="104"/>
      <c r="AS392" s="104"/>
      <c r="AT392" s="104"/>
      <c r="AU392" s="104"/>
      <c r="AV392" s="104"/>
      <c r="AW392" s="104"/>
      <c r="AX392" s="104"/>
      <c r="AY392" s="104"/>
      <c r="BH392" s="104"/>
      <c r="BJ392" s="104"/>
      <c r="BK392" s="104"/>
      <c r="BL392" s="104"/>
      <c r="BM392" s="104"/>
      <c r="BN392" s="104"/>
      <c r="BO392" s="104"/>
      <c r="BP392" s="104"/>
      <c r="BQ392" s="104"/>
      <c r="BR392" s="104"/>
      <c r="BS392" s="104"/>
      <c r="BT392" s="104"/>
      <c r="BV392" s="104"/>
      <c r="BW392" s="104"/>
      <c r="BX392" s="104"/>
      <c r="BY392" s="104"/>
      <c r="BZ392" s="104"/>
      <c r="CA392" s="104"/>
      <c r="CB392" s="104"/>
      <c r="CC392" s="104"/>
      <c r="CD392" s="104"/>
      <c r="CE392" s="104"/>
      <c r="CF392" s="104"/>
      <c r="CG392" s="104"/>
      <c r="CJ392" s="104"/>
      <c r="CL392" s="104"/>
      <c r="CM392" s="104"/>
      <c r="CN392" s="104"/>
      <c r="CO392" s="104"/>
      <c r="CP392" s="104"/>
      <c r="CQ392" s="104"/>
      <c r="CR392" s="104"/>
      <c r="CS392" s="104"/>
      <c r="CT392" s="104"/>
      <c r="CU392" s="104"/>
    </row>
    <row r="393" spans="1:99" ht="13" x14ac:dyDescent="0.3">
      <c r="A393" s="104"/>
      <c r="B393" s="104"/>
      <c r="C393" s="104"/>
      <c r="D393" s="104"/>
      <c r="E393" s="104"/>
      <c r="F393" s="104"/>
      <c r="G393" s="104"/>
      <c r="H393" s="104"/>
      <c r="I393" s="104"/>
      <c r="J393" s="104"/>
      <c r="K393" s="104"/>
      <c r="L393" s="104"/>
      <c r="M393" s="104"/>
      <c r="P393" s="104"/>
      <c r="Q393" s="104"/>
      <c r="U393" s="104"/>
      <c r="AQ393" s="104"/>
      <c r="AR393" s="104"/>
      <c r="AS393" s="104"/>
      <c r="AT393" s="104"/>
      <c r="AU393" s="104"/>
      <c r="AV393" s="104"/>
      <c r="AW393" s="104"/>
      <c r="AX393" s="104"/>
      <c r="AY393" s="104"/>
      <c r="BH393" s="104"/>
      <c r="BJ393" s="104"/>
      <c r="BK393" s="104"/>
      <c r="BL393" s="104"/>
      <c r="BM393" s="104"/>
      <c r="BN393" s="104"/>
      <c r="BO393" s="104"/>
      <c r="BP393" s="104"/>
      <c r="BQ393" s="104"/>
      <c r="BR393" s="104"/>
      <c r="BS393" s="104"/>
      <c r="BT393" s="104"/>
      <c r="BV393" s="104"/>
      <c r="BW393" s="104"/>
      <c r="BX393" s="104"/>
      <c r="BY393" s="104"/>
      <c r="BZ393" s="104"/>
      <c r="CA393" s="104"/>
      <c r="CB393" s="104"/>
      <c r="CC393" s="104"/>
      <c r="CD393" s="104"/>
      <c r="CE393" s="104"/>
      <c r="CF393" s="104"/>
      <c r="CG393" s="104"/>
      <c r="CJ393" s="104"/>
      <c r="CL393" s="104"/>
      <c r="CM393" s="104"/>
      <c r="CN393" s="104"/>
      <c r="CO393" s="104"/>
      <c r="CP393" s="104"/>
      <c r="CQ393" s="104"/>
      <c r="CR393" s="104"/>
      <c r="CS393" s="104"/>
      <c r="CT393" s="104"/>
      <c r="CU393" s="104"/>
    </row>
    <row r="394" spans="1:99" ht="13" x14ac:dyDescent="0.3">
      <c r="A394" s="104"/>
      <c r="B394" s="104"/>
      <c r="C394" s="104"/>
      <c r="D394" s="104"/>
      <c r="E394" s="104"/>
      <c r="F394" s="104"/>
      <c r="G394" s="104"/>
      <c r="H394" s="104"/>
      <c r="I394" s="104"/>
      <c r="J394" s="104"/>
      <c r="K394" s="104"/>
      <c r="L394" s="104"/>
      <c r="M394" s="104"/>
      <c r="P394" s="104"/>
      <c r="Q394" s="104"/>
      <c r="U394" s="104"/>
      <c r="AQ394" s="104"/>
      <c r="AR394" s="104"/>
      <c r="AS394" s="104"/>
      <c r="AT394" s="104"/>
      <c r="AU394" s="104"/>
      <c r="AV394" s="104"/>
      <c r="AW394" s="104"/>
      <c r="AX394" s="104"/>
      <c r="AY394" s="104"/>
      <c r="BH394" s="104"/>
      <c r="BJ394" s="104"/>
      <c r="BK394" s="104"/>
      <c r="BL394" s="104"/>
      <c r="BM394" s="104"/>
      <c r="BN394" s="104"/>
      <c r="BO394" s="104"/>
      <c r="BP394" s="104"/>
      <c r="BQ394" s="104"/>
      <c r="BR394" s="104"/>
      <c r="BS394" s="104"/>
      <c r="BT394" s="104"/>
      <c r="BV394" s="104"/>
      <c r="BW394" s="104"/>
      <c r="BX394" s="104"/>
      <c r="BY394" s="104"/>
      <c r="BZ394" s="104"/>
      <c r="CA394" s="104"/>
      <c r="CB394" s="104"/>
      <c r="CC394" s="104"/>
      <c r="CD394" s="104"/>
      <c r="CE394" s="104"/>
      <c r="CF394" s="104"/>
      <c r="CG394" s="104"/>
      <c r="CJ394" s="104"/>
      <c r="CL394" s="104"/>
      <c r="CM394" s="104"/>
      <c r="CN394" s="104"/>
      <c r="CO394" s="104"/>
      <c r="CP394" s="104"/>
      <c r="CQ394" s="104"/>
      <c r="CR394" s="104"/>
      <c r="CS394" s="104"/>
      <c r="CT394" s="104"/>
      <c r="CU394" s="104"/>
    </row>
    <row r="395" spans="1:99" ht="13" x14ac:dyDescent="0.3">
      <c r="A395" s="104"/>
      <c r="B395" s="104"/>
      <c r="C395" s="104"/>
      <c r="D395" s="104"/>
      <c r="E395" s="104"/>
      <c r="F395" s="104"/>
      <c r="G395" s="104"/>
      <c r="H395" s="104"/>
      <c r="I395" s="104"/>
      <c r="J395" s="104"/>
      <c r="K395" s="104"/>
      <c r="L395" s="104"/>
      <c r="M395" s="104"/>
      <c r="P395" s="104"/>
      <c r="Q395" s="104"/>
      <c r="U395" s="104"/>
      <c r="AQ395" s="104"/>
      <c r="AR395" s="104"/>
      <c r="AS395" s="104"/>
      <c r="AT395" s="104"/>
      <c r="AU395" s="104"/>
      <c r="AV395" s="104"/>
      <c r="AW395" s="104"/>
      <c r="AX395" s="104"/>
      <c r="AY395" s="104"/>
      <c r="BH395" s="104"/>
      <c r="BJ395" s="104"/>
      <c r="BK395" s="104"/>
      <c r="BL395" s="104"/>
      <c r="BM395" s="104"/>
      <c r="BN395" s="104"/>
      <c r="BO395" s="104"/>
      <c r="BP395" s="104"/>
      <c r="BQ395" s="104"/>
      <c r="BR395" s="104"/>
      <c r="BS395" s="104"/>
      <c r="BT395" s="104"/>
      <c r="BV395" s="104"/>
      <c r="BW395" s="104"/>
      <c r="BX395" s="104"/>
      <c r="BY395" s="104"/>
      <c r="BZ395" s="104"/>
      <c r="CA395" s="104"/>
      <c r="CB395" s="104"/>
      <c r="CC395" s="104"/>
      <c r="CD395" s="104"/>
      <c r="CE395" s="104"/>
      <c r="CF395" s="104"/>
      <c r="CG395" s="104"/>
      <c r="CJ395" s="104"/>
      <c r="CL395" s="104"/>
      <c r="CM395" s="104"/>
      <c r="CN395" s="104"/>
      <c r="CO395" s="104"/>
      <c r="CP395" s="104"/>
      <c r="CQ395" s="104"/>
      <c r="CR395" s="104"/>
      <c r="CS395" s="104"/>
      <c r="CT395" s="104"/>
      <c r="CU395" s="104"/>
    </row>
    <row r="396" spans="1:99" ht="13" x14ac:dyDescent="0.3">
      <c r="A396" s="104"/>
      <c r="B396" s="104"/>
      <c r="C396" s="104"/>
      <c r="D396" s="104"/>
      <c r="E396" s="104"/>
      <c r="F396" s="104"/>
      <c r="G396" s="104"/>
      <c r="H396" s="104"/>
      <c r="I396" s="104"/>
      <c r="J396" s="104"/>
      <c r="K396" s="104"/>
      <c r="L396" s="104"/>
      <c r="M396" s="104"/>
      <c r="P396" s="104"/>
      <c r="Q396" s="104"/>
      <c r="U396" s="104"/>
      <c r="AQ396" s="104"/>
      <c r="AR396" s="104"/>
      <c r="AS396" s="104"/>
      <c r="AT396" s="104"/>
      <c r="AU396" s="104"/>
      <c r="AV396" s="104"/>
      <c r="AW396" s="104"/>
      <c r="AX396" s="104"/>
      <c r="AY396" s="104"/>
      <c r="BH396" s="104"/>
      <c r="BJ396" s="104"/>
      <c r="BK396" s="104"/>
      <c r="BL396" s="104"/>
      <c r="BM396" s="104"/>
      <c r="BN396" s="104"/>
      <c r="BO396" s="104"/>
      <c r="BP396" s="104"/>
      <c r="BQ396" s="104"/>
      <c r="BR396" s="104"/>
      <c r="BS396" s="104"/>
      <c r="BT396" s="104"/>
      <c r="BV396" s="104"/>
      <c r="BW396" s="104"/>
      <c r="BX396" s="104"/>
      <c r="BY396" s="104"/>
      <c r="BZ396" s="104"/>
      <c r="CA396" s="104"/>
      <c r="CB396" s="104"/>
      <c r="CC396" s="104"/>
      <c r="CD396" s="104"/>
      <c r="CE396" s="104"/>
      <c r="CF396" s="104"/>
      <c r="CG396" s="104"/>
      <c r="CJ396" s="104"/>
      <c r="CL396" s="104"/>
      <c r="CM396" s="104"/>
      <c r="CN396" s="104"/>
      <c r="CO396" s="104"/>
      <c r="CP396" s="104"/>
      <c r="CQ396" s="104"/>
      <c r="CR396" s="104"/>
      <c r="CS396" s="104"/>
      <c r="CT396" s="104"/>
      <c r="CU396" s="104"/>
    </row>
    <row r="397" spans="1:99" ht="13" x14ac:dyDescent="0.3">
      <c r="A397" s="104"/>
      <c r="B397" s="104"/>
      <c r="C397" s="104"/>
      <c r="D397" s="104"/>
      <c r="E397" s="104"/>
      <c r="F397" s="104"/>
      <c r="G397" s="104"/>
      <c r="H397" s="104"/>
      <c r="I397" s="104"/>
      <c r="J397" s="104"/>
      <c r="K397" s="104"/>
      <c r="L397" s="104"/>
      <c r="M397" s="104"/>
      <c r="P397" s="104"/>
      <c r="Q397" s="104"/>
      <c r="U397" s="104"/>
      <c r="AQ397" s="104"/>
      <c r="AR397" s="104"/>
      <c r="AS397" s="104"/>
      <c r="AT397" s="104"/>
      <c r="AU397" s="104"/>
      <c r="AV397" s="104"/>
      <c r="AW397" s="104"/>
      <c r="AX397" s="104"/>
      <c r="AY397" s="104"/>
      <c r="BH397" s="104"/>
      <c r="BJ397" s="104"/>
      <c r="BK397" s="104"/>
      <c r="BL397" s="104"/>
      <c r="BM397" s="104"/>
      <c r="BN397" s="104"/>
      <c r="BO397" s="104"/>
      <c r="BP397" s="104"/>
      <c r="BQ397" s="104"/>
      <c r="BR397" s="104"/>
      <c r="BS397" s="104"/>
      <c r="BT397" s="104"/>
      <c r="BV397" s="104"/>
      <c r="BW397" s="104"/>
      <c r="BX397" s="104"/>
      <c r="BY397" s="104"/>
      <c r="BZ397" s="104"/>
      <c r="CA397" s="104"/>
      <c r="CB397" s="104"/>
      <c r="CC397" s="104"/>
      <c r="CD397" s="104"/>
      <c r="CE397" s="104"/>
      <c r="CF397" s="104"/>
      <c r="CG397" s="104"/>
      <c r="CJ397" s="104"/>
      <c r="CL397" s="104"/>
      <c r="CM397" s="104"/>
      <c r="CN397" s="104"/>
      <c r="CO397" s="104"/>
      <c r="CP397" s="104"/>
      <c r="CQ397" s="104"/>
      <c r="CR397" s="104"/>
      <c r="CS397" s="104"/>
      <c r="CT397" s="104"/>
      <c r="CU397" s="104"/>
    </row>
    <row r="398" spans="1:99" ht="13" x14ac:dyDescent="0.3">
      <c r="A398" s="104"/>
      <c r="B398" s="104"/>
      <c r="C398" s="104"/>
      <c r="D398" s="104"/>
      <c r="E398" s="104"/>
      <c r="F398" s="104"/>
      <c r="G398" s="104"/>
      <c r="H398" s="104"/>
      <c r="I398" s="104"/>
      <c r="J398" s="104"/>
      <c r="K398" s="104"/>
      <c r="L398" s="104"/>
      <c r="M398" s="104"/>
      <c r="P398" s="104"/>
      <c r="Q398" s="104"/>
      <c r="U398" s="104"/>
      <c r="AQ398" s="104"/>
      <c r="AR398" s="104"/>
      <c r="AS398" s="104"/>
      <c r="AT398" s="104"/>
      <c r="AU398" s="104"/>
      <c r="AV398" s="104"/>
      <c r="AW398" s="104"/>
      <c r="AX398" s="104"/>
      <c r="AY398" s="104"/>
      <c r="BH398" s="104"/>
      <c r="BJ398" s="104"/>
      <c r="BK398" s="104"/>
      <c r="BL398" s="104"/>
      <c r="BM398" s="104"/>
      <c r="BN398" s="104"/>
      <c r="BO398" s="104"/>
      <c r="BP398" s="104"/>
      <c r="BQ398" s="104"/>
      <c r="BR398" s="104"/>
      <c r="BS398" s="104"/>
      <c r="BT398" s="104"/>
      <c r="BV398" s="104"/>
      <c r="BW398" s="104"/>
      <c r="BX398" s="104"/>
      <c r="BY398" s="104"/>
      <c r="BZ398" s="104"/>
      <c r="CA398" s="104"/>
      <c r="CB398" s="104"/>
      <c r="CC398" s="104"/>
      <c r="CD398" s="104"/>
      <c r="CE398" s="104"/>
      <c r="CF398" s="104"/>
      <c r="CG398" s="104"/>
      <c r="CJ398" s="104"/>
      <c r="CL398" s="104"/>
      <c r="CM398" s="104"/>
      <c r="CN398" s="104"/>
      <c r="CO398" s="104"/>
      <c r="CP398" s="104"/>
      <c r="CQ398" s="104"/>
      <c r="CR398" s="104"/>
      <c r="CS398" s="104"/>
      <c r="CT398" s="104"/>
      <c r="CU398" s="104"/>
    </row>
    <row r="399" spans="1:99" ht="13" x14ac:dyDescent="0.3">
      <c r="A399" s="104"/>
      <c r="B399" s="104"/>
      <c r="C399" s="104"/>
      <c r="D399" s="104"/>
      <c r="E399" s="104"/>
      <c r="F399" s="104"/>
      <c r="G399" s="104"/>
      <c r="H399" s="104"/>
      <c r="I399" s="104"/>
      <c r="J399" s="104"/>
      <c r="K399" s="104"/>
      <c r="L399" s="104"/>
      <c r="M399" s="104"/>
      <c r="P399" s="104"/>
      <c r="Q399" s="104"/>
      <c r="U399" s="104"/>
      <c r="AQ399" s="104"/>
      <c r="AR399" s="104"/>
      <c r="AS399" s="104"/>
      <c r="AT399" s="104"/>
      <c r="AU399" s="104"/>
      <c r="AV399" s="104"/>
      <c r="AW399" s="104"/>
      <c r="AX399" s="104"/>
      <c r="AY399" s="104"/>
      <c r="BH399" s="104"/>
      <c r="BJ399" s="104"/>
      <c r="BK399" s="104"/>
      <c r="BL399" s="104"/>
      <c r="BM399" s="104"/>
      <c r="BN399" s="104"/>
      <c r="BO399" s="104"/>
      <c r="BP399" s="104"/>
      <c r="BQ399" s="104"/>
      <c r="BR399" s="104"/>
      <c r="BS399" s="104"/>
      <c r="BT399" s="104"/>
      <c r="BV399" s="104"/>
      <c r="BW399" s="104"/>
      <c r="BX399" s="104"/>
      <c r="BY399" s="104"/>
      <c r="BZ399" s="104"/>
      <c r="CA399" s="104"/>
      <c r="CB399" s="104"/>
      <c r="CC399" s="104"/>
      <c r="CD399" s="104"/>
      <c r="CE399" s="104"/>
      <c r="CF399" s="104"/>
      <c r="CG399" s="104"/>
      <c r="CJ399" s="104"/>
      <c r="CL399" s="104"/>
      <c r="CM399" s="104"/>
      <c r="CN399" s="104"/>
      <c r="CO399" s="104"/>
      <c r="CP399" s="104"/>
      <c r="CQ399" s="104"/>
      <c r="CR399" s="104"/>
      <c r="CS399" s="104"/>
      <c r="CT399" s="104"/>
      <c r="CU399" s="104"/>
    </row>
    <row r="400" spans="1:99" ht="13" x14ac:dyDescent="0.3">
      <c r="A400" s="104"/>
      <c r="B400" s="104"/>
      <c r="C400" s="104"/>
      <c r="D400" s="104"/>
      <c r="E400" s="104"/>
      <c r="F400" s="104"/>
      <c r="G400" s="104"/>
      <c r="H400" s="104"/>
      <c r="I400" s="104"/>
      <c r="J400" s="104"/>
      <c r="K400" s="104"/>
      <c r="L400" s="104"/>
      <c r="M400" s="104"/>
      <c r="P400" s="104"/>
      <c r="Q400" s="104"/>
      <c r="U400" s="104"/>
      <c r="AQ400" s="104"/>
      <c r="AR400" s="104"/>
      <c r="AS400" s="104"/>
      <c r="AT400" s="104"/>
      <c r="AU400" s="104"/>
      <c r="AV400" s="104"/>
      <c r="AW400" s="104"/>
      <c r="AX400" s="104"/>
      <c r="AY400" s="104"/>
      <c r="BH400" s="104"/>
      <c r="BJ400" s="104"/>
      <c r="BK400" s="104"/>
      <c r="BL400" s="104"/>
      <c r="BM400" s="104"/>
      <c r="BN400" s="104"/>
      <c r="BO400" s="104"/>
      <c r="BP400" s="104"/>
      <c r="BQ400" s="104"/>
      <c r="BR400" s="104"/>
      <c r="BS400" s="104"/>
      <c r="BT400" s="104"/>
      <c r="BV400" s="104"/>
      <c r="BW400" s="104"/>
      <c r="BX400" s="104"/>
      <c r="BY400" s="104"/>
      <c r="BZ400" s="104"/>
      <c r="CA400" s="104"/>
      <c r="CB400" s="104"/>
      <c r="CC400" s="104"/>
      <c r="CD400" s="104"/>
      <c r="CE400" s="104"/>
      <c r="CF400" s="104"/>
      <c r="CG400" s="104"/>
      <c r="CJ400" s="104"/>
      <c r="CL400" s="104"/>
      <c r="CM400" s="104"/>
      <c r="CN400" s="104"/>
      <c r="CO400" s="104"/>
      <c r="CP400" s="104"/>
      <c r="CQ400" s="104"/>
      <c r="CR400" s="104"/>
      <c r="CS400" s="104"/>
      <c r="CT400" s="104"/>
      <c r="CU400" s="104"/>
    </row>
    <row r="401" spans="1:99" ht="13" x14ac:dyDescent="0.3">
      <c r="A401" s="104"/>
      <c r="B401" s="104"/>
      <c r="C401" s="104"/>
      <c r="D401" s="104"/>
      <c r="E401" s="104"/>
      <c r="F401" s="104"/>
      <c r="G401" s="104"/>
      <c r="H401" s="104"/>
      <c r="I401" s="104"/>
      <c r="J401" s="104"/>
      <c r="K401" s="104"/>
      <c r="L401" s="104"/>
      <c r="M401" s="104"/>
      <c r="P401" s="104"/>
      <c r="Q401" s="104"/>
      <c r="U401" s="104"/>
      <c r="AQ401" s="104"/>
      <c r="AR401" s="104"/>
      <c r="AS401" s="104"/>
      <c r="AT401" s="104"/>
      <c r="AU401" s="104"/>
      <c r="AV401" s="104"/>
      <c r="AW401" s="104"/>
      <c r="AX401" s="104"/>
      <c r="AY401" s="104"/>
      <c r="BH401" s="104"/>
      <c r="BJ401" s="104"/>
      <c r="BK401" s="104"/>
      <c r="BL401" s="104"/>
      <c r="BM401" s="104"/>
      <c r="BN401" s="104"/>
      <c r="BO401" s="104"/>
      <c r="BP401" s="104"/>
      <c r="BQ401" s="104"/>
      <c r="BR401" s="104"/>
      <c r="BS401" s="104"/>
      <c r="BT401" s="104"/>
      <c r="BV401" s="104"/>
      <c r="BW401" s="104"/>
      <c r="BX401" s="104"/>
      <c r="BY401" s="104"/>
      <c r="BZ401" s="104"/>
      <c r="CA401" s="104"/>
      <c r="CB401" s="104"/>
      <c r="CC401" s="104"/>
      <c r="CD401" s="104"/>
      <c r="CE401" s="104"/>
      <c r="CF401" s="104"/>
      <c r="CG401" s="104"/>
      <c r="CJ401" s="104"/>
      <c r="CL401" s="104"/>
      <c r="CM401" s="104"/>
      <c r="CN401" s="104"/>
      <c r="CO401" s="104"/>
      <c r="CP401" s="104"/>
      <c r="CQ401" s="104"/>
      <c r="CR401" s="104"/>
      <c r="CS401" s="104"/>
      <c r="CT401" s="104"/>
      <c r="CU401" s="104"/>
    </row>
    <row r="402" spans="1:99" ht="13" x14ac:dyDescent="0.3">
      <c r="A402" s="104"/>
      <c r="B402" s="104"/>
      <c r="C402" s="104"/>
      <c r="D402" s="104"/>
      <c r="E402" s="104"/>
      <c r="F402" s="104"/>
      <c r="G402" s="104"/>
      <c r="H402" s="104"/>
      <c r="I402" s="104"/>
      <c r="J402" s="104"/>
      <c r="K402" s="104"/>
      <c r="L402" s="104"/>
      <c r="M402" s="104"/>
      <c r="P402" s="104"/>
      <c r="Q402" s="104"/>
      <c r="U402" s="104"/>
      <c r="AQ402" s="104"/>
      <c r="AR402" s="104"/>
      <c r="AS402" s="104"/>
      <c r="AT402" s="104"/>
      <c r="AU402" s="104"/>
      <c r="AV402" s="104"/>
      <c r="AW402" s="104"/>
      <c r="AX402" s="104"/>
      <c r="AY402" s="104"/>
      <c r="BH402" s="104"/>
      <c r="BJ402" s="104"/>
      <c r="BK402" s="104"/>
      <c r="BL402" s="104"/>
      <c r="BM402" s="104"/>
      <c r="BN402" s="104"/>
      <c r="BO402" s="104"/>
      <c r="BP402" s="104"/>
      <c r="BQ402" s="104"/>
      <c r="BR402" s="104"/>
      <c r="BS402" s="104"/>
      <c r="BT402" s="104"/>
      <c r="BV402" s="104"/>
      <c r="BW402" s="104"/>
      <c r="BX402" s="104"/>
      <c r="BY402" s="104"/>
      <c r="BZ402" s="104"/>
      <c r="CA402" s="104"/>
      <c r="CB402" s="104"/>
      <c r="CC402" s="104"/>
      <c r="CD402" s="104"/>
      <c r="CE402" s="104"/>
      <c r="CF402" s="104"/>
      <c r="CG402" s="104"/>
      <c r="CJ402" s="104"/>
      <c r="CL402" s="104"/>
      <c r="CM402" s="104"/>
      <c r="CN402" s="104"/>
      <c r="CO402" s="104"/>
      <c r="CP402" s="104"/>
      <c r="CQ402" s="104"/>
      <c r="CR402" s="104"/>
      <c r="CS402" s="104"/>
      <c r="CT402" s="104"/>
      <c r="CU402" s="104"/>
    </row>
    <row r="403" spans="1:99" ht="13" x14ac:dyDescent="0.3">
      <c r="A403" s="104"/>
      <c r="B403" s="104"/>
      <c r="C403" s="104"/>
      <c r="D403" s="104"/>
      <c r="E403" s="104"/>
      <c r="F403" s="104"/>
      <c r="G403" s="104"/>
      <c r="H403" s="104"/>
      <c r="I403" s="104"/>
      <c r="J403" s="104"/>
      <c r="K403" s="104"/>
      <c r="L403" s="104"/>
      <c r="M403" s="104"/>
      <c r="P403" s="104"/>
      <c r="Q403" s="104"/>
      <c r="U403" s="104"/>
      <c r="AQ403" s="104"/>
      <c r="AR403" s="104"/>
      <c r="AS403" s="104"/>
      <c r="AT403" s="104"/>
      <c r="AU403" s="104"/>
      <c r="AV403" s="104"/>
      <c r="AW403" s="104"/>
      <c r="AX403" s="104"/>
      <c r="AY403" s="104"/>
      <c r="BH403" s="104"/>
      <c r="BJ403" s="104"/>
      <c r="BK403" s="104"/>
      <c r="BL403" s="104"/>
      <c r="BM403" s="104"/>
      <c r="BN403" s="104"/>
      <c r="BO403" s="104"/>
      <c r="BP403" s="104"/>
      <c r="BQ403" s="104"/>
      <c r="BR403" s="104"/>
      <c r="BS403" s="104"/>
      <c r="BT403" s="104"/>
      <c r="BV403" s="104"/>
      <c r="BW403" s="104"/>
      <c r="BX403" s="104"/>
      <c r="BY403" s="104"/>
      <c r="BZ403" s="104"/>
      <c r="CA403" s="104"/>
      <c r="CB403" s="104"/>
      <c r="CC403" s="104"/>
      <c r="CD403" s="104"/>
      <c r="CE403" s="104"/>
      <c r="CF403" s="104"/>
      <c r="CG403" s="104"/>
      <c r="CJ403" s="104"/>
      <c r="CL403" s="104"/>
      <c r="CM403" s="104"/>
      <c r="CN403" s="104"/>
      <c r="CO403" s="104"/>
      <c r="CP403" s="104"/>
      <c r="CQ403" s="104"/>
      <c r="CR403" s="104"/>
      <c r="CS403" s="104"/>
      <c r="CT403" s="104"/>
      <c r="CU403" s="104"/>
    </row>
    <row r="404" spans="1:99" ht="13" x14ac:dyDescent="0.3">
      <c r="A404" s="104"/>
      <c r="B404" s="104"/>
      <c r="C404" s="104"/>
      <c r="D404" s="104"/>
      <c r="E404" s="104"/>
      <c r="F404" s="104"/>
      <c r="G404" s="104"/>
      <c r="H404" s="104"/>
      <c r="I404" s="104"/>
      <c r="J404" s="104"/>
      <c r="K404" s="104"/>
      <c r="L404" s="104"/>
      <c r="M404" s="104"/>
      <c r="P404" s="104"/>
      <c r="Q404" s="104"/>
      <c r="U404" s="104"/>
      <c r="AQ404" s="104"/>
      <c r="AR404" s="104"/>
      <c r="AS404" s="104"/>
      <c r="AT404" s="104"/>
      <c r="AU404" s="104"/>
      <c r="AV404" s="104"/>
      <c r="AW404" s="104"/>
      <c r="AX404" s="104"/>
      <c r="AY404" s="104"/>
      <c r="BH404" s="104"/>
      <c r="BJ404" s="104"/>
      <c r="BK404" s="104"/>
      <c r="BL404" s="104"/>
      <c r="BM404" s="104"/>
      <c r="BN404" s="104"/>
      <c r="BO404" s="104"/>
      <c r="BP404" s="104"/>
      <c r="BQ404" s="104"/>
      <c r="BR404" s="104"/>
      <c r="BS404" s="104"/>
      <c r="BT404" s="104"/>
      <c r="BV404" s="104"/>
      <c r="BW404" s="104"/>
      <c r="BX404" s="104"/>
      <c r="BY404" s="104"/>
      <c r="BZ404" s="104"/>
      <c r="CA404" s="104"/>
      <c r="CB404" s="104"/>
      <c r="CC404" s="104"/>
      <c r="CD404" s="104"/>
      <c r="CE404" s="104"/>
      <c r="CF404" s="104"/>
      <c r="CG404" s="104"/>
      <c r="CJ404" s="104"/>
      <c r="CL404" s="104"/>
      <c r="CM404" s="104"/>
      <c r="CN404" s="104"/>
      <c r="CO404" s="104"/>
      <c r="CP404" s="104"/>
      <c r="CQ404" s="104"/>
      <c r="CR404" s="104"/>
      <c r="CS404" s="104"/>
      <c r="CT404" s="104"/>
      <c r="CU404" s="104"/>
    </row>
    <row r="405" spans="1:99" ht="13" x14ac:dyDescent="0.3">
      <c r="A405" s="104"/>
      <c r="B405" s="104"/>
      <c r="C405" s="104"/>
      <c r="D405" s="104"/>
      <c r="E405" s="104"/>
      <c r="F405" s="104"/>
      <c r="G405" s="104"/>
      <c r="H405" s="104"/>
      <c r="I405" s="104"/>
      <c r="J405" s="104"/>
      <c r="K405" s="104"/>
      <c r="L405" s="104"/>
      <c r="M405" s="104"/>
      <c r="P405" s="104"/>
      <c r="Q405" s="104"/>
      <c r="U405" s="104"/>
      <c r="AQ405" s="104"/>
      <c r="AR405" s="104"/>
      <c r="AS405" s="104"/>
      <c r="AT405" s="104"/>
      <c r="AU405" s="104"/>
      <c r="AV405" s="104"/>
      <c r="AW405" s="104"/>
      <c r="AX405" s="104"/>
      <c r="AY405" s="104"/>
      <c r="BH405" s="104"/>
      <c r="BJ405" s="104"/>
      <c r="BK405" s="104"/>
      <c r="BL405" s="104"/>
      <c r="BM405" s="104"/>
      <c r="BN405" s="104"/>
      <c r="BO405" s="104"/>
      <c r="BP405" s="104"/>
      <c r="BQ405" s="104"/>
      <c r="BR405" s="104"/>
      <c r="BS405" s="104"/>
      <c r="BT405" s="104"/>
      <c r="BV405" s="104"/>
      <c r="BW405" s="104"/>
      <c r="BX405" s="104"/>
      <c r="BY405" s="104"/>
      <c r="BZ405" s="104"/>
      <c r="CA405" s="104"/>
      <c r="CB405" s="104"/>
      <c r="CC405" s="104"/>
      <c r="CD405" s="104"/>
      <c r="CE405" s="104"/>
      <c r="CF405" s="104"/>
      <c r="CG405" s="104"/>
      <c r="CJ405" s="104"/>
      <c r="CL405" s="104"/>
      <c r="CM405" s="104"/>
      <c r="CN405" s="104"/>
      <c r="CO405" s="104"/>
      <c r="CP405" s="104"/>
      <c r="CQ405" s="104"/>
      <c r="CR405" s="104"/>
      <c r="CS405" s="104"/>
      <c r="CT405" s="104"/>
      <c r="CU405" s="104"/>
    </row>
    <row r="406" spans="1:99" ht="13" x14ac:dyDescent="0.3">
      <c r="A406" s="104"/>
      <c r="B406" s="104"/>
      <c r="C406" s="104"/>
      <c r="D406" s="104"/>
      <c r="E406" s="104"/>
      <c r="F406" s="104"/>
      <c r="G406" s="104"/>
      <c r="H406" s="104"/>
      <c r="I406" s="104"/>
      <c r="J406" s="104"/>
      <c r="K406" s="104"/>
      <c r="L406" s="104"/>
      <c r="M406" s="104"/>
      <c r="P406" s="104"/>
      <c r="Q406" s="104"/>
      <c r="U406" s="104"/>
      <c r="AQ406" s="104"/>
      <c r="AR406" s="104"/>
      <c r="AS406" s="104"/>
      <c r="AT406" s="104"/>
      <c r="AU406" s="104"/>
      <c r="AV406" s="104"/>
      <c r="AW406" s="104"/>
      <c r="AX406" s="104"/>
      <c r="AY406" s="104"/>
      <c r="BH406" s="104"/>
      <c r="BJ406" s="104"/>
      <c r="BK406" s="104"/>
      <c r="BL406" s="104"/>
      <c r="BM406" s="104"/>
      <c r="BN406" s="104"/>
      <c r="BO406" s="104"/>
      <c r="BP406" s="104"/>
      <c r="BQ406" s="104"/>
      <c r="BR406" s="104"/>
      <c r="BS406" s="104"/>
      <c r="BT406" s="104"/>
      <c r="BV406" s="104"/>
      <c r="BW406" s="104"/>
      <c r="BX406" s="104"/>
      <c r="BY406" s="104"/>
      <c r="BZ406" s="104"/>
      <c r="CA406" s="104"/>
      <c r="CB406" s="104"/>
      <c r="CC406" s="104"/>
      <c r="CD406" s="104"/>
      <c r="CE406" s="104"/>
      <c r="CF406" s="104"/>
      <c r="CG406" s="104"/>
      <c r="CJ406" s="104"/>
      <c r="CL406" s="104"/>
      <c r="CM406" s="104"/>
      <c r="CN406" s="104"/>
      <c r="CO406" s="104"/>
      <c r="CP406" s="104"/>
      <c r="CQ406" s="104"/>
      <c r="CR406" s="104"/>
      <c r="CS406" s="104"/>
      <c r="CT406" s="104"/>
      <c r="CU406" s="104"/>
    </row>
    <row r="407" spans="1:99" ht="13" x14ac:dyDescent="0.3">
      <c r="A407" s="104"/>
      <c r="B407" s="104"/>
      <c r="C407" s="104"/>
      <c r="D407" s="104"/>
      <c r="E407" s="104"/>
      <c r="F407" s="104"/>
      <c r="G407" s="104"/>
      <c r="H407" s="104"/>
      <c r="I407" s="104"/>
      <c r="J407" s="104"/>
      <c r="K407" s="104"/>
      <c r="L407" s="104"/>
      <c r="M407" s="104"/>
      <c r="P407" s="104"/>
      <c r="Q407" s="104"/>
      <c r="U407" s="104"/>
      <c r="AQ407" s="104"/>
      <c r="AR407" s="104"/>
      <c r="AS407" s="104"/>
      <c r="AT407" s="104"/>
      <c r="AU407" s="104"/>
      <c r="AV407" s="104"/>
      <c r="AW407" s="104"/>
      <c r="AX407" s="104"/>
      <c r="AY407" s="104"/>
      <c r="BH407" s="104"/>
      <c r="BJ407" s="104"/>
      <c r="BK407" s="104"/>
      <c r="BL407" s="104"/>
      <c r="BM407" s="104"/>
      <c r="BN407" s="104"/>
      <c r="BO407" s="104"/>
      <c r="BP407" s="104"/>
      <c r="BQ407" s="104"/>
      <c r="BR407" s="104"/>
      <c r="BS407" s="104"/>
      <c r="BT407" s="104"/>
      <c r="BV407" s="104"/>
      <c r="BW407" s="104"/>
      <c r="BX407" s="104"/>
      <c r="BY407" s="104"/>
      <c r="BZ407" s="104"/>
      <c r="CA407" s="104"/>
      <c r="CB407" s="104"/>
      <c r="CC407" s="104"/>
      <c r="CD407" s="104"/>
      <c r="CE407" s="104"/>
      <c r="CF407" s="104"/>
      <c r="CG407" s="104"/>
      <c r="CJ407" s="104"/>
      <c r="CL407" s="104"/>
      <c r="CM407" s="104"/>
      <c r="CN407" s="104"/>
      <c r="CO407" s="104"/>
      <c r="CP407" s="104"/>
      <c r="CQ407" s="104"/>
      <c r="CR407" s="104"/>
      <c r="CS407" s="104"/>
      <c r="CT407" s="104"/>
      <c r="CU407" s="104"/>
    </row>
    <row r="408" spans="1:99" ht="13" x14ac:dyDescent="0.3">
      <c r="A408" s="104"/>
      <c r="B408" s="104"/>
      <c r="C408" s="104"/>
      <c r="D408" s="104"/>
      <c r="E408" s="104"/>
      <c r="F408" s="104"/>
      <c r="G408" s="104"/>
      <c r="H408" s="104"/>
      <c r="I408" s="104"/>
      <c r="J408" s="104"/>
      <c r="K408" s="104"/>
      <c r="L408" s="104"/>
      <c r="M408" s="104"/>
      <c r="P408" s="104"/>
      <c r="Q408" s="104"/>
      <c r="U408" s="104"/>
      <c r="AQ408" s="104"/>
      <c r="AR408" s="104"/>
      <c r="AS408" s="104"/>
      <c r="AT408" s="104"/>
      <c r="AU408" s="104"/>
      <c r="AV408" s="104"/>
      <c r="AW408" s="104"/>
      <c r="AX408" s="104"/>
      <c r="AY408" s="104"/>
      <c r="BH408" s="104"/>
      <c r="BJ408" s="104"/>
      <c r="BK408" s="104"/>
      <c r="BL408" s="104"/>
      <c r="BM408" s="104"/>
      <c r="BN408" s="104"/>
      <c r="BO408" s="104"/>
      <c r="BP408" s="104"/>
      <c r="BQ408" s="104"/>
      <c r="BR408" s="104"/>
      <c r="BS408" s="104"/>
      <c r="BT408" s="104"/>
      <c r="BV408" s="104"/>
      <c r="BW408" s="104"/>
      <c r="BX408" s="104"/>
      <c r="BY408" s="104"/>
      <c r="BZ408" s="104"/>
      <c r="CA408" s="104"/>
      <c r="CB408" s="104"/>
      <c r="CC408" s="104"/>
      <c r="CD408" s="104"/>
      <c r="CE408" s="104"/>
      <c r="CF408" s="104"/>
      <c r="CG408" s="104"/>
      <c r="CJ408" s="104"/>
      <c r="CL408" s="104"/>
      <c r="CM408" s="104"/>
      <c r="CN408" s="104"/>
      <c r="CO408" s="104"/>
      <c r="CP408" s="104"/>
      <c r="CQ408" s="104"/>
      <c r="CR408" s="104"/>
      <c r="CS408" s="104"/>
      <c r="CT408" s="104"/>
      <c r="CU408" s="104"/>
    </row>
    <row r="409" spans="1:99" ht="13" x14ac:dyDescent="0.3">
      <c r="A409" s="104"/>
      <c r="B409" s="104"/>
      <c r="C409" s="104"/>
      <c r="D409" s="104"/>
      <c r="E409" s="104"/>
      <c r="F409" s="104"/>
      <c r="G409" s="104"/>
      <c r="H409" s="104"/>
      <c r="I409" s="104"/>
      <c r="J409" s="104"/>
      <c r="K409" s="104"/>
      <c r="L409" s="104"/>
      <c r="M409" s="104"/>
      <c r="P409" s="104"/>
      <c r="Q409" s="104"/>
      <c r="U409" s="104"/>
      <c r="AQ409" s="104"/>
      <c r="AR409" s="104"/>
      <c r="AS409" s="104"/>
      <c r="AT409" s="104"/>
      <c r="AU409" s="104"/>
      <c r="AV409" s="104"/>
      <c r="AW409" s="104"/>
      <c r="AX409" s="104"/>
      <c r="AY409" s="104"/>
      <c r="BH409" s="104"/>
      <c r="BJ409" s="104"/>
      <c r="BK409" s="104"/>
      <c r="BL409" s="104"/>
      <c r="BM409" s="104"/>
      <c r="BN409" s="104"/>
      <c r="BO409" s="104"/>
      <c r="BP409" s="104"/>
      <c r="BQ409" s="104"/>
      <c r="BR409" s="104"/>
      <c r="BS409" s="104"/>
      <c r="BT409" s="104"/>
      <c r="BV409" s="104"/>
      <c r="BW409" s="104"/>
      <c r="BX409" s="104"/>
      <c r="BY409" s="104"/>
      <c r="BZ409" s="104"/>
      <c r="CA409" s="104"/>
      <c r="CB409" s="104"/>
      <c r="CC409" s="104"/>
      <c r="CD409" s="104"/>
      <c r="CE409" s="104"/>
      <c r="CF409" s="104"/>
      <c r="CG409" s="104"/>
      <c r="CJ409" s="104"/>
      <c r="CL409" s="104"/>
      <c r="CM409" s="104"/>
      <c r="CN409" s="104"/>
      <c r="CO409" s="104"/>
      <c r="CP409" s="104"/>
      <c r="CQ409" s="104"/>
      <c r="CR409" s="104"/>
      <c r="CS409" s="104"/>
      <c r="CT409" s="104"/>
      <c r="CU409" s="104"/>
    </row>
    <row r="410" spans="1:99" ht="13" x14ac:dyDescent="0.3">
      <c r="A410" s="104"/>
      <c r="B410" s="104"/>
      <c r="C410" s="104"/>
      <c r="D410" s="104"/>
      <c r="E410" s="104"/>
      <c r="F410" s="104"/>
      <c r="G410" s="104"/>
      <c r="H410" s="104"/>
      <c r="I410" s="104"/>
      <c r="J410" s="104"/>
      <c r="K410" s="104"/>
      <c r="L410" s="104"/>
      <c r="M410" s="104"/>
      <c r="P410" s="104"/>
      <c r="Q410" s="104"/>
      <c r="U410" s="104"/>
      <c r="AQ410" s="104"/>
      <c r="AR410" s="104"/>
      <c r="AS410" s="104"/>
      <c r="AT410" s="104"/>
      <c r="AU410" s="104"/>
      <c r="AV410" s="104"/>
      <c r="AW410" s="104"/>
      <c r="AX410" s="104"/>
      <c r="AY410" s="104"/>
      <c r="BH410" s="104"/>
      <c r="BJ410" s="104"/>
      <c r="BK410" s="104"/>
      <c r="BL410" s="104"/>
      <c r="BM410" s="104"/>
      <c r="BN410" s="104"/>
      <c r="BO410" s="104"/>
      <c r="BP410" s="104"/>
      <c r="BQ410" s="104"/>
      <c r="BR410" s="104"/>
      <c r="BS410" s="104"/>
      <c r="BT410" s="104"/>
      <c r="BV410" s="104"/>
      <c r="BW410" s="104"/>
      <c r="BX410" s="104"/>
      <c r="BY410" s="104"/>
      <c r="BZ410" s="104"/>
      <c r="CA410" s="104"/>
      <c r="CB410" s="104"/>
      <c r="CC410" s="104"/>
      <c r="CD410" s="104"/>
      <c r="CE410" s="104"/>
      <c r="CF410" s="104"/>
      <c r="CG410" s="104"/>
      <c r="CJ410" s="104"/>
      <c r="CL410" s="104"/>
      <c r="CM410" s="104"/>
      <c r="CN410" s="104"/>
      <c r="CO410" s="104"/>
      <c r="CP410" s="104"/>
      <c r="CQ410" s="104"/>
      <c r="CR410" s="104"/>
      <c r="CS410" s="104"/>
      <c r="CT410" s="104"/>
      <c r="CU410" s="104"/>
    </row>
    <row r="411" spans="1:99" ht="13" x14ac:dyDescent="0.3">
      <c r="A411" s="104"/>
      <c r="B411" s="104"/>
      <c r="C411" s="104"/>
      <c r="D411" s="104"/>
      <c r="E411" s="104"/>
      <c r="F411" s="104"/>
      <c r="G411" s="104"/>
      <c r="H411" s="104"/>
      <c r="I411" s="104"/>
      <c r="J411" s="104"/>
      <c r="K411" s="104"/>
      <c r="L411" s="104"/>
      <c r="M411" s="104"/>
      <c r="P411" s="104"/>
      <c r="Q411" s="104"/>
      <c r="U411" s="104"/>
      <c r="AQ411" s="104"/>
      <c r="AR411" s="104"/>
      <c r="AS411" s="104"/>
      <c r="AT411" s="104"/>
      <c r="AU411" s="104"/>
      <c r="AV411" s="104"/>
      <c r="AW411" s="104"/>
      <c r="AX411" s="104"/>
      <c r="AY411" s="104"/>
      <c r="BH411" s="104"/>
      <c r="BJ411" s="104"/>
      <c r="BK411" s="104"/>
      <c r="BL411" s="104"/>
      <c r="BM411" s="104"/>
      <c r="BN411" s="104"/>
      <c r="BO411" s="104"/>
      <c r="BP411" s="104"/>
      <c r="BQ411" s="104"/>
      <c r="BR411" s="104"/>
      <c r="BS411" s="104"/>
      <c r="BT411" s="104"/>
      <c r="BV411" s="104"/>
      <c r="BW411" s="104"/>
      <c r="BX411" s="104"/>
      <c r="BY411" s="104"/>
      <c r="BZ411" s="104"/>
      <c r="CA411" s="104"/>
      <c r="CB411" s="104"/>
      <c r="CC411" s="104"/>
      <c r="CD411" s="104"/>
      <c r="CE411" s="104"/>
      <c r="CF411" s="104"/>
      <c r="CG411" s="104"/>
      <c r="CJ411" s="104"/>
      <c r="CL411" s="104"/>
      <c r="CM411" s="104"/>
      <c r="CN411" s="104"/>
      <c r="CO411" s="104"/>
      <c r="CP411" s="104"/>
      <c r="CQ411" s="104"/>
      <c r="CR411" s="104"/>
      <c r="CS411" s="104"/>
      <c r="CT411" s="104"/>
      <c r="CU411" s="104"/>
    </row>
    <row r="412" spans="1:99" ht="13" x14ac:dyDescent="0.3">
      <c r="A412" s="104"/>
      <c r="B412" s="104"/>
      <c r="C412" s="104"/>
      <c r="D412" s="104"/>
      <c r="E412" s="104"/>
      <c r="F412" s="104"/>
      <c r="G412" s="104"/>
      <c r="H412" s="104"/>
      <c r="I412" s="104"/>
      <c r="J412" s="104"/>
      <c r="K412" s="104"/>
      <c r="L412" s="104"/>
      <c r="M412" s="104"/>
      <c r="P412" s="104"/>
      <c r="Q412" s="104"/>
      <c r="U412" s="104"/>
      <c r="AQ412" s="104"/>
      <c r="AR412" s="104"/>
      <c r="AS412" s="104"/>
      <c r="AT412" s="104"/>
      <c r="AU412" s="104"/>
      <c r="AV412" s="104"/>
      <c r="AW412" s="104"/>
      <c r="AX412" s="104"/>
      <c r="AY412" s="104"/>
      <c r="BH412" s="104"/>
      <c r="BJ412" s="104"/>
      <c r="BK412" s="104"/>
      <c r="BL412" s="104"/>
      <c r="BM412" s="104"/>
      <c r="BN412" s="104"/>
      <c r="BO412" s="104"/>
      <c r="BP412" s="104"/>
      <c r="BQ412" s="104"/>
      <c r="BR412" s="104"/>
      <c r="BS412" s="104"/>
      <c r="BT412" s="104"/>
      <c r="BV412" s="104"/>
      <c r="BW412" s="104"/>
      <c r="BX412" s="104"/>
      <c r="BY412" s="104"/>
      <c r="BZ412" s="104"/>
      <c r="CA412" s="104"/>
      <c r="CB412" s="104"/>
      <c r="CC412" s="104"/>
      <c r="CD412" s="104"/>
      <c r="CE412" s="104"/>
      <c r="CF412" s="104"/>
      <c r="CG412" s="104"/>
      <c r="CJ412" s="104"/>
      <c r="CL412" s="104"/>
      <c r="CM412" s="104"/>
      <c r="CN412" s="104"/>
      <c r="CO412" s="104"/>
      <c r="CP412" s="104"/>
      <c r="CQ412" s="104"/>
      <c r="CR412" s="104"/>
      <c r="CS412" s="104"/>
      <c r="CT412" s="104"/>
      <c r="CU412" s="104"/>
    </row>
    <row r="413" spans="1:99" ht="13" x14ac:dyDescent="0.3">
      <c r="A413" s="104"/>
      <c r="B413" s="104"/>
      <c r="C413" s="104"/>
      <c r="D413" s="104"/>
      <c r="E413" s="104"/>
      <c r="F413" s="104"/>
      <c r="G413" s="104"/>
      <c r="H413" s="104"/>
      <c r="I413" s="104"/>
      <c r="J413" s="104"/>
      <c r="K413" s="104"/>
      <c r="L413" s="104"/>
      <c r="M413" s="104"/>
      <c r="P413" s="104"/>
      <c r="Q413" s="104"/>
      <c r="U413" s="104"/>
      <c r="AQ413" s="104"/>
      <c r="AR413" s="104"/>
      <c r="AS413" s="104"/>
      <c r="AT413" s="104"/>
      <c r="AU413" s="104"/>
      <c r="AV413" s="104"/>
      <c r="AW413" s="104"/>
      <c r="AX413" s="104"/>
      <c r="AY413" s="104"/>
      <c r="BH413" s="104"/>
      <c r="BJ413" s="104"/>
      <c r="BK413" s="104"/>
      <c r="BL413" s="104"/>
      <c r="BM413" s="104"/>
      <c r="BN413" s="104"/>
      <c r="BO413" s="104"/>
      <c r="BP413" s="104"/>
      <c r="BQ413" s="104"/>
      <c r="BR413" s="104"/>
      <c r="BS413" s="104"/>
      <c r="BT413" s="104"/>
      <c r="BV413" s="104"/>
      <c r="BW413" s="104"/>
      <c r="BX413" s="104"/>
      <c r="BY413" s="104"/>
      <c r="BZ413" s="104"/>
      <c r="CA413" s="104"/>
      <c r="CB413" s="104"/>
      <c r="CC413" s="104"/>
      <c r="CD413" s="104"/>
      <c r="CE413" s="104"/>
      <c r="CF413" s="104"/>
      <c r="CG413" s="104"/>
      <c r="CJ413" s="104"/>
      <c r="CL413" s="104"/>
      <c r="CM413" s="104"/>
      <c r="CN413" s="104"/>
      <c r="CO413" s="104"/>
      <c r="CP413" s="104"/>
      <c r="CQ413" s="104"/>
      <c r="CR413" s="104"/>
      <c r="CS413" s="104"/>
      <c r="CT413" s="104"/>
      <c r="CU413" s="104"/>
    </row>
    <row r="414" spans="1:99" ht="13" x14ac:dyDescent="0.3">
      <c r="A414" s="104"/>
      <c r="B414" s="104"/>
      <c r="C414" s="104"/>
      <c r="D414" s="104"/>
      <c r="E414" s="104"/>
      <c r="F414" s="104"/>
      <c r="G414" s="104"/>
      <c r="H414" s="104"/>
      <c r="I414" s="104"/>
      <c r="J414" s="104"/>
      <c r="K414" s="104"/>
      <c r="L414" s="104"/>
      <c r="M414" s="104"/>
      <c r="P414" s="104"/>
      <c r="Q414" s="104"/>
      <c r="U414" s="104"/>
      <c r="AQ414" s="104"/>
      <c r="AR414" s="104"/>
      <c r="AS414" s="104"/>
      <c r="AT414" s="104"/>
      <c r="AU414" s="104"/>
      <c r="AV414" s="104"/>
      <c r="AW414" s="104"/>
      <c r="AX414" s="104"/>
      <c r="AY414" s="104"/>
      <c r="BH414" s="104"/>
      <c r="BJ414" s="104"/>
      <c r="BK414" s="104"/>
      <c r="BL414" s="104"/>
      <c r="BM414" s="104"/>
      <c r="BN414" s="104"/>
      <c r="BO414" s="104"/>
      <c r="BP414" s="104"/>
      <c r="BQ414" s="104"/>
      <c r="BR414" s="104"/>
      <c r="BS414" s="104"/>
      <c r="BT414" s="104"/>
      <c r="BV414" s="104"/>
      <c r="BW414" s="104"/>
      <c r="BX414" s="104"/>
      <c r="BY414" s="104"/>
      <c r="BZ414" s="104"/>
      <c r="CA414" s="104"/>
      <c r="CB414" s="104"/>
      <c r="CC414" s="104"/>
      <c r="CD414" s="104"/>
      <c r="CE414" s="104"/>
      <c r="CF414" s="104"/>
      <c r="CG414" s="104"/>
      <c r="CJ414" s="104"/>
      <c r="CL414" s="104"/>
      <c r="CM414" s="104"/>
      <c r="CN414" s="104"/>
      <c r="CO414" s="104"/>
      <c r="CP414" s="104"/>
      <c r="CQ414" s="104"/>
      <c r="CR414" s="104"/>
      <c r="CS414" s="104"/>
      <c r="CT414" s="104"/>
      <c r="CU414" s="104"/>
    </row>
    <row r="415" spans="1:99" ht="13" x14ac:dyDescent="0.3">
      <c r="A415" s="104"/>
      <c r="B415" s="104"/>
      <c r="C415" s="104"/>
      <c r="D415" s="104"/>
      <c r="E415" s="104"/>
      <c r="F415" s="104"/>
      <c r="G415" s="104"/>
      <c r="H415" s="104"/>
      <c r="I415" s="104"/>
      <c r="J415" s="104"/>
      <c r="K415" s="104"/>
      <c r="L415" s="104"/>
      <c r="M415" s="104"/>
      <c r="P415" s="104"/>
      <c r="Q415" s="104"/>
      <c r="U415" s="104"/>
      <c r="AQ415" s="104"/>
      <c r="AR415" s="104"/>
      <c r="AS415" s="104"/>
      <c r="AT415" s="104"/>
      <c r="AU415" s="104"/>
      <c r="AV415" s="104"/>
      <c r="AW415" s="104"/>
      <c r="AX415" s="104"/>
      <c r="AY415" s="104"/>
      <c r="BH415" s="104"/>
      <c r="BJ415" s="104"/>
      <c r="BK415" s="104"/>
      <c r="BL415" s="104"/>
      <c r="BM415" s="104"/>
      <c r="BN415" s="104"/>
      <c r="BO415" s="104"/>
      <c r="BP415" s="104"/>
      <c r="BQ415" s="104"/>
      <c r="BR415" s="104"/>
      <c r="BS415" s="104"/>
      <c r="BT415" s="104"/>
      <c r="BV415" s="104"/>
      <c r="BW415" s="104"/>
      <c r="BX415" s="104"/>
      <c r="BY415" s="104"/>
      <c r="BZ415" s="104"/>
      <c r="CA415" s="104"/>
      <c r="CB415" s="104"/>
      <c r="CC415" s="104"/>
      <c r="CD415" s="104"/>
      <c r="CE415" s="104"/>
      <c r="CF415" s="104"/>
      <c r="CG415" s="104"/>
      <c r="CJ415" s="104"/>
      <c r="CL415" s="104"/>
      <c r="CM415" s="104"/>
      <c r="CN415" s="104"/>
      <c r="CO415" s="104"/>
      <c r="CP415" s="104"/>
      <c r="CQ415" s="104"/>
      <c r="CR415" s="104"/>
      <c r="CS415" s="104"/>
      <c r="CT415" s="104"/>
      <c r="CU415" s="104"/>
    </row>
    <row r="416" spans="1:99" ht="13" x14ac:dyDescent="0.3">
      <c r="A416" s="104"/>
      <c r="B416" s="104"/>
      <c r="C416" s="104"/>
      <c r="D416" s="104"/>
      <c r="E416" s="104"/>
      <c r="F416" s="104"/>
      <c r="G416" s="104"/>
      <c r="H416" s="104"/>
      <c r="I416" s="104"/>
      <c r="J416" s="104"/>
      <c r="K416" s="104"/>
      <c r="L416" s="104"/>
      <c r="M416" s="104"/>
      <c r="P416" s="104"/>
      <c r="Q416" s="104"/>
      <c r="U416" s="104"/>
      <c r="AQ416" s="104"/>
      <c r="AR416" s="104"/>
      <c r="AS416" s="104"/>
      <c r="AT416" s="104"/>
      <c r="AU416" s="104"/>
      <c r="AV416" s="104"/>
      <c r="AW416" s="104"/>
      <c r="AX416" s="104"/>
      <c r="AY416" s="104"/>
      <c r="BH416" s="104"/>
      <c r="BJ416" s="104"/>
      <c r="BK416" s="104"/>
      <c r="BL416" s="104"/>
      <c r="BM416" s="104"/>
      <c r="BN416" s="104"/>
      <c r="BO416" s="104"/>
      <c r="BP416" s="104"/>
      <c r="BQ416" s="104"/>
      <c r="BR416" s="104"/>
      <c r="BS416" s="104"/>
      <c r="BT416" s="104"/>
      <c r="BV416" s="104"/>
      <c r="BW416" s="104"/>
      <c r="BX416" s="104"/>
      <c r="BY416" s="104"/>
      <c r="BZ416" s="104"/>
      <c r="CA416" s="104"/>
      <c r="CB416" s="104"/>
      <c r="CC416" s="104"/>
      <c r="CD416" s="104"/>
      <c r="CE416" s="104"/>
      <c r="CF416" s="104"/>
      <c r="CG416" s="104"/>
      <c r="CJ416" s="104"/>
      <c r="CL416" s="104"/>
      <c r="CM416" s="104"/>
      <c r="CN416" s="104"/>
      <c r="CO416" s="104"/>
      <c r="CP416" s="104"/>
      <c r="CQ416" s="104"/>
      <c r="CR416" s="104"/>
      <c r="CS416" s="104"/>
      <c r="CT416" s="104"/>
      <c r="CU416" s="104"/>
    </row>
    <row r="417" spans="1:99" ht="13" x14ac:dyDescent="0.3">
      <c r="A417" s="104"/>
      <c r="B417" s="104"/>
      <c r="C417" s="104"/>
      <c r="D417" s="104"/>
      <c r="E417" s="104"/>
      <c r="F417" s="104"/>
      <c r="G417" s="104"/>
      <c r="H417" s="104"/>
      <c r="I417" s="104"/>
      <c r="J417" s="104"/>
      <c r="K417" s="104"/>
      <c r="L417" s="104"/>
      <c r="M417" s="104"/>
      <c r="P417" s="104"/>
      <c r="Q417" s="104"/>
      <c r="U417" s="104"/>
      <c r="AQ417" s="104"/>
      <c r="AR417" s="104"/>
      <c r="AS417" s="104"/>
      <c r="AT417" s="104"/>
      <c r="AU417" s="104"/>
      <c r="AV417" s="104"/>
      <c r="AW417" s="104"/>
      <c r="AX417" s="104"/>
      <c r="AY417" s="104"/>
      <c r="BH417" s="104"/>
      <c r="BJ417" s="104"/>
      <c r="BK417" s="104"/>
      <c r="BL417" s="104"/>
      <c r="BM417" s="104"/>
      <c r="BN417" s="104"/>
      <c r="BO417" s="104"/>
      <c r="BP417" s="104"/>
      <c r="BQ417" s="104"/>
      <c r="BR417" s="104"/>
      <c r="BS417" s="104"/>
      <c r="BT417" s="104"/>
      <c r="BV417" s="104"/>
      <c r="BW417" s="104"/>
      <c r="BX417" s="104"/>
      <c r="BY417" s="104"/>
      <c r="BZ417" s="104"/>
      <c r="CA417" s="104"/>
      <c r="CB417" s="104"/>
      <c r="CC417" s="104"/>
      <c r="CD417" s="104"/>
      <c r="CE417" s="104"/>
      <c r="CF417" s="104"/>
      <c r="CG417" s="104"/>
      <c r="CJ417" s="104"/>
      <c r="CL417" s="104"/>
      <c r="CM417" s="104"/>
      <c r="CN417" s="104"/>
      <c r="CO417" s="104"/>
      <c r="CP417" s="104"/>
      <c r="CQ417" s="104"/>
      <c r="CR417" s="104"/>
      <c r="CS417" s="104"/>
      <c r="CT417" s="104"/>
      <c r="CU417" s="104"/>
    </row>
    <row r="418" spans="1:99" ht="13" x14ac:dyDescent="0.3">
      <c r="A418" s="104"/>
      <c r="B418" s="104"/>
      <c r="C418" s="104"/>
      <c r="D418" s="104"/>
      <c r="E418" s="104"/>
      <c r="F418" s="104"/>
      <c r="G418" s="104"/>
      <c r="H418" s="104"/>
      <c r="I418" s="104"/>
      <c r="J418" s="104"/>
      <c r="K418" s="104"/>
      <c r="L418" s="104"/>
      <c r="M418" s="104"/>
      <c r="P418" s="104"/>
      <c r="Q418" s="104"/>
      <c r="U418" s="104"/>
      <c r="AQ418" s="104"/>
      <c r="AR418" s="104"/>
      <c r="AS418" s="104"/>
      <c r="AT418" s="104"/>
      <c r="AU418" s="104"/>
      <c r="AV418" s="104"/>
      <c r="AW418" s="104"/>
      <c r="AX418" s="104"/>
      <c r="AY418" s="104"/>
      <c r="BH418" s="104"/>
      <c r="BJ418" s="104"/>
      <c r="BK418" s="104"/>
      <c r="BL418" s="104"/>
      <c r="BM418" s="104"/>
      <c r="BN418" s="104"/>
      <c r="BO418" s="104"/>
      <c r="BP418" s="104"/>
      <c r="BQ418" s="104"/>
      <c r="BR418" s="104"/>
      <c r="BS418" s="104"/>
      <c r="BT418" s="104"/>
      <c r="BV418" s="104"/>
      <c r="BW418" s="104"/>
      <c r="BX418" s="104"/>
      <c r="BY418" s="104"/>
      <c r="BZ418" s="104"/>
      <c r="CA418" s="104"/>
      <c r="CB418" s="104"/>
      <c r="CC418" s="104"/>
      <c r="CD418" s="104"/>
      <c r="CE418" s="104"/>
      <c r="CF418" s="104"/>
      <c r="CG418" s="104"/>
      <c r="CJ418" s="104"/>
      <c r="CL418" s="104"/>
      <c r="CM418" s="104"/>
      <c r="CN418" s="104"/>
      <c r="CO418" s="104"/>
      <c r="CP418" s="104"/>
      <c r="CQ418" s="104"/>
      <c r="CR418" s="104"/>
      <c r="CS418" s="104"/>
      <c r="CT418" s="104"/>
      <c r="CU418" s="104"/>
    </row>
    <row r="419" spans="1:99" ht="13" x14ac:dyDescent="0.3">
      <c r="A419" s="104"/>
      <c r="B419" s="104"/>
      <c r="C419" s="104"/>
      <c r="D419" s="104"/>
      <c r="E419" s="104"/>
      <c r="F419" s="104"/>
      <c r="G419" s="104"/>
      <c r="H419" s="104"/>
      <c r="I419" s="104"/>
      <c r="J419" s="104"/>
      <c r="K419" s="104"/>
      <c r="L419" s="104"/>
      <c r="M419" s="104"/>
      <c r="P419" s="104"/>
      <c r="Q419" s="104"/>
      <c r="U419" s="104"/>
      <c r="AQ419" s="104"/>
      <c r="AR419" s="104"/>
      <c r="AS419" s="104"/>
      <c r="AT419" s="104"/>
      <c r="AU419" s="104"/>
      <c r="AV419" s="104"/>
      <c r="AW419" s="104"/>
      <c r="AX419" s="104"/>
      <c r="AY419" s="104"/>
      <c r="BH419" s="104"/>
      <c r="BJ419" s="104"/>
      <c r="BK419" s="104"/>
      <c r="BL419" s="104"/>
      <c r="BM419" s="104"/>
      <c r="BN419" s="104"/>
      <c r="BO419" s="104"/>
      <c r="BP419" s="104"/>
      <c r="BQ419" s="104"/>
      <c r="BR419" s="104"/>
      <c r="BS419" s="104"/>
      <c r="BT419" s="104"/>
      <c r="BV419" s="104"/>
      <c r="BW419" s="104"/>
      <c r="BX419" s="104"/>
      <c r="BY419" s="104"/>
      <c r="BZ419" s="104"/>
      <c r="CA419" s="104"/>
      <c r="CB419" s="104"/>
      <c r="CC419" s="104"/>
      <c r="CD419" s="104"/>
      <c r="CE419" s="104"/>
      <c r="CF419" s="104"/>
      <c r="CG419" s="104"/>
      <c r="CJ419" s="104"/>
      <c r="CL419" s="104"/>
      <c r="CM419" s="104"/>
      <c r="CN419" s="104"/>
      <c r="CO419" s="104"/>
      <c r="CP419" s="104"/>
      <c r="CQ419" s="104"/>
      <c r="CR419" s="104"/>
      <c r="CS419" s="104"/>
      <c r="CT419" s="104"/>
      <c r="CU419" s="104"/>
    </row>
    <row r="420" spans="1:99" ht="13" x14ac:dyDescent="0.3">
      <c r="A420" s="104"/>
      <c r="B420" s="104"/>
      <c r="C420" s="104"/>
      <c r="D420" s="104"/>
      <c r="E420" s="104"/>
      <c r="F420" s="104"/>
      <c r="G420" s="104"/>
      <c r="H420" s="104"/>
      <c r="I420" s="104"/>
      <c r="J420" s="104"/>
      <c r="K420" s="104"/>
      <c r="L420" s="104"/>
      <c r="M420" s="104"/>
      <c r="P420" s="104"/>
      <c r="Q420" s="104"/>
      <c r="U420" s="104"/>
      <c r="AQ420" s="104"/>
      <c r="AR420" s="104"/>
      <c r="AS420" s="104"/>
      <c r="AT420" s="104"/>
      <c r="AU420" s="104"/>
      <c r="AV420" s="104"/>
      <c r="AW420" s="104"/>
      <c r="AX420" s="104"/>
      <c r="AY420" s="104"/>
      <c r="BH420" s="104"/>
      <c r="BJ420" s="104"/>
      <c r="BK420" s="104"/>
      <c r="BL420" s="104"/>
      <c r="BM420" s="104"/>
      <c r="BN420" s="104"/>
      <c r="BO420" s="104"/>
      <c r="BP420" s="104"/>
      <c r="BQ420" s="104"/>
      <c r="BR420" s="104"/>
      <c r="BS420" s="104"/>
      <c r="BT420" s="104"/>
      <c r="BV420" s="104"/>
      <c r="BW420" s="104"/>
      <c r="BX420" s="104"/>
      <c r="BY420" s="104"/>
      <c r="BZ420" s="104"/>
      <c r="CA420" s="104"/>
      <c r="CB420" s="104"/>
      <c r="CC420" s="104"/>
      <c r="CD420" s="104"/>
      <c r="CE420" s="104"/>
      <c r="CF420" s="104"/>
      <c r="CG420" s="104"/>
      <c r="CJ420" s="104"/>
      <c r="CL420" s="104"/>
      <c r="CM420" s="104"/>
      <c r="CN420" s="104"/>
      <c r="CO420" s="104"/>
      <c r="CP420" s="104"/>
      <c r="CQ420" s="104"/>
      <c r="CR420" s="104"/>
      <c r="CS420" s="104"/>
      <c r="CT420" s="104"/>
      <c r="CU420" s="104"/>
    </row>
    <row r="421" spans="1:99" ht="13" x14ac:dyDescent="0.3">
      <c r="A421" s="104"/>
      <c r="B421" s="104"/>
      <c r="C421" s="104"/>
      <c r="D421" s="104"/>
      <c r="E421" s="104"/>
      <c r="F421" s="104"/>
      <c r="G421" s="104"/>
      <c r="H421" s="104"/>
      <c r="I421" s="104"/>
      <c r="J421" s="104"/>
      <c r="K421" s="104"/>
      <c r="L421" s="104"/>
      <c r="M421" s="104"/>
      <c r="P421" s="104"/>
      <c r="Q421" s="104"/>
      <c r="U421" s="104"/>
      <c r="AQ421" s="104"/>
      <c r="AR421" s="104"/>
      <c r="AS421" s="104"/>
      <c r="AT421" s="104"/>
      <c r="AU421" s="104"/>
      <c r="AV421" s="104"/>
      <c r="AW421" s="104"/>
      <c r="AX421" s="104"/>
      <c r="AY421" s="104"/>
      <c r="BH421" s="104"/>
      <c r="BJ421" s="104"/>
      <c r="BK421" s="104"/>
      <c r="BL421" s="104"/>
      <c r="BM421" s="104"/>
      <c r="BN421" s="104"/>
      <c r="BO421" s="104"/>
      <c r="BP421" s="104"/>
      <c r="BQ421" s="104"/>
      <c r="BR421" s="104"/>
      <c r="BS421" s="104"/>
      <c r="BT421" s="104"/>
      <c r="BV421" s="104"/>
      <c r="BW421" s="104"/>
      <c r="BX421" s="104"/>
      <c r="BY421" s="104"/>
      <c r="BZ421" s="104"/>
      <c r="CA421" s="104"/>
      <c r="CB421" s="104"/>
      <c r="CC421" s="104"/>
      <c r="CD421" s="104"/>
      <c r="CE421" s="104"/>
      <c r="CF421" s="104"/>
      <c r="CG421" s="104"/>
      <c r="CJ421" s="104"/>
      <c r="CL421" s="104"/>
      <c r="CM421" s="104"/>
      <c r="CN421" s="104"/>
      <c r="CO421" s="104"/>
      <c r="CP421" s="104"/>
      <c r="CQ421" s="104"/>
      <c r="CR421" s="104"/>
      <c r="CS421" s="104"/>
      <c r="CT421" s="104"/>
      <c r="CU421" s="104"/>
    </row>
    <row r="422" spans="1:99" ht="13" x14ac:dyDescent="0.3">
      <c r="A422" s="104"/>
      <c r="B422" s="104"/>
      <c r="C422" s="104"/>
      <c r="D422" s="104"/>
      <c r="E422" s="104"/>
      <c r="F422" s="104"/>
      <c r="G422" s="104"/>
      <c r="H422" s="104"/>
      <c r="I422" s="104"/>
      <c r="J422" s="104"/>
      <c r="K422" s="104"/>
      <c r="L422" s="104"/>
      <c r="M422" s="104"/>
      <c r="P422" s="104"/>
      <c r="Q422" s="104"/>
      <c r="U422" s="104"/>
      <c r="AQ422" s="104"/>
      <c r="AR422" s="104"/>
      <c r="AS422" s="104"/>
      <c r="AT422" s="104"/>
      <c r="AU422" s="104"/>
      <c r="AV422" s="104"/>
      <c r="AW422" s="104"/>
      <c r="AX422" s="104"/>
      <c r="AY422" s="104"/>
      <c r="BH422" s="104"/>
      <c r="BJ422" s="104"/>
      <c r="BK422" s="104"/>
      <c r="BL422" s="104"/>
      <c r="BM422" s="104"/>
      <c r="BN422" s="104"/>
      <c r="BO422" s="104"/>
      <c r="BP422" s="104"/>
      <c r="BQ422" s="104"/>
      <c r="BR422" s="104"/>
      <c r="BS422" s="104"/>
      <c r="BT422" s="104"/>
      <c r="BV422" s="104"/>
      <c r="BW422" s="104"/>
      <c r="BX422" s="104"/>
      <c r="BY422" s="104"/>
      <c r="BZ422" s="104"/>
      <c r="CA422" s="104"/>
      <c r="CB422" s="104"/>
      <c r="CC422" s="104"/>
      <c r="CD422" s="104"/>
      <c r="CE422" s="104"/>
      <c r="CF422" s="104"/>
      <c r="CG422" s="104"/>
      <c r="CJ422" s="104"/>
      <c r="CL422" s="104"/>
      <c r="CM422" s="104"/>
      <c r="CN422" s="104"/>
      <c r="CO422" s="104"/>
      <c r="CP422" s="104"/>
      <c r="CQ422" s="104"/>
      <c r="CR422" s="104"/>
      <c r="CS422" s="104"/>
      <c r="CT422" s="104"/>
      <c r="CU422" s="104"/>
    </row>
    <row r="423" spans="1:99" ht="13" x14ac:dyDescent="0.3">
      <c r="A423" s="104"/>
      <c r="B423" s="104"/>
      <c r="C423" s="104"/>
      <c r="D423" s="104"/>
      <c r="E423" s="104"/>
      <c r="F423" s="104"/>
      <c r="G423" s="104"/>
      <c r="H423" s="104"/>
      <c r="I423" s="104"/>
      <c r="J423" s="104"/>
      <c r="K423" s="104"/>
      <c r="L423" s="104"/>
      <c r="M423" s="104"/>
      <c r="P423" s="104"/>
      <c r="Q423" s="104"/>
      <c r="U423" s="104"/>
      <c r="AQ423" s="104"/>
      <c r="AR423" s="104"/>
      <c r="AS423" s="104"/>
      <c r="AT423" s="104"/>
      <c r="AU423" s="104"/>
      <c r="AV423" s="104"/>
      <c r="AW423" s="104"/>
      <c r="AX423" s="104"/>
      <c r="AY423" s="104"/>
      <c r="BH423" s="104"/>
      <c r="BJ423" s="104"/>
      <c r="BK423" s="104"/>
      <c r="BL423" s="104"/>
      <c r="BM423" s="104"/>
      <c r="BN423" s="104"/>
      <c r="BO423" s="104"/>
      <c r="BP423" s="104"/>
      <c r="BQ423" s="104"/>
      <c r="BR423" s="104"/>
      <c r="BS423" s="104"/>
      <c r="BT423" s="104"/>
      <c r="BV423" s="104"/>
      <c r="BW423" s="104"/>
      <c r="BX423" s="104"/>
      <c r="BY423" s="104"/>
      <c r="BZ423" s="104"/>
      <c r="CA423" s="104"/>
      <c r="CB423" s="104"/>
      <c r="CC423" s="104"/>
      <c r="CD423" s="104"/>
      <c r="CE423" s="104"/>
      <c r="CF423" s="104"/>
      <c r="CG423" s="104"/>
      <c r="CJ423" s="104"/>
      <c r="CL423" s="104"/>
      <c r="CM423" s="104"/>
      <c r="CN423" s="104"/>
      <c r="CO423" s="104"/>
      <c r="CP423" s="104"/>
      <c r="CQ423" s="104"/>
      <c r="CR423" s="104"/>
      <c r="CS423" s="104"/>
      <c r="CT423" s="104"/>
      <c r="CU423" s="104"/>
    </row>
    <row r="424" spans="1:99" ht="13" x14ac:dyDescent="0.3">
      <c r="A424" s="104"/>
      <c r="B424" s="104"/>
      <c r="C424" s="104"/>
      <c r="D424" s="104"/>
      <c r="E424" s="104"/>
      <c r="F424" s="104"/>
      <c r="G424" s="104"/>
      <c r="H424" s="104"/>
      <c r="I424" s="104"/>
      <c r="J424" s="104"/>
      <c r="K424" s="104"/>
      <c r="L424" s="104"/>
      <c r="M424" s="104"/>
      <c r="P424" s="104"/>
      <c r="Q424" s="104"/>
      <c r="U424" s="104"/>
      <c r="AQ424" s="104"/>
      <c r="AR424" s="104"/>
      <c r="AS424" s="104"/>
      <c r="AT424" s="104"/>
      <c r="AU424" s="104"/>
      <c r="AV424" s="104"/>
      <c r="AW424" s="104"/>
      <c r="AX424" s="104"/>
      <c r="AY424" s="104"/>
      <c r="BH424" s="104"/>
      <c r="BJ424" s="104"/>
      <c r="BK424" s="104"/>
      <c r="BL424" s="104"/>
      <c r="BM424" s="104"/>
      <c r="BN424" s="104"/>
      <c r="BO424" s="104"/>
      <c r="BP424" s="104"/>
      <c r="BQ424" s="104"/>
      <c r="BR424" s="104"/>
      <c r="BS424" s="104"/>
      <c r="BT424" s="104"/>
      <c r="BV424" s="104"/>
      <c r="BW424" s="104"/>
      <c r="BX424" s="104"/>
      <c r="BY424" s="104"/>
      <c r="BZ424" s="104"/>
      <c r="CA424" s="104"/>
      <c r="CB424" s="104"/>
      <c r="CC424" s="104"/>
      <c r="CD424" s="104"/>
      <c r="CE424" s="104"/>
      <c r="CF424" s="104"/>
      <c r="CG424" s="104"/>
      <c r="CJ424" s="104"/>
      <c r="CL424" s="104"/>
      <c r="CM424" s="104"/>
      <c r="CN424" s="104"/>
      <c r="CO424" s="104"/>
      <c r="CP424" s="104"/>
      <c r="CQ424" s="104"/>
      <c r="CR424" s="104"/>
      <c r="CS424" s="104"/>
      <c r="CT424" s="104"/>
      <c r="CU424" s="104"/>
    </row>
    <row r="425" spans="1:99" ht="13" x14ac:dyDescent="0.3">
      <c r="A425" s="104"/>
      <c r="B425" s="104"/>
      <c r="C425" s="104"/>
      <c r="D425" s="104"/>
      <c r="E425" s="104"/>
      <c r="F425" s="104"/>
      <c r="G425" s="104"/>
      <c r="H425" s="104"/>
      <c r="I425" s="104"/>
      <c r="J425" s="104"/>
      <c r="K425" s="104"/>
      <c r="L425" s="104"/>
      <c r="M425" s="104"/>
      <c r="P425" s="104"/>
      <c r="Q425" s="104"/>
      <c r="U425" s="104"/>
      <c r="AQ425" s="104"/>
      <c r="AR425" s="104"/>
      <c r="AS425" s="104"/>
      <c r="AT425" s="104"/>
      <c r="AU425" s="104"/>
      <c r="AV425" s="104"/>
      <c r="AW425" s="104"/>
      <c r="AX425" s="104"/>
      <c r="AY425" s="104"/>
      <c r="BH425" s="104"/>
      <c r="BJ425" s="104"/>
      <c r="BK425" s="104"/>
      <c r="BL425" s="104"/>
      <c r="BM425" s="104"/>
      <c r="BN425" s="104"/>
      <c r="BO425" s="104"/>
      <c r="BP425" s="104"/>
      <c r="BQ425" s="104"/>
      <c r="BR425" s="104"/>
      <c r="BS425" s="104"/>
      <c r="BT425" s="104"/>
      <c r="BV425" s="104"/>
      <c r="BW425" s="104"/>
      <c r="BX425" s="104"/>
      <c r="BY425" s="104"/>
      <c r="BZ425" s="104"/>
      <c r="CA425" s="104"/>
      <c r="CB425" s="104"/>
      <c r="CC425" s="104"/>
      <c r="CD425" s="104"/>
      <c r="CE425" s="104"/>
      <c r="CF425" s="104"/>
      <c r="CG425" s="104"/>
      <c r="CJ425" s="104"/>
      <c r="CL425" s="104"/>
      <c r="CM425" s="104"/>
      <c r="CN425" s="104"/>
      <c r="CO425" s="104"/>
      <c r="CP425" s="104"/>
      <c r="CQ425" s="104"/>
      <c r="CR425" s="104"/>
      <c r="CS425" s="104"/>
      <c r="CT425" s="104"/>
      <c r="CU425" s="104"/>
    </row>
    <row r="426" spans="1:99" ht="13" x14ac:dyDescent="0.3">
      <c r="A426" s="104"/>
      <c r="B426" s="104"/>
      <c r="C426" s="104"/>
      <c r="D426" s="104"/>
      <c r="E426" s="104"/>
      <c r="F426" s="104"/>
      <c r="G426" s="104"/>
      <c r="H426" s="104"/>
      <c r="I426" s="104"/>
      <c r="J426" s="104"/>
      <c r="K426" s="104"/>
      <c r="L426" s="104"/>
      <c r="M426" s="104"/>
      <c r="P426" s="104"/>
      <c r="Q426" s="104"/>
      <c r="U426" s="104"/>
      <c r="AQ426" s="104"/>
      <c r="AR426" s="104"/>
      <c r="AS426" s="104"/>
      <c r="AT426" s="104"/>
      <c r="AU426" s="104"/>
      <c r="AV426" s="104"/>
      <c r="AW426" s="104"/>
      <c r="AX426" s="104"/>
      <c r="AY426" s="104"/>
      <c r="BH426" s="104"/>
      <c r="BJ426" s="104"/>
      <c r="BK426" s="104"/>
      <c r="BL426" s="104"/>
      <c r="BM426" s="104"/>
      <c r="BN426" s="104"/>
      <c r="BO426" s="104"/>
      <c r="BP426" s="104"/>
      <c r="BQ426" s="104"/>
      <c r="BR426" s="104"/>
      <c r="BS426" s="104"/>
      <c r="BT426" s="104"/>
      <c r="BV426" s="104"/>
      <c r="BW426" s="104"/>
      <c r="BX426" s="104"/>
      <c r="BY426" s="104"/>
      <c r="BZ426" s="104"/>
      <c r="CA426" s="104"/>
      <c r="CB426" s="104"/>
      <c r="CC426" s="104"/>
      <c r="CD426" s="104"/>
      <c r="CE426" s="104"/>
      <c r="CF426" s="104"/>
      <c r="CG426" s="104"/>
      <c r="CJ426" s="104"/>
      <c r="CL426" s="104"/>
      <c r="CM426" s="104"/>
      <c r="CN426" s="104"/>
      <c r="CO426" s="104"/>
      <c r="CP426" s="104"/>
      <c r="CQ426" s="104"/>
      <c r="CR426" s="104"/>
      <c r="CS426" s="104"/>
      <c r="CT426" s="104"/>
      <c r="CU426" s="104"/>
    </row>
    <row r="427" spans="1:99" ht="13" x14ac:dyDescent="0.3">
      <c r="A427" s="104"/>
      <c r="B427" s="104"/>
      <c r="C427" s="104"/>
      <c r="D427" s="104"/>
      <c r="E427" s="104"/>
      <c r="F427" s="104"/>
      <c r="G427" s="104"/>
      <c r="H427" s="104"/>
      <c r="I427" s="104"/>
      <c r="J427" s="104"/>
      <c r="K427" s="104"/>
      <c r="L427" s="104"/>
      <c r="M427" s="104"/>
      <c r="P427" s="104"/>
      <c r="Q427" s="104"/>
      <c r="U427" s="104"/>
      <c r="AQ427" s="104"/>
      <c r="AR427" s="104"/>
      <c r="AS427" s="104"/>
      <c r="AT427" s="104"/>
      <c r="AU427" s="104"/>
      <c r="AV427" s="104"/>
      <c r="AW427" s="104"/>
      <c r="AX427" s="104"/>
      <c r="AY427" s="104"/>
      <c r="BH427" s="104"/>
      <c r="BJ427" s="104"/>
      <c r="BK427" s="104"/>
      <c r="BL427" s="104"/>
      <c r="BM427" s="104"/>
      <c r="BN427" s="104"/>
      <c r="BO427" s="104"/>
      <c r="BP427" s="104"/>
      <c r="BQ427" s="104"/>
      <c r="BR427" s="104"/>
      <c r="BS427" s="104"/>
      <c r="BT427" s="104"/>
      <c r="BV427" s="104"/>
      <c r="BW427" s="104"/>
      <c r="BX427" s="104"/>
      <c r="BY427" s="104"/>
      <c r="BZ427" s="104"/>
      <c r="CA427" s="104"/>
      <c r="CB427" s="104"/>
      <c r="CC427" s="104"/>
      <c r="CD427" s="104"/>
      <c r="CE427" s="104"/>
      <c r="CF427" s="104"/>
      <c r="CG427" s="104"/>
      <c r="CJ427" s="104"/>
      <c r="CL427" s="104"/>
      <c r="CM427" s="104"/>
      <c r="CN427" s="104"/>
      <c r="CO427" s="104"/>
      <c r="CP427" s="104"/>
      <c r="CQ427" s="104"/>
      <c r="CR427" s="104"/>
      <c r="CS427" s="104"/>
      <c r="CT427" s="104"/>
      <c r="CU427" s="104"/>
    </row>
    <row r="428" spans="1:99" ht="13" x14ac:dyDescent="0.3">
      <c r="A428" s="104"/>
      <c r="B428" s="104"/>
      <c r="C428" s="104"/>
      <c r="D428" s="104"/>
      <c r="E428" s="104"/>
      <c r="F428" s="104"/>
      <c r="G428" s="104"/>
      <c r="H428" s="104"/>
      <c r="I428" s="104"/>
      <c r="J428" s="104"/>
      <c r="K428" s="104"/>
      <c r="L428" s="104"/>
      <c r="M428" s="104"/>
      <c r="P428" s="104"/>
      <c r="Q428" s="104"/>
      <c r="U428" s="104"/>
      <c r="AQ428" s="104"/>
      <c r="AR428" s="104"/>
      <c r="AS428" s="104"/>
      <c r="AT428" s="104"/>
      <c r="AU428" s="104"/>
      <c r="AV428" s="104"/>
      <c r="AW428" s="104"/>
      <c r="AX428" s="104"/>
      <c r="AY428" s="104"/>
      <c r="BH428" s="104"/>
      <c r="BJ428" s="104"/>
      <c r="BK428" s="104"/>
      <c r="BL428" s="104"/>
      <c r="BM428" s="104"/>
      <c r="BN428" s="104"/>
      <c r="BO428" s="104"/>
      <c r="BP428" s="104"/>
      <c r="BQ428" s="104"/>
      <c r="BR428" s="104"/>
      <c r="BS428" s="104"/>
      <c r="BT428" s="104"/>
      <c r="BV428" s="104"/>
      <c r="BW428" s="104"/>
      <c r="BX428" s="104"/>
      <c r="BY428" s="104"/>
      <c r="BZ428" s="104"/>
      <c r="CA428" s="104"/>
      <c r="CB428" s="104"/>
      <c r="CC428" s="104"/>
      <c r="CD428" s="104"/>
      <c r="CE428" s="104"/>
      <c r="CF428" s="104"/>
      <c r="CG428" s="104"/>
      <c r="CJ428" s="104"/>
      <c r="CL428" s="104"/>
      <c r="CM428" s="104"/>
      <c r="CN428" s="104"/>
      <c r="CO428" s="104"/>
      <c r="CP428" s="104"/>
      <c r="CQ428" s="104"/>
      <c r="CR428" s="104"/>
      <c r="CS428" s="104"/>
      <c r="CT428" s="104"/>
      <c r="CU428" s="104"/>
    </row>
    <row r="429" spans="1:99" ht="13" x14ac:dyDescent="0.3">
      <c r="A429" s="104"/>
      <c r="B429" s="104"/>
      <c r="C429" s="104"/>
      <c r="D429" s="104"/>
      <c r="E429" s="104"/>
      <c r="F429" s="104"/>
      <c r="G429" s="104"/>
      <c r="H429" s="104"/>
      <c r="I429" s="104"/>
      <c r="J429" s="104"/>
      <c r="K429" s="104"/>
      <c r="L429" s="104"/>
      <c r="M429" s="104"/>
      <c r="P429" s="104"/>
      <c r="Q429" s="104"/>
      <c r="U429" s="104"/>
      <c r="AQ429" s="104"/>
      <c r="AR429" s="104"/>
      <c r="AS429" s="104"/>
      <c r="AT429" s="104"/>
      <c r="AU429" s="104"/>
      <c r="AV429" s="104"/>
      <c r="AW429" s="104"/>
      <c r="AX429" s="104"/>
      <c r="AY429" s="104"/>
      <c r="BH429" s="104"/>
      <c r="BJ429" s="104"/>
      <c r="BK429" s="104"/>
      <c r="BL429" s="104"/>
      <c r="BM429" s="104"/>
      <c r="BN429" s="104"/>
      <c r="BO429" s="104"/>
      <c r="BP429" s="104"/>
      <c r="BQ429" s="104"/>
      <c r="BR429" s="104"/>
      <c r="BS429" s="104"/>
      <c r="BT429" s="104"/>
      <c r="BV429" s="104"/>
      <c r="BW429" s="104"/>
      <c r="BX429" s="104"/>
      <c r="BY429" s="104"/>
      <c r="BZ429" s="104"/>
      <c r="CA429" s="104"/>
      <c r="CB429" s="104"/>
      <c r="CC429" s="104"/>
      <c r="CD429" s="104"/>
      <c r="CE429" s="104"/>
      <c r="CF429" s="104"/>
      <c r="CG429" s="104"/>
      <c r="CJ429" s="104"/>
      <c r="CL429" s="104"/>
      <c r="CM429" s="104"/>
      <c r="CN429" s="104"/>
      <c r="CO429" s="104"/>
      <c r="CP429" s="104"/>
      <c r="CQ429" s="104"/>
      <c r="CR429" s="104"/>
      <c r="CS429" s="104"/>
      <c r="CT429" s="104"/>
      <c r="CU429" s="104"/>
    </row>
    <row r="430" spans="1:99" ht="13" x14ac:dyDescent="0.3">
      <c r="A430" s="104"/>
      <c r="B430" s="104"/>
      <c r="C430" s="104"/>
      <c r="D430" s="104"/>
      <c r="E430" s="104"/>
      <c r="F430" s="104"/>
      <c r="G430" s="104"/>
      <c r="H430" s="104"/>
      <c r="I430" s="104"/>
      <c r="J430" s="104"/>
      <c r="K430" s="104"/>
      <c r="L430" s="104"/>
      <c r="M430" s="104"/>
      <c r="P430" s="104"/>
      <c r="Q430" s="104"/>
      <c r="U430" s="104"/>
      <c r="AQ430" s="104"/>
      <c r="AR430" s="104"/>
      <c r="AS430" s="104"/>
      <c r="AT430" s="104"/>
      <c r="AU430" s="104"/>
      <c r="AV430" s="104"/>
      <c r="AW430" s="104"/>
      <c r="AX430" s="104"/>
      <c r="AY430" s="104"/>
      <c r="BH430" s="104"/>
      <c r="BJ430" s="104"/>
      <c r="BK430" s="104"/>
      <c r="BL430" s="104"/>
      <c r="BM430" s="104"/>
      <c r="BN430" s="104"/>
      <c r="BO430" s="104"/>
      <c r="BP430" s="104"/>
      <c r="BQ430" s="104"/>
      <c r="BR430" s="104"/>
      <c r="BS430" s="104"/>
      <c r="BT430" s="104"/>
      <c r="BV430" s="104"/>
      <c r="BW430" s="104"/>
      <c r="BX430" s="104"/>
      <c r="BY430" s="104"/>
      <c r="BZ430" s="104"/>
      <c r="CA430" s="104"/>
      <c r="CB430" s="104"/>
      <c r="CC430" s="104"/>
      <c r="CD430" s="104"/>
      <c r="CE430" s="104"/>
      <c r="CF430" s="104"/>
      <c r="CG430" s="104"/>
      <c r="CJ430" s="104"/>
      <c r="CL430" s="104"/>
      <c r="CM430" s="104"/>
      <c r="CN430" s="104"/>
      <c r="CO430" s="104"/>
      <c r="CP430" s="104"/>
      <c r="CQ430" s="104"/>
      <c r="CR430" s="104"/>
      <c r="CS430" s="104"/>
      <c r="CT430" s="104"/>
      <c r="CU430" s="104"/>
    </row>
    <row r="431" spans="1:99" ht="13" x14ac:dyDescent="0.3">
      <c r="A431" s="104"/>
      <c r="B431" s="104"/>
      <c r="C431" s="104"/>
      <c r="D431" s="104"/>
      <c r="E431" s="104"/>
      <c r="F431" s="104"/>
      <c r="G431" s="104"/>
      <c r="H431" s="104"/>
      <c r="I431" s="104"/>
      <c r="J431" s="104"/>
      <c r="K431" s="104"/>
      <c r="L431" s="104"/>
      <c r="M431" s="104"/>
      <c r="P431" s="104"/>
      <c r="Q431" s="104"/>
      <c r="U431" s="104"/>
      <c r="AQ431" s="104"/>
      <c r="AR431" s="104"/>
      <c r="AS431" s="104"/>
      <c r="AT431" s="104"/>
      <c r="AU431" s="104"/>
      <c r="AV431" s="104"/>
      <c r="AW431" s="104"/>
      <c r="AX431" s="104"/>
      <c r="AY431" s="104"/>
      <c r="BH431" s="104"/>
      <c r="BJ431" s="104"/>
      <c r="BK431" s="104"/>
      <c r="BL431" s="104"/>
      <c r="BM431" s="104"/>
      <c r="BN431" s="104"/>
      <c r="BO431" s="104"/>
      <c r="BP431" s="104"/>
      <c r="BQ431" s="104"/>
      <c r="BR431" s="104"/>
      <c r="BS431" s="104"/>
      <c r="BT431" s="104"/>
      <c r="BV431" s="104"/>
      <c r="BW431" s="104"/>
      <c r="BX431" s="104"/>
      <c r="BY431" s="104"/>
      <c r="BZ431" s="104"/>
      <c r="CA431" s="104"/>
      <c r="CB431" s="104"/>
      <c r="CC431" s="104"/>
      <c r="CD431" s="104"/>
      <c r="CE431" s="104"/>
      <c r="CF431" s="104"/>
      <c r="CG431" s="104"/>
      <c r="CJ431" s="104"/>
      <c r="CL431" s="104"/>
      <c r="CM431" s="104"/>
      <c r="CN431" s="104"/>
      <c r="CO431" s="104"/>
      <c r="CP431" s="104"/>
      <c r="CQ431" s="104"/>
      <c r="CR431" s="104"/>
      <c r="CS431" s="104"/>
      <c r="CT431" s="104"/>
      <c r="CU431" s="104"/>
    </row>
    <row r="432" spans="1:99" ht="13" x14ac:dyDescent="0.3">
      <c r="A432" s="104"/>
      <c r="B432" s="104"/>
      <c r="C432" s="104"/>
      <c r="D432" s="104"/>
      <c r="E432" s="104"/>
      <c r="F432" s="104"/>
      <c r="G432" s="104"/>
      <c r="H432" s="104"/>
      <c r="I432" s="104"/>
      <c r="J432" s="104"/>
      <c r="K432" s="104"/>
      <c r="L432" s="104"/>
      <c r="M432" s="104"/>
      <c r="P432" s="104"/>
      <c r="Q432" s="104"/>
      <c r="U432" s="104"/>
      <c r="AQ432" s="104"/>
      <c r="AR432" s="104"/>
      <c r="AS432" s="104"/>
      <c r="AT432" s="104"/>
      <c r="AU432" s="104"/>
      <c r="AV432" s="104"/>
      <c r="AW432" s="104"/>
      <c r="AX432" s="104"/>
      <c r="AY432" s="104"/>
      <c r="BH432" s="104"/>
      <c r="BJ432" s="104"/>
      <c r="BK432" s="104"/>
      <c r="BL432" s="104"/>
      <c r="BM432" s="104"/>
      <c r="BN432" s="104"/>
      <c r="BO432" s="104"/>
      <c r="BP432" s="104"/>
      <c r="BQ432" s="104"/>
      <c r="BR432" s="104"/>
      <c r="BS432" s="104"/>
      <c r="BT432" s="104"/>
      <c r="BV432" s="104"/>
      <c r="BW432" s="104"/>
      <c r="BX432" s="104"/>
      <c r="BY432" s="104"/>
      <c r="BZ432" s="104"/>
      <c r="CA432" s="104"/>
      <c r="CB432" s="104"/>
      <c r="CC432" s="104"/>
      <c r="CD432" s="104"/>
      <c r="CE432" s="104"/>
      <c r="CF432" s="104"/>
      <c r="CG432" s="104"/>
      <c r="CJ432" s="104"/>
      <c r="CL432" s="104"/>
      <c r="CM432" s="104"/>
      <c r="CN432" s="104"/>
      <c r="CO432" s="104"/>
      <c r="CP432" s="104"/>
      <c r="CQ432" s="104"/>
      <c r="CR432" s="104"/>
      <c r="CS432" s="104"/>
      <c r="CT432" s="104"/>
      <c r="CU432" s="104"/>
    </row>
    <row r="433" spans="1:99" ht="13" x14ac:dyDescent="0.3">
      <c r="A433" s="104"/>
      <c r="B433" s="104"/>
      <c r="C433" s="104"/>
      <c r="D433" s="104"/>
      <c r="E433" s="104"/>
      <c r="F433" s="104"/>
      <c r="G433" s="104"/>
      <c r="H433" s="104"/>
      <c r="I433" s="104"/>
      <c r="J433" s="104"/>
      <c r="K433" s="104"/>
      <c r="L433" s="104"/>
      <c r="M433" s="104"/>
      <c r="P433" s="104"/>
      <c r="Q433" s="104"/>
      <c r="U433" s="104"/>
      <c r="AQ433" s="104"/>
      <c r="AR433" s="104"/>
      <c r="AS433" s="104"/>
      <c r="AT433" s="104"/>
      <c r="AU433" s="104"/>
      <c r="AV433" s="104"/>
      <c r="AW433" s="104"/>
      <c r="AX433" s="104"/>
      <c r="AY433" s="104"/>
      <c r="BH433" s="104"/>
      <c r="BJ433" s="104"/>
      <c r="BK433" s="104"/>
      <c r="BL433" s="104"/>
      <c r="BM433" s="104"/>
      <c r="BN433" s="104"/>
      <c r="BO433" s="104"/>
      <c r="BP433" s="104"/>
      <c r="BQ433" s="104"/>
      <c r="BR433" s="104"/>
      <c r="BS433" s="104"/>
      <c r="BT433" s="104"/>
      <c r="BV433" s="104"/>
      <c r="BW433" s="104"/>
      <c r="BX433" s="104"/>
      <c r="BY433" s="104"/>
      <c r="BZ433" s="104"/>
      <c r="CA433" s="104"/>
      <c r="CB433" s="104"/>
      <c r="CC433" s="104"/>
      <c r="CD433" s="104"/>
      <c r="CE433" s="104"/>
      <c r="CF433" s="104"/>
      <c r="CG433" s="104"/>
      <c r="CJ433" s="104"/>
      <c r="CL433" s="104"/>
      <c r="CM433" s="104"/>
      <c r="CN433" s="104"/>
      <c r="CO433" s="104"/>
      <c r="CP433" s="104"/>
      <c r="CQ433" s="104"/>
      <c r="CR433" s="104"/>
      <c r="CS433" s="104"/>
      <c r="CT433" s="104"/>
      <c r="CU433" s="104"/>
    </row>
    <row r="434" spans="1:99" ht="13" x14ac:dyDescent="0.3">
      <c r="A434" s="104"/>
      <c r="B434" s="104"/>
      <c r="C434" s="104"/>
      <c r="D434" s="104"/>
      <c r="E434" s="104"/>
      <c r="F434" s="104"/>
      <c r="G434" s="104"/>
      <c r="H434" s="104"/>
      <c r="I434" s="104"/>
      <c r="J434" s="104"/>
      <c r="K434" s="104"/>
      <c r="L434" s="104"/>
      <c r="M434" s="104"/>
      <c r="P434" s="104"/>
      <c r="Q434" s="104"/>
      <c r="U434" s="104"/>
      <c r="AQ434" s="104"/>
      <c r="AR434" s="104"/>
      <c r="AS434" s="104"/>
      <c r="AT434" s="104"/>
      <c r="AU434" s="104"/>
      <c r="AV434" s="104"/>
      <c r="AW434" s="104"/>
      <c r="AX434" s="104"/>
      <c r="AY434" s="104"/>
      <c r="BH434" s="104"/>
      <c r="BJ434" s="104"/>
      <c r="BK434" s="104"/>
      <c r="BL434" s="104"/>
      <c r="BM434" s="104"/>
      <c r="BN434" s="104"/>
      <c r="BO434" s="104"/>
      <c r="BP434" s="104"/>
      <c r="BQ434" s="104"/>
      <c r="BR434" s="104"/>
      <c r="BS434" s="104"/>
      <c r="BT434" s="104"/>
      <c r="BV434" s="104"/>
      <c r="BW434" s="104"/>
      <c r="BX434" s="104"/>
      <c r="BY434" s="104"/>
      <c r="BZ434" s="104"/>
      <c r="CA434" s="104"/>
      <c r="CB434" s="104"/>
      <c r="CC434" s="104"/>
      <c r="CD434" s="104"/>
      <c r="CE434" s="104"/>
      <c r="CF434" s="104"/>
      <c r="CG434" s="104"/>
      <c r="CJ434" s="104"/>
      <c r="CL434" s="104"/>
      <c r="CM434" s="104"/>
      <c r="CN434" s="104"/>
      <c r="CO434" s="104"/>
      <c r="CP434" s="104"/>
      <c r="CQ434" s="104"/>
      <c r="CR434" s="104"/>
      <c r="CS434" s="104"/>
      <c r="CT434" s="104"/>
      <c r="CU434" s="104"/>
    </row>
    <row r="435" spans="1:99" ht="13" x14ac:dyDescent="0.3">
      <c r="A435" s="104"/>
      <c r="B435" s="104"/>
      <c r="C435" s="104"/>
      <c r="D435" s="104"/>
      <c r="E435" s="104"/>
      <c r="F435" s="104"/>
      <c r="G435" s="104"/>
      <c r="H435" s="104"/>
      <c r="I435" s="104"/>
      <c r="J435" s="104"/>
      <c r="K435" s="104"/>
      <c r="L435" s="104"/>
      <c r="M435" s="104"/>
      <c r="P435" s="104"/>
      <c r="Q435" s="104"/>
      <c r="U435" s="104"/>
      <c r="AQ435" s="104"/>
      <c r="AR435" s="104"/>
      <c r="AS435" s="104"/>
      <c r="AT435" s="104"/>
      <c r="AU435" s="104"/>
      <c r="AV435" s="104"/>
      <c r="AW435" s="104"/>
      <c r="AX435" s="104"/>
      <c r="AY435" s="104"/>
      <c r="BH435" s="104"/>
      <c r="BJ435" s="104"/>
      <c r="BK435" s="104"/>
      <c r="BL435" s="104"/>
      <c r="BM435" s="104"/>
      <c r="BN435" s="104"/>
      <c r="BO435" s="104"/>
      <c r="BP435" s="104"/>
      <c r="BQ435" s="104"/>
      <c r="BR435" s="104"/>
      <c r="BS435" s="104"/>
      <c r="BT435" s="104"/>
      <c r="BV435" s="104"/>
      <c r="BW435" s="104"/>
      <c r="BX435" s="104"/>
      <c r="BY435" s="104"/>
      <c r="BZ435" s="104"/>
      <c r="CA435" s="104"/>
      <c r="CB435" s="104"/>
      <c r="CC435" s="104"/>
      <c r="CD435" s="104"/>
      <c r="CE435" s="104"/>
      <c r="CF435" s="104"/>
      <c r="CG435" s="104"/>
      <c r="CJ435" s="104"/>
      <c r="CL435" s="104"/>
      <c r="CM435" s="104"/>
      <c r="CN435" s="104"/>
      <c r="CO435" s="104"/>
      <c r="CP435" s="104"/>
      <c r="CQ435" s="104"/>
      <c r="CR435" s="104"/>
      <c r="CS435" s="104"/>
      <c r="CT435" s="104"/>
      <c r="CU435" s="104"/>
    </row>
    <row r="436" spans="1:99" ht="13" x14ac:dyDescent="0.3">
      <c r="A436" s="104"/>
      <c r="B436" s="104"/>
      <c r="C436" s="104"/>
      <c r="D436" s="104"/>
      <c r="E436" s="104"/>
      <c r="F436" s="104"/>
      <c r="G436" s="104"/>
      <c r="H436" s="104"/>
      <c r="I436" s="104"/>
      <c r="J436" s="104"/>
      <c r="K436" s="104"/>
      <c r="L436" s="104"/>
      <c r="M436" s="104"/>
      <c r="P436" s="104"/>
      <c r="Q436" s="104"/>
      <c r="U436" s="104"/>
      <c r="AQ436" s="104"/>
      <c r="AR436" s="104"/>
      <c r="AS436" s="104"/>
      <c r="AT436" s="104"/>
      <c r="AU436" s="104"/>
      <c r="AV436" s="104"/>
      <c r="AW436" s="104"/>
      <c r="AX436" s="104"/>
      <c r="AY436" s="104"/>
      <c r="BH436" s="104"/>
      <c r="BJ436" s="104"/>
      <c r="BK436" s="104"/>
      <c r="BL436" s="104"/>
      <c r="BM436" s="104"/>
      <c r="BN436" s="104"/>
      <c r="BO436" s="104"/>
      <c r="BP436" s="104"/>
      <c r="BQ436" s="104"/>
      <c r="BR436" s="104"/>
      <c r="BS436" s="104"/>
      <c r="BT436" s="104"/>
      <c r="BV436" s="104"/>
      <c r="BW436" s="104"/>
      <c r="BX436" s="104"/>
      <c r="BY436" s="104"/>
      <c r="BZ436" s="104"/>
      <c r="CA436" s="104"/>
      <c r="CB436" s="104"/>
      <c r="CC436" s="104"/>
      <c r="CD436" s="104"/>
      <c r="CE436" s="104"/>
      <c r="CF436" s="104"/>
      <c r="CG436" s="104"/>
      <c r="CJ436" s="104"/>
      <c r="CL436" s="104"/>
      <c r="CM436" s="104"/>
      <c r="CN436" s="104"/>
      <c r="CO436" s="104"/>
      <c r="CP436" s="104"/>
      <c r="CQ436" s="104"/>
      <c r="CR436" s="104"/>
      <c r="CS436" s="104"/>
      <c r="CT436" s="104"/>
      <c r="CU436" s="104"/>
    </row>
    <row r="437" spans="1:99" ht="13" x14ac:dyDescent="0.3">
      <c r="A437" s="104"/>
      <c r="B437" s="104"/>
      <c r="C437" s="104"/>
      <c r="D437" s="104"/>
      <c r="E437" s="104"/>
      <c r="F437" s="104"/>
      <c r="G437" s="104"/>
      <c r="H437" s="104"/>
      <c r="I437" s="104"/>
      <c r="J437" s="104"/>
      <c r="K437" s="104"/>
      <c r="L437" s="104"/>
      <c r="M437" s="104"/>
      <c r="P437" s="104"/>
      <c r="Q437" s="104"/>
      <c r="U437" s="104"/>
      <c r="AQ437" s="104"/>
      <c r="AR437" s="104"/>
      <c r="AS437" s="104"/>
      <c r="AT437" s="104"/>
      <c r="AU437" s="104"/>
      <c r="AV437" s="104"/>
      <c r="AW437" s="104"/>
      <c r="AX437" s="104"/>
      <c r="AY437" s="104"/>
      <c r="BH437" s="104"/>
      <c r="BJ437" s="104"/>
      <c r="BK437" s="104"/>
      <c r="BL437" s="104"/>
      <c r="BM437" s="104"/>
      <c r="BN437" s="104"/>
      <c r="BO437" s="104"/>
      <c r="BP437" s="104"/>
      <c r="BQ437" s="104"/>
      <c r="BR437" s="104"/>
      <c r="BS437" s="104"/>
      <c r="BT437" s="104"/>
      <c r="BV437" s="104"/>
      <c r="BW437" s="104"/>
      <c r="BX437" s="104"/>
      <c r="BY437" s="104"/>
      <c r="BZ437" s="104"/>
      <c r="CA437" s="104"/>
      <c r="CB437" s="104"/>
      <c r="CC437" s="104"/>
      <c r="CD437" s="104"/>
      <c r="CE437" s="104"/>
      <c r="CF437" s="104"/>
      <c r="CG437" s="104"/>
      <c r="CJ437" s="104"/>
      <c r="CL437" s="104"/>
      <c r="CM437" s="104"/>
      <c r="CN437" s="104"/>
      <c r="CO437" s="104"/>
      <c r="CP437" s="104"/>
      <c r="CQ437" s="104"/>
      <c r="CR437" s="104"/>
      <c r="CS437" s="104"/>
      <c r="CT437" s="104"/>
      <c r="CU437" s="104"/>
    </row>
    <row r="438" spans="1:99" ht="13" x14ac:dyDescent="0.3">
      <c r="A438" s="104"/>
      <c r="B438" s="104"/>
      <c r="C438" s="104"/>
      <c r="D438" s="104"/>
      <c r="E438" s="104"/>
      <c r="F438" s="104"/>
      <c r="G438" s="104"/>
      <c r="H438" s="104"/>
      <c r="I438" s="104"/>
      <c r="J438" s="104"/>
      <c r="K438" s="104"/>
      <c r="L438" s="104"/>
      <c r="M438" s="104"/>
      <c r="P438" s="104"/>
      <c r="Q438" s="104"/>
      <c r="U438" s="104"/>
      <c r="AQ438" s="104"/>
      <c r="AR438" s="104"/>
      <c r="AS438" s="104"/>
      <c r="AT438" s="104"/>
      <c r="AU438" s="104"/>
      <c r="AV438" s="104"/>
      <c r="AW438" s="104"/>
      <c r="AX438" s="104"/>
      <c r="AY438" s="104"/>
      <c r="BH438" s="104"/>
      <c r="BJ438" s="104"/>
      <c r="BK438" s="104"/>
      <c r="BL438" s="104"/>
      <c r="BM438" s="104"/>
      <c r="BN438" s="104"/>
      <c r="BO438" s="104"/>
      <c r="BP438" s="104"/>
      <c r="BQ438" s="104"/>
      <c r="BR438" s="104"/>
      <c r="BS438" s="104"/>
      <c r="BT438" s="104"/>
      <c r="BV438" s="104"/>
      <c r="BW438" s="104"/>
      <c r="BX438" s="104"/>
      <c r="BY438" s="104"/>
      <c r="BZ438" s="104"/>
      <c r="CA438" s="104"/>
      <c r="CB438" s="104"/>
      <c r="CC438" s="104"/>
      <c r="CD438" s="104"/>
      <c r="CE438" s="104"/>
      <c r="CF438" s="104"/>
      <c r="CG438" s="104"/>
      <c r="CJ438" s="104"/>
      <c r="CL438" s="104"/>
      <c r="CM438" s="104"/>
      <c r="CN438" s="104"/>
      <c r="CO438" s="104"/>
      <c r="CP438" s="104"/>
      <c r="CQ438" s="104"/>
      <c r="CR438" s="104"/>
      <c r="CS438" s="104"/>
      <c r="CT438" s="104"/>
      <c r="CU438" s="104"/>
    </row>
    <row r="439" spans="1:99" ht="13" x14ac:dyDescent="0.3">
      <c r="A439" s="104"/>
      <c r="B439" s="104"/>
      <c r="C439" s="104"/>
      <c r="D439" s="104"/>
      <c r="E439" s="104"/>
      <c r="F439" s="104"/>
      <c r="G439" s="104"/>
      <c r="H439" s="104"/>
      <c r="I439" s="104"/>
      <c r="J439" s="104"/>
      <c r="K439" s="104"/>
      <c r="L439" s="104"/>
      <c r="M439" s="104"/>
      <c r="P439" s="104"/>
      <c r="Q439" s="104"/>
      <c r="U439" s="104"/>
      <c r="AQ439" s="104"/>
      <c r="AR439" s="104"/>
      <c r="AS439" s="104"/>
      <c r="AT439" s="104"/>
      <c r="AU439" s="104"/>
      <c r="AV439" s="104"/>
      <c r="AW439" s="104"/>
      <c r="AX439" s="104"/>
      <c r="AY439" s="104"/>
      <c r="BH439" s="104"/>
      <c r="BJ439" s="104"/>
      <c r="BK439" s="104"/>
      <c r="BL439" s="104"/>
      <c r="BM439" s="104"/>
      <c r="BN439" s="104"/>
      <c r="BO439" s="104"/>
      <c r="BP439" s="104"/>
      <c r="BQ439" s="104"/>
      <c r="BR439" s="104"/>
      <c r="BS439" s="104"/>
      <c r="BT439" s="104"/>
      <c r="BV439" s="104"/>
      <c r="BW439" s="104"/>
      <c r="BX439" s="104"/>
      <c r="BY439" s="104"/>
      <c r="BZ439" s="104"/>
      <c r="CA439" s="104"/>
      <c r="CB439" s="104"/>
      <c r="CC439" s="104"/>
      <c r="CD439" s="104"/>
      <c r="CE439" s="104"/>
      <c r="CF439" s="104"/>
      <c r="CG439" s="104"/>
      <c r="CJ439" s="104"/>
      <c r="CL439" s="104"/>
      <c r="CM439" s="104"/>
      <c r="CN439" s="104"/>
      <c r="CO439" s="104"/>
      <c r="CP439" s="104"/>
      <c r="CQ439" s="104"/>
      <c r="CR439" s="104"/>
      <c r="CS439" s="104"/>
      <c r="CT439" s="104"/>
      <c r="CU439" s="104"/>
    </row>
    <row r="440" spans="1:99" ht="13" x14ac:dyDescent="0.3">
      <c r="A440" s="104"/>
      <c r="B440" s="104"/>
      <c r="C440" s="104"/>
      <c r="D440" s="104"/>
      <c r="E440" s="104"/>
      <c r="F440" s="104"/>
      <c r="G440" s="104"/>
      <c r="H440" s="104"/>
      <c r="I440" s="104"/>
      <c r="J440" s="104"/>
      <c r="K440" s="104"/>
      <c r="L440" s="104"/>
      <c r="M440" s="104"/>
      <c r="P440" s="104"/>
      <c r="Q440" s="104"/>
      <c r="U440" s="104"/>
      <c r="AQ440" s="104"/>
      <c r="AR440" s="104"/>
      <c r="AS440" s="104"/>
      <c r="AT440" s="104"/>
      <c r="AU440" s="104"/>
      <c r="AV440" s="104"/>
      <c r="AW440" s="104"/>
      <c r="AX440" s="104"/>
      <c r="AY440" s="104"/>
      <c r="BH440" s="104"/>
      <c r="BJ440" s="104"/>
      <c r="BK440" s="104"/>
      <c r="BL440" s="104"/>
      <c r="BM440" s="104"/>
      <c r="BN440" s="104"/>
      <c r="BO440" s="104"/>
      <c r="BP440" s="104"/>
      <c r="BQ440" s="104"/>
      <c r="BR440" s="104"/>
      <c r="BS440" s="104"/>
      <c r="BT440" s="104"/>
      <c r="BV440" s="104"/>
      <c r="BW440" s="104"/>
      <c r="BX440" s="104"/>
      <c r="BY440" s="104"/>
      <c r="BZ440" s="104"/>
      <c r="CA440" s="104"/>
      <c r="CB440" s="104"/>
      <c r="CC440" s="104"/>
      <c r="CD440" s="104"/>
      <c r="CE440" s="104"/>
      <c r="CF440" s="104"/>
      <c r="CG440" s="104"/>
      <c r="CJ440" s="104"/>
      <c r="CL440" s="104"/>
      <c r="CM440" s="104"/>
      <c r="CN440" s="104"/>
      <c r="CO440" s="104"/>
      <c r="CP440" s="104"/>
      <c r="CQ440" s="104"/>
      <c r="CR440" s="104"/>
      <c r="CS440" s="104"/>
      <c r="CT440" s="104"/>
      <c r="CU440" s="104"/>
    </row>
    <row r="441" spans="1:99" ht="13" x14ac:dyDescent="0.3">
      <c r="A441" s="104"/>
      <c r="B441" s="104"/>
      <c r="C441" s="104"/>
      <c r="D441" s="104"/>
      <c r="E441" s="104"/>
      <c r="F441" s="104"/>
      <c r="G441" s="104"/>
      <c r="H441" s="104"/>
      <c r="I441" s="104"/>
      <c r="J441" s="104"/>
      <c r="K441" s="104"/>
      <c r="L441" s="104"/>
      <c r="M441" s="104"/>
      <c r="P441" s="104"/>
      <c r="Q441" s="104"/>
      <c r="U441" s="104"/>
      <c r="AQ441" s="104"/>
      <c r="AR441" s="104"/>
      <c r="AS441" s="104"/>
      <c r="AT441" s="104"/>
      <c r="AU441" s="104"/>
      <c r="AV441" s="104"/>
      <c r="AW441" s="104"/>
      <c r="AX441" s="104"/>
      <c r="AY441" s="104"/>
      <c r="BH441" s="104"/>
      <c r="BJ441" s="104"/>
      <c r="BK441" s="104"/>
      <c r="BL441" s="104"/>
      <c r="BM441" s="104"/>
      <c r="BN441" s="104"/>
      <c r="BO441" s="104"/>
      <c r="BP441" s="104"/>
      <c r="BQ441" s="104"/>
      <c r="BR441" s="104"/>
      <c r="BS441" s="104"/>
      <c r="BT441" s="104"/>
      <c r="BV441" s="104"/>
      <c r="BW441" s="104"/>
      <c r="BX441" s="104"/>
      <c r="BY441" s="104"/>
      <c r="BZ441" s="104"/>
      <c r="CA441" s="104"/>
      <c r="CB441" s="104"/>
      <c r="CC441" s="104"/>
      <c r="CD441" s="104"/>
      <c r="CE441" s="104"/>
      <c r="CF441" s="104"/>
      <c r="CG441" s="104"/>
      <c r="CJ441" s="104"/>
      <c r="CL441" s="104"/>
      <c r="CM441" s="104"/>
      <c r="CN441" s="104"/>
      <c r="CO441" s="104"/>
      <c r="CP441" s="104"/>
      <c r="CQ441" s="104"/>
      <c r="CR441" s="104"/>
      <c r="CS441" s="104"/>
      <c r="CT441" s="104"/>
      <c r="CU441" s="104"/>
    </row>
    <row r="442" spans="1:99" ht="13" x14ac:dyDescent="0.3">
      <c r="A442" s="104"/>
      <c r="B442" s="104"/>
      <c r="C442" s="104"/>
      <c r="D442" s="104"/>
      <c r="E442" s="104"/>
      <c r="F442" s="104"/>
      <c r="G442" s="104"/>
      <c r="H442" s="104"/>
      <c r="I442" s="104"/>
      <c r="J442" s="104"/>
      <c r="K442" s="104"/>
      <c r="L442" s="104"/>
      <c r="M442" s="104"/>
      <c r="P442" s="104"/>
      <c r="Q442" s="104"/>
      <c r="U442" s="104"/>
      <c r="AQ442" s="104"/>
      <c r="AR442" s="104"/>
      <c r="AS442" s="104"/>
      <c r="AT442" s="104"/>
      <c r="AU442" s="104"/>
      <c r="AV442" s="104"/>
      <c r="AW442" s="104"/>
      <c r="AX442" s="104"/>
      <c r="AY442" s="104"/>
      <c r="BH442" s="104"/>
      <c r="BJ442" s="104"/>
      <c r="BK442" s="104"/>
      <c r="BL442" s="104"/>
      <c r="BM442" s="104"/>
      <c r="BN442" s="104"/>
      <c r="BO442" s="104"/>
      <c r="BP442" s="104"/>
      <c r="BQ442" s="104"/>
      <c r="BR442" s="104"/>
      <c r="BS442" s="104"/>
      <c r="BT442" s="104"/>
      <c r="BV442" s="104"/>
      <c r="BW442" s="104"/>
      <c r="BX442" s="104"/>
      <c r="BY442" s="104"/>
      <c r="BZ442" s="104"/>
      <c r="CA442" s="104"/>
      <c r="CB442" s="104"/>
      <c r="CC442" s="104"/>
      <c r="CD442" s="104"/>
      <c r="CE442" s="104"/>
      <c r="CF442" s="104"/>
      <c r="CG442" s="104"/>
      <c r="CJ442" s="104"/>
      <c r="CL442" s="104"/>
      <c r="CM442" s="104"/>
      <c r="CN442" s="104"/>
      <c r="CO442" s="104"/>
      <c r="CP442" s="104"/>
      <c r="CQ442" s="104"/>
      <c r="CR442" s="104"/>
      <c r="CS442" s="104"/>
      <c r="CT442" s="104"/>
      <c r="CU442" s="104"/>
    </row>
    <row r="443" spans="1:99" ht="13" x14ac:dyDescent="0.3">
      <c r="A443" s="104"/>
      <c r="B443" s="104"/>
      <c r="C443" s="104"/>
      <c r="D443" s="104"/>
      <c r="E443" s="104"/>
      <c r="F443" s="104"/>
      <c r="G443" s="104"/>
      <c r="H443" s="104"/>
      <c r="I443" s="104"/>
      <c r="J443" s="104"/>
      <c r="K443" s="104"/>
      <c r="L443" s="104"/>
      <c r="M443" s="104"/>
      <c r="P443" s="104"/>
      <c r="Q443" s="104"/>
      <c r="U443" s="104"/>
      <c r="AQ443" s="104"/>
      <c r="AR443" s="104"/>
      <c r="AS443" s="104"/>
      <c r="AT443" s="104"/>
      <c r="AU443" s="104"/>
      <c r="AV443" s="104"/>
      <c r="AW443" s="104"/>
      <c r="AX443" s="104"/>
      <c r="AY443" s="104"/>
      <c r="BH443" s="104"/>
      <c r="BJ443" s="104"/>
      <c r="BK443" s="104"/>
      <c r="BL443" s="104"/>
      <c r="BM443" s="104"/>
      <c r="BN443" s="104"/>
      <c r="BO443" s="104"/>
      <c r="BP443" s="104"/>
      <c r="BQ443" s="104"/>
      <c r="BR443" s="104"/>
      <c r="BS443" s="104"/>
      <c r="BT443" s="104"/>
      <c r="BV443" s="104"/>
      <c r="BW443" s="104"/>
      <c r="BX443" s="104"/>
      <c r="BY443" s="104"/>
      <c r="BZ443" s="104"/>
      <c r="CA443" s="104"/>
      <c r="CB443" s="104"/>
      <c r="CC443" s="104"/>
      <c r="CD443" s="104"/>
      <c r="CE443" s="104"/>
      <c r="CF443" s="104"/>
      <c r="CG443" s="104"/>
      <c r="CJ443" s="104"/>
      <c r="CL443" s="104"/>
      <c r="CM443" s="104"/>
      <c r="CN443" s="104"/>
      <c r="CO443" s="104"/>
      <c r="CP443" s="104"/>
      <c r="CQ443" s="104"/>
      <c r="CR443" s="104"/>
      <c r="CS443" s="104"/>
      <c r="CT443" s="104"/>
      <c r="CU443" s="104"/>
    </row>
    <row r="444" spans="1:99" ht="13" x14ac:dyDescent="0.3">
      <c r="A444" s="104"/>
      <c r="B444" s="104"/>
      <c r="C444" s="104"/>
      <c r="D444" s="104"/>
      <c r="E444" s="104"/>
      <c r="F444" s="104"/>
      <c r="G444" s="104"/>
      <c r="H444" s="104"/>
      <c r="I444" s="104"/>
      <c r="J444" s="104"/>
      <c r="K444" s="104"/>
      <c r="L444" s="104"/>
      <c r="M444" s="104"/>
      <c r="P444" s="104"/>
      <c r="Q444" s="104"/>
      <c r="U444" s="104"/>
      <c r="AQ444" s="104"/>
      <c r="AR444" s="104"/>
      <c r="AS444" s="104"/>
      <c r="AT444" s="104"/>
      <c r="AU444" s="104"/>
      <c r="AV444" s="104"/>
      <c r="AW444" s="104"/>
      <c r="AX444" s="104"/>
      <c r="AY444" s="104"/>
      <c r="BH444" s="104"/>
      <c r="BJ444" s="104"/>
      <c r="BK444" s="104"/>
      <c r="BL444" s="104"/>
      <c r="BM444" s="104"/>
      <c r="BN444" s="104"/>
      <c r="BO444" s="104"/>
      <c r="BP444" s="104"/>
      <c r="BQ444" s="104"/>
      <c r="BR444" s="104"/>
      <c r="BS444" s="104"/>
      <c r="BT444" s="104"/>
      <c r="BV444" s="104"/>
      <c r="BW444" s="104"/>
      <c r="BX444" s="104"/>
      <c r="BY444" s="104"/>
      <c r="BZ444" s="104"/>
      <c r="CA444" s="104"/>
      <c r="CB444" s="104"/>
      <c r="CC444" s="104"/>
      <c r="CD444" s="104"/>
      <c r="CE444" s="104"/>
      <c r="CF444" s="104"/>
      <c r="CG444" s="104"/>
      <c r="CJ444" s="104"/>
      <c r="CL444" s="104"/>
      <c r="CM444" s="104"/>
      <c r="CN444" s="104"/>
      <c r="CO444" s="104"/>
      <c r="CP444" s="104"/>
      <c r="CQ444" s="104"/>
      <c r="CR444" s="104"/>
      <c r="CS444" s="104"/>
      <c r="CT444" s="104"/>
      <c r="CU444" s="104"/>
    </row>
    <row r="445" spans="1:99" ht="13" x14ac:dyDescent="0.3">
      <c r="A445" s="104"/>
      <c r="B445" s="104"/>
      <c r="C445" s="104"/>
      <c r="D445" s="104"/>
      <c r="E445" s="104"/>
      <c r="F445" s="104"/>
      <c r="G445" s="104"/>
      <c r="H445" s="104"/>
      <c r="I445" s="104"/>
      <c r="J445" s="104"/>
      <c r="K445" s="104"/>
      <c r="L445" s="104"/>
      <c r="M445" s="104"/>
      <c r="P445" s="104"/>
      <c r="Q445" s="104"/>
      <c r="U445" s="104"/>
      <c r="AQ445" s="104"/>
      <c r="AR445" s="104"/>
      <c r="AS445" s="104"/>
      <c r="AT445" s="104"/>
      <c r="AU445" s="104"/>
      <c r="AV445" s="104"/>
      <c r="AW445" s="104"/>
      <c r="AX445" s="104"/>
      <c r="AY445" s="104"/>
      <c r="BH445" s="104"/>
      <c r="BJ445" s="104"/>
      <c r="BK445" s="104"/>
      <c r="BL445" s="104"/>
      <c r="BM445" s="104"/>
      <c r="BN445" s="104"/>
      <c r="BO445" s="104"/>
      <c r="BP445" s="104"/>
      <c r="BQ445" s="104"/>
      <c r="BR445" s="104"/>
      <c r="BS445" s="104"/>
      <c r="BT445" s="104"/>
      <c r="BV445" s="104"/>
      <c r="BW445" s="104"/>
      <c r="BX445" s="104"/>
      <c r="BY445" s="104"/>
      <c r="BZ445" s="104"/>
      <c r="CA445" s="104"/>
      <c r="CB445" s="104"/>
      <c r="CC445" s="104"/>
      <c r="CD445" s="104"/>
      <c r="CE445" s="104"/>
      <c r="CF445" s="104"/>
      <c r="CG445" s="104"/>
      <c r="CJ445" s="104"/>
      <c r="CL445" s="104"/>
      <c r="CM445" s="104"/>
      <c r="CN445" s="104"/>
      <c r="CO445" s="104"/>
      <c r="CP445" s="104"/>
      <c r="CQ445" s="104"/>
      <c r="CR445" s="104"/>
      <c r="CS445" s="104"/>
      <c r="CT445" s="104"/>
      <c r="CU445" s="104"/>
    </row>
    <row r="446" spans="1:99" ht="13" x14ac:dyDescent="0.3">
      <c r="A446" s="104"/>
      <c r="B446" s="104"/>
      <c r="C446" s="104"/>
      <c r="D446" s="104"/>
      <c r="E446" s="104"/>
      <c r="F446" s="104"/>
      <c r="G446" s="104"/>
      <c r="H446" s="104"/>
      <c r="I446" s="104"/>
      <c r="J446" s="104"/>
      <c r="K446" s="104"/>
      <c r="L446" s="104"/>
      <c r="M446" s="104"/>
      <c r="P446" s="104"/>
      <c r="Q446" s="104"/>
      <c r="U446" s="104"/>
      <c r="AQ446" s="104"/>
      <c r="AR446" s="104"/>
      <c r="AS446" s="104"/>
      <c r="AT446" s="104"/>
      <c r="AU446" s="104"/>
      <c r="AV446" s="104"/>
      <c r="AW446" s="104"/>
      <c r="AX446" s="104"/>
      <c r="AY446" s="104"/>
      <c r="BH446" s="104"/>
      <c r="BJ446" s="104"/>
      <c r="BK446" s="104"/>
      <c r="BL446" s="104"/>
      <c r="BM446" s="104"/>
      <c r="BN446" s="104"/>
      <c r="BO446" s="104"/>
      <c r="BP446" s="104"/>
      <c r="BQ446" s="104"/>
      <c r="BR446" s="104"/>
      <c r="BS446" s="104"/>
      <c r="BT446" s="104"/>
      <c r="BV446" s="104"/>
      <c r="BW446" s="104"/>
      <c r="BX446" s="104"/>
      <c r="BY446" s="104"/>
      <c r="BZ446" s="104"/>
      <c r="CA446" s="104"/>
      <c r="CB446" s="104"/>
      <c r="CC446" s="104"/>
      <c r="CD446" s="104"/>
      <c r="CE446" s="104"/>
      <c r="CF446" s="104"/>
      <c r="CG446" s="104"/>
      <c r="CJ446" s="104"/>
      <c r="CL446" s="104"/>
      <c r="CM446" s="104"/>
      <c r="CN446" s="104"/>
      <c r="CO446" s="104"/>
      <c r="CP446" s="104"/>
      <c r="CQ446" s="104"/>
      <c r="CR446" s="104"/>
      <c r="CS446" s="104"/>
      <c r="CT446" s="104"/>
      <c r="CU446" s="104"/>
    </row>
    <row r="447" spans="1:99" ht="13" x14ac:dyDescent="0.3">
      <c r="A447" s="104"/>
      <c r="B447" s="104"/>
      <c r="C447" s="104"/>
      <c r="D447" s="104"/>
      <c r="E447" s="104"/>
      <c r="F447" s="104"/>
      <c r="G447" s="104"/>
      <c r="H447" s="104"/>
      <c r="I447" s="104"/>
      <c r="J447" s="104"/>
      <c r="K447" s="104"/>
      <c r="L447" s="104"/>
      <c r="M447" s="104"/>
      <c r="P447" s="104"/>
      <c r="Q447" s="104"/>
      <c r="U447" s="104"/>
      <c r="AQ447" s="104"/>
      <c r="AR447" s="104"/>
      <c r="AS447" s="104"/>
      <c r="AT447" s="104"/>
      <c r="AU447" s="104"/>
      <c r="AV447" s="104"/>
      <c r="AW447" s="104"/>
      <c r="AX447" s="104"/>
      <c r="AY447" s="104"/>
      <c r="BH447" s="104"/>
      <c r="BJ447" s="104"/>
      <c r="BK447" s="104"/>
      <c r="BL447" s="104"/>
      <c r="BM447" s="104"/>
      <c r="BN447" s="104"/>
      <c r="BO447" s="104"/>
      <c r="BP447" s="104"/>
      <c r="BQ447" s="104"/>
      <c r="BR447" s="104"/>
      <c r="BS447" s="104"/>
      <c r="BT447" s="104"/>
      <c r="BV447" s="104"/>
      <c r="BW447" s="104"/>
      <c r="BX447" s="104"/>
      <c r="BY447" s="104"/>
      <c r="BZ447" s="104"/>
      <c r="CA447" s="104"/>
      <c r="CB447" s="104"/>
      <c r="CC447" s="104"/>
      <c r="CD447" s="104"/>
      <c r="CE447" s="104"/>
      <c r="CF447" s="104"/>
      <c r="CG447" s="104"/>
      <c r="CJ447" s="104"/>
      <c r="CL447" s="104"/>
      <c r="CM447" s="104"/>
      <c r="CN447" s="104"/>
      <c r="CO447" s="104"/>
      <c r="CP447" s="104"/>
      <c r="CQ447" s="104"/>
      <c r="CR447" s="104"/>
      <c r="CS447" s="104"/>
      <c r="CT447" s="104"/>
      <c r="CU447" s="104"/>
    </row>
    <row r="448" spans="1:99" ht="13" x14ac:dyDescent="0.3">
      <c r="A448" s="104"/>
      <c r="B448" s="104"/>
      <c r="C448" s="104"/>
      <c r="D448" s="104"/>
      <c r="E448" s="104"/>
      <c r="F448" s="104"/>
      <c r="G448" s="104"/>
      <c r="H448" s="104"/>
      <c r="I448" s="104"/>
      <c r="J448" s="104"/>
      <c r="K448" s="104"/>
      <c r="L448" s="104"/>
      <c r="M448" s="104"/>
      <c r="P448" s="104"/>
      <c r="Q448" s="104"/>
      <c r="U448" s="104"/>
      <c r="AQ448" s="104"/>
      <c r="AR448" s="104"/>
      <c r="AS448" s="104"/>
      <c r="AT448" s="104"/>
      <c r="AU448" s="104"/>
      <c r="AV448" s="104"/>
      <c r="AW448" s="104"/>
      <c r="AX448" s="104"/>
      <c r="AY448" s="104"/>
      <c r="BH448" s="104"/>
      <c r="BJ448" s="104"/>
      <c r="BK448" s="104"/>
      <c r="BL448" s="104"/>
      <c r="BM448" s="104"/>
      <c r="BN448" s="104"/>
      <c r="BO448" s="104"/>
      <c r="BP448" s="104"/>
      <c r="BQ448" s="104"/>
      <c r="BR448" s="104"/>
      <c r="BS448" s="104"/>
      <c r="BT448" s="104"/>
      <c r="BV448" s="104"/>
      <c r="BW448" s="104"/>
      <c r="BX448" s="104"/>
      <c r="BY448" s="104"/>
      <c r="BZ448" s="104"/>
      <c r="CA448" s="104"/>
      <c r="CB448" s="104"/>
      <c r="CC448" s="104"/>
      <c r="CD448" s="104"/>
      <c r="CE448" s="104"/>
      <c r="CF448" s="104"/>
      <c r="CG448" s="104"/>
      <c r="CJ448" s="104"/>
      <c r="CL448" s="104"/>
      <c r="CM448" s="104"/>
      <c r="CN448" s="104"/>
      <c r="CO448" s="104"/>
      <c r="CP448" s="104"/>
      <c r="CQ448" s="104"/>
      <c r="CR448" s="104"/>
      <c r="CS448" s="104"/>
      <c r="CT448" s="104"/>
      <c r="CU448" s="104"/>
    </row>
    <row r="449" spans="1:99" ht="13" x14ac:dyDescent="0.3">
      <c r="A449" s="104"/>
      <c r="B449" s="104"/>
      <c r="C449" s="104"/>
      <c r="D449" s="104"/>
      <c r="E449" s="104"/>
      <c r="F449" s="104"/>
      <c r="G449" s="104"/>
      <c r="H449" s="104"/>
      <c r="I449" s="104"/>
      <c r="J449" s="104"/>
      <c r="K449" s="104"/>
      <c r="L449" s="104"/>
      <c r="M449" s="104"/>
      <c r="P449" s="104"/>
      <c r="Q449" s="104"/>
      <c r="U449" s="104"/>
      <c r="AQ449" s="104"/>
      <c r="AR449" s="104"/>
      <c r="AS449" s="104"/>
      <c r="AT449" s="104"/>
      <c r="AU449" s="104"/>
      <c r="AV449" s="104"/>
      <c r="AW449" s="104"/>
      <c r="AX449" s="104"/>
      <c r="AY449" s="104"/>
      <c r="BH449" s="104"/>
      <c r="BJ449" s="104"/>
      <c r="BK449" s="104"/>
      <c r="BL449" s="104"/>
      <c r="BM449" s="104"/>
      <c r="BN449" s="104"/>
      <c r="BO449" s="104"/>
      <c r="BP449" s="104"/>
      <c r="BQ449" s="104"/>
      <c r="BR449" s="104"/>
      <c r="BS449" s="104"/>
      <c r="BT449" s="104"/>
      <c r="BV449" s="104"/>
      <c r="BW449" s="104"/>
      <c r="BX449" s="104"/>
      <c r="BY449" s="104"/>
      <c r="BZ449" s="104"/>
      <c r="CA449" s="104"/>
      <c r="CB449" s="104"/>
      <c r="CC449" s="104"/>
      <c r="CD449" s="104"/>
      <c r="CE449" s="104"/>
      <c r="CF449" s="104"/>
      <c r="CG449" s="104"/>
      <c r="CJ449" s="104"/>
      <c r="CL449" s="104"/>
      <c r="CM449" s="104"/>
      <c r="CN449" s="104"/>
      <c r="CO449" s="104"/>
      <c r="CP449" s="104"/>
      <c r="CQ449" s="104"/>
      <c r="CR449" s="104"/>
      <c r="CS449" s="104"/>
      <c r="CT449" s="104"/>
      <c r="CU449" s="104"/>
    </row>
    <row r="450" spans="1:99" ht="13" x14ac:dyDescent="0.3">
      <c r="A450" s="104"/>
      <c r="B450" s="104"/>
      <c r="C450" s="104"/>
      <c r="D450" s="104"/>
      <c r="E450" s="104"/>
      <c r="F450" s="104"/>
      <c r="G450" s="104"/>
      <c r="H450" s="104"/>
      <c r="I450" s="104"/>
      <c r="J450" s="104"/>
      <c r="K450" s="104"/>
      <c r="L450" s="104"/>
      <c r="M450" s="104"/>
      <c r="P450" s="104"/>
      <c r="Q450" s="104"/>
      <c r="U450" s="104"/>
      <c r="AQ450" s="104"/>
      <c r="AR450" s="104"/>
      <c r="AS450" s="104"/>
      <c r="AT450" s="104"/>
      <c r="AU450" s="104"/>
      <c r="AV450" s="104"/>
      <c r="AW450" s="104"/>
      <c r="AX450" s="104"/>
      <c r="AY450" s="104"/>
      <c r="BH450" s="104"/>
      <c r="BJ450" s="104"/>
      <c r="BK450" s="104"/>
      <c r="BL450" s="104"/>
      <c r="BM450" s="104"/>
      <c r="BN450" s="104"/>
      <c r="BO450" s="104"/>
      <c r="BP450" s="104"/>
      <c r="BQ450" s="104"/>
      <c r="BR450" s="104"/>
      <c r="BS450" s="104"/>
      <c r="BT450" s="104"/>
      <c r="BV450" s="104"/>
      <c r="BW450" s="104"/>
      <c r="BX450" s="104"/>
      <c r="BY450" s="104"/>
      <c r="BZ450" s="104"/>
      <c r="CA450" s="104"/>
      <c r="CB450" s="104"/>
      <c r="CC450" s="104"/>
      <c r="CD450" s="104"/>
      <c r="CE450" s="104"/>
      <c r="CF450" s="104"/>
      <c r="CG450" s="104"/>
      <c r="CJ450" s="104"/>
      <c r="CL450" s="104"/>
      <c r="CM450" s="104"/>
      <c r="CN450" s="104"/>
      <c r="CO450" s="104"/>
      <c r="CP450" s="104"/>
      <c r="CQ450" s="104"/>
      <c r="CR450" s="104"/>
      <c r="CS450" s="104"/>
      <c r="CT450" s="104"/>
      <c r="CU450" s="104"/>
    </row>
    <row r="451" spans="1:99" ht="13" x14ac:dyDescent="0.3">
      <c r="A451" s="104"/>
      <c r="B451" s="104"/>
      <c r="C451" s="104"/>
      <c r="D451" s="104"/>
      <c r="E451" s="104"/>
      <c r="F451" s="104"/>
      <c r="G451" s="104"/>
      <c r="H451" s="104"/>
      <c r="I451" s="104"/>
      <c r="J451" s="104"/>
      <c r="K451" s="104"/>
      <c r="L451" s="104"/>
      <c r="M451" s="104"/>
      <c r="P451" s="104"/>
      <c r="Q451" s="104"/>
      <c r="U451" s="104"/>
      <c r="AQ451" s="104"/>
      <c r="AR451" s="104"/>
      <c r="AS451" s="104"/>
      <c r="AT451" s="104"/>
      <c r="AU451" s="104"/>
      <c r="AV451" s="104"/>
      <c r="AW451" s="104"/>
      <c r="AX451" s="104"/>
      <c r="AY451" s="104"/>
      <c r="BH451" s="104"/>
      <c r="BJ451" s="104"/>
      <c r="BK451" s="104"/>
      <c r="BL451" s="104"/>
      <c r="BM451" s="104"/>
      <c r="BN451" s="104"/>
      <c r="BO451" s="104"/>
      <c r="BP451" s="104"/>
      <c r="BQ451" s="104"/>
      <c r="BR451" s="104"/>
      <c r="BS451" s="104"/>
      <c r="BT451" s="104"/>
      <c r="BV451" s="104"/>
      <c r="BW451" s="104"/>
      <c r="BX451" s="104"/>
      <c r="BY451" s="104"/>
      <c r="BZ451" s="104"/>
      <c r="CA451" s="104"/>
      <c r="CB451" s="104"/>
      <c r="CC451" s="104"/>
      <c r="CD451" s="104"/>
      <c r="CE451" s="104"/>
      <c r="CF451" s="104"/>
      <c r="CG451" s="104"/>
      <c r="CJ451" s="104"/>
      <c r="CL451" s="104"/>
      <c r="CM451" s="104"/>
      <c r="CN451" s="104"/>
      <c r="CO451" s="104"/>
      <c r="CP451" s="104"/>
      <c r="CQ451" s="104"/>
      <c r="CR451" s="104"/>
      <c r="CS451" s="104"/>
      <c r="CT451" s="104"/>
      <c r="CU451" s="104"/>
    </row>
    <row r="452" spans="1:99" ht="13" x14ac:dyDescent="0.3">
      <c r="A452" s="104"/>
      <c r="B452" s="104"/>
      <c r="C452" s="104"/>
      <c r="D452" s="104"/>
      <c r="E452" s="104"/>
      <c r="F452" s="104"/>
      <c r="G452" s="104"/>
      <c r="H452" s="104"/>
      <c r="I452" s="104"/>
      <c r="J452" s="104"/>
      <c r="K452" s="104"/>
      <c r="L452" s="104"/>
      <c r="M452" s="104"/>
      <c r="P452" s="104"/>
      <c r="Q452" s="104"/>
      <c r="U452" s="104"/>
      <c r="AQ452" s="104"/>
      <c r="AR452" s="104"/>
      <c r="AS452" s="104"/>
      <c r="AT452" s="104"/>
      <c r="AU452" s="104"/>
      <c r="AV452" s="104"/>
      <c r="AW452" s="104"/>
      <c r="AX452" s="104"/>
      <c r="AY452" s="104"/>
      <c r="BH452" s="104"/>
      <c r="BJ452" s="104"/>
      <c r="BK452" s="104"/>
      <c r="BL452" s="104"/>
      <c r="BM452" s="104"/>
      <c r="BN452" s="104"/>
      <c r="BO452" s="104"/>
      <c r="BP452" s="104"/>
      <c r="BQ452" s="104"/>
      <c r="BR452" s="104"/>
      <c r="BS452" s="104"/>
      <c r="BT452" s="104"/>
      <c r="BV452" s="104"/>
      <c r="BW452" s="104"/>
      <c r="BX452" s="104"/>
      <c r="BY452" s="104"/>
      <c r="BZ452" s="104"/>
      <c r="CA452" s="104"/>
      <c r="CB452" s="104"/>
      <c r="CC452" s="104"/>
      <c r="CD452" s="104"/>
      <c r="CE452" s="104"/>
      <c r="CF452" s="104"/>
      <c r="CG452" s="104"/>
      <c r="CJ452" s="104"/>
      <c r="CL452" s="104"/>
      <c r="CM452" s="104"/>
      <c r="CN452" s="104"/>
      <c r="CO452" s="104"/>
      <c r="CP452" s="104"/>
      <c r="CQ452" s="104"/>
      <c r="CR452" s="104"/>
      <c r="CS452" s="104"/>
      <c r="CT452" s="104"/>
      <c r="CU452" s="104"/>
    </row>
    <row r="453" spans="1:99" ht="13" x14ac:dyDescent="0.3">
      <c r="A453" s="104"/>
      <c r="B453" s="104"/>
      <c r="C453" s="104"/>
      <c r="D453" s="104"/>
      <c r="E453" s="104"/>
      <c r="F453" s="104"/>
      <c r="G453" s="104"/>
      <c r="H453" s="104"/>
      <c r="I453" s="104"/>
      <c r="J453" s="104"/>
      <c r="K453" s="104"/>
      <c r="L453" s="104"/>
      <c r="M453" s="104"/>
      <c r="P453" s="104"/>
      <c r="Q453" s="104"/>
      <c r="U453" s="104"/>
      <c r="AQ453" s="104"/>
      <c r="AR453" s="104"/>
      <c r="AS453" s="104"/>
      <c r="AT453" s="104"/>
      <c r="AU453" s="104"/>
      <c r="AV453" s="104"/>
      <c r="AW453" s="104"/>
      <c r="AX453" s="104"/>
      <c r="AY453" s="104"/>
      <c r="BH453" s="104"/>
      <c r="BJ453" s="104"/>
      <c r="BK453" s="104"/>
      <c r="BL453" s="104"/>
      <c r="BM453" s="104"/>
      <c r="BN453" s="104"/>
      <c r="BO453" s="104"/>
      <c r="BP453" s="104"/>
      <c r="BQ453" s="104"/>
      <c r="BR453" s="104"/>
      <c r="BS453" s="104"/>
      <c r="BT453" s="104"/>
      <c r="BV453" s="104"/>
      <c r="BW453" s="104"/>
      <c r="BX453" s="104"/>
      <c r="BY453" s="104"/>
      <c r="BZ453" s="104"/>
      <c r="CA453" s="104"/>
      <c r="CB453" s="104"/>
      <c r="CC453" s="104"/>
      <c r="CD453" s="104"/>
      <c r="CE453" s="104"/>
      <c r="CF453" s="104"/>
      <c r="CG453" s="104"/>
      <c r="CJ453" s="104"/>
      <c r="CL453" s="104"/>
      <c r="CM453" s="104"/>
      <c r="CN453" s="104"/>
      <c r="CO453" s="104"/>
      <c r="CP453" s="104"/>
      <c r="CQ453" s="104"/>
      <c r="CR453" s="104"/>
      <c r="CS453" s="104"/>
      <c r="CT453" s="104"/>
      <c r="CU453" s="104"/>
    </row>
    <row r="454" spans="1:99" ht="13" x14ac:dyDescent="0.3">
      <c r="A454" s="104"/>
      <c r="B454" s="104"/>
      <c r="C454" s="104"/>
      <c r="D454" s="104"/>
      <c r="E454" s="104"/>
      <c r="F454" s="104"/>
      <c r="G454" s="104"/>
      <c r="H454" s="104"/>
      <c r="I454" s="104"/>
      <c r="J454" s="104"/>
      <c r="K454" s="104"/>
      <c r="L454" s="104"/>
      <c r="M454" s="104"/>
      <c r="P454" s="104"/>
      <c r="Q454" s="104"/>
      <c r="U454" s="104"/>
      <c r="AQ454" s="104"/>
      <c r="AR454" s="104"/>
      <c r="AS454" s="104"/>
      <c r="AT454" s="104"/>
      <c r="AU454" s="104"/>
      <c r="AV454" s="104"/>
      <c r="AW454" s="104"/>
      <c r="AX454" s="104"/>
      <c r="AY454" s="104"/>
      <c r="BH454" s="104"/>
      <c r="BJ454" s="104"/>
      <c r="BK454" s="104"/>
      <c r="BL454" s="104"/>
      <c r="BM454" s="104"/>
      <c r="BN454" s="104"/>
      <c r="BO454" s="104"/>
      <c r="BP454" s="104"/>
      <c r="BQ454" s="104"/>
      <c r="BR454" s="104"/>
      <c r="BS454" s="104"/>
      <c r="BT454" s="104"/>
      <c r="BV454" s="104"/>
      <c r="BW454" s="104"/>
      <c r="BX454" s="104"/>
      <c r="BY454" s="104"/>
      <c r="BZ454" s="104"/>
      <c r="CA454" s="104"/>
      <c r="CB454" s="104"/>
      <c r="CC454" s="104"/>
      <c r="CD454" s="104"/>
      <c r="CE454" s="104"/>
      <c r="CF454" s="104"/>
      <c r="CG454" s="104"/>
      <c r="CJ454" s="104"/>
      <c r="CL454" s="104"/>
      <c r="CM454" s="104"/>
      <c r="CN454" s="104"/>
      <c r="CO454" s="104"/>
      <c r="CP454" s="104"/>
      <c r="CQ454" s="104"/>
      <c r="CR454" s="104"/>
      <c r="CS454" s="104"/>
      <c r="CT454" s="104"/>
      <c r="CU454" s="104"/>
    </row>
    <row r="455" spans="1:99" ht="13" x14ac:dyDescent="0.3">
      <c r="A455" s="104"/>
      <c r="B455" s="104"/>
      <c r="C455" s="104"/>
      <c r="D455" s="104"/>
      <c r="E455" s="104"/>
      <c r="F455" s="104"/>
      <c r="G455" s="104"/>
      <c r="H455" s="104"/>
      <c r="I455" s="104"/>
      <c r="J455" s="104"/>
      <c r="K455" s="104"/>
      <c r="L455" s="104"/>
      <c r="M455" s="104"/>
      <c r="P455" s="104"/>
      <c r="Q455" s="104"/>
      <c r="U455" s="104"/>
      <c r="AQ455" s="104"/>
      <c r="AR455" s="104"/>
      <c r="AS455" s="104"/>
      <c r="AT455" s="104"/>
      <c r="AU455" s="104"/>
      <c r="AV455" s="104"/>
      <c r="AW455" s="104"/>
      <c r="AX455" s="104"/>
      <c r="AY455" s="104"/>
      <c r="BH455" s="104"/>
      <c r="BJ455" s="104"/>
      <c r="BK455" s="104"/>
      <c r="BL455" s="104"/>
      <c r="BM455" s="104"/>
      <c r="BN455" s="104"/>
      <c r="BO455" s="104"/>
      <c r="BP455" s="104"/>
      <c r="BQ455" s="104"/>
      <c r="BR455" s="104"/>
      <c r="BS455" s="104"/>
      <c r="BT455" s="104"/>
      <c r="BV455" s="104"/>
      <c r="BW455" s="104"/>
      <c r="BX455" s="104"/>
      <c r="BY455" s="104"/>
      <c r="BZ455" s="104"/>
      <c r="CA455" s="104"/>
      <c r="CB455" s="104"/>
      <c r="CC455" s="104"/>
      <c r="CD455" s="104"/>
      <c r="CE455" s="104"/>
      <c r="CF455" s="104"/>
      <c r="CG455" s="104"/>
      <c r="CJ455" s="104"/>
      <c r="CL455" s="104"/>
      <c r="CM455" s="104"/>
      <c r="CN455" s="104"/>
      <c r="CO455" s="104"/>
      <c r="CP455" s="104"/>
      <c r="CQ455" s="104"/>
      <c r="CR455" s="104"/>
      <c r="CS455" s="104"/>
      <c r="CT455" s="104"/>
      <c r="CU455" s="104"/>
    </row>
    <row r="456" spans="1:99" ht="13" x14ac:dyDescent="0.3">
      <c r="A456" s="104"/>
      <c r="B456" s="104"/>
      <c r="C456" s="104"/>
      <c r="D456" s="104"/>
      <c r="E456" s="104"/>
      <c r="F456" s="104"/>
      <c r="G456" s="104"/>
      <c r="H456" s="104"/>
      <c r="I456" s="104"/>
      <c r="J456" s="104"/>
      <c r="K456" s="104"/>
      <c r="L456" s="104"/>
      <c r="M456" s="104"/>
      <c r="P456" s="104"/>
      <c r="Q456" s="104"/>
      <c r="U456" s="104"/>
      <c r="AQ456" s="104"/>
      <c r="AR456" s="104"/>
      <c r="AS456" s="104"/>
      <c r="AT456" s="104"/>
      <c r="AU456" s="104"/>
      <c r="AV456" s="104"/>
      <c r="AW456" s="104"/>
      <c r="AX456" s="104"/>
      <c r="AY456" s="104"/>
      <c r="BH456" s="104"/>
      <c r="BJ456" s="104"/>
      <c r="BK456" s="104"/>
      <c r="BL456" s="104"/>
      <c r="BM456" s="104"/>
      <c r="BN456" s="104"/>
      <c r="BO456" s="104"/>
      <c r="BP456" s="104"/>
      <c r="BQ456" s="104"/>
      <c r="BR456" s="104"/>
      <c r="BS456" s="104"/>
      <c r="BT456" s="104"/>
      <c r="BV456" s="104"/>
      <c r="BW456" s="104"/>
      <c r="BX456" s="104"/>
      <c r="BY456" s="104"/>
      <c r="BZ456" s="104"/>
      <c r="CA456" s="104"/>
      <c r="CB456" s="104"/>
      <c r="CC456" s="104"/>
      <c r="CD456" s="104"/>
      <c r="CE456" s="104"/>
      <c r="CF456" s="104"/>
      <c r="CG456" s="104"/>
      <c r="CJ456" s="104"/>
      <c r="CL456" s="104"/>
      <c r="CM456" s="104"/>
      <c r="CN456" s="104"/>
      <c r="CO456" s="104"/>
      <c r="CP456" s="104"/>
      <c r="CQ456" s="104"/>
      <c r="CR456" s="104"/>
      <c r="CS456" s="104"/>
      <c r="CT456" s="104"/>
      <c r="CU456" s="104"/>
    </row>
    <row r="457" spans="1:99" ht="13" x14ac:dyDescent="0.3">
      <c r="A457" s="104"/>
      <c r="B457" s="104"/>
      <c r="C457" s="104"/>
      <c r="D457" s="104"/>
      <c r="E457" s="104"/>
      <c r="F457" s="104"/>
      <c r="G457" s="104"/>
      <c r="H457" s="104"/>
      <c r="I457" s="104"/>
      <c r="J457" s="104"/>
      <c r="K457" s="104"/>
      <c r="L457" s="104"/>
      <c r="M457" s="104"/>
      <c r="P457" s="104"/>
      <c r="Q457" s="104"/>
      <c r="U457" s="104"/>
      <c r="AQ457" s="104"/>
      <c r="AR457" s="104"/>
      <c r="AS457" s="104"/>
      <c r="AT457" s="104"/>
      <c r="AU457" s="104"/>
      <c r="AV457" s="104"/>
      <c r="AW457" s="104"/>
      <c r="AX457" s="104"/>
      <c r="AY457" s="104"/>
      <c r="BH457" s="104"/>
      <c r="BJ457" s="104"/>
      <c r="BK457" s="104"/>
      <c r="BL457" s="104"/>
      <c r="BM457" s="104"/>
      <c r="BN457" s="104"/>
      <c r="BO457" s="104"/>
      <c r="BP457" s="104"/>
      <c r="BQ457" s="104"/>
      <c r="BR457" s="104"/>
      <c r="BS457" s="104"/>
      <c r="BT457" s="104"/>
      <c r="BV457" s="104"/>
      <c r="BW457" s="104"/>
      <c r="BX457" s="104"/>
      <c r="BY457" s="104"/>
      <c r="BZ457" s="104"/>
      <c r="CA457" s="104"/>
      <c r="CB457" s="104"/>
      <c r="CC457" s="104"/>
      <c r="CD457" s="104"/>
      <c r="CE457" s="104"/>
      <c r="CF457" s="104"/>
      <c r="CG457" s="104"/>
      <c r="CJ457" s="104"/>
      <c r="CL457" s="104"/>
      <c r="CM457" s="104"/>
      <c r="CN457" s="104"/>
      <c r="CO457" s="104"/>
      <c r="CP457" s="104"/>
      <c r="CQ457" s="104"/>
      <c r="CR457" s="104"/>
      <c r="CS457" s="104"/>
      <c r="CT457" s="104"/>
      <c r="CU457" s="104"/>
    </row>
    <row r="458" spans="1:99" ht="13" x14ac:dyDescent="0.3">
      <c r="A458" s="104"/>
      <c r="B458" s="104"/>
      <c r="C458" s="104"/>
      <c r="D458" s="104"/>
      <c r="E458" s="104"/>
      <c r="F458" s="104"/>
      <c r="G458" s="104"/>
      <c r="H458" s="104"/>
      <c r="I458" s="104"/>
      <c r="J458" s="104"/>
      <c r="K458" s="104"/>
      <c r="L458" s="104"/>
      <c r="M458" s="104"/>
      <c r="P458" s="104"/>
      <c r="Q458" s="104"/>
      <c r="U458" s="104"/>
      <c r="AQ458" s="104"/>
      <c r="AR458" s="104"/>
      <c r="AS458" s="104"/>
      <c r="AT458" s="104"/>
      <c r="AU458" s="104"/>
      <c r="AV458" s="104"/>
      <c r="AW458" s="104"/>
      <c r="AX458" s="104"/>
      <c r="AY458" s="104"/>
      <c r="BH458" s="104"/>
      <c r="BJ458" s="104"/>
      <c r="BK458" s="104"/>
      <c r="BL458" s="104"/>
      <c r="BM458" s="104"/>
      <c r="BN458" s="104"/>
      <c r="BO458" s="104"/>
      <c r="BP458" s="104"/>
      <c r="BQ458" s="104"/>
      <c r="BR458" s="104"/>
      <c r="BS458" s="104"/>
      <c r="BT458" s="104"/>
      <c r="BV458" s="104"/>
      <c r="BW458" s="104"/>
      <c r="BX458" s="104"/>
      <c r="BY458" s="104"/>
      <c r="BZ458" s="104"/>
      <c r="CA458" s="104"/>
      <c r="CB458" s="104"/>
      <c r="CC458" s="104"/>
      <c r="CD458" s="104"/>
      <c r="CE458" s="104"/>
      <c r="CF458" s="104"/>
      <c r="CG458" s="104"/>
      <c r="CJ458" s="104"/>
      <c r="CL458" s="104"/>
      <c r="CM458" s="104"/>
      <c r="CN458" s="104"/>
      <c r="CO458" s="104"/>
      <c r="CP458" s="104"/>
      <c r="CQ458" s="104"/>
      <c r="CR458" s="104"/>
      <c r="CS458" s="104"/>
      <c r="CT458" s="104"/>
      <c r="CU458" s="104"/>
    </row>
    <row r="459" spans="1:99" ht="13" x14ac:dyDescent="0.3">
      <c r="A459" s="104"/>
      <c r="B459" s="104"/>
      <c r="C459" s="104"/>
      <c r="D459" s="104"/>
      <c r="E459" s="104"/>
      <c r="F459" s="104"/>
      <c r="G459" s="104"/>
      <c r="H459" s="104"/>
      <c r="I459" s="104"/>
      <c r="J459" s="104"/>
      <c r="K459" s="104"/>
      <c r="L459" s="104"/>
      <c r="M459" s="104"/>
      <c r="P459" s="104"/>
      <c r="Q459" s="104"/>
      <c r="U459" s="104"/>
      <c r="AQ459" s="104"/>
      <c r="AR459" s="104"/>
      <c r="AS459" s="104"/>
      <c r="AT459" s="104"/>
      <c r="AU459" s="104"/>
      <c r="AV459" s="104"/>
      <c r="AW459" s="104"/>
      <c r="AX459" s="104"/>
      <c r="AY459" s="104"/>
      <c r="BH459" s="104"/>
      <c r="BJ459" s="104"/>
      <c r="BK459" s="104"/>
      <c r="BL459" s="104"/>
      <c r="BM459" s="104"/>
      <c r="BN459" s="104"/>
      <c r="BO459" s="104"/>
      <c r="BP459" s="104"/>
      <c r="BQ459" s="104"/>
      <c r="BR459" s="104"/>
      <c r="BS459" s="104"/>
      <c r="BT459" s="104"/>
      <c r="BV459" s="104"/>
      <c r="BW459" s="104"/>
      <c r="BX459" s="104"/>
      <c r="BY459" s="104"/>
      <c r="BZ459" s="104"/>
      <c r="CA459" s="104"/>
      <c r="CB459" s="104"/>
      <c r="CC459" s="104"/>
      <c r="CD459" s="104"/>
      <c r="CE459" s="104"/>
      <c r="CF459" s="104"/>
      <c r="CG459" s="104"/>
      <c r="CJ459" s="104"/>
      <c r="CL459" s="104"/>
      <c r="CM459" s="104"/>
      <c r="CN459" s="104"/>
      <c r="CO459" s="104"/>
      <c r="CP459" s="104"/>
      <c r="CQ459" s="104"/>
      <c r="CR459" s="104"/>
      <c r="CS459" s="104"/>
      <c r="CT459" s="104"/>
      <c r="CU459" s="104"/>
    </row>
    <row r="460" spans="1:99" ht="13" x14ac:dyDescent="0.3">
      <c r="A460" s="104"/>
      <c r="B460" s="104"/>
      <c r="C460" s="104"/>
      <c r="D460" s="104"/>
      <c r="E460" s="104"/>
      <c r="F460" s="104"/>
      <c r="G460" s="104"/>
      <c r="H460" s="104"/>
      <c r="I460" s="104"/>
      <c r="J460" s="104"/>
      <c r="K460" s="104"/>
      <c r="L460" s="104"/>
      <c r="M460" s="104"/>
      <c r="P460" s="104"/>
      <c r="Q460" s="104"/>
      <c r="U460" s="104"/>
      <c r="AQ460" s="104"/>
      <c r="AR460" s="104"/>
      <c r="AS460" s="104"/>
      <c r="AT460" s="104"/>
      <c r="AU460" s="104"/>
      <c r="AV460" s="104"/>
      <c r="AW460" s="104"/>
      <c r="AX460" s="104"/>
      <c r="AY460" s="104"/>
      <c r="BH460" s="104"/>
      <c r="BJ460" s="104"/>
      <c r="BK460" s="104"/>
      <c r="BL460" s="104"/>
      <c r="BM460" s="104"/>
      <c r="BN460" s="104"/>
      <c r="BO460" s="104"/>
      <c r="BP460" s="104"/>
      <c r="BQ460" s="104"/>
      <c r="BR460" s="104"/>
      <c r="BS460" s="104"/>
      <c r="BT460" s="104"/>
      <c r="BV460" s="104"/>
      <c r="BW460" s="104"/>
      <c r="BX460" s="104"/>
      <c r="BY460" s="104"/>
      <c r="BZ460" s="104"/>
      <c r="CA460" s="104"/>
      <c r="CB460" s="104"/>
      <c r="CC460" s="104"/>
      <c r="CD460" s="104"/>
      <c r="CE460" s="104"/>
      <c r="CF460" s="104"/>
      <c r="CG460" s="104"/>
      <c r="CJ460" s="104"/>
      <c r="CL460" s="104"/>
      <c r="CM460" s="104"/>
      <c r="CN460" s="104"/>
      <c r="CO460" s="104"/>
      <c r="CP460" s="104"/>
      <c r="CQ460" s="104"/>
      <c r="CR460" s="104"/>
      <c r="CS460" s="104"/>
      <c r="CT460" s="104"/>
      <c r="CU460" s="104"/>
    </row>
    <row r="461" spans="1:99" ht="13" x14ac:dyDescent="0.3">
      <c r="A461" s="104"/>
      <c r="B461" s="104"/>
      <c r="C461" s="104"/>
      <c r="D461" s="104"/>
      <c r="E461" s="104"/>
      <c r="F461" s="104"/>
      <c r="G461" s="104"/>
      <c r="H461" s="104"/>
      <c r="I461" s="104"/>
      <c r="J461" s="104"/>
      <c r="K461" s="104"/>
      <c r="L461" s="104"/>
      <c r="M461" s="104"/>
      <c r="P461" s="104"/>
      <c r="Q461" s="104"/>
      <c r="U461" s="104"/>
      <c r="AQ461" s="104"/>
      <c r="AR461" s="104"/>
      <c r="AS461" s="104"/>
      <c r="AT461" s="104"/>
      <c r="AU461" s="104"/>
      <c r="AV461" s="104"/>
      <c r="AW461" s="104"/>
      <c r="AX461" s="104"/>
      <c r="AY461" s="104"/>
      <c r="BH461" s="104"/>
      <c r="BJ461" s="104"/>
      <c r="BK461" s="104"/>
      <c r="BL461" s="104"/>
      <c r="BM461" s="104"/>
      <c r="BN461" s="104"/>
      <c r="BO461" s="104"/>
      <c r="BP461" s="104"/>
      <c r="BQ461" s="104"/>
      <c r="BR461" s="104"/>
      <c r="BS461" s="104"/>
      <c r="BT461" s="104"/>
      <c r="BV461" s="104"/>
      <c r="BW461" s="104"/>
      <c r="BX461" s="104"/>
      <c r="BY461" s="104"/>
      <c r="BZ461" s="104"/>
      <c r="CA461" s="104"/>
      <c r="CB461" s="104"/>
      <c r="CC461" s="104"/>
      <c r="CD461" s="104"/>
      <c r="CE461" s="104"/>
      <c r="CF461" s="104"/>
      <c r="CG461" s="104"/>
      <c r="CJ461" s="104"/>
      <c r="CL461" s="104"/>
      <c r="CM461" s="104"/>
      <c r="CN461" s="104"/>
      <c r="CO461" s="104"/>
      <c r="CP461" s="104"/>
      <c r="CQ461" s="104"/>
      <c r="CR461" s="104"/>
      <c r="CS461" s="104"/>
      <c r="CT461" s="104"/>
      <c r="CU461" s="104"/>
    </row>
    <row r="462" spans="1:99" ht="13" x14ac:dyDescent="0.3">
      <c r="A462" s="104"/>
      <c r="B462" s="104"/>
      <c r="C462" s="104"/>
      <c r="D462" s="104"/>
      <c r="E462" s="104"/>
      <c r="F462" s="104"/>
      <c r="G462" s="104"/>
      <c r="H462" s="104"/>
      <c r="I462" s="104"/>
      <c r="J462" s="104"/>
      <c r="K462" s="104"/>
      <c r="L462" s="104"/>
      <c r="M462" s="104"/>
      <c r="P462" s="104"/>
      <c r="Q462" s="104"/>
      <c r="U462" s="104"/>
      <c r="AQ462" s="104"/>
      <c r="AR462" s="104"/>
      <c r="AS462" s="104"/>
      <c r="AT462" s="104"/>
      <c r="AU462" s="104"/>
      <c r="AV462" s="104"/>
      <c r="AW462" s="104"/>
      <c r="AX462" s="104"/>
      <c r="AY462" s="104"/>
      <c r="BH462" s="104"/>
      <c r="BJ462" s="104"/>
      <c r="BK462" s="104"/>
      <c r="BL462" s="104"/>
      <c r="BM462" s="104"/>
      <c r="BN462" s="104"/>
      <c r="BO462" s="104"/>
      <c r="BP462" s="104"/>
      <c r="BQ462" s="104"/>
      <c r="BR462" s="104"/>
      <c r="BS462" s="104"/>
      <c r="BT462" s="104"/>
      <c r="BV462" s="104"/>
      <c r="BW462" s="104"/>
      <c r="BX462" s="104"/>
      <c r="BY462" s="104"/>
      <c r="BZ462" s="104"/>
      <c r="CA462" s="104"/>
      <c r="CB462" s="104"/>
      <c r="CC462" s="104"/>
      <c r="CD462" s="104"/>
      <c r="CE462" s="104"/>
      <c r="CF462" s="104"/>
      <c r="CG462" s="104"/>
      <c r="CJ462" s="104"/>
      <c r="CL462" s="104"/>
      <c r="CM462" s="104"/>
      <c r="CN462" s="104"/>
      <c r="CO462" s="104"/>
      <c r="CP462" s="104"/>
      <c r="CQ462" s="104"/>
      <c r="CR462" s="104"/>
      <c r="CS462" s="104"/>
      <c r="CT462" s="104"/>
      <c r="CU462" s="104"/>
    </row>
    <row r="463" spans="1:99" ht="13" x14ac:dyDescent="0.3">
      <c r="A463" s="104"/>
      <c r="B463" s="104"/>
      <c r="C463" s="104"/>
      <c r="D463" s="104"/>
      <c r="E463" s="104"/>
      <c r="F463" s="104"/>
      <c r="G463" s="104"/>
      <c r="H463" s="104"/>
      <c r="I463" s="104"/>
      <c r="J463" s="104"/>
      <c r="K463" s="104"/>
      <c r="L463" s="104"/>
      <c r="M463" s="104"/>
      <c r="P463" s="104"/>
      <c r="Q463" s="104"/>
      <c r="U463" s="104"/>
      <c r="AQ463" s="104"/>
      <c r="AR463" s="104"/>
      <c r="AS463" s="104"/>
      <c r="AT463" s="104"/>
      <c r="AU463" s="104"/>
      <c r="AV463" s="104"/>
      <c r="AW463" s="104"/>
      <c r="AX463" s="104"/>
      <c r="AY463" s="104"/>
      <c r="BH463" s="104"/>
      <c r="BJ463" s="104"/>
      <c r="BK463" s="104"/>
      <c r="BL463" s="104"/>
      <c r="BM463" s="104"/>
      <c r="BN463" s="104"/>
      <c r="BO463" s="104"/>
      <c r="BP463" s="104"/>
      <c r="BQ463" s="104"/>
      <c r="BR463" s="104"/>
      <c r="BS463" s="104"/>
      <c r="BT463" s="104"/>
      <c r="BV463" s="104"/>
      <c r="BW463" s="104"/>
      <c r="BX463" s="104"/>
      <c r="BY463" s="104"/>
      <c r="BZ463" s="104"/>
      <c r="CA463" s="104"/>
      <c r="CB463" s="104"/>
      <c r="CC463" s="104"/>
      <c r="CD463" s="104"/>
      <c r="CE463" s="104"/>
      <c r="CF463" s="104"/>
      <c r="CG463" s="104"/>
      <c r="CJ463" s="104"/>
      <c r="CL463" s="104"/>
      <c r="CM463" s="104"/>
      <c r="CN463" s="104"/>
      <c r="CO463" s="104"/>
      <c r="CP463" s="104"/>
      <c r="CQ463" s="104"/>
      <c r="CR463" s="104"/>
      <c r="CS463" s="104"/>
      <c r="CT463" s="104"/>
      <c r="CU463" s="104"/>
    </row>
    <row r="464" spans="1:99" ht="13" x14ac:dyDescent="0.3">
      <c r="A464" s="104"/>
      <c r="B464" s="104"/>
      <c r="C464" s="104"/>
      <c r="D464" s="104"/>
      <c r="E464" s="104"/>
      <c r="F464" s="104"/>
      <c r="G464" s="104"/>
      <c r="H464" s="104"/>
      <c r="I464" s="104"/>
      <c r="J464" s="104"/>
      <c r="K464" s="104"/>
      <c r="L464" s="104"/>
      <c r="M464" s="104"/>
      <c r="P464" s="104"/>
      <c r="Q464" s="104"/>
      <c r="U464" s="104"/>
      <c r="AQ464" s="104"/>
      <c r="AR464" s="104"/>
      <c r="AS464" s="104"/>
      <c r="AT464" s="104"/>
      <c r="AU464" s="104"/>
      <c r="AV464" s="104"/>
      <c r="AW464" s="104"/>
      <c r="AX464" s="104"/>
      <c r="AY464" s="104"/>
      <c r="BH464" s="104"/>
      <c r="BJ464" s="104"/>
      <c r="BK464" s="104"/>
      <c r="BL464" s="104"/>
      <c r="BM464" s="104"/>
      <c r="BN464" s="104"/>
      <c r="BO464" s="104"/>
      <c r="BP464" s="104"/>
      <c r="BQ464" s="104"/>
      <c r="BR464" s="104"/>
      <c r="BS464" s="104"/>
      <c r="BT464" s="104"/>
      <c r="BV464" s="104"/>
      <c r="BW464" s="104"/>
      <c r="BX464" s="104"/>
      <c r="BY464" s="104"/>
      <c r="BZ464" s="104"/>
      <c r="CA464" s="104"/>
      <c r="CB464" s="104"/>
      <c r="CC464" s="104"/>
      <c r="CD464" s="104"/>
      <c r="CE464" s="104"/>
      <c r="CF464" s="104"/>
      <c r="CG464" s="104"/>
      <c r="CJ464" s="104"/>
      <c r="CL464" s="104"/>
      <c r="CM464" s="104"/>
      <c r="CN464" s="104"/>
      <c r="CO464" s="104"/>
      <c r="CP464" s="104"/>
      <c r="CQ464" s="104"/>
      <c r="CR464" s="104"/>
      <c r="CS464" s="104"/>
      <c r="CT464" s="104"/>
      <c r="CU464" s="104"/>
    </row>
    <row r="465" spans="1:99" ht="13" x14ac:dyDescent="0.3">
      <c r="A465" s="104"/>
      <c r="B465" s="104"/>
      <c r="C465" s="104"/>
      <c r="D465" s="104"/>
      <c r="E465" s="104"/>
      <c r="F465" s="104"/>
      <c r="G465" s="104"/>
      <c r="H465" s="104"/>
      <c r="I465" s="104"/>
      <c r="J465" s="104"/>
      <c r="K465" s="104"/>
      <c r="L465" s="104"/>
      <c r="M465" s="104"/>
      <c r="P465" s="104"/>
      <c r="Q465" s="104"/>
      <c r="U465" s="104"/>
      <c r="AQ465" s="104"/>
      <c r="AR465" s="104"/>
      <c r="AS465" s="104"/>
      <c r="AT465" s="104"/>
      <c r="AU465" s="104"/>
      <c r="AV465" s="104"/>
      <c r="AW465" s="104"/>
      <c r="AX465" s="104"/>
      <c r="AY465" s="104"/>
      <c r="BH465" s="104"/>
      <c r="BJ465" s="104"/>
      <c r="BK465" s="104"/>
      <c r="BL465" s="104"/>
      <c r="BM465" s="104"/>
      <c r="BN465" s="104"/>
      <c r="BO465" s="104"/>
      <c r="BP465" s="104"/>
      <c r="BQ465" s="104"/>
      <c r="BR465" s="104"/>
      <c r="BS465" s="104"/>
      <c r="BT465" s="104"/>
      <c r="BV465" s="104"/>
      <c r="BW465" s="104"/>
      <c r="BX465" s="104"/>
      <c r="BY465" s="104"/>
      <c r="BZ465" s="104"/>
      <c r="CA465" s="104"/>
      <c r="CB465" s="104"/>
      <c r="CC465" s="104"/>
      <c r="CD465" s="104"/>
      <c r="CE465" s="104"/>
      <c r="CF465" s="104"/>
      <c r="CG465" s="104"/>
      <c r="CJ465" s="104"/>
      <c r="CL465" s="104"/>
      <c r="CM465" s="104"/>
      <c r="CN465" s="104"/>
      <c r="CO465" s="104"/>
      <c r="CP465" s="104"/>
      <c r="CQ465" s="104"/>
      <c r="CR465" s="104"/>
      <c r="CS465" s="104"/>
      <c r="CT465" s="104"/>
      <c r="CU465" s="104"/>
    </row>
    <row r="466" spans="1:99" ht="13" x14ac:dyDescent="0.3">
      <c r="A466" s="104"/>
      <c r="B466" s="104"/>
      <c r="C466" s="104"/>
      <c r="D466" s="104"/>
      <c r="E466" s="104"/>
      <c r="F466" s="104"/>
      <c r="G466" s="104"/>
      <c r="H466" s="104"/>
      <c r="I466" s="104"/>
      <c r="J466" s="104"/>
      <c r="K466" s="104"/>
      <c r="L466" s="104"/>
      <c r="M466" s="104"/>
      <c r="P466" s="104"/>
      <c r="Q466" s="104"/>
      <c r="U466" s="104"/>
      <c r="AQ466" s="104"/>
      <c r="AR466" s="104"/>
      <c r="AS466" s="104"/>
      <c r="AT466" s="104"/>
      <c r="AU466" s="104"/>
      <c r="AV466" s="104"/>
      <c r="AW466" s="104"/>
      <c r="AX466" s="104"/>
      <c r="AY466" s="104"/>
      <c r="BH466" s="104"/>
      <c r="BJ466" s="104"/>
      <c r="BK466" s="104"/>
      <c r="BL466" s="104"/>
      <c r="BM466" s="104"/>
      <c r="BN466" s="104"/>
      <c r="BO466" s="104"/>
      <c r="BP466" s="104"/>
      <c r="BQ466" s="104"/>
      <c r="BR466" s="104"/>
      <c r="BS466" s="104"/>
      <c r="BT466" s="104"/>
      <c r="BV466" s="104"/>
      <c r="BW466" s="104"/>
      <c r="BX466" s="104"/>
      <c r="BY466" s="104"/>
      <c r="BZ466" s="104"/>
      <c r="CA466" s="104"/>
      <c r="CB466" s="104"/>
      <c r="CC466" s="104"/>
      <c r="CD466" s="104"/>
      <c r="CE466" s="104"/>
      <c r="CF466" s="104"/>
      <c r="CG466" s="104"/>
      <c r="CJ466" s="104"/>
      <c r="CL466" s="104"/>
      <c r="CM466" s="104"/>
      <c r="CN466" s="104"/>
      <c r="CO466" s="104"/>
      <c r="CP466" s="104"/>
      <c r="CQ466" s="104"/>
      <c r="CR466" s="104"/>
      <c r="CS466" s="104"/>
      <c r="CT466" s="104"/>
      <c r="CU466" s="104"/>
    </row>
    <row r="467" spans="1:99" ht="13" x14ac:dyDescent="0.3">
      <c r="A467" s="104"/>
      <c r="B467" s="104"/>
      <c r="C467" s="104"/>
      <c r="D467" s="104"/>
      <c r="E467" s="104"/>
      <c r="F467" s="104"/>
      <c r="G467" s="104"/>
      <c r="H467" s="104"/>
      <c r="I467" s="104"/>
      <c r="J467" s="104"/>
      <c r="K467" s="104"/>
      <c r="L467" s="104"/>
      <c r="M467" s="104"/>
      <c r="P467" s="104"/>
      <c r="Q467" s="104"/>
      <c r="U467" s="104"/>
      <c r="AQ467" s="104"/>
      <c r="AR467" s="104"/>
      <c r="AS467" s="104"/>
      <c r="AT467" s="104"/>
      <c r="AU467" s="104"/>
      <c r="AV467" s="104"/>
      <c r="AW467" s="104"/>
      <c r="AX467" s="104"/>
      <c r="AY467" s="104"/>
      <c r="BH467" s="104"/>
      <c r="BJ467" s="104"/>
      <c r="BK467" s="104"/>
      <c r="BL467" s="104"/>
      <c r="BM467" s="104"/>
      <c r="BN467" s="104"/>
      <c r="BO467" s="104"/>
      <c r="BP467" s="104"/>
      <c r="BQ467" s="104"/>
      <c r="BR467" s="104"/>
      <c r="BS467" s="104"/>
      <c r="BT467" s="104"/>
      <c r="BV467" s="104"/>
      <c r="BW467" s="104"/>
      <c r="BX467" s="104"/>
      <c r="BY467" s="104"/>
      <c r="BZ467" s="104"/>
      <c r="CA467" s="104"/>
      <c r="CB467" s="104"/>
      <c r="CC467" s="104"/>
      <c r="CD467" s="104"/>
      <c r="CE467" s="104"/>
      <c r="CF467" s="104"/>
      <c r="CG467" s="104"/>
      <c r="CJ467" s="104"/>
      <c r="CL467" s="104"/>
      <c r="CM467" s="104"/>
      <c r="CN467" s="104"/>
      <c r="CO467" s="104"/>
      <c r="CP467" s="104"/>
      <c r="CQ467" s="104"/>
      <c r="CR467" s="104"/>
      <c r="CS467" s="104"/>
      <c r="CT467" s="104"/>
      <c r="CU467" s="104"/>
    </row>
    <row r="468" spans="1:99" ht="13" x14ac:dyDescent="0.3">
      <c r="A468" s="104"/>
      <c r="B468" s="104"/>
      <c r="C468" s="104"/>
      <c r="D468" s="104"/>
      <c r="E468" s="104"/>
      <c r="F468" s="104"/>
      <c r="G468" s="104"/>
      <c r="H468" s="104"/>
      <c r="I468" s="104"/>
      <c r="J468" s="104"/>
      <c r="K468" s="104"/>
      <c r="L468" s="104"/>
      <c r="M468" s="104"/>
      <c r="P468" s="104"/>
      <c r="Q468" s="104"/>
      <c r="U468" s="104"/>
      <c r="AQ468" s="104"/>
      <c r="AR468" s="104"/>
      <c r="AS468" s="104"/>
      <c r="AT468" s="104"/>
      <c r="AU468" s="104"/>
      <c r="AV468" s="104"/>
      <c r="AW468" s="104"/>
      <c r="AX468" s="104"/>
      <c r="AY468" s="104"/>
      <c r="BH468" s="104"/>
      <c r="BJ468" s="104"/>
      <c r="BK468" s="104"/>
      <c r="BL468" s="104"/>
      <c r="BM468" s="104"/>
      <c r="BN468" s="104"/>
      <c r="BO468" s="104"/>
      <c r="BP468" s="104"/>
      <c r="BQ468" s="104"/>
      <c r="BR468" s="104"/>
      <c r="BS468" s="104"/>
      <c r="BT468" s="104"/>
      <c r="BV468" s="104"/>
      <c r="BW468" s="104"/>
      <c r="BX468" s="104"/>
      <c r="BY468" s="104"/>
      <c r="BZ468" s="104"/>
      <c r="CA468" s="104"/>
      <c r="CB468" s="104"/>
      <c r="CC468" s="104"/>
      <c r="CD468" s="104"/>
      <c r="CE468" s="104"/>
      <c r="CF468" s="104"/>
      <c r="CG468" s="104"/>
      <c r="CJ468" s="104"/>
      <c r="CL468" s="104"/>
      <c r="CM468" s="104"/>
      <c r="CN468" s="104"/>
      <c r="CO468" s="104"/>
      <c r="CP468" s="104"/>
      <c r="CQ468" s="104"/>
      <c r="CR468" s="104"/>
      <c r="CS468" s="104"/>
      <c r="CT468" s="104"/>
      <c r="CU468" s="104"/>
    </row>
    <row r="469" spans="1:99" ht="13" x14ac:dyDescent="0.3">
      <c r="A469" s="104"/>
      <c r="B469" s="104"/>
      <c r="C469" s="104"/>
      <c r="D469" s="104"/>
      <c r="E469" s="104"/>
      <c r="F469" s="104"/>
      <c r="G469" s="104"/>
      <c r="H469" s="104"/>
      <c r="I469" s="104"/>
      <c r="J469" s="104"/>
      <c r="K469" s="104"/>
      <c r="L469" s="104"/>
      <c r="M469" s="104"/>
      <c r="P469" s="104"/>
      <c r="Q469" s="104"/>
      <c r="U469" s="104"/>
      <c r="AQ469" s="104"/>
      <c r="AR469" s="104"/>
      <c r="AS469" s="104"/>
      <c r="AT469" s="104"/>
      <c r="AU469" s="104"/>
      <c r="AV469" s="104"/>
      <c r="AW469" s="104"/>
      <c r="AX469" s="104"/>
      <c r="AY469" s="104"/>
      <c r="BH469" s="104"/>
      <c r="BJ469" s="104"/>
      <c r="BK469" s="104"/>
      <c r="BL469" s="104"/>
      <c r="BM469" s="104"/>
      <c r="BN469" s="104"/>
      <c r="BO469" s="104"/>
      <c r="BP469" s="104"/>
      <c r="BQ469" s="104"/>
      <c r="BR469" s="104"/>
      <c r="BS469" s="104"/>
      <c r="BT469" s="104"/>
      <c r="BV469" s="104"/>
      <c r="BW469" s="104"/>
      <c r="BX469" s="104"/>
      <c r="BY469" s="104"/>
      <c r="BZ469" s="104"/>
      <c r="CA469" s="104"/>
      <c r="CB469" s="104"/>
      <c r="CC469" s="104"/>
      <c r="CD469" s="104"/>
      <c r="CE469" s="104"/>
      <c r="CF469" s="104"/>
      <c r="CG469" s="104"/>
      <c r="CJ469" s="104"/>
      <c r="CL469" s="104"/>
      <c r="CM469" s="104"/>
      <c r="CN469" s="104"/>
      <c r="CO469" s="104"/>
      <c r="CP469" s="104"/>
      <c r="CQ469" s="104"/>
      <c r="CR469" s="104"/>
      <c r="CS469" s="104"/>
      <c r="CT469" s="104"/>
      <c r="CU469" s="104"/>
    </row>
    <row r="470" spans="1:99" ht="13" x14ac:dyDescent="0.3">
      <c r="A470" s="104"/>
      <c r="B470" s="104"/>
      <c r="C470" s="104"/>
      <c r="D470" s="104"/>
      <c r="E470" s="104"/>
      <c r="F470" s="104"/>
      <c r="G470" s="104"/>
      <c r="H470" s="104"/>
      <c r="I470" s="104"/>
      <c r="J470" s="104"/>
      <c r="K470" s="104"/>
      <c r="L470" s="104"/>
      <c r="M470" s="104"/>
      <c r="P470" s="104"/>
      <c r="Q470" s="104"/>
      <c r="U470" s="104"/>
      <c r="AQ470" s="104"/>
      <c r="AR470" s="104"/>
      <c r="AS470" s="104"/>
      <c r="AT470" s="104"/>
      <c r="AU470" s="104"/>
      <c r="AV470" s="104"/>
      <c r="AW470" s="104"/>
      <c r="AX470" s="104"/>
      <c r="AY470" s="104"/>
      <c r="BH470" s="104"/>
      <c r="BJ470" s="104"/>
      <c r="BK470" s="104"/>
      <c r="BL470" s="104"/>
      <c r="BM470" s="104"/>
      <c r="BN470" s="104"/>
      <c r="BO470" s="104"/>
      <c r="BP470" s="104"/>
      <c r="BQ470" s="104"/>
      <c r="BR470" s="104"/>
      <c r="BS470" s="104"/>
      <c r="BT470" s="104"/>
      <c r="BV470" s="104"/>
      <c r="BW470" s="104"/>
      <c r="BX470" s="104"/>
      <c r="BY470" s="104"/>
      <c r="BZ470" s="104"/>
      <c r="CA470" s="104"/>
      <c r="CB470" s="104"/>
      <c r="CC470" s="104"/>
      <c r="CD470" s="104"/>
      <c r="CE470" s="104"/>
      <c r="CF470" s="104"/>
      <c r="CG470" s="104"/>
      <c r="CJ470" s="104"/>
      <c r="CL470" s="104"/>
      <c r="CM470" s="104"/>
      <c r="CN470" s="104"/>
      <c r="CO470" s="104"/>
      <c r="CP470" s="104"/>
      <c r="CQ470" s="104"/>
      <c r="CR470" s="104"/>
      <c r="CS470" s="104"/>
      <c r="CT470" s="104"/>
      <c r="CU470" s="104"/>
    </row>
    <row r="471" spans="1:99" ht="13" x14ac:dyDescent="0.3">
      <c r="A471" s="104"/>
      <c r="B471" s="104"/>
      <c r="C471" s="104"/>
      <c r="D471" s="104"/>
      <c r="E471" s="104"/>
      <c r="F471" s="104"/>
      <c r="G471" s="104"/>
      <c r="H471" s="104"/>
      <c r="I471" s="104"/>
      <c r="J471" s="104"/>
      <c r="K471" s="104"/>
      <c r="L471" s="104"/>
      <c r="M471" s="104"/>
      <c r="P471" s="104"/>
      <c r="Q471" s="104"/>
      <c r="U471" s="104"/>
      <c r="AQ471" s="104"/>
      <c r="AR471" s="104"/>
      <c r="AS471" s="104"/>
      <c r="AT471" s="104"/>
      <c r="AU471" s="104"/>
      <c r="AV471" s="104"/>
      <c r="AW471" s="104"/>
      <c r="AX471" s="104"/>
      <c r="AY471" s="104"/>
      <c r="BH471" s="104"/>
      <c r="BJ471" s="104"/>
      <c r="BK471" s="104"/>
      <c r="BL471" s="104"/>
      <c r="BM471" s="104"/>
      <c r="BN471" s="104"/>
      <c r="BO471" s="104"/>
      <c r="BP471" s="104"/>
      <c r="BQ471" s="104"/>
      <c r="BR471" s="104"/>
      <c r="BS471" s="104"/>
      <c r="BT471" s="104"/>
      <c r="BV471" s="104"/>
      <c r="BW471" s="104"/>
      <c r="BX471" s="104"/>
      <c r="BY471" s="104"/>
      <c r="BZ471" s="104"/>
      <c r="CA471" s="104"/>
      <c r="CB471" s="104"/>
      <c r="CC471" s="104"/>
      <c r="CD471" s="104"/>
      <c r="CE471" s="104"/>
      <c r="CF471" s="104"/>
      <c r="CG471" s="104"/>
      <c r="CJ471" s="104"/>
      <c r="CL471" s="104"/>
      <c r="CM471" s="104"/>
      <c r="CN471" s="104"/>
      <c r="CO471" s="104"/>
      <c r="CP471" s="104"/>
      <c r="CQ471" s="104"/>
      <c r="CR471" s="104"/>
      <c r="CS471" s="104"/>
      <c r="CT471" s="104"/>
      <c r="CU471" s="104"/>
    </row>
    <row r="472" spans="1:99" ht="13" x14ac:dyDescent="0.3">
      <c r="A472" s="104"/>
      <c r="B472" s="104"/>
      <c r="C472" s="104"/>
      <c r="D472" s="104"/>
      <c r="E472" s="104"/>
      <c r="F472" s="104"/>
      <c r="G472" s="104"/>
      <c r="H472" s="104"/>
      <c r="I472" s="104"/>
      <c r="J472" s="104"/>
      <c r="K472" s="104"/>
      <c r="L472" s="104"/>
      <c r="M472" s="104"/>
      <c r="P472" s="104"/>
      <c r="Q472" s="104"/>
      <c r="U472" s="104"/>
      <c r="AQ472" s="104"/>
      <c r="AR472" s="104"/>
      <c r="AS472" s="104"/>
      <c r="AT472" s="104"/>
      <c r="AU472" s="104"/>
      <c r="AV472" s="104"/>
      <c r="AW472" s="104"/>
      <c r="AX472" s="104"/>
      <c r="AY472" s="104"/>
      <c r="BH472" s="104"/>
      <c r="BJ472" s="104"/>
      <c r="BK472" s="104"/>
      <c r="BL472" s="104"/>
      <c r="BM472" s="104"/>
      <c r="BN472" s="104"/>
      <c r="BO472" s="104"/>
      <c r="BP472" s="104"/>
      <c r="BQ472" s="104"/>
      <c r="BR472" s="104"/>
      <c r="BS472" s="104"/>
      <c r="BT472" s="104"/>
      <c r="BV472" s="104"/>
      <c r="BW472" s="104"/>
      <c r="BX472" s="104"/>
      <c r="BY472" s="104"/>
      <c r="BZ472" s="104"/>
      <c r="CA472" s="104"/>
      <c r="CB472" s="104"/>
      <c r="CC472" s="104"/>
      <c r="CD472" s="104"/>
      <c r="CE472" s="104"/>
      <c r="CF472" s="104"/>
      <c r="CG472" s="104"/>
      <c r="CJ472" s="104"/>
      <c r="CL472" s="104"/>
      <c r="CM472" s="104"/>
      <c r="CN472" s="104"/>
      <c r="CO472" s="104"/>
      <c r="CP472" s="104"/>
      <c r="CQ472" s="104"/>
      <c r="CR472" s="104"/>
      <c r="CS472" s="104"/>
      <c r="CT472" s="104"/>
      <c r="CU472" s="104"/>
    </row>
    <row r="473" spans="1:99" ht="13" x14ac:dyDescent="0.3">
      <c r="A473" s="104"/>
      <c r="B473" s="104"/>
      <c r="C473" s="104"/>
      <c r="D473" s="104"/>
      <c r="E473" s="104"/>
      <c r="F473" s="104"/>
      <c r="G473" s="104"/>
      <c r="H473" s="104"/>
      <c r="I473" s="104"/>
      <c r="J473" s="104"/>
      <c r="K473" s="104"/>
      <c r="L473" s="104"/>
      <c r="M473" s="104"/>
      <c r="P473" s="104"/>
      <c r="Q473" s="104"/>
      <c r="U473" s="104"/>
      <c r="AQ473" s="104"/>
      <c r="AR473" s="104"/>
      <c r="AS473" s="104"/>
      <c r="AT473" s="104"/>
      <c r="AU473" s="104"/>
      <c r="AV473" s="104"/>
      <c r="AW473" s="104"/>
      <c r="AX473" s="104"/>
      <c r="AY473" s="104"/>
      <c r="BH473" s="104"/>
      <c r="BJ473" s="104"/>
      <c r="BK473" s="104"/>
      <c r="BL473" s="104"/>
      <c r="BM473" s="104"/>
      <c r="BN473" s="104"/>
      <c r="BO473" s="104"/>
      <c r="BP473" s="104"/>
      <c r="BQ473" s="104"/>
      <c r="BR473" s="104"/>
      <c r="BS473" s="104"/>
      <c r="BT473" s="104"/>
      <c r="BV473" s="104"/>
      <c r="BW473" s="104"/>
      <c r="BX473" s="104"/>
      <c r="BY473" s="104"/>
      <c r="BZ473" s="104"/>
      <c r="CA473" s="104"/>
      <c r="CB473" s="104"/>
      <c r="CC473" s="104"/>
      <c r="CD473" s="104"/>
      <c r="CE473" s="104"/>
      <c r="CF473" s="104"/>
      <c r="CG473" s="104"/>
      <c r="CJ473" s="104"/>
      <c r="CL473" s="104"/>
      <c r="CM473" s="104"/>
      <c r="CN473" s="104"/>
      <c r="CO473" s="104"/>
      <c r="CP473" s="104"/>
      <c r="CQ473" s="104"/>
      <c r="CR473" s="104"/>
      <c r="CS473" s="104"/>
      <c r="CT473" s="104"/>
      <c r="CU473" s="104"/>
    </row>
    <row r="474" spans="1:99" ht="13" x14ac:dyDescent="0.3">
      <c r="A474" s="104"/>
      <c r="B474" s="104"/>
      <c r="C474" s="104"/>
      <c r="D474" s="104"/>
      <c r="E474" s="104"/>
      <c r="F474" s="104"/>
      <c r="G474" s="104"/>
      <c r="H474" s="104"/>
      <c r="I474" s="104"/>
      <c r="J474" s="104"/>
      <c r="K474" s="104"/>
      <c r="L474" s="104"/>
      <c r="M474" s="104"/>
      <c r="P474" s="104"/>
      <c r="Q474" s="104"/>
      <c r="U474" s="104"/>
      <c r="AQ474" s="104"/>
      <c r="AR474" s="104"/>
      <c r="AS474" s="104"/>
      <c r="AT474" s="104"/>
      <c r="AU474" s="104"/>
      <c r="AV474" s="104"/>
      <c r="AW474" s="104"/>
      <c r="AX474" s="104"/>
      <c r="AY474" s="104"/>
      <c r="BH474" s="104"/>
      <c r="BJ474" s="104"/>
      <c r="BK474" s="104"/>
      <c r="BL474" s="104"/>
      <c r="BM474" s="104"/>
      <c r="BN474" s="104"/>
      <c r="BO474" s="104"/>
      <c r="BP474" s="104"/>
      <c r="BQ474" s="104"/>
      <c r="BR474" s="104"/>
      <c r="BS474" s="104"/>
      <c r="BT474" s="104"/>
      <c r="BV474" s="104"/>
      <c r="BW474" s="104"/>
      <c r="BX474" s="104"/>
      <c r="BY474" s="104"/>
      <c r="BZ474" s="104"/>
      <c r="CA474" s="104"/>
      <c r="CB474" s="104"/>
      <c r="CC474" s="104"/>
      <c r="CD474" s="104"/>
      <c r="CE474" s="104"/>
      <c r="CF474" s="104"/>
      <c r="CG474" s="104"/>
      <c r="CJ474" s="104"/>
      <c r="CL474" s="104"/>
      <c r="CM474" s="104"/>
      <c r="CN474" s="104"/>
      <c r="CO474" s="104"/>
      <c r="CP474" s="104"/>
      <c r="CQ474" s="104"/>
      <c r="CR474" s="104"/>
      <c r="CS474" s="104"/>
      <c r="CT474" s="104"/>
      <c r="CU474" s="104"/>
    </row>
    <row r="475" spans="1:99" ht="13" x14ac:dyDescent="0.3">
      <c r="A475" s="104"/>
      <c r="B475" s="104"/>
      <c r="C475" s="104"/>
      <c r="D475" s="104"/>
      <c r="E475" s="104"/>
      <c r="F475" s="104"/>
      <c r="G475" s="104"/>
      <c r="H475" s="104"/>
      <c r="I475" s="104"/>
      <c r="J475" s="104"/>
      <c r="K475" s="104"/>
      <c r="L475" s="104"/>
      <c r="M475" s="104"/>
      <c r="P475" s="104"/>
      <c r="Q475" s="104"/>
      <c r="U475" s="104"/>
      <c r="AQ475" s="104"/>
      <c r="AR475" s="104"/>
      <c r="AS475" s="104"/>
      <c r="AT475" s="104"/>
      <c r="AU475" s="104"/>
      <c r="AV475" s="104"/>
      <c r="AW475" s="104"/>
      <c r="AX475" s="104"/>
      <c r="AY475" s="104"/>
      <c r="BH475" s="104"/>
      <c r="BJ475" s="104"/>
      <c r="BK475" s="104"/>
      <c r="BL475" s="104"/>
      <c r="BM475" s="104"/>
      <c r="BN475" s="104"/>
      <c r="BO475" s="104"/>
      <c r="BP475" s="104"/>
      <c r="BQ475" s="104"/>
      <c r="BR475" s="104"/>
      <c r="BS475" s="104"/>
      <c r="BT475" s="104"/>
      <c r="BV475" s="104"/>
      <c r="BW475" s="104"/>
      <c r="BX475" s="104"/>
      <c r="BY475" s="104"/>
      <c r="BZ475" s="104"/>
      <c r="CA475" s="104"/>
      <c r="CB475" s="104"/>
      <c r="CC475" s="104"/>
      <c r="CD475" s="104"/>
      <c r="CE475" s="104"/>
      <c r="CF475" s="104"/>
      <c r="CG475" s="104"/>
      <c r="CJ475" s="104"/>
      <c r="CL475" s="104"/>
      <c r="CM475" s="104"/>
      <c r="CN475" s="104"/>
      <c r="CO475" s="104"/>
      <c r="CP475" s="104"/>
      <c r="CQ475" s="104"/>
      <c r="CR475" s="104"/>
      <c r="CS475" s="104"/>
      <c r="CT475" s="104"/>
      <c r="CU475" s="104"/>
    </row>
    <row r="476" spans="1:99" ht="13" x14ac:dyDescent="0.3">
      <c r="A476" s="104"/>
      <c r="B476" s="104"/>
      <c r="C476" s="104"/>
      <c r="D476" s="104"/>
      <c r="E476" s="104"/>
      <c r="F476" s="104"/>
      <c r="G476" s="104"/>
      <c r="H476" s="104"/>
      <c r="I476" s="104"/>
      <c r="J476" s="104"/>
      <c r="K476" s="104"/>
      <c r="L476" s="104"/>
      <c r="M476" s="104"/>
      <c r="P476" s="104"/>
      <c r="Q476" s="104"/>
      <c r="U476" s="104"/>
      <c r="AQ476" s="104"/>
      <c r="AR476" s="104"/>
      <c r="AS476" s="104"/>
      <c r="AT476" s="104"/>
      <c r="AU476" s="104"/>
      <c r="AV476" s="104"/>
      <c r="AW476" s="104"/>
      <c r="AX476" s="104"/>
      <c r="AY476" s="104"/>
      <c r="BH476" s="104"/>
      <c r="BJ476" s="104"/>
      <c r="BK476" s="104"/>
      <c r="BL476" s="104"/>
      <c r="BM476" s="104"/>
      <c r="BN476" s="104"/>
      <c r="BO476" s="104"/>
      <c r="BP476" s="104"/>
      <c r="BQ476" s="104"/>
      <c r="BR476" s="104"/>
      <c r="BS476" s="104"/>
      <c r="BT476" s="104"/>
      <c r="BV476" s="104"/>
      <c r="BW476" s="104"/>
      <c r="BX476" s="104"/>
      <c r="BY476" s="104"/>
      <c r="BZ476" s="104"/>
      <c r="CA476" s="104"/>
      <c r="CB476" s="104"/>
      <c r="CC476" s="104"/>
      <c r="CD476" s="104"/>
      <c r="CE476" s="104"/>
      <c r="CF476" s="104"/>
      <c r="CG476" s="104"/>
      <c r="CJ476" s="104"/>
      <c r="CL476" s="104"/>
      <c r="CM476" s="104"/>
      <c r="CN476" s="104"/>
      <c r="CO476" s="104"/>
      <c r="CP476" s="104"/>
      <c r="CQ476" s="104"/>
      <c r="CR476" s="104"/>
      <c r="CS476" s="104"/>
      <c r="CT476" s="104"/>
      <c r="CU476" s="104"/>
    </row>
    <row r="477" spans="1:99" ht="13" x14ac:dyDescent="0.3">
      <c r="A477" s="104"/>
      <c r="B477" s="104"/>
      <c r="C477" s="104"/>
      <c r="D477" s="104"/>
      <c r="E477" s="104"/>
      <c r="F477" s="104"/>
      <c r="G477" s="104"/>
      <c r="H477" s="104"/>
      <c r="I477" s="104"/>
      <c r="J477" s="104"/>
      <c r="K477" s="104"/>
      <c r="L477" s="104"/>
      <c r="M477" s="104"/>
      <c r="P477" s="104"/>
      <c r="Q477" s="104"/>
      <c r="U477" s="104"/>
      <c r="AQ477" s="104"/>
      <c r="AR477" s="104"/>
      <c r="AS477" s="104"/>
      <c r="AT477" s="104"/>
      <c r="AU477" s="104"/>
      <c r="AV477" s="104"/>
      <c r="AW477" s="104"/>
      <c r="AX477" s="104"/>
      <c r="AY477" s="104"/>
      <c r="BH477" s="104"/>
      <c r="BJ477" s="104"/>
      <c r="BK477" s="104"/>
      <c r="BL477" s="104"/>
      <c r="BM477" s="104"/>
      <c r="BN477" s="104"/>
      <c r="BO477" s="104"/>
      <c r="BP477" s="104"/>
      <c r="BQ477" s="104"/>
      <c r="BR477" s="104"/>
      <c r="BS477" s="104"/>
      <c r="BT477" s="104"/>
      <c r="BV477" s="104"/>
      <c r="BW477" s="104"/>
      <c r="BX477" s="104"/>
      <c r="BY477" s="104"/>
      <c r="BZ477" s="104"/>
      <c r="CA477" s="104"/>
      <c r="CB477" s="104"/>
      <c r="CC477" s="104"/>
      <c r="CD477" s="104"/>
      <c r="CE477" s="104"/>
      <c r="CF477" s="104"/>
      <c r="CG477" s="104"/>
      <c r="CJ477" s="104"/>
      <c r="CL477" s="104"/>
      <c r="CM477" s="104"/>
      <c r="CN477" s="104"/>
      <c r="CO477" s="104"/>
      <c r="CP477" s="104"/>
      <c r="CQ477" s="104"/>
      <c r="CR477" s="104"/>
      <c r="CS477" s="104"/>
      <c r="CT477" s="104"/>
      <c r="CU477" s="104"/>
    </row>
    <row r="478" spans="1:99" ht="13" x14ac:dyDescent="0.3">
      <c r="A478" s="104"/>
      <c r="B478" s="104"/>
      <c r="C478" s="104"/>
      <c r="D478" s="104"/>
      <c r="E478" s="104"/>
      <c r="F478" s="104"/>
      <c r="G478" s="104"/>
      <c r="H478" s="104"/>
      <c r="I478" s="104"/>
      <c r="J478" s="104"/>
      <c r="K478" s="104"/>
      <c r="L478" s="104"/>
      <c r="M478" s="104"/>
      <c r="P478" s="104"/>
      <c r="Q478" s="104"/>
      <c r="U478" s="104"/>
      <c r="AQ478" s="104"/>
      <c r="AR478" s="104"/>
      <c r="AS478" s="104"/>
      <c r="AT478" s="104"/>
      <c r="AU478" s="104"/>
      <c r="AV478" s="104"/>
      <c r="AW478" s="104"/>
      <c r="AX478" s="104"/>
      <c r="AY478" s="104"/>
      <c r="BH478" s="104"/>
      <c r="BJ478" s="104"/>
      <c r="BK478" s="104"/>
      <c r="BL478" s="104"/>
      <c r="BM478" s="104"/>
      <c r="BN478" s="104"/>
      <c r="BO478" s="104"/>
      <c r="BP478" s="104"/>
      <c r="BQ478" s="104"/>
      <c r="BR478" s="104"/>
      <c r="BS478" s="104"/>
      <c r="BT478" s="104"/>
      <c r="BV478" s="104"/>
      <c r="BW478" s="104"/>
      <c r="BX478" s="104"/>
      <c r="BY478" s="104"/>
      <c r="BZ478" s="104"/>
      <c r="CA478" s="104"/>
      <c r="CB478" s="104"/>
      <c r="CC478" s="104"/>
      <c r="CD478" s="104"/>
      <c r="CE478" s="104"/>
      <c r="CF478" s="104"/>
      <c r="CG478" s="104"/>
      <c r="CJ478" s="104"/>
      <c r="CL478" s="104"/>
      <c r="CM478" s="104"/>
      <c r="CN478" s="104"/>
      <c r="CO478" s="104"/>
      <c r="CP478" s="104"/>
      <c r="CQ478" s="104"/>
      <c r="CR478" s="104"/>
      <c r="CS478" s="104"/>
      <c r="CT478" s="104"/>
      <c r="CU478" s="104"/>
    </row>
    <row r="479" spans="1:99" ht="13" x14ac:dyDescent="0.3">
      <c r="A479" s="104"/>
      <c r="B479" s="104"/>
      <c r="C479" s="104"/>
      <c r="D479" s="104"/>
      <c r="E479" s="104"/>
      <c r="F479" s="104"/>
      <c r="G479" s="104"/>
      <c r="H479" s="104"/>
      <c r="I479" s="104"/>
      <c r="J479" s="104"/>
      <c r="K479" s="104"/>
      <c r="L479" s="104"/>
      <c r="M479" s="104"/>
      <c r="P479" s="104"/>
      <c r="Q479" s="104"/>
      <c r="U479" s="104"/>
      <c r="AQ479" s="104"/>
      <c r="AR479" s="104"/>
      <c r="AS479" s="104"/>
      <c r="AT479" s="104"/>
      <c r="AU479" s="104"/>
      <c r="AV479" s="104"/>
      <c r="AW479" s="104"/>
      <c r="AX479" s="104"/>
      <c r="AY479" s="104"/>
      <c r="BH479" s="104"/>
      <c r="BJ479" s="104"/>
      <c r="BK479" s="104"/>
      <c r="BL479" s="104"/>
      <c r="BM479" s="104"/>
      <c r="BN479" s="104"/>
      <c r="BO479" s="104"/>
      <c r="BP479" s="104"/>
      <c r="BQ479" s="104"/>
      <c r="BR479" s="104"/>
      <c r="BS479" s="104"/>
      <c r="BT479" s="104"/>
      <c r="BV479" s="104"/>
      <c r="BW479" s="104"/>
      <c r="BX479" s="104"/>
      <c r="BY479" s="104"/>
      <c r="BZ479" s="104"/>
      <c r="CA479" s="104"/>
      <c r="CB479" s="104"/>
      <c r="CC479" s="104"/>
      <c r="CD479" s="104"/>
      <c r="CE479" s="104"/>
      <c r="CF479" s="104"/>
      <c r="CG479" s="104"/>
      <c r="CJ479" s="104"/>
      <c r="CL479" s="104"/>
      <c r="CM479" s="104"/>
      <c r="CN479" s="104"/>
      <c r="CO479" s="104"/>
      <c r="CP479" s="104"/>
      <c r="CQ479" s="104"/>
      <c r="CR479" s="104"/>
      <c r="CS479" s="104"/>
      <c r="CT479" s="104"/>
      <c r="CU479" s="104"/>
    </row>
    <row r="480" spans="1:99" ht="13" x14ac:dyDescent="0.3">
      <c r="A480" s="104"/>
      <c r="B480" s="104"/>
      <c r="C480" s="104"/>
      <c r="D480" s="104"/>
      <c r="E480" s="104"/>
      <c r="F480" s="104"/>
      <c r="G480" s="104"/>
      <c r="H480" s="104"/>
      <c r="I480" s="104"/>
      <c r="J480" s="104"/>
      <c r="K480" s="104"/>
      <c r="L480" s="104"/>
      <c r="M480" s="104"/>
      <c r="P480" s="104"/>
      <c r="Q480" s="104"/>
      <c r="U480" s="104"/>
      <c r="AQ480" s="104"/>
      <c r="AR480" s="104"/>
      <c r="AS480" s="104"/>
      <c r="AT480" s="104"/>
      <c r="AU480" s="104"/>
      <c r="AV480" s="104"/>
      <c r="AW480" s="104"/>
      <c r="AX480" s="104"/>
      <c r="AY480" s="104"/>
      <c r="BH480" s="104"/>
      <c r="BJ480" s="104"/>
      <c r="BK480" s="104"/>
      <c r="BL480" s="104"/>
      <c r="BM480" s="104"/>
      <c r="BN480" s="104"/>
      <c r="BO480" s="104"/>
      <c r="BP480" s="104"/>
      <c r="BQ480" s="104"/>
      <c r="BR480" s="104"/>
      <c r="BS480" s="104"/>
      <c r="BT480" s="104"/>
      <c r="BV480" s="104"/>
      <c r="BW480" s="104"/>
      <c r="BX480" s="104"/>
      <c r="BY480" s="104"/>
      <c r="BZ480" s="104"/>
      <c r="CA480" s="104"/>
      <c r="CB480" s="104"/>
      <c r="CC480" s="104"/>
      <c r="CD480" s="104"/>
      <c r="CE480" s="104"/>
      <c r="CF480" s="104"/>
      <c r="CG480" s="104"/>
      <c r="CJ480" s="104"/>
      <c r="CL480" s="104"/>
      <c r="CM480" s="104"/>
      <c r="CN480" s="104"/>
      <c r="CO480" s="104"/>
      <c r="CP480" s="104"/>
      <c r="CQ480" s="104"/>
      <c r="CR480" s="104"/>
      <c r="CS480" s="104"/>
      <c r="CT480" s="104"/>
      <c r="CU480" s="104"/>
    </row>
    <row r="481" spans="1:99" ht="13" x14ac:dyDescent="0.3">
      <c r="A481" s="104"/>
      <c r="B481" s="104"/>
      <c r="C481" s="104"/>
      <c r="D481" s="104"/>
      <c r="E481" s="104"/>
      <c r="F481" s="104"/>
      <c r="G481" s="104"/>
      <c r="H481" s="104"/>
      <c r="I481" s="104"/>
      <c r="J481" s="104"/>
      <c r="K481" s="104"/>
      <c r="L481" s="104"/>
      <c r="M481" s="104"/>
      <c r="P481" s="104"/>
      <c r="Q481" s="104"/>
      <c r="U481" s="104"/>
      <c r="AQ481" s="104"/>
      <c r="AR481" s="104"/>
      <c r="AS481" s="104"/>
      <c r="AT481" s="104"/>
      <c r="AU481" s="104"/>
      <c r="AV481" s="104"/>
      <c r="AW481" s="104"/>
      <c r="AX481" s="104"/>
      <c r="AY481" s="104"/>
      <c r="BH481" s="104"/>
      <c r="BJ481" s="104"/>
      <c r="BK481" s="104"/>
      <c r="BL481" s="104"/>
      <c r="BM481" s="104"/>
      <c r="BN481" s="104"/>
      <c r="BO481" s="104"/>
      <c r="BP481" s="104"/>
      <c r="BQ481" s="104"/>
      <c r="BR481" s="104"/>
      <c r="BS481" s="104"/>
      <c r="BT481" s="104"/>
      <c r="BV481" s="104"/>
      <c r="BW481" s="104"/>
      <c r="BX481" s="104"/>
      <c r="BY481" s="104"/>
      <c r="BZ481" s="104"/>
      <c r="CA481" s="104"/>
      <c r="CB481" s="104"/>
      <c r="CC481" s="104"/>
      <c r="CD481" s="104"/>
      <c r="CE481" s="104"/>
      <c r="CF481" s="104"/>
      <c r="CG481" s="104"/>
      <c r="CJ481" s="104"/>
      <c r="CL481" s="104"/>
      <c r="CM481" s="104"/>
      <c r="CN481" s="104"/>
      <c r="CO481" s="104"/>
      <c r="CP481" s="104"/>
      <c r="CQ481" s="104"/>
      <c r="CR481" s="104"/>
      <c r="CS481" s="104"/>
      <c r="CT481" s="104"/>
      <c r="CU481" s="104"/>
    </row>
    <row r="482" spans="1:99" ht="13" x14ac:dyDescent="0.3">
      <c r="A482" s="104"/>
      <c r="B482" s="104"/>
      <c r="C482" s="104"/>
      <c r="D482" s="104"/>
      <c r="E482" s="104"/>
      <c r="F482" s="104"/>
      <c r="G482" s="104"/>
      <c r="H482" s="104"/>
      <c r="I482" s="104"/>
      <c r="J482" s="104"/>
      <c r="K482" s="104"/>
      <c r="L482" s="104"/>
      <c r="M482" s="104"/>
      <c r="P482" s="104"/>
      <c r="Q482" s="104"/>
      <c r="U482" s="104"/>
      <c r="AQ482" s="104"/>
      <c r="AR482" s="104"/>
      <c r="AS482" s="104"/>
      <c r="AT482" s="104"/>
      <c r="AU482" s="104"/>
      <c r="AV482" s="104"/>
      <c r="AW482" s="104"/>
      <c r="AX482" s="104"/>
      <c r="AY482" s="104"/>
      <c r="BH482" s="104"/>
      <c r="BJ482" s="104"/>
      <c r="BK482" s="104"/>
      <c r="BL482" s="104"/>
      <c r="BM482" s="104"/>
      <c r="BN482" s="104"/>
      <c r="BO482" s="104"/>
      <c r="BP482" s="104"/>
      <c r="BQ482" s="104"/>
      <c r="BR482" s="104"/>
      <c r="BS482" s="104"/>
      <c r="BT482" s="104"/>
      <c r="BV482" s="104"/>
      <c r="BW482" s="104"/>
      <c r="BX482" s="104"/>
      <c r="BY482" s="104"/>
      <c r="BZ482" s="104"/>
      <c r="CA482" s="104"/>
      <c r="CB482" s="104"/>
      <c r="CC482" s="104"/>
      <c r="CD482" s="104"/>
      <c r="CE482" s="104"/>
      <c r="CF482" s="104"/>
      <c r="CG482" s="104"/>
      <c r="CJ482" s="104"/>
      <c r="CL482" s="104"/>
      <c r="CM482" s="104"/>
      <c r="CN482" s="104"/>
      <c r="CO482" s="104"/>
      <c r="CP482" s="104"/>
      <c r="CQ482" s="104"/>
      <c r="CR482" s="104"/>
      <c r="CS482" s="104"/>
      <c r="CT482" s="104"/>
      <c r="CU482" s="104"/>
    </row>
    <row r="483" spans="1:99" ht="13" x14ac:dyDescent="0.3">
      <c r="A483" s="104"/>
      <c r="B483" s="104"/>
      <c r="C483" s="104"/>
      <c r="D483" s="104"/>
      <c r="E483" s="104"/>
      <c r="F483" s="104"/>
      <c r="G483" s="104"/>
      <c r="H483" s="104"/>
      <c r="I483" s="104"/>
      <c r="J483" s="104"/>
      <c r="K483" s="104"/>
      <c r="L483" s="104"/>
      <c r="M483" s="104"/>
      <c r="P483" s="104"/>
      <c r="Q483" s="104"/>
      <c r="U483" s="104"/>
      <c r="AQ483" s="104"/>
      <c r="AR483" s="104"/>
      <c r="AS483" s="104"/>
      <c r="AT483" s="104"/>
      <c r="AU483" s="104"/>
      <c r="AV483" s="104"/>
      <c r="AW483" s="104"/>
      <c r="AX483" s="104"/>
      <c r="AY483" s="104"/>
      <c r="BH483" s="104"/>
      <c r="BJ483" s="104"/>
      <c r="BK483" s="104"/>
      <c r="BL483" s="104"/>
      <c r="BM483" s="104"/>
      <c r="BN483" s="104"/>
      <c r="BO483" s="104"/>
      <c r="BP483" s="104"/>
      <c r="BQ483" s="104"/>
      <c r="BR483" s="104"/>
      <c r="BS483" s="104"/>
      <c r="BT483" s="104"/>
      <c r="BV483" s="104"/>
      <c r="BW483" s="104"/>
      <c r="BX483" s="104"/>
      <c r="BY483" s="104"/>
      <c r="BZ483" s="104"/>
      <c r="CA483" s="104"/>
      <c r="CB483" s="104"/>
      <c r="CC483" s="104"/>
      <c r="CD483" s="104"/>
      <c r="CE483" s="104"/>
      <c r="CF483" s="104"/>
      <c r="CG483" s="104"/>
      <c r="CJ483" s="104"/>
      <c r="CL483" s="104"/>
      <c r="CM483" s="104"/>
      <c r="CN483" s="104"/>
      <c r="CO483" s="104"/>
      <c r="CP483" s="104"/>
      <c r="CQ483" s="104"/>
      <c r="CR483" s="104"/>
      <c r="CS483" s="104"/>
      <c r="CT483" s="104"/>
      <c r="CU483" s="104"/>
    </row>
    <row r="484" spans="1:99" ht="13" x14ac:dyDescent="0.3">
      <c r="A484" s="104"/>
      <c r="B484" s="104"/>
      <c r="C484" s="104"/>
      <c r="D484" s="104"/>
      <c r="E484" s="104"/>
      <c r="F484" s="104"/>
      <c r="G484" s="104"/>
      <c r="H484" s="104"/>
      <c r="I484" s="104"/>
      <c r="J484" s="104"/>
      <c r="K484" s="104"/>
      <c r="L484" s="104"/>
      <c r="M484" s="104"/>
      <c r="P484" s="104"/>
      <c r="Q484" s="104"/>
      <c r="U484" s="104"/>
      <c r="AQ484" s="104"/>
      <c r="AR484" s="104"/>
      <c r="AS484" s="104"/>
      <c r="AT484" s="104"/>
      <c r="AU484" s="104"/>
      <c r="AV484" s="104"/>
      <c r="AW484" s="104"/>
      <c r="AX484" s="104"/>
      <c r="AY484" s="104"/>
      <c r="BH484" s="104"/>
      <c r="BJ484" s="104"/>
      <c r="BK484" s="104"/>
      <c r="BL484" s="104"/>
      <c r="BM484" s="104"/>
      <c r="BN484" s="104"/>
      <c r="BO484" s="104"/>
      <c r="BP484" s="104"/>
      <c r="BQ484" s="104"/>
      <c r="BR484" s="104"/>
      <c r="BS484" s="104"/>
      <c r="BT484" s="104"/>
      <c r="BV484" s="104"/>
      <c r="BW484" s="104"/>
      <c r="BX484" s="104"/>
      <c r="BY484" s="104"/>
      <c r="BZ484" s="104"/>
      <c r="CA484" s="104"/>
      <c r="CB484" s="104"/>
      <c r="CC484" s="104"/>
      <c r="CD484" s="104"/>
      <c r="CE484" s="104"/>
      <c r="CF484" s="104"/>
      <c r="CG484" s="104"/>
      <c r="CJ484" s="104"/>
      <c r="CL484" s="104"/>
      <c r="CM484" s="104"/>
      <c r="CN484" s="104"/>
      <c r="CO484" s="104"/>
      <c r="CP484" s="104"/>
      <c r="CQ484" s="104"/>
      <c r="CR484" s="104"/>
      <c r="CS484" s="104"/>
      <c r="CT484" s="104"/>
      <c r="CU484" s="104"/>
    </row>
    <row r="485" spans="1:99" ht="13" x14ac:dyDescent="0.3">
      <c r="A485" s="104"/>
      <c r="B485" s="104"/>
      <c r="C485" s="104"/>
      <c r="D485" s="104"/>
      <c r="E485" s="104"/>
      <c r="F485" s="104"/>
      <c r="G485" s="104"/>
      <c r="H485" s="104"/>
      <c r="I485" s="104"/>
      <c r="J485" s="104"/>
      <c r="K485" s="104"/>
      <c r="L485" s="104"/>
      <c r="M485" s="104"/>
      <c r="P485" s="104"/>
      <c r="Q485" s="104"/>
      <c r="U485" s="104"/>
      <c r="AQ485" s="104"/>
      <c r="AR485" s="104"/>
      <c r="AS485" s="104"/>
      <c r="AT485" s="104"/>
      <c r="AU485" s="104"/>
      <c r="AV485" s="104"/>
      <c r="AW485" s="104"/>
      <c r="AX485" s="104"/>
      <c r="AY485" s="104"/>
      <c r="BH485" s="104"/>
      <c r="BJ485" s="104"/>
      <c r="BK485" s="104"/>
      <c r="BL485" s="104"/>
      <c r="BM485" s="104"/>
      <c r="BN485" s="104"/>
      <c r="BO485" s="104"/>
      <c r="BP485" s="104"/>
      <c r="BQ485" s="104"/>
      <c r="BR485" s="104"/>
      <c r="BS485" s="104"/>
      <c r="BT485" s="104"/>
      <c r="BV485" s="104"/>
      <c r="BW485" s="104"/>
      <c r="BX485" s="104"/>
      <c r="BY485" s="104"/>
      <c r="BZ485" s="104"/>
      <c r="CA485" s="104"/>
      <c r="CB485" s="104"/>
      <c r="CC485" s="104"/>
      <c r="CD485" s="104"/>
      <c r="CE485" s="104"/>
      <c r="CF485" s="104"/>
      <c r="CG485" s="104"/>
      <c r="CJ485" s="104"/>
      <c r="CL485" s="104"/>
      <c r="CM485" s="104"/>
      <c r="CN485" s="104"/>
      <c r="CO485" s="104"/>
      <c r="CP485" s="104"/>
      <c r="CQ485" s="104"/>
      <c r="CR485" s="104"/>
      <c r="CS485" s="104"/>
      <c r="CT485" s="104"/>
      <c r="CU485" s="104"/>
    </row>
    <row r="486" spans="1:99" ht="13" x14ac:dyDescent="0.3">
      <c r="A486" s="104"/>
      <c r="B486" s="104"/>
      <c r="C486" s="104"/>
      <c r="D486" s="104"/>
      <c r="E486" s="104"/>
      <c r="F486" s="104"/>
      <c r="G486" s="104"/>
      <c r="H486" s="104"/>
      <c r="I486" s="104"/>
      <c r="J486" s="104"/>
      <c r="K486" s="104"/>
      <c r="L486" s="104"/>
      <c r="M486" s="104"/>
      <c r="P486" s="104"/>
      <c r="Q486" s="104"/>
      <c r="U486" s="104"/>
      <c r="AQ486" s="104"/>
      <c r="AR486" s="104"/>
      <c r="AS486" s="104"/>
      <c r="AT486" s="104"/>
      <c r="AU486" s="104"/>
      <c r="AV486" s="104"/>
      <c r="AW486" s="104"/>
      <c r="AX486" s="104"/>
      <c r="AY486" s="104"/>
      <c r="BH486" s="104"/>
      <c r="BJ486" s="104"/>
      <c r="BK486" s="104"/>
      <c r="BL486" s="104"/>
      <c r="BM486" s="104"/>
      <c r="BN486" s="104"/>
      <c r="BO486" s="104"/>
      <c r="BP486" s="104"/>
      <c r="BQ486" s="104"/>
      <c r="BR486" s="104"/>
      <c r="BS486" s="104"/>
      <c r="BT486" s="104"/>
      <c r="BV486" s="104"/>
      <c r="BW486" s="104"/>
      <c r="BX486" s="104"/>
      <c r="BY486" s="104"/>
      <c r="BZ486" s="104"/>
      <c r="CA486" s="104"/>
      <c r="CB486" s="104"/>
      <c r="CC486" s="104"/>
      <c r="CD486" s="104"/>
      <c r="CE486" s="104"/>
      <c r="CF486" s="104"/>
      <c r="CG486" s="104"/>
      <c r="CJ486" s="104"/>
      <c r="CL486" s="104"/>
      <c r="CM486" s="104"/>
      <c r="CN486" s="104"/>
      <c r="CO486" s="104"/>
      <c r="CP486" s="104"/>
      <c r="CQ486" s="104"/>
      <c r="CR486" s="104"/>
      <c r="CS486" s="104"/>
      <c r="CT486" s="104"/>
      <c r="CU486" s="104"/>
    </row>
    <row r="487" spans="1:99" ht="13" x14ac:dyDescent="0.3">
      <c r="A487" s="104"/>
      <c r="B487" s="104"/>
      <c r="C487" s="104"/>
      <c r="D487" s="104"/>
      <c r="E487" s="104"/>
      <c r="F487" s="104"/>
      <c r="G487" s="104"/>
      <c r="H487" s="104"/>
      <c r="I487" s="104"/>
      <c r="J487" s="104"/>
      <c r="K487" s="104"/>
      <c r="L487" s="104"/>
      <c r="M487" s="104"/>
      <c r="P487" s="104"/>
      <c r="Q487" s="104"/>
      <c r="U487" s="104"/>
      <c r="AQ487" s="104"/>
      <c r="AR487" s="104"/>
      <c r="AS487" s="104"/>
      <c r="AT487" s="104"/>
      <c r="AU487" s="104"/>
      <c r="AV487" s="104"/>
      <c r="AW487" s="104"/>
      <c r="AX487" s="104"/>
      <c r="AY487" s="104"/>
      <c r="BH487" s="104"/>
      <c r="BJ487" s="104"/>
      <c r="BK487" s="104"/>
      <c r="BL487" s="104"/>
      <c r="BM487" s="104"/>
      <c r="BN487" s="104"/>
      <c r="BO487" s="104"/>
      <c r="BP487" s="104"/>
      <c r="BQ487" s="104"/>
      <c r="BR487" s="104"/>
      <c r="BS487" s="104"/>
      <c r="BT487" s="104"/>
      <c r="BV487" s="104"/>
      <c r="BW487" s="104"/>
      <c r="BX487" s="104"/>
      <c r="BY487" s="104"/>
      <c r="BZ487" s="104"/>
      <c r="CA487" s="104"/>
      <c r="CB487" s="104"/>
      <c r="CC487" s="104"/>
      <c r="CD487" s="104"/>
      <c r="CE487" s="104"/>
      <c r="CF487" s="104"/>
      <c r="CG487" s="104"/>
      <c r="CJ487" s="104"/>
      <c r="CL487" s="104"/>
      <c r="CM487" s="104"/>
      <c r="CN487" s="104"/>
      <c r="CO487" s="104"/>
      <c r="CP487" s="104"/>
      <c r="CQ487" s="104"/>
      <c r="CR487" s="104"/>
      <c r="CS487" s="104"/>
      <c r="CT487" s="104"/>
      <c r="CU487" s="104"/>
    </row>
    <row r="488" spans="1:99" ht="13" x14ac:dyDescent="0.3">
      <c r="A488" s="104"/>
      <c r="B488" s="104"/>
      <c r="C488" s="104"/>
      <c r="D488" s="104"/>
      <c r="E488" s="104"/>
      <c r="F488" s="104"/>
      <c r="G488" s="104"/>
      <c r="H488" s="104"/>
      <c r="I488" s="104"/>
      <c r="J488" s="104"/>
      <c r="K488" s="104"/>
      <c r="L488" s="104"/>
      <c r="M488" s="104"/>
      <c r="P488" s="104"/>
      <c r="Q488" s="104"/>
      <c r="U488" s="104"/>
      <c r="AQ488" s="104"/>
      <c r="AR488" s="104"/>
      <c r="AS488" s="104"/>
      <c r="AT488" s="104"/>
      <c r="AU488" s="104"/>
      <c r="AV488" s="104"/>
      <c r="AW488" s="104"/>
      <c r="AX488" s="104"/>
      <c r="AY488" s="104"/>
      <c r="BH488" s="104"/>
      <c r="BJ488" s="104"/>
      <c r="BK488" s="104"/>
      <c r="BL488" s="104"/>
      <c r="BM488" s="104"/>
      <c r="BN488" s="104"/>
      <c r="BO488" s="104"/>
      <c r="BP488" s="104"/>
      <c r="BQ488" s="104"/>
      <c r="BR488" s="104"/>
      <c r="BS488" s="104"/>
      <c r="BT488" s="104"/>
      <c r="BV488" s="104"/>
      <c r="BW488" s="104"/>
      <c r="BX488" s="104"/>
      <c r="BY488" s="104"/>
      <c r="BZ488" s="104"/>
      <c r="CA488" s="104"/>
      <c r="CB488" s="104"/>
      <c r="CC488" s="104"/>
      <c r="CD488" s="104"/>
      <c r="CE488" s="104"/>
      <c r="CF488" s="104"/>
      <c r="CG488" s="104"/>
      <c r="CJ488" s="104"/>
      <c r="CL488" s="104"/>
      <c r="CM488" s="104"/>
      <c r="CN488" s="104"/>
      <c r="CO488" s="104"/>
      <c r="CP488" s="104"/>
      <c r="CQ488" s="104"/>
      <c r="CR488" s="104"/>
      <c r="CS488" s="104"/>
      <c r="CT488" s="104"/>
      <c r="CU488" s="104"/>
    </row>
    <row r="489" spans="1:99" ht="13" x14ac:dyDescent="0.3">
      <c r="A489" s="104"/>
      <c r="B489" s="104"/>
      <c r="C489" s="104"/>
      <c r="D489" s="104"/>
      <c r="E489" s="104"/>
      <c r="F489" s="104"/>
      <c r="G489" s="104"/>
      <c r="H489" s="104"/>
      <c r="I489" s="104"/>
      <c r="J489" s="104"/>
      <c r="K489" s="104"/>
      <c r="L489" s="104"/>
      <c r="M489" s="104"/>
      <c r="P489" s="104"/>
      <c r="Q489" s="104"/>
      <c r="U489" s="104"/>
      <c r="AQ489" s="104"/>
      <c r="AR489" s="104"/>
      <c r="AS489" s="104"/>
      <c r="AT489" s="104"/>
      <c r="AU489" s="104"/>
      <c r="AV489" s="104"/>
      <c r="AW489" s="104"/>
      <c r="AX489" s="104"/>
      <c r="AY489" s="104"/>
      <c r="BH489" s="104"/>
      <c r="BJ489" s="104"/>
      <c r="BK489" s="104"/>
      <c r="BL489" s="104"/>
      <c r="BM489" s="104"/>
      <c r="BN489" s="104"/>
      <c r="BO489" s="104"/>
      <c r="BP489" s="104"/>
      <c r="BQ489" s="104"/>
      <c r="BR489" s="104"/>
      <c r="BS489" s="104"/>
      <c r="BT489" s="104"/>
      <c r="BV489" s="104"/>
      <c r="BW489" s="104"/>
      <c r="BX489" s="104"/>
      <c r="BY489" s="104"/>
      <c r="BZ489" s="104"/>
      <c r="CA489" s="104"/>
      <c r="CB489" s="104"/>
      <c r="CC489" s="104"/>
      <c r="CD489" s="104"/>
      <c r="CE489" s="104"/>
      <c r="CF489" s="104"/>
      <c r="CG489" s="104"/>
      <c r="CJ489" s="104"/>
      <c r="CL489" s="104"/>
      <c r="CM489" s="104"/>
      <c r="CN489" s="104"/>
      <c r="CO489" s="104"/>
      <c r="CP489" s="104"/>
      <c r="CQ489" s="104"/>
      <c r="CR489" s="104"/>
      <c r="CS489" s="104"/>
      <c r="CT489" s="104"/>
      <c r="CU489" s="104"/>
    </row>
    <row r="490" spans="1:99" ht="13" x14ac:dyDescent="0.3">
      <c r="A490" s="104"/>
      <c r="B490" s="104"/>
      <c r="C490" s="104"/>
      <c r="D490" s="104"/>
      <c r="E490" s="104"/>
      <c r="F490" s="104"/>
      <c r="G490" s="104"/>
      <c r="H490" s="104"/>
      <c r="I490" s="104"/>
      <c r="J490" s="104"/>
      <c r="K490" s="104"/>
      <c r="L490" s="104"/>
      <c r="M490" s="104"/>
      <c r="P490" s="104"/>
      <c r="Q490" s="104"/>
      <c r="U490" s="104"/>
      <c r="AQ490" s="104"/>
      <c r="AR490" s="104"/>
      <c r="AS490" s="104"/>
      <c r="AT490" s="104"/>
      <c r="AU490" s="104"/>
      <c r="AV490" s="104"/>
      <c r="AW490" s="104"/>
      <c r="AX490" s="104"/>
      <c r="AY490" s="104"/>
      <c r="BH490" s="104"/>
      <c r="BJ490" s="104"/>
      <c r="BK490" s="104"/>
      <c r="BL490" s="104"/>
      <c r="BM490" s="104"/>
      <c r="BN490" s="104"/>
      <c r="BO490" s="104"/>
      <c r="BP490" s="104"/>
      <c r="BQ490" s="104"/>
      <c r="BR490" s="104"/>
      <c r="BS490" s="104"/>
      <c r="BT490" s="104"/>
      <c r="BV490" s="104"/>
      <c r="BW490" s="104"/>
      <c r="BX490" s="104"/>
      <c r="BY490" s="104"/>
      <c r="BZ490" s="104"/>
      <c r="CA490" s="104"/>
      <c r="CB490" s="104"/>
      <c r="CC490" s="104"/>
      <c r="CD490" s="104"/>
      <c r="CE490" s="104"/>
      <c r="CF490" s="104"/>
      <c r="CG490" s="104"/>
      <c r="CJ490" s="104"/>
      <c r="CL490" s="104"/>
      <c r="CM490" s="104"/>
      <c r="CN490" s="104"/>
      <c r="CO490" s="104"/>
      <c r="CP490" s="104"/>
      <c r="CQ490" s="104"/>
      <c r="CR490" s="104"/>
      <c r="CS490" s="104"/>
      <c r="CT490" s="104"/>
      <c r="CU490" s="104"/>
    </row>
    <row r="491" spans="1:99" ht="13" x14ac:dyDescent="0.3">
      <c r="A491" s="104"/>
      <c r="B491" s="104"/>
      <c r="C491" s="104"/>
      <c r="D491" s="104"/>
      <c r="E491" s="104"/>
      <c r="F491" s="104"/>
      <c r="G491" s="104"/>
      <c r="H491" s="104"/>
      <c r="I491" s="104"/>
      <c r="J491" s="104"/>
      <c r="K491" s="104"/>
      <c r="L491" s="104"/>
      <c r="M491" s="104"/>
      <c r="P491" s="104"/>
      <c r="Q491" s="104"/>
      <c r="U491" s="104"/>
      <c r="AQ491" s="104"/>
      <c r="AR491" s="104"/>
      <c r="AS491" s="104"/>
      <c r="AT491" s="104"/>
      <c r="AU491" s="104"/>
      <c r="AV491" s="104"/>
      <c r="AW491" s="104"/>
      <c r="AX491" s="104"/>
      <c r="AY491" s="104"/>
      <c r="BH491" s="104"/>
      <c r="BJ491" s="104"/>
      <c r="BK491" s="104"/>
      <c r="BL491" s="104"/>
      <c r="BM491" s="104"/>
      <c r="BN491" s="104"/>
      <c r="BO491" s="104"/>
      <c r="BP491" s="104"/>
      <c r="BQ491" s="104"/>
      <c r="BR491" s="104"/>
      <c r="BS491" s="104"/>
      <c r="BT491" s="104"/>
      <c r="BV491" s="104"/>
      <c r="BW491" s="104"/>
      <c r="BX491" s="104"/>
      <c r="BY491" s="104"/>
      <c r="BZ491" s="104"/>
      <c r="CA491" s="104"/>
      <c r="CB491" s="104"/>
      <c r="CC491" s="104"/>
      <c r="CD491" s="104"/>
      <c r="CE491" s="104"/>
      <c r="CF491" s="104"/>
      <c r="CG491" s="104"/>
      <c r="CJ491" s="104"/>
      <c r="CL491" s="104"/>
      <c r="CM491" s="104"/>
      <c r="CN491" s="104"/>
      <c r="CO491" s="104"/>
      <c r="CP491" s="104"/>
      <c r="CQ491" s="104"/>
      <c r="CR491" s="104"/>
      <c r="CS491" s="104"/>
      <c r="CT491" s="104"/>
      <c r="CU491" s="104"/>
    </row>
    <row r="492" spans="1:99" ht="13" x14ac:dyDescent="0.3">
      <c r="A492" s="104"/>
      <c r="B492" s="104"/>
      <c r="C492" s="104"/>
      <c r="D492" s="104"/>
      <c r="E492" s="104"/>
      <c r="F492" s="104"/>
      <c r="G492" s="104"/>
      <c r="H492" s="104"/>
      <c r="I492" s="104"/>
      <c r="J492" s="104"/>
      <c r="K492" s="104"/>
      <c r="L492" s="104"/>
      <c r="M492" s="104"/>
      <c r="P492" s="104"/>
      <c r="Q492" s="104"/>
      <c r="U492" s="104"/>
      <c r="AQ492" s="104"/>
      <c r="AR492" s="104"/>
      <c r="AS492" s="104"/>
      <c r="AT492" s="104"/>
      <c r="AU492" s="104"/>
      <c r="AV492" s="104"/>
      <c r="AW492" s="104"/>
      <c r="AX492" s="104"/>
      <c r="AY492" s="104"/>
      <c r="BH492" s="104"/>
      <c r="BJ492" s="104"/>
      <c r="BK492" s="104"/>
      <c r="BL492" s="104"/>
      <c r="BM492" s="104"/>
      <c r="BN492" s="104"/>
      <c r="BO492" s="104"/>
      <c r="BP492" s="104"/>
      <c r="BQ492" s="104"/>
      <c r="BR492" s="104"/>
      <c r="BS492" s="104"/>
      <c r="BT492" s="104"/>
      <c r="BV492" s="104"/>
      <c r="BW492" s="104"/>
      <c r="BX492" s="104"/>
      <c r="BY492" s="104"/>
      <c r="BZ492" s="104"/>
      <c r="CA492" s="104"/>
      <c r="CB492" s="104"/>
      <c r="CC492" s="104"/>
      <c r="CD492" s="104"/>
      <c r="CE492" s="104"/>
      <c r="CF492" s="104"/>
      <c r="CG492" s="104"/>
      <c r="CJ492" s="104"/>
      <c r="CL492" s="104"/>
      <c r="CM492" s="104"/>
      <c r="CN492" s="104"/>
      <c r="CO492" s="104"/>
      <c r="CP492" s="104"/>
      <c r="CQ492" s="104"/>
      <c r="CR492" s="104"/>
      <c r="CS492" s="104"/>
      <c r="CT492" s="104"/>
      <c r="CU492" s="104"/>
    </row>
    <row r="493" spans="1:99" ht="13" x14ac:dyDescent="0.3">
      <c r="A493" s="104"/>
      <c r="B493" s="104"/>
      <c r="C493" s="104"/>
      <c r="D493" s="104"/>
      <c r="E493" s="104"/>
      <c r="F493" s="104"/>
      <c r="G493" s="104"/>
      <c r="H493" s="104"/>
      <c r="I493" s="104"/>
      <c r="J493" s="104"/>
      <c r="K493" s="104"/>
      <c r="L493" s="104"/>
      <c r="M493" s="104"/>
      <c r="P493" s="104"/>
      <c r="Q493" s="104"/>
      <c r="U493" s="104"/>
      <c r="AQ493" s="104"/>
      <c r="AR493" s="104"/>
      <c r="AS493" s="104"/>
      <c r="AT493" s="104"/>
      <c r="AU493" s="104"/>
      <c r="AV493" s="104"/>
      <c r="AW493" s="104"/>
      <c r="AX493" s="104"/>
      <c r="AY493" s="104"/>
      <c r="BH493" s="104"/>
      <c r="BJ493" s="104"/>
      <c r="BK493" s="104"/>
      <c r="BL493" s="104"/>
      <c r="BM493" s="104"/>
      <c r="BN493" s="104"/>
      <c r="BO493" s="104"/>
      <c r="BP493" s="104"/>
      <c r="BQ493" s="104"/>
      <c r="BR493" s="104"/>
      <c r="BS493" s="104"/>
      <c r="BT493" s="104"/>
      <c r="BV493" s="104"/>
      <c r="BW493" s="104"/>
      <c r="BX493" s="104"/>
      <c r="BY493" s="104"/>
      <c r="BZ493" s="104"/>
      <c r="CA493" s="104"/>
      <c r="CB493" s="104"/>
      <c r="CC493" s="104"/>
      <c r="CD493" s="104"/>
      <c r="CE493" s="104"/>
      <c r="CF493" s="104"/>
      <c r="CG493" s="104"/>
      <c r="CJ493" s="104"/>
      <c r="CL493" s="104"/>
      <c r="CM493" s="104"/>
      <c r="CN493" s="104"/>
      <c r="CO493" s="104"/>
      <c r="CP493" s="104"/>
      <c r="CQ493" s="104"/>
      <c r="CR493" s="104"/>
      <c r="CS493" s="104"/>
      <c r="CT493" s="104"/>
      <c r="CU493" s="104"/>
    </row>
    <row r="494" spans="1:99" ht="13" x14ac:dyDescent="0.3">
      <c r="A494" s="104"/>
      <c r="B494" s="104"/>
      <c r="C494" s="104"/>
      <c r="D494" s="104"/>
      <c r="E494" s="104"/>
      <c r="F494" s="104"/>
      <c r="G494" s="104"/>
      <c r="H494" s="104"/>
      <c r="I494" s="104"/>
      <c r="J494" s="104"/>
      <c r="K494" s="104"/>
      <c r="L494" s="104"/>
      <c r="M494" s="104"/>
      <c r="P494" s="104"/>
      <c r="Q494" s="104"/>
      <c r="U494" s="104"/>
      <c r="AQ494" s="104"/>
      <c r="AR494" s="104"/>
      <c r="AS494" s="104"/>
      <c r="AT494" s="104"/>
      <c r="AU494" s="104"/>
      <c r="AV494" s="104"/>
      <c r="AW494" s="104"/>
      <c r="AX494" s="104"/>
      <c r="AY494" s="104"/>
      <c r="BH494" s="104"/>
      <c r="BJ494" s="104"/>
      <c r="BK494" s="104"/>
      <c r="BL494" s="104"/>
      <c r="BM494" s="104"/>
      <c r="BN494" s="104"/>
      <c r="BO494" s="104"/>
      <c r="BP494" s="104"/>
      <c r="BQ494" s="104"/>
      <c r="BR494" s="104"/>
      <c r="BS494" s="104"/>
      <c r="BT494" s="104"/>
      <c r="BV494" s="104"/>
      <c r="BW494" s="104"/>
      <c r="BX494" s="104"/>
      <c r="BY494" s="104"/>
      <c r="BZ494" s="104"/>
      <c r="CA494" s="104"/>
      <c r="CB494" s="104"/>
      <c r="CC494" s="104"/>
      <c r="CD494" s="104"/>
      <c r="CE494" s="104"/>
      <c r="CF494" s="104"/>
      <c r="CG494" s="104"/>
      <c r="CJ494" s="104"/>
      <c r="CL494" s="104"/>
      <c r="CM494" s="104"/>
      <c r="CN494" s="104"/>
      <c r="CO494" s="104"/>
      <c r="CP494" s="104"/>
      <c r="CQ494" s="104"/>
      <c r="CR494" s="104"/>
      <c r="CS494" s="104"/>
      <c r="CT494" s="104"/>
      <c r="CU494" s="104"/>
    </row>
    <row r="495" spans="1:99" ht="13" x14ac:dyDescent="0.3">
      <c r="A495" s="104"/>
      <c r="B495" s="104"/>
      <c r="C495" s="104"/>
      <c r="D495" s="104"/>
      <c r="E495" s="104"/>
      <c r="F495" s="104"/>
      <c r="G495" s="104"/>
      <c r="H495" s="104"/>
      <c r="I495" s="104"/>
      <c r="J495" s="104"/>
      <c r="K495" s="104"/>
      <c r="L495" s="104"/>
      <c r="M495" s="104"/>
      <c r="P495" s="104"/>
      <c r="Q495" s="104"/>
      <c r="U495" s="104"/>
      <c r="AQ495" s="104"/>
      <c r="AR495" s="104"/>
      <c r="AS495" s="104"/>
      <c r="AT495" s="104"/>
      <c r="AU495" s="104"/>
      <c r="AV495" s="104"/>
      <c r="AW495" s="104"/>
      <c r="AX495" s="104"/>
      <c r="AY495" s="104"/>
      <c r="BH495" s="104"/>
      <c r="BJ495" s="104"/>
      <c r="BK495" s="104"/>
      <c r="BL495" s="104"/>
      <c r="BM495" s="104"/>
      <c r="BN495" s="104"/>
      <c r="BO495" s="104"/>
      <c r="BP495" s="104"/>
      <c r="BQ495" s="104"/>
      <c r="BR495" s="104"/>
      <c r="BS495" s="104"/>
      <c r="BT495" s="104"/>
      <c r="BV495" s="104"/>
      <c r="BW495" s="104"/>
      <c r="BX495" s="104"/>
      <c r="BY495" s="104"/>
      <c r="BZ495" s="104"/>
      <c r="CA495" s="104"/>
      <c r="CB495" s="104"/>
      <c r="CC495" s="104"/>
      <c r="CD495" s="104"/>
      <c r="CE495" s="104"/>
      <c r="CF495" s="104"/>
      <c r="CG495" s="104"/>
      <c r="CJ495" s="104"/>
      <c r="CL495" s="104"/>
      <c r="CM495" s="104"/>
      <c r="CN495" s="104"/>
      <c r="CO495" s="104"/>
      <c r="CP495" s="104"/>
      <c r="CQ495" s="104"/>
      <c r="CR495" s="104"/>
      <c r="CS495" s="104"/>
      <c r="CT495" s="104"/>
      <c r="CU495" s="104"/>
    </row>
    <row r="496" spans="1:99" ht="13" x14ac:dyDescent="0.3">
      <c r="A496" s="104"/>
      <c r="B496" s="104"/>
      <c r="C496" s="104"/>
      <c r="D496" s="104"/>
      <c r="E496" s="104"/>
      <c r="F496" s="104"/>
      <c r="G496" s="104"/>
      <c r="H496" s="104"/>
      <c r="I496" s="104"/>
      <c r="J496" s="104"/>
      <c r="K496" s="104"/>
      <c r="L496" s="104"/>
      <c r="M496" s="104"/>
      <c r="P496" s="104"/>
      <c r="Q496" s="104"/>
      <c r="U496" s="104"/>
      <c r="AQ496" s="104"/>
      <c r="AR496" s="104"/>
      <c r="AS496" s="104"/>
      <c r="AT496" s="104"/>
      <c r="AU496" s="104"/>
      <c r="AV496" s="104"/>
      <c r="AW496" s="104"/>
      <c r="AX496" s="104"/>
      <c r="AY496" s="104"/>
      <c r="BH496" s="104"/>
      <c r="BJ496" s="104"/>
      <c r="BK496" s="104"/>
      <c r="BL496" s="104"/>
      <c r="BM496" s="104"/>
      <c r="BN496" s="104"/>
      <c r="BO496" s="104"/>
      <c r="BP496" s="104"/>
      <c r="BQ496" s="104"/>
      <c r="BR496" s="104"/>
      <c r="BS496" s="104"/>
      <c r="BT496" s="104"/>
      <c r="BV496" s="104"/>
      <c r="BW496" s="104"/>
      <c r="BX496" s="104"/>
      <c r="BY496" s="104"/>
      <c r="BZ496" s="104"/>
      <c r="CA496" s="104"/>
      <c r="CB496" s="104"/>
      <c r="CC496" s="104"/>
      <c r="CD496" s="104"/>
      <c r="CE496" s="104"/>
      <c r="CF496" s="104"/>
      <c r="CG496" s="104"/>
      <c r="CJ496" s="104"/>
      <c r="CL496" s="104"/>
      <c r="CM496" s="104"/>
      <c r="CN496" s="104"/>
      <c r="CO496" s="104"/>
      <c r="CP496" s="104"/>
      <c r="CQ496" s="104"/>
      <c r="CR496" s="104"/>
      <c r="CS496" s="104"/>
      <c r="CT496" s="104"/>
      <c r="CU496" s="104"/>
    </row>
    <row r="497" spans="1:99" ht="13" x14ac:dyDescent="0.3">
      <c r="A497" s="104"/>
      <c r="B497" s="104"/>
      <c r="C497" s="104"/>
      <c r="D497" s="104"/>
      <c r="E497" s="104"/>
      <c r="F497" s="104"/>
      <c r="G497" s="104"/>
      <c r="H497" s="104"/>
      <c r="I497" s="104"/>
      <c r="J497" s="104"/>
      <c r="K497" s="104"/>
      <c r="L497" s="104"/>
      <c r="M497" s="104"/>
      <c r="P497" s="104"/>
      <c r="Q497" s="104"/>
      <c r="U497" s="104"/>
      <c r="AQ497" s="104"/>
      <c r="AR497" s="104"/>
      <c r="AS497" s="104"/>
      <c r="AT497" s="104"/>
      <c r="AU497" s="104"/>
      <c r="AV497" s="104"/>
      <c r="AW497" s="104"/>
      <c r="AX497" s="104"/>
      <c r="AY497" s="104"/>
      <c r="BH497" s="104"/>
      <c r="BJ497" s="104"/>
      <c r="BK497" s="104"/>
      <c r="BL497" s="104"/>
      <c r="BM497" s="104"/>
      <c r="BN497" s="104"/>
      <c r="BO497" s="104"/>
      <c r="BP497" s="104"/>
      <c r="BQ497" s="104"/>
      <c r="BR497" s="104"/>
      <c r="BS497" s="104"/>
      <c r="BT497" s="104"/>
      <c r="BV497" s="104"/>
      <c r="BW497" s="104"/>
      <c r="BX497" s="104"/>
      <c r="BY497" s="104"/>
      <c r="BZ497" s="104"/>
      <c r="CA497" s="104"/>
      <c r="CB497" s="104"/>
      <c r="CC497" s="104"/>
      <c r="CD497" s="104"/>
      <c r="CE497" s="104"/>
      <c r="CF497" s="104"/>
      <c r="CG497" s="104"/>
      <c r="CJ497" s="104"/>
      <c r="CL497" s="104"/>
      <c r="CM497" s="104"/>
      <c r="CN497" s="104"/>
      <c r="CO497" s="104"/>
      <c r="CP497" s="104"/>
      <c r="CQ497" s="104"/>
      <c r="CR497" s="104"/>
      <c r="CS497" s="104"/>
      <c r="CT497" s="104"/>
      <c r="CU497" s="104"/>
    </row>
    <row r="498" spans="1:99" ht="13" x14ac:dyDescent="0.3">
      <c r="A498" s="104"/>
      <c r="B498" s="104"/>
      <c r="C498" s="104"/>
      <c r="D498" s="104"/>
      <c r="E498" s="104"/>
      <c r="F498" s="104"/>
      <c r="G498" s="104"/>
      <c r="H498" s="104"/>
      <c r="I498" s="104"/>
      <c r="J498" s="104"/>
      <c r="K498" s="104"/>
      <c r="L498" s="104"/>
      <c r="M498" s="104"/>
      <c r="P498" s="104"/>
      <c r="Q498" s="104"/>
      <c r="U498" s="104"/>
      <c r="AQ498" s="104"/>
      <c r="AR498" s="104"/>
      <c r="AS498" s="104"/>
      <c r="AT498" s="104"/>
      <c r="AU498" s="104"/>
      <c r="AV498" s="104"/>
      <c r="AW498" s="104"/>
      <c r="AX498" s="104"/>
      <c r="AY498" s="104"/>
      <c r="BH498" s="104"/>
      <c r="BJ498" s="104"/>
      <c r="BK498" s="104"/>
      <c r="BL498" s="104"/>
      <c r="BM498" s="104"/>
      <c r="BN498" s="104"/>
      <c r="BO498" s="104"/>
      <c r="BP498" s="104"/>
      <c r="BQ498" s="104"/>
      <c r="BR498" s="104"/>
      <c r="BS498" s="104"/>
      <c r="BT498" s="104"/>
      <c r="BV498" s="104"/>
      <c r="BW498" s="104"/>
      <c r="BX498" s="104"/>
      <c r="BY498" s="104"/>
      <c r="BZ498" s="104"/>
      <c r="CA498" s="104"/>
      <c r="CB498" s="104"/>
      <c r="CC498" s="104"/>
      <c r="CD498" s="104"/>
      <c r="CE498" s="104"/>
      <c r="CF498" s="104"/>
      <c r="CG498" s="104"/>
      <c r="CJ498" s="104"/>
      <c r="CL498" s="104"/>
      <c r="CM498" s="104"/>
      <c r="CN498" s="104"/>
      <c r="CO498" s="104"/>
      <c r="CP498" s="104"/>
      <c r="CQ498" s="104"/>
      <c r="CR498" s="104"/>
      <c r="CS498" s="104"/>
      <c r="CT498" s="104"/>
      <c r="CU498" s="104"/>
    </row>
    <row r="499" spans="1:99" ht="13" x14ac:dyDescent="0.3">
      <c r="A499" s="104"/>
      <c r="B499" s="104"/>
      <c r="C499" s="104"/>
      <c r="D499" s="104"/>
      <c r="E499" s="104"/>
      <c r="F499" s="104"/>
      <c r="G499" s="104"/>
      <c r="H499" s="104"/>
      <c r="I499" s="104"/>
      <c r="J499" s="104"/>
      <c r="K499" s="104"/>
      <c r="L499" s="104"/>
      <c r="M499" s="104"/>
      <c r="P499" s="104"/>
      <c r="Q499" s="104"/>
      <c r="U499" s="104"/>
      <c r="AQ499" s="104"/>
      <c r="AR499" s="104"/>
      <c r="AS499" s="104"/>
      <c r="AT499" s="104"/>
      <c r="AU499" s="104"/>
      <c r="AV499" s="104"/>
      <c r="AW499" s="104"/>
      <c r="AX499" s="104"/>
      <c r="AY499" s="104"/>
      <c r="BH499" s="104"/>
      <c r="BJ499" s="104"/>
      <c r="BK499" s="104"/>
      <c r="BL499" s="104"/>
      <c r="BM499" s="104"/>
      <c r="BN499" s="104"/>
      <c r="BO499" s="104"/>
      <c r="BP499" s="104"/>
      <c r="BQ499" s="104"/>
      <c r="BR499" s="104"/>
      <c r="BS499" s="104"/>
      <c r="BT499" s="104"/>
      <c r="BV499" s="104"/>
      <c r="BW499" s="104"/>
      <c r="BX499" s="104"/>
      <c r="BY499" s="104"/>
      <c r="BZ499" s="104"/>
      <c r="CA499" s="104"/>
      <c r="CB499" s="104"/>
      <c r="CC499" s="104"/>
      <c r="CD499" s="104"/>
      <c r="CE499" s="104"/>
      <c r="CF499" s="104"/>
      <c r="CG499" s="104"/>
      <c r="CJ499" s="104"/>
      <c r="CL499" s="104"/>
      <c r="CM499" s="104"/>
      <c r="CN499" s="104"/>
      <c r="CO499" s="104"/>
      <c r="CP499" s="104"/>
      <c r="CQ499" s="104"/>
      <c r="CR499" s="104"/>
      <c r="CS499" s="104"/>
      <c r="CT499" s="104"/>
      <c r="CU499" s="104"/>
    </row>
    <row r="500" spans="1:99" ht="13" x14ac:dyDescent="0.3">
      <c r="A500" s="104"/>
      <c r="B500" s="104"/>
      <c r="C500" s="104"/>
      <c r="D500" s="104"/>
      <c r="E500" s="104"/>
      <c r="F500" s="104"/>
      <c r="G500" s="104"/>
      <c r="H500" s="104"/>
      <c r="I500" s="104"/>
      <c r="J500" s="104"/>
      <c r="K500" s="104"/>
      <c r="L500" s="104"/>
      <c r="M500" s="104"/>
      <c r="P500" s="104"/>
      <c r="Q500" s="104"/>
      <c r="U500" s="104"/>
      <c r="AQ500" s="104"/>
      <c r="AR500" s="104"/>
      <c r="AS500" s="104"/>
      <c r="AT500" s="104"/>
      <c r="AU500" s="104"/>
      <c r="AV500" s="104"/>
      <c r="AW500" s="104"/>
      <c r="AX500" s="104"/>
      <c r="AY500" s="104"/>
      <c r="BH500" s="104"/>
      <c r="BJ500" s="104"/>
      <c r="BK500" s="104"/>
      <c r="BL500" s="104"/>
      <c r="BM500" s="104"/>
      <c r="BN500" s="104"/>
      <c r="BO500" s="104"/>
      <c r="BP500" s="104"/>
      <c r="BQ500" s="104"/>
      <c r="BR500" s="104"/>
      <c r="BS500" s="104"/>
      <c r="BT500" s="104"/>
      <c r="BV500" s="104"/>
      <c r="BW500" s="104"/>
      <c r="BX500" s="104"/>
      <c r="BY500" s="104"/>
      <c r="BZ500" s="104"/>
      <c r="CA500" s="104"/>
      <c r="CB500" s="104"/>
      <c r="CC500" s="104"/>
      <c r="CD500" s="104"/>
      <c r="CE500" s="104"/>
      <c r="CF500" s="104"/>
      <c r="CG500" s="104"/>
      <c r="CJ500" s="104"/>
      <c r="CL500" s="104"/>
      <c r="CM500" s="104"/>
      <c r="CN500" s="104"/>
      <c r="CO500" s="104"/>
      <c r="CP500" s="104"/>
      <c r="CQ500" s="104"/>
      <c r="CR500" s="104"/>
      <c r="CS500" s="104"/>
      <c r="CT500" s="104"/>
      <c r="CU500" s="104"/>
    </row>
    <row r="501" spans="1:99" ht="13" x14ac:dyDescent="0.3">
      <c r="A501" s="104"/>
      <c r="B501" s="104"/>
      <c r="C501" s="104"/>
      <c r="D501" s="104"/>
      <c r="E501" s="104"/>
      <c r="F501" s="104"/>
      <c r="G501" s="104"/>
      <c r="H501" s="104"/>
      <c r="I501" s="104"/>
      <c r="J501" s="104"/>
      <c r="K501" s="104"/>
      <c r="L501" s="104"/>
      <c r="M501" s="104"/>
      <c r="P501" s="104"/>
      <c r="Q501" s="104"/>
      <c r="U501" s="104"/>
      <c r="AQ501" s="104"/>
      <c r="AR501" s="104"/>
      <c r="AS501" s="104"/>
      <c r="AT501" s="104"/>
      <c r="AU501" s="104"/>
      <c r="AV501" s="104"/>
      <c r="AW501" s="104"/>
      <c r="AX501" s="104"/>
      <c r="AY501" s="104"/>
      <c r="BH501" s="104"/>
      <c r="BJ501" s="104"/>
      <c r="BK501" s="104"/>
      <c r="BL501" s="104"/>
      <c r="BM501" s="104"/>
      <c r="BN501" s="104"/>
      <c r="BO501" s="104"/>
      <c r="BP501" s="104"/>
      <c r="BQ501" s="104"/>
      <c r="BR501" s="104"/>
      <c r="BS501" s="104"/>
      <c r="BT501" s="104"/>
      <c r="BV501" s="104"/>
      <c r="BW501" s="104"/>
      <c r="BX501" s="104"/>
      <c r="BY501" s="104"/>
      <c r="BZ501" s="104"/>
      <c r="CA501" s="104"/>
      <c r="CB501" s="104"/>
      <c r="CC501" s="104"/>
      <c r="CD501" s="104"/>
      <c r="CE501" s="104"/>
      <c r="CF501" s="104"/>
      <c r="CG501" s="104"/>
      <c r="CJ501" s="104"/>
      <c r="CL501" s="104"/>
      <c r="CM501" s="104"/>
      <c r="CN501" s="104"/>
      <c r="CO501" s="104"/>
      <c r="CP501" s="104"/>
      <c r="CQ501" s="104"/>
      <c r="CR501" s="104"/>
      <c r="CS501" s="104"/>
      <c r="CT501" s="104"/>
      <c r="CU501" s="104"/>
    </row>
    <row r="502" spans="1:99" ht="13" x14ac:dyDescent="0.3">
      <c r="A502" s="104"/>
      <c r="B502" s="104"/>
      <c r="C502" s="104"/>
      <c r="D502" s="104"/>
      <c r="E502" s="104"/>
      <c r="F502" s="104"/>
      <c r="G502" s="104"/>
      <c r="H502" s="104"/>
      <c r="I502" s="104"/>
      <c r="J502" s="104"/>
      <c r="K502" s="104"/>
      <c r="L502" s="104"/>
      <c r="M502" s="104"/>
      <c r="P502" s="104"/>
      <c r="Q502" s="104"/>
      <c r="U502" s="104"/>
      <c r="AQ502" s="104"/>
      <c r="AR502" s="104"/>
      <c r="AS502" s="104"/>
      <c r="AT502" s="104"/>
      <c r="AU502" s="104"/>
      <c r="AV502" s="104"/>
      <c r="AW502" s="104"/>
      <c r="AX502" s="104"/>
      <c r="AY502" s="104"/>
      <c r="BH502" s="104"/>
      <c r="BJ502" s="104"/>
      <c r="BK502" s="104"/>
      <c r="BL502" s="104"/>
      <c r="BM502" s="104"/>
      <c r="BN502" s="104"/>
      <c r="BO502" s="104"/>
      <c r="BP502" s="104"/>
      <c r="BQ502" s="104"/>
      <c r="BR502" s="104"/>
      <c r="BS502" s="104"/>
      <c r="BT502" s="104"/>
      <c r="BV502" s="104"/>
      <c r="BW502" s="104"/>
      <c r="BX502" s="104"/>
      <c r="BY502" s="104"/>
      <c r="BZ502" s="104"/>
      <c r="CA502" s="104"/>
      <c r="CB502" s="104"/>
      <c r="CC502" s="104"/>
      <c r="CD502" s="104"/>
      <c r="CE502" s="104"/>
      <c r="CF502" s="104"/>
      <c r="CG502" s="104"/>
      <c r="CJ502" s="104"/>
      <c r="CL502" s="104"/>
      <c r="CM502" s="104"/>
      <c r="CN502" s="104"/>
      <c r="CO502" s="104"/>
      <c r="CP502" s="104"/>
      <c r="CQ502" s="104"/>
      <c r="CR502" s="104"/>
      <c r="CS502" s="104"/>
      <c r="CT502" s="104"/>
      <c r="CU502" s="104"/>
    </row>
    <row r="503" spans="1:99" ht="13" x14ac:dyDescent="0.3">
      <c r="A503" s="104"/>
      <c r="B503" s="104"/>
      <c r="C503" s="104"/>
      <c r="D503" s="104"/>
      <c r="E503" s="104"/>
      <c r="F503" s="104"/>
      <c r="G503" s="104"/>
      <c r="H503" s="104"/>
      <c r="I503" s="104"/>
      <c r="J503" s="104"/>
      <c r="K503" s="104"/>
      <c r="L503" s="104"/>
      <c r="M503" s="104"/>
      <c r="P503" s="104"/>
      <c r="Q503" s="104"/>
      <c r="U503" s="104"/>
      <c r="AQ503" s="104"/>
      <c r="AR503" s="104"/>
      <c r="AS503" s="104"/>
      <c r="AT503" s="104"/>
      <c r="AU503" s="104"/>
      <c r="AV503" s="104"/>
      <c r="AW503" s="104"/>
      <c r="AX503" s="104"/>
      <c r="AY503" s="104"/>
      <c r="BH503" s="104"/>
      <c r="BJ503" s="104"/>
      <c r="BK503" s="104"/>
      <c r="BL503" s="104"/>
      <c r="BM503" s="104"/>
      <c r="BN503" s="104"/>
      <c r="BO503" s="104"/>
      <c r="BP503" s="104"/>
      <c r="BQ503" s="104"/>
      <c r="BR503" s="104"/>
      <c r="BS503" s="104"/>
      <c r="BT503" s="104"/>
      <c r="BV503" s="104"/>
      <c r="BW503" s="104"/>
      <c r="BX503" s="104"/>
      <c r="BY503" s="104"/>
      <c r="BZ503" s="104"/>
      <c r="CA503" s="104"/>
      <c r="CB503" s="104"/>
      <c r="CC503" s="104"/>
      <c r="CD503" s="104"/>
      <c r="CE503" s="104"/>
      <c r="CF503" s="104"/>
      <c r="CG503" s="104"/>
      <c r="CJ503" s="104"/>
      <c r="CL503" s="104"/>
      <c r="CM503" s="104"/>
      <c r="CN503" s="104"/>
      <c r="CO503" s="104"/>
      <c r="CP503" s="104"/>
      <c r="CQ503" s="104"/>
      <c r="CR503" s="104"/>
      <c r="CS503" s="104"/>
      <c r="CT503" s="104"/>
      <c r="CU503" s="104"/>
    </row>
    <row r="504" spans="1:99" ht="13" x14ac:dyDescent="0.3">
      <c r="A504" s="104"/>
      <c r="B504" s="104"/>
      <c r="C504" s="104"/>
      <c r="D504" s="104"/>
      <c r="E504" s="104"/>
      <c r="F504" s="104"/>
      <c r="G504" s="104"/>
      <c r="H504" s="104"/>
      <c r="I504" s="104"/>
      <c r="J504" s="104"/>
      <c r="K504" s="104"/>
      <c r="L504" s="104"/>
      <c r="M504" s="104"/>
      <c r="P504" s="104"/>
      <c r="Q504" s="104"/>
      <c r="U504" s="104"/>
      <c r="AQ504" s="104"/>
      <c r="AR504" s="104"/>
      <c r="AS504" s="104"/>
      <c r="AT504" s="104"/>
      <c r="AU504" s="104"/>
      <c r="AV504" s="104"/>
      <c r="AW504" s="104"/>
      <c r="AX504" s="104"/>
      <c r="AY504" s="104"/>
      <c r="BH504" s="104"/>
      <c r="BJ504" s="104"/>
      <c r="BK504" s="104"/>
      <c r="BL504" s="104"/>
      <c r="BM504" s="104"/>
      <c r="BN504" s="104"/>
      <c r="BO504" s="104"/>
      <c r="BP504" s="104"/>
      <c r="BQ504" s="104"/>
      <c r="BR504" s="104"/>
      <c r="BS504" s="104"/>
      <c r="BT504" s="104"/>
      <c r="BV504" s="104"/>
      <c r="BW504" s="104"/>
      <c r="BX504" s="104"/>
      <c r="BY504" s="104"/>
      <c r="BZ504" s="104"/>
      <c r="CA504" s="104"/>
      <c r="CB504" s="104"/>
      <c r="CC504" s="104"/>
      <c r="CD504" s="104"/>
      <c r="CE504" s="104"/>
      <c r="CF504" s="104"/>
      <c r="CG504" s="104"/>
      <c r="CJ504" s="104"/>
      <c r="CL504" s="104"/>
      <c r="CM504" s="104"/>
      <c r="CN504" s="104"/>
      <c r="CO504" s="104"/>
      <c r="CP504" s="104"/>
      <c r="CQ504" s="104"/>
      <c r="CR504" s="104"/>
      <c r="CS504" s="104"/>
      <c r="CT504" s="104"/>
      <c r="CU504" s="104"/>
    </row>
    <row r="505" spans="1:99" ht="13" x14ac:dyDescent="0.3">
      <c r="A505" s="104"/>
      <c r="B505" s="104"/>
      <c r="C505" s="104"/>
      <c r="D505" s="104"/>
      <c r="E505" s="104"/>
      <c r="F505" s="104"/>
      <c r="G505" s="104"/>
      <c r="H505" s="104"/>
      <c r="I505" s="104"/>
      <c r="J505" s="104"/>
      <c r="K505" s="104"/>
      <c r="L505" s="104"/>
      <c r="M505" s="104"/>
      <c r="P505" s="104"/>
      <c r="Q505" s="104"/>
      <c r="U505" s="104"/>
      <c r="AQ505" s="104"/>
      <c r="AR505" s="104"/>
      <c r="AS505" s="104"/>
      <c r="AT505" s="104"/>
      <c r="AU505" s="104"/>
      <c r="AV505" s="104"/>
      <c r="AW505" s="104"/>
      <c r="AX505" s="104"/>
      <c r="AY505" s="104"/>
      <c r="BH505" s="104"/>
      <c r="BJ505" s="104"/>
      <c r="BK505" s="104"/>
      <c r="BL505" s="104"/>
      <c r="BM505" s="104"/>
      <c r="BN505" s="104"/>
      <c r="BO505" s="104"/>
      <c r="BP505" s="104"/>
      <c r="BQ505" s="104"/>
      <c r="BR505" s="104"/>
      <c r="BS505" s="104"/>
      <c r="BT505" s="104"/>
      <c r="BV505" s="104"/>
      <c r="BW505" s="104"/>
      <c r="BX505" s="104"/>
      <c r="BY505" s="104"/>
      <c r="BZ505" s="104"/>
      <c r="CA505" s="104"/>
      <c r="CB505" s="104"/>
      <c r="CC505" s="104"/>
      <c r="CD505" s="104"/>
      <c r="CE505" s="104"/>
      <c r="CF505" s="104"/>
      <c r="CG505" s="104"/>
      <c r="CJ505" s="104"/>
      <c r="CL505" s="104"/>
      <c r="CM505" s="104"/>
      <c r="CN505" s="104"/>
      <c r="CO505" s="104"/>
      <c r="CP505" s="104"/>
      <c r="CQ505" s="104"/>
      <c r="CR505" s="104"/>
      <c r="CS505" s="104"/>
      <c r="CT505" s="104"/>
      <c r="CU505" s="104"/>
    </row>
    <row r="506" spans="1:99" ht="13" x14ac:dyDescent="0.3">
      <c r="A506" s="104"/>
      <c r="B506" s="104"/>
      <c r="C506" s="104"/>
      <c r="D506" s="104"/>
      <c r="E506" s="104"/>
      <c r="F506" s="104"/>
      <c r="G506" s="104"/>
      <c r="H506" s="104"/>
      <c r="I506" s="104"/>
      <c r="J506" s="104"/>
      <c r="K506" s="104"/>
      <c r="L506" s="104"/>
      <c r="M506" s="104"/>
      <c r="P506" s="104"/>
      <c r="Q506" s="104"/>
      <c r="U506" s="104"/>
      <c r="AQ506" s="104"/>
      <c r="AR506" s="104"/>
      <c r="AS506" s="104"/>
      <c r="AT506" s="104"/>
      <c r="AU506" s="104"/>
      <c r="AV506" s="104"/>
      <c r="AW506" s="104"/>
      <c r="AX506" s="104"/>
      <c r="AY506" s="104"/>
      <c r="BH506" s="104"/>
      <c r="BJ506" s="104"/>
      <c r="BK506" s="104"/>
      <c r="BL506" s="104"/>
      <c r="BM506" s="104"/>
      <c r="BN506" s="104"/>
      <c r="BO506" s="104"/>
      <c r="BP506" s="104"/>
      <c r="BQ506" s="104"/>
      <c r="BR506" s="104"/>
      <c r="BS506" s="104"/>
      <c r="BT506" s="104"/>
      <c r="BV506" s="104"/>
      <c r="BW506" s="104"/>
      <c r="BX506" s="104"/>
      <c r="BY506" s="104"/>
      <c r="BZ506" s="104"/>
      <c r="CA506" s="104"/>
      <c r="CB506" s="104"/>
      <c r="CC506" s="104"/>
      <c r="CD506" s="104"/>
      <c r="CE506" s="104"/>
      <c r="CF506" s="104"/>
      <c r="CG506" s="104"/>
      <c r="CJ506" s="104"/>
      <c r="CL506" s="104"/>
      <c r="CM506" s="104"/>
      <c r="CN506" s="104"/>
      <c r="CO506" s="104"/>
      <c r="CP506" s="104"/>
      <c r="CQ506" s="104"/>
      <c r="CR506" s="104"/>
      <c r="CS506" s="104"/>
      <c r="CT506" s="104"/>
      <c r="CU506" s="104"/>
    </row>
    <row r="507" spans="1:99" ht="13" x14ac:dyDescent="0.3">
      <c r="A507" s="104"/>
      <c r="B507" s="104"/>
      <c r="C507" s="104"/>
      <c r="D507" s="104"/>
      <c r="E507" s="104"/>
      <c r="F507" s="104"/>
      <c r="G507" s="104"/>
      <c r="H507" s="104"/>
      <c r="I507" s="104"/>
      <c r="J507" s="104"/>
      <c r="K507" s="104"/>
      <c r="L507" s="104"/>
      <c r="M507" s="104"/>
      <c r="P507" s="104"/>
      <c r="Q507" s="104"/>
      <c r="U507" s="104"/>
      <c r="AQ507" s="104"/>
      <c r="AR507" s="104"/>
      <c r="AS507" s="104"/>
      <c r="AT507" s="104"/>
      <c r="AU507" s="104"/>
      <c r="AV507" s="104"/>
      <c r="AW507" s="104"/>
      <c r="AX507" s="104"/>
      <c r="AY507" s="104"/>
      <c r="BH507" s="104"/>
      <c r="BJ507" s="104"/>
      <c r="BK507" s="104"/>
      <c r="BL507" s="104"/>
      <c r="BM507" s="104"/>
      <c r="BN507" s="104"/>
      <c r="BO507" s="104"/>
      <c r="BP507" s="104"/>
      <c r="BQ507" s="104"/>
      <c r="BR507" s="104"/>
      <c r="BS507" s="104"/>
      <c r="BT507" s="104"/>
      <c r="BV507" s="104"/>
      <c r="BW507" s="104"/>
      <c r="BX507" s="104"/>
      <c r="BY507" s="104"/>
      <c r="BZ507" s="104"/>
      <c r="CA507" s="104"/>
      <c r="CB507" s="104"/>
      <c r="CC507" s="104"/>
      <c r="CD507" s="104"/>
      <c r="CE507" s="104"/>
      <c r="CF507" s="104"/>
      <c r="CG507" s="104"/>
      <c r="CJ507" s="104"/>
      <c r="CL507" s="104"/>
      <c r="CM507" s="104"/>
      <c r="CN507" s="104"/>
      <c r="CO507" s="104"/>
      <c r="CP507" s="104"/>
      <c r="CQ507" s="104"/>
      <c r="CR507" s="104"/>
      <c r="CS507" s="104"/>
      <c r="CT507" s="104"/>
      <c r="CU507" s="104"/>
    </row>
    <row r="508" spans="1:99" ht="13" x14ac:dyDescent="0.3">
      <c r="A508" s="104"/>
      <c r="B508" s="104"/>
      <c r="C508" s="104"/>
      <c r="D508" s="104"/>
      <c r="E508" s="104"/>
      <c r="F508" s="104"/>
      <c r="G508" s="104"/>
      <c r="H508" s="104"/>
      <c r="I508" s="104"/>
      <c r="J508" s="104"/>
      <c r="K508" s="104"/>
      <c r="L508" s="104"/>
      <c r="M508" s="104"/>
      <c r="P508" s="104"/>
      <c r="Q508" s="104"/>
      <c r="U508" s="104"/>
      <c r="AQ508" s="104"/>
      <c r="AR508" s="104"/>
      <c r="AS508" s="104"/>
      <c r="AT508" s="104"/>
      <c r="AU508" s="104"/>
      <c r="AV508" s="104"/>
      <c r="AW508" s="104"/>
      <c r="AX508" s="104"/>
      <c r="AY508" s="104"/>
      <c r="BH508" s="104"/>
      <c r="BJ508" s="104"/>
      <c r="BK508" s="104"/>
      <c r="BL508" s="104"/>
      <c r="BM508" s="104"/>
      <c r="BN508" s="104"/>
      <c r="BO508" s="104"/>
      <c r="BP508" s="104"/>
      <c r="BQ508" s="104"/>
      <c r="BR508" s="104"/>
      <c r="BS508" s="104"/>
      <c r="BT508" s="104"/>
      <c r="BV508" s="104"/>
      <c r="BW508" s="104"/>
      <c r="BX508" s="104"/>
      <c r="BY508" s="104"/>
      <c r="BZ508" s="104"/>
      <c r="CA508" s="104"/>
      <c r="CB508" s="104"/>
      <c r="CC508" s="104"/>
      <c r="CD508" s="104"/>
      <c r="CE508" s="104"/>
      <c r="CF508" s="104"/>
      <c r="CG508" s="104"/>
      <c r="CJ508" s="104"/>
      <c r="CL508" s="104"/>
      <c r="CM508" s="104"/>
      <c r="CN508" s="104"/>
      <c r="CO508" s="104"/>
      <c r="CP508" s="104"/>
      <c r="CQ508" s="104"/>
      <c r="CR508" s="104"/>
      <c r="CS508" s="104"/>
      <c r="CT508" s="104"/>
      <c r="CU508" s="104"/>
    </row>
    <row r="509" spans="1:99" ht="13" x14ac:dyDescent="0.3">
      <c r="A509" s="104"/>
      <c r="B509" s="104"/>
      <c r="C509" s="104"/>
      <c r="D509" s="104"/>
      <c r="E509" s="104"/>
      <c r="F509" s="104"/>
      <c r="G509" s="104"/>
      <c r="H509" s="104"/>
      <c r="I509" s="104"/>
      <c r="J509" s="104"/>
      <c r="K509" s="104"/>
      <c r="L509" s="104"/>
      <c r="M509" s="104"/>
      <c r="P509" s="104"/>
      <c r="Q509" s="104"/>
      <c r="U509" s="104"/>
      <c r="AQ509" s="104"/>
      <c r="AR509" s="104"/>
      <c r="AS509" s="104"/>
      <c r="AT509" s="104"/>
      <c r="AU509" s="104"/>
      <c r="AV509" s="104"/>
      <c r="AW509" s="104"/>
      <c r="AX509" s="104"/>
      <c r="AY509" s="104"/>
      <c r="BH509" s="104"/>
      <c r="BJ509" s="104"/>
      <c r="BK509" s="104"/>
      <c r="BL509" s="104"/>
      <c r="BM509" s="104"/>
      <c r="BN509" s="104"/>
      <c r="BO509" s="104"/>
      <c r="BP509" s="104"/>
      <c r="BQ509" s="104"/>
      <c r="BR509" s="104"/>
      <c r="BS509" s="104"/>
      <c r="BT509" s="104"/>
      <c r="BV509" s="104"/>
      <c r="BW509" s="104"/>
      <c r="BX509" s="104"/>
      <c r="BY509" s="104"/>
      <c r="BZ509" s="104"/>
      <c r="CA509" s="104"/>
      <c r="CB509" s="104"/>
      <c r="CC509" s="104"/>
      <c r="CD509" s="104"/>
      <c r="CE509" s="104"/>
      <c r="CF509" s="104"/>
      <c r="CG509" s="104"/>
      <c r="CJ509" s="104"/>
      <c r="CL509" s="104"/>
      <c r="CM509" s="104"/>
      <c r="CN509" s="104"/>
      <c r="CO509" s="104"/>
      <c r="CP509" s="104"/>
      <c r="CQ509" s="104"/>
      <c r="CR509" s="104"/>
      <c r="CS509" s="104"/>
      <c r="CT509" s="104"/>
      <c r="CU509" s="104"/>
    </row>
    <row r="510" spans="1:99" ht="13" x14ac:dyDescent="0.3">
      <c r="A510" s="104"/>
      <c r="B510" s="104"/>
      <c r="C510" s="104"/>
      <c r="D510" s="104"/>
      <c r="E510" s="104"/>
      <c r="F510" s="104"/>
      <c r="G510" s="104"/>
      <c r="H510" s="104"/>
      <c r="I510" s="104"/>
      <c r="J510" s="104"/>
      <c r="K510" s="104"/>
      <c r="L510" s="104"/>
      <c r="M510" s="104"/>
      <c r="P510" s="104"/>
      <c r="Q510" s="104"/>
      <c r="U510" s="104"/>
      <c r="AQ510" s="104"/>
      <c r="AR510" s="104"/>
      <c r="AS510" s="104"/>
      <c r="AT510" s="104"/>
      <c r="AU510" s="104"/>
      <c r="AV510" s="104"/>
      <c r="AW510" s="104"/>
      <c r="AX510" s="104"/>
      <c r="AY510" s="104"/>
      <c r="BH510" s="104"/>
      <c r="BJ510" s="104"/>
      <c r="BK510" s="104"/>
      <c r="BL510" s="104"/>
      <c r="BM510" s="104"/>
      <c r="BN510" s="104"/>
      <c r="BO510" s="104"/>
      <c r="BP510" s="104"/>
      <c r="BQ510" s="104"/>
      <c r="BR510" s="104"/>
      <c r="BS510" s="104"/>
      <c r="BT510" s="104"/>
      <c r="BV510" s="104"/>
      <c r="BW510" s="104"/>
      <c r="BX510" s="104"/>
      <c r="BY510" s="104"/>
      <c r="BZ510" s="104"/>
      <c r="CA510" s="104"/>
      <c r="CB510" s="104"/>
      <c r="CC510" s="104"/>
      <c r="CD510" s="104"/>
      <c r="CE510" s="104"/>
      <c r="CF510" s="104"/>
      <c r="CG510" s="104"/>
      <c r="CJ510" s="104"/>
      <c r="CL510" s="104"/>
      <c r="CM510" s="104"/>
      <c r="CN510" s="104"/>
      <c r="CO510" s="104"/>
      <c r="CP510" s="104"/>
      <c r="CQ510" s="104"/>
      <c r="CR510" s="104"/>
      <c r="CS510" s="104"/>
      <c r="CT510" s="104"/>
      <c r="CU510" s="104"/>
    </row>
    <row r="511" spans="1:99" ht="13" x14ac:dyDescent="0.3">
      <c r="A511" s="104"/>
      <c r="B511" s="104"/>
      <c r="C511" s="104"/>
      <c r="D511" s="104"/>
      <c r="E511" s="104"/>
      <c r="F511" s="104"/>
      <c r="G511" s="104"/>
      <c r="H511" s="104"/>
      <c r="I511" s="104"/>
      <c r="J511" s="104"/>
      <c r="K511" s="104"/>
      <c r="L511" s="104"/>
      <c r="M511" s="104"/>
      <c r="P511" s="104"/>
      <c r="Q511" s="104"/>
      <c r="U511" s="104"/>
      <c r="AQ511" s="104"/>
      <c r="AR511" s="104"/>
      <c r="AS511" s="104"/>
      <c r="AT511" s="104"/>
      <c r="AU511" s="104"/>
      <c r="AV511" s="104"/>
      <c r="AW511" s="104"/>
      <c r="AX511" s="104"/>
      <c r="AY511" s="104"/>
      <c r="BH511" s="104"/>
      <c r="BJ511" s="104"/>
      <c r="BK511" s="104"/>
      <c r="BL511" s="104"/>
      <c r="BM511" s="104"/>
      <c r="BN511" s="104"/>
      <c r="BO511" s="104"/>
      <c r="BP511" s="104"/>
      <c r="BQ511" s="104"/>
      <c r="BR511" s="104"/>
      <c r="BS511" s="104"/>
      <c r="BT511" s="104"/>
      <c r="BV511" s="104"/>
      <c r="BW511" s="104"/>
      <c r="BX511" s="104"/>
      <c r="BY511" s="104"/>
      <c r="BZ511" s="104"/>
      <c r="CA511" s="104"/>
      <c r="CB511" s="104"/>
      <c r="CC511" s="104"/>
      <c r="CD511" s="104"/>
      <c r="CE511" s="104"/>
      <c r="CF511" s="104"/>
      <c r="CG511" s="104"/>
      <c r="CJ511" s="104"/>
      <c r="CL511" s="104"/>
      <c r="CM511" s="104"/>
      <c r="CN511" s="104"/>
      <c r="CO511" s="104"/>
      <c r="CP511" s="104"/>
      <c r="CQ511" s="104"/>
      <c r="CR511" s="104"/>
      <c r="CS511" s="104"/>
      <c r="CT511" s="104"/>
      <c r="CU511" s="104"/>
    </row>
    <row r="512" spans="1:99" ht="13" x14ac:dyDescent="0.3">
      <c r="A512" s="104"/>
      <c r="B512" s="104"/>
      <c r="C512" s="104"/>
      <c r="D512" s="104"/>
      <c r="E512" s="104"/>
      <c r="F512" s="104"/>
      <c r="G512" s="104"/>
      <c r="H512" s="104"/>
      <c r="I512" s="104"/>
      <c r="J512" s="104"/>
      <c r="K512" s="104"/>
      <c r="L512" s="104"/>
      <c r="M512" s="104"/>
      <c r="P512" s="104"/>
      <c r="Q512" s="104"/>
      <c r="U512" s="104"/>
      <c r="AQ512" s="104"/>
      <c r="AR512" s="104"/>
      <c r="AS512" s="104"/>
      <c r="AT512" s="104"/>
      <c r="AU512" s="104"/>
      <c r="AV512" s="104"/>
      <c r="AW512" s="104"/>
      <c r="AX512" s="104"/>
      <c r="AY512" s="104"/>
      <c r="BH512" s="104"/>
      <c r="BJ512" s="104"/>
      <c r="BK512" s="104"/>
      <c r="BL512" s="104"/>
      <c r="BM512" s="104"/>
      <c r="BN512" s="104"/>
      <c r="BO512" s="104"/>
      <c r="BP512" s="104"/>
      <c r="BQ512" s="104"/>
      <c r="BR512" s="104"/>
      <c r="BS512" s="104"/>
      <c r="BT512" s="104"/>
      <c r="BV512" s="104"/>
      <c r="BW512" s="104"/>
      <c r="BX512" s="104"/>
      <c r="BY512" s="104"/>
      <c r="BZ512" s="104"/>
      <c r="CA512" s="104"/>
      <c r="CB512" s="104"/>
      <c r="CC512" s="104"/>
      <c r="CD512" s="104"/>
      <c r="CE512" s="104"/>
      <c r="CF512" s="104"/>
      <c r="CG512" s="104"/>
      <c r="CJ512" s="104"/>
      <c r="CL512" s="104"/>
      <c r="CM512" s="104"/>
      <c r="CN512" s="104"/>
      <c r="CO512" s="104"/>
      <c r="CP512" s="104"/>
      <c r="CQ512" s="104"/>
      <c r="CR512" s="104"/>
      <c r="CS512" s="104"/>
      <c r="CT512" s="104"/>
      <c r="CU512" s="104"/>
    </row>
    <row r="513" spans="1:99" ht="13" x14ac:dyDescent="0.3">
      <c r="A513" s="104"/>
      <c r="B513" s="104"/>
      <c r="C513" s="104"/>
      <c r="D513" s="104"/>
      <c r="E513" s="104"/>
      <c r="F513" s="104"/>
      <c r="G513" s="104"/>
      <c r="H513" s="104"/>
      <c r="I513" s="104"/>
      <c r="J513" s="104"/>
      <c r="K513" s="104"/>
      <c r="L513" s="104"/>
      <c r="M513" s="104"/>
      <c r="P513" s="104"/>
      <c r="Q513" s="104"/>
      <c r="U513" s="104"/>
      <c r="AQ513" s="104"/>
      <c r="AR513" s="104"/>
      <c r="AS513" s="104"/>
      <c r="AT513" s="104"/>
      <c r="AU513" s="104"/>
      <c r="AV513" s="104"/>
      <c r="AW513" s="104"/>
      <c r="AX513" s="104"/>
      <c r="AY513" s="104"/>
      <c r="BH513" s="104"/>
      <c r="BJ513" s="104"/>
      <c r="BK513" s="104"/>
      <c r="BL513" s="104"/>
      <c r="BM513" s="104"/>
      <c r="BN513" s="104"/>
      <c r="BO513" s="104"/>
      <c r="BP513" s="104"/>
      <c r="BQ513" s="104"/>
      <c r="BR513" s="104"/>
      <c r="BS513" s="104"/>
      <c r="BT513" s="104"/>
      <c r="BV513" s="104"/>
      <c r="BW513" s="104"/>
      <c r="BX513" s="104"/>
      <c r="BY513" s="104"/>
      <c r="BZ513" s="104"/>
      <c r="CA513" s="104"/>
      <c r="CB513" s="104"/>
      <c r="CC513" s="104"/>
      <c r="CD513" s="104"/>
      <c r="CE513" s="104"/>
      <c r="CF513" s="104"/>
      <c r="CG513" s="104"/>
      <c r="CJ513" s="104"/>
      <c r="CL513" s="104"/>
      <c r="CM513" s="104"/>
      <c r="CN513" s="104"/>
      <c r="CO513" s="104"/>
      <c r="CP513" s="104"/>
      <c r="CQ513" s="104"/>
      <c r="CR513" s="104"/>
      <c r="CS513" s="104"/>
      <c r="CT513" s="104"/>
      <c r="CU513" s="104"/>
    </row>
    <row r="514" spans="1:99" ht="13" x14ac:dyDescent="0.3">
      <c r="A514" s="104"/>
      <c r="B514" s="104"/>
      <c r="C514" s="104"/>
      <c r="D514" s="104"/>
      <c r="E514" s="104"/>
      <c r="F514" s="104"/>
      <c r="G514" s="104"/>
      <c r="H514" s="104"/>
      <c r="I514" s="104"/>
      <c r="J514" s="104"/>
      <c r="K514" s="104"/>
      <c r="L514" s="104"/>
      <c r="M514" s="104"/>
      <c r="P514" s="104"/>
      <c r="Q514" s="104"/>
      <c r="U514" s="104"/>
      <c r="AQ514" s="104"/>
      <c r="AR514" s="104"/>
      <c r="AS514" s="104"/>
      <c r="AT514" s="104"/>
      <c r="AU514" s="104"/>
      <c r="AV514" s="104"/>
      <c r="AW514" s="104"/>
      <c r="AX514" s="104"/>
      <c r="AY514" s="104"/>
      <c r="BH514" s="104"/>
      <c r="BJ514" s="104"/>
      <c r="BK514" s="104"/>
      <c r="BL514" s="104"/>
      <c r="BM514" s="104"/>
      <c r="BN514" s="104"/>
      <c r="BO514" s="104"/>
      <c r="BP514" s="104"/>
      <c r="BQ514" s="104"/>
      <c r="BR514" s="104"/>
      <c r="BS514" s="104"/>
      <c r="BT514" s="104"/>
      <c r="BV514" s="104"/>
      <c r="BW514" s="104"/>
      <c r="BX514" s="104"/>
      <c r="BY514" s="104"/>
      <c r="BZ514" s="104"/>
      <c r="CA514" s="104"/>
      <c r="CB514" s="104"/>
      <c r="CC514" s="104"/>
      <c r="CD514" s="104"/>
      <c r="CE514" s="104"/>
      <c r="CF514" s="104"/>
      <c r="CG514" s="104"/>
      <c r="CJ514" s="104"/>
      <c r="CL514" s="104"/>
      <c r="CM514" s="104"/>
      <c r="CN514" s="104"/>
      <c r="CO514" s="104"/>
      <c r="CP514" s="104"/>
      <c r="CQ514" s="104"/>
      <c r="CR514" s="104"/>
      <c r="CS514" s="104"/>
      <c r="CT514" s="104"/>
      <c r="CU514" s="104"/>
    </row>
    <row r="515" spans="1:99" ht="13" x14ac:dyDescent="0.3">
      <c r="A515" s="104"/>
      <c r="B515" s="104"/>
      <c r="C515" s="104"/>
      <c r="D515" s="104"/>
      <c r="E515" s="104"/>
      <c r="F515" s="104"/>
      <c r="G515" s="104"/>
      <c r="H515" s="104"/>
      <c r="I515" s="104"/>
      <c r="J515" s="104"/>
      <c r="K515" s="104"/>
      <c r="L515" s="104"/>
      <c r="M515" s="104"/>
      <c r="P515" s="104"/>
      <c r="Q515" s="104"/>
      <c r="U515" s="104"/>
      <c r="AQ515" s="104"/>
      <c r="AR515" s="104"/>
      <c r="AS515" s="104"/>
      <c r="AT515" s="104"/>
      <c r="AU515" s="104"/>
      <c r="AV515" s="104"/>
      <c r="AW515" s="104"/>
      <c r="AX515" s="104"/>
      <c r="AY515" s="104"/>
      <c r="BH515" s="104"/>
      <c r="BJ515" s="104"/>
      <c r="BK515" s="104"/>
      <c r="BL515" s="104"/>
      <c r="BM515" s="104"/>
      <c r="BN515" s="104"/>
      <c r="BO515" s="104"/>
      <c r="BP515" s="104"/>
      <c r="BQ515" s="104"/>
      <c r="BR515" s="104"/>
      <c r="BS515" s="104"/>
      <c r="BT515" s="104"/>
      <c r="BV515" s="104"/>
      <c r="BW515" s="104"/>
      <c r="BX515" s="104"/>
      <c r="BY515" s="104"/>
      <c r="BZ515" s="104"/>
      <c r="CA515" s="104"/>
      <c r="CB515" s="104"/>
      <c r="CC515" s="104"/>
      <c r="CD515" s="104"/>
      <c r="CE515" s="104"/>
      <c r="CF515" s="104"/>
      <c r="CG515" s="104"/>
      <c r="CJ515" s="104"/>
      <c r="CL515" s="104"/>
      <c r="CM515" s="104"/>
      <c r="CN515" s="104"/>
      <c r="CO515" s="104"/>
      <c r="CP515" s="104"/>
      <c r="CQ515" s="104"/>
      <c r="CR515" s="104"/>
      <c r="CS515" s="104"/>
      <c r="CT515" s="104"/>
      <c r="CU515" s="104"/>
    </row>
    <row r="516" spans="1:99" ht="13" x14ac:dyDescent="0.3">
      <c r="A516" s="104"/>
      <c r="B516" s="104"/>
      <c r="C516" s="104"/>
      <c r="D516" s="104"/>
      <c r="E516" s="104"/>
      <c r="F516" s="104"/>
      <c r="G516" s="104"/>
      <c r="H516" s="104"/>
      <c r="I516" s="104"/>
      <c r="J516" s="104"/>
      <c r="K516" s="104"/>
      <c r="L516" s="104"/>
      <c r="M516" s="104"/>
      <c r="P516" s="104"/>
      <c r="Q516" s="104"/>
      <c r="U516" s="104"/>
      <c r="AQ516" s="104"/>
      <c r="AR516" s="104"/>
      <c r="AS516" s="104"/>
      <c r="AT516" s="104"/>
      <c r="AU516" s="104"/>
      <c r="AV516" s="104"/>
      <c r="AW516" s="104"/>
      <c r="AX516" s="104"/>
      <c r="AY516" s="104"/>
      <c r="BH516" s="104"/>
      <c r="BJ516" s="104"/>
      <c r="BK516" s="104"/>
      <c r="BL516" s="104"/>
      <c r="BM516" s="104"/>
      <c r="BN516" s="104"/>
      <c r="BO516" s="104"/>
      <c r="BP516" s="104"/>
      <c r="BQ516" s="104"/>
      <c r="BR516" s="104"/>
      <c r="BS516" s="104"/>
      <c r="BT516" s="104"/>
      <c r="BV516" s="104"/>
      <c r="BW516" s="104"/>
      <c r="BX516" s="104"/>
      <c r="BY516" s="104"/>
      <c r="BZ516" s="104"/>
      <c r="CA516" s="104"/>
      <c r="CB516" s="104"/>
      <c r="CC516" s="104"/>
      <c r="CD516" s="104"/>
      <c r="CE516" s="104"/>
      <c r="CF516" s="104"/>
      <c r="CG516" s="104"/>
      <c r="CJ516" s="104"/>
      <c r="CL516" s="104"/>
      <c r="CM516" s="104"/>
      <c r="CN516" s="104"/>
      <c r="CO516" s="104"/>
      <c r="CP516" s="104"/>
      <c r="CQ516" s="104"/>
      <c r="CR516" s="104"/>
      <c r="CS516" s="104"/>
      <c r="CT516" s="104"/>
      <c r="CU516" s="104"/>
    </row>
    <row r="517" spans="1:99" ht="13" x14ac:dyDescent="0.3">
      <c r="A517" s="104"/>
      <c r="B517" s="104"/>
      <c r="C517" s="104"/>
      <c r="D517" s="104"/>
      <c r="E517" s="104"/>
      <c r="F517" s="104"/>
      <c r="G517" s="104"/>
      <c r="H517" s="104"/>
      <c r="I517" s="104"/>
      <c r="J517" s="104"/>
      <c r="K517" s="104"/>
      <c r="L517" s="104"/>
      <c r="M517" s="104"/>
      <c r="P517" s="104"/>
      <c r="Q517" s="104"/>
      <c r="U517" s="104"/>
      <c r="AQ517" s="104"/>
      <c r="AR517" s="104"/>
      <c r="AS517" s="104"/>
      <c r="AT517" s="104"/>
      <c r="AU517" s="104"/>
      <c r="AV517" s="104"/>
      <c r="AW517" s="104"/>
      <c r="AX517" s="104"/>
      <c r="AY517" s="104"/>
      <c r="BH517" s="104"/>
      <c r="BJ517" s="104"/>
      <c r="BK517" s="104"/>
      <c r="BL517" s="104"/>
      <c r="BM517" s="104"/>
      <c r="BN517" s="104"/>
      <c r="BO517" s="104"/>
      <c r="BP517" s="104"/>
      <c r="BQ517" s="104"/>
      <c r="BR517" s="104"/>
      <c r="BS517" s="104"/>
      <c r="BT517" s="104"/>
      <c r="BV517" s="104"/>
      <c r="BW517" s="104"/>
      <c r="BX517" s="104"/>
      <c r="BY517" s="104"/>
      <c r="BZ517" s="104"/>
      <c r="CA517" s="104"/>
      <c r="CB517" s="104"/>
      <c r="CC517" s="104"/>
      <c r="CD517" s="104"/>
      <c r="CE517" s="104"/>
      <c r="CF517" s="104"/>
      <c r="CG517" s="104"/>
      <c r="CJ517" s="104"/>
      <c r="CL517" s="104"/>
      <c r="CM517" s="104"/>
      <c r="CN517" s="104"/>
      <c r="CO517" s="104"/>
      <c r="CP517" s="104"/>
      <c r="CQ517" s="104"/>
      <c r="CR517" s="104"/>
      <c r="CS517" s="104"/>
      <c r="CT517" s="104"/>
      <c r="CU517" s="104"/>
    </row>
    <row r="518" spans="1:99" ht="13" x14ac:dyDescent="0.3">
      <c r="A518" s="104"/>
      <c r="B518" s="104"/>
      <c r="C518" s="104"/>
      <c r="D518" s="104"/>
      <c r="E518" s="104"/>
      <c r="F518" s="104"/>
      <c r="G518" s="104"/>
      <c r="H518" s="104"/>
      <c r="I518" s="104"/>
      <c r="J518" s="104"/>
      <c r="K518" s="104"/>
      <c r="L518" s="104"/>
      <c r="M518" s="104"/>
      <c r="P518" s="104"/>
      <c r="Q518" s="104"/>
      <c r="U518" s="104"/>
      <c r="AQ518" s="104"/>
      <c r="AR518" s="104"/>
      <c r="AS518" s="104"/>
      <c r="AT518" s="104"/>
      <c r="AU518" s="104"/>
      <c r="AV518" s="104"/>
      <c r="AW518" s="104"/>
      <c r="AX518" s="104"/>
      <c r="AY518" s="104"/>
      <c r="BH518" s="104"/>
      <c r="BJ518" s="104"/>
      <c r="BK518" s="104"/>
      <c r="BL518" s="104"/>
      <c r="BM518" s="104"/>
      <c r="BN518" s="104"/>
      <c r="BO518" s="104"/>
      <c r="BP518" s="104"/>
      <c r="BQ518" s="104"/>
      <c r="BR518" s="104"/>
      <c r="BS518" s="104"/>
      <c r="BT518" s="104"/>
      <c r="BV518" s="104"/>
      <c r="BW518" s="104"/>
      <c r="BX518" s="104"/>
      <c r="BY518" s="104"/>
      <c r="BZ518" s="104"/>
      <c r="CA518" s="104"/>
      <c r="CB518" s="104"/>
      <c r="CC518" s="104"/>
      <c r="CD518" s="104"/>
      <c r="CE518" s="104"/>
      <c r="CF518" s="104"/>
      <c r="CG518" s="104"/>
      <c r="CJ518" s="104"/>
      <c r="CL518" s="104"/>
      <c r="CM518" s="104"/>
      <c r="CN518" s="104"/>
      <c r="CO518" s="104"/>
      <c r="CP518" s="104"/>
      <c r="CQ518" s="104"/>
      <c r="CR518" s="104"/>
      <c r="CS518" s="104"/>
      <c r="CT518" s="104"/>
      <c r="CU518" s="104"/>
    </row>
    <row r="519" spans="1:99" ht="13" x14ac:dyDescent="0.3">
      <c r="A519" s="104"/>
      <c r="B519" s="104"/>
      <c r="C519" s="104"/>
      <c r="D519" s="104"/>
      <c r="E519" s="104"/>
      <c r="F519" s="104"/>
      <c r="G519" s="104"/>
      <c r="H519" s="104"/>
      <c r="I519" s="104"/>
      <c r="J519" s="104"/>
      <c r="K519" s="104"/>
      <c r="L519" s="104"/>
      <c r="M519" s="104"/>
      <c r="P519" s="104"/>
      <c r="Q519" s="104"/>
      <c r="U519" s="104"/>
      <c r="AQ519" s="104"/>
      <c r="AR519" s="104"/>
      <c r="AS519" s="104"/>
      <c r="AT519" s="104"/>
      <c r="AU519" s="104"/>
      <c r="AV519" s="104"/>
      <c r="AW519" s="104"/>
      <c r="AX519" s="104"/>
      <c r="AY519" s="104"/>
      <c r="BH519" s="104"/>
      <c r="BJ519" s="104"/>
      <c r="BK519" s="104"/>
      <c r="BL519" s="104"/>
      <c r="BM519" s="104"/>
      <c r="BN519" s="104"/>
      <c r="BO519" s="104"/>
      <c r="BP519" s="104"/>
      <c r="BQ519" s="104"/>
      <c r="BR519" s="104"/>
      <c r="BS519" s="104"/>
      <c r="BT519" s="104"/>
      <c r="BV519" s="104"/>
      <c r="BW519" s="104"/>
      <c r="BX519" s="104"/>
      <c r="BY519" s="104"/>
      <c r="BZ519" s="104"/>
      <c r="CA519" s="104"/>
      <c r="CB519" s="104"/>
      <c r="CC519" s="104"/>
      <c r="CD519" s="104"/>
      <c r="CE519" s="104"/>
      <c r="CF519" s="104"/>
      <c r="CG519" s="104"/>
      <c r="CJ519" s="104"/>
      <c r="CL519" s="104"/>
      <c r="CM519" s="104"/>
      <c r="CN519" s="104"/>
      <c r="CO519" s="104"/>
      <c r="CP519" s="104"/>
      <c r="CQ519" s="104"/>
      <c r="CR519" s="104"/>
      <c r="CS519" s="104"/>
      <c r="CT519" s="104"/>
      <c r="CU519" s="104"/>
    </row>
    <row r="520" spans="1:99" ht="13" x14ac:dyDescent="0.3">
      <c r="A520" s="104"/>
      <c r="B520" s="104"/>
      <c r="C520" s="104"/>
      <c r="D520" s="104"/>
      <c r="E520" s="104"/>
      <c r="F520" s="104"/>
      <c r="G520" s="104"/>
      <c r="H520" s="104"/>
      <c r="I520" s="104"/>
      <c r="J520" s="104"/>
      <c r="K520" s="104"/>
      <c r="L520" s="104"/>
      <c r="M520" s="104"/>
      <c r="P520" s="104"/>
      <c r="Q520" s="104"/>
      <c r="U520" s="104"/>
      <c r="AQ520" s="104"/>
      <c r="AR520" s="104"/>
      <c r="AS520" s="104"/>
      <c r="AT520" s="104"/>
      <c r="AU520" s="104"/>
      <c r="AV520" s="104"/>
      <c r="AW520" s="104"/>
      <c r="AX520" s="104"/>
      <c r="AY520" s="104"/>
      <c r="BH520" s="104"/>
      <c r="BJ520" s="104"/>
      <c r="BK520" s="104"/>
      <c r="BL520" s="104"/>
      <c r="BM520" s="104"/>
      <c r="BN520" s="104"/>
      <c r="BO520" s="104"/>
      <c r="BP520" s="104"/>
      <c r="BQ520" s="104"/>
      <c r="BR520" s="104"/>
      <c r="BS520" s="104"/>
      <c r="BT520" s="104"/>
      <c r="BV520" s="104"/>
      <c r="BW520" s="104"/>
      <c r="BX520" s="104"/>
      <c r="BY520" s="104"/>
      <c r="BZ520" s="104"/>
      <c r="CA520" s="104"/>
      <c r="CB520" s="104"/>
      <c r="CC520" s="104"/>
      <c r="CD520" s="104"/>
      <c r="CE520" s="104"/>
      <c r="CF520" s="104"/>
      <c r="CG520" s="104"/>
      <c r="CJ520" s="104"/>
      <c r="CL520" s="104"/>
      <c r="CM520" s="104"/>
      <c r="CN520" s="104"/>
      <c r="CO520" s="104"/>
      <c r="CP520" s="104"/>
      <c r="CQ520" s="104"/>
      <c r="CR520" s="104"/>
      <c r="CS520" s="104"/>
      <c r="CT520" s="104"/>
      <c r="CU520" s="104"/>
    </row>
    <row r="521" spans="1:99" ht="13" x14ac:dyDescent="0.3">
      <c r="A521" s="104"/>
      <c r="B521" s="104"/>
      <c r="C521" s="104"/>
      <c r="D521" s="104"/>
      <c r="E521" s="104"/>
      <c r="F521" s="104"/>
      <c r="G521" s="104"/>
      <c r="H521" s="104"/>
      <c r="I521" s="104"/>
      <c r="J521" s="104"/>
      <c r="K521" s="104"/>
      <c r="L521" s="104"/>
      <c r="M521" s="104"/>
      <c r="P521" s="104"/>
      <c r="Q521" s="104"/>
      <c r="U521" s="104"/>
      <c r="AQ521" s="104"/>
      <c r="AR521" s="104"/>
      <c r="AS521" s="104"/>
      <c r="AT521" s="104"/>
      <c r="AU521" s="104"/>
      <c r="AV521" s="104"/>
      <c r="AW521" s="104"/>
      <c r="AX521" s="104"/>
      <c r="AY521" s="104"/>
      <c r="BH521" s="104"/>
      <c r="BJ521" s="104"/>
      <c r="BK521" s="104"/>
      <c r="BL521" s="104"/>
      <c r="BM521" s="104"/>
      <c r="BN521" s="104"/>
      <c r="BO521" s="104"/>
      <c r="BP521" s="104"/>
      <c r="BQ521" s="104"/>
      <c r="BR521" s="104"/>
      <c r="BS521" s="104"/>
      <c r="BT521" s="104"/>
      <c r="BV521" s="104"/>
      <c r="BW521" s="104"/>
      <c r="BX521" s="104"/>
      <c r="BY521" s="104"/>
      <c r="BZ521" s="104"/>
      <c r="CA521" s="104"/>
      <c r="CB521" s="104"/>
      <c r="CC521" s="104"/>
      <c r="CD521" s="104"/>
      <c r="CE521" s="104"/>
      <c r="CF521" s="104"/>
      <c r="CG521" s="104"/>
      <c r="CJ521" s="104"/>
      <c r="CL521" s="104"/>
      <c r="CM521" s="104"/>
      <c r="CN521" s="104"/>
      <c r="CO521" s="104"/>
      <c r="CP521" s="104"/>
      <c r="CQ521" s="104"/>
      <c r="CR521" s="104"/>
      <c r="CS521" s="104"/>
      <c r="CT521" s="104"/>
      <c r="CU521" s="104"/>
    </row>
    <row r="522" spans="1:99" ht="13" x14ac:dyDescent="0.3">
      <c r="A522" s="104"/>
      <c r="B522" s="104"/>
      <c r="C522" s="104"/>
      <c r="D522" s="104"/>
      <c r="E522" s="104"/>
      <c r="F522" s="104"/>
      <c r="G522" s="104"/>
      <c r="H522" s="104"/>
      <c r="I522" s="104"/>
      <c r="J522" s="104"/>
      <c r="K522" s="104"/>
      <c r="L522" s="104"/>
      <c r="M522" s="104"/>
      <c r="P522" s="104"/>
      <c r="Q522" s="104"/>
      <c r="U522" s="104"/>
      <c r="AQ522" s="104"/>
      <c r="AR522" s="104"/>
      <c r="AS522" s="104"/>
      <c r="AT522" s="104"/>
      <c r="AU522" s="104"/>
      <c r="AV522" s="104"/>
      <c r="AW522" s="104"/>
      <c r="AX522" s="104"/>
      <c r="AY522" s="104"/>
      <c r="BH522" s="104"/>
      <c r="BJ522" s="104"/>
      <c r="BK522" s="104"/>
      <c r="BL522" s="104"/>
      <c r="BM522" s="104"/>
      <c r="BN522" s="104"/>
      <c r="BO522" s="104"/>
      <c r="BP522" s="104"/>
      <c r="BQ522" s="104"/>
      <c r="BR522" s="104"/>
      <c r="BS522" s="104"/>
      <c r="BT522" s="104"/>
      <c r="BV522" s="104"/>
      <c r="BW522" s="104"/>
      <c r="BX522" s="104"/>
      <c r="BY522" s="104"/>
      <c r="BZ522" s="104"/>
      <c r="CA522" s="104"/>
      <c r="CB522" s="104"/>
      <c r="CC522" s="104"/>
      <c r="CD522" s="104"/>
      <c r="CE522" s="104"/>
      <c r="CF522" s="104"/>
      <c r="CG522" s="104"/>
      <c r="CJ522" s="104"/>
      <c r="CL522" s="104"/>
      <c r="CM522" s="104"/>
      <c r="CN522" s="104"/>
      <c r="CO522" s="104"/>
      <c r="CP522" s="104"/>
      <c r="CQ522" s="104"/>
      <c r="CR522" s="104"/>
      <c r="CS522" s="104"/>
      <c r="CT522" s="104"/>
      <c r="CU522" s="104"/>
    </row>
    <row r="523" spans="1:99" ht="13" x14ac:dyDescent="0.3">
      <c r="A523" s="104"/>
      <c r="B523" s="104"/>
      <c r="C523" s="104"/>
      <c r="D523" s="104"/>
      <c r="E523" s="104"/>
      <c r="F523" s="104"/>
      <c r="G523" s="104"/>
      <c r="H523" s="104"/>
      <c r="I523" s="104"/>
      <c r="J523" s="104"/>
      <c r="K523" s="104"/>
      <c r="L523" s="104"/>
      <c r="M523" s="104"/>
      <c r="P523" s="104"/>
      <c r="Q523" s="104"/>
      <c r="U523" s="104"/>
      <c r="AQ523" s="104"/>
      <c r="AR523" s="104"/>
      <c r="AS523" s="104"/>
      <c r="AT523" s="104"/>
      <c r="AU523" s="104"/>
      <c r="AV523" s="104"/>
      <c r="AW523" s="104"/>
      <c r="AX523" s="104"/>
      <c r="AY523" s="104"/>
      <c r="BH523" s="104"/>
      <c r="BJ523" s="104"/>
      <c r="BK523" s="104"/>
      <c r="BL523" s="104"/>
      <c r="BM523" s="104"/>
      <c r="BN523" s="104"/>
      <c r="BO523" s="104"/>
      <c r="BP523" s="104"/>
      <c r="BQ523" s="104"/>
      <c r="BR523" s="104"/>
      <c r="BS523" s="104"/>
      <c r="BT523" s="104"/>
      <c r="BV523" s="104"/>
      <c r="BW523" s="104"/>
      <c r="BX523" s="104"/>
      <c r="BY523" s="104"/>
      <c r="BZ523" s="104"/>
      <c r="CA523" s="104"/>
      <c r="CB523" s="104"/>
      <c r="CC523" s="104"/>
      <c r="CD523" s="104"/>
      <c r="CE523" s="104"/>
      <c r="CF523" s="104"/>
      <c r="CG523" s="104"/>
      <c r="CJ523" s="104"/>
      <c r="CL523" s="104"/>
      <c r="CM523" s="104"/>
      <c r="CN523" s="104"/>
      <c r="CO523" s="104"/>
      <c r="CP523" s="104"/>
      <c r="CQ523" s="104"/>
      <c r="CR523" s="104"/>
      <c r="CS523" s="104"/>
      <c r="CT523" s="104"/>
      <c r="CU523" s="104"/>
    </row>
    <row r="524" spans="1:99" ht="13" x14ac:dyDescent="0.3">
      <c r="A524" s="104"/>
      <c r="B524" s="104"/>
      <c r="C524" s="104"/>
      <c r="D524" s="104"/>
      <c r="E524" s="104"/>
      <c r="F524" s="104"/>
      <c r="G524" s="104"/>
      <c r="H524" s="104"/>
      <c r="I524" s="104"/>
      <c r="J524" s="104"/>
      <c r="K524" s="104"/>
      <c r="L524" s="104"/>
      <c r="M524" s="104"/>
      <c r="P524" s="104"/>
      <c r="Q524" s="104"/>
      <c r="U524" s="104"/>
      <c r="AQ524" s="104"/>
      <c r="AR524" s="104"/>
      <c r="AS524" s="104"/>
      <c r="AT524" s="104"/>
      <c r="AU524" s="104"/>
      <c r="AV524" s="104"/>
      <c r="AW524" s="104"/>
      <c r="AX524" s="104"/>
      <c r="AY524" s="104"/>
      <c r="BH524" s="104"/>
      <c r="BJ524" s="104"/>
      <c r="BK524" s="104"/>
      <c r="BL524" s="104"/>
      <c r="BM524" s="104"/>
      <c r="BN524" s="104"/>
      <c r="BO524" s="104"/>
      <c r="BP524" s="104"/>
      <c r="BQ524" s="104"/>
      <c r="BR524" s="104"/>
      <c r="BS524" s="104"/>
      <c r="BT524" s="104"/>
      <c r="BV524" s="104"/>
      <c r="BW524" s="104"/>
      <c r="BX524" s="104"/>
      <c r="BY524" s="104"/>
      <c r="BZ524" s="104"/>
      <c r="CA524" s="104"/>
      <c r="CB524" s="104"/>
      <c r="CC524" s="104"/>
      <c r="CD524" s="104"/>
      <c r="CE524" s="104"/>
      <c r="CF524" s="104"/>
      <c r="CG524" s="104"/>
      <c r="CJ524" s="104"/>
      <c r="CL524" s="104"/>
      <c r="CM524" s="104"/>
      <c r="CN524" s="104"/>
      <c r="CO524" s="104"/>
      <c r="CP524" s="104"/>
      <c r="CQ524" s="104"/>
      <c r="CR524" s="104"/>
      <c r="CS524" s="104"/>
      <c r="CT524" s="104"/>
      <c r="CU524" s="104"/>
    </row>
    <row r="525" spans="1:99" ht="13" x14ac:dyDescent="0.3">
      <c r="A525" s="104"/>
      <c r="B525" s="104"/>
      <c r="C525" s="104"/>
      <c r="D525" s="104"/>
      <c r="E525" s="104"/>
      <c r="F525" s="104"/>
      <c r="G525" s="104"/>
      <c r="H525" s="104"/>
      <c r="I525" s="104"/>
      <c r="J525" s="104"/>
      <c r="K525" s="104"/>
      <c r="L525" s="104"/>
      <c r="M525" s="104"/>
      <c r="P525" s="104"/>
      <c r="Q525" s="104"/>
      <c r="U525" s="104"/>
      <c r="AQ525" s="104"/>
      <c r="AR525" s="104"/>
      <c r="AS525" s="104"/>
      <c r="AT525" s="104"/>
      <c r="AU525" s="104"/>
      <c r="AV525" s="104"/>
      <c r="AW525" s="104"/>
      <c r="AX525" s="104"/>
      <c r="AY525" s="104"/>
      <c r="BH525" s="104"/>
      <c r="BJ525" s="104"/>
      <c r="BK525" s="104"/>
      <c r="BL525" s="104"/>
      <c r="BM525" s="104"/>
      <c r="BN525" s="104"/>
      <c r="BO525" s="104"/>
      <c r="BP525" s="104"/>
      <c r="BQ525" s="104"/>
      <c r="BR525" s="104"/>
      <c r="BS525" s="104"/>
      <c r="BT525" s="104"/>
      <c r="BV525" s="104"/>
      <c r="BW525" s="104"/>
      <c r="BX525" s="104"/>
      <c r="BY525" s="104"/>
      <c r="BZ525" s="104"/>
      <c r="CA525" s="104"/>
      <c r="CB525" s="104"/>
      <c r="CC525" s="104"/>
      <c r="CD525" s="104"/>
      <c r="CE525" s="104"/>
      <c r="CF525" s="104"/>
      <c r="CG525" s="104"/>
      <c r="CJ525" s="104"/>
      <c r="CL525" s="104"/>
      <c r="CM525" s="104"/>
      <c r="CN525" s="104"/>
      <c r="CO525" s="104"/>
      <c r="CP525" s="104"/>
      <c r="CQ525" s="104"/>
      <c r="CR525" s="104"/>
      <c r="CS525" s="104"/>
      <c r="CT525" s="104"/>
      <c r="CU525" s="104"/>
    </row>
    <row r="526" spans="1:99" ht="13" x14ac:dyDescent="0.3">
      <c r="A526" s="104"/>
      <c r="B526" s="104"/>
      <c r="C526" s="104"/>
      <c r="D526" s="104"/>
      <c r="E526" s="104"/>
      <c r="F526" s="104"/>
      <c r="G526" s="104"/>
      <c r="H526" s="104"/>
      <c r="I526" s="104"/>
      <c r="J526" s="104"/>
      <c r="K526" s="104"/>
      <c r="L526" s="104"/>
      <c r="M526" s="104"/>
      <c r="P526" s="104"/>
      <c r="Q526" s="104"/>
      <c r="U526" s="104"/>
      <c r="AQ526" s="104"/>
      <c r="AR526" s="104"/>
      <c r="AS526" s="104"/>
      <c r="AT526" s="104"/>
      <c r="AU526" s="104"/>
      <c r="AV526" s="104"/>
      <c r="AW526" s="104"/>
      <c r="AX526" s="104"/>
      <c r="AY526" s="104"/>
      <c r="BH526" s="104"/>
      <c r="BJ526" s="104"/>
      <c r="BK526" s="104"/>
      <c r="BL526" s="104"/>
      <c r="BM526" s="104"/>
      <c r="BN526" s="104"/>
      <c r="BO526" s="104"/>
      <c r="BP526" s="104"/>
      <c r="BQ526" s="104"/>
      <c r="BR526" s="104"/>
      <c r="BS526" s="104"/>
      <c r="BT526" s="104"/>
      <c r="BV526" s="104"/>
      <c r="BW526" s="104"/>
      <c r="BX526" s="104"/>
      <c r="BY526" s="104"/>
      <c r="BZ526" s="104"/>
      <c r="CA526" s="104"/>
      <c r="CB526" s="104"/>
      <c r="CC526" s="104"/>
      <c r="CD526" s="104"/>
      <c r="CE526" s="104"/>
      <c r="CF526" s="104"/>
      <c r="CG526" s="104"/>
      <c r="CJ526" s="104"/>
      <c r="CL526" s="104"/>
      <c r="CM526" s="104"/>
      <c r="CN526" s="104"/>
      <c r="CO526" s="104"/>
      <c r="CP526" s="104"/>
      <c r="CQ526" s="104"/>
      <c r="CR526" s="104"/>
      <c r="CS526" s="104"/>
      <c r="CT526" s="104"/>
      <c r="CU526" s="104"/>
    </row>
    <row r="527" spans="1:99" ht="13" x14ac:dyDescent="0.3">
      <c r="A527" s="104"/>
      <c r="B527" s="104"/>
      <c r="C527" s="104"/>
      <c r="D527" s="104"/>
      <c r="E527" s="104"/>
      <c r="F527" s="104"/>
      <c r="G527" s="104"/>
      <c r="H527" s="104"/>
      <c r="I527" s="104"/>
      <c r="J527" s="104"/>
      <c r="K527" s="104"/>
      <c r="L527" s="104"/>
      <c r="M527" s="104"/>
      <c r="P527" s="104"/>
      <c r="Q527" s="104"/>
      <c r="U527" s="104"/>
      <c r="AQ527" s="104"/>
      <c r="AR527" s="104"/>
      <c r="AS527" s="104"/>
      <c r="AT527" s="104"/>
      <c r="AU527" s="104"/>
      <c r="AV527" s="104"/>
      <c r="AW527" s="104"/>
      <c r="AX527" s="104"/>
      <c r="AY527" s="104"/>
      <c r="BH527" s="104"/>
      <c r="BJ527" s="104"/>
      <c r="BK527" s="104"/>
      <c r="BL527" s="104"/>
      <c r="BM527" s="104"/>
      <c r="BN527" s="104"/>
      <c r="BO527" s="104"/>
      <c r="BP527" s="104"/>
      <c r="BQ527" s="104"/>
      <c r="BR527" s="104"/>
      <c r="BS527" s="104"/>
      <c r="BT527" s="104"/>
      <c r="BV527" s="104"/>
      <c r="BW527" s="104"/>
      <c r="BX527" s="104"/>
      <c r="BY527" s="104"/>
      <c r="BZ527" s="104"/>
      <c r="CA527" s="104"/>
      <c r="CB527" s="104"/>
      <c r="CC527" s="104"/>
      <c r="CD527" s="104"/>
      <c r="CE527" s="104"/>
      <c r="CF527" s="104"/>
      <c r="CG527" s="104"/>
      <c r="CJ527" s="104"/>
      <c r="CL527" s="104"/>
      <c r="CM527" s="104"/>
      <c r="CN527" s="104"/>
      <c r="CO527" s="104"/>
      <c r="CP527" s="104"/>
      <c r="CQ527" s="104"/>
      <c r="CR527" s="104"/>
      <c r="CS527" s="104"/>
      <c r="CT527" s="104"/>
      <c r="CU527" s="104"/>
    </row>
    <row r="528" spans="1:99" ht="13" x14ac:dyDescent="0.3">
      <c r="A528" s="104"/>
      <c r="B528" s="104"/>
      <c r="C528" s="104"/>
      <c r="D528" s="104"/>
      <c r="E528" s="104"/>
      <c r="F528" s="104"/>
      <c r="G528" s="104"/>
      <c r="H528" s="104"/>
      <c r="I528" s="104"/>
      <c r="J528" s="104"/>
      <c r="K528" s="104"/>
      <c r="L528" s="104"/>
      <c r="M528" s="104"/>
      <c r="P528" s="104"/>
      <c r="Q528" s="104"/>
      <c r="U528" s="104"/>
      <c r="AQ528" s="104"/>
      <c r="AR528" s="104"/>
      <c r="AS528" s="104"/>
      <c r="AT528" s="104"/>
      <c r="AU528" s="104"/>
      <c r="AV528" s="104"/>
      <c r="AW528" s="104"/>
      <c r="AX528" s="104"/>
      <c r="AY528" s="104"/>
      <c r="BH528" s="104"/>
      <c r="BJ528" s="104"/>
      <c r="BK528" s="104"/>
      <c r="BL528" s="104"/>
      <c r="BM528" s="104"/>
      <c r="BN528" s="104"/>
      <c r="BO528" s="104"/>
      <c r="BP528" s="104"/>
      <c r="BQ528" s="104"/>
      <c r="BR528" s="104"/>
      <c r="BS528" s="104"/>
      <c r="BT528" s="104"/>
      <c r="BV528" s="104"/>
      <c r="BW528" s="104"/>
      <c r="BX528" s="104"/>
      <c r="BY528" s="104"/>
      <c r="BZ528" s="104"/>
      <c r="CA528" s="104"/>
      <c r="CB528" s="104"/>
      <c r="CC528" s="104"/>
      <c r="CD528" s="104"/>
      <c r="CE528" s="104"/>
      <c r="CF528" s="104"/>
      <c r="CG528" s="104"/>
      <c r="CJ528" s="104"/>
      <c r="CL528" s="104"/>
      <c r="CM528" s="104"/>
      <c r="CN528" s="104"/>
      <c r="CO528" s="104"/>
      <c r="CP528" s="104"/>
      <c r="CQ528" s="104"/>
      <c r="CR528" s="104"/>
      <c r="CS528" s="104"/>
      <c r="CT528" s="104"/>
      <c r="CU528" s="104"/>
    </row>
    <row r="529" spans="1:99" ht="13" x14ac:dyDescent="0.3">
      <c r="A529" s="104"/>
      <c r="B529" s="104"/>
      <c r="C529" s="104"/>
      <c r="D529" s="104"/>
      <c r="E529" s="104"/>
      <c r="F529" s="104"/>
      <c r="G529" s="104"/>
      <c r="H529" s="104"/>
      <c r="I529" s="104"/>
      <c r="J529" s="104"/>
      <c r="K529" s="104"/>
      <c r="L529" s="104"/>
      <c r="M529" s="104"/>
      <c r="P529" s="104"/>
      <c r="Q529" s="104"/>
      <c r="U529" s="104"/>
      <c r="AQ529" s="104"/>
      <c r="AR529" s="104"/>
      <c r="AS529" s="104"/>
      <c r="AT529" s="104"/>
      <c r="AU529" s="104"/>
      <c r="AV529" s="104"/>
      <c r="AW529" s="104"/>
      <c r="AX529" s="104"/>
      <c r="AY529" s="104"/>
      <c r="BH529" s="104"/>
      <c r="BJ529" s="104"/>
      <c r="BK529" s="104"/>
      <c r="BL529" s="104"/>
      <c r="BM529" s="104"/>
      <c r="BN529" s="104"/>
      <c r="BO529" s="104"/>
      <c r="BP529" s="104"/>
      <c r="BQ529" s="104"/>
      <c r="BR529" s="104"/>
      <c r="BS529" s="104"/>
      <c r="BT529" s="104"/>
      <c r="BV529" s="104"/>
      <c r="BW529" s="104"/>
      <c r="BX529" s="104"/>
      <c r="BY529" s="104"/>
      <c r="BZ529" s="104"/>
      <c r="CA529" s="104"/>
      <c r="CB529" s="104"/>
      <c r="CC529" s="104"/>
      <c r="CD529" s="104"/>
      <c r="CE529" s="104"/>
      <c r="CF529" s="104"/>
      <c r="CG529" s="104"/>
      <c r="CJ529" s="104"/>
      <c r="CL529" s="104"/>
      <c r="CM529" s="104"/>
      <c r="CN529" s="104"/>
      <c r="CO529" s="104"/>
      <c r="CP529" s="104"/>
      <c r="CQ529" s="104"/>
      <c r="CR529" s="104"/>
      <c r="CS529" s="104"/>
      <c r="CT529" s="104"/>
      <c r="CU529" s="104"/>
    </row>
    <row r="530" spans="1:99" ht="13" x14ac:dyDescent="0.3">
      <c r="A530" s="104"/>
      <c r="B530" s="104"/>
      <c r="C530" s="104"/>
      <c r="D530" s="104"/>
      <c r="E530" s="104"/>
      <c r="F530" s="104"/>
      <c r="G530" s="104"/>
      <c r="H530" s="104"/>
      <c r="I530" s="104"/>
      <c r="J530" s="104"/>
      <c r="K530" s="104"/>
      <c r="L530" s="104"/>
      <c r="M530" s="104"/>
      <c r="P530" s="104"/>
      <c r="Q530" s="104"/>
      <c r="U530" s="104"/>
      <c r="AQ530" s="104"/>
      <c r="AR530" s="104"/>
      <c r="AS530" s="104"/>
      <c r="AT530" s="104"/>
      <c r="AU530" s="104"/>
      <c r="AV530" s="104"/>
      <c r="AW530" s="104"/>
      <c r="AX530" s="104"/>
      <c r="AY530" s="104"/>
      <c r="BH530" s="104"/>
      <c r="BJ530" s="104"/>
      <c r="BK530" s="104"/>
      <c r="BL530" s="104"/>
      <c r="BM530" s="104"/>
      <c r="BN530" s="104"/>
      <c r="BO530" s="104"/>
      <c r="BP530" s="104"/>
      <c r="BQ530" s="104"/>
      <c r="BR530" s="104"/>
      <c r="BS530" s="104"/>
      <c r="BT530" s="104"/>
      <c r="BV530" s="104"/>
      <c r="BW530" s="104"/>
      <c r="BX530" s="104"/>
      <c r="BY530" s="104"/>
      <c r="BZ530" s="104"/>
      <c r="CA530" s="104"/>
      <c r="CB530" s="104"/>
      <c r="CC530" s="104"/>
      <c r="CD530" s="104"/>
      <c r="CE530" s="104"/>
      <c r="CF530" s="104"/>
      <c r="CG530" s="104"/>
      <c r="CJ530" s="104"/>
      <c r="CL530" s="104"/>
      <c r="CM530" s="104"/>
      <c r="CN530" s="104"/>
      <c r="CO530" s="104"/>
      <c r="CP530" s="104"/>
      <c r="CQ530" s="104"/>
      <c r="CR530" s="104"/>
      <c r="CS530" s="104"/>
      <c r="CT530" s="104"/>
      <c r="CU530" s="104"/>
    </row>
    <row r="531" spans="1:99" ht="13" x14ac:dyDescent="0.3">
      <c r="A531" s="104"/>
      <c r="B531" s="104"/>
      <c r="C531" s="104"/>
      <c r="D531" s="104"/>
      <c r="E531" s="104"/>
      <c r="F531" s="104"/>
      <c r="G531" s="104"/>
      <c r="H531" s="104"/>
      <c r="I531" s="104"/>
      <c r="J531" s="104"/>
      <c r="K531" s="104"/>
      <c r="L531" s="104"/>
      <c r="M531" s="104"/>
      <c r="P531" s="104"/>
      <c r="Q531" s="104"/>
      <c r="U531" s="104"/>
      <c r="AQ531" s="104"/>
      <c r="AR531" s="104"/>
      <c r="AS531" s="104"/>
      <c r="AT531" s="104"/>
      <c r="AU531" s="104"/>
      <c r="AV531" s="104"/>
      <c r="AW531" s="104"/>
      <c r="AX531" s="104"/>
      <c r="AY531" s="104"/>
      <c r="BH531" s="104"/>
      <c r="BJ531" s="104"/>
      <c r="BK531" s="104"/>
      <c r="BL531" s="104"/>
      <c r="BM531" s="104"/>
      <c r="BN531" s="104"/>
      <c r="BO531" s="104"/>
      <c r="BP531" s="104"/>
      <c r="BQ531" s="104"/>
      <c r="BR531" s="104"/>
      <c r="BS531" s="104"/>
      <c r="BT531" s="104"/>
      <c r="BV531" s="104"/>
      <c r="BW531" s="104"/>
      <c r="BX531" s="104"/>
      <c r="BY531" s="104"/>
      <c r="BZ531" s="104"/>
      <c r="CA531" s="104"/>
      <c r="CB531" s="104"/>
      <c r="CC531" s="104"/>
      <c r="CD531" s="104"/>
      <c r="CE531" s="104"/>
      <c r="CF531" s="104"/>
      <c r="CG531" s="104"/>
      <c r="CJ531" s="104"/>
      <c r="CL531" s="104"/>
      <c r="CM531" s="104"/>
      <c r="CN531" s="104"/>
      <c r="CO531" s="104"/>
      <c r="CP531" s="104"/>
      <c r="CQ531" s="104"/>
      <c r="CR531" s="104"/>
      <c r="CS531" s="104"/>
      <c r="CT531" s="104"/>
      <c r="CU531" s="104"/>
    </row>
    <row r="532" spans="1:99" ht="13" x14ac:dyDescent="0.3">
      <c r="A532" s="104"/>
      <c r="B532" s="104"/>
      <c r="C532" s="104"/>
      <c r="D532" s="104"/>
      <c r="E532" s="104"/>
      <c r="F532" s="104"/>
      <c r="G532" s="104"/>
      <c r="H532" s="104"/>
      <c r="I532" s="104"/>
      <c r="J532" s="104"/>
      <c r="K532" s="104"/>
      <c r="L532" s="104"/>
      <c r="M532" s="104"/>
      <c r="P532" s="104"/>
      <c r="Q532" s="104"/>
      <c r="U532" s="104"/>
      <c r="AQ532" s="104"/>
      <c r="AR532" s="104"/>
      <c r="AS532" s="104"/>
      <c r="AT532" s="104"/>
      <c r="AU532" s="104"/>
      <c r="AV532" s="104"/>
      <c r="AW532" s="104"/>
      <c r="AX532" s="104"/>
      <c r="AY532" s="104"/>
      <c r="BH532" s="104"/>
      <c r="BJ532" s="104"/>
      <c r="BK532" s="104"/>
      <c r="BL532" s="104"/>
      <c r="BM532" s="104"/>
      <c r="BN532" s="104"/>
      <c r="BO532" s="104"/>
      <c r="BP532" s="104"/>
      <c r="BQ532" s="104"/>
      <c r="BR532" s="104"/>
      <c r="BS532" s="104"/>
      <c r="BT532" s="104"/>
      <c r="BV532" s="104"/>
      <c r="BW532" s="104"/>
      <c r="BX532" s="104"/>
      <c r="BY532" s="104"/>
      <c r="BZ532" s="104"/>
      <c r="CA532" s="104"/>
      <c r="CB532" s="104"/>
      <c r="CC532" s="104"/>
      <c r="CD532" s="104"/>
      <c r="CE532" s="104"/>
      <c r="CF532" s="104"/>
      <c r="CG532" s="104"/>
      <c r="CJ532" s="104"/>
      <c r="CL532" s="104"/>
      <c r="CM532" s="104"/>
      <c r="CN532" s="104"/>
      <c r="CO532" s="104"/>
      <c r="CP532" s="104"/>
      <c r="CQ532" s="104"/>
      <c r="CR532" s="104"/>
      <c r="CS532" s="104"/>
      <c r="CT532" s="104"/>
      <c r="CU532" s="104"/>
    </row>
    <row r="533" spans="1:99" ht="13" x14ac:dyDescent="0.3">
      <c r="A533" s="104"/>
      <c r="B533" s="104"/>
      <c r="C533" s="104"/>
      <c r="D533" s="104"/>
      <c r="E533" s="104"/>
      <c r="F533" s="104"/>
      <c r="G533" s="104"/>
      <c r="H533" s="104"/>
      <c r="I533" s="104"/>
      <c r="J533" s="104"/>
      <c r="K533" s="104"/>
      <c r="L533" s="104"/>
      <c r="M533" s="104"/>
      <c r="P533" s="104"/>
      <c r="Q533" s="104"/>
      <c r="U533" s="104"/>
      <c r="AQ533" s="104"/>
      <c r="AR533" s="104"/>
      <c r="AS533" s="104"/>
      <c r="AT533" s="104"/>
      <c r="AU533" s="104"/>
      <c r="AV533" s="104"/>
      <c r="AW533" s="104"/>
      <c r="AX533" s="104"/>
      <c r="AY533" s="104"/>
      <c r="BH533" s="104"/>
      <c r="BJ533" s="104"/>
      <c r="BK533" s="104"/>
      <c r="BL533" s="104"/>
      <c r="BM533" s="104"/>
      <c r="BN533" s="104"/>
      <c r="BO533" s="104"/>
      <c r="BP533" s="104"/>
      <c r="BQ533" s="104"/>
      <c r="BR533" s="104"/>
      <c r="BS533" s="104"/>
      <c r="BT533" s="104"/>
      <c r="BV533" s="104"/>
      <c r="BW533" s="104"/>
      <c r="BX533" s="104"/>
      <c r="BY533" s="104"/>
      <c r="BZ533" s="104"/>
      <c r="CA533" s="104"/>
      <c r="CB533" s="104"/>
      <c r="CC533" s="104"/>
      <c r="CD533" s="104"/>
      <c r="CE533" s="104"/>
      <c r="CF533" s="104"/>
      <c r="CG533" s="104"/>
      <c r="CJ533" s="104"/>
      <c r="CL533" s="104"/>
      <c r="CM533" s="104"/>
      <c r="CN533" s="104"/>
      <c r="CO533" s="104"/>
      <c r="CP533" s="104"/>
      <c r="CQ533" s="104"/>
      <c r="CR533" s="104"/>
      <c r="CS533" s="104"/>
      <c r="CT533" s="104"/>
      <c r="CU533" s="104"/>
    </row>
    <row r="534" spans="1:99" ht="13" x14ac:dyDescent="0.3">
      <c r="A534" s="104"/>
      <c r="B534" s="104"/>
      <c r="C534" s="104"/>
      <c r="D534" s="104"/>
      <c r="E534" s="104"/>
      <c r="F534" s="104"/>
      <c r="G534" s="104"/>
      <c r="H534" s="104"/>
      <c r="I534" s="104"/>
      <c r="J534" s="104"/>
      <c r="K534" s="104"/>
      <c r="L534" s="104"/>
      <c r="M534" s="104"/>
      <c r="P534" s="104"/>
      <c r="Q534" s="104"/>
      <c r="U534" s="104"/>
      <c r="AQ534" s="104"/>
      <c r="AR534" s="104"/>
      <c r="AS534" s="104"/>
      <c r="AT534" s="104"/>
      <c r="AU534" s="104"/>
      <c r="AV534" s="104"/>
      <c r="AW534" s="104"/>
      <c r="AX534" s="104"/>
      <c r="AY534" s="104"/>
      <c r="BH534" s="104"/>
      <c r="BJ534" s="104"/>
      <c r="BK534" s="104"/>
      <c r="BL534" s="104"/>
      <c r="BM534" s="104"/>
      <c r="BN534" s="104"/>
      <c r="BO534" s="104"/>
      <c r="BP534" s="104"/>
      <c r="BQ534" s="104"/>
      <c r="BR534" s="104"/>
      <c r="BS534" s="104"/>
      <c r="BT534" s="104"/>
      <c r="BV534" s="104"/>
      <c r="BW534" s="104"/>
      <c r="BX534" s="104"/>
      <c r="BY534" s="104"/>
      <c r="BZ534" s="104"/>
      <c r="CA534" s="104"/>
      <c r="CB534" s="104"/>
      <c r="CC534" s="104"/>
      <c r="CD534" s="104"/>
      <c r="CE534" s="104"/>
      <c r="CF534" s="104"/>
      <c r="CG534" s="104"/>
      <c r="CJ534" s="104"/>
      <c r="CL534" s="104"/>
      <c r="CM534" s="104"/>
      <c r="CN534" s="104"/>
      <c r="CO534" s="104"/>
      <c r="CP534" s="104"/>
      <c r="CQ534" s="104"/>
      <c r="CR534" s="104"/>
      <c r="CS534" s="104"/>
      <c r="CT534" s="104"/>
      <c r="CU534" s="104"/>
    </row>
    <row r="535" spans="1:99" ht="13" x14ac:dyDescent="0.3">
      <c r="A535" s="104"/>
      <c r="B535" s="104"/>
      <c r="C535" s="104"/>
      <c r="D535" s="104"/>
      <c r="E535" s="104"/>
      <c r="F535" s="104"/>
      <c r="G535" s="104"/>
      <c r="H535" s="104"/>
      <c r="I535" s="104"/>
      <c r="J535" s="104"/>
      <c r="K535" s="104"/>
      <c r="L535" s="104"/>
      <c r="M535" s="104"/>
      <c r="P535" s="104"/>
      <c r="Q535" s="104"/>
      <c r="U535" s="104"/>
      <c r="AQ535" s="104"/>
      <c r="AR535" s="104"/>
      <c r="AS535" s="104"/>
      <c r="AT535" s="104"/>
      <c r="AU535" s="104"/>
      <c r="AV535" s="104"/>
      <c r="AW535" s="104"/>
      <c r="AX535" s="104"/>
      <c r="AY535" s="104"/>
      <c r="BH535" s="104"/>
      <c r="BJ535" s="104"/>
      <c r="BK535" s="104"/>
      <c r="BL535" s="104"/>
      <c r="BM535" s="104"/>
      <c r="BN535" s="104"/>
      <c r="BO535" s="104"/>
      <c r="BP535" s="104"/>
      <c r="BQ535" s="104"/>
      <c r="BR535" s="104"/>
      <c r="BS535" s="104"/>
      <c r="BT535" s="104"/>
      <c r="BV535" s="104"/>
      <c r="BW535" s="104"/>
      <c r="BX535" s="104"/>
      <c r="BY535" s="104"/>
      <c r="BZ535" s="104"/>
      <c r="CA535" s="104"/>
      <c r="CB535" s="104"/>
      <c r="CC535" s="104"/>
      <c r="CD535" s="104"/>
      <c r="CE535" s="104"/>
      <c r="CF535" s="104"/>
      <c r="CG535" s="104"/>
      <c r="CJ535" s="104"/>
      <c r="CL535" s="104"/>
      <c r="CM535" s="104"/>
      <c r="CN535" s="104"/>
      <c r="CO535" s="104"/>
      <c r="CP535" s="104"/>
      <c r="CQ535" s="104"/>
      <c r="CR535" s="104"/>
      <c r="CS535" s="104"/>
      <c r="CT535" s="104"/>
      <c r="CU535" s="104"/>
    </row>
    <row r="536" spans="1:99" ht="13" x14ac:dyDescent="0.3">
      <c r="A536" s="104"/>
      <c r="B536" s="104"/>
      <c r="C536" s="104"/>
      <c r="D536" s="104"/>
      <c r="E536" s="104"/>
      <c r="F536" s="104"/>
      <c r="G536" s="104"/>
      <c r="H536" s="104"/>
      <c r="I536" s="104"/>
      <c r="J536" s="104"/>
      <c r="K536" s="104"/>
      <c r="L536" s="104"/>
      <c r="M536" s="104"/>
      <c r="P536" s="104"/>
      <c r="Q536" s="104"/>
      <c r="U536" s="104"/>
      <c r="AQ536" s="104"/>
      <c r="AR536" s="104"/>
      <c r="AS536" s="104"/>
      <c r="AT536" s="104"/>
      <c r="AU536" s="104"/>
      <c r="AV536" s="104"/>
      <c r="AW536" s="104"/>
      <c r="AX536" s="104"/>
      <c r="AY536" s="104"/>
      <c r="BH536" s="104"/>
      <c r="BJ536" s="104"/>
      <c r="BK536" s="104"/>
      <c r="BL536" s="104"/>
      <c r="BM536" s="104"/>
      <c r="BN536" s="104"/>
      <c r="BO536" s="104"/>
      <c r="BP536" s="104"/>
      <c r="BQ536" s="104"/>
      <c r="BR536" s="104"/>
      <c r="BS536" s="104"/>
      <c r="BT536" s="104"/>
      <c r="BV536" s="104"/>
      <c r="BW536" s="104"/>
      <c r="BX536" s="104"/>
      <c r="BY536" s="104"/>
      <c r="BZ536" s="104"/>
      <c r="CA536" s="104"/>
      <c r="CB536" s="104"/>
      <c r="CC536" s="104"/>
      <c r="CD536" s="104"/>
      <c r="CE536" s="104"/>
      <c r="CF536" s="104"/>
      <c r="CG536" s="104"/>
      <c r="CJ536" s="104"/>
      <c r="CL536" s="104"/>
      <c r="CM536" s="104"/>
      <c r="CN536" s="104"/>
      <c r="CO536" s="104"/>
      <c r="CP536" s="104"/>
      <c r="CQ536" s="104"/>
      <c r="CR536" s="104"/>
      <c r="CS536" s="104"/>
      <c r="CT536" s="104"/>
      <c r="CU536" s="104"/>
    </row>
    <row r="537" spans="1:99" ht="13" x14ac:dyDescent="0.3">
      <c r="A537" s="104"/>
      <c r="B537" s="104"/>
      <c r="C537" s="104"/>
      <c r="D537" s="104"/>
      <c r="E537" s="104"/>
      <c r="F537" s="104"/>
      <c r="G537" s="104"/>
      <c r="H537" s="104"/>
      <c r="I537" s="104"/>
      <c r="J537" s="104"/>
      <c r="K537" s="104"/>
      <c r="L537" s="104"/>
      <c r="M537" s="104"/>
      <c r="P537" s="104"/>
      <c r="Q537" s="104"/>
      <c r="U537" s="104"/>
      <c r="AQ537" s="104"/>
      <c r="AR537" s="104"/>
      <c r="AS537" s="104"/>
      <c r="AT537" s="104"/>
      <c r="AU537" s="104"/>
      <c r="AV537" s="104"/>
      <c r="AW537" s="104"/>
      <c r="AX537" s="104"/>
      <c r="AY537" s="104"/>
      <c r="BH537" s="104"/>
      <c r="BJ537" s="104"/>
      <c r="BK537" s="104"/>
      <c r="BL537" s="104"/>
      <c r="BM537" s="104"/>
      <c r="BN537" s="104"/>
      <c r="BO537" s="104"/>
      <c r="BP537" s="104"/>
      <c r="BQ537" s="104"/>
      <c r="BR537" s="104"/>
      <c r="BS537" s="104"/>
      <c r="BT537" s="104"/>
      <c r="BV537" s="104"/>
      <c r="BW537" s="104"/>
      <c r="BX537" s="104"/>
      <c r="BY537" s="104"/>
      <c r="BZ537" s="104"/>
      <c r="CA537" s="104"/>
      <c r="CB537" s="104"/>
      <c r="CC537" s="104"/>
      <c r="CD537" s="104"/>
      <c r="CE537" s="104"/>
      <c r="CF537" s="104"/>
      <c r="CG537" s="104"/>
      <c r="CJ537" s="104"/>
      <c r="CL537" s="104"/>
      <c r="CM537" s="104"/>
      <c r="CN537" s="104"/>
      <c r="CO537" s="104"/>
      <c r="CP537" s="104"/>
      <c r="CQ537" s="104"/>
      <c r="CR537" s="104"/>
      <c r="CS537" s="104"/>
      <c r="CT537" s="104"/>
      <c r="CU537" s="104"/>
    </row>
    <row r="538" spans="1:99" ht="13" x14ac:dyDescent="0.3">
      <c r="A538" s="104"/>
      <c r="B538" s="104"/>
      <c r="C538" s="104"/>
      <c r="D538" s="104"/>
      <c r="E538" s="104"/>
      <c r="F538" s="104"/>
      <c r="G538" s="104"/>
      <c r="H538" s="104"/>
      <c r="I538" s="104"/>
      <c r="J538" s="104"/>
      <c r="K538" s="104"/>
      <c r="L538" s="104"/>
      <c r="M538" s="104"/>
      <c r="P538" s="104"/>
      <c r="Q538" s="104"/>
      <c r="U538" s="104"/>
      <c r="AQ538" s="104"/>
      <c r="AR538" s="104"/>
      <c r="AS538" s="104"/>
      <c r="AT538" s="104"/>
      <c r="AU538" s="104"/>
      <c r="AV538" s="104"/>
      <c r="AW538" s="104"/>
      <c r="AX538" s="104"/>
      <c r="AY538" s="104"/>
      <c r="BH538" s="104"/>
      <c r="BJ538" s="104"/>
      <c r="BK538" s="104"/>
      <c r="BL538" s="104"/>
      <c r="BM538" s="104"/>
      <c r="BN538" s="104"/>
      <c r="BO538" s="104"/>
      <c r="BP538" s="104"/>
      <c r="BQ538" s="104"/>
      <c r="BR538" s="104"/>
      <c r="BS538" s="104"/>
      <c r="BT538" s="104"/>
      <c r="BV538" s="104"/>
      <c r="BW538" s="104"/>
      <c r="BX538" s="104"/>
      <c r="BY538" s="104"/>
      <c r="BZ538" s="104"/>
      <c r="CA538" s="104"/>
      <c r="CB538" s="104"/>
      <c r="CC538" s="104"/>
      <c r="CD538" s="104"/>
      <c r="CE538" s="104"/>
      <c r="CF538" s="104"/>
      <c r="CG538" s="104"/>
      <c r="CJ538" s="104"/>
      <c r="CL538" s="104"/>
      <c r="CM538" s="104"/>
      <c r="CN538" s="104"/>
      <c r="CO538" s="104"/>
      <c r="CP538" s="104"/>
      <c r="CQ538" s="104"/>
      <c r="CR538" s="104"/>
      <c r="CS538" s="104"/>
      <c r="CT538" s="104"/>
      <c r="CU538" s="104"/>
    </row>
    <row r="539" spans="1:99" ht="13" x14ac:dyDescent="0.3">
      <c r="A539" s="104"/>
      <c r="B539" s="104"/>
      <c r="C539" s="104"/>
      <c r="D539" s="104"/>
      <c r="E539" s="104"/>
      <c r="F539" s="104"/>
      <c r="G539" s="104"/>
      <c r="H539" s="104"/>
      <c r="I539" s="104"/>
      <c r="J539" s="104"/>
      <c r="K539" s="104"/>
      <c r="L539" s="104"/>
      <c r="M539" s="104"/>
      <c r="P539" s="104"/>
      <c r="Q539" s="104"/>
      <c r="U539" s="104"/>
      <c r="AQ539" s="104"/>
      <c r="AR539" s="104"/>
      <c r="AS539" s="104"/>
      <c r="AT539" s="104"/>
      <c r="AU539" s="104"/>
      <c r="AV539" s="104"/>
      <c r="AW539" s="104"/>
      <c r="AX539" s="104"/>
      <c r="AY539" s="104"/>
      <c r="BH539" s="104"/>
      <c r="BJ539" s="104"/>
      <c r="BK539" s="104"/>
      <c r="BL539" s="104"/>
      <c r="BM539" s="104"/>
      <c r="BN539" s="104"/>
      <c r="BO539" s="104"/>
      <c r="BP539" s="104"/>
      <c r="BQ539" s="104"/>
      <c r="BR539" s="104"/>
      <c r="BS539" s="104"/>
      <c r="BT539" s="104"/>
      <c r="BV539" s="104"/>
      <c r="BW539" s="104"/>
      <c r="BX539" s="104"/>
      <c r="BY539" s="104"/>
      <c r="BZ539" s="104"/>
      <c r="CA539" s="104"/>
      <c r="CB539" s="104"/>
      <c r="CC539" s="104"/>
      <c r="CD539" s="104"/>
      <c r="CE539" s="104"/>
      <c r="CF539" s="104"/>
      <c r="CG539" s="104"/>
      <c r="CJ539" s="104"/>
      <c r="CL539" s="104"/>
      <c r="CM539" s="104"/>
      <c r="CN539" s="104"/>
      <c r="CO539" s="104"/>
      <c r="CP539" s="104"/>
      <c r="CQ539" s="104"/>
      <c r="CR539" s="104"/>
      <c r="CS539" s="104"/>
      <c r="CT539" s="104"/>
      <c r="CU539" s="104"/>
    </row>
    <row r="540" spans="1:99" ht="13" x14ac:dyDescent="0.3">
      <c r="A540" s="104"/>
      <c r="B540" s="104"/>
      <c r="C540" s="104"/>
      <c r="D540" s="104"/>
      <c r="E540" s="104"/>
      <c r="F540" s="104"/>
      <c r="G540" s="104"/>
      <c r="H540" s="104"/>
      <c r="I540" s="104"/>
      <c r="J540" s="104"/>
      <c r="K540" s="104"/>
      <c r="L540" s="104"/>
      <c r="M540" s="104"/>
      <c r="P540" s="104"/>
      <c r="Q540" s="104"/>
      <c r="U540" s="104"/>
      <c r="AQ540" s="104"/>
      <c r="AR540" s="104"/>
      <c r="AS540" s="104"/>
      <c r="AT540" s="104"/>
      <c r="AU540" s="104"/>
      <c r="AV540" s="104"/>
      <c r="AW540" s="104"/>
      <c r="AX540" s="104"/>
      <c r="AY540" s="104"/>
      <c r="BH540" s="104"/>
      <c r="BJ540" s="104"/>
      <c r="BK540" s="104"/>
      <c r="BL540" s="104"/>
      <c r="BM540" s="104"/>
      <c r="BN540" s="104"/>
      <c r="BO540" s="104"/>
      <c r="BP540" s="104"/>
      <c r="BQ540" s="104"/>
      <c r="BR540" s="104"/>
      <c r="BS540" s="104"/>
      <c r="BT540" s="104"/>
      <c r="BV540" s="104"/>
      <c r="BW540" s="104"/>
      <c r="BX540" s="104"/>
      <c r="BY540" s="104"/>
      <c r="BZ540" s="104"/>
      <c r="CA540" s="104"/>
      <c r="CB540" s="104"/>
      <c r="CC540" s="104"/>
      <c r="CD540" s="104"/>
      <c r="CE540" s="104"/>
      <c r="CF540" s="104"/>
      <c r="CG540" s="104"/>
      <c r="CJ540" s="104"/>
      <c r="CL540" s="104"/>
      <c r="CM540" s="104"/>
      <c r="CN540" s="104"/>
      <c r="CO540" s="104"/>
      <c r="CP540" s="104"/>
      <c r="CQ540" s="104"/>
      <c r="CR540" s="104"/>
      <c r="CS540" s="104"/>
      <c r="CT540" s="104"/>
      <c r="CU540" s="104"/>
    </row>
    <row r="541" spans="1:99" ht="13" x14ac:dyDescent="0.3">
      <c r="A541" s="104"/>
      <c r="B541" s="104"/>
      <c r="C541" s="104"/>
      <c r="D541" s="104"/>
      <c r="E541" s="104"/>
      <c r="F541" s="104"/>
      <c r="G541" s="104"/>
      <c r="H541" s="104"/>
      <c r="I541" s="104"/>
      <c r="J541" s="104"/>
      <c r="K541" s="104"/>
      <c r="L541" s="104"/>
      <c r="M541" s="104"/>
      <c r="P541" s="104"/>
      <c r="Q541" s="104"/>
      <c r="U541" s="104"/>
      <c r="AQ541" s="104"/>
      <c r="AR541" s="104"/>
      <c r="AS541" s="104"/>
      <c r="AT541" s="104"/>
      <c r="AU541" s="104"/>
      <c r="AV541" s="104"/>
      <c r="AW541" s="104"/>
      <c r="AX541" s="104"/>
      <c r="AY541" s="104"/>
      <c r="BH541" s="104"/>
      <c r="BJ541" s="104"/>
      <c r="BK541" s="104"/>
      <c r="BL541" s="104"/>
      <c r="BM541" s="104"/>
      <c r="BN541" s="104"/>
      <c r="BO541" s="104"/>
      <c r="BP541" s="104"/>
      <c r="BQ541" s="104"/>
      <c r="BR541" s="104"/>
      <c r="BS541" s="104"/>
      <c r="BT541" s="104"/>
      <c r="BV541" s="104"/>
      <c r="BW541" s="104"/>
      <c r="BX541" s="104"/>
      <c r="BY541" s="104"/>
      <c r="BZ541" s="104"/>
      <c r="CA541" s="104"/>
      <c r="CB541" s="104"/>
      <c r="CC541" s="104"/>
      <c r="CD541" s="104"/>
      <c r="CE541" s="104"/>
      <c r="CF541" s="104"/>
      <c r="CG541" s="104"/>
      <c r="CJ541" s="104"/>
      <c r="CL541" s="104"/>
      <c r="CM541" s="104"/>
      <c r="CN541" s="104"/>
      <c r="CO541" s="104"/>
      <c r="CP541" s="104"/>
      <c r="CQ541" s="104"/>
      <c r="CR541" s="104"/>
      <c r="CS541" s="104"/>
      <c r="CT541" s="104"/>
      <c r="CU541" s="104"/>
    </row>
    <row r="542" spans="1:99" ht="13" x14ac:dyDescent="0.3">
      <c r="A542" s="104"/>
      <c r="B542" s="104"/>
      <c r="C542" s="104"/>
      <c r="D542" s="104"/>
      <c r="E542" s="104"/>
      <c r="F542" s="104"/>
      <c r="G542" s="104"/>
      <c r="H542" s="104"/>
      <c r="I542" s="104"/>
      <c r="J542" s="104"/>
      <c r="K542" s="104"/>
      <c r="L542" s="104"/>
      <c r="M542" s="104"/>
      <c r="P542" s="104"/>
      <c r="Q542" s="104"/>
      <c r="U542" s="104"/>
      <c r="AQ542" s="104"/>
      <c r="AR542" s="104"/>
      <c r="AS542" s="104"/>
      <c r="AT542" s="104"/>
      <c r="AU542" s="104"/>
      <c r="AV542" s="104"/>
      <c r="AW542" s="104"/>
      <c r="AX542" s="104"/>
      <c r="AY542" s="104"/>
      <c r="BH542" s="104"/>
      <c r="BJ542" s="104"/>
      <c r="BK542" s="104"/>
      <c r="BL542" s="104"/>
      <c r="BM542" s="104"/>
      <c r="BN542" s="104"/>
      <c r="BO542" s="104"/>
      <c r="BP542" s="104"/>
      <c r="BQ542" s="104"/>
      <c r="BR542" s="104"/>
      <c r="BS542" s="104"/>
      <c r="BT542" s="104"/>
      <c r="BV542" s="104"/>
      <c r="BW542" s="104"/>
      <c r="BX542" s="104"/>
      <c r="BY542" s="104"/>
      <c r="BZ542" s="104"/>
      <c r="CA542" s="104"/>
      <c r="CB542" s="104"/>
      <c r="CC542" s="104"/>
      <c r="CD542" s="104"/>
      <c r="CE542" s="104"/>
      <c r="CF542" s="104"/>
      <c r="CG542" s="104"/>
      <c r="CJ542" s="104"/>
      <c r="CL542" s="104"/>
      <c r="CM542" s="104"/>
      <c r="CN542" s="104"/>
      <c r="CO542" s="104"/>
      <c r="CP542" s="104"/>
      <c r="CQ542" s="104"/>
      <c r="CR542" s="104"/>
      <c r="CS542" s="104"/>
      <c r="CT542" s="104"/>
      <c r="CU542" s="104"/>
    </row>
    <row r="543" spans="1:99" ht="13" x14ac:dyDescent="0.3">
      <c r="A543" s="104"/>
      <c r="B543" s="104"/>
      <c r="C543" s="104"/>
      <c r="D543" s="104"/>
      <c r="E543" s="104"/>
      <c r="F543" s="104"/>
      <c r="G543" s="104"/>
      <c r="H543" s="104"/>
      <c r="I543" s="104"/>
      <c r="J543" s="104"/>
      <c r="K543" s="104"/>
      <c r="L543" s="104"/>
      <c r="M543" s="104"/>
      <c r="P543" s="104"/>
      <c r="Q543" s="104"/>
      <c r="U543" s="104"/>
      <c r="AQ543" s="104"/>
      <c r="AR543" s="104"/>
      <c r="AS543" s="104"/>
      <c r="AT543" s="104"/>
      <c r="AU543" s="104"/>
      <c r="AV543" s="104"/>
      <c r="AW543" s="104"/>
      <c r="AX543" s="104"/>
      <c r="AY543" s="104"/>
      <c r="BH543" s="104"/>
      <c r="BJ543" s="104"/>
      <c r="BK543" s="104"/>
      <c r="BL543" s="104"/>
      <c r="BM543" s="104"/>
      <c r="BN543" s="104"/>
      <c r="BO543" s="104"/>
      <c r="BP543" s="104"/>
      <c r="BQ543" s="104"/>
      <c r="BR543" s="104"/>
      <c r="BS543" s="104"/>
      <c r="BT543" s="104"/>
      <c r="BV543" s="104"/>
      <c r="BW543" s="104"/>
      <c r="BX543" s="104"/>
      <c r="BY543" s="104"/>
      <c r="BZ543" s="104"/>
      <c r="CA543" s="104"/>
      <c r="CB543" s="104"/>
      <c r="CC543" s="104"/>
      <c r="CD543" s="104"/>
      <c r="CE543" s="104"/>
      <c r="CF543" s="104"/>
      <c r="CG543" s="104"/>
      <c r="CJ543" s="104"/>
      <c r="CL543" s="104"/>
      <c r="CM543" s="104"/>
      <c r="CN543" s="104"/>
      <c r="CO543" s="104"/>
      <c r="CP543" s="104"/>
      <c r="CQ543" s="104"/>
      <c r="CR543" s="104"/>
      <c r="CS543" s="104"/>
      <c r="CT543" s="104"/>
      <c r="CU543" s="104"/>
    </row>
    <row r="544" spans="1:99" ht="13" x14ac:dyDescent="0.3">
      <c r="A544" s="104"/>
      <c r="B544" s="104"/>
      <c r="C544" s="104"/>
      <c r="D544" s="104"/>
      <c r="E544" s="104"/>
      <c r="F544" s="104"/>
      <c r="G544" s="104"/>
      <c r="H544" s="104"/>
      <c r="I544" s="104"/>
      <c r="J544" s="104"/>
      <c r="K544" s="104"/>
      <c r="L544" s="104"/>
      <c r="M544" s="104"/>
      <c r="P544" s="104"/>
      <c r="Q544" s="104"/>
      <c r="U544" s="104"/>
      <c r="AQ544" s="104"/>
      <c r="AR544" s="104"/>
      <c r="AS544" s="104"/>
      <c r="AT544" s="104"/>
      <c r="AU544" s="104"/>
      <c r="AV544" s="104"/>
      <c r="AW544" s="104"/>
      <c r="AX544" s="104"/>
      <c r="AY544" s="104"/>
      <c r="BH544" s="104"/>
      <c r="BJ544" s="104"/>
      <c r="BK544" s="104"/>
      <c r="BL544" s="104"/>
      <c r="BM544" s="104"/>
      <c r="BN544" s="104"/>
      <c r="BO544" s="104"/>
      <c r="BP544" s="104"/>
      <c r="BQ544" s="104"/>
      <c r="BR544" s="104"/>
      <c r="BS544" s="104"/>
      <c r="BT544" s="104"/>
      <c r="BV544" s="104"/>
      <c r="BW544" s="104"/>
      <c r="BX544" s="104"/>
      <c r="BY544" s="104"/>
      <c r="BZ544" s="104"/>
      <c r="CA544" s="104"/>
      <c r="CB544" s="104"/>
      <c r="CC544" s="104"/>
      <c r="CD544" s="104"/>
      <c r="CE544" s="104"/>
      <c r="CF544" s="104"/>
      <c r="CG544" s="104"/>
      <c r="CJ544" s="104"/>
      <c r="CL544" s="104"/>
      <c r="CM544" s="104"/>
      <c r="CN544" s="104"/>
      <c r="CO544" s="104"/>
      <c r="CP544" s="104"/>
      <c r="CQ544" s="104"/>
      <c r="CR544" s="104"/>
      <c r="CS544" s="104"/>
      <c r="CT544" s="104"/>
      <c r="CU544" s="104"/>
    </row>
    <row r="545" spans="1:99" ht="13" x14ac:dyDescent="0.3">
      <c r="A545" s="104"/>
      <c r="B545" s="104"/>
      <c r="C545" s="104"/>
      <c r="D545" s="104"/>
      <c r="E545" s="104"/>
      <c r="F545" s="104"/>
      <c r="G545" s="104"/>
      <c r="H545" s="104"/>
      <c r="I545" s="104"/>
      <c r="J545" s="104"/>
      <c r="K545" s="104"/>
      <c r="L545" s="104"/>
      <c r="M545" s="104"/>
      <c r="P545" s="104"/>
      <c r="Q545" s="104"/>
      <c r="U545" s="104"/>
      <c r="AQ545" s="104"/>
      <c r="AR545" s="104"/>
      <c r="AS545" s="104"/>
      <c r="AT545" s="104"/>
      <c r="AU545" s="104"/>
      <c r="AV545" s="104"/>
      <c r="AW545" s="104"/>
      <c r="AX545" s="104"/>
      <c r="AY545" s="104"/>
      <c r="BH545" s="104"/>
      <c r="BJ545" s="104"/>
      <c r="BK545" s="104"/>
      <c r="BL545" s="104"/>
      <c r="BM545" s="104"/>
      <c r="BN545" s="104"/>
      <c r="BO545" s="104"/>
      <c r="BP545" s="104"/>
      <c r="BQ545" s="104"/>
      <c r="BR545" s="104"/>
      <c r="BS545" s="104"/>
      <c r="BT545" s="104"/>
      <c r="BV545" s="104"/>
      <c r="BW545" s="104"/>
      <c r="BX545" s="104"/>
      <c r="BY545" s="104"/>
      <c r="BZ545" s="104"/>
      <c r="CA545" s="104"/>
      <c r="CB545" s="104"/>
      <c r="CC545" s="104"/>
      <c r="CD545" s="104"/>
      <c r="CE545" s="104"/>
      <c r="CF545" s="104"/>
      <c r="CG545" s="104"/>
      <c r="CJ545" s="104"/>
      <c r="CL545" s="104"/>
      <c r="CM545" s="104"/>
      <c r="CN545" s="104"/>
      <c r="CO545" s="104"/>
      <c r="CP545" s="104"/>
      <c r="CQ545" s="104"/>
      <c r="CR545" s="104"/>
      <c r="CS545" s="104"/>
      <c r="CT545" s="104"/>
      <c r="CU545" s="104"/>
    </row>
    <row r="546" spans="1:99" ht="13" x14ac:dyDescent="0.3">
      <c r="A546" s="104"/>
      <c r="B546" s="104"/>
      <c r="C546" s="104"/>
      <c r="D546" s="104"/>
      <c r="E546" s="104"/>
      <c r="F546" s="104"/>
      <c r="G546" s="104"/>
      <c r="H546" s="104"/>
      <c r="I546" s="104"/>
      <c r="J546" s="104"/>
      <c r="K546" s="104"/>
      <c r="L546" s="104"/>
      <c r="M546" s="104"/>
      <c r="P546" s="104"/>
      <c r="Q546" s="104"/>
      <c r="U546" s="104"/>
      <c r="AQ546" s="104"/>
      <c r="AR546" s="104"/>
      <c r="AS546" s="104"/>
      <c r="AT546" s="104"/>
      <c r="AU546" s="104"/>
      <c r="AV546" s="104"/>
      <c r="AW546" s="104"/>
      <c r="AX546" s="104"/>
      <c r="AY546" s="104"/>
      <c r="BH546" s="104"/>
      <c r="BJ546" s="104"/>
      <c r="BK546" s="104"/>
      <c r="BL546" s="104"/>
      <c r="BM546" s="104"/>
      <c r="BN546" s="104"/>
      <c r="BO546" s="104"/>
      <c r="BP546" s="104"/>
      <c r="BQ546" s="104"/>
      <c r="BR546" s="104"/>
      <c r="BS546" s="104"/>
      <c r="BT546" s="104"/>
      <c r="BV546" s="104"/>
      <c r="BW546" s="104"/>
      <c r="BX546" s="104"/>
      <c r="BY546" s="104"/>
      <c r="BZ546" s="104"/>
      <c r="CA546" s="104"/>
      <c r="CB546" s="104"/>
      <c r="CC546" s="104"/>
      <c r="CD546" s="104"/>
      <c r="CE546" s="104"/>
      <c r="CF546" s="104"/>
      <c r="CG546" s="104"/>
      <c r="CJ546" s="104"/>
      <c r="CL546" s="104"/>
      <c r="CM546" s="104"/>
      <c r="CN546" s="104"/>
      <c r="CO546" s="104"/>
      <c r="CP546" s="104"/>
      <c r="CQ546" s="104"/>
      <c r="CR546" s="104"/>
      <c r="CS546" s="104"/>
      <c r="CT546" s="104"/>
      <c r="CU546" s="104"/>
    </row>
    <row r="547" spans="1:99" ht="13" x14ac:dyDescent="0.3">
      <c r="A547" s="104"/>
      <c r="B547" s="104"/>
      <c r="C547" s="104"/>
      <c r="D547" s="104"/>
      <c r="E547" s="104"/>
      <c r="F547" s="104"/>
      <c r="G547" s="104"/>
      <c r="H547" s="104"/>
      <c r="I547" s="104"/>
      <c r="J547" s="104"/>
      <c r="K547" s="104"/>
      <c r="L547" s="104"/>
      <c r="M547" s="104"/>
      <c r="P547" s="104"/>
      <c r="Q547" s="104"/>
      <c r="U547" s="104"/>
      <c r="AQ547" s="104"/>
      <c r="AR547" s="104"/>
      <c r="AS547" s="104"/>
      <c r="AT547" s="104"/>
      <c r="AU547" s="104"/>
      <c r="AV547" s="104"/>
      <c r="AW547" s="104"/>
      <c r="AX547" s="104"/>
      <c r="AY547" s="104"/>
      <c r="BH547" s="104"/>
      <c r="BJ547" s="104"/>
      <c r="BK547" s="104"/>
      <c r="BL547" s="104"/>
      <c r="BM547" s="104"/>
      <c r="BN547" s="104"/>
      <c r="BO547" s="104"/>
      <c r="BP547" s="104"/>
      <c r="BQ547" s="104"/>
      <c r="BR547" s="104"/>
      <c r="BS547" s="104"/>
      <c r="BT547" s="104"/>
      <c r="BV547" s="104"/>
      <c r="BW547" s="104"/>
      <c r="BX547" s="104"/>
      <c r="BY547" s="104"/>
      <c r="BZ547" s="104"/>
      <c r="CA547" s="104"/>
      <c r="CB547" s="104"/>
      <c r="CC547" s="104"/>
      <c r="CD547" s="104"/>
      <c r="CE547" s="104"/>
      <c r="CF547" s="104"/>
      <c r="CG547" s="104"/>
      <c r="CJ547" s="104"/>
      <c r="CL547" s="104"/>
      <c r="CM547" s="104"/>
      <c r="CN547" s="104"/>
      <c r="CO547" s="104"/>
      <c r="CP547" s="104"/>
      <c r="CQ547" s="104"/>
      <c r="CR547" s="104"/>
      <c r="CS547" s="104"/>
      <c r="CT547" s="104"/>
      <c r="CU547" s="104"/>
    </row>
    <row r="548" spans="1:99" ht="13" x14ac:dyDescent="0.3">
      <c r="A548" s="104"/>
      <c r="B548" s="104"/>
      <c r="C548" s="104"/>
      <c r="D548" s="104"/>
      <c r="E548" s="104"/>
      <c r="F548" s="104"/>
      <c r="G548" s="104"/>
      <c r="H548" s="104"/>
      <c r="I548" s="104"/>
      <c r="J548" s="104"/>
      <c r="K548" s="104"/>
      <c r="L548" s="104"/>
      <c r="M548" s="104"/>
      <c r="P548" s="104"/>
      <c r="Q548" s="104"/>
      <c r="U548" s="104"/>
      <c r="AQ548" s="104"/>
      <c r="AR548" s="104"/>
      <c r="AS548" s="104"/>
      <c r="AT548" s="104"/>
      <c r="AU548" s="104"/>
      <c r="AV548" s="104"/>
      <c r="AW548" s="104"/>
      <c r="AX548" s="104"/>
      <c r="AY548" s="104"/>
      <c r="BH548" s="104"/>
      <c r="BJ548" s="104"/>
      <c r="BK548" s="104"/>
      <c r="BL548" s="104"/>
      <c r="BM548" s="104"/>
      <c r="BN548" s="104"/>
      <c r="BO548" s="104"/>
      <c r="BP548" s="104"/>
      <c r="BQ548" s="104"/>
      <c r="BR548" s="104"/>
      <c r="BS548" s="104"/>
      <c r="BT548" s="104"/>
      <c r="BV548" s="104"/>
      <c r="BW548" s="104"/>
      <c r="BX548" s="104"/>
      <c r="BY548" s="104"/>
      <c r="BZ548" s="104"/>
      <c r="CA548" s="104"/>
      <c r="CB548" s="104"/>
      <c r="CC548" s="104"/>
      <c r="CD548" s="104"/>
      <c r="CE548" s="104"/>
      <c r="CF548" s="104"/>
      <c r="CG548" s="104"/>
      <c r="CJ548" s="104"/>
      <c r="CL548" s="104"/>
      <c r="CM548" s="104"/>
      <c r="CN548" s="104"/>
      <c r="CO548" s="104"/>
      <c r="CP548" s="104"/>
      <c r="CQ548" s="104"/>
      <c r="CR548" s="104"/>
      <c r="CS548" s="104"/>
      <c r="CT548" s="104"/>
      <c r="CU548" s="104"/>
    </row>
    <row r="549" spans="1:99" ht="13" x14ac:dyDescent="0.3">
      <c r="A549" s="104"/>
      <c r="B549" s="104"/>
      <c r="C549" s="104"/>
      <c r="D549" s="104"/>
      <c r="E549" s="104"/>
      <c r="F549" s="104"/>
      <c r="G549" s="104"/>
      <c r="H549" s="104"/>
      <c r="I549" s="104"/>
      <c r="J549" s="104"/>
      <c r="K549" s="104"/>
      <c r="L549" s="104"/>
      <c r="M549" s="104"/>
      <c r="P549" s="104"/>
      <c r="Q549" s="104"/>
      <c r="U549" s="104"/>
      <c r="AQ549" s="104"/>
      <c r="AR549" s="104"/>
      <c r="AS549" s="104"/>
      <c r="AT549" s="104"/>
      <c r="AU549" s="104"/>
      <c r="AV549" s="104"/>
      <c r="AW549" s="104"/>
      <c r="AX549" s="104"/>
      <c r="AY549" s="104"/>
      <c r="BH549" s="104"/>
      <c r="BJ549" s="104"/>
      <c r="BK549" s="104"/>
      <c r="BL549" s="104"/>
      <c r="BM549" s="104"/>
      <c r="BN549" s="104"/>
      <c r="BO549" s="104"/>
      <c r="BP549" s="104"/>
      <c r="BQ549" s="104"/>
      <c r="BR549" s="104"/>
      <c r="BS549" s="104"/>
      <c r="BT549" s="104"/>
      <c r="BV549" s="104"/>
      <c r="BW549" s="104"/>
      <c r="BX549" s="104"/>
      <c r="BY549" s="104"/>
      <c r="BZ549" s="104"/>
      <c r="CA549" s="104"/>
      <c r="CB549" s="104"/>
      <c r="CC549" s="104"/>
      <c r="CD549" s="104"/>
      <c r="CE549" s="104"/>
      <c r="CF549" s="104"/>
      <c r="CG549" s="104"/>
      <c r="CJ549" s="104"/>
      <c r="CL549" s="104"/>
      <c r="CM549" s="104"/>
      <c r="CN549" s="104"/>
      <c r="CO549" s="104"/>
      <c r="CP549" s="104"/>
      <c r="CQ549" s="104"/>
      <c r="CR549" s="104"/>
      <c r="CS549" s="104"/>
      <c r="CT549" s="104"/>
      <c r="CU549" s="104"/>
    </row>
    <row r="550" spans="1:99" ht="13" x14ac:dyDescent="0.3">
      <c r="A550" s="104"/>
      <c r="B550" s="104"/>
      <c r="C550" s="104"/>
      <c r="D550" s="104"/>
      <c r="E550" s="104"/>
      <c r="F550" s="104"/>
      <c r="G550" s="104"/>
      <c r="H550" s="104"/>
      <c r="I550" s="104"/>
      <c r="J550" s="104"/>
      <c r="K550" s="104"/>
      <c r="L550" s="104"/>
      <c r="M550" s="104"/>
      <c r="P550" s="104"/>
      <c r="Q550" s="104"/>
      <c r="U550" s="104"/>
      <c r="AQ550" s="104"/>
      <c r="AR550" s="104"/>
      <c r="AS550" s="104"/>
      <c r="AT550" s="104"/>
      <c r="AU550" s="104"/>
      <c r="AV550" s="104"/>
      <c r="AW550" s="104"/>
      <c r="AX550" s="104"/>
      <c r="AY550" s="104"/>
      <c r="BH550" s="104"/>
      <c r="BJ550" s="104"/>
      <c r="BK550" s="104"/>
      <c r="BL550" s="104"/>
      <c r="BM550" s="104"/>
      <c r="BN550" s="104"/>
      <c r="BO550" s="104"/>
      <c r="BP550" s="104"/>
      <c r="BQ550" s="104"/>
      <c r="BR550" s="104"/>
      <c r="BS550" s="104"/>
      <c r="BT550" s="104"/>
      <c r="BV550" s="104"/>
      <c r="BW550" s="104"/>
      <c r="BX550" s="104"/>
      <c r="BY550" s="104"/>
      <c r="BZ550" s="104"/>
      <c r="CA550" s="104"/>
      <c r="CB550" s="104"/>
      <c r="CC550" s="104"/>
      <c r="CD550" s="104"/>
      <c r="CE550" s="104"/>
      <c r="CF550" s="104"/>
      <c r="CG550" s="104"/>
      <c r="CJ550" s="104"/>
      <c r="CL550" s="104"/>
      <c r="CM550" s="104"/>
      <c r="CN550" s="104"/>
      <c r="CO550" s="104"/>
      <c r="CP550" s="104"/>
      <c r="CQ550" s="104"/>
      <c r="CR550" s="104"/>
      <c r="CS550" s="104"/>
      <c r="CT550" s="104"/>
      <c r="CU550" s="104"/>
    </row>
    <row r="551" spans="1:99" ht="13" x14ac:dyDescent="0.3">
      <c r="A551" s="104"/>
      <c r="B551" s="104"/>
      <c r="C551" s="104"/>
      <c r="D551" s="104"/>
      <c r="E551" s="104"/>
      <c r="F551" s="104"/>
      <c r="G551" s="104"/>
      <c r="H551" s="104"/>
      <c r="I551" s="104"/>
      <c r="J551" s="104"/>
      <c r="K551" s="104"/>
      <c r="L551" s="104"/>
      <c r="M551" s="104"/>
      <c r="P551" s="104"/>
      <c r="Q551" s="104"/>
      <c r="U551" s="104"/>
      <c r="AQ551" s="104"/>
      <c r="AR551" s="104"/>
      <c r="AS551" s="104"/>
      <c r="AT551" s="104"/>
      <c r="AU551" s="104"/>
      <c r="AV551" s="104"/>
      <c r="AW551" s="104"/>
      <c r="AX551" s="104"/>
      <c r="AY551" s="104"/>
      <c r="BH551" s="104"/>
      <c r="BJ551" s="104"/>
      <c r="BK551" s="104"/>
      <c r="BL551" s="104"/>
      <c r="BM551" s="104"/>
      <c r="BN551" s="104"/>
      <c r="BO551" s="104"/>
      <c r="BP551" s="104"/>
      <c r="BQ551" s="104"/>
      <c r="BR551" s="104"/>
      <c r="BS551" s="104"/>
      <c r="BT551" s="104"/>
      <c r="BV551" s="104"/>
      <c r="BW551" s="104"/>
      <c r="BX551" s="104"/>
      <c r="BY551" s="104"/>
      <c r="BZ551" s="104"/>
      <c r="CA551" s="104"/>
      <c r="CB551" s="104"/>
      <c r="CC551" s="104"/>
      <c r="CD551" s="104"/>
      <c r="CE551" s="104"/>
      <c r="CF551" s="104"/>
      <c r="CG551" s="104"/>
      <c r="CJ551" s="104"/>
      <c r="CL551" s="104"/>
      <c r="CM551" s="104"/>
      <c r="CN551" s="104"/>
      <c r="CO551" s="104"/>
      <c r="CP551" s="104"/>
      <c r="CQ551" s="104"/>
      <c r="CR551" s="104"/>
      <c r="CS551" s="104"/>
      <c r="CT551" s="104"/>
      <c r="CU551" s="104"/>
    </row>
    <row r="552" spans="1:99" ht="13" x14ac:dyDescent="0.3">
      <c r="A552" s="104"/>
      <c r="B552" s="104"/>
      <c r="C552" s="104"/>
      <c r="D552" s="104"/>
      <c r="E552" s="104"/>
      <c r="F552" s="104"/>
      <c r="G552" s="104"/>
      <c r="H552" s="104"/>
      <c r="I552" s="104"/>
      <c r="J552" s="104"/>
      <c r="K552" s="104"/>
      <c r="L552" s="104"/>
      <c r="M552" s="104"/>
      <c r="P552" s="104"/>
      <c r="Q552" s="104"/>
      <c r="U552" s="104"/>
      <c r="AQ552" s="104"/>
      <c r="AR552" s="104"/>
      <c r="AS552" s="104"/>
      <c r="AT552" s="104"/>
      <c r="AU552" s="104"/>
      <c r="AV552" s="104"/>
      <c r="AW552" s="104"/>
      <c r="AX552" s="104"/>
      <c r="AY552" s="104"/>
      <c r="BH552" s="104"/>
      <c r="BJ552" s="104"/>
      <c r="BK552" s="104"/>
      <c r="BL552" s="104"/>
      <c r="BM552" s="104"/>
      <c r="BN552" s="104"/>
      <c r="BO552" s="104"/>
      <c r="BP552" s="104"/>
      <c r="BQ552" s="104"/>
      <c r="BR552" s="104"/>
      <c r="BS552" s="104"/>
      <c r="BT552" s="104"/>
      <c r="BV552" s="104"/>
      <c r="BW552" s="104"/>
      <c r="BX552" s="104"/>
      <c r="BY552" s="104"/>
      <c r="BZ552" s="104"/>
      <c r="CA552" s="104"/>
      <c r="CB552" s="104"/>
      <c r="CC552" s="104"/>
      <c r="CD552" s="104"/>
      <c r="CE552" s="104"/>
      <c r="CF552" s="104"/>
      <c r="CG552" s="104"/>
      <c r="CJ552" s="104"/>
      <c r="CL552" s="104"/>
      <c r="CM552" s="104"/>
      <c r="CN552" s="104"/>
      <c r="CO552" s="104"/>
      <c r="CP552" s="104"/>
      <c r="CQ552" s="104"/>
      <c r="CR552" s="104"/>
      <c r="CS552" s="104"/>
      <c r="CT552" s="104"/>
      <c r="CU552" s="104"/>
    </row>
    <row r="553" spans="1:99" ht="13" x14ac:dyDescent="0.3">
      <c r="A553" s="104"/>
      <c r="B553" s="104"/>
      <c r="C553" s="104"/>
      <c r="D553" s="104"/>
      <c r="E553" s="104"/>
      <c r="F553" s="104"/>
      <c r="G553" s="104"/>
      <c r="H553" s="104"/>
      <c r="I553" s="104"/>
      <c r="J553" s="104"/>
      <c r="K553" s="104"/>
      <c r="L553" s="104"/>
      <c r="M553" s="104"/>
      <c r="P553" s="104"/>
      <c r="Q553" s="104"/>
      <c r="U553" s="104"/>
      <c r="AQ553" s="104"/>
      <c r="AR553" s="104"/>
      <c r="AS553" s="104"/>
      <c r="AT553" s="104"/>
      <c r="AU553" s="104"/>
      <c r="AV553" s="104"/>
      <c r="AW553" s="104"/>
      <c r="AX553" s="104"/>
      <c r="AY553" s="104"/>
      <c r="BH553" s="104"/>
      <c r="BJ553" s="104"/>
      <c r="BK553" s="104"/>
      <c r="BL553" s="104"/>
      <c r="BM553" s="104"/>
      <c r="BN553" s="104"/>
      <c r="BO553" s="104"/>
      <c r="BP553" s="104"/>
      <c r="BQ553" s="104"/>
      <c r="BR553" s="104"/>
      <c r="BS553" s="104"/>
      <c r="BT553" s="104"/>
      <c r="BV553" s="104"/>
      <c r="BW553" s="104"/>
      <c r="BX553" s="104"/>
      <c r="BY553" s="104"/>
      <c r="BZ553" s="104"/>
      <c r="CA553" s="104"/>
      <c r="CB553" s="104"/>
      <c r="CC553" s="104"/>
      <c r="CD553" s="104"/>
      <c r="CE553" s="104"/>
      <c r="CF553" s="104"/>
      <c r="CG553" s="104"/>
      <c r="CJ553" s="104"/>
      <c r="CL553" s="104"/>
      <c r="CM553" s="104"/>
      <c r="CN553" s="104"/>
      <c r="CO553" s="104"/>
      <c r="CP553" s="104"/>
      <c r="CQ553" s="104"/>
      <c r="CR553" s="104"/>
      <c r="CS553" s="104"/>
      <c r="CT553" s="104"/>
      <c r="CU553" s="104"/>
    </row>
    <row r="554" spans="1:99" ht="13" x14ac:dyDescent="0.3">
      <c r="A554" s="104"/>
      <c r="B554" s="104"/>
      <c r="C554" s="104"/>
      <c r="D554" s="104"/>
      <c r="E554" s="104"/>
      <c r="F554" s="104"/>
      <c r="G554" s="104"/>
      <c r="H554" s="104"/>
      <c r="I554" s="104"/>
      <c r="J554" s="104"/>
      <c r="K554" s="104"/>
      <c r="L554" s="104"/>
      <c r="M554" s="104"/>
      <c r="P554" s="104"/>
      <c r="Q554" s="104"/>
      <c r="U554" s="104"/>
      <c r="AQ554" s="104"/>
      <c r="AR554" s="104"/>
      <c r="AS554" s="104"/>
      <c r="AT554" s="104"/>
      <c r="AU554" s="104"/>
      <c r="AV554" s="104"/>
      <c r="AW554" s="104"/>
      <c r="AX554" s="104"/>
      <c r="AY554" s="104"/>
      <c r="BH554" s="104"/>
      <c r="BJ554" s="104"/>
      <c r="BK554" s="104"/>
      <c r="BL554" s="104"/>
      <c r="BM554" s="104"/>
      <c r="BN554" s="104"/>
      <c r="BO554" s="104"/>
      <c r="BP554" s="104"/>
      <c r="BQ554" s="104"/>
      <c r="BR554" s="104"/>
      <c r="BS554" s="104"/>
      <c r="BT554" s="104"/>
      <c r="BV554" s="104"/>
      <c r="BW554" s="104"/>
      <c r="BX554" s="104"/>
      <c r="BY554" s="104"/>
      <c r="BZ554" s="104"/>
      <c r="CA554" s="104"/>
      <c r="CB554" s="104"/>
      <c r="CC554" s="104"/>
      <c r="CD554" s="104"/>
      <c r="CE554" s="104"/>
      <c r="CF554" s="104"/>
      <c r="CG554" s="104"/>
      <c r="CJ554" s="104"/>
      <c r="CL554" s="104"/>
      <c r="CM554" s="104"/>
      <c r="CN554" s="104"/>
      <c r="CO554" s="104"/>
      <c r="CP554" s="104"/>
      <c r="CQ554" s="104"/>
      <c r="CR554" s="104"/>
      <c r="CS554" s="104"/>
      <c r="CT554" s="104"/>
      <c r="CU554" s="104"/>
    </row>
    <row r="555" spans="1:99" ht="13" x14ac:dyDescent="0.3">
      <c r="A555" s="104"/>
      <c r="B555" s="104"/>
      <c r="C555" s="104"/>
      <c r="D555" s="104"/>
      <c r="E555" s="104"/>
      <c r="F555" s="104"/>
      <c r="G555" s="104"/>
      <c r="H555" s="104"/>
      <c r="I555" s="104"/>
      <c r="J555" s="104"/>
      <c r="K555" s="104"/>
      <c r="L555" s="104"/>
      <c r="M555" s="104"/>
      <c r="P555" s="104"/>
      <c r="Q555" s="104"/>
      <c r="U555" s="104"/>
      <c r="AQ555" s="104"/>
      <c r="AR555" s="104"/>
      <c r="AS555" s="104"/>
      <c r="AT555" s="104"/>
      <c r="AU555" s="104"/>
      <c r="AV555" s="104"/>
      <c r="AW555" s="104"/>
      <c r="AX555" s="104"/>
      <c r="AY555" s="104"/>
      <c r="BH555" s="104"/>
      <c r="BJ555" s="104"/>
      <c r="BK555" s="104"/>
      <c r="BL555" s="104"/>
      <c r="BM555" s="104"/>
      <c r="BN555" s="104"/>
      <c r="BO555" s="104"/>
      <c r="BP555" s="104"/>
      <c r="BQ555" s="104"/>
      <c r="BR555" s="104"/>
      <c r="BS555" s="104"/>
      <c r="BT555" s="104"/>
      <c r="BV555" s="104"/>
      <c r="BW555" s="104"/>
      <c r="BX555" s="104"/>
      <c r="BY555" s="104"/>
      <c r="BZ555" s="104"/>
      <c r="CA555" s="104"/>
      <c r="CB555" s="104"/>
      <c r="CC555" s="104"/>
      <c r="CD555" s="104"/>
      <c r="CE555" s="104"/>
      <c r="CF555" s="104"/>
      <c r="CG555" s="104"/>
      <c r="CJ555" s="104"/>
      <c r="CL555" s="104"/>
      <c r="CM555" s="104"/>
      <c r="CN555" s="104"/>
      <c r="CO555" s="104"/>
      <c r="CP555" s="104"/>
      <c r="CQ555" s="104"/>
      <c r="CR555" s="104"/>
      <c r="CS555" s="104"/>
      <c r="CT555" s="104"/>
      <c r="CU555" s="104"/>
    </row>
    <row r="556" spans="1:99" ht="13" x14ac:dyDescent="0.3">
      <c r="A556" s="104"/>
      <c r="B556" s="104"/>
      <c r="C556" s="104"/>
      <c r="D556" s="104"/>
      <c r="E556" s="104"/>
      <c r="F556" s="104"/>
      <c r="G556" s="104"/>
      <c r="H556" s="104"/>
      <c r="I556" s="104"/>
      <c r="J556" s="104"/>
      <c r="K556" s="104"/>
      <c r="L556" s="104"/>
      <c r="M556" s="104"/>
      <c r="P556" s="104"/>
      <c r="Q556" s="104"/>
      <c r="U556" s="104"/>
      <c r="AQ556" s="104"/>
      <c r="AR556" s="104"/>
      <c r="AS556" s="104"/>
      <c r="AT556" s="104"/>
      <c r="AU556" s="104"/>
      <c r="AV556" s="104"/>
      <c r="AW556" s="104"/>
      <c r="AX556" s="104"/>
      <c r="AY556" s="104"/>
      <c r="BH556" s="104"/>
      <c r="BJ556" s="104"/>
      <c r="BK556" s="104"/>
      <c r="BL556" s="104"/>
      <c r="BM556" s="104"/>
      <c r="BN556" s="104"/>
      <c r="BO556" s="104"/>
      <c r="BP556" s="104"/>
      <c r="BQ556" s="104"/>
      <c r="BR556" s="104"/>
      <c r="BS556" s="104"/>
      <c r="BT556" s="104"/>
      <c r="BV556" s="104"/>
      <c r="BW556" s="104"/>
      <c r="BX556" s="104"/>
      <c r="BY556" s="104"/>
      <c r="BZ556" s="104"/>
      <c r="CA556" s="104"/>
      <c r="CB556" s="104"/>
      <c r="CC556" s="104"/>
      <c r="CD556" s="104"/>
      <c r="CE556" s="104"/>
      <c r="CF556" s="104"/>
      <c r="CG556" s="104"/>
      <c r="CJ556" s="104"/>
      <c r="CL556" s="104"/>
      <c r="CM556" s="104"/>
      <c r="CN556" s="104"/>
      <c r="CO556" s="104"/>
      <c r="CP556" s="104"/>
      <c r="CQ556" s="104"/>
      <c r="CR556" s="104"/>
      <c r="CS556" s="104"/>
      <c r="CT556" s="104"/>
      <c r="CU556" s="104"/>
    </row>
    <row r="557" spans="1:99" ht="13" x14ac:dyDescent="0.3">
      <c r="A557" s="104"/>
      <c r="B557" s="104"/>
      <c r="C557" s="104"/>
      <c r="D557" s="104"/>
      <c r="E557" s="104"/>
      <c r="F557" s="104"/>
      <c r="G557" s="104"/>
      <c r="H557" s="104"/>
      <c r="I557" s="104"/>
      <c r="J557" s="104"/>
      <c r="K557" s="104"/>
      <c r="L557" s="104"/>
      <c r="M557" s="104"/>
      <c r="P557" s="104"/>
      <c r="Q557" s="104"/>
      <c r="U557" s="104"/>
      <c r="AQ557" s="104"/>
      <c r="AR557" s="104"/>
      <c r="AS557" s="104"/>
      <c r="AT557" s="104"/>
      <c r="AU557" s="104"/>
      <c r="AV557" s="104"/>
      <c r="AW557" s="104"/>
      <c r="AX557" s="104"/>
      <c r="AY557" s="104"/>
      <c r="BH557" s="104"/>
      <c r="BJ557" s="104"/>
      <c r="BK557" s="104"/>
      <c r="BL557" s="104"/>
      <c r="BM557" s="104"/>
      <c r="BN557" s="104"/>
      <c r="BO557" s="104"/>
      <c r="BP557" s="104"/>
      <c r="BQ557" s="104"/>
      <c r="BR557" s="104"/>
      <c r="BS557" s="104"/>
      <c r="BT557" s="104"/>
      <c r="BV557" s="104"/>
      <c r="BW557" s="104"/>
      <c r="BX557" s="104"/>
      <c r="BY557" s="104"/>
      <c r="BZ557" s="104"/>
      <c r="CA557" s="104"/>
      <c r="CB557" s="104"/>
      <c r="CC557" s="104"/>
      <c r="CD557" s="104"/>
      <c r="CE557" s="104"/>
      <c r="CF557" s="104"/>
      <c r="CG557" s="104"/>
      <c r="CJ557" s="104"/>
      <c r="CL557" s="104"/>
      <c r="CM557" s="104"/>
      <c r="CN557" s="104"/>
      <c r="CO557" s="104"/>
      <c r="CP557" s="104"/>
      <c r="CQ557" s="104"/>
      <c r="CR557" s="104"/>
      <c r="CS557" s="104"/>
      <c r="CT557" s="104"/>
      <c r="CU557" s="104"/>
    </row>
    <row r="558" spans="1:99" ht="13" x14ac:dyDescent="0.3">
      <c r="A558" s="104"/>
      <c r="B558" s="104"/>
      <c r="C558" s="104"/>
      <c r="D558" s="104"/>
      <c r="E558" s="104"/>
      <c r="F558" s="104"/>
      <c r="G558" s="104"/>
      <c r="H558" s="104"/>
      <c r="I558" s="104"/>
      <c r="J558" s="104"/>
      <c r="K558" s="104"/>
      <c r="L558" s="104"/>
      <c r="M558" s="104"/>
      <c r="P558" s="104"/>
      <c r="Q558" s="104"/>
      <c r="U558" s="104"/>
      <c r="AQ558" s="104"/>
      <c r="AR558" s="104"/>
      <c r="AS558" s="104"/>
      <c r="AT558" s="104"/>
      <c r="AU558" s="104"/>
      <c r="AV558" s="104"/>
      <c r="AW558" s="104"/>
      <c r="AX558" s="104"/>
      <c r="AY558" s="104"/>
      <c r="BH558" s="104"/>
      <c r="BJ558" s="104"/>
      <c r="BK558" s="104"/>
      <c r="BL558" s="104"/>
      <c r="BM558" s="104"/>
      <c r="BN558" s="104"/>
      <c r="BO558" s="104"/>
      <c r="BP558" s="104"/>
      <c r="BQ558" s="104"/>
      <c r="BR558" s="104"/>
      <c r="BS558" s="104"/>
      <c r="BT558" s="104"/>
      <c r="BV558" s="104"/>
      <c r="BW558" s="104"/>
      <c r="BX558" s="104"/>
      <c r="BY558" s="104"/>
      <c r="BZ558" s="104"/>
      <c r="CA558" s="104"/>
      <c r="CB558" s="104"/>
      <c r="CC558" s="104"/>
      <c r="CD558" s="104"/>
      <c r="CE558" s="104"/>
      <c r="CF558" s="104"/>
      <c r="CG558" s="104"/>
      <c r="CJ558" s="104"/>
      <c r="CL558" s="104"/>
      <c r="CM558" s="104"/>
      <c r="CN558" s="104"/>
      <c r="CO558" s="104"/>
      <c r="CP558" s="104"/>
      <c r="CQ558" s="104"/>
      <c r="CR558" s="104"/>
      <c r="CS558" s="104"/>
      <c r="CT558" s="104"/>
      <c r="CU558" s="104"/>
    </row>
    <row r="559" spans="1:99" ht="13" x14ac:dyDescent="0.3">
      <c r="A559" s="104"/>
      <c r="B559" s="104"/>
      <c r="C559" s="104"/>
      <c r="D559" s="104"/>
      <c r="E559" s="104"/>
      <c r="F559" s="104"/>
      <c r="G559" s="104"/>
      <c r="H559" s="104"/>
      <c r="I559" s="104"/>
      <c r="J559" s="104"/>
      <c r="K559" s="104"/>
      <c r="L559" s="104"/>
      <c r="M559" s="104"/>
      <c r="P559" s="104"/>
      <c r="Q559" s="104"/>
      <c r="U559" s="104"/>
      <c r="AQ559" s="104"/>
      <c r="AR559" s="104"/>
      <c r="AS559" s="104"/>
      <c r="AT559" s="104"/>
      <c r="AU559" s="104"/>
      <c r="AV559" s="104"/>
      <c r="AW559" s="104"/>
      <c r="AX559" s="104"/>
      <c r="AY559" s="104"/>
      <c r="BH559" s="104"/>
      <c r="BJ559" s="104"/>
      <c r="BK559" s="104"/>
      <c r="BL559" s="104"/>
      <c r="BM559" s="104"/>
      <c r="BN559" s="104"/>
      <c r="BO559" s="104"/>
      <c r="BP559" s="104"/>
      <c r="BQ559" s="104"/>
      <c r="BR559" s="104"/>
      <c r="BS559" s="104"/>
      <c r="BT559" s="104"/>
      <c r="BV559" s="104"/>
      <c r="BW559" s="104"/>
      <c r="BX559" s="104"/>
      <c r="BY559" s="104"/>
      <c r="BZ559" s="104"/>
      <c r="CA559" s="104"/>
      <c r="CB559" s="104"/>
      <c r="CC559" s="104"/>
      <c r="CD559" s="104"/>
      <c r="CE559" s="104"/>
      <c r="CF559" s="104"/>
      <c r="CG559" s="104"/>
      <c r="CJ559" s="104"/>
      <c r="CL559" s="104"/>
      <c r="CM559" s="104"/>
      <c r="CN559" s="104"/>
      <c r="CO559" s="104"/>
      <c r="CP559" s="104"/>
      <c r="CQ559" s="104"/>
      <c r="CR559" s="104"/>
      <c r="CS559" s="104"/>
      <c r="CT559" s="104"/>
      <c r="CU559" s="104"/>
    </row>
    <row r="560" spans="1:99" ht="13" x14ac:dyDescent="0.3">
      <c r="A560" s="104"/>
      <c r="B560" s="104"/>
      <c r="C560" s="104"/>
      <c r="D560" s="104"/>
      <c r="E560" s="104"/>
      <c r="F560" s="104"/>
      <c r="G560" s="104"/>
      <c r="H560" s="104"/>
      <c r="I560" s="104"/>
      <c r="J560" s="104"/>
      <c r="K560" s="104"/>
      <c r="L560" s="104"/>
      <c r="M560" s="104"/>
      <c r="P560" s="104"/>
      <c r="Q560" s="104"/>
      <c r="U560" s="104"/>
      <c r="AQ560" s="104"/>
      <c r="AR560" s="104"/>
      <c r="AS560" s="104"/>
      <c r="AT560" s="104"/>
      <c r="AU560" s="104"/>
      <c r="AV560" s="104"/>
      <c r="AW560" s="104"/>
      <c r="AX560" s="104"/>
      <c r="AY560" s="104"/>
      <c r="BH560" s="104"/>
      <c r="BJ560" s="104"/>
      <c r="BK560" s="104"/>
      <c r="BL560" s="104"/>
      <c r="BM560" s="104"/>
      <c r="BN560" s="104"/>
      <c r="BO560" s="104"/>
      <c r="BP560" s="104"/>
      <c r="BQ560" s="104"/>
      <c r="BR560" s="104"/>
      <c r="BS560" s="104"/>
      <c r="BT560" s="104"/>
      <c r="BV560" s="104"/>
      <c r="BW560" s="104"/>
      <c r="BX560" s="104"/>
      <c r="BY560" s="104"/>
      <c r="BZ560" s="104"/>
      <c r="CA560" s="104"/>
      <c r="CB560" s="104"/>
      <c r="CC560" s="104"/>
      <c r="CD560" s="104"/>
      <c r="CE560" s="104"/>
      <c r="CF560" s="104"/>
      <c r="CG560" s="104"/>
      <c r="CJ560" s="104"/>
      <c r="CL560" s="104"/>
      <c r="CM560" s="104"/>
      <c r="CN560" s="104"/>
      <c r="CO560" s="104"/>
      <c r="CP560" s="104"/>
      <c r="CQ560" s="104"/>
      <c r="CR560" s="104"/>
      <c r="CS560" s="104"/>
      <c r="CT560" s="104"/>
      <c r="CU560" s="104"/>
    </row>
    <row r="561" spans="1:99" ht="13" x14ac:dyDescent="0.3">
      <c r="A561" s="104"/>
      <c r="B561" s="104"/>
      <c r="C561" s="104"/>
      <c r="D561" s="104"/>
      <c r="E561" s="104"/>
      <c r="F561" s="104"/>
      <c r="G561" s="104"/>
      <c r="H561" s="104"/>
      <c r="I561" s="104"/>
      <c r="J561" s="104"/>
      <c r="K561" s="104"/>
      <c r="L561" s="104"/>
      <c r="M561" s="104"/>
      <c r="P561" s="104"/>
      <c r="Q561" s="104"/>
      <c r="U561" s="104"/>
      <c r="AQ561" s="104"/>
      <c r="AR561" s="104"/>
      <c r="AS561" s="104"/>
      <c r="AT561" s="104"/>
      <c r="AU561" s="104"/>
      <c r="AV561" s="104"/>
      <c r="AW561" s="104"/>
      <c r="AX561" s="104"/>
      <c r="AY561" s="104"/>
      <c r="BH561" s="104"/>
      <c r="BJ561" s="104"/>
      <c r="BK561" s="104"/>
      <c r="BL561" s="104"/>
      <c r="BM561" s="104"/>
      <c r="BN561" s="104"/>
      <c r="BO561" s="104"/>
      <c r="BP561" s="104"/>
      <c r="BQ561" s="104"/>
      <c r="BR561" s="104"/>
      <c r="BS561" s="104"/>
      <c r="BT561" s="104"/>
      <c r="BV561" s="104"/>
      <c r="BW561" s="104"/>
      <c r="BX561" s="104"/>
      <c r="BY561" s="104"/>
      <c r="BZ561" s="104"/>
      <c r="CA561" s="104"/>
      <c r="CB561" s="104"/>
      <c r="CC561" s="104"/>
      <c r="CD561" s="104"/>
      <c r="CE561" s="104"/>
      <c r="CF561" s="104"/>
      <c r="CG561" s="104"/>
      <c r="CJ561" s="104"/>
      <c r="CL561" s="104"/>
      <c r="CM561" s="104"/>
      <c r="CN561" s="104"/>
      <c r="CO561" s="104"/>
      <c r="CP561" s="104"/>
      <c r="CQ561" s="104"/>
      <c r="CR561" s="104"/>
      <c r="CS561" s="104"/>
      <c r="CT561" s="104"/>
      <c r="CU561" s="104"/>
    </row>
    <row r="562" spans="1:99" ht="13" x14ac:dyDescent="0.3">
      <c r="A562" s="104"/>
      <c r="B562" s="104"/>
      <c r="C562" s="104"/>
      <c r="D562" s="104"/>
      <c r="E562" s="104"/>
      <c r="F562" s="104"/>
      <c r="G562" s="104"/>
      <c r="H562" s="104"/>
      <c r="I562" s="104"/>
      <c r="J562" s="104"/>
      <c r="K562" s="104"/>
      <c r="L562" s="104"/>
      <c r="M562" s="104"/>
      <c r="P562" s="104"/>
      <c r="Q562" s="104"/>
      <c r="U562" s="104"/>
      <c r="AQ562" s="104"/>
      <c r="AR562" s="104"/>
      <c r="AS562" s="104"/>
      <c r="AT562" s="104"/>
      <c r="AU562" s="104"/>
      <c r="AV562" s="104"/>
      <c r="AW562" s="104"/>
      <c r="AX562" s="104"/>
      <c r="AY562" s="104"/>
      <c r="BH562" s="104"/>
      <c r="BJ562" s="104"/>
      <c r="BK562" s="104"/>
      <c r="BL562" s="104"/>
      <c r="BM562" s="104"/>
      <c r="BN562" s="104"/>
      <c r="BO562" s="104"/>
      <c r="BP562" s="104"/>
      <c r="BQ562" s="104"/>
      <c r="BR562" s="104"/>
      <c r="BS562" s="104"/>
      <c r="BT562" s="104"/>
      <c r="BV562" s="104"/>
      <c r="BW562" s="104"/>
      <c r="BX562" s="104"/>
      <c r="BY562" s="104"/>
      <c r="BZ562" s="104"/>
      <c r="CA562" s="104"/>
      <c r="CB562" s="104"/>
      <c r="CC562" s="104"/>
      <c r="CD562" s="104"/>
      <c r="CE562" s="104"/>
      <c r="CF562" s="104"/>
      <c r="CG562" s="104"/>
      <c r="CJ562" s="104"/>
      <c r="CL562" s="104"/>
      <c r="CM562" s="104"/>
      <c r="CN562" s="104"/>
      <c r="CO562" s="104"/>
      <c r="CP562" s="104"/>
      <c r="CQ562" s="104"/>
      <c r="CR562" s="104"/>
      <c r="CS562" s="104"/>
      <c r="CT562" s="104"/>
      <c r="CU562" s="104"/>
    </row>
    <row r="563" spans="1:99" ht="13" x14ac:dyDescent="0.3">
      <c r="A563" s="104"/>
      <c r="B563" s="104"/>
      <c r="C563" s="104"/>
      <c r="D563" s="104"/>
      <c r="E563" s="104"/>
      <c r="F563" s="104"/>
      <c r="G563" s="104"/>
      <c r="H563" s="104"/>
      <c r="I563" s="104"/>
      <c r="J563" s="104"/>
      <c r="K563" s="104"/>
      <c r="L563" s="104"/>
      <c r="M563" s="104"/>
      <c r="P563" s="104"/>
      <c r="Q563" s="104"/>
      <c r="U563" s="104"/>
      <c r="AQ563" s="104"/>
      <c r="AR563" s="104"/>
      <c r="AS563" s="104"/>
      <c r="AT563" s="104"/>
      <c r="AU563" s="104"/>
      <c r="AV563" s="104"/>
      <c r="AW563" s="104"/>
      <c r="AX563" s="104"/>
      <c r="AY563" s="104"/>
      <c r="BH563" s="104"/>
      <c r="BJ563" s="104"/>
      <c r="BK563" s="104"/>
      <c r="BL563" s="104"/>
      <c r="BM563" s="104"/>
      <c r="BN563" s="104"/>
      <c r="BO563" s="104"/>
      <c r="BP563" s="104"/>
      <c r="BQ563" s="104"/>
      <c r="BR563" s="104"/>
      <c r="BS563" s="104"/>
      <c r="BT563" s="104"/>
      <c r="BV563" s="104"/>
      <c r="BW563" s="104"/>
      <c r="BX563" s="104"/>
      <c r="BY563" s="104"/>
      <c r="BZ563" s="104"/>
      <c r="CA563" s="104"/>
      <c r="CB563" s="104"/>
      <c r="CC563" s="104"/>
      <c r="CD563" s="104"/>
      <c r="CE563" s="104"/>
      <c r="CF563" s="104"/>
      <c r="CG563" s="104"/>
      <c r="CJ563" s="104"/>
      <c r="CL563" s="104"/>
      <c r="CM563" s="104"/>
      <c r="CN563" s="104"/>
      <c r="CO563" s="104"/>
      <c r="CP563" s="104"/>
      <c r="CQ563" s="104"/>
      <c r="CR563" s="104"/>
      <c r="CS563" s="104"/>
      <c r="CT563" s="104"/>
      <c r="CU563" s="104"/>
    </row>
    <row r="564" spans="1:99" ht="13" x14ac:dyDescent="0.3">
      <c r="A564" s="104"/>
      <c r="B564" s="104"/>
      <c r="C564" s="104"/>
      <c r="D564" s="104"/>
      <c r="E564" s="104"/>
      <c r="F564" s="104"/>
      <c r="G564" s="104"/>
      <c r="H564" s="104"/>
      <c r="I564" s="104"/>
      <c r="J564" s="104"/>
      <c r="K564" s="104"/>
      <c r="L564" s="104"/>
      <c r="M564" s="104"/>
      <c r="P564" s="104"/>
      <c r="Q564" s="104"/>
      <c r="U564" s="104"/>
      <c r="AQ564" s="104"/>
      <c r="AR564" s="104"/>
      <c r="AS564" s="104"/>
      <c r="AT564" s="104"/>
      <c r="AU564" s="104"/>
      <c r="AV564" s="104"/>
      <c r="AW564" s="104"/>
      <c r="AX564" s="104"/>
      <c r="AY564" s="104"/>
      <c r="BH564" s="104"/>
      <c r="BJ564" s="104"/>
      <c r="BK564" s="104"/>
      <c r="BL564" s="104"/>
      <c r="BM564" s="104"/>
      <c r="BN564" s="104"/>
      <c r="BO564" s="104"/>
      <c r="BP564" s="104"/>
      <c r="BQ564" s="104"/>
      <c r="BR564" s="104"/>
      <c r="BS564" s="104"/>
      <c r="BT564" s="104"/>
      <c r="BV564" s="104"/>
      <c r="BW564" s="104"/>
      <c r="BX564" s="104"/>
      <c r="BY564" s="104"/>
      <c r="BZ564" s="104"/>
      <c r="CA564" s="104"/>
      <c r="CB564" s="104"/>
      <c r="CC564" s="104"/>
      <c r="CD564" s="104"/>
      <c r="CE564" s="104"/>
      <c r="CF564" s="104"/>
      <c r="CG564" s="104"/>
      <c r="CJ564" s="104"/>
      <c r="CL564" s="104"/>
      <c r="CM564" s="104"/>
      <c r="CN564" s="104"/>
      <c r="CO564" s="104"/>
      <c r="CP564" s="104"/>
      <c r="CQ564" s="104"/>
      <c r="CR564" s="104"/>
      <c r="CS564" s="104"/>
      <c r="CT564" s="104"/>
      <c r="CU564" s="104"/>
    </row>
    <row r="565" spans="1:99" ht="13" x14ac:dyDescent="0.3">
      <c r="A565" s="104"/>
      <c r="B565" s="104"/>
      <c r="C565" s="104"/>
      <c r="D565" s="104"/>
      <c r="E565" s="104"/>
      <c r="F565" s="104"/>
      <c r="G565" s="104"/>
      <c r="H565" s="104"/>
      <c r="I565" s="104"/>
      <c r="J565" s="104"/>
      <c r="K565" s="104"/>
      <c r="L565" s="104"/>
      <c r="M565" s="104"/>
      <c r="P565" s="104"/>
      <c r="Q565" s="104"/>
      <c r="U565" s="104"/>
      <c r="AQ565" s="104"/>
      <c r="AR565" s="104"/>
      <c r="AS565" s="104"/>
      <c r="AT565" s="104"/>
      <c r="AU565" s="104"/>
      <c r="AV565" s="104"/>
      <c r="AW565" s="104"/>
      <c r="AX565" s="104"/>
      <c r="AY565" s="104"/>
      <c r="BH565" s="104"/>
      <c r="BJ565" s="104"/>
      <c r="BK565" s="104"/>
      <c r="BL565" s="104"/>
      <c r="BM565" s="104"/>
      <c r="BN565" s="104"/>
      <c r="BO565" s="104"/>
      <c r="BP565" s="104"/>
      <c r="BQ565" s="104"/>
      <c r="BR565" s="104"/>
      <c r="BS565" s="104"/>
      <c r="BT565" s="104"/>
      <c r="BV565" s="104"/>
      <c r="BW565" s="104"/>
      <c r="BX565" s="104"/>
      <c r="BY565" s="104"/>
      <c r="BZ565" s="104"/>
      <c r="CA565" s="104"/>
      <c r="CB565" s="104"/>
      <c r="CC565" s="104"/>
      <c r="CD565" s="104"/>
      <c r="CE565" s="104"/>
      <c r="CF565" s="104"/>
      <c r="CG565" s="104"/>
      <c r="CJ565" s="104"/>
      <c r="CL565" s="104"/>
      <c r="CM565" s="104"/>
      <c r="CN565" s="104"/>
      <c r="CO565" s="104"/>
      <c r="CP565" s="104"/>
      <c r="CQ565" s="104"/>
      <c r="CR565" s="104"/>
      <c r="CS565" s="104"/>
      <c r="CT565" s="104"/>
      <c r="CU565" s="104"/>
    </row>
    <row r="566" spans="1:99" ht="13" x14ac:dyDescent="0.3">
      <c r="A566" s="104"/>
      <c r="B566" s="104"/>
      <c r="C566" s="104"/>
      <c r="D566" s="104"/>
      <c r="E566" s="104"/>
      <c r="F566" s="104"/>
      <c r="G566" s="104"/>
      <c r="H566" s="104"/>
      <c r="I566" s="104"/>
      <c r="J566" s="104"/>
      <c r="K566" s="104"/>
      <c r="L566" s="104"/>
      <c r="M566" s="104"/>
      <c r="P566" s="104"/>
      <c r="Q566" s="104"/>
      <c r="U566" s="104"/>
      <c r="AQ566" s="104"/>
      <c r="AR566" s="104"/>
      <c r="AS566" s="104"/>
      <c r="AT566" s="104"/>
      <c r="AU566" s="104"/>
      <c r="AV566" s="104"/>
      <c r="AW566" s="104"/>
      <c r="AX566" s="104"/>
      <c r="AY566" s="104"/>
      <c r="BH566" s="104"/>
      <c r="BJ566" s="104"/>
      <c r="BK566" s="104"/>
      <c r="BL566" s="104"/>
      <c r="BM566" s="104"/>
      <c r="BN566" s="104"/>
      <c r="BO566" s="104"/>
      <c r="BP566" s="104"/>
      <c r="BQ566" s="104"/>
      <c r="BR566" s="104"/>
      <c r="BS566" s="104"/>
      <c r="BT566" s="104"/>
      <c r="BV566" s="104"/>
      <c r="BW566" s="104"/>
      <c r="BX566" s="104"/>
      <c r="BY566" s="104"/>
      <c r="BZ566" s="104"/>
      <c r="CA566" s="104"/>
      <c r="CB566" s="104"/>
      <c r="CC566" s="104"/>
      <c r="CD566" s="104"/>
      <c r="CE566" s="104"/>
      <c r="CF566" s="104"/>
      <c r="CG566" s="104"/>
      <c r="CJ566" s="104"/>
      <c r="CL566" s="104"/>
      <c r="CM566" s="104"/>
      <c r="CN566" s="104"/>
      <c r="CO566" s="104"/>
      <c r="CP566" s="104"/>
      <c r="CQ566" s="104"/>
      <c r="CR566" s="104"/>
      <c r="CS566" s="104"/>
      <c r="CT566" s="104"/>
      <c r="CU566" s="104"/>
    </row>
    <row r="567" spans="1:99" ht="13" x14ac:dyDescent="0.3">
      <c r="A567" s="104"/>
      <c r="B567" s="104"/>
      <c r="C567" s="104"/>
      <c r="D567" s="104"/>
      <c r="E567" s="104"/>
      <c r="F567" s="104"/>
      <c r="G567" s="104"/>
      <c r="H567" s="104"/>
      <c r="I567" s="104"/>
      <c r="J567" s="104"/>
      <c r="K567" s="104"/>
      <c r="L567" s="104"/>
      <c r="M567" s="104"/>
      <c r="P567" s="104"/>
      <c r="Q567" s="104"/>
      <c r="U567" s="104"/>
      <c r="AQ567" s="104"/>
      <c r="AR567" s="104"/>
      <c r="AS567" s="104"/>
      <c r="AT567" s="104"/>
      <c r="AU567" s="104"/>
      <c r="AV567" s="104"/>
      <c r="AW567" s="104"/>
      <c r="AX567" s="104"/>
      <c r="AY567" s="104"/>
      <c r="BH567" s="104"/>
      <c r="BJ567" s="104"/>
      <c r="BK567" s="104"/>
      <c r="BL567" s="104"/>
      <c r="BM567" s="104"/>
      <c r="BN567" s="104"/>
      <c r="BO567" s="104"/>
      <c r="BP567" s="104"/>
      <c r="BQ567" s="104"/>
      <c r="BR567" s="104"/>
      <c r="BS567" s="104"/>
      <c r="BT567" s="104"/>
      <c r="BV567" s="104"/>
      <c r="BW567" s="104"/>
      <c r="BX567" s="104"/>
      <c r="BY567" s="104"/>
      <c r="BZ567" s="104"/>
      <c r="CA567" s="104"/>
      <c r="CB567" s="104"/>
      <c r="CC567" s="104"/>
      <c r="CD567" s="104"/>
      <c r="CE567" s="104"/>
      <c r="CF567" s="104"/>
      <c r="CG567" s="104"/>
      <c r="CJ567" s="104"/>
      <c r="CL567" s="104"/>
      <c r="CM567" s="104"/>
      <c r="CN567" s="104"/>
      <c r="CO567" s="104"/>
      <c r="CP567" s="104"/>
      <c r="CQ567" s="104"/>
      <c r="CR567" s="104"/>
      <c r="CS567" s="104"/>
      <c r="CT567" s="104"/>
      <c r="CU567" s="104"/>
    </row>
    <row r="568" spans="1:99" ht="13" x14ac:dyDescent="0.3">
      <c r="A568" s="104"/>
      <c r="B568" s="104"/>
      <c r="C568" s="104"/>
      <c r="D568" s="104"/>
      <c r="E568" s="104"/>
      <c r="F568" s="104"/>
      <c r="G568" s="104"/>
      <c r="H568" s="104"/>
      <c r="I568" s="104"/>
      <c r="J568" s="104"/>
      <c r="K568" s="104"/>
      <c r="L568" s="104"/>
      <c r="M568" s="104"/>
      <c r="P568" s="104"/>
      <c r="Q568" s="104"/>
      <c r="U568" s="104"/>
      <c r="AQ568" s="104"/>
      <c r="AR568" s="104"/>
      <c r="AS568" s="104"/>
      <c r="AT568" s="104"/>
      <c r="AU568" s="104"/>
      <c r="AV568" s="104"/>
      <c r="AW568" s="104"/>
      <c r="AX568" s="104"/>
      <c r="AY568" s="104"/>
      <c r="BH568" s="104"/>
      <c r="BJ568" s="104"/>
      <c r="BK568" s="104"/>
      <c r="BL568" s="104"/>
      <c r="BM568" s="104"/>
      <c r="BN568" s="104"/>
      <c r="BO568" s="104"/>
      <c r="BP568" s="104"/>
      <c r="BQ568" s="104"/>
      <c r="BR568" s="104"/>
      <c r="BS568" s="104"/>
      <c r="BT568" s="104"/>
      <c r="BV568" s="104"/>
      <c r="BW568" s="104"/>
      <c r="BX568" s="104"/>
      <c r="BY568" s="104"/>
      <c r="BZ568" s="104"/>
      <c r="CA568" s="104"/>
      <c r="CB568" s="104"/>
      <c r="CC568" s="104"/>
      <c r="CD568" s="104"/>
      <c r="CE568" s="104"/>
      <c r="CF568" s="104"/>
      <c r="CG568" s="104"/>
      <c r="CJ568" s="104"/>
      <c r="CL568" s="104"/>
      <c r="CM568" s="104"/>
      <c r="CN568" s="104"/>
      <c r="CO568" s="104"/>
      <c r="CP568" s="104"/>
      <c r="CQ568" s="104"/>
      <c r="CR568" s="104"/>
      <c r="CS568" s="104"/>
      <c r="CT568" s="104"/>
      <c r="CU568" s="104"/>
    </row>
    <row r="569" spans="1:99" ht="13" x14ac:dyDescent="0.3">
      <c r="A569" s="104"/>
      <c r="B569" s="104"/>
      <c r="C569" s="104"/>
      <c r="D569" s="104"/>
      <c r="E569" s="104"/>
      <c r="F569" s="104"/>
      <c r="G569" s="104"/>
      <c r="H569" s="104"/>
      <c r="I569" s="104"/>
      <c r="J569" s="104"/>
      <c r="K569" s="104"/>
      <c r="L569" s="104"/>
      <c r="M569" s="104"/>
      <c r="P569" s="104"/>
      <c r="Q569" s="104"/>
      <c r="U569" s="104"/>
      <c r="AQ569" s="104"/>
      <c r="AR569" s="104"/>
      <c r="AS569" s="104"/>
      <c r="AT569" s="104"/>
      <c r="AU569" s="104"/>
      <c r="AV569" s="104"/>
      <c r="AW569" s="104"/>
      <c r="AX569" s="104"/>
      <c r="AY569" s="104"/>
      <c r="BH569" s="104"/>
      <c r="BJ569" s="104"/>
      <c r="BK569" s="104"/>
      <c r="BL569" s="104"/>
      <c r="BM569" s="104"/>
      <c r="BN569" s="104"/>
      <c r="BO569" s="104"/>
      <c r="BP569" s="104"/>
      <c r="BQ569" s="104"/>
      <c r="BR569" s="104"/>
      <c r="BS569" s="104"/>
      <c r="BT569" s="104"/>
      <c r="BV569" s="104"/>
      <c r="BW569" s="104"/>
      <c r="BX569" s="104"/>
      <c r="BY569" s="104"/>
      <c r="BZ569" s="104"/>
      <c r="CA569" s="104"/>
      <c r="CB569" s="104"/>
      <c r="CC569" s="104"/>
      <c r="CD569" s="104"/>
      <c r="CE569" s="104"/>
      <c r="CF569" s="104"/>
      <c r="CG569" s="104"/>
      <c r="CJ569" s="104"/>
      <c r="CL569" s="104"/>
      <c r="CM569" s="104"/>
      <c r="CN569" s="104"/>
      <c r="CO569" s="104"/>
      <c r="CP569" s="104"/>
      <c r="CQ569" s="104"/>
      <c r="CR569" s="104"/>
      <c r="CS569" s="104"/>
      <c r="CT569" s="104"/>
      <c r="CU569" s="104"/>
    </row>
    <row r="570" spans="1:99" ht="13" x14ac:dyDescent="0.3">
      <c r="A570" s="104"/>
      <c r="B570" s="104"/>
      <c r="C570" s="104"/>
      <c r="D570" s="104"/>
      <c r="E570" s="104"/>
      <c r="F570" s="104"/>
      <c r="G570" s="104"/>
      <c r="H570" s="104"/>
      <c r="I570" s="104"/>
      <c r="J570" s="104"/>
      <c r="K570" s="104"/>
      <c r="L570" s="104"/>
      <c r="M570" s="104"/>
      <c r="P570" s="104"/>
      <c r="Q570" s="104"/>
      <c r="U570" s="104"/>
      <c r="AQ570" s="104"/>
      <c r="AR570" s="104"/>
      <c r="AS570" s="104"/>
      <c r="AT570" s="104"/>
      <c r="AU570" s="104"/>
      <c r="AV570" s="104"/>
      <c r="AW570" s="104"/>
      <c r="AX570" s="104"/>
      <c r="AY570" s="104"/>
      <c r="BH570" s="104"/>
      <c r="BJ570" s="104"/>
      <c r="BK570" s="104"/>
      <c r="BL570" s="104"/>
      <c r="BM570" s="104"/>
      <c r="BN570" s="104"/>
      <c r="BO570" s="104"/>
      <c r="BP570" s="104"/>
      <c r="BQ570" s="104"/>
      <c r="BR570" s="104"/>
      <c r="BS570" s="104"/>
      <c r="BT570" s="104"/>
      <c r="BV570" s="104"/>
      <c r="BW570" s="104"/>
      <c r="BX570" s="104"/>
      <c r="BY570" s="104"/>
      <c r="BZ570" s="104"/>
      <c r="CA570" s="104"/>
      <c r="CB570" s="104"/>
      <c r="CC570" s="104"/>
      <c r="CD570" s="104"/>
      <c r="CE570" s="104"/>
      <c r="CF570" s="104"/>
      <c r="CG570" s="104"/>
      <c r="CJ570" s="104"/>
      <c r="CL570" s="104"/>
      <c r="CM570" s="104"/>
      <c r="CN570" s="104"/>
      <c r="CO570" s="104"/>
      <c r="CP570" s="104"/>
      <c r="CQ570" s="104"/>
      <c r="CR570" s="104"/>
      <c r="CS570" s="104"/>
      <c r="CT570" s="104"/>
      <c r="CU570" s="104"/>
    </row>
    <row r="571" spans="1:99" ht="13" x14ac:dyDescent="0.3">
      <c r="A571" s="104"/>
      <c r="B571" s="104"/>
      <c r="C571" s="104"/>
      <c r="D571" s="104"/>
      <c r="E571" s="104"/>
      <c r="F571" s="104"/>
      <c r="G571" s="104"/>
      <c r="H571" s="104"/>
      <c r="I571" s="104"/>
      <c r="J571" s="104"/>
      <c r="K571" s="104"/>
      <c r="L571" s="104"/>
      <c r="M571" s="104"/>
      <c r="P571" s="104"/>
      <c r="Q571" s="104"/>
      <c r="U571" s="104"/>
      <c r="AQ571" s="104"/>
      <c r="AR571" s="104"/>
      <c r="AS571" s="104"/>
      <c r="AT571" s="104"/>
      <c r="AU571" s="104"/>
      <c r="AV571" s="104"/>
      <c r="AW571" s="104"/>
      <c r="AX571" s="104"/>
      <c r="AY571" s="104"/>
      <c r="BH571" s="104"/>
      <c r="BJ571" s="104"/>
      <c r="BK571" s="104"/>
      <c r="BL571" s="104"/>
      <c r="BM571" s="104"/>
      <c r="BN571" s="104"/>
      <c r="BO571" s="104"/>
      <c r="BP571" s="104"/>
      <c r="BQ571" s="104"/>
      <c r="BR571" s="104"/>
      <c r="BS571" s="104"/>
      <c r="BT571" s="104"/>
      <c r="BV571" s="104"/>
      <c r="BW571" s="104"/>
      <c r="BX571" s="104"/>
      <c r="BY571" s="104"/>
      <c r="BZ571" s="104"/>
      <c r="CA571" s="104"/>
      <c r="CB571" s="104"/>
      <c r="CC571" s="104"/>
      <c r="CD571" s="104"/>
      <c r="CE571" s="104"/>
      <c r="CF571" s="104"/>
      <c r="CG571" s="104"/>
      <c r="CJ571" s="104"/>
      <c r="CL571" s="104"/>
      <c r="CM571" s="104"/>
      <c r="CN571" s="104"/>
      <c r="CO571" s="104"/>
      <c r="CP571" s="104"/>
      <c r="CQ571" s="104"/>
      <c r="CR571" s="104"/>
      <c r="CS571" s="104"/>
      <c r="CT571" s="104"/>
      <c r="CU571" s="104"/>
    </row>
    <row r="572" spans="1:99" ht="13" x14ac:dyDescent="0.3">
      <c r="A572" s="104"/>
      <c r="B572" s="104"/>
      <c r="C572" s="104"/>
      <c r="D572" s="104"/>
      <c r="E572" s="104"/>
      <c r="F572" s="104"/>
      <c r="G572" s="104"/>
      <c r="H572" s="104"/>
      <c r="I572" s="104"/>
      <c r="J572" s="104"/>
      <c r="K572" s="104"/>
      <c r="L572" s="104"/>
      <c r="M572" s="104"/>
      <c r="P572" s="104"/>
      <c r="Q572" s="104"/>
      <c r="U572" s="104"/>
      <c r="AQ572" s="104"/>
      <c r="AR572" s="104"/>
      <c r="AS572" s="104"/>
      <c r="AT572" s="104"/>
      <c r="AU572" s="104"/>
      <c r="AV572" s="104"/>
      <c r="AW572" s="104"/>
      <c r="AX572" s="104"/>
      <c r="AY572" s="104"/>
      <c r="BH572" s="104"/>
      <c r="BJ572" s="104"/>
      <c r="BK572" s="104"/>
      <c r="BL572" s="104"/>
      <c r="BM572" s="104"/>
      <c r="BN572" s="104"/>
      <c r="BO572" s="104"/>
      <c r="BP572" s="104"/>
      <c r="BQ572" s="104"/>
      <c r="BR572" s="104"/>
      <c r="BS572" s="104"/>
      <c r="BT572" s="104"/>
      <c r="BV572" s="104"/>
      <c r="BW572" s="104"/>
      <c r="BX572" s="104"/>
      <c r="BY572" s="104"/>
      <c r="BZ572" s="104"/>
      <c r="CA572" s="104"/>
      <c r="CB572" s="104"/>
      <c r="CC572" s="104"/>
      <c r="CD572" s="104"/>
      <c r="CE572" s="104"/>
      <c r="CF572" s="104"/>
      <c r="CG572" s="104"/>
      <c r="CJ572" s="104"/>
      <c r="CL572" s="104"/>
      <c r="CM572" s="104"/>
      <c r="CN572" s="104"/>
      <c r="CO572" s="104"/>
      <c r="CP572" s="104"/>
      <c r="CQ572" s="104"/>
      <c r="CR572" s="104"/>
      <c r="CS572" s="104"/>
      <c r="CT572" s="104"/>
      <c r="CU572" s="104"/>
    </row>
    <row r="573" spans="1:99" ht="13" x14ac:dyDescent="0.3">
      <c r="A573" s="104"/>
      <c r="B573" s="104"/>
      <c r="C573" s="104"/>
      <c r="D573" s="104"/>
      <c r="E573" s="104"/>
      <c r="F573" s="104"/>
      <c r="G573" s="104"/>
      <c r="H573" s="104"/>
      <c r="I573" s="104"/>
      <c r="J573" s="104"/>
      <c r="K573" s="104"/>
      <c r="L573" s="104"/>
      <c r="M573" s="104"/>
      <c r="P573" s="104"/>
      <c r="Q573" s="104"/>
      <c r="U573" s="104"/>
      <c r="AQ573" s="104"/>
      <c r="AR573" s="104"/>
      <c r="AS573" s="104"/>
      <c r="AT573" s="104"/>
      <c r="AU573" s="104"/>
      <c r="AV573" s="104"/>
      <c r="AW573" s="104"/>
      <c r="AX573" s="104"/>
      <c r="AY573" s="104"/>
      <c r="BH573" s="104"/>
      <c r="BJ573" s="104"/>
      <c r="BK573" s="104"/>
      <c r="BL573" s="104"/>
      <c r="BM573" s="104"/>
      <c r="BN573" s="104"/>
      <c r="BO573" s="104"/>
      <c r="BP573" s="104"/>
      <c r="BQ573" s="104"/>
      <c r="BR573" s="104"/>
      <c r="BS573" s="104"/>
      <c r="BT573" s="104"/>
      <c r="BV573" s="104"/>
      <c r="BW573" s="104"/>
      <c r="BX573" s="104"/>
      <c r="BY573" s="104"/>
      <c r="BZ573" s="104"/>
      <c r="CA573" s="104"/>
      <c r="CB573" s="104"/>
      <c r="CC573" s="104"/>
      <c r="CD573" s="104"/>
      <c r="CE573" s="104"/>
      <c r="CF573" s="104"/>
      <c r="CG573" s="104"/>
      <c r="CJ573" s="104"/>
      <c r="CL573" s="104"/>
      <c r="CM573" s="104"/>
      <c r="CN573" s="104"/>
      <c r="CO573" s="104"/>
      <c r="CP573" s="104"/>
      <c r="CQ573" s="104"/>
      <c r="CR573" s="104"/>
      <c r="CS573" s="104"/>
      <c r="CT573" s="104"/>
      <c r="CU573" s="104"/>
    </row>
    <row r="574" spans="1:99" ht="13" x14ac:dyDescent="0.3">
      <c r="A574" s="104"/>
      <c r="B574" s="104"/>
      <c r="C574" s="104"/>
      <c r="D574" s="104"/>
      <c r="E574" s="104"/>
      <c r="F574" s="104"/>
      <c r="G574" s="104"/>
      <c r="H574" s="104"/>
      <c r="I574" s="104"/>
      <c r="J574" s="104"/>
      <c r="K574" s="104"/>
      <c r="L574" s="104"/>
      <c r="M574" s="104"/>
      <c r="P574" s="104"/>
      <c r="Q574" s="104"/>
      <c r="U574" s="104"/>
      <c r="AQ574" s="104"/>
      <c r="AR574" s="104"/>
      <c r="AS574" s="104"/>
      <c r="AT574" s="104"/>
      <c r="AU574" s="104"/>
      <c r="AV574" s="104"/>
      <c r="AW574" s="104"/>
      <c r="AX574" s="104"/>
      <c r="AY574" s="104"/>
      <c r="BH574" s="104"/>
      <c r="BJ574" s="104"/>
      <c r="BK574" s="104"/>
      <c r="BL574" s="104"/>
      <c r="BM574" s="104"/>
      <c r="BN574" s="104"/>
      <c r="BO574" s="104"/>
      <c r="BP574" s="104"/>
      <c r="BQ574" s="104"/>
      <c r="BR574" s="104"/>
      <c r="BS574" s="104"/>
      <c r="BT574" s="104"/>
      <c r="BV574" s="104"/>
      <c r="BW574" s="104"/>
      <c r="BX574" s="104"/>
      <c r="BY574" s="104"/>
      <c r="BZ574" s="104"/>
      <c r="CA574" s="104"/>
      <c r="CB574" s="104"/>
      <c r="CC574" s="104"/>
      <c r="CD574" s="104"/>
      <c r="CE574" s="104"/>
      <c r="CF574" s="104"/>
      <c r="CG574" s="104"/>
      <c r="CJ574" s="104"/>
      <c r="CL574" s="104"/>
      <c r="CM574" s="104"/>
      <c r="CN574" s="104"/>
      <c r="CO574" s="104"/>
      <c r="CP574" s="104"/>
      <c r="CQ574" s="104"/>
      <c r="CR574" s="104"/>
      <c r="CS574" s="104"/>
      <c r="CT574" s="104"/>
      <c r="CU574" s="104"/>
    </row>
    <row r="575" spans="1:99" ht="13" x14ac:dyDescent="0.3">
      <c r="A575" s="104"/>
      <c r="B575" s="104"/>
      <c r="C575" s="104"/>
      <c r="D575" s="104"/>
      <c r="E575" s="104"/>
      <c r="F575" s="104"/>
      <c r="G575" s="104"/>
      <c r="H575" s="104"/>
      <c r="I575" s="104"/>
      <c r="J575" s="104"/>
      <c r="K575" s="104"/>
      <c r="L575" s="104"/>
      <c r="M575" s="104"/>
      <c r="P575" s="104"/>
      <c r="Q575" s="104"/>
      <c r="U575" s="104"/>
      <c r="AQ575" s="104"/>
      <c r="AR575" s="104"/>
      <c r="AS575" s="104"/>
      <c r="AT575" s="104"/>
      <c r="AU575" s="104"/>
      <c r="AV575" s="104"/>
      <c r="AW575" s="104"/>
      <c r="AX575" s="104"/>
      <c r="AY575" s="104"/>
      <c r="BH575" s="104"/>
      <c r="BJ575" s="104"/>
      <c r="BK575" s="104"/>
      <c r="BL575" s="104"/>
      <c r="BM575" s="104"/>
      <c r="BN575" s="104"/>
      <c r="BO575" s="104"/>
      <c r="BP575" s="104"/>
      <c r="BQ575" s="104"/>
      <c r="BR575" s="104"/>
      <c r="BS575" s="104"/>
      <c r="BT575" s="104"/>
      <c r="BV575" s="104"/>
      <c r="BW575" s="104"/>
      <c r="BX575" s="104"/>
      <c r="BY575" s="104"/>
      <c r="BZ575" s="104"/>
      <c r="CA575" s="104"/>
      <c r="CB575" s="104"/>
      <c r="CC575" s="104"/>
      <c r="CD575" s="104"/>
      <c r="CE575" s="104"/>
      <c r="CF575" s="104"/>
      <c r="CG575" s="104"/>
      <c r="CJ575" s="104"/>
      <c r="CL575" s="104"/>
      <c r="CM575" s="104"/>
      <c r="CN575" s="104"/>
      <c r="CO575" s="104"/>
      <c r="CP575" s="104"/>
      <c r="CQ575" s="104"/>
      <c r="CR575" s="104"/>
      <c r="CS575" s="104"/>
      <c r="CT575" s="104"/>
      <c r="CU575" s="104"/>
    </row>
    <row r="576" spans="1:99" ht="13" x14ac:dyDescent="0.3">
      <c r="A576" s="104"/>
      <c r="B576" s="104"/>
      <c r="C576" s="104"/>
      <c r="D576" s="104"/>
      <c r="E576" s="104"/>
      <c r="F576" s="104"/>
      <c r="G576" s="104"/>
      <c r="H576" s="104"/>
      <c r="I576" s="104"/>
      <c r="J576" s="104"/>
      <c r="K576" s="104"/>
      <c r="L576" s="104"/>
      <c r="M576" s="104"/>
      <c r="P576" s="104"/>
      <c r="Q576" s="104"/>
      <c r="U576" s="104"/>
      <c r="AQ576" s="104"/>
      <c r="AR576" s="104"/>
      <c r="AS576" s="104"/>
      <c r="AT576" s="104"/>
      <c r="AU576" s="104"/>
      <c r="AV576" s="104"/>
      <c r="AW576" s="104"/>
      <c r="AX576" s="104"/>
      <c r="AY576" s="104"/>
      <c r="BH576" s="104"/>
      <c r="BJ576" s="104"/>
      <c r="BK576" s="104"/>
      <c r="BL576" s="104"/>
      <c r="BM576" s="104"/>
      <c r="BN576" s="104"/>
      <c r="BO576" s="104"/>
      <c r="BP576" s="104"/>
      <c r="BQ576" s="104"/>
      <c r="BR576" s="104"/>
      <c r="BS576" s="104"/>
      <c r="BT576" s="104"/>
      <c r="BV576" s="104"/>
      <c r="BW576" s="104"/>
      <c r="BX576" s="104"/>
      <c r="BY576" s="104"/>
      <c r="BZ576" s="104"/>
      <c r="CA576" s="104"/>
      <c r="CB576" s="104"/>
      <c r="CC576" s="104"/>
      <c r="CD576" s="104"/>
      <c r="CE576" s="104"/>
      <c r="CF576" s="104"/>
      <c r="CG576" s="104"/>
      <c r="CJ576" s="104"/>
      <c r="CL576" s="104"/>
      <c r="CM576" s="104"/>
      <c r="CN576" s="104"/>
      <c r="CO576" s="104"/>
      <c r="CP576" s="104"/>
      <c r="CQ576" s="104"/>
      <c r="CR576" s="104"/>
      <c r="CS576" s="104"/>
      <c r="CT576" s="104"/>
      <c r="CU576" s="104"/>
    </row>
    <row r="577" spans="1:99" ht="13" x14ac:dyDescent="0.3">
      <c r="A577" s="104"/>
      <c r="B577" s="104"/>
      <c r="C577" s="104"/>
      <c r="D577" s="104"/>
      <c r="E577" s="104"/>
      <c r="F577" s="104"/>
      <c r="G577" s="104"/>
      <c r="H577" s="104"/>
      <c r="I577" s="104"/>
      <c r="J577" s="104"/>
      <c r="K577" s="104"/>
      <c r="L577" s="104"/>
      <c r="M577" s="104"/>
      <c r="P577" s="104"/>
      <c r="Q577" s="104"/>
      <c r="U577" s="104"/>
      <c r="AQ577" s="104"/>
      <c r="AR577" s="104"/>
      <c r="AS577" s="104"/>
      <c r="AT577" s="104"/>
      <c r="AU577" s="104"/>
      <c r="AV577" s="104"/>
      <c r="AW577" s="104"/>
      <c r="AX577" s="104"/>
      <c r="AY577" s="104"/>
      <c r="BH577" s="104"/>
      <c r="BJ577" s="104"/>
      <c r="BK577" s="104"/>
      <c r="BL577" s="104"/>
      <c r="BM577" s="104"/>
      <c r="BN577" s="104"/>
      <c r="BO577" s="104"/>
      <c r="BP577" s="104"/>
      <c r="BQ577" s="104"/>
      <c r="BR577" s="104"/>
      <c r="BS577" s="104"/>
      <c r="BT577" s="104"/>
      <c r="BV577" s="104"/>
      <c r="BW577" s="104"/>
      <c r="BX577" s="104"/>
      <c r="BY577" s="104"/>
      <c r="BZ577" s="104"/>
      <c r="CA577" s="104"/>
      <c r="CB577" s="104"/>
      <c r="CC577" s="104"/>
      <c r="CD577" s="104"/>
      <c r="CE577" s="104"/>
      <c r="CF577" s="104"/>
      <c r="CG577" s="104"/>
      <c r="CJ577" s="104"/>
      <c r="CL577" s="104"/>
      <c r="CM577" s="104"/>
      <c r="CN577" s="104"/>
      <c r="CO577" s="104"/>
      <c r="CP577" s="104"/>
      <c r="CQ577" s="104"/>
      <c r="CR577" s="104"/>
      <c r="CS577" s="104"/>
      <c r="CT577" s="104"/>
      <c r="CU577" s="104"/>
    </row>
    <row r="578" spans="1:99" ht="13" x14ac:dyDescent="0.3">
      <c r="A578" s="104"/>
      <c r="B578" s="104"/>
      <c r="C578" s="104"/>
      <c r="D578" s="104"/>
      <c r="E578" s="104"/>
      <c r="F578" s="104"/>
      <c r="G578" s="104"/>
      <c r="H578" s="104"/>
      <c r="I578" s="104"/>
      <c r="J578" s="104"/>
      <c r="K578" s="104"/>
      <c r="L578" s="104"/>
      <c r="M578" s="104"/>
      <c r="P578" s="104"/>
      <c r="Q578" s="104"/>
      <c r="U578" s="104"/>
      <c r="AQ578" s="104"/>
      <c r="AR578" s="104"/>
      <c r="AS578" s="104"/>
      <c r="AT578" s="104"/>
      <c r="AU578" s="104"/>
      <c r="AV578" s="104"/>
      <c r="AW578" s="104"/>
      <c r="AX578" s="104"/>
      <c r="AY578" s="104"/>
      <c r="BH578" s="104"/>
      <c r="BJ578" s="104"/>
      <c r="BK578" s="104"/>
      <c r="BL578" s="104"/>
      <c r="BM578" s="104"/>
      <c r="BN578" s="104"/>
      <c r="BO578" s="104"/>
      <c r="BP578" s="104"/>
      <c r="BQ578" s="104"/>
      <c r="BR578" s="104"/>
      <c r="BS578" s="104"/>
      <c r="BT578" s="104"/>
      <c r="BV578" s="104"/>
      <c r="BW578" s="104"/>
      <c r="BX578" s="104"/>
      <c r="BY578" s="104"/>
      <c r="BZ578" s="104"/>
      <c r="CA578" s="104"/>
      <c r="CB578" s="104"/>
      <c r="CC578" s="104"/>
      <c r="CD578" s="104"/>
      <c r="CE578" s="104"/>
      <c r="CF578" s="104"/>
      <c r="CG578" s="104"/>
      <c r="CJ578" s="104"/>
      <c r="CL578" s="104"/>
      <c r="CM578" s="104"/>
      <c r="CN578" s="104"/>
      <c r="CO578" s="104"/>
      <c r="CP578" s="104"/>
      <c r="CQ578" s="104"/>
      <c r="CR578" s="104"/>
      <c r="CS578" s="104"/>
      <c r="CT578" s="104"/>
      <c r="CU578" s="104"/>
    </row>
    <row r="579" spans="1:99" ht="13" x14ac:dyDescent="0.3">
      <c r="A579" s="104"/>
      <c r="B579" s="104"/>
      <c r="C579" s="104"/>
      <c r="D579" s="104"/>
      <c r="E579" s="104"/>
      <c r="F579" s="104"/>
      <c r="G579" s="104"/>
      <c r="H579" s="104"/>
      <c r="I579" s="104"/>
      <c r="J579" s="104"/>
      <c r="K579" s="104"/>
      <c r="L579" s="104"/>
      <c r="M579" s="104"/>
      <c r="P579" s="104"/>
      <c r="Q579" s="104"/>
      <c r="U579" s="104"/>
      <c r="AQ579" s="104"/>
      <c r="AR579" s="104"/>
      <c r="AS579" s="104"/>
      <c r="AT579" s="104"/>
      <c r="AU579" s="104"/>
      <c r="AV579" s="104"/>
      <c r="AW579" s="104"/>
      <c r="AX579" s="104"/>
      <c r="AY579" s="104"/>
      <c r="BH579" s="104"/>
      <c r="BJ579" s="104"/>
      <c r="BK579" s="104"/>
      <c r="BL579" s="104"/>
      <c r="BM579" s="104"/>
      <c r="BN579" s="104"/>
      <c r="BO579" s="104"/>
      <c r="BP579" s="104"/>
      <c r="BQ579" s="104"/>
      <c r="BR579" s="104"/>
      <c r="BS579" s="104"/>
      <c r="BT579" s="104"/>
      <c r="BV579" s="104"/>
      <c r="BW579" s="104"/>
      <c r="BX579" s="104"/>
      <c r="BY579" s="104"/>
      <c r="BZ579" s="104"/>
      <c r="CA579" s="104"/>
      <c r="CB579" s="104"/>
      <c r="CC579" s="104"/>
      <c r="CD579" s="104"/>
      <c r="CE579" s="104"/>
      <c r="CF579" s="104"/>
      <c r="CG579" s="104"/>
      <c r="CJ579" s="104"/>
      <c r="CL579" s="104"/>
      <c r="CM579" s="104"/>
      <c r="CN579" s="104"/>
      <c r="CO579" s="104"/>
      <c r="CP579" s="104"/>
      <c r="CQ579" s="104"/>
      <c r="CR579" s="104"/>
      <c r="CS579" s="104"/>
      <c r="CT579" s="104"/>
      <c r="CU579" s="104"/>
    </row>
    <row r="580" spans="1:99" ht="13" x14ac:dyDescent="0.3">
      <c r="A580" s="104"/>
      <c r="B580" s="104"/>
      <c r="C580" s="104"/>
      <c r="D580" s="104"/>
      <c r="E580" s="104"/>
      <c r="F580" s="104"/>
      <c r="G580" s="104"/>
      <c r="H580" s="104"/>
      <c r="I580" s="104"/>
      <c r="J580" s="104"/>
      <c r="K580" s="104"/>
      <c r="L580" s="104"/>
      <c r="M580" s="104"/>
      <c r="P580" s="104"/>
      <c r="Q580" s="104"/>
      <c r="U580" s="104"/>
      <c r="AQ580" s="104"/>
      <c r="AR580" s="104"/>
      <c r="AS580" s="104"/>
      <c r="AT580" s="104"/>
      <c r="AU580" s="104"/>
      <c r="AV580" s="104"/>
      <c r="AW580" s="104"/>
      <c r="AX580" s="104"/>
      <c r="AY580" s="104"/>
      <c r="BH580" s="104"/>
      <c r="BJ580" s="104"/>
      <c r="BK580" s="104"/>
      <c r="BL580" s="104"/>
      <c r="BM580" s="104"/>
      <c r="BN580" s="104"/>
      <c r="BO580" s="104"/>
      <c r="BP580" s="104"/>
      <c r="BQ580" s="104"/>
      <c r="BR580" s="104"/>
      <c r="BS580" s="104"/>
      <c r="BT580" s="104"/>
      <c r="BV580" s="104"/>
      <c r="BW580" s="104"/>
      <c r="BX580" s="104"/>
      <c r="BY580" s="104"/>
      <c r="BZ580" s="104"/>
      <c r="CA580" s="104"/>
      <c r="CB580" s="104"/>
      <c r="CC580" s="104"/>
      <c r="CD580" s="104"/>
      <c r="CE580" s="104"/>
      <c r="CF580" s="104"/>
      <c r="CG580" s="104"/>
      <c r="CJ580" s="104"/>
      <c r="CL580" s="104"/>
      <c r="CM580" s="104"/>
      <c r="CN580" s="104"/>
      <c r="CO580" s="104"/>
      <c r="CP580" s="104"/>
      <c r="CQ580" s="104"/>
      <c r="CR580" s="104"/>
      <c r="CS580" s="104"/>
      <c r="CT580" s="104"/>
      <c r="CU580" s="104"/>
    </row>
    <row r="581" spans="1:99" ht="13" x14ac:dyDescent="0.3">
      <c r="A581" s="104"/>
      <c r="B581" s="104"/>
      <c r="C581" s="104"/>
      <c r="D581" s="104"/>
      <c r="E581" s="104"/>
      <c r="F581" s="104"/>
      <c r="G581" s="104"/>
      <c r="H581" s="104"/>
      <c r="I581" s="104"/>
      <c r="J581" s="104"/>
      <c r="K581" s="104"/>
      <c r="L581" s="104"/>
      <c r="M581" s="104"/>
      <c r="P581" s="104"/>
      <c r="Q581" s="104"/>
      <c r="U581" s="104"/>
      <c r="AQ581" s="104"/>
      <c r="AR581" s="104"/>
      <c r="AS581" s="104"/>
      <c r="AT581" s="104"/>
      <c r="AU581" s="104"/>
      <c r="AV581" s="104"/>
      <c r="AW581" s="104"/>
      <c r="AX581" s="104"/>
      <c r="AY581" s="104"/>
      <c r="BH581" s="104"/>
      <c r="BJ581" s="104"/>
      <c r="BK581" s="104"/>
      <c r="BL581" s="104"/>
      <c r="BM581" s="104"/>
      <c r="BN581" s="104"/>
      <c r="BO581" s="104"/>
      <c r="BP581" s="104"/>
      <c r="BQ581" s="104"/>
      <c r="BR581" s="104"/>
      <c r="BS581" s="104"/>
      <c r="BT581" s="104"/>
      <c r="BV581" s="104"/>
      <c r="BW581" s="104"/>
      <c r="BX581" s="104"/>
      <c r="BY581" s="104"/>
      <c r="BZ581" s="104"/>
      <c r="CA581" s="104"/>
      <c r="CB581" s="104"/>
      <c r="CC581" s="104"/>
      <c r="CD581" s="104"/>
      <c r="CE581" s="104"/>
      <c r="CF581" s="104"/>
      <c r="CG581" s="104"/>
      <c r="CJ581" s="104"/>
      <c r="CL581" s="104"/>
      <c r="CM581" s="104"/>
      <c r="CN581" s="104"/>
      <c r="CO581" s="104"/>
      <c r="CP581" s="104"/>
      <c r="CQ581" s="104"/>
      <c r="CR581" s="104"/>
      <c r="CS581" s="104"/>
      <c r="CT581" s="104"/>
      <c r="CU581" s="104"/>
    </row>
    <row r="582" spans="1:99" ht="13" x14ac:dyDescent="0.3">
      <c r="A582" s="104"/>
      <c r="B582" s="104"/>
      <c r="C582" s="104"/>
      <c r="D582" s="104"/>
      <c r="E582" s="104"/>
      <c r="F582" s="104"/>
      <c r="G582" s="104"/>
      <c r="H582" s="104"/>
      <c r="I582" s="104"/>
      <c r="J582" s="104"/>
      <c r="K582" s="104"/>
      <c r="L582" s="104"/>
      <c r="M582" s="104"/>
      <c r="P582" s="104"/>
      <c r="Q582" s="104"/>
      <c r="U582" s="104"/>
      <c r="AQ582" s="104"/>
      <c r="AR582" s="104"/>
      <c r="AS582" s="104"/>
      <c r="AT582" s="104"/>
      <c r="AU582" s="104"/>
      <c r="AV582" s="104"/>
      <c r="AW582" s="104"/>
      <c r="AX582" s="104"/>
      <c r="AY582" s="104"/>
      <c r="BH582" s="104"/>
      <c r="BJ582" s="104"/>
      <c r="BK582" s="104"/>
      <c r="BL582" s="104"/>
      <c r="BM582" s="104"/>
      <c r="BN582" s="104"/>
      <c r="BO582" s="104"/>
      <c r="BP582" s="104"/>
      <c r="BQ582" s="104"/>
      <c r="BR582" s="104"/>
      <c r="BS582" s="104"/>
      <c r="BT582" s="104"/>
      <c r="BV582" s="104"/>
      <c r="BW582" s="104"/>
      <c r="BX582" s="104"/>
      <c r="BY582" s="104"/>
      <c r="BZ582" s="104"/>
      <c r="CA582" s="104"/>
      <c r="CB582" s="104"/>
      <c r="CC582" s="104"/>
      <c r="CD582" s="104"/>
      <c r="CE582" s="104"/>
      <c r="CF582" s="104"/>
      <c r="CG582" s="104"/>
      <c r="CJ582" s="104"/>
      <c r="CL582" s="104"/>
      <c r="CM582" s="104"/>
      <c r="CN582" s="104"/>
      <c r="CO582" s="104"/>
      <c r="CP582" s="104"/>
      <c r="CQ582" s="104"/>
      <c r="CR582" s="104"/>
      <c r="CS582" s="104"/>
      <c r="CT582" s="104"/>
      <c r="CU582" s="104"/>
    </row>
    <row r="583" spans="1:99" ht="13" x14ac:dyDescent="0.3">
      <c r="A583" s="104"/>
      <c r="B583" s="104"/>
      <c r="C583" s="104"/>
      <c r="D583" s="104"/>
      <c r="E583" s="104"/>
      <c r="F583" s="104"/>
      <c r="G583" s="104"/>
      <c r="H583" s="104"/>
      <c r="I583" s="104"/>
      <c r="J583" s="104"/>
      <c r="K583" s="104"/>
      <c r="L583" s="104"/>
      <c r="M583" s="104"/>
      <c r="P583" s="104"/>
      <c r="Q583" s="104"/>
      <c r="U583" s="104"/>
      <c r="AQ583" s="104"/>
      <c r="AR583" s="104"/>
      <c r="AS583" s="104"/>
      <c r="AT583" s="104"/>
      <c r="AU583" s="104"/>
      <c r="AV583" s="104"/>
      <c r="AW583" s="104"/>
      <c r="AX583" s="104"/>
      <c r="AY583" s="104"/>
      <c r="BH583" s="104"/>
      <c r="BJ583" s="104"/>
      <c r="BK583" s="104"/>
      <c r="BL583" s="104"/>
      <c r="BM583" s="104"/>
      <c r="BN583" s="104"/>
      <c r="BO583" s="104"/>
      <c r="BP583" s="104"/>
      <c r="BQ583" s="104"/>
      <c r="BR583" s="104"/>
      <c r="BS583" s="104"/>
      <c r="BT583" s="104"/>
      <c r="BV583" s="104"/>
      <c r="BW583" s="104"/>
      <c r="BX583" s="104"/>
      <c r="BY583" s="104"/>
      <c r="BZ583" s="104"/>
      <c r="CA583" s="104"/>
      <c r="CB583" s="104"/>
      <c r="CC583" s="104"/>
      <c r="CD583" s="104"/>
      <c r="CE583" s="104"/>
      <c r="CF583" s="104"/>
      <c r="CG583" s="104"/>
      <c r="CJ583" s="104"/>
      <c r="CL583" s="104"/>
      <c r="CM583" s="104"/>
      <c r="CN583" s="104"/>
      <c r="CO583" s="104"/>
      <c r="CP583" s="104"/>
      <c r="CQ583" s="104"/>
      <c r="CR583" s="104"/>
      <c r="CS583" s="104"/>
      <c r="CT583" s="104"/>
      <c r="CU583" s="104"/>
    </row>
    <row r="584" spans="1:99" ht="13" x14ac:dyDescent="0.3">
      <c r="A584" s="104"/>
      <c r="B584" s="104"/>
      <c r="C584" s="104"/>
      <c r="D584" s="104"/>
      <c r="E584" s="104"/>
      <c r="F584" s="104"/>
      <c r="G584" s="104"/>
      <c r="H584" s="104"/>
      <c r="I584" s="104"/>
      <c r="J584" s="104"/>
      <c r="K584" s="104"/>
      <c r="L584" s="104"/>
      <c r="M584" s="104"/>
      <c r="P584" s="104"/>
      <c r="Q584" s="104"/>
      <c r="U584" s="104"/>
      <c r="AQ584" s="104"/>
      <c r="AR584" s="104"/>
      <c r="AS584" s="104"/>
      <c r="AT584" s="104"/>
      <c r="AU584" s="104"/>
      <c r="AV584" s="104"/>
      <c r="AW584" s="104"/>
      <c r="AX584" s="104"/>
      <c r="AY584" s="104"/>
      <c r="BH584" s="104"/>
      <c r="BJ584" s="104"/>
      <c r="BK584" s="104"/>
      <c r="BL584" s="104"/>
      <c r="BM584" s="104"/>
      <c r="BN584" s="104"/>
      <c r="BO584" s="104"/>
      <c r="BP584" s="104"/>
      <c r="BQ584" s="104"/>
      <c r="BR584" s="104"/>
      <c r="BS584" s="104"/>
      <c r="BT584" s="104"/>
      <c r="BV584" s="104"/>
      <c r="BW584" s="104"/>
      <c r="BX584" s="104"/>
      <c r="BY584" s="104"/>
      <c r="BZ584" s="104"/>
      <c r="CA584" s="104"/>
      <c r="CB584" s="104"/>
      <c r="CC584" s="104"/>
      <c r="CD584" s="104"/>
      <c r="CE584" s="104"/>
      <c r="CF584" s="104"/>
      <c r="CG584" s="104"/>
      <c r="CJ584" s="104"/>
      <c r="CL584" s="104"/>
      <c r="CM584" s="104"/>
      <c r="CN584" s="104"/>
      <c r="CO584" s="104"/>
      <c r="CP584" s="104"/>
      <c r="CQ584" s="104"/>
      <c r="CR584" s="104"/>
      <c r="CS584" s="104"/>
      <c r="CT584" s="104"/>
      <c r="CU584" s="104"/>
    </row>
    <row r="585" spans="1:99" ht="13" x14ac:dyDescent="0.3">
      <c r="A585" s="104"/>
      <c r="B585" s="104"/>
      <c r="C585" s="104"/>
      <c r="D585" s="104"/>
      <c r="E585" s="104"/>
      <c r="F585" s="104"/>
      <c r="G585" s="104"/>
      <c r="H585" s="104"/>
      <c r="I585" s="104"/>
      <c r="J585" s="104"/>
      <c r="K585" s="104"/>
      <c r="L585" s="104"/>
      <c r="M585" s="104"/>
      <c r="P585" s="104"/>
      <c r="Q585" s="104"/>
      <c r="U585" s="104"/>
      <c r="AQ585" s="104"/>
      <c r="AR585" s="104"/>
      <c r="AS585" s="104"/>
      <c r="AT585" s="104"/>
      <c r="AU585" s="104"/>
      <c r="AV585" s="104"/>
      <c r="AW585" s="104"/>
      <c r="AX585" s="104"/>
      <c r="AY585" s="104"/>
      <c r="BH585" s="104"/>
      <c r="BJ585" s="104"/>
      <c r="BK585" s="104"/>
      <c r="BL585" s="104"/>
      <c r="BM585" s="104"/>
      <c r="BN585" s="104"/>
      <c r="BO585" s="104"/>
      <c r="BP585" s="104"/>
      <c r="BQ585" s="104"/>
      <c r="BR585" s="104"/>
      <c r="BS585" s="104"/>
      <c r="BT585" s="104"/>
      <c r="BV585" s="104"/>
      <c r="BW585" s="104"/>
      <c r="BX585" s="104"/>
      <c r="BY585" s="104"/>
      <c r="BZ585" s="104"/>
      <c r="CA585" s="104"/>
      <c r="CB585" s="104"/>
      <c r="CC585" s="104"/>
      <c r="CD585" s="104"/>
      <c r="CE585" s="104"/>
      <c r="CF585" s="104"/>
      <c r="CG585" s="104"/>
      <c r="CJ585" s="104"/>
      <c r="CL585" s="104"/>
      <c r="CM585" s="104"/>
      <c r="CN585" s="104"/>
      <c r="CO585" s="104"/>
      <c r="CP585" s="104"/>
      <c r="CQ585" s="104"/>
      <c r="CR585" s="104"/>
      <c r="CS585" s="104"/>
      <c r="CT585" s="104"/>
      <c r="CU585" s="104"/>
    </row>
    <row r="586" spans="1:99" ht="13" x14ac:dyDescent="0.3">
      <c r="A586" s="104"/>
      <c r="B586" s="104"/>
      <c r="C586" s="104"/>
      <c r="D586" s="104"/>
      <c r="E586" s="104"/>
      <c r="F586" s="104"/>
      <c r="G586" s="104"/>
      <c r="H586" s="104"/>
      <c r="I586" s="104"/>
      <c r="J586" s="104"/>
      <c r="K586" s="104"/>
      <c r="L586" s="104"/>
      <c r="M586" s="104"/>
      <c r="P586" s="104"/>
      <c r="Q586" s="104"/>
      <c r="U586" s="104"/>
      <c r="AQ586" s="104"/>
      <c r="AR586" s="104"/>
      <c r="AS586" s="104"/>
      <c r="AT586" s="104"/>
      <c r="AU586" s="104"/>
      <c r="AV586" s="104"/>
      <c r="AW586" s="104"/>
      <c r="AX586" s="104"/>
      <c r="AY586" s="104"/>
      <c r="BH586" s="104"/>
      <c r="BJ586" s="104"/>
      <c r="BK586" s="104"/>
      <c r="BL586" s="104"/>
      <c r="BM586" s="104"/>
      <c r="BN586" s="104"/>
      <c r="BO586" s="104"/>
      <c r="BP586" s="104"/>
      <c r="BQ586" s="104"/>
      <c r="BR586" s="104"/>
      <c r="BS586" s="104"/>
      <c r="BT586" s="104"/>
      <c r="BV586" s="104"/>
      <c r="BW586" s="104"/>
      <c r="BX586" s="104"/>
      <c r="BY586" s="104"/>
      <c r="BZ586" s="104"/>
      <c r="CA586" s="104"/>
      <c r="CB586" s="104"/>
      <c r="CC586" s="104"/>
      <c r="CD586" s="104"/>
      <c r="CE586" s="104"/>
      <c r="CF586" s="104"/>
      <c r="CG586" s="104"/>
      <c r="CJ586" s="104"/>
      <c r="CL586" s="104"/>
      <c r="CM586" s="104"/>
      <c r="CN586" s="104"/>
      <c r="CO586" s="104"/>
      <c r="CP586" s="104"/>
      <c r="CQ586" s="104"/>
      <c r="CR586" s="104"/>
      <c r="CS586" s="104"/>
      <c r="CT586" s="104"/>
      <c r="CU586" s="104"/>
    </row>
    <row r="587" spans="1:99" ht="13" x14ac:dyDescent="0.3">
      <c r="A587" s="104"/>
      <c r="B587" s="104"/>
      <c r="C587" s="104"/>
      <c r="D587" s="104"/>
      <c r="E587" s="104"/>
      <c r="F587" s="104"/>
      <c r="G587" s="104"/>
      <c r="H587" s="104"/>
      <c r="I587" s="104"/>
      <c r="J587" s="104"/>
      <c r="K587" s="104"/>
      <c r="L587" s="104"/>
      <c r="M587" s="104"/>
      <c r="P587" s="104"/>
      <c r="Q587" s="104"/>
      <c r="U587" s="104"/>
      <c r="AQ587" s="104"/>
      <c r="AR587" s="104"/>
      <c r="AS587" s="104"/>
      <c r="AT587" s="104"/>
      <c r="AU587" s="104"/>
      <c r="AV587" s="104"/>
      <c r="AW587" s="104"/>
      <c r="AX587" s="104"/>
      <c r="AY587" s="104"/>
      <c r="BH587" s="104"/>
      <c r="BJ587" s="104"/>
      <c r="BK587" s="104"/>
      <c r="BL587" s="104"/>
      <c r="BM587" s="104"/>
      <c r="BN587" s="104"/>
      <c r="BO587" s="104"/>
      <c r="BP587" s="104"/>
      <c r="BQ587" s="104"/>
      <c r="BR587" s="104"/>
      <c r="BS587" s="104"/>
      <c r="BT587" s="104"/>
      <c r="BV587" s="104"/>
      <c r="BW587" s="104"/>
      <c r="BX587" s="104"/>
      <c r="BY587" s="104"/>
      <c r="BZ587" s="104"/>
      <c r="CA587" s="104"/>
      <c r="CB587" s="104"/>
      <c r="CC587" s="104"/>
      <c r="CD587" s="104"/>
      <c r="CE587" s="104"/>
      <c r="CF587" s="104"/>
      <c r="CG587" s="104"/>
      <c r="CJ587" s="104"/>
      <c r="CL587" s="104"/>
      <c r="CM587" s="104"/>
      <c r="CN587" s="104"/>
      <c r="CO587" s="104"/>
      <c r="CP587" s="104"/>
      <c r="CQ587" s="104"/>
      <c r="CR587" s="104"/>
      <c r="CS587" s="104"/>
      <c r="CT587" s="104"/>
      <c r="CU587" s="104"/>
    </row>
    <row r="588" spans="1:99" ht="13" x14ac:dyDescent="0.3">
      <c r="A588" s="104"/>
      <c r="B588" s="104"/>
      <c r="C588" s="104"/>
      <c r="D588" s="104"/>
      <c r="E588" s="104"/>
      <c r="F588" s="104"/>
      <c r="G588" s="104"/>
      <c r="H588" s="104"/>
      <c r="I588" s="104"/>
      <c r="J588" s="104"/>
      <c r="K588" s="104"/>
      <c r="L588" s="104"/>
      <c r="M588" s="104"/>
      <c r="P588" s="104"/>
      <c r="Q588" s="104"/>
      <c r="U588" s="104"/>
      <c r="AQ588" s="104"/>
      <c r="AR588" s="104"/>
      <c r="AS588" s="104"/>
      <c r="AT588" s="104"/>
      <c r="AU588" s="104"/>
      <c r="AV588" s="104"/>
      <c r="AW588" s="104"/>
      <c r="AX588" s="104"/>
      <c r="AY588" s="104"/>
      <c r="BH588" s="104"/>
      <c r="BJ588" s="104"/>
      <c r="BK588" s="104"/>
      <c r="BL588" s="104"/>
      <c r="BM588" s="104"/>
      <c r="BN588" s="104"/>
      <c r="BO588" s="104"/>
      <c r="BP588" s="104"/>
      <c r="BQ588" s="104"/>
      <c r="BR588" s="104"/>
      <c r="BS588" s="104"/>
      <c r="BT588" s="104"/>
      <c r="BV588" s="104"/>
      <c r="BW588" s="104"/>
      <c r="BX588" s="104"/>
      <c r="BY588" s="104"/>
      <c r="BZ588" s="104"/>
      <c r="CA588" s="104"/>
      <c r="CB588" s="104"/>
      <c r="CC588" s="104"/>
      <c r="CD588" s="104"/>
      <c r="CE588" s="104"/>
      <c r="CF588" s="104"/>
      <c r="CG588" s="104"/>
      <c r="CJ588" s="104"/>
      <c r="CL588" s="104"/>
      <c r="CM588" s="104"/>
      <c r="CN588" s="104"/>
      <c r="CO588" s="104"/>
      <c r="CP588" s="104"/>
      <c r="CQ588" s="104"/>
      <c r="CR588" s="104"/>
      <c r="CS588" s="104"/>
      <c r="CT588" s="104"/>
      <c r="CU588" s="104"/>
    </row>
    <row r="589" spans="1:99" ht="13" x14ac:dyDescent="0.3">
      <c r="A589" s="104"/>
      <c r="B589" s="104"/>
      <c r="C589" s="104"/>
      <c r="D589" s="104"/>
      <c r="E589" s="104"/>
      <c r="F589" s="104"/>
      <c r="G589" s="104"/>
      <c r="H589" s="104"/>
      <c r="I589" s="104"/>
      <c r="J589" s="104"/>
      <c r="K589" s="104"/>
      <c r="L589" s="104"/>
      <c r="M589" s="104"/>
      <c r="P589" s="104"/>
      <c r="Q589" s="104"/>
      <c r="U589" s="104"/>
      <c r="AQ589" s="104"/>
      <c r="AR589" s="104"/>
      <c r="AS589" s="104"/>
      <c r="AT589" s="104"/>
      <c r="AU589" s="104"/>
      <c r="AV589" s="104"/>
      <c r="AW589" s="104"/>
      <c r="AX589" s="104"/>
      <c r="AY589" s="104"/>
      <c r="BH589" s="104"/>
      <c r="BJ589" s="104"/>
      <c r="BK589" s="104"/>
      <c r="BL589" s="104"/>
      <c r="BM589" s="104"/>
      <c r="BN589" s="104"/>
      <c r="BO589" s="104"/>
      <c r="BP589" s="104"/>
      <c r="BQ589" s="104"/>
      <c r="BR589" s="104"/>
      <c r="BS589" s="104"/>
      <c r="BT589" s="104"/>
      <c r="BV589" s="104"/>
      <c r="BW589" s="104"/>
      <c r="BX589" s="104"/>
      <c r="BY589" s="104"/>
      <c r="BZ589" s="104"/>
      <c r="CA589" s="104"/>
      <c r="CB589" s="104"/>
      <c r="CC589" s="104"/>
      <c r="CD589" s="104"/>
      <c r="CE589" s="104"/>
      <c r="CF589" s="104"/>
      <c r="CG589" s="104"/>
      <c r="CJ589" s="104"/>
      <c r="CL589" s="104"/>
      <c r="CM589" s="104"/>
      <c r="CN589" s="104"/>
      <c r="CO589" s="104"/>
      <c r="CP589" s="104"/>
      <c r="CQ589" s="104"/>
      <c r="CR589" s="104"/>
      <c r="CS589" s="104"/>
      <c r="CT589" s="104"/>
      <c r="CU589" s="104"/>
    </row>
    <row r="590" spans="1:99" ht="13" x14ac:dyDescent="0.3">
      <c r="A590" s="104"/>
      <c r="B590" s="104"/>
      <c r="C590" s="104"/>
      <c r="D590" s="104"/>
      <c r="E590" s="104"/>
      <c r="F590" s="104"/>
      <c r="G590" s="104"/>
      <c r="H590" s="104"/>
      <c r="I590" s="104"/>
      <c r="J590" s="104"/>
      <c r="K590" s="104"/>
      <c r="L590" s="104"/>
      <c r="M590" s="104"/>
      <c r="P590" s="104"/>
      <c r="Q590" s="104"/>
      <c r="U590" s="104"/>
      <c r="AQ590" s="104"/>
      <c r="AR590" s="104"/>
      <c r="AS590" s="104"/>
      <c r="AT590" s="104"/>
      <c r="AU590" s="104"/>
      <c r="AV590" s="104"/>
      <c r="AW590" s="104"/>
      <c r="AX590" s="104"/>
      <c r="AY590" s="104"/>
      <c r="BH590" s="104"/>
      <c r="BJ590" s="104"/>
      <c r="BK590" s="104"/>
      <c r="BL590" s="104"/>
      <c r="BM590" s="104"/>
      <c r="BN590" s="104"/>
      <c r="BO590" s="104"/>
      <c r="BP590" s="104"/>
      <c r="BQ590" s="104"/>
      <c r="BR590" s="104"/>
      <c r="BS590" s="104"/>
      <c r="BT590" s="104"/>
      <c r="BV590" s="104"/>
      <c r="BW590" s="104"/>
      <c r="BX590" s="104"/>
      <c r="BY590" s="104"/>
      <c r="BZ590" s="104"/>
      <c r="CA590" s="104"/>
      <c r="CB590" s="104"/>
      <c r="CC590" s="104"/>
      <c r="CD590" s="104"/>
      <c r="CE590" s="104"/>
      <c r="CF590" s="104"/>
      <c r="CG590" s="104"/>
      <c r="CJ590" s="104"/>
      <c r="CL590" s="104"/>
      <c r="CM590" s="104"/>
      <c r="CN590" s="104"/>
      <c r="CO590" s="104"/>
      <c r="CP590" s="104"/>
      <c r="CQ590" s="104"/>
      <c r="CR590" s="104"/>
      <c r="CS590" s="104"/>
      <c r="CT590" s="104"/>
      <c r="CU590" s="104"/>
    </row>
    <row r="591" spans="1:99" ht="13" x14ac:dyDescent="0.3">
      <c r="A591" s="104"/>
      <c r="B591" s="104"/>
      <c r="C591" s="104"/>
      <c r="D591" s="104"/>
      <c r="E591" s="104"/>
      <c r="F591" s="104"/>
      <c r="G591" s="104"/>
      <c r="H591" s="104"/>
      <c r="I591" s="104"/>
      <c r="J591" s="104"/>
      <c r="K591" s="104"/>
      <c r="L591" s="104"/>
      <c r="M591" s="104"/>
      <c r="P591" s="104"/>
      <c r="Q591" s="104"/>
      <c r="U591" s="104"/>
      <c r="AQ591" s="104"/>
      <c r="AR591" s="104"/>
      <c r="AS591" s="104"/>
      <c r="AT591" s="104"/>
      <c r="AU591" s="104"/>
      <c r="AV591" s="104"/>
      <c r="AW591" s="104"/>
      <c r="AX591" s="104"/>
      <c r="AY591" s="104"/>
      <c r="BH591" s="104"/>
      <c r="BJ591" s="104"/>
      <c r="BK591" s="104"/>
      <c r="BL591" s="104"/>
      <c r="BM591" s="104"/>
      <c r="BN591" s="104"/>
      <c r="BO591" s="104"/>
      <c r="BP591" s="104"/>
      <c r="BQ591" s="104"/>
      <c r="BR591" s="104"/>
      <c r="BS591" s="104"/>
      <c r="BT591" s="104"/>
      <c r="BV591" s="104"/>
      <c r="BW591" s="104"/>
      <c r="BX591" s="104"/>
      <c r="BY591" s="104"/>
      <c r="BZ591" s="104"/>
      <c r="CA591" s="104"/>
      <c r="CB591" s="104"/>
      <c r="CC591" s="104"/>
      <c r="CD591" s="104"/>
      <c r="CE591" s="104"/>
      <c r="CF591" s="104"/>
      <c r="CG591" s="104"/>
      <c r="CJ591" s="104"/>
      <c r="CL591" s="104"/>
      <c r="CM591" s="104"/>
      <c r="CN591" s="104"/>
      <c r="CO591" s="104"/>
      <c r="CP591" s="104"/>
      <c r="CQ591" s="104"/>
      <c r="CR591" s="104"/>
      <c r="CS591" s="104"/>
      <c r="CT591" s="104"/>
      <c r="CU591" s="104"/>
    </row>
    <row r="592" spans="1:99" ht="13" x14ac:dyDescent="0.3">
      <c r="A592" s="104"/>
      <c r="B592" s="104"/>
      <c r="C592" s="104"/>
      <c r="D592" s="104"/>
      <c r="E592" s="104"/>
      <c r="F592" s="104"/>
      <c r="G592" s="104"/>
      <c r="H592" s="104"/>
      <c r="I592" s="104"/>
      <c r="J592" s="104"/>
      <c r="K592" s="104"/>
      <c r="L592" s="104"/>
      <c r="M592" s="104"/>
      <c r="P592" s="104"/>
      <c r="Q592" s="104"/>
      <c r="U592" s="104"/>
      <c r="AQ592" s="104"/>
      <c r="AR592" s="104"/>
      <c r="AS592" s="104"/>
      <c r="AT592" s="104"/>
      <c r="AU592" s="104"/>
      <c r="AV592" s="104"/>
      <c r="AW592" s="104"/>
      <c r="AX592" s="104"/>
      <c r="AY592" s="104"/>
      <c r="BH592" s="104"/>
      <c r="BJ592" s="104"/>
      <c r="BK592" s="104"/>
      <c r="BL592" s="104"/>
      <c r="BM592" s="104"/>
      <c r="BN592" s="104"/>
      <c r="BO592" s="104"/>
      <c r="BP592" s="104"/>
      <c r="BQ592" s="104"/>
      <c r="BR592" s="104"/>
      <c r="BS592" s="104"/>
      <c r="BT592" s="104"/>
      <c r="BV592" s="104"/>
      <c r="BW592" s="104"/>
      <c r="BX592" s="104"/>
      <c r="BY592" s="104"/>
      <c r="BZ592" s="104"/>
      <c r="CA592" s="104"/>
      <c r="CB592" s="104"/>
      <c r="CC592" s="104"/>
      <c r="CD592" s="104"/>
      <c r="CE592" s="104"/>
      <c r="CF592" s="104"/>
      <c r="CG592" s="104"/>
      <c r="CJ592" s="104"/>
      <c r="CL592" s="104"/>
      <c r="CM592" s="104"/>
      <c r="CN592" s="104"/>
      <c r="CO592" s="104"/>
      <c r="CP592" s="104"/>
      <c r="CQ592" s="104"/>
      <c r="CR592" s="104"/>
      <c r="CS592" s="104"/>
      <c r="CT592" s="104"/>
      <c r="CU592" s="104"/>
    </row>
    <row r="593" spans="1:99" ht="13" x14ac:dyDescent="0.3">
      <c r="A593" s="104"/>
      <c r="B593" s="104"/>
      <c r="C593" s="104"/>
      <c r="D593" s="104"/>
      <c r="E593" s="104"/>
      <c r="F593" s="104"/>
      <c r="G593" s="104"/>
      <c r="H593" s="104"/>
      <c r="I593" s="104"/>
      <c r="J593" s="104"/>
      <c r="K593" s="104"/>
      <c r="L593" s="104"/>
      <c r="M593" s="104"/>
      <c r="P593" s="104"/>
      <c r="Q593" s="104"/>
      <c r="U593" s="104"/>
      <c r="AQ593" s="104"/>
      <c r="AR593" s="104"/>
      <c r="AS593" s="104"/>
      <c r="AT593" s="104"/>
      <c r="AU593" s="104"/>
      <c r="AV593" s="104"/>
      <c r="AW593" s="104"/>
      <c r="AX593" s="104"/>
      <c r="AY593" s="104"/>
      <c r="BH593" s="104"/>
      <c r="BJ593" s="104"/>
      <c r="BK593" s="104"/>
      <c r="BL593" s="104"/>
      <c r="BM593" s="104"/>
      <c r="BN593" s="104"/>
      <c r="BO593" s="104"/>
      <c r="BP593" s="104"/>
      <c r="BQ593" s="104"/>
      <c r="BR593" s="104"/>
      <c r="BS593" s="104"/>
      <c r="BT593" s="104"/>
      <c r="BV593" s="104"/>
      <c r="BW593" s="104"/>
      <c r="BX593" s="104"/>
      <c r="BY593" s="104"/>
      <c r="BZ593" s="104"/>
      <c r="CA593" s="104"/>
      <c r="CB593" s="104"/>
      <c r="CC593" s="104"/>
      <c r="CD593" s="104"/>
      <c r="CE593" s="104"/>
      <c r="CF593" s="104"/>
      <c r="CG593" s="104"/>
      <c r="CJ593" s="104"/>
      <c r="CL593" s="104"/>
      <c r="CM593" s="104"/>
      <c r="CN593" s="104"/>
      <c r="CO593" s="104"/>
      <c r="CP593" s="104"/>
      <c r="CQ593" s="104"/>
      <c r="CR593" s="104"/>
      <c r="CS593" s="104"/>
      <c r="CT593" s="104"/>
      <c r="CU593" s="104"/>
    </row>
    <row r="594" spans="1:99" ht="13" x14ac:dyDescent="0.3">
      <c r="A594" s="104"/>
      <c r="B594" s="104"/>
      <c r="C594" s="104"/>
      <c r="D594" s="104"/>
      <c r="E594" s="104"/>
      <c r="F594" s="104"/>
      <c r="G594" s="104"/>
      <c r="H594" s="104"/>
      <c r="I594" s="104"/>
      <c r="J594" s="104"/>
      <c r="K594" s="104"/>
      <c r="L594" s="104"/>
      <c r="M594" s="104"/>
      <c r="P594" s="104"/>
      <c r="Q594" s="104"/>
      <c r="U594" s="104"/>
      <c r="AQ594" s="104"/>
      <c r="AR594" s="104"/>
      <c r="AS594" s="104"/>
      <c r="AT594" s="104"/>
      <c r="AU594" s="104"/>
      <c r="AV594" s="104"/>
      <c r="AW594" s="104"/>
      <c r="AX594" s="104"/>
      <c r="AY594" s="104"/>
      <c r="BH594" s="104"/>
      <c r="BJ594" s="104"/>
      <c r="BK594" s="104"/>
      <c r="BL594" s="104"/>
      <c r="BM594" s="104"/>
      <c r="BN594" s="104"/>
      <c r="BO594" s="104"/>
      <c r="BP594" s="104"/>
      <c r="BQ594" s="104"/>
      <c r="BR594" s="104"/>
      <c r="BS594" s="104"/>
      <c r="BT594" s="104"/>
      <c r="BV594" s="104"/>
      <c r="BW594" s="104"/>
      <c r="BX594" s="104"/>
      <c r="BY594" s="104"/>
      <c r="BZ594" s="104"/>
      <c r="CA594" s="104"/>
      <c r="CB594" s="104"/>
      <c r="CC594" s="104"/>
      <c r="CD594" s="104"/>
      <c r="CE594" s="104"/>
      <c r="CF594" s="104"/>
      <c r="CG594" s="104"/>
      <c r="CJ594" s="104"/>
      <c r="CL594" s="104"/>
      <c r="CM594" s="104"/>
      <c r="CN594" s="104"/>
      <c r="CO594" s="104"/>
      <c r="CP594" s="104"/>
      <c r="CQ594" s="104"/>
      <c r="CR594" s="104"/>
      <c r="CS594" s="104"/>
      <c r="CT594" s="104"/>
      <c r="CU594" s="104"/>
    </row>
    <row r="595" spans="1:99" ht="13" x14ac:dyDescent="0.3">
      <c r="A595" s="104"/>
      <c r="B595" s="104"/>
      <c r="C595" s="104"/>
      <c r="D595" s="104"/>
      <c r="E595" s="104"/>
      <c r="F595" s="104"/>
      <c r="G595" s="104"/>
      <c r="H595" s="104"/>
      <c r="I595" s="104"/>
      <c r="J595" s="104"/>
      <c r="K595" s="104"/>
      <c r="L595" s="104"/>
      <c r="M595" s="104"/>
      <c r="P595" s="104"/>
      <c r="Q595" s="104"/>
      <c r="U595" s="104"/>
      <c r="AQ595" s="104"/>
      <c r="AR595" s="104"/>
      <c r="AS595" s="104"/>
      <c r="AT595" s="104"/>
      <c r="AU595" s="104"/>
      <c r="AV595" s="104"/>
      <c r="AW595" s="104"/>
      <c r="AX595" s="104"/>
      <c r="AY595" s="104"/>
      <c r="BH595" s="104"/>
      <c r="BJ595" s="104"/>
      <c r="BK595" s="104"/>
      <c r="BL595" s="104"/>
      <c r="BM595" s="104"/>
      <c r="BN595" s="104"/>
      <c r="BO595" s="104"/>
      <c r="BP595" s="104"/>
      <c r="BQ595" s="104"/>
      <c r="BR595" s="104"/>
      <c r="BS595" s="104"/>
      <c r="BT595" s="104"/>
      <c r="BV595" s="104"/>
      <c r="BW595" s="104"/>
      <c r="BX595" s="104"/>
      <c r="BY595" s="104"/>
      <c r="BZ595" s="104"/>
      <c r="CA595" s="104"/>
      <c r="CB595" s="104"/>
      <c r="CC595" s="104"/>
      <c r="CD595" s="104"/>
      <c r="CE595" s="104"/>
      <c r="CF595" s="104"/>
      <c r="CG595" s="104"/>
      <c r="CJ595" s="104"/>
      <c r="CL595" s="104"/>
      <c r="CM595" s="104"/>
      <c r="CN595" s="104"/>
      <c r="CO595" s="104"/>
      <c r="CP595" s="104"/>
      <c r="CQ595" s="104"/>
      <c r="CR595" s="104"/>
      <c r="CS595" s="104"/>
      <c r="CT595" s="104"/>
      <c r="CU595" s="104"/>
    </row>
    <row r="596" spans="1:99" ht="13" x14ac:dyDescent="0.3">
      <c r="A596" s="104"/>
      <c r="B596" s="104"/>
      <c r="C596" s="104"/>
      <c r="D596" s="104"/>
      <c r="E596" s="104"/>
      <c r="F596" s="104"/>
      <c r="G596" s="104"/>
      <c r="H596" s="104"/>
      <c r="I596" s="104"/>
      <c r="J596" s="104"/>
      <c r="K596" s="104"/>
      <c r="L596" s="104"/>
      <c r="M596" s="104"/>
      <c r="P596" s="104"/>
      <c r="Q596" s="104"/>
      <c r="U596" s="104"/>
      <c r="AQ596" s="104"/>
      <c r="AR596" s="104"/>
      <c r="AS596" s="104"/>
      <c r="AT596" s="104"/>
      <c r="AU596" s="104"/>
      <c r="AV596" s="104"/>
      <c r="AW596" s="104"/>
      <c r="AX596" s="104"/>
      <c r="AY596" s="104"/>
      <c r="BH596" s="104"/>
      <c r="BJ596" s="104"/>
      <c r="BK596" s="104"/>
      <c r="BL596" s="104"/>
      <c r="BM596" s="104"/>
      <c r="BN596" s="104"/>
      <c r="BO596" s="104"/>
      <c r="BP596" s="104"/>
      <c r="BQ596" s="104"/>
      <c r="BR596" s="104"/>
      <c r="BS596" s="104"/>
      <c r="BT596" s="104"/>
      <c r="BV596" s="104"/>
      <c r="BW596" s="104"/>
      <c r="BX596" s="104"/>
      <c r="BY596" s="104"/>
      <c r="BZ596" s="104"/>
      <c r="CA596" s="104"/>
      <c r="CB596" s="104"/>
      <c r="CC596" s="104"/>
      <c r="CD596" s="104"/>
      <c r="CE596" s="104"/>
      <c r="CF596" s="104"/>
      <c r="CG596" s="104"/>
      <c r="CJ596" s="104"/>
      <c r="CL596" s="104"/>
      <c r="CM596" s="104"/>
      <c r="CN596" s="104"/>
      <c r="CO596" s="104"/>
      <c r="CP596" s="104"/>
      <c r="CQ596" s="104"/>
      <c r="CR596" s="104"/>
      <c r="CS596" s="104"/>
      <c r="CT596" s="104"/>
      <c r="CU596" s="104"/>
    </row>
    <row r="597" spans="1:99" ht="13" x14ac:dyDescent="0.3">
      <c r="A597" s="104"/>
      <c r="B597" s="104"/>
      <c r="C597" s="104"/>
      <c r="D597" s="104"/>
      <c r="E597" s="104"/>
      <c r="F597" s="104"/>
      <c r="G597" s="104"/>
      <c r="H597" s="104"/>
      <c r="I597" s="104"/>
      <c r="J597" s="104"/>
      <c r="K597" s="104"/>
      <c r="L597" s="104"/>
      <c r="M597" s="104"/>
      <c r="P597" s="104"/>
      <c r="Q597" s="104"/>
      <c r="U597" s="104"/>
      <c r="AQ597" s="104"/>
      <c r="AR597" s="104"/>
      <c r="AS597" s="104"/>
      <c r="AT597" s="104"/>
      <c r="AU597" s="104"/>
      <c r="AV597" s="104"/>
      <c r="AW597" s="104"/>
      <c r="AX597" s="104"/>
      <c r="AY597" s="104"/>
      <c r="BH597" s="104"/>
      <c r="BJ597" s="104"/>
      <c r="BK597" s="104"/>
      <c r="BL597" s="104"/>
      <c r="BM597" s="104"/>
      <c r="BN597" s="104"/>
      <c r="BO597" s="104"/>
      <c r="BP597" s="104"/>
      <c r="BQ597" s="104"/>
      <c r="BR597" s="104"/>
      <c r="BS597" s="104"/>
      <c r="BT597" s="104"/>
      <c r="BV597" s="104"/>
      <c r="BW597" s="104"/>
      <c r="BX597" s="104"/>
      <c r="BY597" s="104"/>
      <c r="BZ597" s="104"/>
      <c r="CA597" s="104"/>
      <c r="CB597" s="104"/>
      <c r="CC597" s="104"/>
      <c r="CD597" s="104"/>
      <c r="CE597" s="104"/>
      <c r="CF597" s="104"/>
      <c r="CG597" s="104"/>
      <c r="CJ597" s="104"/>
      <c r="CL597" s="104"/>
      <c r="CM597" s="104"/>
      <c r="CN597" s="104"/>
      <c r="CO597" s="104"/>
      <c r="CP597" s="104"/>
      <c r="CQ597" s="104"/>
      <c r="CR597" s="104"/>
      <c r="CS597" s="104"/>
      <c r="CT597" s="104"/>
      <c r="CU597" s="104"/>
    </row>
    <row r="598" spans="1:99" ht="13" x14ac:dyDescent="0.3">
      <c r="A598" s="104"/>
      <c r="B598" s="104"/>
      <c r="C598" s="104"/>
      <c r="D598" s="104"/>
      <c r="E598" s="104"/>
      <c r="F598" s="104"/>
      <c r="G598" s="104"/>
      <c r="H598" s="104"/>
      <c r="I598" s="104"/>
      <c r="J598" s="104"/>
      <c r="K598" s="104"/>
      <c r="L598" s="104"/>
      <c r="M598" s="104"/>
      <c r="P598" s="104"/>
      <c r="Q598" s="104"/>
      <c r="U598" s="104"/>
      <c r="AQ598" s="104"/>
      <c r="AR598" s="104"/>
      <c r="AS598" s="104"/>
      <c r="AT598" s="104"/>
      <c r="AU598" s="104"/>
      <c r="AV598" s="104"/>
      <c r="AW598" s="104"/>
      <c r="AX598" s="104"/>
      <c r="AY598" s="104"/>
      <c r="BH598" s="104"/>
      <c r="BJ598" s="104"/>
      <c r="BK598" s="104"/>
      <c r="BL598" s="104"/>
      <c r="BM598" s="104"/>
      <c r="BN598" s="104"/>
      <c r="BO598" s="104"/>
      <c r="BP598" s="104"/>
      <c r="BQ598" s="104"/>
      <c r="BR598" s="104"/>
      <c r="BS598" s="104"/>
      <c r="BT598" s="104"/>
      <c r="BV598" s="104"/>
      <c r="BW598" s="104"/>
      <c r="BX598" s="104"/>
      <c r="BY598" s="104"/>
      <c r="BZ598" s="104"/>
      <c r="CA598" s="104"/>
      <c r="CB598" s="104"/>
      <c r="CC598" s="104"/>
      <c r="CD598" s="104"/>
      <c r="CE598" s="104"/>
      <c r="CF598" s="104"/>
      <c r="CG598" s="104"/>
      <c r="CJ598" s="104"/>
      <c r="CL598" s="104"/>
      <c r="CM598" s="104"/>
      <c r="CN598" s="104"/>
      <c r="CO598" s="104"/>
      <c r="CP598" s="104"/>
      <c r="CQ598" s="104"/>
      <c r="CR598" s="104"/>
      <c r="CS598" s="104"/>
      <c r="CT598" s="104"/>
      <c r="CU598" s="104"/>
    </row>
    <row r="599" spans="1:99" ht="13" x14ac:dyDescent="0.3">
      <c r="A599" s="104"/>
      <c r="B599" s="104"/>
      <c r="C599" s="104"/>
      <c r="D599" s="104"/>
      <c r="E599" s="104"/>
      <c r="F599" s="104"/>
      <c r="G599" s="104"/>
      <c r="H599" s="104"/>
      <c r="I599" s="104"/>
      <c r="J599" s="104"/>
      <c r="K599" s="104"/>
      <c r="L599" s="104"/>
      <c r="M599" s="104"/>
      <c r="P599" s="104"/>
      <c r="Q599" s="104"/>
      <c r="U599" s="104"/>
      <c r="AQ599" s="104"/>
      <c r="AR599" s="104"/>
      <c r="AS599" s="104"/>
      <c r="AT599" s="104"/>
      <c r="AU599" s="104"/>
      <c r="AV599" s="104"/>
      <c r="AW599" s="104"/>
      <c r="AX599" s="104"/>
      <c r="AY599" s="104"/>
      <c r="BH599" s="104"/>
      <c r="BJ599" s="104"/>
      <c r="BK599" s="104"/>
      <c r="BL599" s="104"/>
      <c r="BM599" s="104"/>
      <c r="BN599" s="104"/>
      <c r="BO599" s="104"/>
      <c r="BP599" s="104"/>
      <c r="BQ599" s="104"/>
      <c r="BR599" s="104"/>
      <c r="BS599" s="104"/>
      <c r="BT599" s="104"/>
      <c r="BV599" s="104"/>
      <c r="BW599" s="104"/>
      <c r="BX599" s="104"/>
      <c r="BY599" s="104"/>
      <c r="BZ599" s="104"/>
      <c r="CA599" s="104"/>
      <c r="CB599" s="104"/>
      <c r="CC599" s="104"/>
      <c r="CD599" s="104"/>
      <c r="CE599" s="104"/>
      <c r="CF599" s="104"/>
      <c r="CG599" s="104"/>
      <c r="CJ599" s="104"/>
      <c r="CL599" s="104"/>
      <c r="CM599" s="104"/>
      <c r="CN599" s="104"/>
      <c r="CO599" s="104"/>
      <c r="CP599" s="104"/>
      <c r="CQ599" s="104"/>
      <c r="CR599" s="104"/>
      <c r="CS599" s="104"/>
      <c r="CT599" s="104"/>
      <c r="CU599" s="104"/>
    </row>
    <row r="600" spans="1:99" ht="13" x14ac:dyDescent="0.3">
      <c r="A600" s="104"/>
      <c r="B600" s="104"/>
      <c r="C600" s="104"/>
      <c r="D600" s="104"/>
      <c r="E600" s="104"/>
      <c r="F600" s="104"/>
      <c r="G600" s="104"/>
      <c r="H600" s="104"/>
      <c r="I600" s="104"/>
      <c r="J600" s="104"/>
      <c r="K600" s="104"/>
      <c r="L600" s="104"/>
      <c r="M600" s="104"/>
      <c r="P600" s="104"/>
      <c r="Q600" s="104"/>
      <c r="U600" s="104"/>
      <c r="AQ600" s="104"/>
      <c r="AR600" s="104"/>
      <c r="AS600" s="104"/>
      <c r="AT600" s="104"/>
      <c r="AU600" s="104"/>
      <c r="AV600" s="104"/>
      <c r="AW600" s="104"/>
      <c r="AX600" s="104"/>
      <c r="AY600" s="104"/>
      <c r="BH600" s="104"/>
      <c r="BJ600" s="104"/>
      <c r="BK600" s="104"/>
      <c r="BL600" s="104"/>
      <c r="BM600" s="104"/>
      <c r="BN600" s="104"/>
      <c r="BO600" s="104"/>
      <c r="BP600" s="104"/>
      <c r="BQ600" s="104"/>
      <c r="BR600" s="104"/>
      <c r="BS600" s="104"/>
      <c r="BT600" s="104"/>
      <c r="BV600" s="104"/>
      <c r="BW600" s="104"/>
      <c r="BX600" s="104"/>
      <c r="BY600" s="104"/>
      <c r="BZ600" s="104"/>
      <c r="CA600" s="104"/>
      <c r="CB600" s="104"/>
      <c r="CC600" s="104"/>
      <c r="CD600" s="104"/>
      <c r="CE600" s="104"/>
      <c r="CF600" s="104"/>
      <c r="CG600" s="104"/>
      <c r="CJ600" s="104"/>
      <c r="CL600" s="104"/>
      <c r="CM600" s="104"/>
      <c r="CN600" s="104"/>
      <c r="CO600" s="104"/>
      <c r="CP600" s="104"/>
      <c r="CQ600" s="104"/>
      <c r="CR600" s="104"/>
      <c r="CS600" s="104"/>
      <c r="CT600" s="104"/>
      <c r="CU600" s="104"/>
    </row>
    <row r="601" spans="1:99" ht="13" x14ac:dyDescent="0.3">
      <c r="A601" s="104"/>
      <c r="B601" s="104"/>
      <c r="C601" s="104"/>
      <c r="D601" s="104"/>
      <c r="E601" s="104"/>
      <c r="F601" s="104"/>
      <c r="G601" s="104"/>
      <c r="H601" s="104"/>
      <c r="I601" s="104"/>
      <c r="J601" s="104"/>
      <c r="K601" s="104"/>
      <c r="L601" s="104"/>
      <c r="M601" s="104"/>
      <c r="P601" s="104"/>
      <c r="Q601" s="104"/>
      <c r="U601" s="104"/>
      <c r="AQ601" s="104"/>
      <c r="AR601" s="104"/>
      <c r="AS601" s="104"/>
      <c r="AT601" s="104"/>
      <c r="AU601" s="104"/>
      <c r="AV601" s="104"/>
      <c r="AW601" s="104"/>
      <c r="AX601" s="104"/>
      <c r="AY601" s="104"/>
      <c r="BH601" s="104"/>
      <c r="BJ601" s="104"/>
      <c r="BK601" s="104"/>
      <c r="BL601" s="104"/>
      <c r="BM601" s="104"/>
      <c r="BN601" s="104"/>
      <c r="BO601" s="104"/>
      <c r="BP601" s="104"/>
      <c r="BQ601" s="104"/>
      <c r="BR601" s="104"/>
      <c r="BS601" s="104"/>
      <c r="BT601" s="104"/>
      <c r="BV601" s="104"/>
      <c r="BW601" s="104"/>
      <c r="BX601" s="104"/>
      <c r="BY601" s="104"/>
      <c r="BZ601" s="104"/>
      <c r="CA601" s="104"/>
      <c r="CB601" s="104"/>
      <c r="CC601" s="104"/>
      <c r="CD601" s="104"/>
      <c r="CE601" s="104"/>
      <c r="CF601" s="104"/>
      <c r="CG601" s="104"/>
      <c r="CJ601" s="104"/>
      <c r="CL601" s="104"/>
      <c r="CM601" s="104"/>
      <c r="CN601" s="104"/>
      <c r="CO601" s="104"/>
      <c r="CP601" s="104"/>
      <c r="CQ601" s="104"/>
      <c r="CR601" s="104"/>
      <c r="CS601" s="104"/>
      <c r="CT601" s="104"/>
      <c r="CU601" s="104"/>
    </row>
    <row r="602" spans="1:99" ht="13" x14ac:dyDescent="0.3">
      <c r="A602" s="104"/>
      <c r="B602" s="104"/>
      <c r="C602" s="104"/>
      <c r="D602" s="104"/>
      <c r="E602" s="104"/>
      <c r="F602" s="104"/>
      <c r="G602" s="104"/>
      <c r="H602" s="104"/>
      <c r="I602" s="104"/>
      <c r="J602" s="104"/>
      <c r="K602" s="104"/>
      <c r="L602" s="104"/>
      <c r="M602" s="104"/>
      <c r="P602" s="104"/>
      <c r="Q602" s="104"/>
      <c r="U602" s="104"/>
      <c r="AQ602" s="104"/>
      <c r="AR602" s="104"/>
      <c r="AS602" s="104"/>
      <c r="AT602" s="104"/>
      <c r="AU602" s="104"/>
      <c r="AV602" s="104"/>
      <c r="AW602" s="104"/>
      <c r="AX602" s="104"/>
      <c r="AY602" s="104"/>
      <c r="BH602" s="104"/>
      <c r="BJ602" s="104"/>
      <c r="BK602" s="104"/>
      <c r="BL602" s="104"/>
      <c r="BM602" s="104"/>
      <c r="BN602" s="104"/>
      <c r="BO602" s="104"/>
      <c r="BP602" s="104"/>
      <c r="BQ602" s="104"/>
      <c r="BR602" s="104"/>
      <c r="BS602" s="104"/>
      <c r="BT602" s="104"/>
      <c r="BV602" s="104"/>
      <c r="BW602" s="104"/>
      <c r="BX602" s="104"/>
      <c r="BY602" s="104"/>
      <c r="BZ602" s="104"/>
      <c r="CA602" s="104"/>
      <c r="CB602" s="104"/>
      <c r="CC602" s="104"/>
      <c r="CD602" s="104"/>
      <c r="CE602" s="104"/>
      <c r="CF602" s="104"/>
      <c r="CG602" s="104"/>
      <c r="CJ602" s="104"/>
      <c r="CL602" s="104"/>
      <c r="CM602" s="104"/>
      <c r="CN602" s="104"/>
      <c r="CO602" s="104"/>
      <c r="CP602" s="104"/>
      <c r="CQ602" s="104"/>
      <c r="CR602" s="104"/>
      <c r="CS602" s="104"/>
      <c r="CT602" s="104"/>
      <c r="CU602" s="104"/>
    </row>
    <row r="603" spans="1:99" ht="13" x14ac:dyDescent="0.3">
      <c r="A603" s="104"/>
      <c r="B603" s="104"/>
      <c r="C603" s="104"/>
      <c r="D603" s="104"/>
      <c r="E603" s="104"/>
      <c r="F603" s="104"/>
      <c r="G603" s="104"/>
      <c r="H603" s="104"/>
      <c r="I603" s="104"/>
      <c r="J603" s="104"/>
      <c r="K603" s="104"/>
      <c r="L603" s="104"/>
      <c r="M603" s="104"/>
      <c r="P603" s="104"/>
      <c r="Q603" s="104"/>
      <c r="U603" s="104"/>
      <c r="AQ603" s="104"/>
      <c r="AR603" s="104"/>
      <c r="AS603" s="104"/>
      <c r="AT603" s="104"/>
      <c r="AU603" s="104"/>
      <c r="AV603" s="104"/>
      <c r="AW603" s="104"/>
      <c r="AX603" s="104"/>
      <c r="AY603" s="104"/>
      <c r="BH603" s="104"/>
      <c r="BJ603" s="104"/>
      <c r="BK603" s="104"/>
      <c r="BL603" s="104"/>
      <c r="BM603" s="104"/>
      <c r="BN603" s="104"/>
      <c r="BO603" s="104"/>
      <c r="BP603" s="104"/>
      <c r="BQ603" s="104"/>
      <c r="BR603" s="104"/>
      <c r="BS603" s="104"/>
      <c r="BT603" s="104"/>
      <c r="BV603" s="104"/>
      <c r="BW603" s="104"/>
      <c r="BX603" s="104"/>
      <c r="BY603" s="104"/>
      <c r="BZ603" s="104"/>
      <c r="CA603" s="104"/>
      <c r="CB603" s="104"/>
      <c r="CC603" s="104"/>
      <c r="CD603" s="104"/>
      <c r="CE603" s="104"/>
      <c r="CF603" s="104"/>
      <c r="CG603" s="104"/>
      <c r="CJ603" s="104"/>
      <c r="CL603" s="104"/>
      <c r="CM603" s="104"/>
      <c r="CN603" s="104"/>
      <c r="CO603" s="104"/>
      <c r="CP603" s="104"/>
      <c r="CQ603" s="104"/>
      <c r="CR603" s="104"/>
      <c r="CS603" s="104"/>
      <c r="CT603" s="104"/>
      <c r="CU603" s="104"/>
    </row>
    <row r="604" spans="1:99" ht="13" x14ac:dyDescent="0.3">
      <c r="A604" s="104"/>
      <c r="B604" s="104"/>
      <c r="C604" s="104"/>
      <c r="D604" s="104"/>
      <c r="E604" s="104"/>
      <c r="F604" s="104"/>
      <c r="G604" s="104"/>
      <c r="H604" s="104"/>
      <c r="I604" s="104"/>
      <c r="J604" s="104"/>
      <c r="K604" s="104"/>
      <c r="L604" s="104"/>
      <c r="M604" s="104"/>
      <c r="P604" s="104"/>
      <c r="Q604" s="104"/>
      <c r="U604" s="104"/>
      <c r="AQ604" s="104"/>
      <c r="AR604" s="104"/>
      <c r="AS604" s="104"/>
      <c r="AT604" s="104"/>
      <c r="AU604" s="104"/>
      <c r="AV604" s="104"/>
      <c r="AW604" s="104"/>
      <c r="AX604" s="104"/>
      <c r="AY604" s="104"/>
      <c r="BH604" s="104"/>
      <c r="BJ604" s="104"/>
      <c r="BK604" s="104"/>
      <c r="BL604" s="104"/>
      <c r="BM604" s="104"/>
      <c r="BN604" s="104"/>
      <c r="BO604" s="104"/>
      <c r="BP604" s="104"/>
      <c r="BQ604" s="104"/>
      <c r="BR604" s="104"/>
      <c r="BS604" s="104"/>
      <c r="BT604" s="104"/>
      <c r="BV604" s="104"/>
      <c r="BW604" s="104"/>
      <c r="BX604" s="104"/>
      <c r="BY604" s="104"/>
      <c r="BZ604" s="104"/>
      <c r="CA604" s="104"/>
      <c r="CB604" s="104"/>
      <c r="CC604" s="104"/>
      <c r="CD604" s="104"/>
      <c r="CE604" s="104"/>
      <c r="CF604" s="104"/>
      <c r="CG604" s="104"/>
      <c r="CJ604" s="104"/>
      <c r="CL604" s="104"/>
      <c r="CM604" s="104"/>
      <c r="CN604" s="104"/>
      <c r="CO604" s="104"/>
      <c r="CP604" s="104"/>
      <c r="CQ604" s="104"/>
      <c r="CR604" s="104"/>
      <c r="CS604" s="104"/>
      <c r="CT604" s="104"/>
      <c r="CU604" s="104"/>
    </row>
    <row r="605" spans="1:99" ht="13" x14ac:dyDescent="0.3">
      <c r="A605" s="104"/>
      <c r="B605" s="104"/>
      <c r="C605" s="104"/>
      <c r="D605" s="104"/>
      <c r="E605" s="104"/>
      <c r="F605" s="104"/>
      <c r="G605" s="104"/>
      <c r="H605" s="104"/>
      <c r="I605" s="104"/>
      <c r="J605" s="104"/>
      <c r="K605" s="104"/>
      <c r="L605" s="104"/>
      <c r="M605" s="104"/>
      <c r="P605" s="104"/>
      <c r="Q605" s="104"/>
      <c r="U605" s="104"/>
      <c r="AQ605" s="104"/>
      <c r="AR605" s="104"/>
      <c r="AS605" s="104"/>
      <c r="AT605" s="104"/>
      <c r="AU605" s="104"/>
      <c r="AV605" s="104"/>
      <c r="AW605" s="104"/>
      <c r="AX605" s="104"/>
      <c r="AY605" s="104"/>
      <c r="BH605" s="104"/>
      <c r="BJ605" s="104"/>
      <c r="BK605" s="104"/>
      <c r="BL605" s="104"/>
      <c r="BM605" s="104"/>
      <c r="BN605" s="104"/>
      <c r="BO605" s="104"/>
      <c r="BP605" s="104"/>
      <c r="BQ605" s="104"/>
      <c r="BR605" s="104"/>
      <c r="BS605" s="104"/>
      <c r="BT605" s="104"/>
      <c r="BV605" s="104"/>
      <c r="BW605" s="104"/>
      <c r="BX605" s="104"/>
      <c r="BY605" s="104"/>
      <c r="BZ605" s="104"/>
      <c r="CA605" s="104"/>
      <c r="CB605" s="104"/>
      <c r="CC605" s="104"/>
      <c r="CD605" s="104"/>
      <c r="CE605" s="104"/>
      <c r="CF605" s="104"/>
      <c r="CG605" s="104"/>
      <c r="CJ605" s="104"/>
      <c r="CL605" s="104"/>
      <c r="CM605" s="104"/>
      <c r="CN605" s="104"/>
      <c r="CO605" s="104"/>
      <c r="CP605" s="104"/>
      <c r="CQ605" s="104"/>
      <c r="CR605" s="104"/>
      <c r="CS605" s="104"/>
      <c r="CT605" s="104"/>
      <c r="CU605" s="104"/>
    </row>
    <row r="606" spans="1:99" ht="13" x14ac:dyDescent="0.3">
      <c r="A606" s="104"/>
      <c r="B606" s="104"/>
      <c r="C606" s="104"/>
      <c r="D606" s="104"/>
      <c r="E606" s="104"/>
      <c r="F606" s="104"/>
      <c r="G606" s="104"/>
      <c r="H606" s="104"/>
      <c r="I606" s="104"/>
      <c r="J606" s="104"/>
      <c r="K606" s="104"/>
      <c r="L606" s="104"/>
      <c r="M606" s="104"/>
      <c r="P606" s="104"/>
      <c r="Q606" s="104"/>
      <c r="U606" s="104"/>
      <c r="AQ606" s="104"/>
      <c r="AR606" s="104"/>
      <c r="AS606" s="104"/>
      <c r="AT606" s="104"/>
      <c r="AU606" s="104"/>
      <c r="AV606" s="104"/>
      <c r="AW606" s="104"/>
      <c r="AX606" s="104"/>
      <c r="AY606" s="104"/>
      <c r="BH606" s="104"/>
      <c r="BJ606" s="104"/>
      <c r="BK606" s="104"/>
      <c r="BL606" s="104"/>
      <c r="BM606" s="104"/>
      <c r="BN606" s="104"/>
      <c r="BO606" s="104"/>
      <c r="BP606" s="104"/>
      <c r="BQ606" s="104"/>
      <c r="BR606" s="104"/>
      <c r="BS606" s="104"/>
      <c r="BT606" s="104"/>
      <c r="BV606" s="104"/>
      <c r="BW606" s="104"/>
      <c r="BX606" s="104"/>
      <c r="BY606" s="104"/>
      <c r="BZ606" s="104"/>
      <c r="CA606" s="104"/>
      <c r="CB606" s="104"/>
      <c r="CC606" s="104"/>
      <c r="CD606" s="104"/>
      <c r="CE606" s="104"/>
      <c r="CF606" s="104"/>
      <c r="CG606" s="104"/>
      <c r="CJ606" s="104"/>
      <c r="CL606" s="104"/>
      <c r="CM606" s="104"/>
      <c r="CN606" s="104"/>
      <c r="CO606" s="104"/>
      <c r="CP606" s="104"/>
      <c r="CQ606" s="104"/>
      <c r="CR606" s="104"/>
      <c r="CS606" s="104"/>
      <c r="CT606" s="104"/>
      <c r="CU606" s="104"/>
    </row>
    <row r="607" spans="1:99" ht="13" x14ac:dyDescent="0.3">
      <c r="A607" s="104"/>
      <c r="B607" s="104"/>
      <c r="C607" s="104"/>
      <c r="D607" s="104"/>
      <c r="E607" s="104"/>
      <c r="F607" s="104"/>
      <c r="G607" s="104"/>
      <c r="H607" s="104"/>
      <c r="I607" s="104"/>
      <c r="J607" s="104"/>
      <c r="K607" s="104"/>
      <c r="L607" s="104"/>
      <c r="M607" s="104"/>
      <c r="P607" s="104"/>
      <c r="Q607" s="104"/>
      <c r="U607" s="104"/>
      <c r="AQ607" s="104"/>
      <c r="AR607" s="104"/>
      <c r="AS607" s="104"/>
      <c r="AT607" s="104"/>
      <c r="AU607" s="104"/>
      <c r="AV607" s="104"/>
      <c r="AW607" s="104"/>
      <c r="AX607" s="104"/>
      <c r="AY607" s="104"/>
      <c r="BH607" s="104"/>
      <c r="BJ607" s="104"/>
      <c r="BK607" s="104"/>
      <c r="BL607" s="104"/>
      <c r="BM607" s="104"/>
      <c r="BN607" s="104"/>
      <c r="BO607" s="104"/>
      <c r="BP607" s="104"/>
      <c r="BQ607" s="104"/>
      <c r="BR607" s="104"/>
      <c r="BS607" s="104"/>
      <c r="BT607" s="104"/>
      <c r="BV607" s="104"/>
      <c r="BW607" s="104"/>
      <c r="BX607" s="104"/>
      <c r="BY607" s="104"/>
      <c r="BZ607" s="104"/>
      <c r="CA607" s="104"/>
      <c r="CB607" s="104"/>
      <c r="CC607" s="104"/>
      <c r="CD607" s="104"/>
      <c r="CE607" s="104"/>
      <c r="CF607" s="104"/>
      <c r="CG607" s="104"/>
      <c r="CJ607" s="104"/>
      <c r="CL607" s="104"/>
      <c r="CM607" s="104"/>
      <c r="CN607" s="104"/>
      <c r="CO607" s="104"/>
      <c r="CP607" s="104"/>
      <c r="CQ607" s="104"/>
      <c r="CR607" s="104"/>
      <c r="CS607" s="104"/>
      <c r="CT607" s="104"/>
      <c r="CU607" s="104"/>
    </row>
    <row r="608" spans="1:99" ht="13" x14ac:dyDescent="0.3">
      <c r="A608" s="104"/>
      <c r="B608" s="104"/>
      <c r="C608" s="104"/>
      <c r="D608" s="104"/>
      <c r="E608" s="104"/>
      <c r="F608" s="104"/>
      <c r="G608" s="104"/>
      <c r="H608" s="104"/>
      <c r="I608" s="104"/>
      <c r="J608" s="104"/>
      <c r="K608" s="104"/>
      <c r="L608" s="104"/>
      <c r="M608" s="104"/>
      <c r="P608" s="104"/>
      <c r="Q608" s="104"/>
      <c r="U608" s="104"/>
      <c r="AQ608" s="104"/>
      <c r="AR608" s="104"/>
      <c r="AS608" s="104"/>
      <c r="AT608" s="104"/>
      <c r="AU608" s="104"/>
      <c r="AV608" s="104"/>
      <c r="AW608" s="104"/>
      <c r="AX608" s="104"/>
      <c r="AY608" s="104"/>
      <c r="BH608" s="104"/>
      <c r="BJ608" s="104"/>
      <c r="BK608" s="104"/>
      <c r="BL608" s="104"/>
      <c r="BM608" s="104"/>
      <c r="BN608" s="104"/>
      <c r="BO608" s="104"/>
      <c r="BP608" s="104"/>
      <c r="BQ608" s="104"/>
      <c r="BR608" s="104"/>
      <c r="BS608" s="104"/>
      <c r="BT608" s="104"/>
      <c r="BV608" s="104"/>
      <c r="BW608" s="104"/>
      <c r="BX608" s="104"/>
      <c r="BY608" s="104"/>
      <c r="BZ608" s="104"/>
      <c r="CA608" s="104"/>
      <c r="CB608" s="104"/>
      <c r="CC608" s="104"/>
      <c r="CD608" s="104"/>
      <c r="CE608" s="104"/>
      <c r="CF608" s="104"/>
      <c r="CG608" s="104"/>
      <c r="CJ608" s="104"/>
      <c r="CL608" s="104"/>
      <c r="CM608" s="104"/>
      <c r="CN608" s="104"/>
      <c r="CO608" s="104"/>
      <c r="CP608" s="104"/>
      <c r="CQ608" s="104"/>
      <c r="CR608" s="104"/>
      <c r="CS608" s="104"/>
      <c r="CT608" s="104"/>
      <c r="CU608" s="104"/>
    </row>
    <row r="609" spans="1:99" ht="13" x14ac:dyDescent="0.3">
      <c r="A609" s="104"/>
      <c r="B609" s="104"/>
      <c r="C609" s="104"/>
      <c r="D609" s="104"/>
      <c r="E609" s="104"/>
      <c r="F609" s="104"/>
      <c r="G609" s="104"/>
      <c r="H609" s="104"/>
      <c r="I609" s="104"/>
      <c r="J609" s="104"/>
      <c r="K609" s="104"/>
      <c r="L609" s="104"/>
      <c r="M609" s="104"/>
      <c r="P609" s="104"/>
      <c r="Q609" s="104"/>
      <c r="U609" s="104"/>
      <c r="AQ609" s="104"/>
      <c r="AR609" s="104"/>
      <c r="AS609" s="104"/>
      <c r="AT609" s="104"/>
      <c r="AU609" s="104"/>
      <c r="AV609" s="104"/>
      <c r="AW609" s="104"/>
      <c r="AX609" s="104"/>
      <c r="AY609" s="104"/>
      <c r="BH609" s="104"/>
      <c r="BJ609" s="104"/>
      <c r="BK609" s="104"/>
      <c r="BL609" s="104"/>
      <c r="BM609" s="104"/>
      <c r="BN609" s="104"/>
      <c r="BO609" s="104"/>
      <c r="BP609" s="104"/>
      <c r="BQ609" s="104"/>
      <c r="BR609" s="104"/>
      <c r="BS609" s="104"/>
      <c r="BT609" s="104"/>
      <c r="BV609" s="104"/>
      <c r="BW609" s="104"/>
      <c r="BX609" s="104"/>
      <c r="BY609" s="104"/>
      <c r="BZ609" s="104"/>
      <c r="CA609" s="104"/>
      <c r="CB609" s="104"/>
      <c r="CC609" s="104"/>
      <c r="CD609" s="104"/>
      <c r="CE609" s="104"/>
      <c r="CF609" s="104"/>
      <c r="CG609" s="104"/>
      <c r="CJ609" s="104"/>
      <c r="CL609" s="104"/>
      <c r="CM609" s="104"/>
      <c r="CN609" s="104"/>
      <c r="CO609" s="104"/>
      <c r="CP609" s="104"/>
      <c r="CQ609" s="104"/>
      <c r="CR609" s="104"/>
      <c r="CS609" s="104"/>
      <c r="CT609" s="104"/>
      <c r="CU609" s="104"/>
    </row>
    <row r="610" spans="1:99" ht="13" x14ac:dyDescent="0.3">
      <c r="A610" s="104"/>
      <c r="B610" s="104"/>
      <c r="C610" s="104"/>
      <c r="D610" s="104"/>
      <c r="E610" s="104"/>
      <c r="F610" s="104"/>
      <c r="G610" s="104"/>
      <c r="H610" s="104"/>
      <c r="I610" s="104"/>
      <c r="J610" s="104"/>
      <c r="K610" s="104"/>
      <c r="L610" s="104"/>
      <c r="M610" s="104"/>
      <c r="P610" s="104"/>
      <c r="Q610" s="104"/>
      <c r="U610" s="104"/>
      <c r="AQ610" s="104"/>
      <c r="AR610" s="104"/>
      <c r="AS610" s="104"/>
      <c r="AT610" s="104"/>
      <c r="AU610" s="104"/>
      <c r="AV610" s="104"/>
      <c r="AW610" s="104"/>
      <c r="AX610" s="104"/>
      <c r="AY610" s="104"/>
      <c r="BH610" s="104"/>
      <c r="BJ610" s="104"/>
      <c r="BK610" s="104"/>
      <c r="BL610" s="104"/>
      <c r="BM610" s="104"/>
      <c r="BN610" s="104"/>
      <c r="BO610" s="104"/>
      <c r="BP610" s="104"/>
      <c r="BQ610" s="104"/>
      <c r="BR610" s="104"/>
      <c r="BS610" s="104"/>
      <c r="BT610" s="104"/>
      <c r="BV610" s="104"/>
      <c r="BW610" s="104"/>
      <c r="BX610" s="104"/>
      <c r="BY610" s="104"/>
      <c r="BZ610" s="104"/>
      <c r="CA610" s="104"/>
      <c r="CB610" s="104"/>
      <c r="CC610" s="104"/>
      <c r="CD610" s="104"/>
      <c r="CE610" s="104"/>
      <c r="CF610" s="104"/>
      <c r="CG610" s="104"/>
      <c r="CJ610" s="104"/>
      <c r="CL610" s="104"/>
      <c r="CM610" s="104"/>
      <c r="CN610" s="104"/>
      <c r="CO610" s="104"/>
      <c r="CP610" s="104"/>
      <c r="CQ610" s="104"/>
      <c r="CR610" s="104"/>
      <c r="CS610" s="104"/>
      <c r="CT610" s="104"/>
      <c r="CU610" s="104"/>
    </row>
    <row r="611" spans="1:99" ht="13" x14ac:dyDescent="0.3">
      <c r="A611" s="104"/>
      <c r="B611" s="104"/>
      <c r="C611" s="104"/>
      <c r="D611" s="104"/>
      <c r="E611" s="104"/>
      <c r="F611" s="104"/>
      <c r="G611" s="104"/>
      <c r="H611" s="104"/>
      <c r="I611" s="104"/>
      <c r="J611" s="104"/>
      <c r="K611" s="104"/>
      <c r="L611" s="104"/>
      <c r="M611" s="104"/>
      <c r="P611" s="104"/>
      <c r="Q611" s="104"/>
      <c r="U611" s="104"/>
      <c r="AQ611" s="104"/>
      <c r="AR611" s="104"/>
      <c r="AS611" s="104"/>
      <c r="AT611" s="104"/>
      <c r="AU611" s="104"/>
      <c r="AV611" s="104"/>
      <c r="AW611" s="104"/>
      <c r="AX611" s="104"/>
      <c r="AY611" s="104"/>
      <c r="BH611" s="104"/>
      <c r="BJ611" s="104"/>
      <c r="BK611" s="104"/>
      <c r="BL611" s="104"/>
      <c r="BM611" s="104"/>
      <c r="BN611" s="104"/>
      <c r="BO611" s="104"/>
      <c r="BP611" s="104"/>
      <c r="BQ611" s="104"/>
      <c r="BR611" s="104"/>
      <c r="BS611" s="104"/>
      <c r="BT611" s="104"/>
      <c r="BV611" s="104"/>
      <c r="BW611" s="104"/>
      <c r="BX611" s="104"/>
      <c r="BY611" s="104"/>
      <c r="BZ611" s="104"/>
      <c r="CA611" s="104"/>
      <c r="CB611" s="104"/>
      <c r="CC611" s="104"/>
      <c r="CD611" s="104"/>
      <c r="CE611" s="104"/>
      <c r="CF611" s="104"/>
      <c r="CG611" s="104"/>
      <c r="CJ611" s="104"/>
      <c r="CL611" s="104"/>
      <c r="CM611" s="104"/>
      <c r="CN611" s="104"/>
      <c r="CO611" s="104"/>
      <c r="CP611" s="104"/>
      <c r="CQ611" s="104"/>
      <c r="CR611" s="104"/>
      <c r="CS611" s="104"/>
      <c r="CT611" s="104"/>
      <c r="CU611" s="104"/>
    </row>
    <row r="612" spans="1:99" ht="13" x14ac:dyDescent="0.3">
      <c r="A612" s="104"/>
      <c r="B612" s="104"/>
      <c r="C612" s="104"/>
      <c r="D612" s="104"/>
      <c r="E612" s="104"/>
      <c r="F612" s="104"/>
      <c r="G612" s="104"/>
      <c r="H612" s="104"/>
      <c r="I612" s="104"/>
      <c r="J612" s="104"/>
      <c r="K612" s="104"/>
      <c r="L612" s="104"/>
      <c r="M612" s="104"/>
      <c r="P612" s="104"/>
      <c r="Q612" s="104"/>
      <c r="U612" s="104"/>
      <c r="AQ612" s="104"/>
      <c r="AR612" s="104"/>
      <c r="AS612" s="104"/>
      <c r="AT612" s="104"/>
      <c r="AU612" s="104"/>
      <c r="AV612" s="104"/>
      <c r="AW612" s="104"/>
      <c r="AX612" s="104"/>
      <c r="AY612" s="104"/>
      <c r="BH612" s="104"/>
      <c r="BJ612" s="104"/>
      <c r="BK612" s="104"/>
      <c r="BL612" s="104"/>
      <c r="BM612" s="104"/>
      <c r="BN612" s="104"/>
      <c r="BO612" s="104"/>
      <c r="BP612" s="104"/>
      <c r="BQ612" s="104"/>
      <c r="BR612" s="104"/>
      <c r="BS612" s="104"/>
      <c r="BT612" s="104"/>
      <c r="BV612" s="104"/>
      <c r="BW612" s="104"/>
      <c r="BX612" s="104"/>
      <c r="BY612" s="104"/>
      <c r="BZ612" s="104"/>
      <c r="CA612" s="104"/>
      <c r="CB612" s="104"/>
      <c r="CC612" s="104"/>
      <c r="CD612" s="104"/>
      <c r="CE612" s="104"/>
      <c r="CF612" s="104"/>
      <c r="CG612" s="104"/>
      <c r="CJ612" s="104"/>
      <c r="CL612" s="104"/>
      <c r="CM612" s="104"/>
      <c r="CN612" s="104"/>
      <c r="CO612" s="104"/>
      <c r="CP612" s="104"/>
      <c r="CQ612" s="104"/>
      <c r="CR612" s="104"/>
      <c r="CS612" s="104"/>
      <c r="CT612" s="104"/>
      <c r="CU612" s="104"/>
    </row>
    <row r="613" spans="1:99" ht="13" x14ac:dyDescent="0.3">
      <c r="A613" s="104"/>
      <c r="B613" s="104"/>
      <c r="C613" s="104"/>
      <c r="D613" s="104"/>
      <c r="E613" s="104"/>
      <c r="F613" s="104"/>
      <c r="G613" s="104"/>
      <c r="H613" s="104"/>
      <c r="I613" s="104"/>
      <c r="J613" s="104"/>
      <c r="K613" s="104"/>
      <c r="L613" s="104"/>
      <c r="M613" s="104"/>
      <c r="P613" s="104"/>
      <c r="Q613" s="104"/>
      <c r="U613" s="104"/>
      <c r="AQ613" s="104"/>
      <c r="AR613" s="104"/>
      <c r="AS613" s="104"/>
      <c r="AT613" s="104"/>
      <c r="AU613" s="104"/>
      <c r="AV613" s="104"/>
      <c r="AW613" s="104"/>
      <c r="AX613" s="104"/>
      <c r="AY613" s="104"/>
      <c r="BH613" s="104"/>
      <c r="BJ613" s="104"/>
      <c r="BK613" s="104"/>
      <c r="BL613" s="104"/>
      <c r="BM613" s="104"/>
      <c r="BN613" s="104"/>
      <c r="BO613" s="104"/>
      <c r="BP613" s="104"/>
      <c r="BQ613" s="104"/>
      <c r="BR613" s="104"/>
      <c r="BS613" s="104"/>
      <c r="BT613" s="104"/>
      <c r="BV613" s="104"/>
      <c r="BW613" s="104"/>
      <c r="BX613" s="104"/>
      <c r="BY613" s="104"/>
      <c r="BZ613" s="104"/>
      <c r="CA613" s="104"/>
      <c r="CB613" s="104"/>
      <c r="CC613" s="104"/>
      <c r="CD613" s="104"/>
      <c r="CE613" s="104"/>
      <c r="CF613" s="104"/>
      <c r="CG613" s="104"/>
      <c r="CJ613" s="104"/>
      <c r="CL613" s="104"/>
      <c r="CM613" s="104"/>
      <c r="CN613" s="104"/>
      <c r="CO613" s="104"/>
      <c r="CP613" s="104"/>
      <c r="CQ613" s="104"/>
      <c r="CR613" s="104"/>
      <c r="CS613" s="104"/>
      <c r="CT613" s="104"/>
      <c r="CU613" s="104"/>
    </row>
    <row r="614" spans="1:99" ht="13" x14ac:dyDescent="0.3">
      <c r="A614" s="104"/>
      <c r="B614" s="104"/>
      <c r="C614" s="104"/>
      <c r="D614" s="104"/>
      <c r="E614" s="104"/>
      <c r="F614" s="104"/>
      <c r="G614" s="104"/>
      <c r="H614" s="104"/>
      <c r="I614" s="104"/>
      <c r="J614" s="104"/>
      <c r="K614" s="104"/>
      <c r="L614" s="104"/>
      <c r="M614" s="104"/>
      <c r="P614" s="104"/>
      <c r="Q614" s="104"/>
      <c r="U614" s="104"/>
      <c r="AQ614" s="104"/>
      <c r="AR614" s="104"/>
      <c r="AS614" s="104"/>
      <c r="AT614" s="104"/>
      <c r="AU614" s="104"/>
      <c r="AV614" s="104"/>
      <c r="AW614" s="104"/>
      <c r="AX614" s="104"/>
      <c r="AY614" s="104"/>
      <c r="BH614" s="104"/>
      <c r="BJ614" s="104"/>
      <c r="BK614" s="104"/>
      <c r="BL614" s="104"/>
      <c r="BM614" s="104"/>
      <c r="BN614" s="104"/>
      <c r="BO614" s="104"/>
      <c r="BP614" s="104"/>
      <c r="BQ614" s="104"/>
      <c r="BR614" s="104"/>
      <c r="BS614" s="104"/>
      <c r="BT614" s="104"/>
      <c r="BV614" s="104"/>
      <c r="BW614" s="104"/>
      <c r="BX614" s="104"/>
      <c r="BY614" s="104"/>
      <c r="BZ614" s="104"/>
      <c r="CA614" s="104"/>
      <c r="CB614" s="104"/>
      <c r="CC614" s="104"/>
      <c r="CD614" s="104"/>
      <c r="CE614" s="104"/>
      <c r="CF614" s="104"/>
      <c r="CG614" s="104"/>
      <c r="CJ614" s="104"/>
      <c r="CL614" s="104"/>
      <c r="CM614" s="104"/>
      <c r="CN614" s="104"/>
      <c r="CO614" s="104"/>
      <c r="CP614" s="104"/>
      <c r="CQ614" s="104"/>
      <c r="CR614" s="104"/>
      <c r="CS614" s="104"/>
      <c r="CT614" s="104"/>
      <c r="CU614" s="104"/>
    </row>
    <row r="615" spans="1:99" ht="13" x14ac:dyDescent="0.3">
      <c r="A615" s="104"/>
      <c r="B615" s="104"/>
      <c r="C615" s="104"/>
      <c r="D615" s="104"/>
      <c r="E615" s="104"/>
      <c r="F615" s="104"/>
      <c r="G615" s="104"/>
      <c r="H615" s="104"/>
      <c r="I615" s="104"/>
      <c r="J615" s="104"/>
      <c r="K615" s="104"/>
      <c r="L615" s="104"/>
      <c r="M615" s="104"/>
      <c r="P615" s="104"/>
      <c r="Q615" s="104"/>
      <c r="U615" s="104"/>
      <c r="AQ615" s="104"/>
      <c r="AR615" s="104"/>
      <c r="AS615" s="104"/>
      <c r="AT615" s="104"/>
      <c r="AU615" s="104"/>
      <c r="AV615" s="104"/>
      <c r="AW615" s="104"/>
      <c r="AX615" s="104"/>
      <c r="AY615" s="104"/>
      <c r="BH615" s="104"/>
      <c r="BJ615" s="104"/>
      <c r="BK615" s="104"/>
      <c r="BL615" s="104"/>
      <c r="BM615" s="104"/>
      <c r="BN615" s="104"/>
      <c r="BO615" s="104"/>
      <c r="BP615" s="104"/>
      <c r="BQ615" s="104"/>
      <c r="BR615" s="104"/>
      <c r="BS615" s="104"/>
      <c r="BT615" s="104"/>
      <c r="BV615" s="104"/>
      <c r="BW615" s="104"/>
      <c r="BX615" s="104"/>
      <c r="BY615" s="104"/>
      <c r="BZ615" s="104"/>
      <c r="CA615" s="104"/>
      <c r="CB615" s="104"/>
      <c r="CC615" s="104"/>
      <c r="CD615" s="104"/>
      <c r="CE615" s="104"/>
      <c r="CF615" s="104"/>
      <c r="CG615" s="104"/>
      <c r="CJ615" s="104"/>
      <c r="CL615" s="104"/>
      <c r="CM615" s="104"/>
      <c r="CN615" s="104"/>
      <c r="CO615" s="104"/>
      <c r="CP615" s="104"/>
      <c r="CQ615" s="104"/>
      <c r="CR615" s="104"/>
      <c r="CS615" s="104"/>
      <c r="CT615" s="104"/>
      <c r="CU615" s="104"/>
    </row>
    <row r="616" spans="1:99" ht="13" x14ac:dyDescent="0.3">
      <c r="A616" s="104"/>
      <c r="B616" s="104"/>
      <c r="C616" s="104"/>
      <c r="D616" s="104"/>
      <c r="E616" s="104"/>
      <c r="F616" s="104"/>
      <c r="G616" s="104"/>
      <c r="H616" s="104"/>
      <c r="I616" s="104"/>
      <c r="J616" s="104"/>
      <c r="K616" s="104"/>
      <c r="L616" s="104"/>
      <c r="M616" s="104"/>
      <c r="P616" s="104"/>
      <c r="Q616" s="104"/>
      <c r="U616" s="104"/>
      <c r="AQ616" s="104"/>
      <c r="AR616" s="104"/>
      <c r="AS616" s="104"/>
      <c r="AT616" s="104"/>
      <c r="AU616" s="104"/>
      <c r="AV616" s="104"/>
      <c r="AW616" s="104"/>
      <c r="AX616" s="104"/>
      <c r="AY616" s="104"/>
      <c r="BH616" s="104"/>
      <c r="BJ616" s="104"/>
      <c r="BK616" s="104"/>
      <c r="BL616" s="104"/>
      <c r="BM616" s="104"/>
      <c r="BN616" s="104"/>
      <c r="BO616" s="104"/>
      <c r="BP616" s="104"/>
      <c r="BQ616" s="104"/>
      <c r="BR616" s="104"/>
      <c r="BS616" s="104"/>
      <c r="BT616" s="104"/>
      <c r="BV616" s="104"/>
      <c r="BW616" s="104"/>
      <c r="BX616" s="104"/>
      <c r="BY616" s="104"/>
      <c r="BZ616" s="104"/>
      <c r="CA616" s="104"/>
      <c r="CB616" s="104"/>
      <c r="CC616" s="104"/>
      <c r="CD616" s="104"/>
      <c r="CE616" s="104"/>
      <c r="CF616" s="104"/>
      <c r="CG616" s="104"/>
      <c r="CJ616" s="104"/>
      <c r="CL616" s="104"/>
      <c r="CM616" s="104"/>
      <c r="CN616" s="104"/>
      <c r="CO616" s="104"/>
      <c r="CP616" s="104"/>
      <c r="CQ616" s="104"/>
      <c r="CR616" s="104"/>
      <c r="CS616" s="104"/>
      <c r="CT616" s="104"/>
      <c r="CU616" s="104"/>
    </row>
    <row r="617" spans="1:99" ht="13" x14ac:dyDescent="0.3">
      <c r="A617" s="104"/>
      <c r="B617" s="104"/>
      <c r="C617" s="104"/>
      <c r="D617" s="104"/>
      <c r="E617" s="104"/>
      <c r="F617" s="104"/>
      <c r="G617" s="104"/>
      <c r="H617" s="104"/>
      <c r="I617" s="104"/>
      <c r="J617" s="104"/>
      <c r="K617" s="104"/>
      <c r="L617" s="104"/>
      <c r="M617" s="104"/>
      <c r="P617" s="104"/>
      <c r="Q617" s="104"/>
      <c r="U617" s="104"/>
      <c r="AQ617" s="104"/>
      <c r="AR617" s="104"/>
      <c r="AS617" s="104"/>
      <c r="AT617" s="104"/>
      <c r="AU617" s="104"/>
      <c r="AV617" s="104"/>
      <c r="AW617" s="104"/>
      <c r="AX617" s="104"/>
      <c r="AY617" s="104"/>
      <c r="BH617" s="104"/>
      <c r="BJ617" s="104"/>
      <c r="BK617" s="104"/>
      <c r="BL617" s="104"/>
      <c r="BM617" s="104"/>
      <c r="BN617" s="104"/>
      <c r="BO617" s="104"/>
      <c r="BP617" s="104"/>
      <c r="BQ617" s="104"/>
      <c r="BR617" s="104"/>
      <c r="BS617" s="104"/>
      <c r="BT617" s="104"/>
      <c r="BV617" s="104"/>
      <c r="BW617" s="104"/>
      <c r="BX617" s="104"/>
      <c r="BY617" s="104"/>
      <c r="BZ617" s="104"/>
      <c r="CA617" s="104"/>
      <c r="CB617" s="104"/>
      <c r="CC617" s="104"/>
      <c r="CD617" s="104"/>
      <c r="CE617" s="104"/>
      <c r="CF617" s="104"/>
      <c r="CG617" s="104"/>
      <c r="CJ617" s="104"/>
      <c r="CL617" s="104"/>
      <c r="CM617" s="104"/>
      <c r="CN617" s="104"/>
      <c r="CO617" s="104"/>
      <c r="CP617" s="104"/>
      <c r="CQ617" s="104"/>
      <c r="CR617" s="104"/>
      <c r="CS617" s="104"/>
      <c r="CT617" s="104"/>
      <c r="CU617" s="104"/>
    </row>
    <row r="618" spans="1:99" ht="13" x14ac:dyDescent="0.3">
      <c r="A618" s="104"/>
      <c r="B618" s="104"/>
      <c r="C618" s="104"/>
      <c r="D618" s="104"/>
      <c r="E618" s="104"/>
      <c r="F618" s="104"/>
      <c r="G618" s="104"/>
      <c r="H618" s="104"/>
      <c r="I618" s="104"/>
      <c r="J618" s="104"/>
      <c r="K618" s="104"/>
      <c r="L618" s="104"/>
      <c r="M618" s="104"/>
      <c r="P618" s="104"/>
      <c r="Q618" s="104"/>
      <c r="U618" s="104"/>
      <c r="AQ618" s="104"/>
      <c r="AR618" s="104"/>
      <c r="AS618" s="104"/>
      <c r="AT618" s="104"/>
      <c r="AU618" s="104"/>
      <c r="AV618" s="104"/>
      <c r="AW618" s="104"/>
      <c r="AX618" s="104"/>
      <c r="AY618" s="104"/>
      <c r="BH618" s="104"/>
      <c r="BJ618" s="104"/>
      <c r="BK618" s="104"/>
      <c r="BL618" s="104"/>
      <c r="BM618" s="104"/>
      <c r="BN618" s="104"/>
      <c r="BO618" s="104"/>
      <c r="BP618" s="104"/>
      <c r="BQ618" s="104"/>
      <c r="BR618" s="104"/>
      <c r="BS618" s="104"/>
      <c r="BT618" s="104"/>
      <c r="BV618" s="104"/>
      <c r="BW618" s="104"/>
      <c r="BX618" s="104"/>
      <c r="BY618" s="104"/>
      <c r="BZ618" s="104"/>
      <c r="CA618" s="104"/>
      <c r="CB618" s="104"/>
      <c r="CC618" s="104"/>
      <c r="CD618" s="104"/>
      <c r="CE618" s="104"/>
      <c r="CF618" s="104"/>
      <c r="CG618" s="104"/>
      <c r="CJ618" s="104"/>
      <c r="CL618" s="104"/>
      <c r="CM618" s="104"/>
      <c r="CN618" s="104"/>
      <c r="CO618" s="104"/>
      <c r="CP618" s="104"/>
      <c r="CQ618" s="104"/>
      <c r="CR618" s="104"/>
      <c r="CS618" s="104"/>
      <c r="CT618" s="104"/>
      <c r="CU618" s="104"/>
    </row>
    <row r="619" spans="1:99" ht="13" x14ac:dyDescent="0.3">
      <c r="A619" s="104"/>
      <c r="B619" s="104"/>
      <c r="C619" s="104"/>
      <c r="D619" s="104"/>
      <c r="E619" s="104"/>
      <c r="F619" s="104"/>
      <c r="G619" s="104"/>
      <c r="H619" s="104"/>
      <c r="I619" s="104"/>
      <c r="J619" s="104"/>
      <c r="K619" s="104"/>
      <c r="L619" s="104"/>
      <c r="M619" s="104"/>
      <c r="P619" s="104"/>
      <c r="Q619" s="104"/>
      <c r="U619" s="104"/>
      <c r="AQ619" s="104"/>
      <c r="AR619" s="104"/>
      <c r="AS619" s="104"/>
      <c r="AT619" s="104"/>
      <c r="AU619" s="104"/>
      <c r="AV619" s="104"/>
      <c r="AW619" s="104"/>
      <c r="AX619" s="104"/>
      <c r="AY619" s="104"/>
      <c r="BH619" s="104"/>
      <c r="BJ619" s="104"/>
      <c r="BK619" s="104"/>
      <c r="BL619" s="104"/>
      <c r="BM619" s="104"/>
      <c r="BN619" s="104"/>
      <c r="BO619" s="104"/>
      <c r="BP619" s="104"/>
      <c r="BQ619" s="104"/>
      <c r="BR619" s="104"/>
      <c r="BS619" s="104"/>
      <c r="BT619" s="104"/>
      <c r="BV619" s="104"/>
      <c r="BW619" s="104"/>
      <c r="BX619" s="104"/>
      <c r="BY619" s="104"/>
      <c r="BZ619" s="104"/>
      <c r="CA619" s="104"/>
      <c r="CB619" s="104"/>
      <c r="CC619" s="104"/>
      <c r="CD619" s="104"/>
      <c r="CE619" s="104"/>
      <c r="CF619" s="104"/>
      <c r="CG619" s="104"/>
      <c r="CJ619" s="104"/>
      <c r="CL619" s="104"/>
      <c r="CM619" s="104"/>
      <c r="CN619" s="104"/>
      <c r="CO619" s="104"/>
      <c r="CP619" s="104"/>
      <c r="CQ619" s="104"/>
      <c r="CR619" s="104"/>
      <c r="CS619" s="104"/>
      <c r="CT619" s="104"/>
      <c r="CU619" s="104"/>
    </row>
    <row r="620" spans="1:99" ht="13" x14ac:dyDescent="0.3">
      <c r="A620" s="104"/>
      <c r="B620" s="104"/>
      <c r="C620" s="104"/>
      <c r="D620" s="104"/>
      <c r="E620" s="104"/>
      <c r="F620" s="104"/>
      <c r="G620" s="104"/>
      <c r="H620" s="104"/>
      <c r="I620" s="104"/>
      <c r="J620" s="104"/>
      <c r="K620" s="104"/>
      <c r="L620" s="104"/>
      <c r="M620" s="104"/>
      <c r="P620" s="104"/>
      <c r="Q620" s="104"/>
      <c r="U620" s="104"/>
      <c r="AQ620" s="104"/>
      <c r="AR620" s="104"/>
      <c r="AS620" s="104"/>
      <c r="AT620" s="104"/>
      <c r="AU620" s="104"/>
      <c r="AV620" s="104"/>
      <c r="AW620" s="104"/>
      <c r="AX620" s="104"/>
      <c r="AY620" s="104"/>
      <c r="BH620" s="104"/>
      <c r="BJ620" s="104"/>
      <c r="BK620" s="104"/>
      <c r="BL620" s="104"/>
      <c r="BM620" s="104"/>
      <c r="BN620" s="104"/>
      <c r="BO620" s="104"/>
      <c r="BP620" s="104"/>
      <c r="BQ620" s="104"/>
      <c r="BR620" s="104"/>
      <c r="BS620" s="104"/>
      <c r="BT620" s="104"/>
      <c r="BV620" s="104"/>
      <c r="BW620" s="104"/>
      <c r="BX620" s="104"/>
      <c r="BY620" s="104"/>
      <c r="BZ620" s="104"/>
      <c r="CA620" s="104"/>
      <c r="CB620" s="104"/>
      <c r="CC620" s="104"/>
      <c r="CD620" s="104"/>
      <c r="CE620" s="104"/>
      <c r="CF620" s="104"/>
      <c r="CG620" s="104"/>
      <c r="CJ620" s="104"/>
      <c r="CL620" s="104"/>
      <c r="CM620" s="104"/>
      <c r="CN620" s="104"/>
      <c r="CO620" s="104"/>
      <c r="CP620" s="104"/>
      <c r="CQ620" s="104"/>
      <c r="CR620" s="104"/>
      <c r="CS620" s="104"/>
      <c r="CT620" s="104"/>
      <c r="CU620" s="104"/>
    </row>
    <row r="621" spans="1:99" ht="13" x14ac:dyDescent="0.3">
      <c r="A621" s="104"/>
      <c r="B621" s="104"/>
      <c r="C621" s="104"/>
      <c r="D621" s="104"/>
      <c r="E621" s="104"/>
      <c r="F621" s="104"/>
      <c r="G621" s="104"/>
      <c r="H621" s="104"/>
      <c r="I621" s="104"/>
      <c r="J621" s="104"/>
      <c r="K621" s="104"/>
      <c r="L621" s="104"/>
      <c r="M621" s="104"/>
      <c r="P621" s="104"/>
      <c r="Q621" s="104"/>
      <c r="U621" s="104"/>
      <c r="AQ621" s="104"/>
      <c r="AR621" s="104"/>
      <c r="AS621" s="104"/>
      <c r="AT621" s="104"/>
      <c r="AU621" s="104"/>
      <c r="AV621" s="104"/>
      <c r="AW621" s="104"/>
      <c r="AX621" s="104"/>
      <c r="AY621" s="104"/>
      <c r="BH621" s="104"/>
      <c r="BJ621" s="104"/>
      <c r="BK621" s="104"/>
      <c r="BL621" s="104"/>
      <c r="BM621" s="104"/>
      <c r="BN621" s="104"/>
      <c r="BO621" s="104"/>
      <c r="BP621" s="104"/>
      <c r="BQ621" s="104"/>
      <c r="BR621" s="104"/>
      <c r="BS621" s="104"/>
      <c r="BT621" s="104"/>
      <c r="BV621" s="104"/>
      <c r="BW621" s="104"/>
      <c r="BX621" s="104"/>
      <c r="BY621" s="104"/>
      <c r="BZ621" s="104"/>
      <c r="CA621" s="104"/>
      <c r="CB621" s="104"/>
      <c r="CC621" s="104"/>
      <c r="CD621" s="104"/>
      <c r="CE621" s="104"/>
      <c r="CF621" s="104"/>
      <c r="CG621" s="104"/>
      <c r="CJ621" s="104"/>
      <c r="CL621" s="104"/>
      <c r="CM621" s="104"/>
      <c r="CN621" s="104"/>
      <c r="CO621" s="104"/>
      <c r="CP621" s="104"/>
      <c r="CQ621" s="104"/>
      <c r="CR621" s="104"/>
      <c r="CS621" s="104"/>
      <c r="CT621" s="104"/>
      <c r="CU621" s="104"/>
    </row>
    <row r="622" spans="1:99" ht="13" x14ac:dyDescent="0.3">
      <c r="A622" s="104"/>
      <c r="B622" s="104"/>
      <c r="C622" s="104"/>
      <c r="D622" s="104"/>
      <c r="E622" s="104"/>
      <c r="F622" s="104"/>
      <c r="G622" s="104"/>
      <c r="H622" s="104"/>
      <c r="I622" s="104"/>
      <c r="J622" s="104"/>
      <c r="K622" s="104"/>
      <c r="L622" s="104"/>
      <c r="M622" s="104"/>
      <c r="P622" s="104"/>
      <c r="Q622" s="104"/>
      <c r="U622" s="104"/>
      <c r="AQ622" s="104"/>
      <c r="AR622" s="104"/>
      <c r="AS622" s="104"/>
      <c r="AT622" s="104"/>
      <c r="AU622" s="104"/>
      <c r="AV622" s="104"/>
      <c r="AW622" s="104"/>
      <c r="AX622" s="104"/>
      <c r="AY622" s="104"/>
      <c r="BH622" s="104"/>
      <c r="BJ622" s="104"/>
      <c r="BK622" s="104"/>
      <c r="BL622" s="104"/>
      <c r="BM622" s="104"/>
      <c r="BN622" s="104"/>
      <c r="BO622" s="104"/>
      <c r="BP622" s="104"/>
      <c r="BQ622" s="104"/>
      <c r="BR622" s="104"/>
      <c r="BS622" s="104"/>
      <c r="BT622" s="104"/>
      <c r="BV622" s="104"/>
      <c r="BW622" s="104"/>
      <c r="BX622" s="104"/>
      <c r="BY622" s="104"/>
      <c r="BZ622" s="104"/>
      <c r="CA622" s="104"/>
      <c r="CB622" s="104"/>
      <c r="CC622" s="104"/>
      <c r="CD622" s="104"/>
      <c r="CE622" s="104"/>
      <c r="CF622" s="104"/>
      <c r="CG622" s="104"/>
      <c r="CJ622" s="104"/>
      <c r="CL622" s="104"/>
      <c r="CM622" s="104"/>
      <c r="CN622" s="104"/>
      <c r="CO622" s="104"/>
      <c r="CP622" s="104"/>
      <c r="CQ622" s="104"/>
      <c r="CR622" s="104"/>
      <c r="CS622" s="104"/>
      <c r="CT622" s="104"/>
      <c r="CU622" s="104"/>
    </row>
    <row r="623" spans="1:99" ht="13" x14ac:dyDescent="0.3">
      <c r="A623" s="104"/>
      <c r="B623" s="104"/>
      <c r="C623" s="104"/>
      <c r="D623" s="104"/>
      <c r="E623" s="104"/>
      <c r="F623" s="104"/>
      <c r="G623" s="104"/>
      <c r="H623" s="104"/>
      <c r="I623" s="104"/>
      <c r="J623" s="104"/>
      <c r="K623" s="104"/>
      <c r="L623" s="104"/>
      <c r="M623" s="104"/>
      <c r="P623" s="104"/>
      <c r="Q623" s="104"/>
      <c r="U623" s="104"/>
      <c r="AQ623" s="104"/>
      <c r="AR623" s="104"/>
      <c r="AS623" s="104"/>
      <c r="AT623" s="104"/>
      <c r="AU623" s="104"/>
      <c r="AV623" s="104"/>
      <c r="AW623" s="104"/>
      <c r="AX623" s="104"/>
      <c r="AY623" s="104"/>
      <c r="BH623" s="104"/>
      <c r="BJ623" s="104"/>
      <c r="BK623" s="104"/>
      <c r="BL623" s="104"/>
      <c r="BM623" s="104"/>
      <c r="BN623" s="104"/>
      <c r="BO623" s="104"/>
      <c r="BP623" s="104"/>
      <c r="BQ623" s="104"/>
      <c r="BR623" s="104"/>
      <c r="BS623" s="104"/>
      <c r="BT623" s="104"/>
      <c r="BV623" s="104"/>
      <c r="BW623" s="104"/>
      <c r="BX623" s="104"/>
      <c r="BY623" s="104"/>
      <c r="BZ623" s="104"/>
      <c r="CA623" s="104"/>
      <c r="CB623" s="104"/>
      <c r="CC623" s="104"/>
      <c r="CD623" s="104"/>
      <c r="CE623" s="104"/>
      <c r="CF623" s="104"/>
      <c r="CG623" s="104"/>
      <c r="CJ623" s="104"/>
      <c r="CL623" s="104"/>
      <c r="CM623" s="104"/>
      <c r="CN623" s="104"/>
      <c r="CO623" s="104"/>
      <c r="CP623" s="104"/>
      <c r="CQ623" s="104"/>
      <c r="CR623" s="104"/>
      <c r="CS623" s="104"/>
      <c r="CT623" s="104"/>
      <c r="CU623" s="104"/>
    </row>
    <row r="624" spans="1:99" ht="13" x14ac:dyDescent="0.3">
      <c r="A624" s="104"/>
      <c r="B624" s="104"/>
      <c r="C624" s="104"/>
      <c r="D624" s="104"/>
      <c r="E624" s="104"/>
      <c r="F624" s="104"/>
      <c r="G624" s="104"/>
      <c r="H624" s="104"/>
      <c r="I624" s="104"/>
      <c r="J624" s="104"/>
      <c r="K624" s="104"/>
      <c r="L624" s="104"/>
      <c r="M624" s="104"/>
      <c r="P624" s="104"/>
      <c r="Q624" s="104"/>
      <c r="U624" s="104"/>
      <c r="AQ624" s="104"/>
      <c r="AR624" s="104"/>
      <c r="AS624" s="104"/>
      <c r="AT624" s="104"/>
      <c r="AU624" s="104"/>
      <c r="AV624" s="104"/>
      <c r="AW624" s="104"/>
      <c r="AX624" s="104"/>
      <c r="AY624" s="104"/>
      <c r="BH624" s="104"/>
      <c r="BJ624" s="104"/>
      <c r="BK624" s="104"/>
      <c r="BL624" s="104"/>
      <c r="BM624" s="104"/>
      <c r="BN624" s="104"/>
      <c r="BO624" s="104"/>
      <c r="BP624" s="104"/>
      <c r="BQ624" s="104"/>
      <c r="BR624" s="104"/>
      <c r="BS624" s="104"/>
      <c r="BT624" s="104"/>
      <c r="BV624" s="104"/>
      <c r="BW624" s="104"/>
      <c r="BX624" s="104"/>
      <c r="BY624" s="104"/>
      <c r="BZ624" s="104"/>
      <c r="CA624" s="104"/>
      <c r="CB624" s="104"/>
      <c r="CC624" s="104"/>
      <c r="CD624" s="104"/>
      <c r="CE624" s="104"/>
      <c r="CF624" s="104"/>
      <c r="CG624" s="104"/>
      <c r="CJ624" s="104"/>
      <c r="CL624" s="104"/>
      <c r="CM624" s="104"/>
      <c r="CN624" s="104"/>
      <c r="CO624" s="104"/>
      <c r="CP624" s="104"/>
      <c r="CQ624" s="104"/>
      <c r="CR624" s="104"/>
      <c r="CS624" s="104"/>
      <c r="CT624" s="104"/>
      <c r="CU624" s="104"/>
    </row>
    <row r="625" spans="1:99" ht="13" x14ac:dyDescent="0.3">
      <c r="A625" s="104"/>
      <c r="B625" s="104"/>
      <c r="C625" s="104"/>
      <c r="D625" s="104"/>
      <c r="E625" s="104"/>
      <c r="F625" s="104"/>
      <c r="G625" s="104"/>
      <c r="H625" s="104"/>
      <c r="I625" s="104"/>
      <c r="J625" s="104"/>
      <c r="K625" s="104"/>
      <c r="L625" s="104"/>
      <c r="M625" s="104"/>
      <c r="P625" s="104"/>
      <c r="Q625" s="104"/>
      <c r="U625" s="104"/>
      <c r="AQ625" s="104"/>
      <c r="AR625" s="104"/>
      <c r="AS625" s="104"/>
      <c r="AT625" s="104"/>
      <c r="AU625" s="104"/>
      <c r="AV625" s="104"/>
      <c r="AW625" s="104"/>
      <c r="AX625" s="104"/>
      <c r="AY625" s="104"/>
      <c r="BH625" s="104"/>
      <c r="BJ625" s="104"/>
      <c r="BK625" s="104"/>
      <c r="BL625" s="104"/>
      <c r="BM625" s="104"/>
      <c r="BN625" s="104"/>
      <c r="BO625" s="104"/>
      <c r="BP625" s="104"/>
      <c r="BQ625" s="104"/>
      <c r="BR625" s="104"/>
      <c r="BS625" s="104"/>
      <c r="BT625" s="104"/>
      <c r="BV625" s="104"/>
      <c r="BW625" s="104"/>
      <c r="BX625" s="104"/>
      <c r="BY625" s="104"/>
      <c r="BZ625" s="104"/>
      <c r="CA625" s="104"/>
      <c r="CB625" s="104"/>
      <c r="CC625" s="104"/>
      <c r="CD625" s="104"/>
      <c r="CE625" s="104"/>
      <c r="CF625" s="104"/>
      <c r="CG625" s="104"/>
      <c r="CJ625" s="104"/>
      <c r="CL625" s="104"/>
      <c r="CM625" s="104"/>
      <c r="CN625" s="104"/>
      <c r="CO625" s="104"/>
      <c r="CP625" s="104"/>
      <c r="CQ625" s="104"/>
      <c r="CR625" s="104"/>
      <c r="CS625" s="104"/>
      <c r="CT625" s="104"/>
      <c r="CU625" s="104"/>
    </row>
    <row r="626" spans="1:99" ht="13" x14ac:dyDescent="0.3">
      <c r="A626" s="104"/>
      <c r="B626" s="104"/>
      <c r="C626" s="104"/>
      <c r="D626" s="104"/>
      <c r="E626" s="104"/>
      <c r="F626" s="104"/>
      <c r="G626" s="104"/>
      <c r="H626" s="104"/>
      <c r="I626" s="104"/>
      <c r="J626" s="104"/>
      <c r="K626" s="104"/>
      <c r="L626" s="104"/>
      <c r="M626" s="104"/>
      <c r="P626" s="104"/>
      <c r="Q626" s="104"/>
      <c r="U626" s="104"/>
      <c r="AQ626" s="104"/>
      <c r="AR626" s="104"/>
      <c r="AS626" s="104"/>
      <c r="AT626" s="104"/>
      <c r="AU626" s="104"/>
      <c r="AV626" s="104"/>
      <c r="AW626" s="104"/>
      <c r="AX626" s="104"/>
      <c r="AY626" s="104"/>
      <c r="BH626" s="104"/>
      <c r="BJ626" s="104"/>
      <c r="BK626" s="104"/>
      <c r="BL626" s="104"/>
      <c r="BM626" s="104"/>
      <c r="BN626" s="104"/>
      <c r="BO626" s="104"/>
      <c r="BP626" s="104"/>
      <c r="BQ626" s="104"/>
      <c r="BR626" s="104"/>
      <c r="BS626" s="104"/>
      <c r="BT626" s="104"/>
      <c r="BV626" s="104"/>
      <c r="BW626" s="104"/>
      <c r="BX626" s="104"/>
      <c r="BY626" s="104"/>
      <c r="BZ626" s="104"/>
      <c r="CA626" s="104"/>
      <c r="CB626" s="104"/>
      <c r="CC626" s="104"/>
      <c r="CD626" s="104"/>
      <c r="CE626" s="104"/>
      <c r="CF626" s="104"/>
      <c r="CG626" s="104"/>
      <c r="CJ626" s="104"/>
      <c r="CL626" s="104"/>
      <c r="CM626" s="104"/>
      <c r="CN626" s="104"/>
      <c r="CO626" s="104"/>
      <c r="CP626" s="104"/>
      <c r="CQ626" s="104"/>
      <c r="CR626" s="104"/>
      <c r="CS626" s="104"/>
      <c r="CT626" s="104"/>
      <c r="CU626" s="104"/>
    </row>
    <row r="627" spans="1:99" ht="13" x14ac:dyDescent="0.3">
      <c r="A627" s="104"/>
      <c r="B627" s="104"/>
      <c r="C627" s="104"/>
      <c r="D627" s="104"/>
      <c r="E627" s="104"/>
      <c r="F627" s="104"/>
      <c r="G627" s="104"/>
      <c r="H627" s="104"/>
      <c r="I627" s="104"/>
      <c r="J627" s="104"/>
      <c r="K627" s="104"/>
      <c r="L627" s="104"/>
      <c r="M627" s="104"/>
      <c r="P627" s="104"/>
      <c r="Q627" s="104"/>
      <c r="U627" s="104"/>
      <c r="AQ627" s="104"/>
      <c r="AR627" s="104"/>
      <c r="AS627" s="104"/>
      <c r="AT627" s="104"/>
      <c r="AU627" s="104"/>
      <c r="AV627" s="104"/>
      <c r="AW627" s="104"/>
      <c r="AX627" s="104"/>
      <c r="AY627" s="104"/>
      <c r="BH627" s="104"/>
      <c r="BJ627" s="104"/>
      <c r="BK627" s="104"/>
      <c r="BL627" s="104"/>
      <c r="BM627" s="104"/>
      <c r="BN627" s="104"/>
      <c r="BO627" s="104"/>
      <c r="BP627" s="104"/>
      <c r="BQ627" s="104"/>
      <c r="BR627" s="104"/>
      <c r="BS627" s="104"/>
      <c r="BT627" s="104"/>
      <c r="BV627" s="104"/>
      <c r="BW627" s="104"/>
      <c r="BX627" s="104"/>
      <c r="BY627" s="104"/>
      <c r="BZ627" s="104"/>
      <c r="CA627" s="104"/>
      <c r="CB627" s="104"/>
      <c r="CC627" s="104"/>
      <c r="CD627" s="104"/>
      <c r="CE627" s="104"/>
      <c r="CF627" s="104"/>
      <c r="CG627" s="104"/>
      <c r="CJ627" s="104"/>
      <c r="CL627" s="104"/>
      <c r="CM627" s="104"/>
      <c r="CN627" s="104"/>
      <c r="CO627" s="104"/>
      <c r="CP627" s="104"/>
      <c r="CQ627" s="104"/>
      <c r="CR627" s="104"/>
      <c r="CS627" s="104"/>
      <c r="CT627" s="104"/>
      <c r="CU627" s="104"/>
    </row>
    <row r="628" spans="1:99" ht="13" x14ac:dyDescent="0.3">
      <c r="A628" s="104"/>
      <c r="B628" s="104"/>
      <c r="C628" s="104"/>
      <c r="D628" s="104"/>
      <c r="E628" s="104"/>
      <c r="F628" s="104"/>
      <c r="G628" s="104"/>
      <c r="H628" s="104"/>
      <c r="I628" s="104"/>
      <c r="J628" s="104"/>
      <c r="K628" s="104"/>
      <c r="L628" s="104"/>
      <c r="M628" s="104"/>
      <c r="P628" s="104"/>
      <c r="Q628" s="104"/>
      <c r="U628" s="104"/>
      <c r="AQ628" s="104"/>
      <c r="AR628" s="104"/>
      <c r="AS628" s="104"/>
      <c r="AT628" s="104"/>
      <c r="AU628" s="104"/>
      <c r="AV628" s="104"/>
      <c r="AW628" s="104"/>
      <c r="AX628" s="104"/>
      <c r="AY628" s="104"/>
      <c r="BH628" s="104"/>
      <c r="BJ628" s="104"/>
      <c r="BK628" s="104"/>
      <c r="BL628" s="104"/>
      <c r="BM628" s="104"/>
      <c r="BN628" s="104"/>
      <c r="BO628" s="104"/>
      <c r="BP628" s="104"/>
      <c r="BQ628" s="104"/>
      <c r="BR628" s="104"/>
      <c r="BS628" s="104"/>
      <c r="BT628" s="104"/>
      <c r="BV628" s="104"/>
      <c r="BW628" s="104"/>
      <c r="BX628" s="104"/>
      <c r="BY628" s="104"/>
      <c r="BZ628" s="104"/>
      <c r="CA628" s="104"/>
      <c r="CB628" s="104"/>
      <c r="CC628" s="104"/>
      <c r="CD628" s="104"/>
      <c r="CE628" s="104"/>
      <c r="CF628" s="104"/>
      <c r="CG628" s="104"/>
      <c r="CJ628" s="104"/>
      <c r="CL628" s="104"/>
      <c r="CM628" s="104"/>
      <c r="CN628" s="104"/>
      <c r="CO628" s="104"/>
      <c r="CP628" s="104"/>
      <c r="CQ628" s="104"/>
      <c r="CR628" s="104"/>
      <c r="CS628" s="104"/>
      <c r="CT628" s="104"/>
      <c r="CU628" s="104"/>
    </row>
    <row r="629" spans="1:99" ht="13" x14ac:dyDescent="0.3">
      <c r="A629" s="104"/>
      <c r="B629" s="104"/>
      <c r="C629" s="104"/>
      <c r="D629" s="104"/>
      <c r="E629" s="104"/>
      <c r="F629" s="104"/>
      <c r="G629" s="104"/>
      <c r="H629" s="104"/>
      <c r="I629" s="104"/>
      <c r="J629" s="104"/>
      <c r="K629" s="104"/>
      <c r="L629" s="104"/>
      <c r="M629" s="104"/>
      <c r="P629" s="104"/>
      <c r="Q629" s="104"/>
      <c r="U629" s="104"/>
      <c r="AQ629" s="104"/>
      <c r="AR629" s="104"/>
      <c r="AS629" s="104"/>
      <c r="AT629" s="104"/>
      <c r="AU629" s="104"/>
      <c r="AV629" s="104"/>
      <c r="AW629" s="104"/>
      <c r="AX629" s="104"/>
      <c r="AY629" s="104"/>
      <c r="BH629" s="104"/>
      <c r="BJ629" s="104"/>
      <c r="BK629" s="104"/>
      <c r="BL629" s="104"/>
      <c r="BM629" s="104"/>
      <c r="BN629" s="104"/>
      <c r="BO629" s="104"/>
      <c r="BP629" s="104"/>
      <c r="BQ629" s="104"/>
      <c r="BR629" s="104"/>
      <c r="BS629" s="104"/>
      <c r="BT629" s="104"/>
      <c r="BV629" s="104"/>
      <c r="BW629" s="104"/>
      <c r="BX629" s="104"/>
      <c r="BY629" s="104"/>
      <c r="BZ629" s="104"/>
      <c r="CA629" s="104"/>
      <c r="CB629" s="104"/>
      <c r="CC629" s="104"/>
      <c r="CD629" s="104"/>
      <c r="CE629" s="104"/>
      <c r="CF629" s="104"/>
      <c r="CG629" s="104"/>
      <c r="CJ629" s="104"/>
      <c r="CL629" s="104"/>
      <c r="CM629" s="104"/>
      <c r="CN629" s="104"/>
      <c r="CO629" s="104"/>
      <c r="CP629" s="104"/>
      <c r="CQ629" s="104"/>
      <c r="CR629" s="104"/>
      <c r="CS629" s="104"/>
      <c r="CT629" s="104"/>
      <c r="CU629" s="104"/>
    </row>
    <row r="630" spans="1:99" ht="13" x14ac:dyDescent="0.3">
      <c r="A630" s="104"/>
      <c r="B630" s="104"/>
      <c r="C630" s="104"/>
      <c r="D630" s="104"/>
      <c r="E630" s="104"/>
      <c r="F630" s="104"/>
      <c r="G630" s="104"/>
      <c r="H630" s="104"/>
      <c r="I630" s="104"/>
      <c r="J630" s="104"/>
      <c r="K630" s="104"/>
      <c r="L630" s="104"/>
      <c r="M630" s="104"/>
      <c r="P630" s="104"/>
      <c r="Q630" s="104"/>
      <c r="U630" s="104"/>
      <c r="AQ630" s="104"/>
      <c r="AR630" s="104"/>
      <c r="AS630" s="104"/>
      <c r="AT630" s="104"/>
      <c r="AU630" s="104"/>
      <c r="AV630" s="104"/>
      <c r="AW630" s="104"/>
      <c r="AX630" s="104"/>
      <c r="AY630" s="104"/>
      <c r="BH630" s="104"/>
      <c r="BJ630" s="104"/>
      <c r="BK630" s="104"/>
      <c r="BL630" s="104"/>
      <c r="BM630" s="104"/>
      <c r="BN630" s="104"/>
      <c r="BO630" s="104"/>
      <c r="BP630" s="104"/>
      <c r="BQ630" s="104"/>
      <c r="BR630" s="104"/>
      <c r="BS630" s="104"/>
      <c r="BT630" s="104"/>
      <c r="BV630" s="104"/>
      <c r="BW630" s="104"/>
      <c r="BX630" s="104"/>
      <c r="BY630" s="104"/>
      <c r="BZ630" s="104"/>
      <c r="CA630" s="104"/>
      <c r="CB630" s="104"/>
      <c r="CC630" s="104"/>
      <c r="CD630" s="104"/>
      <c r="CE630" s="104"/>
      <c r="CF630" s="104"/>
      <c r="CG630" s="104"/>
      <c r="CJ630" s="104"/>
      <c r="CL630" s="104"/>
      <c r="CM630" s="104"/>
      <c r="CN630" s="104"/>
      <c r="CO630" s="104"/>
      <c r="CP630" s="104"/>
      <c r="CQ630" s="104"/>
      <c r="CR630" s="104"/>
      <c r="CS630" s="104"/>
      <c r="CT630" s="104"/>
      <c r="CU630" s="104"/>
    </row>
    <row r="631" spans="1:99" ht="13" x14ac:dyDescent="0.3">
      <c r="A631" s="104"/>
      <c r="B631" s="104"/>
      <c r="C631" s="104"/>
      <c r="D631" s="104"/>
      <c r="E631" s="104"/>
      <c r="F631" s="104"/>
      <c r="G631" s="104"/>
      <c r="H631" s="104"/>
      <c r="I631" s="104"/>
      <c r="J631" s="104"/>
      <c r="K631" s="104"/>
      <c r="L631" s="104"/>
      <c r="M631" s="104"/>
      <c r="P631" s="104"/>
      <c r="Q631" s="104"/>
      <c r="U631" s="104"/>
      <c r="AQ631" s="104"/>
      <c r="AR631" s="104"/>
      <c r="AS631" s="104"/>
      <c r="AT631" s="104"/>
      <c r="AU631" s="104"/>
      <c r="AV631" s="104"/>
      <c r="AW631" s="104"/>
      <c r="AX631" s="104"/>
      <c r="AY631" s="104"/>
      <c r="BH631" s="104"/>
      <c r="BJ631" s="104"/>
      <c r="BK631" s="104"/>
      <c r="BL631" s="104"/>
      <c r="BM631" s="104"/>
      <c r="BN631" s="104"/>
      <c r="BO631" s="104"/>
      <c r="BP631" s="104"/>
      <c r="BQ631" s="104"/>
      <c r="BR631" s="104"/>
      <c r="BS631" s="104"/>
      <c r="BT631" s="104"/>
      <c r="BV631" s="104"/>
      <c r="BW631" s="104"/>
      <c r="BX631" s="104"/>
      <c r="BY631" s="104"/>
      <c r="BZ631" s="104"/>
      <c r="CA631" s="104"/>
      <c r="CB631" s="104"/>
      <c r="CC631" s="104"/>
      <c r="CD631" s="104"/>
      <c r="CE631" s="104"/>
      <c r="CF631" s="104"/>
      <c r="CG631" s="104"/>
      <c r="CJ631" s="104"/>
      <c r="CL631" s="104"/>
      <c r="CM631" s="104"/>
      <c r="CN631" s="104"/>
      <c r="CO631" s="104"/>
      <c r="CP631" s="104"/>
      <c r="CQ631" s="104"/>
      <c r="CR631" s="104"/>
      <c r="CS631" s="104"/>
      <c r="CT631" s="104"/>
      <c r="CU631" s="104"/>
    </row>
    <row r="632" spans="1:99" ht="13" x14ac:dyDescent="0.3">
      <c r="A632" s="104"/>
      <c r="B632" s="104"/>
      <c r="C632" s="104"/>
      <c r="D632" s="104"/>
      <c r="E632" s="104"/>
      <c r="F632" s="104"/>
      <c r="G632" s="104"/>
      <c r="H632" s="104"/>
      <c r="I632" s="104"/>
      <c r="J632" s="104"/>
      <c r="K632" s="104"/>
      <c r="L632" s="104"/>
      <c r="M632" s="104"/>
      <c r="P632" s="104"/>
      <c r="Q632" s="104"/>
      <c r="U632" s="104"/>
      <c r="AQ632" s="104"/>
      <c r="AR632" s="104"/>
      <c r="AS632" s="104"/>
      <c r="AT632" s="104"/>
      <c r="AU632" s="104"/>
      <c r="AV632" s="104"/>
      <c r="AW632" s="104"/>
      <c r="AX632" s="104"/>
      <c r="AY632" s="104"/>
      <c r="BH632" s="104"/>
      <c r="BJ632" s="104"/>
      <c r="BK632" s="104"/>
      <c r="BL632" s="104"/>
      <c r="BM632" s="104"/>
      <c r="BN632" s="104"/>
      <c r="BO632" s="104"/>
      <c r="BP632" s="104"/>
      <c r="BQ632" s="104"/>
      <c r="BR632" s="104"/>
      <c r="BS632" s="104"/>
      <c r="BT632" s="104"/>
      <c r="BV632" s="104"/>
      <c r="BW632" s="104"/>
      <c r="BX632" s="104"/>
      <c r="BY632" s="104"/>
      <c r="BZ632" s="104"/>
      <c r="CA632" s="104"/>
      <c r="CB632" s="104"/>
      <c r="CC632" s="104"/>
      <c r="CD632" s="104"/>
      <c r="CE632" s="104"/>
      <c r="CF632" s="104"/>
      <c r="CG632" s="104"/>
      <c r="CJ632" s="104"/>
      <c r="CL632" s="104"/>
      <c r="CM632" s="104"/>
      <c r="CN632" s="104"/>
      <c r="CO632" s="104"/>
      <c r="CP632" s="104"/>
      <c r="CQ632" s="104"/>
      <c r="CR632" s="104"/>
      <c r="CS632" s="104"/>
      <c r="CT632" s="104"/>
      <c r="CU632" s="104"/>
    </row>
    <row r="633" spans="1:99" ht="13" x14ac:dyDescent="0.3">
      <c r="A633" s="104"/>
      <c r="B633" s="104"/>
      <c r="C633" s="104"/>
      <c r="D633" s="104"/>
      <c r="E633" s="104"/>
      <c r="F633" s="104"/>
      <c r="G633" s="104"/>
      <c r="H633" s="104"/>
      <c r="I633" s="104"/>
      <c r="J633" s="104"/>
      <c r="K633" s="104"/>
      <c r="L633" s="104"/>
      <c r="M633" s="104"/>
      <c r="P633" s="104"/>
      <c r="Q633" s="104"/>
      <c r="U633" s="104"/>
      <c r="AQ633" s="104"/>
      <c r="AR633" s="104"/>
      <c r="AS633" s="104"/>
      <c r="AT633" s="104"/>
      <c r="AU633" s="104"/>
      <c r="AV633" s="104"/>
      <c r="AW633" s="104"/>
      <c r="AX633" s="104"/>
      <c r="AY633" s="104"/>
      <c r="BH633" s="104"/>
      <c r="BJ633" s="104"/>
      <c r="BK633" s="104"/>
      <c r="BL633" s="104"/>
      <c r="BM633" s="104"/>
      <c r="BN633" s="104"/>
      <c r="BO633" s="104"/>
      <c r="BP633" s="104"/>
      <c r="BQ633" s="104"/>
      <c r="BR633" s="104"/>
      <c r="BS633" s="104"/>
      <c r="BT633" s="104"/>
      <c r="BV633" s="104"/>
      <c r="BW633" s="104"/>
      <c r="BX633" s="104"/>
      <c r="BY633" s="104"/>
      <c r="BZ633" s="104"/>
      <c r="CA633" s="104"/>
      <c r="CB633" s="104"/>
      <c r="CC633" s="104"/>
      <c r="CD633" s="104"/>
      <c r="CE633" s="104"/>
      <c r="CF633" s="104"/>
      <c r="CG633" s="104"/>
      <c r="CJ633" s="104"/>
      <c r="CL633" s="104"/>
      <c r="CM633" s="104"/>
      <c r="CN633" s="104"/>
      <c r="CO633" s="104"/>
      <c r="CP633" s="104"/>
      <c r="CQ633" s="104"/>
      <c r="CR633" s="104"/>
      <c r="CS633" s="104"/>
      <c r="CT633" s="104"/>
      <c r="CU633" s="104"/>
    </row>
    <row r="634" spans="1:99" ht="13" x14ac:dyDescent="0.3">
      <c r="A634" s="104"/>
      <c r="B634" s="104"/>
      <c r="C634" s="104"/>
      <c r="D634" s="104"/>
      <c r="E634" s="104"/>
      <c r="F634" s="104"/>
      <c r="G634" s="104"/>
      <c r="H634" s="104"/>
      <c r="I634" s="104"/>
      <c r="J634" s="104"/>
      <c r="K634" s="104"/>
      <c r="L634" s="104"/>
      <c r="M634" s="104"/>
      <c r="P634" s="104"/>
      <c r="Q634" s="104"/>
      <c r="U634" s="104"/>
      <c r="AQ634" s="104"/>
      <c r="AR634" s="104"/>
      <c r="AS634" s="104"/>
      <c r="AT634" s="104"/>
      <c r="AU634" s="104"/>
      <c r="AV634" s="104"/>
      <c r="AW634" s="104"/>
      <c r="AX634" s="104"/>
      <c r="AY634" s="104"/>
      <c r="BH634" s="104"/>
      <c r="BJ634" s="104"/>
      <c r="BK634" s="104"/>
      <c r="BL634" s="104"/>
      <c r="BM634" s="104"/>
      <c r="BN634" s="104"/>
      <c r="BO634" s="104"/>
      <c r="BP634" s="104"/>
      <c r="BQ634" s="104"/>
      <c r="BR634" s="104"/>
      <c r="BS634" s="104"/>
      <c r="BT634" s="104"/>
      <c r="BV634" s="104"/>
      <c r="BW634" s="104"/>
      <c r="BX634" s="104"/>
      <c r="BY634" s="104"/>
      <c r="BZ634" s="104"/>
      <c r="CA634" s="104"/>
      <c r="CB634" s="104"/>
      <c r="CC634" s="104"/>
      <c r="CD634" s="104"/>
      <c r="CE634" s="104"/>
      <c r="CF634" s="104"/>
      <c r="CG634" s="104"/>
      <c r="CJ634" s="104"/>
      <c r="CL634" s="104"/>
      <c r="CM634" s="104"/>
      <c r="CN634" s="104"/>
      <c r="CO634" s="104"/>
      <c r="CP634" s="104"/>
      <c r="CQ634" s="104"/>
      <c r="CR634" s="104"/>
      <c r="CS634" s="104"/>
      <c r="CT634" s="104"/>
      <c r="CU634" s="104"/>
    </row>
    <row r="635" spans="1:99" ht="13" x14ac:dyDescent="0.3">
      <c r="A635" s="104"/>
      <c r="B635" s="104"/>
      <c r="C635" s="104"/>
      <c r="D635" s="104"/>
      <c r="E635" s="104"/>
      <c r="F635" s="104"/>
      <c r="G635" s="104"/>
      <c r="H635" s="104"/>
      <c r="I635" s="104"/>
      <c r="J635" s="104"/>
      <c r="K635" s="104"/>
      <c r="L635" s="104"/>
      <c r="M635" s="104"/>
      <c r="P635" s="104"/>
      <c r="Q635" s="104"/>
      <c r="U635" s="104"/>
      <c r="AQ635" s="104"/>
      <c r="AR635" s="104"/>
      <c r="AS635" s="104"/>
      <c r="AT635" s="104"/>
      <c r="AU635" s="104"/>
      <c r="AV635" s="104"/>
      <c r="AW635" s="104"/>
      <c r="AX635" s="104"/>
      <c r="AY635" s="104"/>
      <c r="BH635" s="104"/>
      <c r="BJ635" s="104"/>
      <c r="BK635" s="104"/>
      <c r="BL635" s="104"/>
      <c r="BM635" s="104"/>
      <c r="BN635" s="104"/>
      <c r="BO635" s="104"/>
      <c r="BP635" s="104"/>
      <c r="BQ635" s="104"/>
      <c r="BR635" s="104"/>
      <c r="BS635" s="104"/>
      <c r="BT635" s="104"/>
      <c r="BV635" s="104"/>
      <c r="BW635" s="104"/>
      <c r="BX635" s="104"/>
      <c r="BY635" s="104"/>
      <c r="BZ635" s="104"/>
      <c r="CA635" s="104"/>
      <c r="CB635" s="104"/>
      <c r="CC635" s="104"/>
      <c r="CD635" s="104"/>
      <c r="CE635" s="104"/>
      <c r="CF635" s="104"/>
      <c r="CG635" s="104"/>
      <c r="CJ635" s="104"/>
      <c r="CL635" s="104"/>
      <c r="CM635" s="104"/>
      <c r="CN635" s="104"/>
      <c r="CO635" s="104"/>
      <c r="CP635" s="104"/>
      <c r="CQ635" s="104"/>
      <c r="CR635" s="104"/>
      <c r="CS635" s="104"/>
      <c r="CT635" s="104"/>
      <c r="CU635" s="104"/>
    </row>
    <row r="636" spans="1:99" ht="13" x14ac:dyDescent="0.3">
      <c r="A636" s="104"/>
      <c r="B636" s="104"/>
      <c r="C636" s="104"/>
      <c r="D636" s="104"/>
      <c r="E636" s="104"/>
      <c r="F636" s="104"/>
      <c r="G636" s="104"/>
      <c r="H636" s="104"/>
      <c r="I636" s="104"/>
      <c r="J636" s="104"/>
      <c r="K636" s="104"/>
      <c r="L636" s="104"/>
      <c r="M636" s="104"/>
      <c r="P636" s="104"/>
      <c r="Q636" s="104"/>
      <c r="U636" s="104"/>
      <c r="AQ636" s="104"/>
      <c r="AR636" s="104"/>
      <c r="AS636" s="104"/>
      <c r="AT636" s="104"/>
      <c r="AU636" s="104"/>
      <c r="AV636" s="104"/>
      <c r="AW636" s="104"/>
      <c r="AX636" s="104"/>
      <c r="AY636" s="104"/>
      <c r="BH636" s="104"/>
      <c r="BJ636" s="104"/>
      <c r="BK636" s="104"/>
      <c r="BL636" s="104"/>
      <c r="BM636" s="104"/>
      <c r="BN636" s="104"/>
      <c r="BO636" s="104"/>
      <c r="BP636" s="104"/>
      <c r="BQ636" s="104"/>
      <c r="BR636" s="104"/>
      <c r="BS636" s="104"/>
      <c r="BT636" s="104"/>
      <c r="BV636" s="104"/>
      <c r="BW636" s="104"/>
      <c r="BX636" s="104"/>
      <c r="BY636" s="104"/>
      <c r="BZ636" s="104"/>
      <c r="CA636" s="104"/>
      <c r="CB636" s="104"/>
      <c r="CC636" s="104"/>
      <c r="CD636" s="104"/>
      <c r="CE636" s="104"/>
      <c r="CF636" s="104"/>
      <c r="CG636" s="104"/>
      <c r="CJ636" s="104"/>
      <c r="CL636" s="104"/>
      <c r="CM636" s="104"/>
      <c r="CN636" s="104"/>
      <c r="CO636" s="104"/>
      <c r="CP636" s="104"/>
      <c r="CQ636" s="104"/>
      <c r="CR636" s="104"/>
      <c r="CS636" s="104"/>
      <c r="CT636" s="104"/>
      <c r="CU636" s="104"/>
    </row>
    <row r="637" spans="1:99" ht="13" x14ac:dyDescent="0.3">
      <c r="A637" s="104"/>
      <c r="B637" s="104"/>
      <c r="C637" s="104"/>
      <c r="D637" s="104"/>
      <c r="E637" s="104"/>
      <c r="F637" s="104"/>
      <c r="G637" s="104"/>
      <c r="H637" s="104"/>
      <c r="I637" s="104"/>
      <c r="J637" s="104"/>
      <c r="K637" s="104"/>
      <c r="L637" s="104"/>
      <c r="M637" s="104"/>
      <c r="P637" s="104"/>
      <c r="Q637" s="104"/>
      <c r="U637" s="104"/>
      <c r="AQ637" s="104"/>
      <c r="AR637" s="104"/>
      <c r="AS637" s="104"/>
      <c r="AT637" s="104"/>
      <c r="AU637" s="104"/>
      <c r="AV637" s="104"/>
      <c r="AW637" s="104"/>
      <c r="AX637" s="104"/>
      <c r="AY637" s="104"/>
      <c r="BH637" s="104"/>
      <c r="BJ637" s="104"/>
      <c r="BK637" s="104"/>
      <c r="BL637" s="104"/>
      <c r="BM637" s="104"/>
      <c r="BN637" s="104"/>
      <c r="BO637" s="104"/>
      <c r="BP637" s="104"/>
      <c r="BQ637" s="104"/>
      <c r="BR637" s="104"/>
      <c r="BS637" s="104"/>
      <c r="BT637" s="104"/>
      <c r="BV637" s="104"/>
      <c r="BW637" s="104"/>
      <c r="BX637" s="104"/>
      <c r="BY637" s="104"/>
      <c r="BZ637" s="104"/>
      <c r="CA637" s="104"/>
      <c r="CB637" s="104"/>
      <c r="CC637" s="104"/>
      <c r="CD637" s="104"/>
      <c r="CE637" s="104"/>
      <c r="CF637" s="104"/>
      <c r="CG637" s="104"/>
      <c r="CJ637" s="104"/>
      <c r="CL637" s="104"/>
      <c r="CM637" s="104"/>
      <c r="CN637" s="104"/>
      <c r="CO637" s="104"/>
      <c r="CP637" s="104"/>
      <c r="CQ637" s="104"/>
      <c r="CR637" s="104"/>
      <c r="CS637" s="104"/>
      <c r="CT637" s="104"/>
      <c r="CU637" s="104"/>
    </row>
    <row r="638" spans="1:99" ht="13" x14ac:dyDescent="0.3">
      <c r="A638" s="104"/>
      <c r="B638" s="104"/>
      <c r="C638" s="104"/>
      <c r="D638" s="104"/>
      <c r="E638" s="104"/>
      <c r="F638" s="104"/>
      <c r="G638" s="104"/>
      <c r="H638" s="104"/>
      <c r="I638" s="104"/>
      <c r="J638" s="104"/>
      <c r="K638" s="104"/>
      <c r="L638" s="104"/>
      <c r="M638" s="104"/>
      <c r="P638" s="104"/>
      <c r="Q638" s="104"/>
      <c r="U638" s="104"/>
      <c r="AQ638" s="104"/>
      <c r="AR638" s="104"/>
      <c r="AS638" s="104"/>
      <c r="AT638" s="104"/>
      <c r="AU638" s="104"/>
      <c r="AV638" s="104"/>
      <c r="AW638" s="104"/>
      <c r="AX638" s="104"/>
      <c r="AY638" s="104"/>
      <c r="BH638" s="104"/>
      <c r="BJ638" s="104"/>
      <c r="BK638" s="104"/>
      <c r="BL638" s="104"/>
      <c r="BM638" s="104"/>
      <c r="BN638" s="104"/>
      <c r="BO638" s="104"/>
      <c r="BP638" s="104"/>
      <c r="BQ638" s="104"/>
      <c r="BR638" s="104"/>
      <c r="BS638" s="104"/>
      <c r="BT638" s="104"/>
      <c r="BV638" s="104"/>
      <c r="BW638" s="104"/>
      <c r="BX638" s="104"/>
      <c r="BY638" s="104"/>
      <c r="BZ638" s="104"/>
      <c r="CA638" s="104"/>
      <c r="CB638" s="104"/>
      <c r="CC638" s="104"/>
      <c r="CD638" s="104"/>
      <c r="CE638" s="104"/>
      <c r="CF638" s="104"/>
      <c r="CG638" s="104"/>
      <c r="CJ638" s="104"/>
      <c r="CL638" s="104"/>
      <c r="CM638" s="104"/>
      <c r="CN638" s="104"/>
      <c r="CO638" s="104"/>
      <c r="CP638" s="104"/>
      <c r="CQ638" s="104"/>
      <c r="CR638" s="104"/>
      <c r="CS638" s="104"/>
      <c r="CT638" s="104"/>
      <c r="CU638" s="104"/>
    </row>
    <row r="639" spans="1:99" ht="13" x14ac:dyDescent="0.3">
      <c r="A639" s="104"/>
      <c r="B639" s="104"/>
      <c r="C639" s="104"/>
      <c r="D639" s="104"/>
      <c r="E639" s="104"/>
      <c r="F639" s="104"/>
      <c r="G639" s="104"/>
      <c r="H639" s="104"/>
      <c r="I639" s="104"/>
      <c r="J639" s="104"/>
      <c r="K639" s="104"/>
      <c r="L639" s="104"/>
      <c r="M639" s="104"/>
      <c r="P639" s="104"/>
      <c r="Q639" s="104"/>
      <c r="U639" s="104"/>
      <c r="AQ639" s="104"/>
      <c r="AR639" s="104"/>
      <c r="AS639" s="104"/>
      <c r="AT639" s="104"/>
      <c r="AU639" s="104"/>
      <c r="AV639" s="104"/>
      <c r="AW639" s="104"/>
      <c r="AX639" s="104"/>
      <c r="AY639" s="104"/>
      <c r="BH639" s="104"/>
      <c r="BJ639" s="104"/>
      <c r="BK639" s="104"/>
      <c r="BL639" s="104"/>
      <c r="BM639" s="104"/>
      <c r="BN639" s="104"/>
      <c r="BO639" s="104"/>
      <c r="BP639" s="104"/>
      <c r="BQ639" s="104"/>
      <c r="BR639" s="104"/>
      <c r="BS639" s="104"/>
      <c r="BT639" s="104"/>
      <c r="BV639" s="104"/>
      <c r="BW639" s="104"/>
      <c r="BX639" s="104"/>
      <c r="BY639" s="104"/>
      <c r="BZ639" s="104"/>
      <c r="CA639" s="104"/>
      <c r="CB639" s="104"/>
      <c r="CC639" s="104"/>
      <c r="CD639" s="104"/>
      <c r="CE639" s="104"/>
      <c r="CF639" s="104"/>
      <c r="CG639" s="104"/>
      <c r="CJ639" s="104"/>
      <c r="CL639" s="104"/>
      <c r="CM639" s="104"/>
      <c r="CN639" s="104"/>
      <c r="CO639" s="104"/>
      <c r="CP639" s="104"/>
      <c r="CQ639" s="104"/>
      <c r="CR639" s="104"/>
      <c r="CS639" s="104"/>
      <c r="CT639" s="104"/>
      <c r="CU639" s="104"/>
    </row>
    <row r="640" spans="1:99" ht="13" x14ac:dyDescent="0.3">
      <c r="A640" s="104"/>
      <c r="B640" s="104"/>
      <c r="C640" s="104"/>
      <c r="D640" s="104"/>
      <c r="E640" s="104"/>
      <c r="F640" s="104"/>
      <c r="G640" s="104"/>
      <c r="H640" s="104"/>
      <c r="I640" s="104"/>
      <c r="J640" s="104"/>
      <c r="K640" s="104"/>
      <c r="L640" s="104"/>
      <c r="M640" s="104"/>
      <c r="P640" s="104"/>
      <c r="Q640" s="104"/>
      <c r="U640" s="104"/>
      <c r="AQ640" s="104"/>
      <c r="AR640" s="104"/>
      <c r="AS640" s="104"/>
      <c r="AT640" s="104"/>
      <c r="AU640" s="104"/>
      <c r="AV640" s="104"/>
      <c r="AW640" s="104"/>
      <c r="AX640" s="104"/>
      <c r="AY640" s="104"/>
      <c r="BH640" s="104"/>
      <c r="BJ640" s="104"/>
      <c r="BK640" s="104"/>
      <c r="BL640" s="104"/>
      <c r="BM640" s="104"/>
      <c r="BN640" s="104"/>
      <c r="BO640" s="104"/>
      <c r="BP640" s="104"/>
      <c r="BQ640" s="104"/>
      <c r="BR640" s="104"/>
      <c r="BS640" s="104"/>
      <c r="BT640" s="104"/>
      <c r="BV640" s="104"/>
      <c r="BW640" s="104"/>
      <c r="BX640" s="104"/>
      <c r="BY640" s="104"/>
      <c r="BZ640" s="104"/>
      <c r="CA640" s="104"/>
      <c r="CB640" s="104"/>
      <c r="CC640" s="104"/>
      <c r="CD640" s="104"/>
      <c r="CE640" s="104"/>
      <c r="CF640" s="104"/>
      <c r="CG640" s="104"/>
      <c r="CJ640" s="104"/>
      <c r="CL640" s="104"/>
      <c r="CM640" s="104"/>
      <c r="CN640" s="104"/>
      <c r="CO640" s="104"/>
      <c r="CP640" s="104"/>
      <c r="CQ640" s="104"/>
      <c r="CR640" s="104"/>
      <c r="CS640" s="104"/>
      <c r="CT640" s="104"/>
      <c r="CU640" s="104"/>
    </row>
    <row r="641" spans="1:99" ht="13" x14ac:dyDescent="0.3">
      <c r="A641" s="104"/>
      <c r="B641" s="104"/>
      <c r="C641" s="104"/>
      <c r="D641" s="104"/>
      <c r="E641" s="104"/>
      <c r="F641" s="104"/>
      <c r="G641" s="104"/>
      <c r="H641" s="104"/>
      <c r="I641" s="104"/>
      <c r="J641" s="104"/>
      <c r="K641" s="104"/>
      <c r="L641" s="104"/>
      <c r="M641" s="104"/>
      <c r="P641" s="104"/>
      <c r="Q641" s="104"/>
      <c r="U641" s="104"/>
      <c r="AQ641" s="104"/>
      <c r="AR641" s="104"/>
      <c r="AS641" s="104"/>
      <c r="AT641" s="104"/>
      <c r="AU641" s="104"/>
      <c r="AV641" s="104"/>
      <c r="AW641" s="104"/>
      <c r="AX641" s="104"/>
      <c r="AY641" s="104"/>
      <c r="BH641" s="104"/>
      <c r="BJ641" s="104"/>
      <c r="BK641" s="104"/>
      <c r="BL641" s="104"/>
      <c r="BM641" s="104"/>
      <c r="BN641" s="104"/>
      <c r="BO641" s="104"/>
      <c r="BP641" s="104"/>
      <c r="BQ641" s="104"/>
      <c r="BR641" s="104"/>
      <c r="BS641" s="104"/>
      <c r="BT641" s="104"/>
      <c r="BV641" s="104"/>
      <c r="BW641" s="104"/>
      <c r="BX641" s="104"/>
      <c r="BY641" s="104"/>
      <c r="BZ641" s="104"/>
      <c r="CA641" s="104"/>
      <c r="CB641" s="104"/>
      <c r="CC641" s="104"/>
      <c r="CD641" s="104"/>
      <c r="CE641" s="104"/>
      <c r="CF641" s="104"/>
      <c r="CG641" s="104"/>
      <c r="CJ641" s="104"/>
      <c r="CL641" s="104"/>
      <c r="CM641" s="104"/>
      <c r="CN641" s="104"/>
      <c r="CO641" s="104"/>
      <c r="CP641" s="104"/>
      <c r="CQ641" s="104"/>
      <c r="CR641" s="104"/>
      <c r="CS641" s="104"/>
      <c r="CT641" s="104"/>
      <c r="CU641" s="104"/>
    </row>
    <row r="642" spans="1:99" ht="13" x14ac:dyDescent="0.3">
      <c r="A642" s="104"/>
      <c r="B642" s="104"/>
      <c r="C642" s="104"/>
      <c r="D642" s="104"/>
      <c r="E642" s="104"/>
      <c r="F642" s="104"/>
      <c r="G642" s="104"/>
      <c r="H642" s="104"/>
      <c r="I642" s="104"/>
      <c r="J642" s="104"/>
      <c r="K642" s="104"/>
      <c r="L642" s="104"/>
      <c r="M642" s="104"/>
      <c r="P642" s="104"/>
      <c r="Q642" s="104"/>
      <c r="U642" s="104"/>
      <c r="AQ642" s="104"/>
      <c r="AR642" s="104"/>
      <c r="AS642" s="104"/>
      <c r="AT642" s="104"/>
      <c r="AU642" s="104"/>
      <c r="AV642" s="104"/>
      <c r="AW642" s="104"/>
      <c r="AX642" s="104"/>
      <c r="AY642" s="104"/>
      <c r="BH642" s="104"/>
      <c r="BJ642" s="104"/>
      <c r="BK642" s="104"/>
      <c r="BL642" s="104"/>
      <c r="BM642" s="104"/>
      <c r="BN642" s="104"/>
      <c r="BO642" s="104"/>
      <c r="BP642" s="104"/>
      <c r="BQ642" s="104"/>
      <c r="BR642" s="104"/>
      <c r="BS642" s="104"/>
      <c r="BT642" s="104"/>
      <c r="BV642" s="104"/>
      <c r="BW642" s="104"/>
      <c r="BX642" s="104"/>
      <c r="BY642" s="104"/>
      <c r="BZ642" s="104"/>
      <c r="CA642" s="104"/>
      <c r="CB642" s="104"/>
      <c r="CC642" s="104"/>
      <c r="CD642" s="104"/>
      <c r="CE642" s="104"/>
      <c r="CF642" s="104"/>
      <c r="CG642" s="104"/>
      <c r="CJ642" s="104"/>
      <c r="CL642" s="104"/>
      <c r="CM642" s="104"/>
      <c r="CN642" s="104"/>
      <c r="CO642" s="104"/>
      <c r="CP642" s="104"/>
      <c r="CQ642" s="104"/>
      <c r="CR642" s="104"/>
      <c r="CS642" s="104"/>
      <c r="CT642" s="104"/>
      <c r="CU642" s="104"/>
    </row>
    <row r="643" spans="1:99" ht="13" x14ac:dyDescent="0.3">
      <c r="A643" s="104"/>
      <c r="B643" s="104"/>
      <c r="C643" s="104"/>
      <c r="D643" s="104"/>
      <c r="E643" s="104"/>
      <c r="F643" s="104"/>
      <c r="G643" s="104"/>
      <c r="H643" s="104"/>
      <c r="I643" s="104"/>
      <c r="J643" s="104"/>
      <c r="K643" s="104"/>
      <c r="L643" s="104"/>
      <c r="M643" s="104"/>
      <c r="P643" s="104"/>
      <c r="Q643" s="104"/>
      <c r="U643" s="104"/>
      <c r="AQ643" s="104"/>
      <c r="AR643" s="104"/>
      <c r="AS643" s="104"/>
      <c r="AT643" s="104"/>
      <c r="AU643" s="104"/>
      <c r="AV643" s="104"/>
      <c r="AW643" s="104"/>
      <c r="AX643" s="104"/>
      <c r="AY643" s="104"/>
      <c r="BH643" s="104"/>
      <c r="BJ643" s="104"/>
      <c r="BK643" s="104"/>
      <c r="BL643" s="104"/>
      <c r="BM643" s="104"/>
      <c r="BN643" s="104"/>
      <c r="BO643" s="104"/>
      <c r="BP643" s="104"/>
      <c r="BQ643" s="104"/>
      <c r="BR643" s="104"/>
      <c r="BS643" s="104"/>
      <c r="BT643" s="104"/>
      <c r="BV643" s="104"/>
      <c r="BW643" s="104"/>
      <c r="BX643" s="104"/>
      <c r="BY643" s="104"/>
      <c r="BZ643" s="104"/>
      <c r="CA643" s="104"/>
      <c r="CB643" s="104"/>
      <c r="CC643" s="104"/>
      <c r="CD643" s="104"/>
      <c r="CE643" s="104"/>
      <c r="CF643" s="104"/>
      <c r="CG643" s="104"/>
      <c r="CJ643" s="104"/>
      <c r="CL643" s="104"/>
      <c r="CM643" s="104"/>
      <c r="CN643" s="104"/>
      <c r="CO643" s="104"/>
      <c r="CP643" s="104"/>
      <c r="CQ643" s="104"/>
      <c r="CR643" s="104"/>
      <c r="CS643" s="104"/>
      <c r="CT643" s="104"/>
      <c r="CU643" s="104"/>
    </row>
    <row r="644" spans="1:99" ht="13" x14ac:dyDescent="0.3">
      <c r="A644" s="104"/>
      <c r="B644" s="104"/>
      <c r="C644" s="104"/>
      <c r="D644" s="104"/>
      <c r="E644" s="104"/>
      <c r="F644" s="104"/>
      <c r="G644" s="104"/>
      <c r="H644" s="104"/>
      <c r="I644" s="104"/>
      <c r="J644" s="104"/>
      <c r="K644" s="104"/>
      <c r="L644" s="104"/>
      <c r="M644" s="104"/>
      <c r="P644" s="104"/>
      <c r="Q644" s="104"/>
      <c r="U644" s="104"/>
      <c r="AQ644" s="104"/>
      <c r="AR644" s="104"/>
      <c r="AS644" s="104"/>
      <c r="AT644" s="104"/>
      <c r="AU644" s="104"/>
      <c r="AV644" s="104"/>
      <c r="AW644" s="104"/>
      <c r="AX644" s="104"/>
      <c r="AY644" s="104"/>
      <c r="BH644" s="104"/>
      <c r="BJ644" s="104"/>
      <c r="BK644" s="104"/>
      <c r="BL644" s="104"/>
      <c r="BM644" s="104"/>
      <c r="BN644" s="104"/>
      <c r="BO644" s="104"/>
      <c r="BP644" s="104"/>
      <c r="BQ644" s="104"/>
      <c r="BR644" s="104"/>
      <c r="BS644" s="104"/>
      <c r="BT644" s="104"/>
      <c r="BV644" s="104"/>
      <c r="BW644" s="104"/>
      <c r="BX644" s="104"/>
      <c r="BY644" s="104"/>
      <c r="BZ644" s="104"/>
      <c r="CA644" s="104"/>
      <c r="CB644" s="104"/>
      <c r="CC644" s="104"/>
      <c r="CD644" s="104"/>
      <c r="CE644" s="104"/>
      <c r="CF644" s="104"/>
      <c r="CG644" s="104"/>
      <c r="CJ644" s="104"/>
      <c r="CL644" s="104"/>
      <c r="CM644" s="104"/>
      <c r="CN644" s="104"/>
      <c r="CO644" s="104"/>
      <c r="CP644" s="104"/>
      <c r="CQ644" s="104"/>
      <c r="CR644" s="104"/>
      <c r="CS644" s="104"/>
      <c r="CT644" s="104"/>
      <c r="CU644" s="104"/>
    </row>
    <row r="645" spans="1:99" ht="13" x14ac:dyDescent="0.3">
      <c r="A645" s="104"/>
      <c r="B645" s="104"/>
      <c r="C645" s="104"/>
      <c r="D645" s="104"/>
      <c r="E645" s="104"/>
      <c r="F645" s="104"/>
      <c r="G645" s="104"/>
      <c r="H645" s="104"/>
      <c r="I645" s="104"/>
      <c r="J645" s="104"/>
      <c r="K645" s="104"/>
      <c r="L645" s="104"/>
      <c r="M645" s="104"/>
      <c r="P645" s="104"/>
      <c r="Q645" s="104"/>
      <c r="U645" s="104"/>
      <c r="AQ645" s="104"/>
      <c r="AR645" s="104"/>
      <c r="AS645" s="104"/>
      <c r="AT645" s="104"/>
      <c r="AU645" s="104"/>
      <c r="AV645" s="104"/>
      <c r="AW645" s="104"/>
      <c r="AX645" s="104"/>
      <c r="AY645" s="104"/>
      <c r="BH645" s="104"/>
      <c r="BJ645" s="104"/>
      <c r="BK645" s="104"/>
      <c r="BL645" s="104"/>
      <c r="BM645" s="104"/>
      <c r="BN645" s="104"/>
      <c r="BO645" s="104"/>
      <c r="BP645" s="104"/>
      <c r="BQ645" s="104"/>
      <c r="BR645" s="104"/>
      <c r="BS645" s="104"/>
      <c r="BT645" s="104"/>
      <c r="BV645" s="104"/>
      <c r="BW645" s="104"/>
      <c r="BX645" s="104"/>
      <c r="BY645" s="104"/>
      <c r="BZ645" s="104"/>
      <c r="CA645" s="104"/>
      <c r="CB645" s="104"/>
      <c r="CC645" s="104"/>
      <c r="CD645" s="104"/>
      <c r="CE645" s="104"/>
      <c r="CF645" s="104"/>
      <c r="CG645" s="104"/>
      <c r="CJ645" s="104"/>
      <c r="CL645" s="104"/>
      <c r="CM645" s="104"/>
      <c r="CN645" s="104"/>
      <c r="CO645" s="104"/>
      <c r="CP645" s="104"/>
      <c r="CQ645" s="104"/>
      <c r="CR645" s="104"/>
      <c r="CS645" s="104"/>
      <c r="CT645" s="104"/>
      <c r="CU645" s="104"/>
    </row>
    <row r="646" spans="1:99" ht="13" x14ac:dyDescent="0.3">
      <c r="A646" s="104"/>
      <c r="B646" s="104"/>
      <c r="C646" s="104"/>
      <c r="D646" s="104"/>
      <c r="E646" s="104"/>
      <c r="F646" s="104"/>
      <c r="G646" s="104"/>
      <c r="H646" s="104"/>
      <c r="I646" s="104"/>
      <c r="J646" s="104"/>
      <c r="K646" s="104"/>
      <c r="L646" s="104"/>
      <c r="M646" s="104"/>
      <c r="P646" s="104"/>
      <c r="Q646" s="104"/>
      <c r="U646" s="104"/>
      <c r="AQ646" s="104"/>
      <c r="AR646" s="104"/>
      <c r="AS646" s="104"/>
      <c r="AT646" s="104"/>
      <c r="AU646" s="104"/>
      <c r="AV646" s="104"/>
      <c r="AW646" s="104"/>
      <c r="AX646" s="104"/>
      <c r="AY646" s="104"/>
      <c r="BH646" s="104"/>
      <c r="BJ646" s="104"/>
      <c r="BK646" s="104"/>
      <c r="BL646" s="104"/>
      <c r="BM646" s="104"/>
      <c r="BN646" s="104"/>
      <c r="BO646" s="104"/>
      <c r="BP646" s="104"/>
      <c r="BQ646" s="104"/>
      <c r="BR646" s="104"/>
      <c r="BS646" s="104"/>
      <c r="BT646" s="104"/>
      <c r="BV646" s="104"/>
      <c r="BW646" s="104"/>
      <c r="BX646" s="104"/>
      <c r="BY646" s="104"/>
      <c r="BZ646" s="104"/>
      <c r="CA646" s="104"/>
      <c r="CB646" s="104"/>
      <c r="CC646" s="104"/>
      <c r="CD646" s="104"/>
      <c r="CE646" s="104"/>
      <c r="CF646" s="104"/>
      <c r="CG646" s="104"/>
      <c r="CJ646" s="104"/>
      <c r="CL646" s="104"/>
      <c r="CM646" s="104"/>
      <c r="CN646" s="104"/>
      <c r="CO646" s="104"/>
      <c r="CP646" s="104"/>
      <c r="CQ646" s="104"/>
      <c r="CR646" s="104"/>
      <c r="CS646" s="104"/>
      <c r="CT646" s="104"/>
      <c r="CU646" s="104"/>
    </row>
    <row r="647" spans="1:99" ht="13" x14ac:dyDescent="0.3">
      <c r="A647" s="104"/>
      <c r="B647" s="104"/>
      <c r="C647" s="104"/>
      <c r="D647" s="104"/>
      <c r="E647" s="104"/>
      <c r="F647" s="104"/>
      <c r="G647" s="104"/>
      <c r="H647" s="104"/>
      <c r="I647" s="104"/>
      <c r="J647" s="104"/>
      <c r="K647" s="104"/>
      <c r="L647" s="104"/>
      <c r="M647" s="104"/>
      <c r="P647" s="104"/>
      <c r="Q647" s="104"/>
      <c r="U647" s="104"/>
      <c r="AQ647" s="104"/>
      <c r="AR647" s="104"/>
      <c r="AS647" s="104"/>
      <c r="AT647" s="104"/>
      <c r="AU647" s="104"/>
      <c r="AV647" s="104"/>
      <c r="AW647" s="104"/>
      <c r="AX647" s="104"/>
      <c r="AY647" s="104"/>
      <c r="BH647" s="104"/>
      <c r="BJ647" s="104"/>
      <c r="BK647" s="104"/>
      <c r="BL647" s="104"/>
      <c r="BM647" s="104"/>
      <c r="BN647" s="104"/>
      <c r="BO647" s="104"/>
      <c r="BP647" s="104"/>
      <c r="BQ647" s="104"/>
      <c r="BR647" s="104"/>
      <c r="BS647" s="104"/>
      <c r="BT647" s="104"/>
      <c r="BV647" s="104"/>
      <c r="BW647" s="104"/>
      <c r="BX647" s="104"/>
      <c r="BY647" s="104"/>
      <c r="BZ647" s="104"/>
      <c r="CA647" s="104"/>
      <c r="CB647" s="104"/>
      <c r="CC647" s="104"/>
      <c r="CD647" s="104"/>
      <c r="CE647" s="104"/>
      <c r="CF647" s="104"/>
      <c r="CG647" s="104"/>
      <c r="CJ647" s="104"/>
      <c r="CL647" s="104"/>
      <c r="CM647" s="104"/>
      <c r="CN647" s="104"/>
      <c r="CO647" s="104"/>
      <c r="CP647" s="104"/>
      <c r="CQ647" s="104"/>
      <c r="CR647" s="104"/>
      <c r="CS647" s="104"/>
      <c r="CT647" s="104"/>
      <c r="CU647" s="104"/>
    </row>
    <row r="648" spans="1:99" ht="13" x14ac:dyDescent="0.3">
      <c r="A648" s="104"/>
      <c r="B648" s="104"/>
      <c r="C648" s="104"/>
      <c r="D648" s="104"/>
      <c r="E648" s="104"/>
      <c r="F648" s="104"/>
      <c r="G648" s="104"/>
      <c r="H648" s="104"/>
      <c r="I648" s="104"/>
      <c r="J648" s="104"/>
      <c r="K648" s="104"/>
      <c r="L648" s="104"/>
      <c r="M648" s="104"/>
      <c r="P648" s="104"/>
      <c r="Q648" s="104"/>
      <c r="U648" s="104"/>
      <c r="AQ648" s="104"/>
      <c r="AR648" s="104"/>
      <c r="AS648" s="104"/>
      <c r="AT648" s="104"/>
      <c r="AU648" s="104"/>
      <c r="AV648" s="104"/>
      <c r="AW648" s="104"/>
      <c r="AX648" s="104"/>
      <c r="AY648" s="104"/>
      <c r="BH648" s="104"/>
      <c r="BJ648" s="104"/>
      <c r="BK648" s="104"/>
      <c r="BL648" s="104"/>
      <c r="BM648" s="104"/>
      <c r="BN648" s="104"/>
      <c r="BO648" s="104"/>
      <c r="BP648" s="104"/>
      <c r="BQ648" s="104"/>
      <c r="BR648" s="104"/>
      <c r="BS648" s="104"/>
      <c r="BT648" s="104"/>
      <c r="BV648" s="104"/>
      <c r="BW648" s="104"/>
      <c r="BX648" s="104"/>
      <c r="BY648" s="104"/>
      <c r="BZ648" s="104"/>
      <c r="CA648" s="104"/>
      <c r="CB648" s="104"/>
      <c r="CC648" s="104"/>
      <c r="CD648" s="104"/>
      <c r="CE648" s="104"/>
      <c r="CF648" s="104"/>
      <c r="CG648" s="104"/>
      <c r="CJ648" s="104"/>
      <c r="CL648" s="104"/>
      <c r="CM648" s="104"/>
      <c r="CN648" s="104"/>
      <c r="CO648" s="104"/>
      <c r="CP648" s="104"/>
      <c r="CQ648" s="104"/>
      <c r="CR648" s="104"/>
      <c r="CS648" s="104"/>
      <c r="CT648" s="104"/>
      <c r="CU648" s="104"/>
    </row>
    <row r="649" spans="1:99" ht="13" x14ac:dyDescent="0.3">
      <c r="A649" s="104"/>
      <c r="B649" s="104"/>
      <c r="C649" s="104"/>
      <c r="D649" s="104"/>
      <c r="E649" s="104"/>
      <c r="F649" s="104"/>
      <c r="G649" s="104"/>
      <c r="H649" s="104"/>
      <c r="I649" s="104"/>
      <c r="J649" s="104"/>
      <c r="K649" s="104"/>
      <c r="L649" s="104"/>
      <c r="M649" s="104"/>
      <c r="P649" s="104"/>
      <c r="Q649" s="104"/>
      <c r="U649" s="104"/>
      <c r="AQ649" s="104"/>
      <c r="AR649" s="104"/>
      <c r="AS649" s="104"/>
      <c r="AT649" s="104"/>
      <c r="AU649" s="104"/>
      <c r="AV649" s="104"/>
      <c r="AW649" s="104"/>
      <c r="AX649" s="104"/>
      <c r="AY649" s="104"/>
      <c r="BH649" s="104"/>
      <c r="BJ649" s="104"/>
      <c r="BK649" s="104"/>
      <c r="BL649" s="104"/>
      <c r="BM649" s="104"/>
      <c r="BN649" s="104"/>
      <c r="BO649" s="104"/>
      <c r="BP649" s="104"/>
      <c r="BQ649" s="104"/>
      <c r="BR649" s="104"/>
      <c r="BS649" s="104"/>
      <c r="BT649" s="104"/>
      <c r="BV649" s="104"/>
      <c r="BW649" s="104"/>
      <c r="BX649" s="104"/>
      <c r="BY649" s="104"/>
      <c r="BZ649" s="104"/>
      <c r="CA649" s="104"/>
      <c r="CB649" s="104"/>
      <c r="CC649" s="104"/>
      <c r="CD649" s="104"/>
      <c r="CE649" s="104"/>
      <c r="CF649" s="104"/>
      <c r="CG649" s="104"/>
      <c r="CJ649" s="104"/>
      <c r="CL649" s="104"/>
      <c r="CM649" s="104"/>
      <c r="CN649" s="104"/>
      <c r="CO649" s="104"/>
      <c r="CP649" s="104"/>
      <c r="CQ649" s="104"/>
      <c r="CR649" s="104"/>
      <c r="CS649" s="104"/>
      <c r="CT649" s="104"/>
      <c r="CU649" s="104"/>
    </row>
    <row r="650" spans="1:99" ht="13" x14ac:dyDescent="0.3">
      <c r="A650" s="104"/>
      <c r="B650" s="104"/>
      <c r="C650" s="104"/>
      <c r="D650" s="104"/>
      <c r="E650" s="104"/>
      <c r="F650" s="104"/>
      <c r="G650" s="104"/>
      <c r="H650" s="104"/>
      <c r="I650" s="104"/>
      <c r="J650" s="104"/>
      <c r="K650" s="104"/>
      <c r="L650" s="104"/>
      <c r="M650" s="104"/>
      <c r="P650" s="104"/>
      <c r="Q650" s="104"/>
      <c r="U650" s="104"/>
      <c r="AQ650" s="104"/>
      <c r="AR650" s="104"/>
      <c r="AS650" s="104"/>
      <c r="AT650" s="104"/>
      <c r="AU650" s="104"/>
      <c r="AV650" s="104"/>
      <c r="AW650" s="104"/>
      <c r="AX650" s="104"/>
      <c r="AY650" s="104"/>
      <c r="BH650" s="104"/>
      <c r="BJ650" s="104"/>
      <c r="BK650" s="104"/>
      <c r="BL650" s="104"/>
      <c r="BM650" s="104"/>
      <c r="BN650" s="104"/>
      <c r="BO650" s="104"/>
      <c r="BP650" s="104"/>
      <c r="BQ650" s="104"/>
      <c r="BR650" s="104"/>
      <c r="BS650" s="104"/>
      <c r="BT650" s="104"/>
      <c r="BV650" s="104"/>
      <c r="BW650" s="104"/>
      <c r="BX650" s="104"/>
      <c r="BY650" s="104"/>
      <c r="BZ650" s="104"/>
      <c r="CA650" s="104"/>
      <c r="CB650" s="104"/>
      <c r="CC650" s="104"/>
      <c r="CD650" s="104"/>
      <c r="CE650" s="104"/>
      <c r="CF650" s="104"/>
      <c r="CG650" s="104"/>
      <c r="CJ650" s="104"/>
      <c r="CL650" s="104"/>
      <c r="CM650" s="104"/>
      <c r="CN650" s="104"/>
      <c r="CO650" s="104"/>
      <c r="CP650" s="104"/>
      <c r="CQ650" s="104"/>
      <c r="CR650" s="104"/>
      <c r="CS650" s="104"/>
      <c r="CT650" s="104"/>
      <c r="CU650" s="104"/>
    </row>
    <row r="651" spans="1:99" ht="13" x14ac:dyDescent="0.3">
      <c r="A651" s="104"/>
      <c r="B651" s="104"/>
      <c r="C651" s="104"/>
      <c r="D651" s="104"/>
      <c r="E651" s="104"/>
      <c r="F651" s="104"/>
      <c r="G651" s="104"/>
      <c r="H651" s="104"/>
      <c r="I651" s="104"/>
      <c r="J651" s="104"/>
      <c r="K651" s="104"/>
      <c r="L651" s="104"/>
      <c r="M651" s="104"/>
      <c r="P651" s="104"/>
      <c r="Q651" s="104"/>
      <c r="U651" s="104"/>
      <c r="AQ651" s="104"/>
      <c r="AR651" s="104"/>
      <c r="AS651" s="104"/>
      <c r="AT651" s="104"/>
      <c r="AU651" s="104"/>
      <c r="AV651" s="104"/>
      <c r="AW651" s="104"/>
      <c r="AX651" s="104"/>
      <c r="AY651" s="104"/>
      <c r="BH651" s="104"/>
      <c r="BJ651" s="104"/>
      <c r="BK651" s="104"/>
      <c r="BL651" s="104"/>
      <c r="BM651" s="104"/>
      <c r="BN651" s="104"/>
      <c r="BO651" s="104"/>
      <c r="BP651" s="104"/>
      <c r="BQ651" s="104"/>
      <c r="BR651" s="104"/>
      <c r="BS651" s="104"/>
      <c r="BT651" s="104"/>
      <c r="BV651" s="104"/>
      <c r="BW651" s="104"/>
      <c r="BX651" s="104"/>
      <c r="BY651" s="104"/>
      <c r="BZ651" s="104"/>
      <c r="CA651" s="104"/>
      <c r="CB651" s="104"/>
      <c r="CC651" s="104"/>
      <c r="CD651" s="104"/>
      <c r="CE651" s="104"/>
      <c r="CF651" s="104"/>
      <c r="CG651" s="104"/>
      <c r="CJ651" s="104"/>
      <c r="CL651" s="104"/>
      <c r="CM651" s="104"/>
      <c r="CN651" s="104"/>
      <c r="CO651" s="104"/>
      <c r="CP651" s="104"/>
      <c r="CQ651" s="104"/>
      <c r="CR651" s="104"/>
      <c r="CS651" s="104"/>
      <c r="CT651" s="104"/>
      <c r="CU651" s="104"/>
    </row>
    <row r="652" spans="1:99" ht="13" x14ac:dyDescent="0.3">
      <c r="A652" s="104"/>
      <c r="B652" s="104"/>
      <c r="C652" s="104"/>
      <c r="D652" s="104"/>
      <c r="E652" s="104"/>
      <c r="F652" s="104"/>
      <c r="G652" s="104"/>
      <c r="H652" s="104"/>
      <c r="I652" s="104"/>
      <c r="J652" s="104"/>
      <c r="K652" s="104"/>
      <c r="L652" s="104"/>
      <c r="M652" s="104"/>
      <c r="P652" s="104"/>
      <c r="Q652" s="104"/>
      <c r="U652" s="104"/>
      <c r="AQ652" s="104"/>
      <c r="AR652" s="104"/>
      <c r="AS652" s="104"/>
      <c r="AT652" s="104"/>
      <c r="AU652" s="104"/>
      <c r="AV652" s="104"/>
      <c r="AW652" s="104"/>
      <c r="AX652" s="104"/>
      <c r="AY652" s="104"/>
      <c r="BH652" s="104"/>
      <c r="BJ652" s="104"/>
      <c r="BK652" s="104"/>
      <c r="BL652" s="104"/>
      <c r="BM652" s="104"/>
      <c r="BN652" s="104"/>
      <c r="BO652" s="104"/>
      <c r="BP652" s="104"/>
      <c r="BQ652" s="104"/>
      <c r="BR652" s="104"/>
      <c r="BS652" s="104"/>
      <c r="BT652" s="104"/>
      <c r="BV652" s="104"/>
      <c r="BW652" s="104"/>
      <c r="BX652" s="104"/>
      <c r="BY652" s="104"/>
      <c r="BZ652" s="104"/>
      <c r="CA652" s="104"/>
      <c r="CB652" s="104"/>
      <c r="CC652" s="104"/>
      <c r="CD652" s="104"/>
      <c r="CE652" s="104"/>
      <c r="CF652" s="104"/>
      <c r="CG652" s="104"/>
      <c r="CJ652" s="104"/>
      <c r="CL652" s="104"/>
      <c r="CM652" s="104"/>
      <c r="CN652" s="104"/>
      <c r="CO652" s="104"/>
      <c r="CP652" s="104"/>
      <c r="CQ652" s="104"/>
      <c r="CR652" s="104"/>
      <c r="CS652" s="104"/>
      <c r="CT652" s="104"/>
      <c r="CU652" s="104"/>
    </row>
    <row r="653" spans="1:99" ht="13" x14ac:dyDescent="0.3">
      <c r="A653" s="104"/>
      <c r="B653" s="104"/>
      <c r="C653" s="104"/>
      <c r="D653" s="104"/>
      <c r="E653" s="104"/>
      <c r="F653" s="104"/>
      <c r="G653" s="104"/>
      <c r="H653" s="104"/>
      <c r="I653" s="104"/>
      <c r="J653" s="104"/>
      <c r="K653" s="104"/>
      <c r="L653" s="104"/>
      <c r="M653" s="104"/>
      <c r="P653" s="104"/>
      <c r="Q653" s="104"/>
      <c r="U653" s="104"/>
      <c r="AQ653" s="104"/>
      <c r="AR653" s="104"/>
      <c r="AS653" s="104"/>
      <c r="AT653" s="104"/>
      <c r="AU653" s="104"/>
      <c r="AV653" s="104"/>
      <c r="AW653" s="104"/>
      <c r="AX653" s="104"/>
      <c r="AY653" s="104"/>
      <c r="BH653" s="104"/>
      <c r="BJ653" s="104"/>
      <c r="BK653" s="104"/>
      <c r="BL653" s="104"/>
      <c r="BM653" s="104"/>
      <c r="BN653" s="104"/>
      <c r="BO653" s="104"/>
      <c r="BP653" s="104"/>
      <c r="BQ653" s="104"/>
      <c r="BR653" s="104"/>
      <c r="BS653" s="104"/>
      <c r="BT653" s="104"/>
      <c r="BV653" s="104"/>
      <c r="BW653" s="104"/>
      <c r="BX653" s="104"/>
      <c r="BY653" s="104"/>
      <c r="BZ653" s="104"/>
      <c r="CA653" s="104"/>
      <c r="CB653" s="104"/>
      <c r="CC653" s="104"/>
      <c r="CD653" s="104"/>
      <c r="CE653" s="104"/>
      <c r="CF653" s="104"/>
      <c r="CG653" s="104"/>
      <c r="CJ653" s="104"/>
      <c r="CL653" s="104"/>
      <c r="CM653" s="104"/>
      <c r="CN653" s="104"/>
      <c r="CO653" s="104"/>
      <c r="CP653" s="104"/>
      <c r="CQ653" s="104"/>
      <c r="CR653" s="104"/>
      <c r="CS653" s="104"/>
      <c r="CT653" s="104"/>
      <c r="CU653" s="104"/>
    </row>
    <row r="654" spans="1:99" ht="13" x14ac:dyDescent="0.3">
      <c r="A654" s="104"/>
      <c r="B654" s="104"/>
      <c r="C654" s="104"/>
      <c r="D654" s="104"/>
      <c r="E654" s="104"/>
      <c r="F654" s="104"/>
      <c r="G654" s="104"/>
      <c r="H654" s="104"/>
      <c r="I654" s="104"/>
      <c r="J654" s="104"/>
      <c r="K654" s="104"/>
      <c r="L654" s="104"/>
      <c r="M654" s="104"/>
      <c r="P654" s="104"/>
      <c r="Q654" s="104"/>
      <c r="U654" s="104"/>
      <c r="AQ654" s="104"/>
      <c r="AR654" s="104"/>
      <c r="AS654" s="104"/>
      <c r="AT654" s="104"/>
      <c r="AU654" s="104"/>
      <c r="AV654" s="104"/>
      <c r="AW654" s="104"/>
      <c r="AX654" s="104"/>
      <c r="AY654" s="104"/>
      <c r="BH654" s="104"/>
      <c r="BJ654" s="104"/>
      <c r="BK654" s="104"/>
      <c r="BL654" s="104"/>
      <c r="BM654" s="104"/>
      <c r="BN654" s="104"/>
      <c r="BO654" s="104"/>
      <c r="BP654" s="104"/>
      <c r="BQ654" s="104"/>
      <c r="BR654" s="104"/>
      <c r="BS654" s="104"/>
      <c r="BT654" s="104"/>
      <c r="BV654" s="104"/>
      <c r="BW654" s="104"/>
      <c r="BX654" s="104"/>
      <c r="BY654" s="104"/>
      <c r="BZ654" s="104"/>
      <c r="CA654" s="104"/>
      <c r="CB654" s="104"/>
      <c r="CC654" s="104"/>
      <c r="CD654" s="104"/>
      <c r="CE654" s="104"/>
      <c r="CF654" s="104"/>
      <c r="CG654" s="104"/>
      <c r="CJ654" s="104"/>
      <c r="CL654" s="104"/>
      <c r="CM654" s="104"/>
      <c r="CN654" s="104"/>
      <c r="CO654" s="104"/>
      <c r="CP654" s="104"/>
      <c r="CQ654" s="104"/>
      <c r="CR654" s="104"/>
      <c r="CS654" s="104"/>
      <c r="CT654" s="104"/>
      <c r="CU654" s="104"/>
    </row>
    <row r="655" spans="1:99" ht="13" x14ac:dyDescent="0.3">
      <c r="A655" s="104"/>
      <c r="B655" s="104"/>
      <c r="C655" s="104"/>
      <c r="D655" s="104"/>
      <c r="E655" s="104"/>
      <c r="F655" s="104"/>
      <c r="G655" s="104"/>
      <c r="H655" s="104"/>
      <c r="I655" s="104"/>
      <c r="J655" s="104"/>
      <c r="K655" s="104"/>
      <c r="L655" s="104"/>
      <c r="M655" s="104"/>
      <c r="P655" s="104"/>
      <c r="Q655" s="104"/>
      <c r="U655" s="104"/>
      <c r="AQ655" s="104"/>
      <c r="AR655" s="104"/>
      <c r="AS655" s="104"/>
      <c r="AT655" s="104"/>
      <c r="AU655" s="104"/>
      <c r="AV655" s="104"/>
      <c r="AW655" s="104"/>
      <c r="AX655" s="104"/>
      <c r="AY655" s="104"/>
      <c r="BH655" s="104"/>
      <c r="BJ655" s="104"/>
      <c r="BK655" s="104"/>
      <c r="BL655" s="104"/>
      <c r="BM655" s="104"/>
      <c r="BN655" s="104"/>
      <c r="BO655" s="104"/>
      <c r="BP655" s="104"/>
      <c r="BQ655" s="104"/>
      <c r="BR655" s="104"/>
      <c r="BS655" s="104"/>
      <c r="BT655" s="104"/>
      <c r="BV655" s="104"/>
      <c r="BW655" s="104"/>
      <c r="BX655" s="104"/>
      <c r="BY655" s="104"/>
      <c r="BZ655" s="104"/>
      <c r="CA655" s="104"/>
      <c r="CB655" s="104"/>
      <c r="CC655" s="104"/>
      <c r="CD655" s="104"/>
      <c r="CE655" s="104"/>
      <c r="CF655" s="104"/>
      <c r="CG655" s="104"/>
      <c r="CJ655" s="104"/>
      <c r="CL655" s="104"/>
      <c r="CM655" s="104"/>
      <c r="CN655" s="104"/>
      <c r="CO655" s="104"/>
      <c r="CP655" s="104"/>
      <c r="CQ655" s="104"/>
      <c r="CR655" s="104"/>
      <c r="CS655" s="104"/>
      <c r="CT655" s="104"/>
      <c r="CU655" s="104"/>
    </row>
    <row r="656" spans="1:99" ht="13" x14ac:dyDescent="0.3">
      <c r="A656" s="104"/>
      <c r="B656" s="104"/>
      <c r="C656" s="104"/>
      <c r="D656" s="104"/>
      <c r="E656" s="104"/>
      <c r="F656" s="104"/>
      <c r="G656" s="104"/>
      <c r="H656" s="104"/>
      <c r="I656" s="104"/>
      <c r="J656" s="104"/>
      <c r="K656" s="104"/>
      <c r="L656" s="104"/>
      <c r="M656" s="104"/>
      <c r="P656" s="104"/>
      <c r="Q656" s="104"/>
      <c r="U656" s="104"/>
      <c r="AQ656" s="104"/>
      <c r="AR656" s="104"/>
      <c r="AS656" s="104"/>
      <c r="AT656" s="104"/>
      <c r="AU656" s="104"/>
      <c r="AV656" s="104"/>
      <c r="AW656" s="104"/>
      <c r="AX656" s="104"/>
      <c r="AY656" s="104"/>
      <c r="BH656" s="104"/>
      <c r="BJ656" s="104"/>
      <c r="BK656" s="104"/>
      <c r="BL656" s="104"/>
      <c r="BM656" s="104"/>
      <c r="BN656" s="104"/>
      <c r="BO656" s="104"/>
      <c r="BP656" s="104"/>
      <c r="BQ656" s="104"/>
      <c r="BR656" s="104"/>
      <c r="BS656" s="104"/>
      <c r="BT656" s="104"/>
      <c r="BV656" s="104"/>
      <c r="BW656" s="104"/>
      <c r="BX656" s="104"/>
      <c r="BY656" s="104"/>
      <c r="BZ656" s="104"/>
      <c r="CA656" s="104"/>
      <c r="CB656" s="104"/>
      <c r="CC656" s="104"/>
      <c r="CD656" s="104"/>
      <c r="CE656" s="104"/>
      <c r="CF656" s="104"/>
      <c r="CG656" s="104"/>
      <c r="CJ656" s="104"/>
      <c r="CL656" s="104"/>
      <c r="CM656" s="104"/>
      <c r="CN656" s="104"/>
      <c r="CO656" s="104"/>
      <c r="CP656" s="104"/>
      <c r="CQ656" s="104"/>
      <c r="CR656" s="104"/>
      <c r="CS656" s="104"/>
      <c r="CT656" s="104"/>
      <c r="CU656" s="104"/>
    </row>
    <row r="657" spans="1:99" ht="13" x14ac:dyDescent="0.3">
      <c r="A657" s="104"/>
      <c r="B657" s="104"/>
      <c r="C657" s="104"/>
      <c r="D657" s="104"/>
      <c r="E657" s="104"/>
      <c r="F657" s="104"/>
      <c r="G657" s="104"/>
      <c r="H657" s="104"/>
      <c r="I657" s="104"/>
      <c r="J657" s="104"/>
      <c r="K657" s="104"/>
      <c r="L657" s="104"/>
      <c r="M657" s="104"/>
      <c r="P657" s="104"/>
      <c r="Q657" s="104"/>
      <c r="U657" s="104"/>
      <c r="AQ657" s="104"/>
      <c r="AR657" s="104"/>
      <c r="AS657" s="104"/>
      <c r="AT657" s="104"/>
      <c r="AU657" s="104"/>
      <c r="AV657" s="104"/>
      <c r="AW657" s="104"/>
      <c r="AX657" s="104"/>
      <c r="AY657" s="104"/>
      <c r="BH657" s="104"/>
      <c r="BJ657" s="104"/>
      <c r="BK657" s="104"/>
      <c r="BL657" s="104"/>
      <c r="BM657" s="104"/>
      <c r="BN657" s="104"/>
      <c r="BO657" s="104"/>
      <c r="BP657" s="104"/>
      <c r="BQ657" s="104"/>
      <c r="BR657" s="104"/>
      <c r="BS657" s="104"/>
      <c r="BT657" s="104"/>
      <c r="BV657" s="104"/>
      <c r="BW657" s="104"/>
      <c r="BX657" s="104"/>
      <c r="BY657" s="104"/>
      <c r="BZ657" s="104"/>
      <c r="CA657" s="104"/>
      <c r="CB657" s="104"/>
      <c r="CC657" s="104"/>
      <c r="CD657" s="104"/>
      <c r="CE657" s="104"/>
      <c r="CF657" s="104"/>
      <c r="CG657" s="104"/>
      <c r="CJ657" s="104"/>
      <c r="CL657" s="104"/>
      <c r="CM657" s="104"/>
      <c r="CN657" s="104"/>
      <c r="CO657" s="104"/>
      <c r="CP657" s="104"/>
      <c r="CQ657" s="104"/>
      <c r="CR657" s="104"/>
      <c r="CS657" s="104"/>
      <c r="CT657" s="104"/>
      <c r="CU657" s="104"/>
    </row>
    <row r="658" spans="1:99" ht="13" x14ac:dyDescent="0.3">
      <c r="A658" s="104"/>
      <c r="B658" s="104"/>
      <c r="C658" s="104"/>
      <c r="D658" s="104"/>
      <c r="E658" s="104"/>
      <c r="F658" s="104"/>
      <c r="G658" s="104"/>
      <c r="H658" s="104"/>
      <c r="I658" s="104"/>
      <c r="J658" s="104"/>
      <c r="K658" s="104"/>
      <c r="L658" s="104"/>
      <c r="M658" s="104"/>
      <c r="P658" s="104"/>
      <c r="Q658" s="104"/>
      <c r="U658" s="104"/>
      <c r="AQ658" s="104"/>
      <c r="AR658" s="104"/>
      <c r="AS658" s="104"/>
      <c r="AT658" s="104"/>
      <c r="AU658" s="104"/>
      <c r="AV658" s="104"/>
      <c r="AW658" s="104"/>
      <c r="AX658" s="104"/>
      <c r="AY658" s="104"/>
      <c r="BH658" s="104"/>
      <c r="BJ658" s="104"/>
      <c r="BK658" s="104"/>
      <c r="BL658" s="104"/>
      <c r="BM658" s="104"/>
      <c r="BN658" s="104"/>
      <c r="BO658" s="104"/>
      <c r="BP658" s="104"/>
      <c r="BQ658" s="104"/>
      <c r="BR658" s="104"/>
      <c r="BS658" s="104"/>
      <c r="BT658" s="104"/>
      <c r="BV658" s="104"/>
      <c r="BW658" s="104"/>
      <c r="BX658" s="104"/>
      <c r="BY658" s="104"/>
      <c r="BZ658" s="104"/>
      <c r="CA658" s="104"/>
      <c r="CB658" s="104"/>
      <c r="CC658" s="104"/>
      <c r="CD658" s="104"/>
      <c r="CE658" s="104"/>
      <c r="CF658" s="104"/>
      <c r="CG658" s="104"/>
      <c r="CJ658" s="104"/>
      <c r="CL658" s="104"/>
      <c r="CM658" s="104"/>
      <c r="CN658" s="104"/>
      <c r="CO658" s="104"/>
      <c r="CP658" s="104"/>
      <c r="CQ658" s="104"/>
      <c r="CR658" s="104"/>
      <c r="CS658" s="104"/>
      <c r="CT658" s="104"/>
      <c r="CU658" s="104"/>
    </row>
    <row r="659" spans="1:99" ht="13" x14ac:dyDescent="0.3">
      <c r="A659" s="104"/>
      <c r="B659" s="104"/>
      <c r="C659" s="104"/>
      <c r="D659" s="104"/>
      <c r="E659" s="104"/>
      <c r="F659" s="104"/>
      <c r="G659" s="104"/>
      <c r="H659" s="104"/>
      <c r="I659" s="104"/>
      <c r="J659" s="104"/>
      <c r="K659" s="104"/>
      <c r="L659" s="104"/>
      <c r="M659" s="104"/>
      <c r="P659" s="104"/>
      <c r="Q659" s="104"/>
      <c r="U659" s="104"/>
      <c r="AQ659" s="104"/>
      <c r="AR659" s="104"/>
      <c r="AS659" s="104"/>
      <c r="AT659" s="104"/>
      <c r="AU659" s="104"/>
      <c r="AV659" s="104"/>
      <c r="AW659" s="104"/>
      <c r="AX659" s="104"/>
      <c r="AY659" s="104"/>
      <c r="BH659" s="104"/>
      <c r="BJ659" s="104"/>
      <c r="BK659" s="104"/>
      <c r="BL659" s="104"/>
      <c r="BM659" s="104"/>
      <c r="BN659" s="104"/>
      <c r="BO659" s="104"/>
      <c r="BP659" s="104"/>
      <c r="BQ659" s="104"/>
      <c r="BR659" s="104"/>
      <c r="BS659" s="104"/>
      <c r="BT659" s="104"/>
      <c r="BV659" s="104"/>
      <c r="BW659" s="104"/>
      <c r="BX659" s="104"/>
      <c r="BY659" s="104"/>
      <c r="BZ659" s="104"/>
      <c r="CA659" s="104"/>
      <c r="CB659" s="104"/>
      <c r="CC659" s="104"/>
      <c r="CD659" s="104"/>
      <c r="CE659" s="104"/>
      <c r="CF659" s="104"/>
      <c r="CG659" s="104"/>
      <c r="CJ659" s="104"/>
      <c r="CL659" s="104"/>
      <c r="CM659" s="104"/>
      <c r="CN659" s="104"/>
      <c r="CO659" s="104"/>
      <c r="CP659" s="104"/>
      <c r="CQ659" s="104"/>
      <c r="CR659" s="104"/>
      <c r="CS659" s="104"/>
      <c r="CT659" s="104"/>
      <c r="CU659" s="104"/>
    </row>
    <row r="660" spans="1:99" ht="13" x14ac:dyDescent="0.3">
      <c r="A660" s="104"/>
      <c r="B660" s="104"/>
      <c r="C660" s="104"/>
      <c r="D660" s="104"/>
      <c r="E660" s="104"/>
      <c r="F660" s="104"/>
      <c r="G660" s="104"/>
      <c r="H660" s="104"/>
      <c r="I660" s="104"/>
      <c r="J660" s="104"/>
      <c r="K660" s="104"/>
      <c r="L660" s="104"/>
      <c r="M660" s="104"/>
      <c r="P660" s="104"/>
      <c r="Q660" s="104"/>
      <c r="U660" s="104"/>
      <c r="AQ660" s="104"/>
      <c r="AR660" s="104"/>
      <c r="AS660" s="104"/>
      <c r="AT660" s="104"/>
      <c r="AU660" s="104"/>
      <c r="AV660" s="104"/>
      <c r="AW660" s="104"/>
      <c r="AX660" s="104"/>
      <c r="AY660" s="104"/>
      <c r="BH660" s="104"/>
      <c r="BJ660" s="104"/>
      <c r="BK660" s="104"/>
      <c r="BL660" s="104"/>
      <c r="BM660" s="104"/>
      <c r="BN660" s="104"/>
      <c r="BO660" s="104"/>
      <c r="BP660" s="104"/>
      <c r="BQ660" s="104"/>
      <c r="BR660" s="104"/>
      <c r="BS660" s="104"/>
      <c r="BT660" s="104"/>
      <c r="BV660" s="104"/>
      <c r="BW660" s="104"/>
      <c r="BX660" s="104"/>
      <c r="BY660" s="104"/>
      <c r="BZ660" s="104"/>
      <c r="CA660" s="104"/>
      <c r="CB660" s="104"/>
      <c r="CC660" s="104"/>
      <c r="CD660" s="104"/>
      <c r="CE660" s="104"/>
      <c r="CF660" s="104"/>
      <c r="CG660" s="104"/>
      <c r="CJ660" s="104"/>
      <c r="CL660" s="104"/>
      <c r="CM660" s="104"/>
      <c r="CN660" s="104"/>
      <c r="CO660" s="104"/>
      <c r="CP660" s="104"/>
      <c r="CQ660" s="104"/>
      <c r="CR660" s="104"/>
      <c r="CS660" s="104"/>
      <c r="CT660" s="104"/>
      <c r="CU660" s="104"/>
    </row>
    <row r="661" spans="1:99" ht="13" x14ac:dyDescent="0.3">
      <c r="A661" s="104"/>
      <c r="B661" s="104"/>
      <c r="C661" s="104"/>
      <c r="D661" s="104"/>
      <c r="E661" s="104"/>
      <c r="F661" s="104"/>
      <c r="G661" s="104"/>
      <c r="H661" s="104"/>
      <c r="I661" s="104"/>
      <c r="J661" s="104"/>
      <c r="K661" s="104"/>
      <c r="L661" s="104"/>
      <c r="M661" s="104"/>
      <c r="P661" s="104"/>
      <c r="Q661" s="104"/>
      <c r="U661" s="104"/>
      <c r="AQ661" s="104"/>
      <c r="AR661" s="104"/>
      <c r="AS661" s="104"/>
      <c r="AT661" s="104"/>
      <c r="AU661" s="104"/>
      <c r="AV661" s="104"/>
      <c r="AW661" s="104"/>
      <c r="AX661" s="104"/>
      <c r="AY661" s="104"/>
      <c r="BH661" s="104"/>
      <c r="BJ661" s="104"/>
      <c r="BK661" s="104"/>
      <c r="BL661" s="104"/>
      <c r="BM661" s="104"/>
      <c r="BN661" s="104"/>
      <c r="BO661" s="104"/>
      <c r="BP661" s="104"/>
      <c r="BQ661" s="104"/>
      <c r="BR661" s="104"/>
      <c r="BS661" s="104"/>
      <c r="BT661" s="104"/>
      <c r="BV661" s="104"/>
      <c r="BW661" s="104"/>
      <c r="BX661" s="104"/>
      <c r="BY661" s="104"/>
      <c r="BZ661" s="104"/>
      <c r="CA661" s="104"/>
      <c r="CB661" s="104"/>
      <c r="CC661" s="104"/>
      <c r="CD661" s="104"/>
      <c r="CE661" s="104"/>
      <c r="CF661" s="104"/>
      <c r="CG661" s="104"/>
      <c r="CJ661" s="104"/>
      <c r="CL661" s="104"/>
      <c r="CM661" s="104"/>
      <c r="CN661" s="104"/>
      <c r="CO661" s="104"/>
      <c r="CP661" s="104"/>
      <c r="CQ661" s="104"/>
      <c r="CR661" s="104"/>
      <c r="CS661" s="104"/>
      <c r="CT661" s="104"/>
      <c r="CU661" s="104"/>
    </row>
    <row r="662" spans="1:99" ht="13" x14ac:dyDescent="0.3">
      <c r="A662" s="104"/>
      <c r="B662" s="104"/>
      <c r="C662" s="104"/>
      <c r="D662" s="104"/>
      <c r="E662" s="104"/>
      <c r="F662" s="104"/>
      <c r="G662" s="104"/>
      <c r="H662" s="104"/>
      <c r="I662" s="104"/>
      <c r="J662" s="104"/>
      <c r="K662" s="104"/>
      <c r="L662" s="104"/>
      <c r="M662" s="104"/>
      <c r="P662" s="104"/>
      <c r="Q662" s="104"/>
      <c r="U662" s="104"/>
      <c r="AQ662" s="104"/>
      <c r="AR662" s="104"/>
      <c r="AS662" s="104"/>
      <c r="AT662" s="104"/>
      <c r="AU662" s="104"/>
      <c r="AV662" s="104"/>
      <c r="AW662" s="104"/>
      <c r="AX662" s="104"/>
      <c r="AY662" s="104"/>
      <c r="BH662" s="104"/>
      <c r="BJ662" s="104"/>
      <c r="BK662" s="104"/>
      <c r="BL662" s="104"/>
      <c r="BM662" s="104"/>
      <c r="BN662" s="104"/>
      <c r="BO662" s="104"/>
      <c r="BP662" s="104"/>
      <c r="BQ662" s="104"/>
      <c r="BR662" s="104"/>
      <c r="BS662" s="104"/>
      <c r="BT662" s="104"/>
      <c r="BV662" s="104"/>
      <c r="BW662" s="104"/>
      <c r="BX662" s="104"/>
      <c r="BY662" s="104"/>
      <c r="BZ662" s="104"/>
      <c r="CA662" s="104"/>
      <c r="CB662" s="104"/>
      <c r="CC662" s="104"/>
      <c r="CD662" s="104"/>
      <c r="CE662" s="104"/>
      <c r="CF662" s="104"/>
      <c r="CG662" s="104"/>
      <c r="CJ662" s="104"/>
      <c r="CL662" s="104"/>
      <c r="CM662" s="104"/>
      <c r="CN662" s="104"/>
      <c r="CO662" s="104"/>
      <c r="CP662" s="104"/>
      <c r="CQ662" s="104"/>
      <c r="CR662" s="104"/>
      <c r="CS662" s="104"/>
      <c r="CT662" s="104"/>
      <c r="CU662" s="104"/>
    </row>
    <row r="663" spans="1:99" ht="13" x14ac:dyDescent="0.3">
      <c r="A663" s="104"/>
      <c r="B663" s="104"/>
      <c r="C663" s="104"/>
      <c r="D663" s="104"/>
      <c r="E663" s="104"/>
      <c r="F663" s="104"/>
      <c r="G663" s="104"/>
      <c r="H663" s="104"/>
      <c r="I663" s="104"/>
      <c r="J663" s="104"/>
      <c r="K663" s="104"/>
      <c r="L663" s="104"/>
      <c r="M663" s="104"/>
      <c r="P663" s="104"/>
      <c r="Q663" s="104"/>
      <c r="U663" s="104"/>
      <c r="AQ663" s="104"/>
      <c r="AR663" s="104"/>
      <c r="AS663" s="104"/>
      <c r="AT663" s="104"/>
      <c r="AU663" s="104"/>
      <c r="AV663" s="104"/>
      <c r="AW663" s="104"/>
      <c r="AX663" s="104"/>
      <c r="AY663" s="104"/>
      <c r="BH663" s="104"/>
      <c r="BJ663" s="104"/>
      <c r="BK663" s="104"/>
      <c r="BL663" s="104"/>
      <c r="BM663" s="104"/>
      <c r="BN663" s="104"/>
      <c r="BO663" s="104"/>
      <c r="BP663" s="104"/>
      <c r="BQ663" s="104"/>
      <c r="BR663" s="104"/>
      <c r="BS663" s="104"/>
      <c r="BT663" s="104"/>
      <c r="BV663" s="104"/>
      <c r="BW663" s="104"/>
      <c r="BX663" s="104"/>
      <c r="BY663" s="104"/>
      <c r="BZ663" s="104"/>
      <c r="CA663" s="104"/>
      <c r="CB663" s="104"/>
      <c r="CC663" s="104"/>
      <c r="CD663" s="104"/>
      <c r="CE663" s="104"/>
      <c r="CF663" s="104"/>
      <c r="CG663" s="104"/>
      <c r="CJ663" s="104"/>
      <c r="CL663" s="104"/>
      <c r="CM663" s="104"/>
      <c r="CN663" s="104"/>
      <c r="CO663" s="104"/>
      <c r="CP663" s="104"/>
      <c r="CQ663" s="104"/>
      <c r="CR663" s="104"/>
      <c r="CS663" s="104"/>
      <c r="CT663" s="104"/>
      <c r="CU663" s="104"/>
    </row>
    <row r="664" spans="1:99" ht="13" x14ac:dyDescent="0.3">
      <c r="A664" s="104"/>
      <c r="B664" s="104"/>
      <c r="C664" s="104"/>
      <c r="D664" s="104"/>
      <c r="E664" s="104"/>
      <c r="F664" s="104"/>
      <c r="G664" s="104"/>
      <c r="H664" s="104"/>
      <c r="I664" s="104"/>
      <c r="J664" s="104"/>
      <c r="K664" s="104"/>
      <c r="L664" s="104"/>
      <c r="M664" s="104"/>
      <c r="P664" s="104"/>
      <c r="Q664" s="104"/>
      <c r="U664" s="104"/>
      <c r="AQ664" s="104"/>
      <c r="AR664" s="104"/>
      <c r="AS664" s="104"/>
      <c r="AT664" s="104"/>
      <c r="AU664" s="104"/>
      <c r="AV664" s="104"/>
      <c r="AW664" s="104"/>
      <c r="AX664" s="104"/>
      <c r="AY664" s="104"/>
      <c r="BH664" s="104"/>
      <c r="BJ664" s="104"/>
      <c r="BK664" s="104"/>
      <c r="BL664" s="104"/>
      <c r="BM664" s="104"/>
      <c r="BN664" s="104"/>
      <c r="BO664" s="104"/>
      <c r="BP664" s="104"/>
      <c r="BQ664" s="104"/>
      <c r="BR664" s="104"/>
      <c r="BS664" s="104"/>
      <c r="BT664" s="104"/>
      <c r="BV664" s="104"/>
      <c r="BW664" s="104"/>
      <c r="BX664" s="104"/>
      <c r="BY664" s="104"/>
      <c r="BZ664" s="104"/>
      <c r="CA664" s="104"/>
      <c r="CB664" s="104"/>
      <c r="CC664" s="104"/>
      <c r="CD664" s="104"/>
      <c r="CE664" s="104"/>
      <c r="CF664" s="104"/>
      <c r="CG664" s="104"/>
      <c r="CJ664" s="104"/>
      <c r="CL664" s="104"/>
      <c r="CM664" s="104"/>
      <c r="CN664" s="104"/>
      <c r="CO664" s="104"/>
      <c r="CP664" s="104"/>
      <c r="CQ664" s="104"/>
      <c r="CR664" s="104"/>
      <c r="CS664" s="104"/>
      <c r="CT664" s="104"/>
      <c r="CU664" s="104"/>
    </row>
    <row r="665" spans="1:99" ht="13" x14ac:dyDescent="0.3">
      <c r="A665" s="104"/>
      <c r="B665" s="104"/>
      <c r="C665" s="104"/>
      <c r="D665" s="104"/>
      <c r="E665" s="104"/>
      <c r="F665" s="104"/>
      <c r="G665" s="104"/>
      <c r="H665" s="104"/>
      <c r="I665" s="104"/>
      <c r="J665" s="104"/>
      <c r="K665" s="104"/>
      <c r="L665" s="104"/>
      <c r="M665" s="104"/>
      <c r="P665" s="104"/>
      <c r="Q665" s="104"/>
      <c r="U665" s="104"/>
      <c r="AQ665" s="104"/>
      <c r="AR665" s="104"/>
      <c r="AS665" s="104"/>
      <c r="AT665" s="104"/>
      <c r="AU665" s="104"/>
      <c r="AV665" s="104"/>
      <c r="AW665" s="104"/>
      <c r="AX665" s="104"/>
      <c r="AY665" s="104"/>
      <c r="BH665" s="104"/>
      <c r="BJ665" s="104"/>
      <c r="BK665" s="104"/>
      <c r="BL665" s="104"/>
      <c r="BM665" s="104"/>
      <c r="BN665" s="104"/>
      <c r="BO665" s="104"/>
      <c r="BP665" s="104"/>
      <c r="BQ665" s="104"/>
      <c r="BR665" s="104"/>
      <c r="BS665" s="104"/>
      <c r="BT665" s="104"/>
      <c r="BV665" s="104"/>
      <c r="BW665" s="104"/>
      <c r="BX665" s="104"/>
      <c r="BY665" s="104"/>
      <c r="BZ665" s="104"/>
      <c r="CA665" s="104"/>
      <c r="CB665" s="104"/>
      <c r="CC665" s="104"/>
      <c r="CD665" s="104"/>
      <c r="CE665" s="104"/>
      <c r="CF665" s="104"/>
      <c r="CG665" s="104"/>
      <c r="CJ665" s="104"/>
      <c r="CL665" s="104"/>
      <c r="CM665" s="104"/>
      <c r="CN665" s="104"/>
      <c r="CO665" s="104"/>
      <c r="CP665" s="104"/>
      <c r="CQ665" s="104"/>
      <c r="CR665" s="104"/>
      <c r="CS665" s="104"/>
      <c r="CT665" s="104"/>
      <c r="CU665" s="104"/>
    </row>
    <row r="666" spans="1:99" ht="13" x14ac:dyDescent="0.3">
      <c r="A666" s="104"/>
      <c r="B666" s="104"/>
      <c r="C666" s="104"/>
      <c r="D666" s="104"/>
      <c r="E666" s="104"/>
      <c r="F666" s="104"/>
      <c r="G666" s="104"/>
      <c r="H666" s="104"/>
      <c r="I666" s="104"/>
      <c r="J666" s="104"/>
      <c r="K666" s="104"/>
      <c r="L666" s="104"/>
      <c r="M666" s="104"/>
      <c r="P666" s="104"/>
      <c r="Q666" s="104"/>
      <c r="U666" s="104"/>
      <c r="AQ666" s="104"/>
      <c r="AR666" s="104"/>
      <c r="AS666" s="104"/>
      <c r="AT666" s="104"/>
      <c r="AU666" s="104"/>
      <c r="AV666" s="104"/>
      <c r="AW666" s="104"/>
      <c r="AX666" s="104"/>
      <c r="AY666" s="104"/>
      <c r="BH666" s="104"/>
      <c r="BJ666" s="104"/>
      <c r="BK666" s="104"/>
      <c r="BL666" s="104"/>
      <c r="BM666" s="104"/>
      <c r="BN666" s="104"/>
      <c r="BO666" s="104"/>
      <c r="BP666" s="104"/>
      <c r="BQ666" s="104"/>
      <c r="BR666" s="104"/>
      <c r="BS666" s="104"/>
      <c r="BT666" s="104"/>
      <c r="BV666" s="104"/>
      <c r="BW666" s="104"/>
      <c r="BX666" s="104"/>
      <c r="BY666" s="104"/>
      <c r="BZ666" s="104"/>
      <c r="CA666" s="104"/>
      <c r="CB666" s="104"/>
      <c r="CC666" s="104"/>
      <c r="CD666" s="104"/>
      <c r="CE666" s="104"/>
      <c r="CF666" s="104"/>
      <c r="CG666" s="104"/>
      <c r="CJ666" s="104"/>
      <c r="CL666" s="104"/>
      <c r="CM666" s="104"/>
      <c r="CN666" s="104"/>
      <c r="CO666" s="104"/>
      <c r="CP666" s="104"/>
      <c r="CQ666" s="104"/>
      <c r="CR666" s="104"/>
      <c r="CS666" s="104"/>
      <c r="CT666" s="104"/>
      <c r="CU666" s="104"/>
    </row>
    <row r="667" spans="1:99" ht="13" x14ac:dyDescent="0.3">
      <c r="A667" s="104"/>
      <c r="B667" s="104"/>
      <c r="C667" s="104"/>
      <c r="D667" s="104"/>
      <c r="E667" s="104"/>
      <c r="F667" s="104"/>
      <c r="G667" s="104"/>
      <c r="H667" s="104"/>
      <c r="I667" s="104"/>
      <c r="J667" s="104"/>
      <c r="K667" s="104"/>
      <c r="L667" s="104"/>
      <c r="M667" s="104"/>
      <c r="P667" s="104"/>
      <c r="Q667" s="104"/>
      <c r="U667" s="104"/>
      <c r="AQ667" s="104"/>
      <c r="AR667" s="104"/>
      <c r="AS667" s="104"/>
      <c r="AT667" s="104"/>
      <c r="AU667" s="104"/>
      <c r="AV667" s="104"/>
      <c r="AW667" s="104"/>
      <c r="AX667" s="104"/>
      <c r="AY667" s="104"/>
      <c r="BH667" s="104"/>
      <c r="BJ667" s="104"/>
      <c r="BK667" s="104"/>
      <c r="BL667" s="104"/>
      <c r="BM667" s="104"/>
      <c r="BN667" s="104"/>
      <c r="BO667" s="104"/>
      <c r="BP667" s="104"/>
      <c r="BQ667" s="104"/>
      <c r="BR667" s="104"/>
      <c r="BS667" s="104"/>
      <c r="BT667" s="104"/>
      <c r="BV667" s="104"/>
      <c r="BW667" s="104"/>
      <c r="BX667" s="104"/>
      <c r="BY667" s="104"/>
      <c r="BZ667" s="104"/>
      <c r="CA667" s="104"/>
      <c r="CB667" s="104"/>
      <c r="CC667" s="104"/>
      <c r="CD667" s="104"/>
      <c r="CE667" s="104"/>
      <c r="CF667" s="104"/>
      <c r="CG667" s="104"/>
      <c r="CJ667" s="104"/>
      <c r="CL667" s="104"/>
      <c r="CM667" s="104"/>
      <c r="CN667" s="104"/>
      <c r="CO667" s="104"/>
      <c r="CP667" s="104"/>
      <c r="CQ667" s="104"/>
      <c r="CR667" s="104"/>
      <c r="CS667" s="104"/>
      <c r="CT667" s="104"/>
      <c r="CU667" s="104"/>
    </row>
    <row r="668" spans="1:99" ht="13" x14ac:dyDescent="0.3">
      <c r="A668" s="104"/>
      <c r="B668" s="104"/>
      <c r="C668" s="104"/>
      <c r="D668" s="104"/>
      <c r="E668" s="104"/>
      <c r="F668" s="104"/>
      <c r="G668" s="104"/>
      <c r="H668" s="104"/>
      <c r="I668" s="104"/>
      <c r="J668" s="104"/>
      <c r="K668" s="104"/>
      <c r="L668" s="104"/>
      <c r="M668" s="104"/>
      <c r="P668" s="104"/>
      <c r="Q668" s="104"/>
      <c r="U668" s="104"/>
      <c r="AQ668" s="104"/>
      <c r="AR668" s="104"/>
      <c r="AS668" s="104"/>
      <c r="AT668" s="104"/>
      <c r="AU668" s="104"/>
      <c r="AV668" s="104"/>
      <c r="AW668" s="104"/>
      <c r="AX668" s="104"/>
      <c r="AY668" s="104"/>
      <c r="BH668" s="104"/>
      <c r="BJ668" s="104"/>
      <c r="BK668" s="104"/>
      <c r="BL668" s="104"/>
      <c r="BM668" s="104"/>
      <c r="BN668" s="104"/>
      <c r="BO668" s="104"/>
      <c r="BP668" s="104"/>
      <c r="BQ668" s="104"/>
      <c r="BR668" s="104"/>
      <c r="BS668" s="104"/>
      <c r="BT668" s="104"/>
      <c r="BV668" s="104"/>
      <c r="BW668" s="104"/>
      <c r="BX668" s="104"/>
      <c r="BY668" s="104"/>
      <c r="BZ668" s="104"/>
      <c r="CA668" s="104"/>
      <c r="CB668" s="104"/>
      <c r="CC668" s="104"/>
      <c r="CD668" s="104"/>
      <c r="CE668" s="104"/>
      <c r="CF668" s="104"/>
      <c r="CG668" s="104"/>
      <c r="CJ668" s="104"/>
      <c r="CL668" s="104"/>
      <c r="CM668" s="104"/>
      <c r="CN668" s="104"/>
      <c r="CO668" s="104"/>
      <c r="CP668" s="104"/>
      <c r="CQ668" s="104"/>
      <c r="CR668" s="104"/>
      <c r="CS668" s="104"/>
      <c r="CT668" s="104"/>
      <c r="CU668" s="104"/>
    </row>
    <row r="669" spans="1:99" ht="13" x14ac:dyDescent="0.3">
      <c r="A669" s="104"/>
      <c r="B669" s="104"/>
      <c r="C669" s="104"/>
      <c r="D669" s="104"/>
      <c r="E669" s="104"/>
      <c r="F669" s="104"/>
      <c r="G669" s="104"/>
      <c r="H669" s="104"/>
      <c r="I669" s="104"/>
      <c r="J669" s="104"/>
      <c r="K669" s="104"/>
      <c r="L669" s="104"/>
      <c r="M669" s="104"/>
      <c r="P669" s="104"/>
      <c r="Q669" s="104"/>
      <c r="U669" s="104"/>
      <c r="AQ669" s="104"/>
      <c r="AR669" s="104"/>
      <c r="AS669" s="104"/>
      <c r="AT669" s="104"/>
      <c r="AU669" s="104"/>
      <c r="AV669" s="104"/>
      <c r="AW669" s="104"/>
      <c r="AX669" s="104"/>
      <c r="AY669" s="104"/>
      <c r="BH669" s="104"/>
      <c r="BJ669" s="104"/>
      <c r="BK669" s="104"/>
      <c r="BL669" s="104"/>
      <c r="BM669" s="104"/>
      <c r="BN669" s="104"/>
      <c r="BO669" s="104"/>
      <c r="BP669" s="104"/>
      <c r="BQ669" s="104"/>
      <c r="BR669" s="104"/>
      <c r="BS669" s="104"/>
      <c r="BT669" s="104"/>
      <c r="BV669" s="104"/>
      <c r="BW669" s="104"/>
      <c r="BX669" s="104"/>
      <c r="BY669" s="104"/>
      <c r="BZ669" s="104"/>
      <c r="CA669" s="104"/>
      <c r="CB669" s="104"/>
      <c r="CC669" s="104"/>
      <c r="CD669" s="104"/>
      <c r="CE669" s="104"/>
      <c r="CF669" s="104"/>
      <c r="CG669" s="104"/>
      <c r="CJ669" s="104"/>
      <c r="CL669" s="104"/>
      <c r="CM669" s="104"/>
      <c r="CN669" s="104"/>
      <c r="CO669" s="104"/>
      <c r="CP669" s="104"/>
      <c r="CQ669" s="104"/>
      <c r="CR669" s="104"/>
      <c r="CS669" s="104"/>
      <c r="CT669" s="104"/>
      <c r="CU669" s="104"/>
    </row>
    <row r="670" spans="1:99" ht="13" x14ac:dyDescent="0.3">
      <c r="A670" s="104"/>
      <c r="B670" s="104"/>
      <c r="C670" s="104"/>
      <c r="D670" s="104"/>
      <c r="E670" s="104"/>
      <c r="F670" s="104"/>
      <c r="G670" s="104"/>
      <c r="H670" s="104"/>
      <c r="I670" s="104"/>
      <c r="J670" s="104"/>
      <c r="K670" s="104"/>
      <c r="L670" s="104"/>
      <c r="M670" s="104"/>
      <c r="P670" s="104"/>
      <c r="Q670" s="104"/>
      <c r="U670" s="104"/>
      <c r="AQ670" s="104"/>
      <c r="AR670" s="104"/>
      <c r="AS670" s="104"/>
      <c r="AT670" s="104"/>
      <c r="AU670" s="104"/>
      <c r="AV670" s="104"/>
      <c r="AW670" s="104"/>
      <c r="AX670" s="104"/>
      <c r="AY670" s="104"/>
      <c r="BH670" s="104"/>
      <c r="BJ670" s="104"/>
      <c r="BK670" s="104"/>
      <c r="BL670" s="104"/>
      <c r="BM670" s="104"/>
      <c r="BN670" s="104"/>
      <c r="BO670" s="104"/>
      <c r="BP670" s="104"/>
      <c r="BQ670" s="104"/>
      <c r="BR670" s="104"/>
      <c r="BS670" s="104"/>
      <c r="BT670" s="104"/>
      <c r="BV670" s="104"/>
      <c r="BW670" s="104"/>
      <c r="BX670" s="104"/>
      <c r="BY670" s="104"/>
      <c r="BZ670" s="104"/>
      <c r="CA670" s="104"/>
      <c r="CB670" s="104"/>
      <c r="CC670" s="104"/>
      <c r="CD670" s="104"/>
      <c r="CE670" s="104"/>
      <c r="CF670" s="104"/>
      <c r="CG670" s="104"/>
      <c r="CJ670" s="104"/>
      <c r="CL670" s="104"/>
      <c r="CM670" s="104"/>
      <c r="CN670" s="104"/>
      <c r="CO670" s="104"/>
      <c r="CP670" s="104"/>
      <c r="CQ670" s="104"/>
      <c r="CR670" s="104"/>
      <c r="CS670" s="104"/>
      <c r="CT670" s="104"/>
      <c r="CU670" s="104"/>
    </row>
    <row r="671" spans="1:99" ht="13" x14ac:dyDescent="0.3">
      <c r="A671" s="104"/>
      <c r="B671" s="104"/>
      <c r="C671" s="104"/>
      <c r="D671" s="104"/>
      <c r="E671" s="104"/>
      <c r="F671" s="104"/>
      <c r="G671" s="104"/>
      <c r="H671" s="104"/>
      <c r="I671" s="104"/>
      <c r="J671" s="104"/>
      <c r="K671" s="104"/>
      <c r="L671" s="104"/>
      <c r="M671" s="104"/>
      <c r="P671" s="104"/>
      <c r="Q671" s="104"/>
      <c r="U671" s="104"/>
      <c r="AQ671" s="104"/>
      <c r="AR671" s="104"/>
      <c r="AS671" s="104"/>
      <c r="AT671" s="104"/>
      <c r="AU671" s="104"/>
      <c r="AV671" s="104"/>
      <c r="AW671" s="104"/>
      <c r="AX671" s="104"/>
      <c r="AY671" s="104"/>
      <c r="BH671" s="104"/>
      <c r="BJ671" s="104"/>
      <c r="BK671" s="104"/>
      <c r="BL671" s="104"/>
      <c r="BM671" s="104"/>
      <c r="BN671" s="104"/>
      <c r="BO671" s="104"/>
      <c r="BP671" s="104"/>
      <c r="BQ671" s="104"/>
      <c r="BR671" s="104"/>
      <c r="BS671" s="104"/>
      <c r="BT671" s="104"/>
      <c r="BV671" s="104"/>
      <c r="BW671" s="104"/>
      <c r="BX671" s="104"/>
      <c r="BY671" s="104"/>
      <c r="BZ671" s="104"/>
      <c r="CA671" s="104"/>
      <c r="CB671" s="104"/>
      <c r="CC671" s="104"/>
      <c r="CD671" s="104"/>
      <c r="CE671" s="104"/>
      <c r="CF671" s="104"/>
      <c r="CG671" s="104"/>
      <c r="CJ671" s="104"/>
      <c r="CL671" s="104"/>
      <c r="CM671" s="104"/>
      <c r="CN671" s="104"/>
      <c r="CO671" s="104"/>
      <c r="CP671" s="104"/>
      <c r="CQ671" s="104"/>
      <c r="CR671" s="104"/>
      <c r="CS671" s="104"/>
      <c r="CT671" s="104"/>
      <c r="CU671" s="104"/>
    </row>
    <row r="672" spans="1:99" ht="13" x14ac:dyDescent="0.3">
      <c r="A672" s="104"/>
      <c r="B672" s="104"/>
      <c r="C672" s="104"/>
      <c r="D672" s="104"/>
      <c r="E672" s="104"/>
      <c r="F672" s="104"/>
      <c r="G672" s="104"/>
      <c r="H672" s="104"/>
      <c r="I672" s="104"/>
      <c r="J672" s="104"/>
      <c r="K672" s="104"/>
      <c r="L672" s="104"/>
      <c r="M672" s="104"/>
      <c r="P672" s="104"/>
      <c r="Q672" s="104"/>
      <c r="U672" s="104"/>
      <c r="AQ672" s="104"/>
      <c r="AR672" s="104"/>
      <c r="AS672" s="104"/>
      <c r="AT672" s="104"/>
      <c r="AU672" s="104"/>
      <c r="AV672" s="104"/>
      <c r="AW672" s="104"/>
      <c r="AX672" s="104"/>
      <c r="AY672" s="104"/>
      <c r="BH672" s="104"/>
      <c r="BJ672" s="104"/>
      <c r="BK672" s="104"/>
      <c r="BL672" s="104"/>
      <c r="BM672" s="104"/>
      <c r="BN672" s="104"/>
      <c r="BO672" s="104"/>
      <c r="BP672" s="104"/>
      <c r="BQ672" s="104"/>
      <c r="BR672" s="104"/>
      <c r="BS672" s="104"/>
      <c r="BT672" s="104"/>
      <c r="BV672" s="104"/>
      <c r="BW672" s="104"/>
      <c r="BX672" s="104"/>
      <c r="BY672" s="104"/>
      <c r="BZ672" s="104"/>
      <c r="CA672" s="104"/>
      <c r="CB672" s="104"/>
      <c r="CC672" s="104"/>
      <c r="CD672" s="104"/>
      <c r="CE672" s="104"/>
      <c r="CF672" s="104"/>
      <c r="CG672" s="104"/>
      <c r="CJ672" s="104"/>
      <c r="CL672" s="104"/>
      <c r="CM672" s="104"/>
      <c r="CN672" s="104"/>
      <c r="CO672" s="104"/>
      <c r="CP672" s="104"/>
      <c r="CQ672" s="104"/>
      <c r="CR672" s="104"/>
      <c r="CS672" s="104"/>
      <c r="CT672" s="104"/>
      <c r="CU672" s="104"/>
    </row>
    <row r="673" spans="1:99" ht="13" x14ac:dyDescent="0.3">
      <c r="A673" s="104"/>
      <c r="B673" s="104"/>
      <c r="C673" s="104"/>
      <c r="D673" s="104"/>
      <c r="E673" s="104"/>
      <c r="F673" s="104"/>
      <c r="G673" s="104"/>
      <c r="H673" s="104"/>
      <c r="I673" s="104"/>
      <c r="J673" s="104"/>
      <c r="K673" s="104"/>
      <c r="L673" s="104"/>
      <c r="M673" s="104"/>
      <c r="P673" s="104"/>
      <c r="Q673" s="104"/>
      <c r="U673" s="104"/>
      <c r="AQ673" s="104"/>
      <c r="AR673" s="104"/>
      <c r="AS673" s="104"/>
      <c r="AT673" s="104"/>
      <c r="AU673" s="104"/>
      <c r="AV673" s="104"/>
      <c r="AW673" s="104"/>
      <c r="AX673" s="104"/>
      <c r="AY673" s="104"/>
      <c r="BH673" s="104"/>
      <c r="BJ673" s="104"/>
      <c r="BK673" s="104"/>
      <c r="BL673" s="104"/>
      <c r="BM673" s="104"/>
      <c r="BN673" s="104"/>
      <c r="BO673" s="104"/>
      <c r="BP673" s="104"/>
      <c r="BQ673" s="104"/>
      <c r="BR673" s="104"/>
      <c r="BS673" s="104"/>
      <c r="BT673" s="104"/>
      <c r="BV673" s="104"/>
      <c r="BW673" s="104"/>
      <c r="BX673" s="104"/>
      <c r="BY673" s="104"/>
      <c r="BZ673" s="104"/>
      <c r="CA673" s="104"/>
      <c r="CB673" s="104"/>
      <c r="CC673" s="104"/>
      <c r="CD673" s="104"/>
      <c r="CE673" s="104"/>
      <c r="CF673" s="104"/>
      <c r="CG673" s="104"/>
      <c r="CJ673" s="104"/>
      <c r="CL673" s="104"/>
      <c r="CM673" s="104"/>
      <c r="CN673" s="104"/>
      <c r="CO673" s="104"/>
      <c r="CP673" s="104"/>
      <c r="CQ673" s="104"/>
      <c r="CR673" s="104"/>
      <c r="CS673" s="104"/>
      <c r="CT673" s="104"/>
      <c r="CU673" s="104"/>
    </row>
    <row r="674" spans="1:99" ht="13" x14ac:dyDescent="0.3">
      <c r="A674" s="104"/>
      <c r="B674" s="104"/>
      <c r="C674" s="104"/>
      <c r="D674" s="104"/>
      <c r="E674" s="104"/>
      <c r="F674" s="104"/>
      <c r="G674" s="104"/>
      <c r="H674" s="104"/>
      <c r="I674" s="104"/>
      <c r="J674" s="104"/>
      <c r="K674" s="104"/>
      <c r="L674" s="104"/>
      <c r="M674" s="104"/>
      <c r="P674" s="104"/>
      <c r="Q674" s="104"/>
      <c r="U674" s="104"/>
      <c r="AQ674" s="104"/>
      <c r="AR674" s="104"/>
      <c r="AS674" s="104"/>
      <c r="AT674" s="104"/>
      <c r="AU674" s="104"/>
      <c r="AV674" s="104"/>
      <c r="AW674" s="104"/>
      <c r="AX674" s="104"/>
      <c r="AY674" s="104"/>
      <c r="BH674" s="104"/>
      <c r="BJ674" s="104"/>
      <c r="BK674" s="104"/>
      <c r="BL674" s="104"/>
      <c r="BM674" s="104"/>
      <c r="BN674" s="104"/>
      <c r="BO674" s="104"/>
      <c r="BP674" s="104"/>
      <c r="BQ674" s="104"/>
      <c r="BR674" s="104"/>
      <c r="BS674" s="104"/>
      <c r="BT674" s="104"/>
      <c r="BV674" s="104"/>
      <c r="BW674" s="104"/>
      <c r="BX674" s="104"/>
      <c r="BY674" s="104"/>
      <c r="BZ674" s="104"/>
      <c r="CA674" s="104"/>
      <c r="CB674" s="104"/>
      <c r="CC674" s="104"/>
      <c r="CD674" s="104"/>
      <c r="CE674" s="104"/>
      <c r="CF674" s="104"/>
      <c r="CG674" s="104"/>
      <c r="CJ674" s="104"/>
      <c r="CL674" s="104"/>
      <c r="CM674" s="104"/>
      <c r="CN674" s="104"/>
      <c r="CO674" s="104"/>
      <c r="CP674" s="104"/>
      <c r="CQ674" s="104"/>
      <c r="CR674" s="104"/>
      <c r="CS674" s="104"/>
      <c r="CT674" s="104"/>
      <c r="CU674" s="104"/>
    </row>
    <row r="675" spans="1:99" ht="13" x14ac:dyDescent="0.3">
      <c r="A675" s="104"/>
      <c r="B675" s="104"/>
      <c r="C675" s="104"/>
      <c r="D675" s="104"/>
      <c r="E675" s="104"/>
      <c r="F675" s="104"/>
      <c r="G675" s="104"/>
      <c r="H675" s="104"/>
      <c r="I675" s="104"/>
      <c r="J675" s="104"/>
      <c r="K675" s="104"/>
      <c r="L675" s="104"/>
      <c r="M675" s="104"/>
      <c r="P675" s="104"/>
      <c r="Q675" s="104"/>
      <c r="U675" s="104"/>
      <c r="AQ675" s="104"/>
      <c r="AR675" s="104"/>
      <c r="AS675" s="104"/>
      <c r="AT675" s="104"/>
      <c r="AU675" s="104"/>
      <c r="AV675" s="104"/>
      <c r="AW675" s="104"/>
      <c r="AX675" s="104"/>
      <c r="AY675" s="104"/>
      <c r="BH675" s="104"/>
      <c r="BJ675" s="104"/>
      <c r="BK675" s="104"/>
      <c r="BL675" s="104"/>
      <c r="BM675" s="104"/>
      <c r="BN675" s="104"/>
      <c r="BO675" s="104"/>
      <c r="BP675" s="104"/>
      <c r="BQ675" s="104"/>
      <c r="BR675" s="104"/>
      <c r="BS675" s="104"/>
      <c r="BT675" s="104"/>
      <c r="BV675" s="104"/>
      <c r="BW675" s="104"/>
      <c r="BX675" s="104"/>
      <c r="BY675" s="104"/>
      <c r="BZ675" s="104"/>
      <c r="CA675" s="104"/>
      <c r="CB675" s="104"/>
      <c r="CC675" s="104"/>
      <c r="CD675" s="104"/>
      <c r="CE675" s="104"/>
      <c r="CF675" s="104"/>
      <c r="CG675" s="104"/>
      <c r="CJ675" s="104"/>
      <c r="CL675" s="104"/>
      <c r="CM675" s="104"/>
      <c r="CN675" s="104"/>
      <c r="CO675" s="104"/>
      <c r="CP675" s="104"/>
      <c r="CQ675" s="104"/>
      <c r="CR675" s="104"/>
      <c r="CS675" s="104"/>
      <c r="CT675" s="104"/>
      <c r="CU675" s="104"/>
    </row>
    <row r="676" spans="1:99" ht="13" x14ac:dyDescent="0.3">
      <c r="A676" s="104"/>
      <c r="B676" s="104"/>
      <c r="C676" s="104"/>
      <c r="D676" s="104"/>
      <c r="E676" s="104"/>
      <c r="F676" s="104"/>
      <c r="G676" s="104"/>
      <c r="H676" s="104"/>
      <c r="I676" s="104"/>
      <c r="J676" s="104"/>
      <c r="K676" s="104"/>
      <c r="L676" s="104"/>
      <c r="M676" s="104"/>
      <c r="P676" s="104"/>
      <c r="Q676" s="104"/>
      <c r="U676" s="104"/>
      <c r="AQ676" s="104"/>
      <c r="AR676" s="104"/>
      <c r="AS676" s="104"/>
      <c r="AT676" s="104"/>
      <c r="AU676" s="104"/>
      <c r="AV676" s="104"/>
      <c r="AW676" s="104"/>
      <c r="AX676" s="104"/>
      <c r="AY676" s="104"/>
      <c r="BH676" s="104"/>
      <c r="BJ676" s="104"/>
      <c r="BK676" s="104"/>
      <c r="BL676" s="104"/>
      <c r="BM676" s="104"/>
      <c r="BN676" s="104"/>
      <c r="BO676" s="104"/>
      <c r="BP676" s="104"/>
      <c r="BQ676" s="104"/>
      <c r="BR676" s="104"/>
      <c r="BS676" s="104"/>
      <c r="BT676" s="104"/>
      <c r="BV676" s="104"/>
      <c r="BW676" s="104"/>
      <c r="BX676" s="104"/>
      <c r="BY676" s="104"/>
      <c r="BZ676" s="104"/>
      <c r="CA676" s="104"/>
      <c r="CB676" s="104"/>
      <c r="CC676" s="104"/>
      <c r="CD676" s="104"/>
      <c r="CE676" s="104"/>
      <c r="CF676" s="104"/>
      <c r="CG676" s="104"/>
      <c r="CJ676" s="104"/>
      <c r="CL676" s="104"/>
      <c r="CM676" s="104"/>
      <c r="CN676" s="104"/>
      <c r="CO676" s="104"/>
      <c r="CP676" s="104"/>
      <c r="CQ676" s="104"/>
      <c r="CR676" s="104"/>
      <c r="CS676" s="104"/>
      <c r="CT676" s="104"/>
      <c r="CU676" s="104"/>
    </row>
    <row r="677" spans="1:99" ht="13" x14ac:dyDescent="0.3">
      <c r="A677" s="104"/>
      <c r="B677" s="104"/>
      <c r="C677" s="104"/>
      <c r="D677" s="104"/>
      <c r="E677" s="104"/>
      <c r="F677" s="104"/>
      <c r="G677" s="104"/>
      <c r="H677" s="104"/>
      <c r="I677" s="104"/>
      <c r="J677" s="104"/>
      <c r="K677" s="104"/>
      <c r="L677" s="104"/>
      <c r="M677" s="104"/>
      <c r="P677" s="104"/>
      <c r="Q677" s="104"/>
      <c r="U677" s="104"/>
      <c r="AQ677" s="104"/>
      <c r="AR677" s="104"/>
      <c r="AS677" s="104"/>
      <c r="AT677" s="104"/>
      <c r="AU677" s="104"/>
      <c r="AV677" s="104"/>
      <c r="AW677" s="104"/>
      <c r="AX677" s="104"/>
      <c r="AY677" s="104"/>
      <c r="BH677" s="104"/>
      <c r="BJ677" s="104"/>
      <c r="BK677" s="104"/>
      <c r="BL677" s="104"/>
      <c r="BM677" s="104"/>
      <c r="BN677" s="104"/>
      <c r="BO677" s="104"/>
      <c r="BP677" s="104"/>
      <c r="BQ677" s="104"/>
      <c r="BR677" s="104"/>
      <c r="BS677" s="104"/>
      <c r="BT677" s="104"/>
      <c r="BV677" s="104"/>
      <c r="BW677" s="104"/>
      <c r="BX677" s="104"/>
      <c r="BY677" s="104"/>
      <c r="BZ677" s="104"/>
      <c r="CA677" s="104"/>
      <c r="CB677" s="104"/>
      <c r="CC677" s="104"/>
      <c r="CD677" s="104"/>
      <c r="CE677" s="104"/>
      <c r="CF677" s="104"/>
      <c r="CG677" s="104"/>
      <c r="CJ677" s="104"/>
      <c r="CL677" s="104"/>
      <c r="CM677" s="104"/>
      <c r="CN677" s="104"/>
      <c r="CO677" s="104"/>
      <c r="CP677" s="104"/>
      <c r="CQ677" s="104"/>
      <c r="CR677" s="104"/>
      <c r="CS677" s="104"/>
      <c r="CT677" s="104"/>
      <c r="CU677" s="104"/>
    </row>
    <row r="678" spans="1:99" ht="13" x14ac:dyDescent="0.3">
      <c r="A678" s="104"/>
      <c r="B678" s="104"/>
      <c r="C678" s="104"/>
      <c r="D678" s="104"/>
      <c r="E678" s="104"/>
      <c r="F678" s="104"/>
      <c r="G678" s="104"/>
      <c r="H678" s="104"/>
      <c r="I678" s="104"/>
      <c r="J678" s="104"/>
      <c r="K678" s="104"/>
      <c r="L678" s="104"/>
      <c r="M678" s="104"/>
      <c r="P678" s="104"/>
      <c r="Q678" s="104"/>
      <c r="U678" s="104"/>
      <c r="AQ678" s="104"/>
      <c r="AR678" s="104"/>
      <c r="AS678" s="104"/>
      <c r="AT678" s="104"/>
      <c r="AU678" s="104"/>
      <c r="AV678" s="104"/>
      <c r="AW678" s="104"/>
      <c r="AX678" s="104"/>
      <c r="AY678" s="104"/>
      <c r="BH678" s="104"/>
      <c r="BJ678" s="104"/>
      <c r="BK678" s="104"/>
      <c r="BL678" s="104"/>
      <c r="BM678" s="104"/>
      <c r="BN678" s="104"/>
      <c r="BO678" s="104"/>
      <c r="BP678" s="104"/>
      <c r="BQ678" s="104"/>
      <c r="BR678" s="104"/>
      <c r="BS678" s="104"/>
      <c r="BT678" s="104"/>
      <c r="BV678" s="104"/>
      <c r="BW678" s="104"/>
      <c r="BX678" s="104"/>
      <c r="BY678" s="104"/>
      <c r="BZ678" s="104"/>
      <c r="CA678" s="104"/>
      <c r="CB678" s="104"/>
      <c r="CC678" s="104"/>
      <c r="CD678" s="104"/>
      <c r="CE678" s="104"/>
      <c r="CF678" s="104"/>
      <c r="CG678" s="104"/>
      <c r="CJ678" s="104"/>
      <c r="CL678" s="104"/>
      <c r="CM678" s="104"/>
      <c r="CN678" s="104"/>
      <c r="CO678" s="104"/>
      <c r="CP678" s="104"/>
      <c r="CQ678" s="104"/>
      <c r="CR678" s="104"/>
      <c r="CS678" s="104"/>
      <c r="CT678" s="104"/>
      <c r="CU678" s="104"/>
    </row>
    <row r="679" spans="1:99" ht="13" x14ac:dyDescent="0.3">
      <c r="A679" s="104"/>
      <c r="B679" s="104"/>
      <c r="C679" s="104"/>
      <c r="D679" s="104"/>
      <c r="E679" s="104"/>
      <c r="F679" s="104"/>
      <c r="G679" s="104"/>
      <c r="H679" s="104"/>
      <c r="I679" s="104"/>
      <c r="J679" s="104"/>
      <c r="K679" s="104"/>
      <c r="L679" s="104"/>
      <c r="M679" s="104"/>
      <c r="P679" s="104"/>
      <c r="Q679" s="104"/>
      <c r="U679" s="104"/>
      <c r="AQ679" s="104"/>
      <c r="AR679" s="104"/>
      <c r="AS679" s="104"/>
      <c r="AT679" s="104"/>
      <c r="AU679" s="104"/>
      <c r="AV679" s="104"/>
      <c r="AW679" s="104"/>
      <c r="AX679" s="104"/>
      <c r="AY679" s="104"/>
      <c r="BH679" s="104"/>
      <c r="BJ679" s="104"/>
      <c r="BK679" s="104"/>
      <c r="BL679" s="104"/>
      <c r="BM679" s="104"/>
      <c r="BN679" s="104"/>
      <c r="BO679" s="104"/>
      <c r="BP679" s="104"/>
      <c r="BQ679" s="104"/>
      <c r="BR679" s="104"/>
      <c r="BS679" s="104"/>
      <c r="BT679" s="104"/>
      <c r="BV679" s="104"/>
      <c r="BW679" s="104"/>
      <c r="BX679" s="104"/>
      <c r="BY679" s="104"/>
      <c r="BZ679" s="104"/>
      <c r="CA679" s="104"/>
      <c r="CB679" s="104"/>
      <c r="CC679" s="104"/>
      <c r="CD679" s="104"/>
      <c r="CE679" s="104"/>
      <c r="CF679" s="104"/>
      <c r="CG679" s="104"/>
      <c r="CJ679" s="104"/>
      <c r="CL679" s="104"/>
      <c r="CM679" s="104"/>
      <c r="CN679" s="104"/>
      <c r="CO679" s="104"/>
      <c r="CP679" s="104"/>
      <c r="CQ679" s="104"/>
      <c r="CR679" s="104"/>
      <c r="CS679" s="104"/>
      <c r="CT679" s="104"/>
      <c r="CU679" s="104"/>
    </row>
    <row r="680" spans="1:99" ht="13" x14ac:dyDescent="0.3">
      <c r="A680" s="104"/>
      <c r="B680" s="104"/>
      <c r="C680" s="104"/>
      <c r="D680" s="104"/>
      <c r="E680" s="104"/>
      <c r="F680" s="104"/>
      <c r="G680" s="104"/>
      <c r="H680" s="104"/>
      <c r="I680" s="104"/>
      <c r="J680" s="104"/>
      <c r="K680" s="104"/>
      <c r="L680" s="104"/>
      <c r="M680" s="104"/>
      <c r="P680" s="104"/>
      <c r="Q680" s="104"/>
      <c r="U680" s="104"/>
      <c r="AQ680" s="104"/>
      <c r="AR680" s="104"/>
      <c r="AS680" s="104"/>
      <c r="AT680" s="104"/>
      <c r="AU680" s="104"/>
      <c r="AV680" s="104"/>
      <c r="AW680" s="104"/>
      <c r="AX680" s="104"/>
      <c r="AY680" s="104"/>
      <c r="BH680" s="104"/>
      <c r="BJ680" s="104"/>
      <c r="BK680" s="104"/>
      <c r="BL680" s="104"/>
      <c r="BM680" s="104"/>
      <c r="BN680" s="104"/>
      <c r="BO680" s="104"/>
      <c r="BP680" s="104"/>
      <c r="BQ680" s="104"/>
      <c r="BR680" s="104"/>
      <c r="BS680" s="104"/>
      <c r="BT680" s="104"/>
      <c r="BV680" s="104"/>
      <c r="BW680" s="104"/>
      <c r="BX680" s="104"/>
      <c r="BY680" s="104"/>
      <c r="BZ680" s="104"/>
      <c r="CA680" s="104"/>
      <c r="CB680" s="104"/>
      <c r="CC680" s="104"/>
      <c r="CD680" s="104"/>
      <c r="CE680" s="104"/>
      <c r="CF680" s="104"/>
      <c r="CG680" s="104"/>
      <c r="CJ680" s="104"/>
      <c r="CL680" s="104"/>
      <c r="CM680" s="104"/>
      <c r="CN680" s="104"/>
      <c r="CO680" s="104"/>
      <c r="CP680" s="104"/>
      <c r="CQ680" s="104"/>
      <c r="CR680" s="104"/>
      <c r="CS680" s="104"/>
      <c r="CT680" s="104"/>
      <c r="CU680" s="104"/>
    </row>
    <row r="681" spans="1:99" ht="13" x14ac:dyDescent="0.3">
      <c r="A681" s="104"/>
      <c r="B681" s="104"/>
      <c r="C681" s="104"/>
      <c r="D681" s="104"/>
      <c r="E681" s="104"/>
      <c r="F681" s="104"/>
      <c r="G681" s="104"/>
      <c r="H681" s="104"/>
      <c r="I681" s="104"/>
      <c r="J681" s="104"/>
      <c r="K681" s="104"/>
      <c r="L681" s="104"/>
      <c r="M681" s="104"/>
      <c r="P681" s="104"/>
      <c r="Q681" s="104"/>
      <c r="U681" s="104"/>
      <c r="AQ681" s="104"/>
      <c r="AR681" s="104"/>
      <c r="AS681" s="104"/>
      <c r="AT681" s="104"/>
      <c r="AU681" s="104"/>
      <c r="AV681" s="104"/>
      <c r="AW681" s="104"/>
      <c r="AX681" s="104"/>
      <c r="AY681" s="104"/>
      <c r="BH681" s="104"/>
      <c r="BJ681" s="104"/>
      <c r="BK681" s="104"/>
      <c r="BL681" s="104"/>
      <c r="BM681" s="104"/>
      <c r="BN681" s="104"/>
      <c r="BO681" s="104"/>
      <c r="BP681" s="104"/>
      <c r="BQ681" s="104"/>
      <c r="BR681" s="104"/>
      <c r="BS681" s="104"/>
      <c r="BT681" s="104"/>
      <c r="BV681" s="104"/>
      <c r="BW681" s="104"/>
      <c r="BX681" s="104"/>
      <c r="BY681" s="104"/>
      <c r="BZ681" s="104"/>
      <c r="CA681" s="104"/>
      <c r="CB681" s="104"/>
      <c r="CC681" s="104"/>
      <c r="CD681" s="104"/>
      <c r="CE681" s="104"/>
      <c r="CF681" s="104"/>
      <c r="CG681" s="104"/>
      <c r="CJ681" s="104"/>
      <c r="CL681" s="104"/>
      <c r="CM681" s="104"/>
      <c r="CN681" s="104"/>
      <c r="CO681" s="104"/>
      <c r="CP681" s="104"/>
      <c r="CQ681" s="104"/>
      <c r="CR681" s="104"/>
      <c r="CS681" s="104"/>
      <c r="CT681" s="104"/>
      <c r="CU681" s="104"/>
    </row>
    <row r="682" spans="1:99" ht="13" x14ac:dyDescent="0.3">
      <c r="A682" s="104"/>
      <c r="B682" s="104"/>
      <c r="C682" s="104"/>
      <c r="D682" s="104"/>
      <c r="E682" s="104"/>
      <c r="F682" s="104"/>
      <c r="G682" s="104"/>
      <c r="H682" s="104"/>
      <c r="I682" s="104"/>
      <c r="J682" s="104"/>
      <c r="K682" s="104"/>
      <c r="L682" s="104"/>
      <c r="M682" s="104"/>
      <c r="P682" s="104"/>
      <c r="Q682" s="104"/>
      <c r="U682" s="104"/>
      <c r="AQ682" s="104"/>
      <c r="AR682" s="104"/>
      <c r="AS682" s="104"/>
      <c r="AT682" s="104"/>
      <c r="AU682" s="104"/>
      <c r="AV682" s="104"/>
      <c r="AW682" s="104"/>
      <c r="AX682" s="104"/>
      <c r="AY682" s="104"/>
      <c r="BH682" s="104"/>
      <c r="BJ682" s="104"/>
      <c r="BK682" s="104"/>
      <c r="BL682" s="104"/>
      <c r="BM682" s="104"/>
      <c r="BN682" s="104"/>
      <c r="BO682" s="104"/>
      <c r="BP682" s="104"/>
      <c r="BQ682" s="104"/>
      <c r="BR682" s="104"/>
      <c r="BS682" s="104"/>
      <c r="BT682" s="104"/>
      <c r="BV682" s="104"/>
      <c r="BW682" s="104"/>
      <c r="BX682" s="104"/>
      <c r="BY682" s="104"/>
      <c r="BZ682" s="104"/>
      <c r="CA682" s="104"/>
      <c r="CB682" s="104"/>
      <c r="CC682" s="104"/>
      <c r="CD682" s="104"/>
      <c r="CE682" s="104"/>
      <c r="CF682" s="104"/>
      <c r="CG682" s="104"/>
      <c r="CJ682" s="104"/>
      <c r="CL682" s="104"/>
      <c r="CM682" s="104"/>
      <c r="CN682" s="104"/>
      <c r="CO682" s="104"/>
      <c r="CP682" s="104"/>
      <c r="CQ682" s="104"/>
      <c r="CR682" s="104"/>
      <c r="CS682" s="104"/>
      <c r="CT682" s="104"/>
      <c r="CU682" s="104"/>
    </row>
    <row r="683" spans="1:99" ht="13" x14ac:dyDescent="0.3">
      <c r="A683" s="104"/>
      <c r="B683" s="104"/>
      <c r="C683" s="104"/>
      <c r="D683" s="104"/>
      <c r="E683" s="104"/>
      <c r="F683" s="104"/>
      <c r="G683" s="104"/>
      <c r="H683" s="104"/>
      <c r="I683" s="104"/>
      <c r="J683" s="104"/>
      <c r="K683" s="104"/>
      <c r="L683" s="104"/>
      <c r="M683" s="104"/>
      <c r="P683" s="104"/>
      <c r="Q683" s="104"/>
      <c r="U683" s="104"/>
      <c r="AQ683" s="104"/>
      <c r="AR683" s="104"/>
      <c r="AS683" s="104"/>
      <c r="AT683" s="104"/>
      <c r="AU683" s="104"/>
      <c r="AV683" s="104"/>
      <c r="AW683" s="104"/>
      <c r="AX683" s="104"/>
      <c r="AY683" s="104"/>
      <c r="BH683" s="104"/>
      <c r="BJ683" s="104"/>
      <c r="BK683" s="104"/>
      <c r="BL683" s="104"/>
      <c r="BM683" s="104"/>
      <c r="BN683" s="104"/>
      <c r="BO683" s="104"/>
      <c r="BP683" s="104"/>
      <c r="BQ683" s="104"/>
      <c r="BR683" s="104"/>
      <c r="BS683" s="104"/>
      <c r="BT683" s="104"/>
      <c r="BV683" s="104"/>
      <c r="BW683" s="104"/>
      <c r="BX683" s="104"/>
      <c r="BY683" s="104"/>
      <c r="BZ683" s="104"/>
      <c r="CA683" s="104"/>
      <c r="CB683" s="104"/>
      <c r="CC683" s="104"/>
      <c r="CD683" s="104"/>
      <c r="CE683" s="104"/>
      <c r="CF683" s="104"/>
      <c r="CG683" s="104"/>
      <c r="CJ683" s="104"/>
      <c r="CL683" s="104"/>
      <c r="CM683" s="104"/>
      <c r="CN683" s="104"/>
      <c r="CO683" s="104"/>
      <c r="CP683" s="104"/>
      <c r="CQ683" s="104"/>
      <c r="CR683" s="104"/>
      <c r="CS683" s="104"/>
      <c r="CT683" s="104"/>
      <c r="CU683" s="104"/>
    </row>
    <row r="684" spans="1:99" ht="13" x14ac:dyDescent="0.3">
      <c r="A684" s="104"/>
      <c r="B684" s="104"/>
      <c r="C684" s="104"/>
      <c r="D684" s="104"/>
      <c r="E684" s="104"/>
      <c r="F684" s="104"/>
      <c r="G684" s="104"/>
      <c r="H684" s="104"/>
      <c r="I684" s="104"/>
      <c r="J684" s="104"/>
      <c r="K684" s="104"/>
      <c r="L684" s="104"/>
      <c r="M684" s="104"/>
      <c r="P684" s="104"/>
      <c r="Q684" s="104"/>
      <c r="U684" s="104"/>
      <c r="AQ684" s="104"/>
      <c r="AR684" s="104"/>
      <c r="AS684" s="104"/>
      <c r="AT684" s="104"/>
      <c r="AU684" s="104"/>
      <c r="AV684" s="104"/>
      <c r="AW684" s="104"/>
      <c r="AX684" s="104"/>
      <c r="AY684" s="104"/>
      <c r="BH684" s="104"/>
      <c r="BJ684" s="104"/>
      <c r="BK684" s="104"/>
      <c r="BL684" s="104"/>
      <c r="BM684" s="104"/>
      <c r="BN684" s="104"/>
      <c r="BO684" s="104"/>
      <c r="BP684" s="104"/>
      <c r="BQ684" s="104"/>
      <c r="BR684" s="104"/>
      <c r="BS684" s="104"/>
      <c r="BT684" s="104"/>
      <c r="BV684" s="104"/>
      <c r="BW684" s="104"/>
      <c r="BX684" s="104"/>
      <c r="BY684" s="104"/>
      <c r="BZ684" s="104"/>
      <c r="CA684" s="104"/>
      <c r="CB684" s="104"/>
      <c r="CC684" s="104"/>
      <c r="CD684" s="104"/>
      <c r="CE684" s="104"/>
      <c r="CF684" s="104"/>
      <c r="CG684" s="104"/>
      <c r="CJ684" s="104"/>
      <c r="CL684" s="104"/>
      <c r="CM684" s="104"/>
      <c r="CN684" s="104"/>
      <c r="CO684" s="104"/>
      <c r="CP684" s="104"/>
      <c r="CQ684" s="104"/>
      <c r="CR684" s="104"/>
      <c r="CS684" s="104"/>
      <c r="CT684" s="104"/>
      <c r="CU684" s="104"/>
    </row>
    <row r="685" spans="1:99" ht="13" x14ac:dyDescent="0.3">
      <c r="A685" s="104"/>
      <c r="B685" s="104"/>
      <c r="C685" s="104"/>
      <c r="D685" s="104"/>
      <c r="E685" s="104"/>
      <c r="F685" s="104"/>
      <c r="G685" s="104"/>
      <c r="H685" s="104"/>
      <c r="I685" s="104"/>
      <c r="J685" s="104"/>
      <c r="K685" s="104"/>
      <c r="L685" s="104"/>
      <c r="M685" s="104"/>
      <c r="P685" s="104"/>
      <c r="Q685" s="104"/>
      <c r="U685" s="104"/>
      <c r="AQ685" s="104"/>
      <c r="AR685" s="104"/>
      <c r="AS685" s="104"/>
      <c r="AT685" s="104"/>
      <c r="AU685" s="104"/>
      <c r="AV685" s="104"/>
      <c r="AW685" s="104"/>
      <c r="AX685" s="104"/>
      <c r="AY685" s="104"/>
      <c r="BH685" s="104"/>
      <c r="BJ685" s="104"/>
      <c r="BK685" s="104"/>
      <c r="BL685" s="104"/>
      <c r="BM685" s="104"/>
      <c r="BN685" s="104"/>
      <c r="BO685" s="104"/>
      <c r="BP685" s="104"/>
      <c r="BQ685" s="104"/>
      <c r="BR685" s="104"/>
      <c r="BS685" s="104"/>
      <c r="BT685" s="104"/>
      <c r="BV685" s="104"/>
      <c r="BW685" s="104"/>
      <c r="BX685" s="104"/>
      <c r="BY685" s="104"/>
      <c r="BZ685" s="104"/>
      <c r="CA685" s="104"/>
      <c r="CB685" s="104"/>
      <c r="CC685" s="104"/>
      <c r="CD685" s="104"/>
      <c r="CE685" s="104"/>
      <c r="CF685" s="104"/>
      <c r="CG685" s="104"/>
      <c r="CJ685" s="104"/>
      <c r="CL685" s="104"/>
      <c r="CM685" s="104"/>
      <c r="CN685" s="104"/>
      <c r="CO685" s="104"/>
      <c r="CP685" s="104"/>
      <c r="CQ685" s="104"/>
      <c r="CR685" s="104"/>
      <c r="CS685" s="104"/>
      <c r="CT685" s="104"/>
      <c r="CU685" s="104"/>
    </row>
    <row r="686" spans="1:99" ht="13" x14ac:dyDescent="0.3">
      <c r="A686" s="104"/>
      <c r="B686" s="104"/>
      <c r="C686" s="104"/>
      <c r="D686" s="104"/>
      <c r="E686" s="104"/>
      <c r="F686" s="104"/>
      <c r="G686" s="104"/>
      <c r="H686" s="104"/>
      <c r="I686" s="104"/>
      <c r="J686" s="104"/>
      <c r="K686" s="104"/>
      <c r="L686" s="104"/>
      <c r="M686" s="104"/>
      <c r="P686" s="104"/>
      <c r="Q686" s="104"/>
      <c r="U686" s="104"/>
      <c r="AQ686" s="104"/>
      <c r="AR686" s="104"/>
      <c r="AS686" s="104"/>
      <c r="AT686" s="104"/>
      <c r="AU686" s="104"/>
      <c r="AV686" s="104"/>
      <c r="AW686" s="104"/>
      <c r="AX686" s="104"/>
      <c r="AY686" s="104"/>
      <c r="BH686" s="104"/>
      <c r="BJ686" s="104"/>
      <c r="BK686" s="104"/>
      <c r="BL686" s="104"/>
      <c r="BM686" s="104"/>
      <c r="BN686" s="104"/>
      <c r="BO686" s="104"/>
      <c r="BP686" s="104"/>
      <c r="BQ686" s="104"/>
      <c r="BR686" s="104"/>
      <c r="BS686" s="104"/>
      <c r="BT686" s="104"/>
      <c r="BV686" s="104"/>
      <c r="BW686" s="104"/>
      <c r="BX686" s="104"/>
      <c r="BY686" s="104"/>
      <c r="BZ686" s="104"/>
      <c r="CA686" s="104"/>
      <c r="CB686" s="104"/>
      <c r="CC686" s="104"/>
      <c r="CD686" s="104"/>
      <c r="CE686" s="104"/>
      <c r="CF686" s="104"/>
      <c r="CG686" s="104"/>
      <c r="CJ686" s="104"/>
      <c r="CL686" s="104"/>
      <c r="CM686" s="104"/>
      <c r="CN686" s="104"/>
      <c r="CO686" s="104"/>
      <c r="CP686" s="104"/>
      <c r="CQ686" s="104"/>
      <c r="CR686" s="104"/>
      <c r="CS686" s="104"/>
      <c r="CT686" s="104"/>
      <c r="CU686" s="104"/>
    </row>
    <row r="687" spans="1:99" ht="13" x14ac:dyDescent="0.3">
      <c r="A687" s="104"/>
      <c r="B687" s="104"/>
      <c r="C687" s="104"/>
      <c r="D687" s="104"/>
      <c r="E687" s="104"/>
      <c r="F687" s="104"/>
      <c r="G687" s="104"/>
      <c r="H687" s="104"/>
      <c r="I687" s="104"/>
      <c r="J687" s="104"/>
      <c r="K687" s="104"/>
      <c r="L687" s="104"/>
      <c r="M687" s="104"/>
      <c r="P687" s="104"/>
      <c r="Q687" s="104"/>
      <c r="U687" s="104"/>
      <c r="AQ687" s="104"/>
      <c r="AR687" s="104"/>
      <c r="AS687" s="104"/>
      <c r="AT687" s="104"/>
      <c r="AU687" s="104"/>
      <c r="AV687" s="104"/>
      <c r="AW687" s="104"/>
      <c r="AX687" s="104"/>
      <c r="AY687" s="104"/>
      <c r="BH687" s="104"/>
      <c r="BJ687" s="104"/>
      <c r="BK687" s="104"/>
      <c r="BL687" s="104"/>
      <c r="BM687" s="104"/>
      <c r="BN687" s="104"/>
      <c r="BO687" s="104"/>
      <c r="BP687" s="104"/>
      <c r="BQ687" s="104"/>
      <c r="BR687" s="104"/>
      <c r="BS687" s="104"/>
      <c r="BT687" s="104"/>
      <c r="BV687" s="104"/>
      <c r="BW687" s="104"/>
      <c r="BX687" s="104"/>
      <c r="BY687" s="104"/>
      <c r="BZ687" s="104"/>
      <c r="CA687" s="104"/>
      <c r="CB687" s="104"/>
      <c r="CC687" s="104"/>
      <c r="CD687" s="104"/>
      <c r="CE687" s="104"/>
      <c r="CF687" s="104"/>
      <c r="CG687" s="104"/>
      <c r="CJ687" s="104"/>
      <c r="CL687" s="104"/>
      <c r="CM687" s="104"/>
      <c r="CN687" s="104"/>
      <c r="CO687" s="104"/>
      <c r="CP687" s="104"/>
      <c r="CQ687" s="104"/>
      <c r="CR687" s="104"/>
      <c r="CS687" s="104"/>
      <c r="CT687" s="104"/>
      <c r="CU687" s="104"/>
    </row>
    <row r="688" spans="1:99" ht="13" x14ac:dyDescent="0.3">
      <c r="A688" s="104"/>
      <c r="B688" s="104"/>
      <c r="C688" s="104"/>
      <c r="D688" s="104"/>
      <c r="E688" s="104"/>
      <c r="F688" s="104"/>
      <c r="G688" s="104"/>
      <c r="H688" s="104"/>
      <c r="I688" s="104"/>
      <c r="J688" s="104"/>
      <c r="K688" s="104"/>
      <c r="L688" s="104"/>
      <c r="M688" s="104"/>
      <c r="P688" s="104"/>
      <c r="Q688" s="104"/>
      <c r="U688" s="104"/>
      <c r="AQ688" s="104"/>
      <c r="AR688" s="104"/>
      <c r="AS688" s="104"/>
      <c r="AT688" s="104"/>
      <c r="AU688" s="104"/>
      <c r="AV688" s="104"/>
      <c r="AW688" s="104"/>
      <c r="AX688" s="104"/>
      <c r="AY688" s="104"/>
      <c r="BH688" s="104"/>
      <c r="BJ688" s="104"/>
      <c r="BK688" s="104"/>
      <c r="BL688" s="104"/>
      <c r="BM688" s="104"/>
      <c r="BN688" s="104"/>
      <c r="BO688" s="104"/>
      <c r="BP688" s="104"/>
      <c r="BQ688" s="104"/>
      <c r="BR688" s="104"/>
      <c r="BS688" s="104"/>
      <c r="BT688" s="104"/>
      <c r="BV688" s="104"/>
      <c r="BW688" s="104"/>
      <c r="BX688" s="104"/>
      <c r="BY688" s="104"/>
      <c r="BZ688" s="104"/>
      <c r="CA688" s="104"/>
      <c r="CB688" s="104"/>
      <c r="CC688" s="104"/>
      <c r="CD688" s="104"/>
      <c r="CE688" s="104"/>
      <c r="CF688" s="104"/>
      <c r="CG688" s="104"/>
      <c r="CJ688" s="104"/>
      <c r="CL688" s="104"/>
      <c r="CM688" s="104"/>
      <c r="CN688" s="104"/>
      <c r="CO688" s="104"/>
      <c r="CP688" s="104"/>
      <c r="CQ688" s="104"/>
      <c r="CR688" s="104"/>
      <c r="CS688" s="104"/>
      <c r="CT688" s="104"/>
      <c r="CU688" s="104"/>
    </row>
    <row r="689" spans="1:99" ht="13" x14ac:dyDescent="0.3">
      <c r="A689" s="104"/>
      <c r="B689" s="104"/>
      <c r="C689" s="104"/>
      <c r="D689" s="104"/>
      <c r="E689" s="104"/>
      <c r="F689" s="104"/>
      <c r="G689" s="104"/>
      <c r="H689" s="104"/>
      <c r="I689" s="104"/>
      <c r="J689" s="104"/>
      <c r="K689" s="104"/>
      <c r="L689" s="104"/>
      <c r="M689" s="104"/>
      <c r="P689" s="104"/>
      <c r="Q689" s="104"/>
      <c r="U689" s="104"/>
      <c r="AQ689" s="104"/>
      <c r="AR689" s="104"/>
      <c r="AS689" s="104"/>
      <c r="AT689" s="104"/>
      <c r="AU689" s="104"/>
      <c r="AV689" s="104"/>
      <c r="AW689" s="104"/>
      <c r="AX689" s="104"/>
      <c r="AY689" s="104"/>
      <c r="BH689" s="104"/>
      <c r="BJ689" s="104"/>
      <c r="BK689" s="104"/>
      <c r="BL689" s="104"/>
      <c r="BM689" s="104"/>
      <c r="BN689" s="104"/>
      <c r="BO689" s="104"/>
      <c r="BP689" s="104"/>
      <c r="BQ689" s="104"/>
      <c r="BR689" s="104"/>
      <c r="BS689" s="104"/>
      <c r="BT689" s="104"/>
      <c r="BV689" s="104"/>
      <c r="BW689" s="104"/>
      <c r="BX689" s="104"/>
      <c r="BY689" s="104"/>
      <c r="BZ689" s="104"/>
      <c r="CA689" s="104"/>
      <c r="CB689" s="104"/>
      <c r="CC689" s="104"/>
      <c r="CD689" s="104"/>
      <c r="CE689" s="104"/>
      <c r="CF689" s="104"/>
      <c r="CG689" s="104"/>
      <c r="CJ689" s="104"/>
      <c r="CL689" s="104"/>
      <c r="CM689" s="104"/>
      <c r="CN689" s="104"/>
      <c r="CO689" s="104"/>
      <c r="CP689" s="104"/>
      <c r="CQ689" s="104"/>
      <c r="CR689" s="104"/>
      <c r="CS689" s="104"/>
      <c r="CT689" s="104"/>
      <c r="CU689" s="104"/>
    </row>
    <row r="690" spans="1:99" ht="13" x14ac:dyDescent="0.3">
      <c r="A690" s="104"/>
      <c r="B690" s="104"/>
      <c r="C690" s="104"/>
      <c r="D690" s="104"/>
      <c r="E690" s="104"/>
      <c r="F690" s="104"/>
      <c r="G690" s="104"/>
      <c r="H690" s="104"/>
      <c r="I690" s="104"/>
      <c r="J690" s="104"/>
      <c r="K690" s="104"/>
      <c r="L690" s="104"/>
      <c r="M690" s="104"/>
      <c r="P690" s="104"/>
      <c r="Q690" s="104"/>
      <c r="U690" s="104"/>
      <c r="AQ690" s="104"/>
      <c r="AR690" s="104"/>
      <c r="AS690" s="104"/>
      <c r="AT690" s="104"/>
      <c r="AU690" s="104"/>
      <c r="AV690" s="104"/>
      <c r="AW690" s="104"/>
      <c r="AX690" s="104"/>
      <c r="AY690" s="104"/>
      <c r="BH690" s="104"/>
      <c r="BJ690" s="104"/>
      <c r="BK690" s="104"/>
      <c r="BL690" s="104"/>
      <c r="BM690" s="104"/>
      <c r="BN690" s="104"/>
      <c r="BO690" s="104"/>
      <c r="BP690" s="104"/>
      <c r="BQ690" s="104"/>
      <c r="BR690" s="104"/>
      <c r="BS690" s="104"/>
      <c r="BT690" s="104"/>
      <c r="BV690" s="104"/>
      <c r="BW690" s="104"/>
      <c r="BX690" s="104"/>
      <c r="BY690" s="104"/>
      <c r="BZ690" s="104"/>
      <c r="CA690" s="104"/>
      <c r="CB690" s="104"/>
      <c r="CC690" s="104"/>
      <c r="CD690" s="104"/>
      <c r="CE690" s="104"/>
      <c r="CF690" s="104"/>
      <c r="CG690" s="104"/>
      <c r="CJ690" s="104"/>
      <c r="CL690" s="104"/>
      <c r="CM690" s="104"/>
      <c r="CN690" s="104"/>
      <c r="CO690" s="104"/>
      <c r="CP690" s="104"/>
      <c r="CQ690" s="104"/>
      <c r="CR690" s="104"/>
      <c r="CS690" s="104"/>
      <c r="CT690" s="104"/>
      <c r="CU690" s="104"/>
    </row>
    <row r="691" spans="1:99" ht="13" x14ac:dyDescent="0.3">
      <c r="A691" s="104"/>
      <c r="B691" s="104"/>
      <c r="C691" s="104"/>
      <c r="D691" s="104"/>
      <c r="E691" s="104"/>
      <c r="F691" s="104"/>
      <c r="G691" s="104"/>
      <c r="H691" s="104"/>
      <c r="I691" s="104"/>
      <c r="J691" s="104"/>
      <c r="K691" s="104"/>
      <c r="L691" s="104"/>
      <c r="M691" s="104"/>
      <c r="P691" s="104"/>
      <c r="Q691" s="104"/>
      <c r="U691" s="104"/>
      <c r="AQ691" s="104"/>
      <c r="AR691" s="104"/>
      <c r="AS691" s="104"/>
      <c r="AT691" s="104"/>
      <c r="AU691" s="104"/>
      <c r="AV691" s="104"/>
      <c r="AW691" s="104"/>
      <c r="AX691" s="104"/>
      <c r="AY691" s="104"/>
      <c r="BH691" s="104"/>
      <c r="BJ691" s="104"/>
      <c r="BK691" s="104"/>
      <c r="BL691" s="104"/>
      <c r="BM691" s="104"/>
      <c r="BN691" s="104"/>
      <c r="BO691" s="104"/>
      <c r="BP691" s="104"/>
      <c r="BQ691" s="104"/>
      <c r="BR691" s="104"/>
      <c r="BS691" s="104"/>
      <c r="BT691" s="104"/>
      <c r="BV691" s="104"/>
      <c r="BW691" s="104"/>
      <c r="BX691" s="104"/>
      <c r="BY691" s="104"/>
      <c r="BZ691" s="104"/>
      <c r="CA691" s="104"/>
      <c r="CB691" s="104"/>
      <c r="CC691" s="104"/>
      <c r="CD691" s="104"/>
      <c r="CE691" s="104"/>
      <c r="CF691" s="104"/>
      <c r="CG691" s="104"/>
      <c r="CJ691" s="104"/>
      <c r="CL691" s="104"/>
      <c r="CM691" s="104"/>
      <c r="CN691" s="104"/>
      <c r="CO691" s="104"/>
      <c r="CP691" s="104"/>
      <c r="CQ691" s="104"/>
      <c r="CR691" s="104"/>
      <c r="CS691" s="104"/>
      <c r="CT691" s="104"/>
      <c r="CU691" s="104"/>
    </row>
    <row r="692" spans="1:99" ht="13" x14ac:dyDescent="0.3">
      <c r="A692" s="104"/>
      <c r="B692" s="104"/>
      <c r="C692" s="104"/>
      <c r="D692" s="104"/>
      <c r="E692" s="104"/>
      <c r="F692" s="104"/>
      <c r="G692" s="104"/>
      <c r="H692" s="104"/>
      <c r="I692" s="104"/>
      <c r="J692" s="104"/>
      <c r="K692" s="104"/>
      <c r="L692" s="104"/>
      <c r="M692" s="104"/>
      <c r="P692" s="104"/>
      <c r="Q692" s="104"/>
      <c r="U692" s="104"/>
      <c r="AQ692" s="104"/>
      <c r="AR692" s="104"/>
      <c r="AS692" s="104"/>
      <c r="AT692" s="104"/>
      <c r="AU692" s="104"/>
      <c r="AV692" s="104"/>
      <c r="AW692" s="104"/>
      <c r="AX692" s="104"/>
      <c r="AY692" s="104"/>
      <c r="BH692" s="104"/>
      <c r="BJ692" s="104"/>
      <c r="BK692" s="104"/>
      <c r="BL692" s="104"/>
      <c r="BM692" s="104"/>
      <c r="BN692" s="104"/>
      <c r="BO692" s="104"/>
      <c r="BP692" s="104"/>
      <c r="BQ692" s="104"/>
      <c r="BR692" s="104"/>
      <c r="BS692" s="104"/>
      <c r="BT692" s="104"/>
      <c r="BV692" s="104"/>
      <c r="BW692" s="104"/>
      <c r="BX692" s="104"/>
      <c r="BY692" s="104"/>
      <c r="BZ692" s="104"/>
      <c r="CA692" s="104"/>
      <c r="CB692" s="104"/>
      <c r="CC692" s="104"/>
      <c r="CD692" s="104"/>
      <c r="CE692" s="104"/>
      <c r="CF692" s="104"/>
      <c r="CG692" s="104"/>
      <c r="CJ692" s="104"/>
      <c r="CL692" s="104"/>
      <c r="CM692" s="104"/>
      <c r="CN692" s="104"/>
      <c r="CO692" s="104"/>
      <c r="CP692" s="104"/>
      <c r="CQ692" s="104"/>
      <c r="CR692" s="104"/>
      <c r="CS692" s="104"/>
      <c r="CT692" s="104"/>
      <c r="CU692" s="104"/>
    </row>
    <row r="693" spans="1:99" ht="13" x14ac:dyDescent="0.3">
      <c r="A693" s="104"/>
      <c r="B693" s="104"/>
      <c r="C693" s="104"/>
      <c r="D693" s="104"/>
      <c r="E693" s="104"/>
      <c r="F693" s="104"/>
      <c r="G693" s="104"/>
      <c r="H693" s="104"/>
      <c r="I693" s="104"/>
      <c r="J693" s="104"/>
      <c r="K693" s="104"/>
      <c r="L693" s="104"/>
      <c r="M693" s="104"/>
      <c r="P693" s="104"/>
      <c r="Q693" s="104"/>
      <c r="U693" s="104"/>
      <c r="AQ693" s="104"/>
      <c r="AR693" s="104"/>
      <c r="AS693" s="104"/>
      <c r="AT693" s="104"/>
      <c r="AU693" s="104"/>
      <c r="AV693" s="104"/>
      <c r="AW693" s="104"/>
      <c r="AX693" s="104"/>
      <c r="AY693" s="104"/>
      <c r="BH693" s="104"/>
      <c r="BJ693" s="104"/>
      <c r="BK693" s="104"/>
      <c r="BL693" s="104"/>
      <c r="BM693" s="104"/>
      <c r="BN693" s="104"/>
      <c r="BO693" s="104"/>
      <c r="BP693" s="104"/>
      <c r="BQ693" s="104"/>
      <c r="BR693" s="104"/>
      <c r="BS693" s="104"/>
      <c r="BT693" s="104"/>
      <c r="BV693" s="104"/>
      <c r="BW693" s="104"/>
      <c r="BX693" s="104"/>
      <c r="BY693" s="104"/>
      <c r="BZ693" s="104"/>
      <c r="CA693" s="104"/>
      <c r="CB693" s="104"/>
      <c r="CC693" s="104"/>
      <c r="CD693" s="104"/>
      <c r="CE693" s="104"/>
      <c r="CF693" s="104"/>
      <c r="CG693" s="104"/>
      <c r="CJ693" s="104"/>
      <c r="CL693" s="104"/>
      <c r="CM693" s="104"/>
      <c r="CN693" s="104"/>
      <c r="CO693" s="104"/>
      <c r="CP693" s="104"/>
      <c r="CQ693" s="104"/>
      <c r="CR693" s="104"/>
      <c r="CS693" s="104"/>
      <c r="CT693" s="104"/>
      <c r="CU693" s="104"/>
    </row>
    <row r="694" spans="1:99" ht="13" x14ac:dyDescent="0.3">
      <c r="A694" s="104"/>
      <c r="B694" s="104"/>
      <c r="C694" s="104"/>
      <c r="D694" s="104"/>
      <c r="E694" s="104"/>
      <c r="F694" s="104"/>
      <c r="G694" s="104"/>
      <c r="H694" s="104"/>
      <c r="I694" s="104"/>
      <c r="J694" s="104"/>
      <c r="K694" s="104"/>
      <c r="L694" s="104"/>
      <c r="M694" s="104"/>
      <c r="P694" s="104"/>
      <c r="Q694" s="104"/>
      <c r="U694" s="104"/>
      <c r="AQ694" s="104"/>
      <c r="AR694" s="104"/>
      <c r="AS694" s="104"/>
      <c r="AT694" s="104"/>
      <c r="AU694" s="104"/>
      <c r="AV694" s="104"/>
      <c r="AW694" s="104"/>
      <c r="AX694" s="104"/>
      <c r="AY694" s="104"/>
      <c r="BH694" s="104"/>
      <c r="BJ694" s="104"/>
      <c r="BK694" s="104"/>
      <c r="BL694" s="104"/>
      <c r="BM694" s="104"/>
      <c r="BN694" s="104"/>
      <c r="BO694" s="104"/>
      <c r="BP694" s="104"/>
      <c r="BQ694" s="104"/>
      <c r="BR694" s="104"/>
      <c r="BS694" s="104"/>
      <c r="BT694" s="104"/>
      <c r="BV694" s="104"/>
      <c r="BW694" s="104"/>
      <c r="BX694" s="104"/>
      <c r="BY694" s="104"/>
      <c r="BZ694" s="104"/>
      <c r="CA694" s="104"/>
      <c r="CB694" s="104"/>
      <c r="CC694" s="104"/>
      <c r="CD694" s="104"/>
      <c r="CE694" s="104"/>
      <c r="CF694" s="104"/>
      <c r="CG694" s="104"/>
      <c r="CJ694" s="104"/>
      <c r="CL694" s="104"/>
      <c r="CM694" s="104"/>
      <c r="CN694" s="104"/>
      <c r="CO694" s="104"/>
      <c r="CP694" s="104"/>
      <c r="CQ694" s="104"/>
      <c r="CR694" s="104"/>
      <c r="CS694" s="104"/>
      <c r="CT694" s="104"/>
      <c r="CU694" s="104"/>
    </row>
    <row r="695" spans="1:99" ht="13" x14ac:dyDescent="0.3">
      <c r="A695" s="104"/>
      <c r="B695" s="104"/>
      <c r="C695" s="104"/>
      <c r="D695" s="104"/>
      <c r="E695" s="104"/>
      <c r="F695" s="104"/>
      <c r="G695" s="104"/>
      <c r="H695" s="104"/>
      <c r="I695" s="104"/>
      <c r="J695" s="104"/>
      <c r="K695" s="104"/>
      <c r="L695" s="104"/>
      <c r="M695" s="104"/>
      <c r="P695" s="104"/>
      <c r="Q695" s="104"/>
      <c r="U695" s="104"/>
      <c r="AQ695" s="104"/>
      <c r="AR695" s="104"/>
      <c r="AS695" s="104"/>
      <c r="AT695" s="104"/>
      <c r="AU695" s="104"/>
      <c r="AV695" s="104"/>
      <c r="AW695" s="104"/>
      <c r="AX695" s="104"/>
      <c r="AY695" s="104"/>
      <c r="BH695" s="104"/>
      <c r="BJ695" s="104"/>
      <c r="BK695" s="104"/>
      <c r="BL695" s="104"/>
      <c r="BM695" s="104"/>
      <c r="BN695" s="104"/>
      <c r="BO695" s="104"/>
      <c r="BP695" s="104"/>
      <c r="BQ695" s="104"/>
      <c r="BR695" s="104"/>
      <c r="BS695" s="104"/>
      <c r="BT695" s="104"/>
      <c r="BV695" s="104"/>
      <c r="BW695" s="104"/>
      <c r="BX695" s="104"/>
      <c r="BY695" s="104"/>
      <c r="BZ695" s="104"/>
      <c r="CA695" s="104"/>
      <c r="CB695" s="104"/>
      <c r="CC695" s="104"/>
      <c r="CD695" s="104"/>
      <c r="CE695" s="104"/>
      <c r="CF695" s="104"/>
      <c r="CG695" s="104"/>
      <c r="CJ695" s="104"/>
      <c r="CL695" s="104"/>
      <c r="CM695" s="104"/>
      <c r="CN695" s="104"/>
      <c r="CO695" s="104"/>
      <c r="CP695" s="104"/>
      <c r="CQ695" s="104"/>
      <c r="CR695" s="104"/>
      <c r="CS695" s="104"/>
      <c r="CT695" s="104"/>
      <c r="CU695" s="104"/>
    </row>
    <row r="696" spans="1:99" ht="13" x14ac:dyDescent="0.3">
      <c r="A696" s="104"/>
      <c r="B696" s="104"/>
      <c r="C696" s="104"/>
      <c r="D696" s="104"/>
      <c r="E696" s="104"/>
      <c r="F696" s="104"/>
      <c r="G696" s="104"/>
      <c r="H696" s="104"/>
      <c r="I696" s="104"/>
      <c r="J696" s="104"/>
      <c r="K696" s="104"/>
      <c r="L696" s="104"/>
      <c r="M696" s="104"/>
      <c r="P696" s="104"/>
      <c r="Q696" s="104"/>
      <c r="U696" s="104"/>
      <c r="AQ696" s="104"/>
      <c r="AR696" s="104"/>
      <c r="AS696" s="104"/>
      <c r="AT696" s="104"/>
      <c r="AU696" s="104"/>
      <c r="AV696" s="104"/>
      <c r="AW696" s="104"/>
      <c r="AX696" s="104"/>
      <c r="AY696" s="104"/>
      <c r="BH696" s="104"/>
      <c r="BJ696" s="104"/>
      <c r="BK696" s="104"/>
      <c r="BL696" s="104"/>
      <c r="BM696" s="104"/>
      <c r="BN696" s="104"/>
      <c r="BO696" s="104"/>
      <c r="BP696" s="104"/>
      <c r="BQ696" s="104"/>
      <c r="BR696" s="104"/>
      <c r="BS696" s="104"/>
      <c r="BT696" s="104"/>
      <c r="BV696" s="104"/>
      <c r="BW696" s="104"/>
      <c r="BX696" s="104"/>
      <c r="BY696" s="104"/>
      <c r="BZ696" s="104"/>
      <c r="CA696" s="104"/>
      <c r="CB696" s="104"/>
      <c r="CC696" s="104"/>
      <c r="CD696" s="104"/>
      <c r="CE696" s="104"/>
      <c r="CF696" s="104"/>
      <c r="CG696" s="104"/>
      <c r="CJ696" s="104"/>
      <c r="CL696" s="104"/>
      <c r="CM696" s="104"/>
      <c r="CN696" s="104"/>
      <c r="CO696" s="104"/>
      <c r="CP696" s="104"/>
      <c r="CQ696" s="104"/>
      <c r="CR696" s="104"/>
      <c r="CS696" s="104"/>
      <c r="CT696" s="104"/>
      <c r="CU696" s="104"/>
    </row>
    <row r="697" spans="1:99" ht="13" x14ac:dyDescent="0.3">
      <c r="A697" s="104"/>
      <c r="B697" s="104"/>
      <c r="C697" s="104"/>
      <c r="D697" s="104"/>
      <c r="E697" s="104"/>
      <c r="F697" s="104"/>
      <c r="G697" s="104"/>
      <c r="H697" s="104"/>
      <c r="I697" s="104"/>
      <c r="J697" s="104"/>
      <c r="K697" s="104"/>
      <c r="L697" s="104"/>
      <c r="M697" s="104"/>
      <c r="P697" s="104"/>
      <c r="Q697" s="104"/>
      <c r="U697" s="104"/>
      <c r="AQ697" s="104"/>
      <c r="AR697" s="104"/>
      <c r="AS697" s="104"/>
      <c r="AT697" s="104"/>
      <c r="AU697" s="104"/>
      <c r="AV697" s="104"/>
      <c r="AW697" s="104"/>
      <c r="AX697" s="104"/>
      <c r="AY697" s="104"/>
      <c r="BH697" s="104"/>
      <c r="BJ697" s="104"/>
      <c r="BK697" s="104"/>
      <c r="BL697" s="104"/>
      <c r="BM697" s="104"/>
      <c r="BN697" s="104"/>
      <c r="BO697" s="104"/>
      <c r="BP697" s="104"/>
      <c r="BQ697" s="104"/>
      <c r="BR697" s="104"/>
      <c r="BS697" s="104"/>
      <c r="BT697" s="104"/>
      <c r="BV697" s="104"/>
      <c r="BW697" s="104"/>
      <c r="BX697" s="104"/>
      <c r="BY697" s="104"/>
      <c r="BZ697" s="104"/>
      <c r="CA697" s="104"/>
      <c r="CB697" s="104"/>
      <c r="CC697" s="104"/>
      <c r="CD697" s="104"/>
      <c r="CE697" s="104"/>
      <c r="CF697" s="104"/>
      <c r="CG697" s="104"/>
      <c r="CJ697" s="104"/>
      <c r="CL697" s="104"/>
      <c r="CM697" s="104"/>
      <c r="CN697" s="104"/>
      <c r="CO697" s="104"/>
      <c r="CP697" s="104"/>
      <c r="CQ697" s="104"/>
      <c r="CR697" s="104"/>
      <c r="CS697" s="104"/>
      <c r="CT697" s="104"/>
      <c r="CU697" s="104"/>
    </row>
    <row r="698" spans="1:99" ht="13" x14ac:dyDescent="0.3">
      <c r="A698" s="104"/>
      <c r="B698" s="104"/>
      <c r="C698" s="104"/>
      <c r="D698" s="104"/>
      <c r="E698" s="104"/>
      <c r="F698" s="104"/>
      <c r="G698" s="104"/>
      <c r="H698" s="104"/>
      <c r="I698" s="104"/>
      <c r="J698" s="104"/>
      <c r="K698" s="104"/>
      <c r="L698" s="104"/>
      <c r="M698" s="104"/>
      <c r="P698" s="104"/>
      <c r="Q698" s="104"/>
      <c r="U698" s="104"/>
      <c r="AQ698" s="104"/>
      <c r="AR698" s="104"/>
      <c r="AS698" s="104"/>
      <c r="AT698" s="104"/>
      <c r="AU698" s="104"/>
      <c r="AV698" s="104"/>
      <c r="AW698" s="104"/>
      <c r="AX698" s="104"/>
      <c r="AY698" s="104"/>
      <c r="BH698" s="104"/>
      <c r="BJ698" s="104"/>
      <c r="BK698" s="104"/>
      <c r="BL698" s="104"/>
      <c r="BM698" s="104"/>
      <c r="BN698" s="104"/>
      <c r="BO698" s="104"/>
      <c r="BP698" s="104"/>
      <c r="BQ698" s="104"/>
      <c r="BR698" s="104"/>
      <c r="BS698" s="104"/>
      <c r="BT698" s="104"/>
      <c r="BV698" s="104"/>
      <c r="BW698" s="104"/>
      <c r="BX698" s="104"/>
      <c r="BY698" s="104"/>
      <c r="BZ698" s="104"/>
      <c r="CA698" s="104"/>
      <c r="CB698" s="104"/>
      <c r="CC698" s="104"/>
      <c r="CD698" s="104"/>
      <c r="CE698" s="104"/>
      <c r="CF698" s="104"/>
      <c r="CG698" s="104"/>
      <c r="CJ698" s="104"/>
      <c r="CL698" s="104"/>
      <c r="CM698" s="104"/>
      <c r="CN698" s="104"/>
      <c r="CO698" s="104"/>
      <c r="CP698" s="104"/>
      <c r="CQ698" s="104"/>
      <c r="CR698" s="104"/>
      <c r="CS698" s="104"/>
      <c r="CT698" s="104"/>
      <c r="CU698" s="104"/>
    </row>
    <row r="699" spans="1:99" ht="13" x14ac:dyDescent="0.3">
      <c r="A699" s="104"/>
      <c r="B699" s="104"/>
      <c r="C699" s="104"/>
      <c r="D699" s="104"/>
      <c r="E699" s="104"/>
      <c r="F699" s="104"/>
      <c r="G699" s="104"/>
      <c r="H699" s="104"/>
      <c r="I699" s="104"/>
      <c r="J699" s="104"/>
      <c r="K699" s="104"/>
      <c r="L699" s="104"/>
      <c r="M699" s="104"/>
      <c r="P699" s="104"/>
      <c r="Q699" s="104"/>
      <c r="U699" s="104"/>
      <c r="AQ699" s="104"/>
      <c r="AR699" s="104"/>
      <c r="AS699" s="104"/>
      <c r="AT699" s="104"/>
      <c r="AU699" s="104"/>
      <c r="AV699" s="104"/>
      <c r="AW699" s="104"/>
      <c r="AX699" s="104"/>
      <c r="AY699" s="104"/>
      <c r="BH699" s="104"/>
      <c r="BJ699" s="104"/>
      <c r="BK699" s="104"/>
      <c r="BL699" s="104"/>
      <c r="BM699" s="104"/>
      <c r="BN699" s="104"/>
      <c r="BO699" s="104"/>
      <c r="BP699" s="104"/>
      <c r="BQ699" s="104"/>
      <c r="BR699" s="104"/>
      <c r="BS699" s="104"/>
      <c r="BT699" s="104"/>
      <c r="BV699" s="104"/>
      <c r="BW699" s="104"/>
      <c r="BX699" s="104"/>
      <c r="BY699" s="104"/>
      <c r="BZ699" s="104"/>
      <c r="CA699" s="104"/>
      <c r="CB699" s="104"/>
      <c r="CC699" s="104"/>
      <c r="CD699" s="104"/>
      <c r="CE699" s="104"/>
      <c r="CF699" s="104"/>
      <c r="CG699" s="104"/>
      <c r="CJ699" s="104"/>
      <c r="CL699" s="104"/>
      <c r="CM699" s="104"/>
      <c r="CN699" s="104"/>
      <c r="CO699" s="104"/>
      <c r="CP699" s="104"/>
      <c r="CQ699" s="104"/>
      <c r="CR699" s="104"/>
      <c r="CS699" s="104"/>
      <c r="CT699" s="104"/>
      <c r="CU699" s="104"/>
    </row>
    <row r="700" spans="1:99" ht="13" x14ac:dyDescent="0.3">
      <c r="A700" s="104"/>
      <c r="B700" s="104"/>
      <c r="C700" s="104"/>
      <c r="D700" s="104"/>
      <c r="E700" s="104"/>
      <c r="F700" s="104"/>
      <c r="G700" s="104"/>
      <c r="H700" s="104"/>
      <c r="I700" s="104"/>
      <c r="J700" s="104"/>
      <c r="K700" s="104"/>
      <c r="L700" s="104"/>
      <c r="M700" s="104"/>
      <c r="P700" s="104"/>
      <c r="Q700" s="104"/>
      <c r="U700" s="104"/>
      <c r="AQ700" s="104"/>
      <c r="AR700" s="104"/>
      <c r="AS700" s="104"/>
      <c r="AT700" s="104"/>
      <c r="AU700" s="104"/>
      <c r="AV700" s="104"/>
      <c r="AW700" s="104"/>
      <c r="AX700" s="104"/>
      <c r="AY700" s="104"/>
      <c r="BH700" s="104"/>
      <c r="BJ700" s="104"/>
      <c r="BK700" s="104"/>
      <c r="BL700" s="104"/>
      <c r="BM700" s="104"/>
      <c r="BN700" s="104"/>
      <c r="BO700" s="104"/>
      <c r="BP700" s="104"/>
      <c r="BQ700" s="104"/>
      <c r="BR700" s="104"/>
      <c r="BS700" s="104"/>
      <c r="BT700" s="104"/>
      <c r="BV700" s="104"/>
      <c r="BW700" s="104"/>
      <c r="BX700" s="104"/>
      <c r="BY700" s="104"/>
      <c r="BZ700" s="104"/>
      <c r="CA700" s="104"/>
      <c r="CB700" s="104"/>
      <c r="CC700" s="104"/>
      <c r="CD700" s="104"/>
      <c r="CE700" s="104"/>
      <c r="CF700" s="104"/>
      <c r="CG700" s="104"/>
      <c r="CJ700" s="104"/>
      <c r="CL700" s="104"/>
      <c r="CM700" s="104"/>
      <c r="CN700" s="104"/>
      <c r="CO700" s="104"/>
      <c r="CP700" s="104"/>
      <c r="CQ700" s="104"/>
      <c r="CR700" s="104"/>
      <c r="CS700" s="104"/>
      <c r="CT700" s="104"/>
      <c r="CU700" s="104"/>
    </row>
    <row r="701" spans="1:99" ht="13" x14ac:dyDescent="0.3">
      <c r="A701" s="104"/>
      <c r="B701" s="104"/>
      <c r="C701" s="104"/>
      <c r="D701" s="104"/>
      <c r="E701" s="104"/>
      <c r="F701" s="104"/>
      <c r="G701" s="104"/>
      <c r="H701" s="104"/>
      <c r="I701" s="104"/>
      <c r="J701" s="104"/>
      <c r="K701" s="104"/>
      <c r="L701" s="104"/>
      <c r="M701" s="104"/>
      <c r="P701" s="104"/>
      <c r="Q701" s="104"/>
      <c r="U701" s="104"/>
      <c r="AQ701" s="104"/>
      <c r="AR701" s="104"/>
      <c r="AS701" s="104"/>
      <c r="AT701" s="104"/>
      <c r="AU701" s="104"/>
      <c r="AV701" s="104"/>
      <c r="AW701" s="104"/>
      <c r="AX701" s="104"/>
      <c r="AY701" s="104"/>
      <c r="BH701" s="104"/>
      <c r="BJ701" s="104"/>
      <c r="BK701" s="104"/>
      <c r="BL701" s="104"/>
      <c r="BM701" s="104"/>
      <c r="BN701" s="104"/>
      <c r="BO701" s="104"/>
      <c r="BP701" s="104"/>
      <c r="BQ701" s="104"/>
      <c r="BR701" s="104"/>
      <c r="BS701" s="104"/>
      <c r="BT701" s="104"/>
      <c r="BV701" s="104"/>
      <c r="BW701" s="104"/>
      <c r="BX701" s="104"/>
      <c r="BY701" s="104"/>
      <c r="BZ701" s="104"/>
      <c r="CA701" s="104"/>
      <c r="CB701" s="104"/>
      <c r="CC701" s="104"/>
      <c r="CD701" s="104"/>
      <c r="CE701" s="104"/>
      <c r="CF701" s="104"/>
      <c r="CG701" s="104"/>
      <c r="CJ701" s="104"/>
      <c r="CL701" s="104"/>
      <c r="CM701" s="104"/>
      <c r="CN701" s="104"/>
      <c r="CO701" s="104"/>
      <c r="CP701" s="104"/>
      <c r="CQ701" s="104"/>
      <c r="CR701" s="104"/>
      <c r="CS701" s="104"/>
      <c r="CT701" s="104"/>
      <c r="CU701" s="104"/>
    </row>
    <row r="702" spans="1:99" ht="13" x14ac:dyDescent="0.3">
      <c r="A702" s="104"/>
      <c r="B702" s="104"/>
      <c r="C702" s="104"/>
      <c r="D702" s="104"/>
      <c r="E702" s="104"/>
      <c r="F702" s="104"/>
      <c r="G702" s="104"/>
      <c r="H702" s="104"/>
      <c r="I702" s="104"/>
      <c r="J702" s="104"/>
      <c r="K702" s="104"/>
      <c r="L702" s="104"/>
      <c r="M702" s="104"/>
      <c r="P702" s="104"/>
      <c r="Q702" s="104"/>
      <c r="U702" s="104"/>
      <c r="AQ702" s="104"/>
      <c r="AR702" s="104"/>
      <c r="AS702" s="104"/>
      <c r="AT702" s="104"/>
      <c r="AU702" s="104"/>
      <c r="AV702" s="104"/>
      <c r="AW702" s="104"/>
      <c r="AX702" s="104"/>
      <c r="AY702" s="104"/>
      <c r="BH702" s="104"/>
      <c r="BJ702" s="104"/>
      <c r="BK702" s="104"/>
      <c r="BL702" s="104"/>
      <c r="BM702" s="104"/>
      <c r="BN702" s="104"/>
      <c r="BO702" s="104"/>
      <c r="BP702" s="104"/>
      <c r="BQ702" s="104"/>
      <c r="BR702" s="104"/>
      <c r="BS702" s="104"/>
      <c r="BT702" s="104"/>
      <c r="BV702" s="104"/>
      <c r="BW702" s="104"/>
      <c r="BX702" s="104"/>
      <c r="BY702" s="104"/>
      <c r="BZ702" s="104"/>
      <c r="CA702" s="104"/>
      <c r="CB702" s="104"/>
      <c r="CC702" s="104"/>
      <c r="CD702" s="104"/>
      <c r="CE702" s="104"/>
      <c r="CF702" s="104"/>
      <c r="CG702" s="104"/>
      <c r="CJ702" s="104"/>
      <c r="CL702" s="104"/>
      <c r="CM702" s="104"/>
      <c r="CN702" s="104"/>
      <c r="CO702" s="104"/>
      <c r="CP702" s="104"/>
      <c r="CQ702" s="104"/>
      <c r="CR702" s="104"/>
      <c r="CS702" s="104"/>
      <c r="CT702" s="104"/>
      <c r="CU702" s="104"/>
    </row>
    <row r="703" spans="1:99" ht="13" x14ac:dyDescent="0.3">
      <c r="A703" s="104"/>
      <c r="B703" s="104"/>
      <c r="C703" s="104"/>
      <c r="D703" s="104"/>
      <c r="E703" s="104"/>
      <c r="F703" s="104"/>
      <c r="G703" s="104"/>
      <c r="H703" s="104"/>
      <c r="I703" s="104"/>
      <c r="J703" s="104"/>
      <c r="K703" s="104"/>
      <c r="L703" s="104"/>
      <c r="M703" s="104"/>
      <c r="P703" s="104"/>
      <c r="Q703" s="104"/>
      <c r="U703" s="104"/>
      <c r="AQ703" s="104"/>
      <c r="AR703" s="104"/>
      <c r="AS703" s="104"/>
      <c r="AT703" s="104"/>
      <c r="AU703" s="104"/>
      <c r="AV703" s="104"/>
      <c r="AW703" s="104"/>
      <c r="AX703" s="104"/>
      <c r="AY703" s="104"/>
      <c r="BH703" s="104"/>
      <c r="BJ703" s="104"/>
      <c r="BK703" s="104"/>
      <c r="BL703" s="104"/>
      <c r="BM703" s="104"/>
      <c r="BN703" s="104"/>
      <c r="BO703" s="104"/>
      <c r="BP703" s="104"/>
      <c r="BQ703" s="104"/>
      <c r="BR703" s="104"/>
      <c r="BS703" s="104"/>
      <c r="BT703" s="104"/>
      <c r="BV703" s="104"/>
      <c r="BW703" s="104"/>
      <c r="BX703" s="104"/>
      <c r="BY703" s="104"/>
      <c r="BZ703" s="104"/>
      <c r="CA703" s="104"/>
      <c r="CB703" s="104"/>
      <c r="CC703" s="104"/>
      <c r="CD703" s="104"/>
      <c r="CE703" s="104"/>
      <c r="CF703" s="104"/>
      <c r="CG703" s="104"/>
      <c r="CJ703" s="104"/>
      <c r="CL703" s="104"/>
      <c r="CM703" s="104"/>
      <c r="CN703" s="104"/>
      <c r="CO703" s="104"/>
      <c r="CP703" s="104"/>
      <c r="CQ703" s="104"/>
      <c r="CR703" s="104"/>
      <c r="CS703" s="104"/>
      <c r="CT703" s="104"/>
      <c r="CU703" s="104"/>
    </row>
    <row r="704" spans="1:99" ht="13" x14ac:dyDescent="0.3">
      <c r="A704" s="104"/>
      <c r="B704" s="104"/>
      <c r="C704" s="104"/>
      <c r="D704" s="104"/>
      <c r="E704" s="104"/>
      <c r="F704" s="104"/>
      <c r="G704" s="104"/>
      <c r="H704" s="104"/>
      <c r="I704" s="104"/>
      <c r="J704" s="104"/>
      <c r="K704" s="104"/>
      <c r="L704" s="104"/>
      <c r="M704" s="104"/>
      <c r="P704" s="104"/>
      <c r="Q704" s="104"/>
      <c r="U704" s="104"/>
      <c r="AQ704" s="104"/>
      <c r="AR704" s="104"/>
      <c r="AS704" s="104"/>
      <c r="AT704" s="104"/>
      <c r="AU704" s="104"/>
      <c r="AV704" s="104"/>
      <c r="AW704" s="104"/>
      <c r="AX704" s="104"/>
      <c r="AY704" s="104"/>
      <c r="BH704" s="104"/>
      <c r="BJ704" s="104"/>
      <c r="BK704" s="104"/>
      <c r="BL704" s="104"/>
      <c r="BM704" s="104"/>
      <c r="BN704" s="104"/>
      <c r="BO704" s="104"/>
      <c r="BP704" s="104"/>
      <c r="BQ704" s="104"/>
      <c r="BR704" s="104"/>
      <c r="BS704" s="104"/>
      <c r="BT704" s="104"/>
      <c r="BV704" s="104"/>
      <c r="BW704" s="104"/>
      <c r="BX704" s="104"/>
      <c r="BY704" s="104"/>
      <c r="BZ704" s="104"/>
      <c r="CA704" s="104"/>
      <c r="CB704" s="104"/>
      <c r="CC704" s="104"/>
      <c r="CD704" s="104"/>
      <c r="CE704" s="104"/>
      <c r="CF704" s="104"/>
      <c r="CG704" s="104"/>
      <c r="CJ704" s="104"/>
      <c r="CL704" s="104"/>
      <c r="CM704" s="104"/>
      <c r="CN704" s="104"/>
      <c r="CO704" s="104"/>
      <c r="CP704" s="104"/>
      <c r="CQ704" s="104"/>
      <c r="CR704" s="104"/>
      <c r="CS704" s="104"/>
      <c r="CT704" s="104"/>
      <c r="CU704" s="104"/>
    </row>
    <row r="705" spans="1:99" ht="13" x14ac:dyDescent="0.3">
      <c r="A705" s="104"/>
      <c r="B705" s="104"/>
      <c r="C705" s="104"/>
      <c r="D705" s="104"/>
      <c r="E705" s="104"/>
      <c r="F705" s="104"/>
      <c r="G705" s="104"/>
      <c r="H705" s="104"/>
      <c r="I705" s="104"/>
      <c r="J705" s="104"/>
      <c r="K705" s="104"/>
      <c r="L705" s="104"/>
      <c r="M705" s="104"/>
      <c r="P705" s="104"/>
      <c r="Q705" s="104"/>
      <c r="U705" s="104"/>
      <c r="AQ705" s="104"/>
      <c r="AR705" s="104"/>
      <c r="AS705" s="104"/>
      <c r="AT705" s="104"/>
      <c r="AU705" s="104"/>
      <c r="AV705" s="104"/>
      <c r="AW705" s="104"/>
      <c r="AX705" s="104"/>
      <c r="AY705" s="104"/>
      <c r="BH705" s="104"/>
      <c r="BJ705" s="104"/>
      <c r="BK705" s="104"/>
      <c r="BL705" s="104"/>
      <c r="BM705" s="104"/>
      <c r="BN705" s="104"/>
      <c r="BO705" s="104"/>
      <c r="BP705" s="104"/>
      <c r="BQ705" s="104"/>
      <c r="BR705" s="104"/>
      <c r="BS705" s="104"/>
      <c r="BT705" s="104"/>
      <c r="BV705" s="104"/>
      <c r="BW705" s="104"/>
      <c r="BX705" s="104"/>
      <c r="BY705" s="104"/>
      <c r="BZ705" s="104"/>
      <c r="CA705" s="104"/>
      <c r="CB705" s="104"/>
      <c r="CC705" s="104"/>
      <c r="CD705" s="104"/>
      <c r="CE705" s="104"/>
      <c r="CF705" s="104"/>
      <c r="CG705" s="104"/>
      <c r="CJ705" s="104"/>
      <c r="CL705" s="104"/>
      <c r="CM705" s="104"/>
      <c r="CN705" s="104"/>
      <c r="CO705" s="104"/>
      <c r="CP705" s="104"/>
      <c r="CQ705" s="104"/>
      <c r="CR705" s="104"/>
      <c r="CS705" s="104"/>
      <c r="CT705" s="104"/>
      <c r="CU705" s="104"/>
    </row>
    <row r="706" spans="1:99" ht="13" x14ac:dyDescent="0.3">
      <c r="A706" s="104"/>
      <c r="B706" s="104"/>
      <c r="C706" s="104"/>
      <c r="D706" s="104"/>
      <c r="E706" s="104"/>
      <c r="F706" s="104"/>
      <c r="G706" s="104"/>
      <c r="H706" s="104"/>
      <c r="I706" s="104"/>
      <c r="J706" s="104"/>
      <c r="K706" s="104"/>
      <c r="L706" s="104"/>
      <c r="M706" s="104"/>
      <c r="P706" s="104"/>
      <c r="Q706" s="104"/>
      <c r="U706" s="104"/>
      <c r="AQ706" s="104"/>
      <c r="AR706" s="104"/>
      <c r="AS706" s="104"/>
      <c r="AT706" s="104"/>
      <c r="AU706" s="104"/>
      <c r="AV706" s="104"/>
      <c r="AW706" s="104"/>
      <c r="AX706" s="104"/>
      <c r="AY706" s="104"/>
      <c r="BH706" s="104"/>
      <c r="BJ706" s="104"/>
      <c r="BK706" s="104"/>
      <c r="BL706" s="104"/>
      <c r="BM706" s="104"/>
      <c r="BN706" s="104"/>
      <c r="BO706" s="104"/>
      <c r="BP706" s="104"/>
      <c r="BQ706" s="104"/>
      <c r="BR706" s="104"/>
      <c r="BS706" s="104"/>
      <c r="BT706" s="104"/>
      <c r="BV706" s="104"/>
      <c r="BW706" s="104"/>
      <c r="BX706" s="104"/>
      <c r="BY706" s="104"/>
      <c r="BZ706" s="104"/>
      <c r="CA706" s="104"/>
      <c r="CB706" s="104"/>
      <c r="CC706" s="104"/>
      <c r="CD706" s="104"/>
      <c r="CE706" s="104"/>
      <c r="CF706" s="104"/>
      <c r="CG706" s="104"/>
      <c r="CJ706" s="104"/>
      <c r="CL706" s="104"/>
      <c r="CM706" s="104"/>
      <c r="CN706" s="104"/>
      <c r="CO706" s="104"/>
      <c r="CP706" s="104"/>
      <c r="CQ706" s="104"/>
      <c r="CR706" s="104"/>
      <c r="CS706" s="104"/>
      <c r="CT706" s="104"/>
      <c r="CU706" s="104"/>
    </row>
    <row r="707" spans="1:99" ht="13" x14ac:dyDescent="0.3">
      <c r="A707" s="104"/>
      <c r="B707" s="104"/>
      <c r="C707" s="104"/>
      <c r="D707" s="104"/>
      <c r="E707" s="104"/>
      <c r="F707" s="104"/>
      <c r="G707" s="104"/>
      <c r="H707" s="104"/>
      <c r="I707" s="104"/>
      <c r="J707" s="104"/>
      <c r="K707" s="104"/>
      <c r="L707" s="104"/>
      <c r="M707" s="104"/>
      <c r="P707" s="104"/>
      <c r="Q707" s="104"/>
      <c r="U707" s="104"/>
      <c r="AQ707" s="104"/>
      <c r="AR707" s="104"/>
      <c r="AS707" s="104"/>
      <c r="AT707" s="104"/>
      <c r="AU707" s="104"/>
      <c r="AV707" s="104"/>
      <c r="AW707" s="104"/>
      <c r="AX707" s="104"/>
      <c r="AY707" s="104"/>
      <c r="BH707" s="104"/>
      <c r="BJ707" s="104"/>
      <c r="BK707" s="104"/>
      <c r="BL707" s="104"/>
      <c r="BM707" s="104"/>
      <c r="BN707" s="104"/>
      <c r="BO707" s="104"/>
      <c r="BP707" s="104"/>
      <c r="BQ707" s="104"/>
      <c r="BR707" s="104"/>
      <c r="BS707" s="104"/>
      <c r="BT707" s="104"/>
      <c r="BV707" s="104"/>
      <c r="BW707" s="104"/>
      <c r="BX707" s="104"/>
      <c r="BY707" s="104"/>
      <c r="BZ707" s="104"/>
      <c r="CA707" s="104"/>
      <c r="CB707" s="104"/>
      <c r="CC707" s="104"/>
      <c r="CD707" s="104"/>
      <c r="CE707" s="104"/>
      <c r="CF707" s="104"/>
      <c r="CG707" s="104"/>
      <c r="CJ707" s="104"/>
      <c r="CL707" s="104"/>
      <c r="CM707" s="104"/>
      <c r="CN707" s="104"/>
      <c r="CO707" s="104"/>
      <c r="CP707" s="104"/>
      <c r="CQ707" s="104"/>
      <c r="CR707" s="104"/>
      <c r="CS707" s="104"/>
      <c r="CT707" s="104"/>
      <c r="CU707" s="104"/>
    </row>
    <row r="708" spans="1:99" ht="13" x14ac:dyDescent="0.3">
      <c r="A708" s="104"/>
      <c r="B708" s="104"/>
      <c r="C708" s="104"/>
      <c r="D708" s="104"/>
      <c r="E708" s="104"/>
      <c r="F708" s="104"/>
      <c r="G708" s="104"/>
      <c r="H708" s="104"/>
      <c r="I708" s="104"/>
      <c r="J708" s="104"/>
      <c r="K708" s="104"/>
      <c r="L708" s="104"/>
      <c r="M708" s="104"/>
      <c r="P708" s="104"/>
      <c r="Q708" s="104"/>
      <c r="U708" s="104"/>
      <c r="AQ708" s="104"/>
      <c r="AR708" s="104"/>
      <c r="AS708" s="104"/>
      <c r="AT708" s="104"/>
      <c r="AU708" s="104"/>
      <c r="AV708" s="104"/>
      <c r="AW708" s="104"/>
      <c r="AX708" s="104"/>
      <c r="AY708" s="104"/>
      <c r="BH708" s="104"/>
      <c r="BJ708" s="104"/>
      <c r="BK708" s="104"/>
      <c r="BL708" s="104"/>
      <c r="BM708" s="104"/>
      <c r="BN708" s="104"/>
      <c r="BO708" s="104"/>
      <c r="BP708" s="104"/>
      <c r="BQ708" s="104"/>
      <c r="BR708" s="104"/>
      <c r="BS708" s="104"/>
      <c r="BT708" s="104"/>
      <c r="BV708" s="104"/>
      <c r="BW708" s="104"/>
      <c r="BX708" s="104"/>
      <c r="BY708" s="104"/>
      <c r="BZ708" s="104"/>
      <c r="CA708" s="104"/>
      <c r="CB708" s="104"/>
      <c r="CC708" s="104"/>
      <c r="CD708" s="104"/>
      <c r="CE708" s="104"/>
      <c r="CF708" s="104"/>
      <c r="CG708" s="104"/>
      <c r="CJ708" s="104"/>
      <c r="CL708" s="104"/>
      <c r="CM708" s="104"/>
      <c r="CN708" s="104"/>
      <c r="CO708" s="104"/>
      <c r="CP708" s="104"/>
      <c r="CQ708" s="104"/>
      <c r="CR708" s="104"/>
      <c r="CS708" s="104"/>
      <c r="CT708" s="104"/>
      <c r="CU708" s="104"/>
    </row>
    <row r="709" spans="1:99" ht="13" x14ac:dyDescent="0.3">
      <c r="A709" s="104"/>
      <c r="B709" s="104"/>
      <c r="C709" s="104"/>
      <c r="D709" s="104"/>
      <c r="E709" s="104"/>
      <c r="F709" s="104"/>
      <c r="G709" s="104"/>
      <c r="H709" s="104"/>
      <c r="I709" s="104"/>
      <c r="J709" s="104"/>
      <c r="K709" s="104"/>
      <c r="L709" s="104"/>
      <c r="M709" s="104"/>
      <c r="P709" s="104"/>
      <c r="Q709" s="104"/>
      <c r="U709" s="104"/>
      <c r="AQ709" s="104"/>
      <c r="AR709" s="104"/>
      <c r="AS709" s="104"/>
      <c r="AT709" s="104"/>
      <c r="AU709" s="104"/>
      <c r="AV709" s="104"/>
      <c r="AW709" s="104"/>
      <c r="AX709" s="104"/>
      <c r="AY709" s="104"/>
      <c r="BH709" s="104"/>
      <c r="BJ709" s="104"/>
      <c r="BK709" s="104"/>
      <c r="BL709" s="104"/>
      <c r="BM709" s="104"/>
      <c r="BN709" s="104"/>
      <c r="BO709" s="104"/>
      <c r="BP709" s="104"/>
      <c r="BQ709" s="104"/>
      <c r="BR709" s="104"/>
      <c r="BS709" s="104"/>
      <c r="BT709" s="104"/>
      <c r="BV709" s="104"/>
      <c r="BW709" s="104"/>
      <c r="BX709" s="104"/>
      <c r="BY709" s="104"/>
      <c r="BZ709" s="104"/>
      <c r="CA709" s="104"/>
      <c r="CB709" s="104"/>
      <c r="CC709" s="104"/>
      <c r="CD709" s="104"/>
      <c r="CE709" s="104"/>
      <c r="CF709" s="104"/>
      <c r="CG709" s="104"/>
      <c r="CJ709" s="104"/>
      <c r="CL709" s="104"/>
      <c r="CM709" s="104"/>
      <c r="CN709" s="104"/>
      <c r="CO709" s="104"/>
      <c r="CP709" s="104"/>
      <c r="CQ709" s="104"/>
      <c r="CR709" s="104"/>
      <c r="CS709" s="104"/>
      <c r="CT709" s="104"/>
      <c r="CU709" s="104"/>
    </row>
    <row r="710" spans="1:99" ht="13" x14ac:dyDescent="0.3">
      <c r="A710" s="104"/>
      <c r="B710" s="104"/>
      <c r="C710" s="104"/>
      <c r="D710" s="104"/>
      <c r="E710" s="104"/>
      <c r="F710" s="104"/>
      <c r="G710" s="104"/>
      <c r="H710" s="104"/>
      <c r="I710" s="104"/>
      <c r="J710" s="104"/>
      <c r="K710" s="104"/>
      <c r="L710" s="104"/>
      <c r="M710" s="104"/>
      <c r="P710" s="104"/>
      <c r="Q710" s="104"/>
      <c r="U710" s="104"/>
      <c r="AQ710" s="104"/>
      <c r="AR710" s="104"/>
      <c r="AS710" s="104"/>
      <c r="AT710" s="104"/>
      <c r="AU710" s="104"/>
      <c r="AV710" s="104"/>
      <c r="AW710" s="104"/>
      <c r="AX710" s="104"/>
      <c r="AY710" s="104"/>
      <c r="BH710" s="104"/>
      <c r="BJ710" s="104"/>
      <c r="BK710" s="104"/>
      <c r="BL710" s="104"/>
      <c r="BM710" s="104"/>
      <c r="BN710" s="104"/>
      <c r="BO710" s="104"/>
      <c r="BP710" s="104"/>
      <c r="BQ710" s="104"/>
      <c r="BR710" s="104"/>
      <c r="BS710" s="104"/>
      <c r="BT710" s="104"/>
      <c r="BV710" s="104"/>
      <c r="BW710" s="104"/>
      <c r="BX710" s="104"/>
      <c r="BY710" s="104"/>
      <c r="BZ710" s="104"/>
      <c r="CA710" s="104"/>
      <c r="CB710" s="104"/>
      <c r="CC710" s="104"/>
      <c r="CD710" s="104"/>
      <c r="CE710" s="104"/>
      <c r="CF710" s="104"/>
      <c r="CG710" s="104"/>
      <c r="CJ710" s="104"/>
      <c r="CL710" s="104"/>
      <c r="CM710" s="104"/>
      <c r="CN710" s="104"/>
      <c r="CO710" s="104"/>
      <c r="CP710" s="104"/>
      <c r="CQ710" s="104"/>
      <c r="CR710" s="104"/>
      <c r="CS710" s="104"/>
      <c r="CT710" s="104"/>
      <c r="CU710" s="104"/>
    </row>
    <row r="711" spans="1:99" ht="13" x14ac:dyDescent="0.3">
      <c r="A711" s="104"/>
      <c r="B711" s="104"/>
      <c r="C711" s="104"/>
      <c r="D711" s="104"/>
      <c r="E711" s="104"/>
      <c r="F711" s="104"/>
      <c r="G711" s="104"/>
      <c r="H711" s="104"/>
      <c r="I711" s="104"/>
      <c r="J711" s="104"/>
      <c r="K711" s="104"/>
      <c r="L711" s="104"/>
      <c r="M711" s="104"/>
      <c r="P711" s="104"/>
      <c r="Q711" s="104"/>
      <c r="U711" s="104"/>
      <c r="AQ711" s="104"/>
      <c r="AR711" s="104"/>
      <c r="AS711" s="104"/>
      <c r="AT711" s="104"/>
      <c r="AU711" s="104"/>
      <c r="AV711" s="104"/>
      <c r="AW711" s="104"/>
      <c r="AX711" s="104"/>
      <c r="AY711" s="104"/>
      <c r="BH711" s="104"/>
      <c r="BJ711" s="104"/>
      <c r="BK711" s="104"/>
      <c r="BL711" s="104"/>
      <c r="BM711" s="104"/>
      <c r="BN711" s="104"/>
      <c r="BO711" s="104"/>
      <c r="BP711" s="104"/>
      <c r="BQ711" s="104"/>
      <c r="BR711" s="104"/>
      <c r="BS711" s="104"/>
      <c r="BT711" s="104"/>
      <c r="BV711" s="104"/>
      <c r="BW711" s="104"/>
      <c r="BX711" s="104"/>
      <c r="BY711" s="104"/>
      <c r="BZ711" s="104"/>
      <c r="CA711" s="104"/>
      <c r="CB711" s="104"/>
      <c r="CC711" s="104"/>
      <c r="CD711" s="104"/>
      <c r="CE711" s="104"/>
      <c r="CF711" s="104"/>
      <c r="CG711" s="104"/>
      <c r="CJ711" s="104"/>
      <c r="CL711" s="104"/>
      <c r="CM711" s="104"/>
      <c r="CN711" s="104"/>
      <c r="CO711" s="104"/>
      <c r="CP711" s="104"/>
      <c r="CQ711" s="104"/>
      <c r="CR711" s="104"/>
      <c r="CS711" s="104"/>
      <c r="CT711" s="104"/>
      <c r="CU711" s="104"/>
    </row>
    <row r="712" spans="1:99" ht="13" x14ac:dyDescent="0.3">
      <c r="A712" s="104"/>
      <c r="B712" s="104"/>
      <c r="C712" s="104"/>
      <c r="D712" s="104"/>
      <c r="E712" s="104"/>
      <c r="F712" s="104"/>
      <c r="G712" s="104"/>
      <c r="H712" s="104"/>
      <c r="I712" s="104"/>
      <c r="J712" s="104"/>
      <c r="K712" s="104"/>
      <c r="L712" s="104"/>
      <c r="M712" s="104"/>
      <c r="P712" s="104"/>
      <c r="Q712" s="104"/>
      <c r="U712" s="104"/>
      <c r="AQ712" s="104"/>
      <c r="AR712" s="104"/>
      <c r="AS712" s="104"/>
      <c r="AT712" s="104"/>
      <c r="AU712" s="104"/>
      <c r="AV712" s="104"/>
      <c r="AW712" s="104"/>
      <c r="AX712" s="104"/>
      <c r="AY712" s="104"/>
      <c r="BH712" s="104"/>
      <c r="BJ712" s="104"/>
      <c r="BK712" s="104"/>
      <c r="BL712" s="104"/>
      <c r="BM712" s="104"/>
      <c r="BN712" s="104"/>
      <c r="BO712" s="104"/>
      <c r="BP712" s="104"/>
      <c r="BQ712" s="104"/>
      <c r="BR712" s="104"/>
      <c r="BS712" s="104"/>
      <c r="BT712" s="104"/>
      <c r="BV712" s="104"/>
      <c r="BW712" s="104"/>
      <c r="BX712" s="104"/>
      <c r="BY712" s="104"/>
      <c r="BZ712" s="104"/>
      <c r="CA712" s="104"/>
      <c r="CB712" s="104"/>
      <c r="CC712" s="104"/>
      <c r="CD712" s="104"/>
      <c r="CE712" s="104"/>
      <c r="CF712" s="104"/>
      <c r="CG712" s="104"/>
      <c r="CJ712" s="104"/>
      <c r="CL712" s="104"/>
      <c r="CM712" s="104"/>
      <c r="CN712" s="104"/>
      <c r="CO712" s="104"/>
      <c r="CP712" s="104"/>
      <c r="CQ712" s="104"/>
      <c r="CR712" s="104"/>
      <c r="CS712" s="104"/>
      <c r="CT712" s="104"/>
      <c r="CU712" s="104"/>
    </row>
    <row r="713" spans="1:99" ht="13" x14ac:dyDescent="0.3">
      <c r="A713" s="104"/>
      <c r="B713" s="104"/>
      <c r="C713" s="104"/>
      <c r="D713" s="104"/>
      <c r="E713" s="104"/>
      <c r="F713" s="104"/>
      <c r="G713" s="104"/>
      <c r="H713" s="104"/>
      <c r="I713" s="104"/>
      <c r="J713" s="104"/>
      <c r="K713" s="104"/>
      <c r="L713" s="104"/>
      <c r="M713" s="104"/>
      <c r="P713" s="104"/>
      <c r="Q713" s="104"/>
      <c r="U713" s="104"/>
      <c r="AQ713" s="104"/>
      <c r="AR713" s="104"/>
      <c r="AS713" s="104"/>
      <c r="AT713" s="104"/>
      <c r="AU713" s="104"/>
      <c r="AV713" s="104"/>
      <c r="AW713" s="104"/>
      <c r="AX713" s="104"/>
      <c r="AY713" s="104"/>
      <c r="BH713" s="104"/>
      <c r="BJ713" s="104"/>
      <c r="BK713" s="104"/>
      <c r="BL713" s="104"/>
      <c r="BM713" s="104"/>
      <c r="BN713" s="104"/>
      <c r="BO713" s="104"/>
      <c r="BP713" s="104"/>
      <c r="BQ713" s="104"/>
      <c r="BR713" s="104"/>
      <c r="BS713" s="104"/>
      <c r="BT713" s="104"/>
      <c r="BV713" s="104"/>
      <c r="BW713" s="104"/>
      <c r="BX713" s="104"/>
      <c r="BY713" s="104"/>
      <c r="BZ713" s="104"/>
      <c r="CA713" s="104"/>
      <c r="CB713" s="104"/>
      <c r="CC713" s="104"/>
      <c r="CD713" s="104"/>
      <c r="CE713" s="104"/>
      <c r="CF713" s="104"/>
      <c r="CG713" s="104"/>
      <c r="CJ713" s="104"/>
      <c r="CL713" s="104"/>
      <c r="CM713" s="104"/>
      <c r="CN713" s="104"/>
      <c r="CO713" s="104"/>
      <c r="CP713" s="104"/>
      <c r="CQ713" s="104"/>
      <c r="CR713" s="104"/>
      <c r="CS713" s="104"/>
      <c r="CT713" s="104"/>
      <c r="CU713" s="104"/>
    </row>
    <row r="714" spans="1:99" ht="13" x14ac:dyDescent="0.3">
      <c r="A714" s="104"/>
      <c r="B714" s="104"/>
      <c r="C714" s="104"/>
      <c r="D714" s="104"/>
      <c r="E714" s="104"/>
      <c r="F714" s="104"/>
      <c r="G714" s="104"/>
      <c r="H714" s="104"/>
      <c r="I714" s="104"/>
      <c r="J714" s="104"/>
      <c r="K714" s="104"/>
      <c r="L714" s="104"/>
      <c r="M714" s="104"/>
      <c r="P714" s="104"/>
      <c r="Q714" s="104"/>
      <c r="U714" s="104"/>
      <c r="AQ714" s="104"/>
      <c r="AR714" s="104"/>
      <c r="AS714" s="104"/>
      <c r="AT714" s="104"/>
      <c r="AU714" s="104"/>
      <c r="AV714" s="104"/>
      <c r="AW714" s="104"/>
      <c r="AX714" s="104"/>
      <c r="AY714" s="104"/>
      <c r="BH714" s="104"/>
      <c r="BJ714" s="104"/>
      <c r="BK714" s="104"/>
      <c r="BL714" s="104"/>
      <c r="BM714" s="104"/>
      <c r="BN714" s="104"/>
      <c r="BO714" s="104"/>
      <c r="BP714" s="104"/>
      <c r="BQ714" s="104"/>
      <c r="BR714" s="104"/>
      <c r="BS714" s="104"/>
      <c r="BT714" s="104"/>
      <c r="BV714" s="104"/>
      <c r="BW714" s="104"/>
      <c r="BX714" s="104"/>
      <c r="BY714" s="104"/>
      <c r="BZ714" s="104"/>
      <c r="CA714" s="104"/>
      <c r="CB714" s="104"/>
      <c r="CC714" s="104"/>
      <c r="CD714" s="104"/>
      <c r="CE714" s="104"/>
      <c r="CF714" s="104"/>
      <c r="CG714" s="104"/>
      <c r="CJ714" s="104"/>
      <c r="CL714" s="104"/>
      <c r="CM714" s="104"/>
      <c r="CN714" s="104"/>
      <c r="CO714" s="104"/>
      <c r="CP714" s="104"/>
      <c r="CQ714" s="104"/>
      <c r="CR714" s="104"/>
      <c r="CS714" s="104"/>
      <c r="CT714" s="104"/>
      <c r="CU714" s="104"/>
    </row>
    <row r="715" spans="1:99" ht="13" x14ac:dyDescent="0.3">
      <c r="A715" s="104"/>
      <c r="B715" s="104"/>
      <c r="C715" s="104"/>
      <c r="D715" s="104"/>
      <c r="E715" s="104"/>
      <c r="F715" s="104"/>
      <c r="G715" s="104"/>
      <c r="H715" s="104"/>
      <c r="I715" s="104"/>
      <c r="J715" s="104"/>
      <c r="K715" s="104"/>
      <c r="L715" s="104"/>
      <c r="M715" s="104"/>
      <c r="P715" s="104"/>
      <c r="Q715" s="104"/>
      <c r="U715" s="104"/>
      <c r="AQ715" s="104"/>
      <c r="AR715" s="104"/>
      <c r="AS715" s="104"/>
      <c r="AT715" s="104"/>
      <c r="AU715" s="104"/>
      <c r="AV715" s="104"/>
      <c r="AW715" s="104"/>
      <c r="AX715" s="104"/>
      <c r="AY715" s="104"/>
      <c r="BH715" s="104"/>
      <c r="BJ715" s="104"/>
      <c r="BK715" s="104"/>
      <c r="BL715" s="104"/>
      <c r="BM715" s="104"/>
      <c r="BN715" s="104"/>
      <c r="BO715" s="104"/>
      <c r="BP715" s="104"/>
      <c r="BQ715" s="104"/>
      <c r="BR715" s="104"/>
      <c r="BS715" s="104"/>
      <c r="BT715" s="104"/>
      <c r="BV715" s="104"/>
      <c r="BW715" s="104"/>
      <c r="BX715" s="104"/>
      <c r="BY715" s="104"/>
      <c r="BZ715" s="104"/>
      <c r="CA715" s="104"/>
      <c r="CB715" s="104"/>
      <c r="CC715" s="104"/>
      <c r="CD715" s="104"/>
      <c r="CE715" s="104"/>
      <c r="CF715" s="104"/>
      <c r="CG715" s="104"/>
      <c r="CJ715" s="104"/>
      <c r="CL715" s="104"/>
      <c r="CM715" s="104"/>
      <c r="CN715" s="104"/>
      <c r="CO715" s="104"/>
      <c r="CP715" s="104"/>
      <c r="CQ715" s="104"/>
      <c r="CR715" s="104"/>
      <c r="CS715" s="104"/>
      <c r="CT715" s="104"/>
      <c r="CU715" s="104"/>
    </row>
    <row r="716" spans="1:99" ht="13" x14ac:dyDescent="0.3">
      <c r="A716" s="104"/>
      <c r="B716" s="104"/>
      <c r="C716" s="104"/>
      <c r="D716" s="104"/>
      <c r="E716" s="104"/>
      <c r="F716" s="104"/>
      <c r="G716" s="104"/>
      <c r="H716" s="104"/>
      <c r="I716" s="104"/>
      <c r="J716" s="104"/>
      <c r="K716" s="104"/>
      <c r="L716" s="104"/>
      <c r="M716" s="104"/>
      <c r="P716" s="104"/>
      <c r="Q716" s="104"/>
      <c r="U716" s="104"/>
      <c r="AQ716" s="104"/>
      <c r="AR716" s="104"/>
      <c r="AS716" s="104"/>
      <c r="AT716" s="104"/>
      <c r="AU716" s="104"/>
      <c r="AV716" s="104"/>
      <c r="AW716" s="104"/>
      <c r="AX716" s="104"/>
      <c r="AY716" s="104"/>
      <c r="BH716" s="104"/>
      <c r="BJ716" s="104"/>
      <c r="BK716" s="104"/>
      <c r="BL716" s="104"/>
      <c r="BM716" s="104"/>
      <c r="BN716" s="104"/>
      <c r="BO716" s="104"/>
      <c r="BP716" s="104"/>
      <c r="BQ716" s="104"/>
      <c r="BR716" s="104"/>
      <c r="BS716" s="104"/>
      <c r="BT716" s="104"/>
      <c r="BV716" s="104"/>
      <c r="BW716" s="104"/>
      <c r="BX716" s="104"/>
      <c r="BY716" s="104"/>
      <c r="BZ716" s="104"/>
      <c r="CA716" s="104"/>
      <c r="CB716" s="104"/>
      <c r="CC716" s="104"/>
      <c r="CD716" s="104"/>
      <c r="CE716" s="104"/>
      <c r="CF716" s="104"/>
      <c r="CG716" s="104"/>
      <c r="CJ716" s="104"/>
      <c r="CL716" s="104"/>
      <c r="CM716" s="104"/>
      <c r="CN716" s="104"/>
      <c r="CO716" s="104"/>
      <c r="CP716" s="104"/>
      <c r="CQ716" s="104"/>
      <c r="CR716" s="104"/>
      <c r="CS716" s="104"/>
      <c r="CT716" s="104"/>
      <c r="CU716" s="104"/>
    </row>
    <row r="717" spans="1:99" ht="13" x14ac:dyDescent="0.3">
      <c r="A717" s="104"/>
      <c r="B717" s="104"/>
      <c r="C717" s="104"/>
      <c r="D717" s="104"/>
      <c r="E717" s="104"/>
      <c r="F717" s="104"/>
      <c r="G717" s="104"/>
      <c r="H717" s="104"/>
      <c r="I717" s="104"/>
      <c r="J717" s="104"/>
      <c r="K717" s="104"/>
      <c r="L717" s="104"/>
      <c r="M717" s="104"/>
      <c r="P717" s="104"/>
      <c r="Q717" s="104"/>
      <c r="U717" s="104"/>
      <c r="AQ717" s="104"/>
      <c r="AR717" s="104"/>
      <c r="AS717" s="104"/>
      <c r="AT717" s="104"/>
      <c r="AU717" s="104"/>
      <c r="AV717" s="104"/>
      <c r="AW717" s="104"/>
      <c r="AX717" s="104"/>
      <c r="AY717" s="104"/>
      <c r="BH717" s="104"/>
      <c r="BJ717" s="104"/>
      <c r="BK717" s="104"/>
      <c r="BL717" s="104"/>
      <c r="BM717" s="104"/>
      <c r="BN717" s="104"/>
      <c r="BO717" s="104"/>
      <c r="BP717" s="104"/>
      <c r="BQ717" s="104"/>
      <c r="BR717" s="104"/>
      <c r="BS717" s="104"/>
      <c r="BT717" s="104"/>
      <c r="BV717" s="104"/>
      <c r="BW717" s="104"/>
      <c r="BX717" s="104"/>
      <c r="BY717" s="104"/>
      <c r="BZ717" s="104"/>
      <c r="CA717" s="104"/>
      <c r="CB717" s="104"/>
      <c r="CC717" s="104"/>
      <c r="CD717" s="104"/>
      <c r="CE717" s="104"/>
      <c r="CF717" s="104"/>
      <c r="CG717" s="104"/>
      <c r="CJ717" s="104"/>
      <c r="CL717" s="104"/>
      <c r="CM717" s="104"/>
      <c r="CN717" s="104"/>
      <c r="CO717" s="104"/>
      <c r="CP717" s="104"/>
      <c r="CQ717" s="104"/>
      <c r="CR717" s="104"/>
      <c r="CS717" s="104"/>
      <c r="CT717" s="104"/>
      <c r="CU717" s="104"/>
    </row>
    <row r="718" spans="1:99" ht="13" x14ac:dyDescent="0.3">
      <c r="A718" s="104"/>
      <c r="B718" s="104"/>
      <c r="C718" s="104"/>
      <c r="D718" s="104"/>
      <c r="E718" s="104"/>
      <c r="F718" s="104"/>
      <c r="G718" s="104"/>
      <c r="H718" s="104"/>
      <c r="I718" s="104"/>
      <c r="J718" s="104"/>
      <c r="K718" s="104"/>
      <c r="L718" s="104"/>
      <c r="M718" s="104"/>
      <c r="P718" s="104"/>
      <c r="Q718" s="104"/>
      <c r="U718" s="104"/>
      <c r="AQ718" s="104"/>
      <c r="AR718" s="104"/>
      <c r="AS718" s="104"/>
      <c r="AT718" s="104"/>
      <c r="AU718" s="104"/>
      <c r="AV718" s="104"/>
      <c r="AW718" s="104"/>
      <c r="AX718" s="104"/>
      <c r="AY718" s="104"/>
      <c r="BH718" s="104"/>
      <c r="BJ718" s="104"/>
      <c r="BK718" s="104"/>
      <c r="BL718" s="104"/>
      <c r="BM718" s="104"/>
      <c r="BN718" s="104"/>
      <c r="BO718" s="104"/>
      <c r="BP718" s="104"/>
      <c r="BQ718" s="104"/>
      <c r="BR718" s="104"/>
      <c r="BS718" s="104"/>
      <c r="BT718" s="104"/>
      <c r="BV718" s="104"/>
      <c r="BW718" s="104"/>
      <c r="BX718" s="104"/>
      <c r="BY718" s="104"/>
      <c r="BZ718" s="104"/>
      <c r="CA718" s="104"/>
      <c r="CB718" s="104"/>
      <c r="CC718" s="104"/>
      <c r="CD718" s="104"/>
      <c r="CE718" s="104"/>
      <c r="CF718" s="104"/>
      <c r="CG718" s="104"/>
      <c r="CJ718" s="104"/>
      <c r="CL718" s="104"/>
      <c r="CM718" s="104"/>
      <c r="CN718" s="104"/>
      <c r="CO718" s="104"/>
      <c r="CP718" s="104"/>
      <c r="CQ718" s="104"/>
      <c r="CR718" s="104"/>
      <c r="CS718" s="104"/>
      <c r="CT718" s="104"/>
      <c r="CU718" s="104"/>
    </row>
    <row r="719" spans="1:99" ht="13" x14ac:dyDescent="0.3">
      <c r="A719" s="104"/>
      <c r="B719" s="104"/>
      <c r="C719" s="104"/>
      <c r="D719" s="104"/>
      <c r="E719" s="104"/>
      <c r="F719" s="104"/>
      <c r="G719" s="104"/>
      <c r="H719" s="104"/>
      <c r="I719" s="104"/>
      <c r="J719" s="104"/>
      <c r="K719" s="104"/>
      <c r="L719" s="104"/>
      <c r="M719" s="104"/>
      <c r="P719" s="104"/>
      <c r="Q719" s="104"/>
      <c r="U719" s="104"/>
      <c r="AQ719" s="104"/>
      <c r="AR719" s="104"/>
      <c r="AS719" s="104"/>
      <c r="AT719" s="104"/>
      <c r="AU719" s="104"/>
      <c r="AV719" s="104"/>
      <c r="AW719" s="104"/>
      <c r="AX719" s="104"/>
      <c r="AY719" s="104"/>
      <c r="BH719" s="104"/>
      <c r="BJ719" s="104"/>
      <c r="BK719" s="104"/>
      <c r="BL719" s="104"/>
      <c r="BM719" s="104"/>
      <c r="BN719" s="104"/>
      <c r="BO719" s="104"/>
      <c r="BP719" s="104"/>
      <c r="BQ719" s="104"/>
      <c r="BR719" s="104"/>
      <c r="BS719" s="104"/>
      <c r="BT719" s="104"/>
      <c r="BV719" s="104"/>
      <c r="BW719" s="104"/>
      <c r="BX719" s="104"/>
      <c r="BY719" s="104"/>
      <c r="BZ719" s="104"/>
      <c r="CA719" s="104"/>
      <c r="CB719" s="104"/>
      <c r="CC719" s="104"/>
      <c r="CD719" s="104"/>
      <c r="CE719" s="104"/>
      <c r="CF719" s="104"/>
      <c r="CG719" s="104"/>
      <c r="CJ719" s="104"/>
      <c r="CL719" s="104"/>
      <c r="CM719" s="104"/>
      <c r="CN719" s="104"/>
      <c r="CO719" s="104"/>
      <c r="CP719" s="104"/>
      <c r="CQ719" s="104"/>
      <c r="CR719" s="104"/>
      <c r="CS719" s="104"/>
      <c r="CT719" s="104"/>
      <c r="CU719" s="104"/>
    </row>
    <row r="720" spans="1:99" ht="13" x14ac:dyDescent="0.3">
      <c r="A720" s="104"/>
      <c r="B720" s="104"/>
      <c r="C720" s="104"/>
      <c r="D720" s="104"/>
      <c r="E720" s="104"/>
      <c r="F720" s="104"/>
      <c r="G720" s="104"/>
      <c r="H720" s="104"/>
      <c r="I720" s="104"/>
      <c r="J720" s="104"/>
      <c r="K720" s="104"/>
      <c r="L720" s="104"/>
      <c r="M720" s="104"/>
      <c r="P720" s="104"/>
      <c r="Q720" s="104"/>
      <c r="U720" s="104"/>
      <c r="AQ720" s="104"/>
      <c r="AR720" s="104"/>
      <c r="AS720" s="104"/>
      <c r="AT720" s="104"/>
      <c r="AU720" s="104"/>
      <c r="AV720" s="104"/>
      <c r="AW720" s="104"/>
      <c r="AX720" s="104"/>
      <c r="AY720" s="104"/>
      <c r="BH720" s="104"/>
      <c r="BJ720" s="104"/>
      <c r="BK720" s="104"/>
      <c r="BL720" s="104"/>
      <c r="BM720" s="104"/>
      <c r="BN720" s="104"/>
      <c r="BO720" s="104"/>
      <c r="BP720" s="104"/>
      <c r="BQ720" s="104"/>
      <c r="BR720" s="104"/>
      <c r="BS720" s="104"/>
      <c r="BT720" s="104"/>
      <c r="BV720" s="104"/>
      <c r="BW720" s="104"/>
      <c r="BX720" s="104"/>
      <c r="BY720" s="104"/>
      <c r="BZ720" s="104"/>
      <c r="CA720" s="104"/>
      <c r="CB720" s="104"/>
      <c r="CC720" s="104"/>
      <c r="CD720" s="104"/>
      <c r="CE720" s="104"/>
      <c r="CF720" s="104"/>
      <c r="CG720" s="104"/>
      <c r="CJ720" s="104"/>
      <c r="CL720" s="104"/>
      <c r="CM720" s="104"/>
      <c r="CN720" s="104"/>
      <c r="CO720" s="104"/>
      <c r="CP720" s="104"/>
      <c r="CQ720" s="104"/>
      <c r="CR720" s="104"/>
      <c r="CS720" s="104"/>
      <c r="CT720" s="104"/>
      <c r="CU720" s="104"/>
    </row>
    <row r="721" spans="1:99" ht="13" x14ac:dyDescent="0.3">
      <c r="A721" s="104"/>
      <c r="B721" s="104"/>
      <c r="C721" s="104"/>
      <c r="D721" s="104"/>
      <c r="E721" s="104"/>
      <c r="F721" s="104"/>
      <c r="G721" s="104"/>
      <c r="H721" s="104"/>
      <c r="I721" s="104"/>
      <c r="J721" s="104"/>
      <c r="K721" s="104"/>
      <c r="L721" s="104"/>
      <c r="M721" s="104"/>
      <c r="P721" s="104"/>
      <c r="Q721" s="104"/>
      <c r="U721" s="104"/>
      <c r="AQ721" s="104"/>
      <c r="AR721" s="104"/>
      <c r="AS721" s="104"/>
      <c r="AT721" s="104"/>
      <c r="AU721" s="104"/>
      <c r="AV721" s="104"/>
      <c r="AW721" s="104"/>
      <c r="AX721" s="104"/>
      <c r="AY721" s="104"/>
      <c r="BH721" s="104"/>
      <c r="BJ721" s="104"/>
      <c r="BK721" s="104"/>
      <c r="BL721" s="104"/>
      <c r="BM721" s="104"/>
      <c r="BN721" s="104"/>
      <c r="BO721" s="104"/>
      <c r="BP721" s="104"/>
      <c r="BQ721" s="104"/>
      <c r="BR721" s="104"/>
      <c r="BS721" s="104"/>
      <c r="BT721" s="104"/>
      <c r="BV721" s="104"/>
      <c r="BW721" s="104"/>
      <c r="BX721" s="104"/>
      <c r="BY721" s="104"/>
      <c r="BZ721" s="104"/>
      <c r="CA721" s="104"/>
      <c r="CB721" s="104"/>
      <c r="CC721" s="104"/>
      <c r="CD721" s="104"/>
      <c r="CE721" s="104"/>
      <c r="CF721" s="104"/>
      <c r="CG721" s="104"/>
      <c r="CJ721" s="104"/>
      <c r="CL721" s="104"/>
      <c r="CM721" s="104"/>
      <c r="CN721" s="104"/>
      <c r="CO721" s="104"/>
      <c r="CP721" s="104"/>
      <c r="CQ721" s="104"/>
      <c r="CR721" s="104"/>
      <c r="CS721" s="104"/>
      <c r="CT721" s="104"/>
      <c r="CU721" s="104"/>
    </row>
    <row r="722" spans="1:99" ht="13" x14ac:dyDescent="0.3">
      <c r="A722" s="104"/>
      <c r="B722" s="104"/>
      <c r="C722" s="104"/>
      <c r="D722" s="104"/>
      <c r="E722" s="104"/>
      <c r="F722" s="104"/>
      <c r="G722" s="104"/>
      <c r="H722" s="104"/>
      <c r="I722" s="104"/>
      <c r="J722" s="104"/>
      <c r="K722" s="104"/>
      <c r="L722" s="104"/>
      <c r="M722" s="104"/>
      <c r="P722" s="104"/>
      <c r="Q722" s="104"/>
      <c r="U722" s="104"/>
      <c r="AQ722" s="104"/>
      <c r="AR722" s="104"/>
      <c r="AS722" s="104"/>
      <c r="AT722" s="104"/>
      <c r="AU722" s="104"/>
      <c r="AV722" s="104"/>
      <c r="AW722" s="104"/>
      <c r="AX722" s="104"/>
      <c r="AY722" s="104"/>
      <c r="BH722" s="104"/>
      <c r="BJ722" s="104"/>
      <c r="BK722" s="104"/>
      <c r="BL722" s="104"/>
      <c r="BM722" s="104"/>
      <c r="BN722" s="104"/>
      <c r="BO722" s="104"/>
      <c r="BP722" s="104"/>
      <c r="BQ722" s="104"/>
      <c r="BR722" s="104"/>
      <c r="BS722" s="104"/>
      <c r="BT722" s="104"/>
      <c r="BV722" s="104"/>
      <c r="BW722" s="104"/>
      <c r="BX722" s="104"/>
      <c r="BY722" s="104"/>
      <c r="BZ722" s="104"/>
      <c r="CA722" s="104"/>
      <c r="CB722" s="104"/>
      <c r="CC722" s="104"/>
      <c r="CD722" s="104"/>
      <c r="CE722" s="104"/>
      <c r="CF722" s="104"/>
      <c r="CG722" s="104"/>
      <c r="CJ722" s="104"/>
      <c r="CL722" s="104"/>
      <c r="CM722" s="104"/>
      <c r="CN722" s="104"/>
      <c r="CO722" s="104"/>
      <c r="CP722" s="104"/>
      <c r="CQ722" s="104"/>
      <c r="CR722" s="104"/>
      <c r="CS722" s="104"/>
      <c r="CT722" s="104"/>
      <c r="CU722" s="104"/>
    </row>
    <row r="723" spans="1:99" ht="13" x14ac:dyDescent="0.3">
      <c r="A723" s="104"/>
      <c r="B723" s="104"/>
      <c r="C723" s="104"/>
      <c r="D723" s="104"/>
      <c r="E723" s="104"/>
      <c r="F723" s="104"/>
      <c r="G723" s="104"/>
      <c r="H723" s="104"/>
      <c r="I723" s="104"/>
      <c r="J723" s="104"/>
      <c r="K723" s="104"/>
      <c r="L723" s="104"/>
      <c r="M723" s="104"/>
      <c r="P723" s="104"/>
      <c r="Q723" s="104"/>
      <c r="U723" s="104"/>
      <c r="AQ723" s="104"/>
      <c r="AR723" s="104"/>
      <c r="AS723" s="104"/>
      <c r="AT723" s="104"/>
      <c r="AU723" s="104"/>
      <c r="AV723" s="104"/>
      <c r="AW723" s="104"/>
      <c r="AX723" s="104"/>
      <c r="AY723" s="104"/>
      <c r="BH723" s="104"/>
      <c r="BJ723" s="104"/>
      <c r="BK723" s="104"/>
      <c r="BL723" s="104"/>
      <c r="BM723" s="104"/>
      <c r="BN723" s="104"/>
      <c r="BO723" s="104"/>
      <c r="BP723" s="104"/>
      <c r="BQ723" s="104"/>
      <c r="BR723" s="104"/>
      <c r="BS723" s="104"/>
      <c r="BT723" s="104"/>
      <c r="BV723" s="104"/>
      <c r="BW723" s="104"/>
      <c r="BX723" s="104"/>
      <c r="BY723" s="104"/>
      <c r="BZ723" s="104"/>
      <c r="CA723" s="104"/>
      <c r="CB723" s="104"/>
      <c r="CC723" s="104"/>
      <c r="CD723" s="104"/>
      <c r="CE723" s="104"/>
      <c r="CF723" s="104"/>
      <c r="CG723" s="104"/>
      <c r="CJ723" s="104"/>
      <c r="CL723" s="104"/>
      <c r="CM723" s="104"/>
      <c r="CN723" s="104"/>
      <c r="CO723" s="104"/>
      <c r="CP723" s="104"/>
      <c r="CQ723" s="104"/>
      <c r="CR723" s="104"/>
      <c r="CS723" s="104"/>
      <c r="CT723" s="104"/>
      <c r="CU723" s="104"/>
    </row>
    <row r="724" spans="1:99" ht="13" x14ac:dyDescent="0.3">
      <c r="A724" s="104"/>
      <c r="B724" s="104"/>
      <c r="C724" s="104"/>
      <c r="D724" s="104"/>
      <c r="E724" s="104"/>
      <c r="F724" s="104"/>
      <c r="G724" s="104"/>
      <c r="H724" s="104"/>
      <c r="I724" s="104"/>
      <c r="J724" s="104"/>
      <c r="K724" s="104"/>
      <c r="L724" s="104"/>
      <c r="M724" s="104"/>
      <c r="P724" s="104"/>
      <c r="Q724" s="104"/>
      <c r="U724" s="104"/>
      <c r="AQ724" s="104"/>
      <c r="AR724" s="104"/>
      <c r="AS724" s="104"/>
      <c r="AT724" s="104"/>
      <c r="AU724" s="104"/>
      <c r="AV724" s="104"/>
      <c r="AW724" s="104"/>
      <c r="AX724" s="104"/>
      <c r="AY724" s="104"/>
      <c r="BH724" s="104"/>
      <c r="BJ724" s="104"/>
      <c r="BK724" s="104"/>
      <c r="BL724" s="104"/>
      <c r="BM724" s="104"/>
      <c r="BN724" s="104"/>
      <c r="BO724" s="104"/>
      <c r="BP724" s="104"/>
      <c r="BQ724" s="104"/>
      <c r="BR724" s="104"/>
      <c r="BS724" s="104"/>
      <c r="BT724" s="104"/>
      <c r="BV724" s="104"/>
      <c r="BW724" s="104"/>
      <c r="BX724" s="104"/>
      <c r="BY724" s="104"/>
      <c r="BZ724" s="104"/>
      <c r="CA724" s="104"/>
      <c r="CB724" s="104"/>
      <c r="CC724" s="104"/>
      <c r="CD724" s="104"/>
      <c r="CE724" s="104"/>
      <c r="CF724" s="104"/>
      <c r="CG724" s="104"/>
      <c r="CJ724" s="104"/>
      <c r="CL724" s="104"/>
      <c r="CM724" s="104"/>
      <c r="CN724" s="104"/>
      <c r="CO724" s="104"/>
      <c r="CP724" s="104"/>
      <c r="CQ724" s="104"/>
      <c r="CR724" s="104"/>
      <c r="CS724" s="104"/>
      <c r="CT724" s="104"/>
      <c r="CU724" s="104"/>
    </row>
    <row r="725" spans="1:99" ht="13" x14ac:dyDescent="0.3">
      <c r="A725" s="104"/>
      <c r="B725" s="104"/>
      <c r="C725" s="104"/>
      <c r="D725" s="104"/>
      <c r="E725" s="104"/>
      <c r="F725" s="104"/>
      <c r="G725" s="104"/>
      <c r="H725" s="104"/>
      <c r="I725" s="104"/>
      <c r="J725" s="104"/>
      <c r="K725" s="104"/>
      <c r="L725" s="104"/>
      <c r="M725" s="104"/>
      <c r="P725" s="104"/>
      <c r="Q725" s="104"/>
      <c r="U725" s="104"/>
      <c r="AQ725" s="104"/>
      <c r="AR725" s="104"/>
      <c r="AS725" s="104"/>
      <c r="AT725" s="104"/>
      <c r="AU725" s="104"/>
      <c r="AV725" s="104"/>
      <c r="AW725" s="104"/>
      <c r="AX725" s="104"/>
      <c r="AY725" s="104"/>
      <c r="BH725" s="104"/>
      <c r="BJ725" s="104"/>
      <c r="BK725" s="104"/>
      <c r="BL725" s="104"/>
      <c r="BM725" s="104"/>
      <c r="BN725" s="104"/>
      <c r="BO725" s="104"/>
      <c r="BP725" s="104"/>
      <c r="BQ725" s="104"/>
      <c r="BR725" s="104"/>
      <c r="BS725" s="104"/>
      <c r="BT725" s="104"/>
      <c r="BV725" s="104"/>
      <c r="BW725" s="104"/>
      <c r="BX725" s="104"/>
      <c r="BY725" s="104"/>
      <c r="BZ725" s="104"/>
      <c r="CA725" s="104"/>
      <c r="CB725" s="104"/>
      <c r="CC725" s="104"/>
      <c r="CD725" s="104"/>
      <c r="CE725" s="104"/>
      <c r="CF725" s="104"/>
      <c r="CG725" s="104"/>
      <c r="CJ725" s="104"/>
      <c r="CL725" s="104"/>
      <c r="CM725" s="104"/>
      <c r="CN725" s="104"/>
      <c r="CO725" s="104"/>
      <c r="CP725" s="104"/>
      <c r="CQ725" s="104"/>
      <c r="CR725" s="104"/>
      <c r="CS725" s="104"/>
      <c r="CT725" s="104"/>
      <c r="CU725" s="104"/>
    </row>
    <row r="726" spans="1:99" ht="13" x14ac:dyDescent="0.3">
      <c r="A726" s="104"/>
      <c r="B726" s="104"/>
      <c r="C726" s="104"/>
      <c r="D726" s="104"/>
      <c r="E726" s="104"/>
      <c r="F726" s="104"/>
      <c r="G726" s="104"/>
      <c r="H726" s="104"/>
      <c r="I726" s="104"/>
      <c r="J726" s="104"/>
      <c r="K726" s="104"/>
      <c r="L726" s="104"/>
      <c r="M726" s="104"/>
      <c r="P726" s="104"/>
      <c r="Q726" s="104"/>
      <c r="U726" s="104"/>
      <c r="AQ726" s="104"/>
      <c r="AR726" s="104"/>
      <c r="AS726" s="104"/>
      <c r="AT726" s="104"/>
      <c r="AU726" s="104"/>
      <c r="AV726" s="104"/>
      <c r="AW726" s="104"/>
      <c r="AX726" s="104"/>
      <c r="AY726" s="104"/>
      <c r="BH726" s="104"/>
      <c r="BJ726" s="104"/>
      <c r="BK726" s="104"/>
      <c r="BL726" s="104"/>
      <c r="BM726" s="104"/>
      <c r="BN726" s="104"/>
      <c r="BO726" s="104"/>
      <c r="BP726" s="104"/>
      <c r="BQ726" s="104"/>
      <c r="BR726" s="104"/>
      <c r="BS726" s="104"/>
      <c r="BT726" s="104"/>
      <c r="BV726" s="104"/>
      <c r="BW726" s="104"/>
      <c r="BX726" s="104"/>
      <c r="BY726" s="104"/>
      <c r="BZ726" s="104"/>
      <c r="CA726" s="104"/>
      <c r="CB726" s="104"/>
      <c r="CC726" s="104"/>
      <c r="CD726" s="104"/>
      <c r="CE726" s="104"/>
      <c r="CF726" s="104"/>
      <c r="CG726" s="104"/>
      <c r="CJ726" s="104"/>
      <c r="CL726" s="104"/>
      <c r="CM726" s="104"/>
      <c r="CN726" s="104"/>
      <c r="CO726" s="104"/>
      <c r="CP726" s="104"/>
      <c r="CQ726" s="104"/>
      <c r="CR726" s="104"/>
      <c r="CS726" s="104"/>
      <c r="CT726" s="104"/>
      <c r="CU726" s="104"/>
    </row>
    <row r="727" spans="1:99" ht="13" x14ac:dyDescent="0.3">
      <c r="A727" s="104"/>
      <c r="B727" s="104"/>
      <c r="C727" s="104"/>
      <c r="D727" s="104"/>
      <c r="E727" s="104"/>
      <c r="F727" s="104"/>
      <c r="G727" s="104"/>
      <c r="H727" s="104"/>
      <c r="I727" s="104"/>
      <c r="J727" s="104"/>
      <c r="K727" s="104"/>
      <c r="L727" s="104"/>
      <c r="M727" s="104"/>
      <c r="P727" s="104"/>
      <c r="Q727" s="104"/>
      <c r="U727" s="104"/>
      <c r="AQ727" s="104"/>
      <c r="AR727" s="104"/>
      <c r="AS727" s="104"/>
      <c r="AT727" s="104"/>
      <c r="AU727" s="104"/>
      <c r="AV727" s="104"/>
      <c r="AW727" s="104"/>
      <c r="AX727" s="104"/>
      <c r="AY727" s="104"/>
      <c r="BH727" s="104"/>
      <c r="BJ727" s="104"/>
      <c r="BK727" s="104"/>
      <c r="BL727" s="104"/>
      <c r="BM727" s="104"/>
      <c r="BN727" s="104"/>
      <c r="BO727" s="104"/>
      <c r="BP727" s="104"/>
      <c r="BQ727" s="104"/>
      <c r="BR727" s="104"/>
      <c r="BS727" s="104"/>
      <c r="BT727" s="104"/>
      <c r="BV727" s="104"/>
      <c r="BW727" s="104"/>
      <c r="BX727" s="104"/>
      <c r="BY727" s="104"/>
      <c r="BZ727" s="104"/>
      <c r="CA727" s="104"/>
      <c r="CB727" s="104"/>
      <c r="CC727" s="104"/>
      <c r="CD727" s="104"/>
      <c r="CE727" s="104"/>
      <c r="CF727" s="104"/>
      <c r="CG727" s="104"/>
      <c r="CJ727" s="104"/>
      <c r="CL727" s="104"/>
      <c r="CM727" s="104"/>
      <c r="CN727" s="104"/>
      <c r="CO727" s="104"/>
      <c r="CP727" s="104"/>
      <c r="CQ727" s="104"/>
      <c r="CR727" s="104"/>
      <c r="CS727" s="104"/>
      <c r="CT727" s="104"/>
      <c r="CU727" s="104"/>
    </row>
    <row r="728" spans="1:99" ht="13" x14ac:dyDescent="0.3">
      <c r="A728" s="104"/>
      <c r="B728" s="104"/>
      <c r="C728" s="104"/>
      <c r="D728" s="104"/>
      <c r="E728" s="104"/>
      <c r="F728" s="104"/>
      <c r="G728" s="104"/>
      <c r="H728" s="104"/>
      <c r="I728" s="104"/>
      <c r="J728" s="104"/>
      <c r="K728" s="104"/>
      <c r="L728" s="104"/>
      <c r="M728" s="104"/>
      <c r="P728" s="104"/>
      <c r="Q728" s="104"/>
      <c r="U728" s="104"/>
      <c r="AQ728" s="104"/>
      <c r="AR728" s="104"/>
      <c r="AS728" s="104"/>
      <c r="AT728" s="104"/>
      <c r="AU728" s="104"/>
      <c r="AV728" s="104"/>
      <c r="AW728" s="104"/>
      <c r="AX728" s="104"/>
      <c r="AY728" s="104"/>
      <c r="BH728" s="104"/>
      <c r="BJ728" s="104"/>
      <c r="BK728" s="104"/>
      <c r="BL728" s="104"/>
      <c r="BM728" s="104"/>
      <c r="BN728" s="104"/>
      <c r="BO728" s="104"/>
      <c r="BP728" s="104"/>
      <c r="BQ728" s="104"/>
      <c r="BR728" s="104"/>
      <c r="BS728" s="104"/>
      <c r="BT728" s="104"/>
      <c r="BV728" s="104"/>
      <c r="BW728" s="104"/>
      <c r="BX728" s="104"/>
      <c r="BY728" s="104"/>
      <c r="BZ728" s="104"/>
      <c r="CA728" s="104"/>
      <c r="CB728" s="104"/>
      <c r="CC728" s="104"/>
      <c r="CD728" s="104"/>
      <c r="CE728" s="104"/>
      <c r="CF728" s="104"/>
      <c r="CG728" s="104"/>
      <c r="CJ728" s="104"/>
      <c r="CL728" s="104"/>
      <c r="CM728" s="104"/>
      <c r="CN728" s="104"/>
      <c r="CO728" s="104"/>
      <c r="CP728" s="104"/>
      <c r="CQ728" s="104"/>
      <c r="CR728" s="104"/>
      <c r="CS728" s="104"/>
      <c r="CT728" s="104"/>
      <c r="CU728" s="104"/>
    </row>
    <row r="729" spans="1:99" ht="13" x14ac:dyDescent="0.3">
      <c r="A729" s="104"/>
      <c r="B729" s="104"/>
      <c r="C729" s="104"/>
      <c r="D729" s="104"/>
      <c r="E729" s="104"/>
      <c r="F729" s="104"/>
      <c r="G729" s="104"/>
      <c r="H729" s="104"/>
      <c r="I729" s="104"/>
      <c r="J729" s="104"/>
      <c r="K729" s="104"/>
      <c r="L729" s="104"/>
      <c r="M729" s="104"/>
      <c r="P729" s="104"/>
      <c r="Q729" s="104"/>
      <c r="U729" s="104"/>
      <c r="AQ729" s="104"/>
      <c r="AR729" s="104"/>
      <c r="AS729" s="104"/>
      <c r="AT729" s="104"/>
      <c r="AU729" s="104"/>
      <c r="AV729" s="104"/>
      <c r="AW729" s="104"/>
      <c r="AX729" s="104"/>
      <c r="AY729" s="104"/>
      <c r="BH729" s="104"/>
      <c r="BJ729" s="104"/>
      <c r="BK729" s="104"/>
      <c r="BL729" s="104"/>
      <c r="BM729" s="104"/>
      <c r="BN729" s="104"/>
      <c r="BO729" s="104"/>
      <c r="BP729" s="104"/>
      <c r="BQ729" s="104"/>
      <c r="BR729" s="104"/>
      <c r="BS729" s="104"/>
      <c r="BT729" s="104"/>
      <c r="BV729" s="104"/>
      <c r="BW729" s="104"/>
      <c r="BX729" s="104"/>
      <c r="BY729" s="104"/>
      <c r="BZ729" s="104"/>
      <c r="CA729" s="104"/>
      <c r="CB729" s="104"/>
      <c r="CC729" s="104"/>
      <c r="CD729" s="104"/>
      <c r="CE729" s="104"/>
      <c r="CF729" s="104"/>
      <c r="CG729" s="104"/>
      <c r="CJ729" s="104"/>
      <c r="CL729" s="104"/>
      <c r="CM729" s="104"/>
      <c r="CN729" s="104"/>
      <c r="CO729" s="104"/>
      <c r="CP729" s="104"/>
      <c r="CQ729" s="104"/>
      <c r="CR729" s="104"/>
      <c r="CS729" s="104"/>
      <c r="CT729" s="104"/>
      <c r="CU729" s="104"/>
    </row>
    <row r="730" spans="1:99" ht="13" x14ac:dyDescent="0.3">
      <c r="A730" s="104"/>
      <c r="B730" s="104"/>
      <c r="C730" s="104"/>
      <c r="D730" s="104"/>
      <c r="E730" s="104"/>
      <c r="F730" s="104"/>
      <c r="G730" s="104"/>
      <c r="H730" s="104"/>
      <c r="I730" s="104"/>
      <c r="J730" s="104"/>
      <c r="K730" s="104"/>
      <c r="L730" s="104"/>
      <c r="M730" s="104"/>
      <c r="P730" s="104"/>
      <c r="Q730" s="104"/>
      <c r="U730" s="104"/>
      <c r="AQ730" s="104"/>
      <c r="AR730" s="104"/>
      <c r="AS730" s="104"/>
      <c r="AT730" s="104"/>
      <c r="AU730" s="104"/>
      <c r="AV730" s="104"/>
      <c r="AW730" s="104"/>
      <c r="AX730" s="104"/>
      <c r="AY730" s="104"/>
      <c r="BH730" s="104"/>
      <c r="BJ730" s="104"/>
      <c r="BK730" s="104"/>
      <c r="BL730" s="104"/>
      <c r="BM730" s="104"/>
      <c r="BN730" s="104"/>
      <c r="BO730" s="104"/>
      <c r="BP730" s="104"/>
      <c r="BQ730" s="104"/>
      <c r="BR730" s="104"/>
      <c r="BS730" s="104"/>
      <c r="BT730" s="104"/>
      <c r="BV730" s="104"/>
      <c r="BW730" s="104"/>
      <c r="BX730" s="104"/>
      <c r="BY730" s="104"/>
      <c r="BZ730" s="104"/>
      <c r="CA730" s="104"/>
      <c r="CB730" s="104"/>
      <c r="CC730" s="104"/>
      <c r="CD730" s="104"/>
      <c r="CE730" s="104"/>
      <c r="CF730" s="104"/>
      <c r="CG730" s="104"/>
      <c r="CJ730" s="104"/>
      <c r="CL730" s="104"/>
      <c r="CM730" s="104"/>
      <c r="CN730" s="104"/>
      <c r="CO730" s="104"/>
      <c r="CP730" s="104"/>
      <c r="CQ730" s="104"/>
      <c r="CR730" s="104"/>
      <c r="CS730" s="104"/>
      <c r="CT730" s="104"/>
      <c r="CU730" s="104"/>
    </row>
    <row r="731" spans="1:99" ht="13" x14ac:dyDescent="0.3">
      <c r="A731" s="104"/>
      <c r="B731" s="104"/>
      <c r="C731" s="104"/>
      <c r="D731" s="104"/>
      <c r="E731" s="104"/>
      <c r="F731" s="104"/>
      <c r="G731" s="104"/>
      <c r="H731" s="104"/>
      <c r="I731" s="104"/>
      <c r="J731" s="104"/>
      <c r="K731" s="104"/>
      <c r="L731" s="104"/>
      <c r="M731" s="104"/>
      <c r="P731" s="104"/>
      <c r="Q731" s="104"/>
      <c r="U731" s="104"/>
      <c r="AQ731" s="104"/>
      <c r="AR731" s="104"/>
      <c r="AS731" s="104"/>
      <c r="AT731" s="104"/>
      <c r="AU731" s="104"/>
      <c r="AV731" s="104"/>
      <c r="AW731" s="104"/>
      <c r="AX731" s="104"/>
      <c r="AY731" s="104"/>
      <c r="BH731" s="104"/>
      <c r="BJ731" s="104"/>
      <c r="BK731" s="104"/>
      <c r="BL731" s="104"/>
      <c r="BM731" s="104"/>
      <c r="BN731" s="104"/>
      <c r="BO731" s="104"/>
      <c r="BP731" s="104"/>
      <c r="BQ731" s="104"/>
      <c r="BR731" s="104"/>
      <c r="BS731" s="104"/>
      <c r="BT731" s="104"/>
      <c r="BV731" s="104"/>
      <c r="BW731" s="104"/>
      <c r="BX731" s="104"/>
      <c r="BY731" s="104"/>
      <c r="BZ731" s="104"/>
      <c r="CA731" s="104"/>
      <c r="CB731" s="104"/>
      <c r="CC731" s="104"/>
      <c r="CD731" s="104"/>
      <c r="CE731" s="104"/>
      <c r="CF731" s="104"/>
      <c r="CG731" s="104"/>
      <c r="CJ731" s="104"/>
      <c r="CL731" s="104"/>
      <c r="CM731" s="104"/>
      <c r="CN731" s="104"/>
      <c r="CO731" s="104"/>
      <c r="CP731" s="104"/>
      <c r="CQ731" s="104"/>
      <c r="CR731" s="104"/>
      <c r="CS731" s="104"/>
      <c r="CT731" s="104"/>
      <c r="CU731" s="104"/>
    </row>
    <row r="732" spans="1:99" ht="13" x14ac:dyDescent="0.3">
      <c r="A732" s="104"/>
      <c r="B732" s="104"/>
      <c r="C732" s="104"/>
      <c r="D732" s="104"/>
      <c r="E732" s="104"/>
      <c r="F732" s="104"/>
      <c r="G732" s="104"/>
      <c r="H732" s="104"/>
      <c r="I732" s="104"/>
      <c r="J732" s="104"/>
      <c r="K732" s="104"/>
      <c r="L732" s="104"/>
      <c r="M732" s="104"/>
      <c r="P732" s="104"/>
      <c r="Q732" s="104"/>
      <c r="U732" s="104"/>
      <c r="AQ732" s="104"/>
      <c r="AR732" s="104"/>
      <c r="AS732" s="104"/>
      <c r="AT732" s="104"/>
      <c r="AU732" s="104"/>
      <c r="AV732" s="104"/>
      <c r="AW732" s="104"/>
      <c r="AX732" s="104"/>
      <c r="AY732" s="104"/>
      <c r="BH732" s="104"/>
      <c r="BJ732" s="104"/>
      <c r="BK732" s="104"/>
      <c r="BL732" s="104"/>
      <c r="BM732" s="104"/>
      <c r="BN732" s="104"/>
      <c r="BO732" s="104"/>
      <c r="BP732" s="104"/>
      <c r="BQ732" s="104"/>
      <c r="BR732" s="104"/>
      <c r="BS732" s="104"/>
      <c r="BT732" s="104"/>
      <c r="BV732" s="104"/>
      <c r="BW732" s="104"/>
      <c r="BX732" s="104"/>
      <c r="BY732" s="104"/>
      <c r="BZ732" s="104"/>
      <c r="CA732" s="104"/>
      <c r="CB732" s="104"/>
      <c r="CC732" s="104"/>
      <c r="CD732" s="104"/>
      <c r="CE732" s="104"/>
      <c r="CF732" s="104"/>
      <c r="CG732" s="104"/>
      <c r="CJ732" s="104"/>
      <c r="CL732" s="104"/>
      <c r="CM732" s="104"/>
      <c r="CN732" s="104"/>
      <c r="CO732" s="104"/>
      <c r="CP732" s="104"/>
      <c r="CQ732" s="104"/>
      <c r="CR732" s="104"/>
      <c r="CS732" s="104"/>
      <c r="CT732" s="104"/>
      <c r="CU732" s="104"/>
    </row>
    <row r="733" spans="1:99" ht="13" x14ac:dyDescent="0.3">
      <c r="A733" s="104"/>
      <c r="B733" s="104"/>
      <c r="C733" s="104"/>
      <c r="D733" s="104"/>
      <c r="E733" s="104"/>
      <c r="F733" s="104"/>
      <c r="G733" s="104"/>
      <c r="H733" s="104"/>
      <c r="I733" s="104"/>
      <c r="J733" s="104"/>
      <c r="K733" s="104"/>
      <c r="L733" s="104"/>
      <c r="M733" s="104"/>
      <c r="P733" s="104"/>
      <c r="Q733" s="104"/>
      <c r="U733" s="104"/>
      <c r="AQ733" s="104"/>
      <c r="AR733" s="104"/>
      <c r="AS733" s="104"/>
      <c r="AT733" s="104"/>
      <c r="AU733" s="104"/>
      <c r="AV733" s="104"/>
      <c r="AW733" s="104"/>
      <c r="AX733" s="104"/>
      <c r="AY733" s="104"/>
      <c r="BH733" s="104"/>
      <c r="BJ733" s="104"/>
      <c r="BK733" s="104"/>
      <c r="BL733" s="104"/>
      <c r="BM733" s="104"/>
      <c r="BN733" s="104"/>
      <c r="BO733" s="104"/>
      <c r="BP733" s="104"/>
      <c r="BQ733" s="104"/>
      <c r="BR733" s="104"/>
      <c r="BS733" s="104"/>
      <c r="BT733" s="104"/>
      <c r="BV733" s="104"/>
      <c r="BW733" s="104"/>
      <c r="BX733" s="104"/>
      <c r="BY733" s="104"/>
      <c r="BZ733" s="104"/>
      <c r="CA733" s="104"/>
      <c r="CB733" s="104"/>
      <c r="CC733" s="104"/>
      <c r="CD733" s="104"/>
      <c r="CE733" s="104"/>
      <c r="CF733" s="104"/>
      <c r="CG733" s="104"/>
      <c r="CJ733" s="104"/>
      <c r="CL733" s="104"/>
      <c r="CM733" s="104"/>
      <c r="CN733" s="104"/>
      <c r="CO733" s="104"/>
      <c r="CP733" s="104"/>
      <c r="CQ733" s="104"/>
      <c r="CR733" s="104"/>
      <c r="CS733" s="104"/>
      <c r="CT733" s="104"/>
      <c r="CU733" s="104"/>
    </row>
    <row r="734" spans="1:99" ht="13" x14ac:dyDescent="0.3">
      <c r="A734" s="104"/>
      <c r="B734" s="104"/>
      <c r="C734" s="104"/>
      <c r="D734" s="104"/>
      <c r="E734" s="104"/>
      <c r="F734" s="104"/>
      <c r="G734" s="104"/>
      <c r="H734" s="104"/>
      <c r="I734" s="104"/>
      <c r="J734" s="104"/>
      <c r="K734" s="104"/>
      <c r="L734" s="104"/>
      <c r="M734" s="104"/>
      <c r="P734" s="104"/>
      <c r="Q734" s="104"/>
      <c r="U734" s="104"/>
      <c r="AQ734" s="104"/>
      <c r="AR734" s="104"/>
      <c r="AS734" s="104"/>
      <c r="AT734" s="104"/>
      <c r="AU734" s="104"/>
      <c r="AV734" s="104"/>
      <c r="AW734" s="104"/>
      <c r="AX734" s="104"/>
      <c r="AY734" s="104"/>
      <c r="BH734" s="104"/>
      <c r="BJ734" s="104"/>
      <c r="BK734" s="104"/>
      <c r="BL734" s="104"/>
      <c r="BM734" s="104"/>
      <c r="BN734" s="104"/>
      <c r="BO734" s="104"/>
      <c r="BP734" s="104"/>
      <c r="BQ734" s="104"/>
      <c r="BR734" s="104"/>
      <c r="BS734" s="104"/>
      <c r="BT734" s="104"/>
      <c r="BV734" s="104"/>
      <c r="BW734" s="104"/>
      <c r="BX734" s="104"/>
      <c r="BY734" s="104"/>
      <c r="BZ734" s="104"/>
      <c r="CA734" s="104"/>
      <c r="CB734" s="104"/>
      <c r="CC734" s="104"/>
      <c r="CD734" s="104"/>
      <c r="CE734" s="104"/>
      <c r="CF734" s="104"/>
      <c r="CG734" s="104"/>
      <c r="CJ734" s="104"/>
      <c r="CL734" s="104"/>
      <c r="CM734" s="104"/>
      <c r="CN734" s="104"/>
      <c r="CO734" s="104"/>
      <c r="CP734" s="104"/>
      <c r="CQ734" s="104"/>
      <c r="CR734" s="104"/>
      <c r="CS734" s="104"/>
      <c r="CT734" s="104"/>
      <c r="CU734" s="104"/>
    </row>
    <row r="735" spans="1:99" ht="13" x14ac:dyDescent="0.3">
      <c r="A735" s="104"/>
      <c r="B735" s="104"/>
      <c r="C735" s="104"/>
      <c r="D735" s="104"/>
      <c r="E735" s="104"/>
      <c r="F735" s="104"/>
      <c r="G735" s="104"/>
      <c r="H735" s="104"/>
      <c r="I735" s="104"/>
      <c r="J735" s="104"/>
      <c r="K735" s="104"/>
      <c r="L735" s="104"/>
      <c r="M735" s="104"/>
      <c r="P735" s="104"/>
      <c r="Q735" s="104"/>
      <c r="U735" s="104"/>
      <c r="AQ735" s="104"/>
      <c r="AR735" s="104"/>
      <c r="AS735" s="104"/>
      <c r="AT735" s="104"/>
      <c r="AU735" s="104"/>
      <c r="AV735" s="104"/>
      <c r="AW735" s="104"/>
      <c r="AX735" s="104"/>
      <c r="AY735" s="104"/>
      <c r="BH735" s="104"/>
      <c r="BJ735" s="104"/>
      <c r="BK735" s="104"/>
      <c r="BL735" s="104"/>
      <c r="BM735" s="104"/>
      <c r="BN735" s="104"/>
      <c r="BO735" s="104"/>
      <c r="BP735" s="104"/>
      <c r="BQ735" s="104"/>
      <c r="BR735" s="104"/>
      <c r="BS735" s="104"/>
      <c r="BT735" s="104"/>
      <c r="BV735" s="104"/>
      <c r="BW735" s="104"/>
      <c r="BX735" s="104"/>
      <c r="BY735" s="104"/>
      <c r="BZ735" s="104"/>
      <c r="CA735" s="104"/>
      <c r="CB735" s="104"/>
      <c r="CC735" s="104"/>
      <c r="CD735" s="104"/>
      <c r="CE735" s="104"/>
      <c r="CF735" s="104"/>
      <c r="CG735" s="104"/>
      <c r="CJ735" s="104"/>
      <c r="CL735" s="104"/>
      <c r="CM735" s="104"/>
      <c r="CN735" s="104"/>
      <c r="CO735" s="104"/>
      <c r="CP735" s="104"/>
      <c r="CQ735" s="104"/>
      <c r="CR735" s="104"/>
      <c r="CS735" s="104"/>
      <c r="CT735" s="104"/>
      <c r="CU735" s="104"/>
    </row>
    <row r="736" spans="1:99" ht="13" x14ac:dyDescent="0.3">
      <c r="A736" s="104"/>
      <c r="B736" s="104"/>
      <c r="C736" s="104"/>
      <c r="D736" s="104"/>
      <c r="E736" s="104"/>
      <c r="F736" s="104"/>
      <c r="G736" s="104"/>
      <c r="H736" s="104"/>
      <c r="I736" s="104"/>
      <c r="J736" s="104"/>
      <c r="K736" s="104"/>
      <c r="L736" s="104"/>
      <c r="M736" s="104"/>
      <c r="P736" s="104"/>
      <c r="Q736" s="104"/>
      <c r="U736" s="104"/>
      <c r="AQ736" s="104"/>
      <c r="AR736" s="104"/>
      <c r="AS736" s="104"/>
      <c r="AT736" s="104"/>
      <c r="AU736" s="104"/>
      <c r="AV736" s="104"/>
      <c r="AW736" s="104"/>
      <c r="AX736" s="104"/>
      <c r="AY736" s="104"/>
      <c r="BH736" s="104"/>
      <c r="BJ736" s="104"/>
      <c r="BK736" s="104"/>
      <c r="BL736" s="104"/>
      <c r="BM736" s="104"/>
      <c r="BN736" s="104"/>
      <c r="BO736" s="104"/>
      <c r="BP736" s="104"/>
      <c r="BQ736" s="104"/>
      <c r="BR736" s="104"/>
      <c r="BS736" s="104"/>
      <c r="BT736" s="104"/>
      <c r="BV736" s="104"/>
      <c r="BW736" s="104"/>
      <c r="BX736" s="104"/>
      <c r="BY736" s="104"/>
      <c r="BZ736" s="104"/>
      <c r="CA736" s="104"/>
      <c r="CB736" s="104"/>
      <c r="CC736" s="104"/>
      <c r="CD736" s="104"/>
      <c r="CE736" s="104"/>
      <c r="CF736" s="104"/>
      <c r="CG736" s="104"/>
      <c r="CJ736" s="104"/>
      <c r="CL736" s="104"/>
      <c r="CM736" s="104"/>
      <c r="CN736" s="104"/>
      <c r="CO736" s="104"/>
      <c r="CP736" s="104"/>
      <c r="CQ736" s="104"/>
      <c r="CR736" s="104"/>
      <c r="CS736" s="104"/>
      <c r="CT736" s="104"/>
      <c r="CU736" s="104"/>
    </row>
    <row r="737" spans="1:99" ht="13" x14ac:dyDescent="0.3">
      <c r="A737" s="104"/>
      <c r="B737" s="104"/>
      <c r="C737" s="104"/>
      <c r="D737" s="104"/>
      <c r="E737" s="104"/>
      <c r="F737" s="104"/>
      <c r="G737" s="104"/>
      <c r="H737" s="104"/>
      <c r="I737" s="104"/>
      <c r="J737" s="104"/>
      <c r="K737" s="104"/>
      <c r="L737" s="104"/>
      <c r="M737" s="104"/>
      <c r="P737" s="104"/>
      <c r="Q737" s="104"/>
      <c r="U737" s="104"/>
      <c r="AQ737" s="104"/>
      <c r="AR737" s="104"/>
      <c r="AS737" s="104"/>
      <c r="AT737" s="104"/>
      <c r="AU737" s="104"/>
      <c r="AV737" s="104"/>
      <c r="AW737" s="104"/>
      <c r="AX737" s="104"/>
      <c r="AY737" s="104"/>
      <c r="BH737" s="104"/>
      <c r="BJ737" s="104"/>
      <c r="BK737" s="104"/>
      <c r="BL737" s="104"/>
      <c r="BM737" s="104"/>
      <c r="BN737" s="104"/>
      <c r="BO737" s="104"/>
      <c r="BP737" s="104"/>
      <c r="BQ737" s="104"/>
      <c r="BR737" s="104"/>
      <c r="BS737" s="104"/>
      <c r="BT737" s="104"/>
      <c r="BV737" s="104"/>
      <c r="BW737" s="104"/>
      <c r="BX737" s="104"/>
      <c r="BY737" s="104"/>
      <c r="BZ737" s="104"/>
      <c r="CA737" s="104"/>
      <c r="CB737" s="104"/>
      <c r="CC737" s="104"/>
      <c r="CD737" s="104"/>
      <c r="CE737" s="104"/>
      <c r="CF737" s="104"/>
      <c r="CG737" s="104"/>
      <c r="CJ737" s="104"/>
      <c r="CL737" s="104"/>
      <c r="CM737" s="104"/>
      <c r="CN737" s="104"/>
      <c r="CO737" s="104"/>
      <c r="CP737" s="104"/>
      <c r="CQ737" s="104"/>
      <c r="CR737" s="104"/>
      <c r="CS737" s="104"/>
      <c r="CT737" s="104"/>
      <c r="CU737" s="104"/>
    </row>
    <row r="738" spans="1:99" ht="13" x14ac:dyDescent="0.3">
      <c r="A738" s="104"/>
      <c r="B738" s="104"/>
      <c r="C738" s="104"/>
      <c r="D738" s="104"/>
      <c r="E738" s="104"/>
      <c r="F738" s="104"/>
      <c r="G738" s="104"/>
      <c r="H738" s="104"/>
      <c r="I738" s="104"/>
      <c r="J738" s="104"/>
      <c r="K738" s="104"/>
      <c r="L738" s="104"/>
      <c r="M738" s="104"/>
      <c r="P738" s="104"/>
      <c r="Q738" s="104"/>
      <c r="U738" s="104"/>
      <c r="AQ738" s="104"/>
      <c r="AR738" s="104"/>
      <c r="AS738" s="104"/>
      <c r="AT738" s="104"/>
      <c r="AU738" s="104"/>
      <c r="AV738" s="104"/>
      <c r="AW738" s="104"/>
      <c r="AX738" s="104"/>
      <c r="AY738" s="104"/>
      <c r="BH738" s="104"/>
      <c r="BJ738" s="104"/>
      <c r="BK738" s="104"/>
      <c r="BL738" s="104"/>
      <c r="BM738" s="104"/>
      <c r="BN738" s="104"/>
      <c r="BO738" s="104"/>
      <c r="BP738" s="104"/>
      <c r="BQ738" s="104"/>
      <c r="BR738" s="104"/>
      <c r="BS738" s="104"/>
      <c r="BT738" s="104"/>
      <c r="BV738" s="104"/>
      <c r="BW738" s="104"/>
      <c r="BX738" s="104"/>
      <c r="BY738" s="104"/>
      <c r="BZ738" s="104"/>
      <c r="CA738" s="104"/>
      <c r="CB738" s="104"/>
      <c r="CC738" s="104"/>
      <c r="CD738" s="104"/>
      <c r="CE738" s="104"/>
      <c r="CF738" s="104"/>
      <c r="CG738" s="104"/>
      <c r="CJ738" s="104"/>
      <c r="CL738" s="104"/>
      <c r="CM738" s="104"/>
      <c r="CN738" s="104"/>
      <c r="CO738" s="104"/>
      <c r="CP738" s="104"/>
      <c r="CQ738" s="104"/>
      <c r="CR738" s="104"/>
      <c r="CS738" s="104"/>
      <c r="CT738" s="104"/>
      <c r="CU738" s="104"/>
    </row>
    <row r="739" spans="1:99" ht="13" x14ac:dyDescent="0.3">
      <c r="A739" s="104"/>
      <c r="B739" s="104"/>
      <c r="C739" s="104"/>
      <c r="D739" s="104"/>
      <c r="E739" s="104"/>
      <c r="F739" s="104"/>
      <c r="G739" s="104"/>
      <c r="H739" s="104"/>
      <c r="I739" s="104"/>
      <c r="J739" s="104"/>
      <c r="K739" s="104"/>
      <c r="L739" s="104"/>
      <c r="M739" s="104"/>
      <c r="P739" s="104"/>
      <c r="Q739" s="104"/>
      <c r="U739" s="104"/>
      <c r="AQ739" s="104"/>
      <c r="AR739" s="104"/>
      <c r="AS739" s="104"/>
      <c r="AT739" s="104"/>
      <c r="AU739" s="104"/>
      <c r="AV739" s="104"/>
      <c r="AW739" s="104"/>
      <c r="AX739" s="104"/>
      <c r="AY739" s="104"/>
      <c r="BH739" s="104"/>
      <c r="BJ739" s="104"/>
      <c r="BK739" s="104"/>
      <c r="BL739" s="104"/>
      <c r="BM739" s="104"/>
      <c r="BN739" s="104"/>
      <c r="BO739" s="104"/>
      <c r="BP739" s="104"/>
      <c r="BQ739" s="104"/>
      <c r="BR739" s="104"/>
      <c r="BS739" s="104"/>
      <c r="BT739" s="104"/>
      <c r="BV739" s="104"/>
      <c r="BW739" s="104"/>
      <c r="BX739" s="104"/>
      <c r="BY739" s="104"/>
      <c r="BZ739" s="104"/>
      <c r="CA739" s="104"/>
      <c r="CB739" s="104"/>
      <c r="CC739" s="104"/>
      <c r="CD739" s="104"/>
      <c r="CE739" s="104"/>
      <c r="CF739" s="104"/>
      <c r="CG739" s="104"/>
      <c r="CJ739" s="104"/>
      <c r="CL739" s="104"/>
      <c r="CM739" s="104"/>
      <c r="CN739" s="104"/>
      <c r="CO739" s="104"/>
      <c r="CP739" s="104"/>
      <c r="CQ739" s="104"/>
      <c r="CR739" s="104"/>
      <c r="CS739" s="104"/>
      <c r="CT739" s="104"/>
      <c r="CU739" s="104"/>
    </row>
    <row r="740" spans="1:99" ht="13" x14ac:dyDescent="0.3">
      <c r="A740" s="104"/>
      <c r="B740" s="104"/>
      <c r="C740" s="104"/>
      <c r="D740" s="104"/>
      <c r="E740" s="104"/>
      <c r="F740" s="104"/>
      <c r="G740" s="104"/>
      <c r="H740" s="104"/>
      <c r="I740" s="104"/>
      <c r="J740" s="104"/>
      <c r="K740" s="104"/>
      <c r="L740" s="104"/>
      <c r="M740" s="104"/>
      <c r="P740" s="104"/>
      <c r="Q740" s="104"/>
      <c r="U740" s="104"/>
      <c r="AQ740" s="104"/>
      <c r="AR740" s="104"/>
      <c r="AS740" s="104"/>
      <c r="AT740" s="104"/>
      <c r="AU740" s="104"/>
      <c r="AV740" s="104"/>
      <c r="AW740" s="104"/>
      <c r="AX740" s="104"/>
      <c r="AY740" s="104"/>
      <c r="BH740" s="104"/>
      <c r="BJ740" s="104"/>
      <c r="BK740" s="104"/>
      <c r="BL740" s="104"/>
      <c r="BM740" s="104"/>
      <c r="BN740" s="104"/>
      <c r="BO740" s="104"/>
      <c r="BP740" s="104"/>
      <c r="BQ740" s="104"/>
      <c r="BR740" s="104"/>
      <c r="BS740" s="104"/>
      <c r="BT740" s="104"/>
      <c r="BV740" s="104"/>
      <c r="BW740" s="104"/>
      <c r="BX740" s="104"/>
      <c r="BY740" s="104"/>
      <c r="BZ740" s="104"/>
      <c r="CA740" s="104"/>
      <c r="CB740" s="104"/>
      <c r="CC740" s="104"/>
      <c r="CD740" s="104"/>
      <c r="CE740" s="104"/>
      <c r="CF740" s="104"/>
      <c r="CG740" s="104"/>
      <c r="CJ740" s="104"/>
      <c r="CL740" s="104"/>
      <c r="CM740" s="104"/>
      <c r="CN740" s="104"/>
      <c r="CO740" s="104"/>
      <c r="CP740" s="104"/>
      <c r="CQ740" s="104"/>
      <c r="CR740" s="104"/>
      <c r="CS740" s="104"/>
      <c r="CT740" s="104"/>
      <c r="CU740" s="104"/>
    </row>
    <row r="741" spans="1:99" ht="13" x14ac:dyDescent="0.3">
      <c r="A741" s="104"/>
      <c r="B741" s="104"/>
      <c r="C741" s="104"/>
      <c r="D741" s="104"/>
      <c r="E741" s="104"/>
      <c r="F741" s="104"/>
      <c r="G741" s="104"/>
      <c r="H741" s="104"/>
      <c r="I741" s="104"/>
      <c r="J741" s="104"/>
      <c r="K741" s="104"/>
      <c r="L741" s="104"/>
      <c r="M741" s="104"/>
      <c r="P741" s="104"/>
      <c r="Q741" s="104"/>
      <c r="U741" s="104"/>
      <c r="AQ741" s="104"/>
      <c r="AR741" s="104"/>
      <c r="AS741" s="104"/>
      <c r="AT741" s="104"/>
      <c r="AU741" s="104"/>
      <c r="AV741" s="104"/>
      <c r="AW741" s="104"/>
      <c r="AX741" s="104"/>
      <c r="AY741" s="104"/>
      <c r="BH741" s="104"/>
      <c r="BJ741" s="104"/>
      <c r="BK741" s="104"/>
      <c r="BL741" s="104"/>
      <c r="BM741" s="104"/>
      <c r="BN741" s="104"/>
      <c r="BO741" s="104"/>
      <c r="BP741" s="104"/>
      <c r="BQ741" s="104"/>
      <c r="BR741" s="104"/>
      <c r="BS741" s="104"/>
      <c r="BT741" s="104"/>
      <c r="BV741" s="104"/>
      <c r="BW741" s="104"/>
      <c r="BX741" s="104"/>
      <c r="BY741" s="104"/>
      <c r="BZ741" s="104"/>
      <c r="CA741" s="104"/>
      <c r="CB741" s="104"/>
      <c r="CC741" s="104"/>
      <c r="CD741" s="104"/>
      <c r="CE741" s="104"/>
      <c r="CF741" s="104"/>
      <c r="CG741" s="104"/>
      <c r="CJ741" s="104"/>
      <c r="CL741" s="104"/>
      <c r="CM741" s="104"/>
      <c r="CN741" s="104"/>
      <c r="CO741" s="104"/>
      <c r="CP741" s="104"/>
      <c r="CQ741" s="104"/>
      <c r="CR741" s="104"/>
      <c r="CS741" s="104"/>
      <c r="CT741" s="104"/>
      <c r="CU741" s="104"/>
    </row>
    <row r="742" spans="1:99" ht="13" x14ac:dyDescent="0.3">
      <c r="A742" s="104"/>
      <c r="B742" s="104"/>
      <c r="C742" s="104"/>
      <c r="D742" s="104"/>
      <c r="E742" s="104"/>
      <c r="F742" s="104"/>
      <c r="G742" s="104"/>
      <c r="H742" s="104"/>
      <c r="I742" s="104"/>
      <c r="J742" s="104"/>
      <c r="K742" s="104"/>
      <c r="L742" s="104"/>
      <c r="M742" s="104"/>
      <c r="P742" s="104"/>
      <c r="Q742" s="104"/>
      <c r="U742" s="104"/>
      <c r="AQ742" s="104"/>
      <c r="AR742" s="104"/>
      <c r="AS742" s="104"/>
      <c r="AT742" s="104"/>
      <c r="AU742" s="104"/>
      <c r="AV742" s="104"/>
      <c r="AW742" s="104"/>
      <c r="AX742" s="104"/>
      <c r="AY742" s="104"/>
      <c r="BH742" s="104"/>
      <c r="BJ742" s="104"/>
      <c r="BK742" s="104"/>
      <c r="BL742" s="104"/>
      <c r="BM742" s="104"/>
      <c r="BN742" s="104"/>
      <c r="BO742" s="104"/>
      <c r="BP742" s="104"/>
      <c r="BQ742" s="104"/>
      <c r="BR742" s="104"/>
      <c r="BS742" s="104"/>
      <c r="BT742" s="104"/>
      <c r="BV742" s="104"/>
      <c r="BW742" s="104"/>
      <c r="BX742" s="104"/>
      <c r="BY742" s="104"/>
      <c r="BZ742" s="104"/>
      <c r="CA742" s="104"/>
      <c r="CB742" s="104"/>
      <c r="CC742" s="104"/>
      <c r="CD742" s="104"/>
      <c r="CE742" s="104"/>
      <c r="CF742" s="104"/>
      <c r="CG742" s="104"/>
      <c r="CJ742" s="104"/>
      <c r="CL742" s="104"/>
      <c r="CM742" s="104"/>
      <c r="CN742" s="104"/>
      <c r="CO742" s="104"/>
      <c r="CP742" s="104"/>
      <c r="CQ742" s="104"/>
      <c r="CR742" s="104"/>
      <c r="CS742" s="104"/>
      <c r="CT742" s="104"/>
      <c r="CU742" s="104"/>
    </row>
    <row r="743" spans="1:99" ht="13" x14ac:dyDescent="0.3">
      <c r="A743" s="104"/>
      <c r="B743" s="104"/>
      <c r="C743" s="104"/>
      <c r="D743" s="104"/>
      <c r="E743" s="104"/>
      <c r="F743" s="104"/>
      <c r="G743" s="104"/>
      <c r="H743" s="104"/>
      <c r="I743" s="104"/>
      <c r="J743" s="104"/>
      <c r="K743" s="104"/>
      <c r="L743" s="104"/>
      <c r="M743" s="104"/>
      <c r="P743" s="104"/>
      <c r="Q743" s="104"/>
      <c r="U743" s="104"/>
      <c r="AQ743" s="104"/>
      <c r="AR743" s="104"/>
      <c r="AS743" s="104"/>
      <c r="AT743" s="104"/>
      <c r="AU743" s="104"/>
      <c r="AV743" s="104"/>
      <c r="AW743" s="104"/>
      <c r="AX743" s="104"/>
      <c r="AY743" s="104"/>
      <c r="BH743" s="104"/>
      <c r="BJ743" s="104"/>
      <c r="BK743" s="104"/>
      <c r="BL743" s="104"/>
      <c r="BM743" s="104"/>
      <c r="BN743" s="104"/>
      <c r="BO743" s="104"/>
      <c r="BP743" s="104"/>
      <c r="BQ743" s="104"/>
      <c r="BR743" s="104"/>
      <c r="BS743" s="104"/>
      <c r="BT743" s="104"/>
      <c r="BV743" s="104"/>
      <c r="BW743" s="104"/>
      <c r="BX743" s="104"/>
      <c r="BY743" s="104"/>
      <c r="BZ743" s="104"/>
      <c r="CA743" s="104"/>
      <c r="CB743" s="104"/>
      <c r="CC743" s="104"/>
      <c r="CD743" s="104"/>
      <c r="CE743" s="104"/>
      <c r="CF743" s="104"/>
      <c r="CG743" s="104"/>
      <c r="CJ743" s="104"/>
      <c r="CL743" s="104"/>
      <c r="CM743" s="104"/>
      <c r="CN743" s="104"/>
      <c r="CO743" s="104"/>
      <c r="CP743" s="104"/>
      <c r="CQ743" s="104"/>
      <c r="CR743" s="104"/>
      <c r="CS743" s="104"/>
      <c r="CT743" s="104"/>
      <c r="CU743" s="104"/>
    </row>
    <row r="744" spans="1:99" ht="13" x14ac:dyDescent="0.3">
      <c r="A744" s="104"/>
      <c r="B744" s="104"/>
      <c r="C744" s="104"/>
      <c r="D744" s="104"/>
      <c r="E744" s="104"/>
      <c r="F744" s="104"/>
      <c r="G744" s="104"/>
      <c r="H744" s="104"/>
      <c r="I744" s="104"/>
      <c r="J744" s="104"/>
      <c r="K744" s="104"/>
      <c r="L744" s="104"/>
      <c r="M744" s="104"/>
      <c r="P744" s="104"/>
      <c r="Q744" s="104"/>
      <c r="U744" s="104"/>
      <c r="AQ744" s="104"/>
      <c r="AR744" s="104"/>
      <c r="AS744" s="104"/>
      <c r="AT744" s="104"/>
      <c r="AU744" s="104"/>
      <c r="AV744" s="104"/>
      <c r="AW744" s="104"/>
      <c r="AX744" s="104"/>
      <c r="AY744" s="104"/>
      <c r="BH744" s="104"/>
      <c r="BJ744" s="104"/>
      <c r="BK744" s="104"/>
      <c r="BL744" s="104"/>
      <c r="BM744" s="104"/>
      <c r="BN744" s="104"/>
      <c r="BO744" s="104"/>
      <c r="BP744" s="104"/>
      <c r="BQ744" s="104"/>
      <c r="BR744" s="104"/>
      <c r="BS744" s="104"/>
      <c r="BT744" s="104"/>
      <c r="BV744" s="104"/>
      <c r="BW744" s="104"/>
      <c r="BX744" s="104"/>
      <c r="BY744" s="104"/>
      <c r="BZ744" s="104"/>
      <c r="CA744" s="104"/>
      <c r="CB744" s="104"/>
      <c r="CC744" s="104"/>
      <c r="CD744" s="104"/>
      <c r="CE744" s="104"/>
      <c r="CF744" s="104"/>
      <c r="CG744" s="104"/>
      <c r="CJ744" s="104"/>
      <c r="CL744" s="104"/>
      <c r="CM744" s="104"/>
      <c r="CN744" s="104"/>
      <c r="CO744" s="104"/>
      <c r="CP744" s="104"/>
      <c r="CQ744" s="104"/>
      <c r="CR744" s="104"/>
      <c r="CS744" s="104"/>
      <c r="CT744" s="104"/>
      <c r="CU744" s="104"/>
    </row>
    <row r="745" spans="1:99" ht="13" x14ac:dyDescent="0.3">
      <c r="A745" s="104"/>
      <c r="B745" s="104"/>
      <c r="C745" s="104"/>
      <c r="D745" s="104"/>
      <c r="E745" s="104"/>
      <c r="F745" s="104"/>
      <c r="G745" s="104"/>
      <c r="H745" s="104"/>
      <c r="I745" s="104"/>
      <c r="J745" s="104"/>
      <c r="K745" s="104"/>
      <c r="L745" s="104"/>
      <c r="M745" s="104"/>
      <c r="P745" s="104"/>
      <c r="Q745" s="104"/>
      <c r="U745" s="104"/>
      <c r="AQ745" s="104"/>
      <c r="AR745" s="104"/>
      <c r="AS745" s="104"/>
      <c r="AT745" s="104"/>
      <c r="AU745" s="104"/>
      <c r="AV745" s="104"/>
      <c r="AW745" s="104"/>
      <c r="AX745" s="104"/>
      <c r="AY745" s="104"/>
      <c r="BH745" s="104"/>
      <c r="BJ745" s="104"/>
      <c r="BK745" s="104"/>
      <c r="BL745" s="104"/>
      <c r="BM745" s="104"/>
      <c r="BN745" s="104"/>
      <c r="BO745" s="104"/>
      <c r="BP745" s="104"/>
      <c r="BQ745" s="104"/>
      <c r="BR745" s="104"/>
      <c r="BS745" s="104"/>
      <c r="BT745" s="104"/>
      <c r="BV745" s="104"/>
      <c r="BW745" s="104"/>
      <c r="BX745" s="104"/>
      <c r="BY745" s="104"/>
      <c r="BZ745" s="104"/>
      <c r="CA745" s="104"/>
      <c r="CB745" s="104"/>
      <c r="CC745" s="104"/>
      <c r="CD745" s="104"/>
      <c r="CE745" s="104"/>
      <c r="CF745" s="104"/>
      <c r="CG745" s="104"/>
      <c r="CJ745" s="104"/>
      <c r="CL745" s="104"/>
      <c r="CM745" s="104"/>
      <c r="CN745" s="104"/>
      <c r="CO745" s="104"/>
      <c r="CP745" s="104"/>
      <c r="CQ745" s="104"/>
      <c r="CR745" s="104"/>
      <c r="CS745" s="104"/>
      <c r="CT745" s="104"/>
      <c r="CU745" s="104"/>
    </row>
    <row r="746" spans="1:99" ht="13" x14ac:dyDescent="0.3">
      <c r="A746" s="104"/>
      <c r="B746" s="104"/>
      <c r="C746" s="104"/>
      <c r="D746" s="104"/>
      <c r="E746" s="104"/>
      <c r="F746" s="104"/>
      <c r="G746" s="104"/>
      <c r="H746" s="104"/>
      <c r="I746" s="104"/>
      <c r="J746" s="104"/>
      <c r="K746" s="104"/>
      <c r="L746" s="104"/>
      <c r="M746" s="104"/>
      <c r="P746" s="104"/>
      <c r="Q746" s="104"/>
      <c r="U746" s="104"/>
      <c r="AQ746" s="104"/>
      <c r="AR746" s="104"/>
      <c r="AS746" s="104"/>
      <c r="AT746" s="104"/>
      <c r="AU746" s="104"/>
      <c r="AV746" s="104"/>
      <c r="AW746" s="104"/>
      <c r="AX746" s="104"/>
      <c r="AY746" s="104"/>
      <c r="BH746" s="104"/>
      <c r="BJ746" s="104"/>
      <c r="BK746" s="104"/>
      <c r="BL746" s="104"/>
      <c r="BM746" s="104"/>
      <c r="BN746" s="104"/>
      <c r="BO746" s="104"/>
      <c r="BP746" s="104"/>
      <c r="BQ746" s="104"/>
      <c r="BR746" s="104"/>
      <c r="BS746" s="104"/>
      <c r="BT746" s="104"/>
      <c r="BV746" s="104"/>
      <c r="BW746" s="104"/>
      <c r="BX746" s="104"/>
      <c r="BY746" s="104"/>
      <c r="BZ746" s="104"/>
      <c r="CA746" s="104"/>
      <c r="CB746" s="104"/>
      <c r="CC746" s="104"/>
      <c r="CD746" s="104"/>
      <c r="CE746" s="104"/>
      <c r="CF746" s="104"/>
      <c r="CG746" s="104"/>
      <c r="CJ746" s="104"/>
      <c r="CL746" s="104"/>
      <c r="CM746" s="104"/>
      <c r="CN746" s="104"/>
      <c r="CO746" s="104"/>
      <c r="CP746" s="104"/>
      <c r="CQ746" s="104"/>
      <c r="CR746" s="104"/>
      <c r="CS746" s="104"/>
      <c r="CT746" s="104"/>
      <c r="CU746" s="104"/>
    </row>
    <row r="747" spans="1:99" ht="13" x14ac:dyDescent="0.3">
      <c r="A747" s="104"/>
      <c r="B747" s="104"/>
      <c r="C747" s="104"/>
      <c r="D747" s="104"/>
      <c r="E747" s="104"/>
      <c r="F747" s="104"/>
      <c r="G747" s="104"/>
      <c r="H747" s="104"/>
      <c r="I747" s="104"/>
      <c r="J747" s="104"/>
      <c r="K747" s="104"/>
      <c r="L747" s="104"/>
      <c r="M747" s="104"/>
      <c r="P747" s="104"/>
      <c r="Q747" s="104"/>
      <c r="U747" s="104"/>
      <c r="AQ747" s="104"/>
      <c r="AR747" s="104"/>
      <c r="AS747" s="104"/>
      <c r="AT747" s="104"/>
      <c r="AU747" s="104"/>
      <c r="AV747" s="104"/>
      <c r="AW747" s="104"/>
      <c r="AX747" s="104"/>
      <c r="AY747" s="104"/>
      <c r="BH747" s="104"/>
      <c r="BJ747" s="104"/>
      <c r="BK747" s="104"/>
      <c r="BL747" s="104"/>
      <c r="BM747" s="104"/>
      <c r="BN747" s="104"/>
      <c r="BO747" s="104"/>
      <c r="BP747" s="104"/>
      <c r="BQ747" s="104"/>
      <c r="BR747" s="104"/>
      <c r="BS747" s="104"/>
      <c r="BT747" s="104"/>
      <c r="BV747" s="104"/>
      <c r="BW747" s="104"/>
      <c r="BX747" s="104"/>
      <c r="BY747" s="104"/>
      <c r="BZ747" s="104"/>
      <c r="CA747" s="104"/>
      <c r="CB747" s="104"/>
      <c r="CC747" s="104"/>
      <c r="CD747" s="104"/>
      <c r="CE747" s="104"/>
      <c r="CF747" s="104"/>
      <c r="CG747" s="104"/>
      <c r="CJ747" s="104"/>
      <c r="CL747" s="104"/>
      <c r="CM747" s="104"/>
      <c r="CN747" s="104"/>
      <c r="CO747" s="104"/>
      <c r="CP747" s="104"/>
      <c r="CQ747" s="104"/>
      <c r="CR747" s="104"/>
      <c r="CS747" s="104"/>
      <c r="CT747" s="104"/>
      <c r="CU747" s="104"/>
    </row>
    <row r="748" spans="1:99" ht="13" x14ac:dyDescent="0.3">
      <c r="A748" s="104"/>
      <c r="B748" s="104"/>
      <c r="C748" s="104"/>
      <c r="D748" s="104"/>
      <c r="E748" s="104"/>
      <c r="F748" s="104"/>
      <c r="G748" s="104"/>
      <c r="H748" s="104"/>
      <c r="I748" s="104"/>
      <c r="J748" s="104"/>
      <c r="K748" s="104"/>
      <c r="L748" s="104"/>
      <c r="M748" s="104"/>
      <c r="P748" s="104"/>
      <c r="Q748" s="104"/>
      <c r="U748" s="104"/>
      <c r="AQ748" s="104"/>
      <c r="AR748" s="104"/>
      <c r="AS748" s="104"/>
      <c r="AT748" s="104"/>
      <c r="AU748" s="104"/>
      <c r="AV748" s="104"/>
      <c r="AW748" s="104"/>
      <c r="AX748" s="104"/>
      <c r="AY748" s="104"/>
      <c r="BH748" s="104"/>
      <c r="BJ748" s="104"/>
      <c r="BK748" s="104"/>
      <c r="BL748" s="104"/>
      <c r="BM748" s="104"/>
      <c r="BN748" s="104"/>
      <c r="BO748" s="104"/>
      <c r="BP748" s="104"/>
      <c r="BQ748" s="104"/>
      <c r="BR748" s="104"/>
      <c r="BS748" s="104"/>
      <c r="BT748" s="104"/>
      <c r="BV748" s="104"/>
      <c r="BW748" s="104"/>
      <c r="BX748" s="104"/>
      <c r="BY748" s="104"/>
      <c r="BZ748" s="104"/>
      <c r="CA748" s="104"/>
      <c r="CB748" s="104"/>
      <c r="CC748" s="104"/>
      <c r="CD748" s="104"/>
      <c r="CE748" s="104"/>
      <c r="CF748" s="104"/>
      <c r="CG748" s="104"/>
      <c r="CJ748" s="104"/>
      <c r="CL748" s="104"/>
      <c r="CM748" s="104"/>
      <c r="CN748" s="104"/>
      <c r="CO748" s="104"/>
      <c r="CP748" s="104"/>
      <c r="CQ748" s="104"/>
      <c r="CR748" s="104"/>
      <c r="CS748" s="104"/>
      <c r="CT748" s="104"/>
      <c r="CU748" s="104"/>
    </row>
    <row r="749" spans="1:99" ht="13" x14ac:dyDescent="0.3">
      <c r="A749" s="104"/>
      <c r="B749" s="104"/>
      <c r="C749" s="104"/>
      <c r="D749" s="104"/>
      <c r="E749" s="104"/>
      <c r="F749" s="104"/>
      <c r="G749" s="104"/>
      <c r="H749" s="104"/>
      <c r="I749" s="104"/>
      <c r="J749" s="104"/>
      <c r="K749" s="104"/>
      <c r="L749" s="104"/>
      <c r="M749" s="104"/>
      <c r="P749" s="104"/>
      <c r="Q749" s="104"/>
      <c r="U749" s="104"/>
      <c r="AQ749" s="104"/>
      <c r="AR749" s="104"/>
      <c r="AS749" s="104"/>
      <c r="AT749" s="104"/>
      <c r="AU749" s="104"/>
      <c r="AV749" s="104"/>
      <c r="AW749" s="104"/>
      <c r="AX749" s="104"/>
      <c r="AY749" s="104"/>
      <c r="BH749" s="104"/>
      <c r="BJ749" s="104"/>
      <c r="BK749" s="104"/>
      <c r="BL749" s="104"/>
      <c r="BM749" s="104"/>
      <c r="BN749" s="104"/>
      <c r="BO749" s="104"/>
      <c r="BP749" s="104"/>
      <c r="BQ749" s="104"/>
      <c r="BR749" s="104"/>
      <c r="BS749" s="104"/>
      <c r="BT749" s="104"/>
      <c r="BV749" s="104"/>
      <c r="BW749" s="104"/>
      <c r="BX749" s="104"/>
      <c r="BY749" s="104"/>
      <c r="BZ749" s="104"/>
      <c r="CA749" s="104"/>
      <c r="CB749" s="104"/>
      <c r="CC749" s="104"/>
      <c r="CD749" s="104"/>
      <c r="CE749" s="104"/>
      <c r="CF749" s="104"/>
      <c r="CG749" s="104"/>
      <c r="CJ749" s="104"/>
      <c r="CL749" s="104"/>
      <c r="CM749" s="104"/>
      <c r="CN749" s="104"/>
      <c r="CO749" s="104"/>
      <c r="CP749" s="104"/>
      <c r="CQ749" s="104"/>
      <c r="CR749" s="104"/>
      <c r="CS749" s="104"/>
      <c r="CT749" s="104"/>
      <c r="CU749" s="104"/>
    </row>
    <row r="750" spans="1:99" ht="13" x14ac:dyDescent="0.3">
      <c r="A750" s="104"/>
      <c r="B750" s="104"/>
      <c r="C750" s="104"/>
      <c r="D750" s="104"/>
      <c r="E750" s="104"/>
      <c r="F750" s="104"/>
      <c r="G750" s="104"/>
      <c r="H750" s="104"/>
      <c r="I750" s="104"/>
      <c r="J750" s="104"/>
      <c r="K750" s="104"/>
      <c r="L750" s="104"/>
      <c r="M750" s="104"/>
      <c r="P750" s="104"/>
      <c r="Q750" s="104"/>
      <c r="U750" s="104"/>
      <c r="AQ750" s="104"/>
      <c r="AR750" s="104"/>
      <c r="AS750" s="104"/>
      <c r="AT750" s="104"/>
      <c r="AU750" s="104"/>
      <c r="AV750" s="104"/>
      <c r="AW750" s="104"/>
      <c r="AX750" s="104"/>
      <c r="AY750" s="104"/>
      <c r="BH750" s="104"/>
      <c r="BJ750" s="104"/>
      <c r="BK750" s="104"/>
      <c r="BL750" s="104"/>
      <c r="BM750" s="104"/>
      <c r="BN750" s="104"/>
      <c r="BO750" s="104"/>
      <c r="BP750" s="104"/>
      <c r="BQ750" s="104"/>
      <c r="BR750" s="104"/>
      <c r="BS750" s="104"/>
      <c r="BT750" s="104"/>
      <c r="BV750" s="104"/>
      <c r="BW750" s="104"/>
      <c r="BX750" s="104"/>
      <c r="BY750" s="104"/>
      <c r="BZ750" s="104"/>
      <c r="CA750" s="104"/>
      <c r="CB750" s="104"/>
      <c r="CC750" s="104"/>
      <c r="CD750" s="104"/>
      <c r="CE750" s="104"/>
      <c r="CF750" s="104"/>
      <c r="CG750" s="104"/>
      <c r="CJ750" s="104"/>
      <c r="CL750" s="104"/>
      <c r="CM750" s="104"/>
      <c r="CN750" s="104"/>
      <c r="CO750" s="104"/>
      <c r="CP750" s="104"/>
      <c r="CQ750" s="104"/>
      <c r="CR750" s="104"/>
      <c r="CS750" s="104"/>
      <c r="CT750" s="104"/>
      <c r="CU750" s="104"/>
    </row>
    <row r="751" spans="1:99" ht="13" x14ac:dyDescent="0.3">
      <c r="A751" s="104"/>
      <c r="B751" s="104"/>
      <c r="C751" s="104"/>
      <c r="D751" s="104"/>
      <c r="E751" s="104"/>
      <c r="F751" s="104"/>
      <c r="G751" s="104"/>
      <c r="H751" s="104"/>
      <c r="I751" s="104"/>
      <c r="J751" s="104"/>
      <c r="K751" s="104"/>
      <c r="L751" s="104"/>
      <c r="M751" s="104"/>
      <c r="P751" s="104"/>
      <c r="Q751" s="104"/>
      <c r="U751" s="104"/>
      <c r="AQ751" s="104"/>
      <c r="AR751" s="104"/>
      <c r="AS751" s="104"/>
      <c r="AT751" s="104"/>
      <c r="AU751" s="104"/>
      <c r="AV751" s="104"/>
      <c r="AW751" s="104"/>
      <c r="AX751" s="104"/>
      <c r="AY751" s="104"/>
      <c r="BH751" s="104"/>
      <c r="BJ751" s="104"/>
      <c r="BK751" s="104"/>
      <c r="BL751" s="104"/>
      <c r="BM751" s="104"/>
      <c r="BN751" s="104"/>
      <c r="BO751" s="104"/>
      <c r="BP751" s="104"/>
      <c r="BQ751" s="104"/>
      <c r="BR751" s="104"/>
      <c r="BS751" s="104"/>
      <c r="BT751" s="104"/>
      <c r="BV751" s="104"/>
      <c r="BW751" s="104"/>
      <c r="BX751" s="104"/>
      <c r="BY751" s="104"/>
      <c r="BZ751" s="104"/>
      <c r="CA751" s="104"/>
      <c r="CB751" s="104"/>
      <c r="CC751" s="104"/>
      <c r="CD751" s="104"/>
      <c r="CE751" s="104"/>
      <c r="CF751" s="104"/>
      <c r="CG751" s="104"/>
      <c r="CJ751" s="104"/>
      <c r="CL751" s="104"/>
      <c r="CM751" s="104"/>
      <c r="CN751" s="104"/>
      <c r="CO751" s="104"/>
      <c r="CP751" s="104"/>
      <c r="CQ751" s="104"/>
      <c r="CR751" s="104"/>
      <c r="CS751" s="104"/>
      <c r="CT751" s="104"/>
      <c r="CU751" s="104"/>
    </row>
    <row r="752" spans="1:99" ht="13" x14ac:dyDescent="0.3">
      <c r="A752" s="104"/>
      <c r="B752" s="104"/>
      <c r="C752" s="104"/>
      <c r="D752" s="104"/>
      <c r="E752" s="104"/>
      <c r="F752" s="104"/>
      <c r="G752" s="104"/>
      <c r="H752" s="104"/>
      <c r="I752" s="104"/>
      <c r="J752" s="104"/>
      <c r="K752" s="104"/>
      <c r="L752" s="104"/>
      <c r="M752" s="104"/>
      <c r="P752" s="104"/>
      <c r="Q752" s="104"/>
      <c r="U752" s="104"/>
      <c r="AQ752" s="104"/>
      <c r="AR752" s="104"/>
      <c r="AS752" s="104"/>
      <c r="AT752" s="104"/>
      <c r="AU752" s="104"/>
      <c r="AV752" s="104"/>
      <c r="AW752" s="104"/>
      <c r="AX752" s="104"/>
      <c r="AY752" s="104"/>
      <c r="BH752" s="104"/>
      <c r="BJ752" s="104"/>
      <c r="BK752" s="104"/>
      <c r="BL752" s="104"/>
      <c r="BM752" s="104"/>
      <c r="BN752" s="104"/>
      <c r="BO752" s="104"/>
      <c r="BP752" s="104"/>
      <c r="BQ752" s="104"/>
      <c r="BR752" s="104"/>
      <c r="BS752" s="104"/>
      <c r="BT752" s="104"/>
      <c r="BV752" s="104"/>
      <c r="BW752" s="104"/>
      <c r="BX752" s="104"/>
      <c r="BY752" s="104"/>
      <c r="BZ752" s="104"/>
      <c r="CA752" s="104"/>
      <c r="CB752" s="104"/>
      <c r="CC752" s="104"/>
      <c r="CD752" s="104"/>
      <c r="CE752" s="104"/>
      <c r="CF752" s="104"/>
      <c r="CG752" s="104"/>
      <c r="CJ752" s="104"/>
      <c r="CL752" s="104"/>
      <c r="CM752" s="104"/>
      <c r="CN752" s="104"/>
      <c r="CO752" s="104"/>
      <c r="CP752" s="104"/>
      <c r="CQ752" s="104"/>
      <c r="CR752" s="104"/>
      <c r="CS752" s="104"/>
      <c r="CT752" s="104"/>
      <c r="CU752" s="104"/>
    </row>
    <row r="753" spans="1:99" ht="13" x14ac:dyDescent="0.3">
      <c r="A753" s="104"/>
      <c r="B753" s="104"/>
      <c r="C753" s="104"/>
      <c r="D753" s="104"/>
      <c r="E753" s="104"/>
      <c r="F753" s="104"/>
      <c r="G753" s="104"/>
      <c r="H753" s="104"/>
      <c r="I753" s="104"/>
      <c r="J753" s="104"/>
      <c r="K753" s="104"/>
      <c r="L753" s="104"/>
      <c r="M753" s="104"/>
      <c r="P753" s="104"/>
      <c r="Q753" s="104"/>
      <c r="U753" s="104"/>
      <c r="AQ753" s="104"/>
      <c r="AR753" s="104"/>
      <c r="AS753" s="104"/>
      <c r="AT753" s="104"/>
      <c r="AU753" s="104"/>
      <c r="AV753" s="104"/>
      <c r="AW753" s="104"/>
      <c r="AX753" s="104"/>
      <c r="AY753" s="104"/>
      <c r="BH753" s="104"/>
      <c r="BJ753" s="104"/>
      <c r="BK753" s="104"/>
      <c r="BL753" s="104"/>
      <c r="BM753" s="104"/>
      <c r="BN753" s="104"/>
      <c r="BO753" s="104"/>
      <c r="BP753" s="104"/>
      <c r="BQ753" s="104"/>
      <c r="BR753" s="104"/>
      <c r="BS753" s="104"/>
      <c r="BT753" s="104"/>
      <c r="BV753" s="104"/>
      <c r="BW753" s="104"/>
      <c r="BX753" s="104"/>
      <c r="BY753" s="104"/>
      <c r="BZ753" s="104"/>
      <c r="CA753" s="104"/>
      <c r="CB753" s="104"/>
      <c r="CC753" s="104"/>
      <c r="CD753" s="104"/>
      <c r="CE753" s="104"/>
      <c r="CF753" s="104"/>
      <c r="CG753" s="104"/>
      <c r="CJ753" s="104"/>
      <c r="CL753" s="104"/>
      <c r="CM753" s="104"/>
      <c r="CN753" s="104"/>
      <c r="CO753" s="104"/>
      <c r="CP753" s="104"/>
      <c r="CQ753" s="104"/>
      <c r="CR753" s="104"/>
      <c r="CS753" s="104"/>
      <c r="CT753" s="104"/>
      <c r="CU753" s="104"/>
    </row>
    <row r="754" spans="1:99" ht="13" x14ac:dyDescent="0.3">
      <c r="A754" s="104"/>
      <c r="B754" s="104"/>
      <c r="C754" s="104"/>
      <c r="D754" s="104"/>
      <c r="E754" s="104"/>
      <c r="F754" s="104"/>
      <c r="G754" s="104"/>
      <c r="H754" s="104"/>
      <c r="I754" s="104"/>
      <c r="J754" s="104"/>
      <c r="K754" s="104"/>
      <c r="L754" s="104"/>
      <c r="M754" s="104"/>
      <c r="P754" s="104"/>
      <c r="Q754" s="104"/>
      <c r="U754" s="104"/>
      <c r="AQ754" s="104"/>
      <c r="AR754" s="104"/>
      <c r="AS754" s="104"/>
      <c r="AT754" s="104"/>
      <c r="AU754" s="104"/>
      <c r="AV754" s="104"/>
      <c r="AW754" s="104"/>
      <c r="AX754" s="104"/>
      <c r="AY754" s="104"/>
      <c r="BH754" s="104"/>
      <c r="BJ754" s="104"/>
      <c r="BK754" s="104"/>
      <c r="BL754" s="104"/>
      <c r="BM754" s="104"/>
      <c r="BN754" s="104"/>
      <c r="BO754" s="104"/>
      <c r="BP754" s="104"/>
      <c r="BQ754" s="104"/>
      <c r="BR754" s="104"/>
      <c r="BS754" s="104"/>
      <c r="BT754" s="104"/>
      <c r="BV754" s="104"/>
      <c r="BW754" s="104"/>
      <c r="BX754" s="104"/>
      <c r="BY754" s="104"/>
      <c r="BZ754" s="104"/>
      <c r="CA754" s="104"/>
      <c r="CB754" s="104"/>
      <c r="CC754" s="104"/>
      <c r="CD754" s="104"/>
      <c r="CE754" s="104"/>
      <c r="CF754" s="104"/>
      <c r="CG754" s="104"/>
      <c r="CJ754" s="104"/>
      <c r="CL754" s="104"/>
      <c r="CM754" s="104"/>
      <c r="CN754" s="104"/>
      <c r="CO754" s="104"/>
      <c r="CP754" s="104"/>
      <c r="CQ754" s="104"/>
      <c r="CR754" s="104"/>
      <c r="CS754" s="104"/>
      <c r="CT754" s="104"/>
      <c r="CU754" s="104"/>
    </row>
    <row r="755" spans="1:99" ht="13" x14ac:dyDescent="0.3">
      <c r="A755" s="104"/>
      <c r="B755" s="104"/>
      <c r="C755" s="104"/>
      <c r="D755" s="104"/>
      <c r="E755" s="104"/>
      <c r="F755" s="104"/>
      <c r="G755" s="104"/>
      <c r="H755" s="104"/>
      <c r="I755" s="104"/>
      <c r="J755" s="104"/>
      <c r="K755" s="104"/>
      <c r="L755" s="104"/>
      <c r="M755" s="104"/>
      <c r="P755" s="104"/>
      <c r="Q755" s="104"/>
      <c r="U755" s="104"/>
      <c r="AQ755" s="104"/>
      <c r="AR755" s="104"/>
      <c r="AS755" s="104"/>
      <c r="AT755" s="104"/>
      <c r="AU755" s="104"/>
      <c r="AV755" s="104"/>
      <c r="AW755" s="104"/>
      <c r="AX755" s="104"/>
      <c r="AY755" s="104"/>
      <c r="BH755" s="104"/>
      <c r="BJ755" s="104"/>
      <c r="BK755" s="104"/>
      <c r="BL755" s="104"/>
      <c r="BM755" s="104"/>
      <c r="BN755" s="104"/>
      <c r="BO755" s="104"/>
      <c r="BP755" s="104"/>
      <c r="BQ755" s="104"/>
      <c r="BR755" s="104"/>
      <c r="BS755" s="104"/>
      <c r="BT755" s="104"/>
      <c r="BV755" s="104"/>
      <c r="BW755" s="104"/>
      <c r="BX755" s="104"/>
      <c r="BY755" s="104"/>
      <c r="BZ755" s="104"/>
      <c r="CA755" s="104"/>
      <c r="CB755" s="104"/>
      <c r="CC755" s="104"/>
      <c r="CD755" s="104"/>
      <c r="CE755" s="104"/>
      <c r="CF755" s="104"/>
      <c r="CG755" s="104"/>
      <c r="CJ755" s="104"/>
      <c r="CL755" s="104"/>
      <c r="CM755" s="104"/>
      <c r="CN755" s="104"/>
      <c r="CO755" s="104"/>
      <c r="CP755" s="104"/>
      <c r="CQ755" s="104"/>
      <c r="CR755" s="104"/>
      <c r="CS755" s="104"/>
      <c r="CT755" s="104"/>
      <c r="CU755" s="104"/>
    </row>
    <row r="756" spans="1:99" ht="13" x14ac:dyDescent="0.3">
      <c r="A756" s="104"/>
      <c r="B756" s="104"/>
      <c r="C756" s="104"/>
      <c r="D756" s="104"/>
      <c r="E756" s="104"/>
      <c r="F756" s="104"/>
      <c r="G756" s="104"/>
      <c r="H756" s="104"/>
      <c r="I756" s="104"/>
      <c r="J756" s="104"/>
      <c r="K756" s="104"/>
      <c r="L756" s="104"/>
      <c r="M756" s="104"/>
      <c r="P756" s="104"/>
      <c r="Q756" s="104"/>
      <c r="U756" s="104"/>
      <c r="AQ756" s="104"/>
      <c r="AR756" s="104"/>
      <c r="AS756" s="104"/>
      <c r="AT756" s="104"/>
      <c r="AU756" s="104"/>
      <c r="AV756" s="104"/>
      <c r="AW756" s="104"/>
      <c r="AX756" s="104"/>
      <c r="AY756" s="104"/>
      <c r="BH756" s="104"/>
      <c r="BJ756" s="104"/>
      <c r="BK756" s="104"/>
      <c r="BL756" s="104"/>
      <c r="BM756" s="104"/>
      <c r="BN756" s="104"/>
      <c r="BO756" s="104"/>
      <c r="BP756" s="104"/>
      <c r="BQ756" s="104"/>
      <c r="BR756" s="104"/>
      <c r="BS756" s="104"/>
      <c r="BT756" s="104"/>
      <c r="BV756" s="104"/>
      <c r="BW756" s="104"/>
      <c r="BX756" s="104"/>
      <c r="BY756" s="104"/>
      <c r="BZ756" s="104"/>
      <c r="CA756" s="104"/>
      <c r="CB756" s="104"/>
      <c r="CC756" s="104"/>
      <c r="CD756" s="104"/>
      <c r="CE756" s="104"/>
      <c r="CF756" s="104"/>
      <c r="CG756" s="104"/>
      <c r="CJ756" s="104"/>
      <c r="CL756" s="104"/>
      <c r="CM756" s="104"/>
      <c r="CN756" s="104"/>
      <c r="CO756" s="104"/>
      <c r="CP756" s="104"/>
      <c r="CQ756" s="104"/>
      <c r="CR756" s="104"/>
      <c r="CS756" s="104"/>
      <c r="CT756" s="104"/>
      <c r="CU756" s="104"/>
    </row>
    <row r="757" spans="1:99" ht="13" x14ac:dyDescent="0.3">
      <c r="A757" s="104"/>
      <c r="B757" s="104"/>
      <c r="C757" s="104"/>
      <c r="D757" s="104"/>
      <c r="E757" s="104"/>
      <c r="F757" s="104"/>
      <c r="G757" s="104"/>
      <c r="H757" s="104"/>
      <c r="I757" s="104"/>
      <c r="J757" s="104"/>
      <c r="K757" s="104"/>
      <c r="L757" s="104"/>
      <c r="M757" s="104"/>
      <c r="P757" s="104"/>
      <c r="Q757" s="104"/>
      <c r="U757" s="104"/>
      <c r="AQ757" s="104"/>
      <c r="AR757" s="104"/>
      <c r="AS757" s="104"/>
      <c r="AT757" s="104"/>
      <c r="AU757" s="104"/>
      <c r="AV757" s="104"/>
      <c r="AW757" s="104"/>
      <c r="AX757" s="104"/>
      <c r="AY757" s="104"/>
      <c r="BH757" s="104"/>
      <c r="BJ757" s="104"/>
      <c r="BK757" s="104"/>
      <c r="BL757" s="104"/>
      <c r="BM757" s="104"/>
      <c r="BN757" s="104"/>
      <c r="BO757" s="104"/>
      <c r="BP757" s="104"/>
      <c r="BQ757" s="104"/>
      <c r="BR757" s="104"/>
      <c r="BS757" s="104"/>
      <c r="BT757" s="104"/>
      <c r="BV757" s="104"/>
      <c r="BW757" s="104"/>
      <c r="BX757" s="104"/>
      <c r="BY757" s="104"/>
      <c r="BZ757" s="104"/>
      <c r="CA757" s="104"/>
      <c r="CB757" s="104"/>
      <c r="CC757" s="104"/>
      <c r="CD757" s="104"/>
      <c r="CE757" s="104"/>
      <c r="CF757" s="104"/>
      <c r="CG757" s="104"/>
      <c r="CJ757" s="104"/>
      <c r="CL757" s="104"/>
      <c r="CM757" s="104"/>
      <c r="CN757" s="104"/>
      <c r="CO757" s="104"/>
      <c r="CP757" s="104"/>
      <c r="CQ757" s="104"/>
      <c r="CR757" s="104"/>
      <c r="CS757" s="104"/>
      <c r="CT757" s="104"/>
      <c r="CU757" s="104"/>
    </row>
    <row r="758" spans="1:99" ht="13" x14ac:dyDescent="0.3">
      <c r="A758" s="104"/>
      <c r="B758" s="104"/>
      <c r="C758" s="104"/>
      <c r="D758" s="104"/>
      <c r="E758" s="104"/>
      <c r="F758" s="104"/>
      <c r="G758" s="104"/>
      <c r="H758" s="104"/>
      <c r="I758" s="104"/>
      <c r="J758" s="104"/>
      <c r="K758" s="104"/>
      <c r="L758" s="104"/>
      <c r="M758" s="104"/>
      <c r="P758" s="104"/>
      <c r="Q758" s="104"/>
      <c r="U758" s="104"/>
      <c r="AQ758" s="104"/>
      <c r="AR758" s="104"/>
      <c r="AS758" s="104"/>
      <c r="AT758" s="104"/>
      <c r="AU758" s="104"/>
      <c r="AV758" s="104"/>
      <c r="AW758" s="104"/>
      <c r="AX758" s="104"/>
      <c r="AY758" s="104"/>
      <c r="BH758" s="104"/>
      <c r="BJ758" s="104"/>
      <c r="BK758" s="104"/>
      <c r="BL758" s="104"/>
      <c r="BM758" s="104"/>
      <c r="BN758" s="104"/>
      <c r="BO758" s="104"/>
      <c r="BP758" s="104"/>
      <c r="BQ758" s="104"/>
      <c r="BR758" s="104"/>
      <c r="BS758" s="104"/>
      <c r="BT758" s="104"/>
      <c r="BV758" s="104"/>
      <c r="BW758" s="104"/>
      <c r="BX758" s="104"/>
      <c r="BY758" s="104"/>
      <c r="BZ758" s="104"/>
      <c r="CA758" s="104"/>
      <c r="CB758" s="104"/>
      <c r="CC758" s="104"/>
      <c r="CD758" s="104"/>
      <c r="CE758" s="104"/>
      <c r="CF758" s="104"/>
      <c r="CG758" s="104"/>
      <c r="CJ758" s="104"/>
      <c r="CL758" s="104"/>
      <c r="CM758" s="104"/>
      <c r="CN758" s="104"/>
      <c r="CO758" s="104"/>
      <c r="CP758" s="104"/>
      <c r="CQ758" s="104"/>
      <c r="CR758" s="104"/>
      <c r="CS758" s="104"/>
      <c r="CT758" s="104"/>
      <c r="CU758" s="104"/>
    </row>
    <row r="759" spans="1:99" ht="13" x14ac:dyDescent="0.3">
      <c r="A759" s="104"/>
      <c r="B759" s="104"/>
      <c r="C759" s="104"/>
      <c r="D759" s="104"/>
      <c r="E759" s="104"/>
      <c r="F759" s="104"/>
      <c r="G759" s="104"/>
      <c r="H759" s="104"/>
      <c r="I759" s="104"/>
      <c r="J759" s="104"/>
      <c r="K759" s="104"/>
      <c r="L759" s="104"/>
      <c r="M759" s="104"/>
      <c r="P759" s="104"/>
      <c r="Q759" s="104"/>
      <c r="U759" s="104"/>
      <c r="AQ759" s="104"/>
      <c r="AR759" s="104"/>
      <c r="AS759" s="104"/>
      <c r="AT759" s="104"/>
      <c r="AU759" s="104"/>
      <c r="AV759" s="104"/>
      <c r="AW759" s="104"/>
      <c r="AX759" s="104"/>
      <c r="AY759" s="104"/>
      <c r="BH759" s="104"/>
      <c r="BJ759" s="104"/>
      <c r="BK759" s="104"/>
      <c r="BL759" s="104"/>
      <c r="BM759" s="104"/>
      <c r="BN759" s="104"/>
      <c r="BO759" s="104"/>
      <c r="BP759" s="104"/>
      <c r="BQ759" s="104"/>
      <c r="BR759" s="104"/>
      <c r="BS759" s="104"/>
      <c r="BT759" s="104"/>
      <c r="BV759" s="104"/>
      <c r="BW759" s="104"/>
      <c r="BX759" s="104"/>
      <c r="BY759" s="104"/>
      <c r="BZ759" s="104"/>
      <c r="CA759" s="104"/>
      <c r="CB759" s="104"/>
      <c r="CC759" s="104"/>
      <c r="CD759" s="104"/>
      <c r="CE759" s="104"/>
      <c r="CF759" s="104"/>
      <c r="CG759" s="104"/>
      <c r="CJ759" s="104"/>
      <c r="CL759" s="104"/>
      <c r="CM759" s="104"/>
      <c r="CN759" s="104"/>
      <c r="CO759" s="104"/>
      <c r="CP759" s="104"/>
      <c r="CQ759" s="104"/>
      <c r="CR759" s="104"/>
      <c r="CS759" s="104"/>
      <c r="CT759" s="104"/>
      <c r="CU759" s="104"/>
    </row>
    <row r="760" spans="1:99" ht="13" x14ac:dyDescent="0.3">
      <c r="A760" s="104"/>
      <c r="B760" s="104"/>
      <c r="C760" s="104"/>
      <c r="D760" s="104"/>
      <c r="E760" s="104"/>
      <c r="F760" s="104"/>
      <c r="G760" s="104"/>
      <c r="H760" s="104"/>
      <c r="I760" s="104"/>
      <c r="J760" s="104"/>
      <c r="K760" s="104"/>
      <c r="L760" s="104"/>
      <c r="M760" s="104"/>
      <c r="P760" s="104"/>
      <c r="Q760" s="104"/>
      <c r="U760" s="104"/>
      <c r="AQ760" s="104"/>
      <c r="AR760" s="104"/>
      <c r="AS760" s="104"/>
      <c r="AT760" s="104"/>
      <c r="AU760" s="104"/>
      <c r="AV760" s="104"/>
      <c r="AW760" s="104"/>
      <c r="AX760" s="104"/>
      <c r="AY760" s="104"/>
      <c r="BH760" s="104"/>
      <c r="BJ760" s="104"/>
      <c r="BK760" s="104"/>
      <c r="BL760" s="104"/>
      <c r="BM760" s="104"/>
      <c r="BN760" s="104"/>
      <c r="BO760" s="104"/>
      <c r="BP760" s="104"/>
      <c r="BQ760" s="104"/>
      <c r="BR760" s="104"/>
      <c r="BS760" s="104"/>
      <c r="BT760" s="104"/>
      <c r="BV760" s="104"/>
      <c r="BW760" s="104"/>
      <c r="BX760" s="104"/>
      <c r="BY760" s="104"/>
      <c r="BZ760" s="104"/>
      <c r="CA760" s="104"/>
      <c r="CB760" s="104"/>
      <c r="CC760" s="104"/>
      <c r="CD760" s="104"/>
      <c r="CE760" s="104"/>
      <c r="CF760" s="104"/>
      <c r="CG760" s="104"/>
      <c r="CJ760" s="104"/>
      <c r="CL760" s="104"/>
      <c r="CM760" s="104"/>
      <c r="CN760" s="104"/>
      <c r="CO760" s="104"/>
      <c r="CP760" s="104"/>
      <c r="CQ760" s="104"/>
      <c r="CR760" s="104"/>
      <c r="CS760" s="104"/>
      <c r="CT760" s="104"/>
      <c r="CU760" s="104"/>
    </row>
    <row r="761" spans="1:99" ht="13" x14ac:dyDescent="0.3">
      <c r="A761" s="104"/>
      <c r="B761" s="104"/>
      <c r="C761" s="104"/>
      <c r="D761" s="104"/>
      <c r="E761" s="104"/>
      <c r="F761" s="104"/>
      <c r="G761" s="104"/>
      <c r="H761" s="104"/>
      <c r="I761" s="104"/>
      <c r="J761" s="104"/>
      <c r="K761" s="104"/>
      <c r="L761" s="104"/>
      <c r="M761" s="104"/>
      <c r="P761" s="104"/>
      <c r="Q761" s="104"/>
      <c r="U761" s="104"/>
      <c r="AQ761" s="104"/>
      <c r="AR761" s="104"/>
      <c r="AS761" s="104"/>
      <c r="AT761" s="104"/>
      <c r="AU761" s="104"/>
      <c r="AV761" s="104"/>
      <c r="AW761" s="104"/>
      <c r="AX761" s="104"/>
      <c r="AY761" s="104"/>
      <c r="BH761" s="104"/>
      <c r="BJ761" s="104"/>
      <c r="BK761" s="104"/>
      <c r="BL761" s="104"/>
      <c r="BM761" s="104"/>
      <c r="BN761" s="104"/>
      <c r="BO761" s="104"/>
      <c r="BP761" s="104"/>
      <c r="BQ761" s="104"/>
      <c r="BR761" s="104"/>
      <c r="BS761" s="104"/>
      <c r="BT761" s="104"/>
      <c r="BV761" s="104"/>
      <c r="BW761" s="104"/>
      <c r="BX761" s="104"/>
      <c r="BY761" s="104"/>
      <c r="BZ761" s="104"/>
      <c r="CA761" s="104"/>
      <c r="CB761" s="104"/>
      <c r="CC761" s="104"/>
      <c r="CD761" s="104"/>
      <c r="CE761" s="104"/>
      <c r="CF761" s="104"/>
      <c r="CG761" s="104"/>
      <c r="CJ761" s="104"/>
      <c r="CL761" s="104"/>
      <c r="CM761" s="104"/>
      <c r="CN761" s="104"/>
      <c r="CO761" s="104"/>
      <c r="CP761" s="104"/>
      <c r="CQ761" s="104"/>
      <c r="CR761" s="104"/>
      <c r="CS761" s="104"/>
      <c r="CT761" s="104"/>
      <c r="CU761" s="104"/>
    </row>
    <row r="762" spans="1:99" ht="13" x14ac:dyDescent="0.3">
      <c r="A762" s="104"/>
      <c r="B762" s="104"/>
      <c r="C762" s="104"/>
      <c r="D762" s="104"/>
      <c r="E762" s="104"/>
      <c r="F762" s="104"/>
      <c r="G762" s="104"/>
      <c r="H762" s="104"/>
      <c r="I762" s="104"/>
      <c r="J762" s="104"/>
      <c r="K762" s="104"/>
      <c r="L762" s="104"/>
      <c r="M762" s="104"/>
      <c r="P762" s="104"/>
      <c r="Q762" s="104"/>
      <c r="U762" s="104"/>
      <c r="AQ762" s="104"/>
      <c r="AR762" s="104"/>
      <c r="AS762" s="104"/>
      <c r="AT762" s="104"/>
      <c r="AU762" s="104"/>
      <c r="AV762" s="104"/>
      <c r="AW762" s="104"/>
      <c r="AX762" s="104"/>
      <c r="AY762" s="104"/>
      <c r="BH762" s="104"/>
      <c r="BJ762" s="104"/>
      <c r="BK762" s="104"/>
      <c r="BL762" s="104"/>
      <c r="BM762" s="104"/>
      <c r="BN762" s="104"/>
      <c r="BO762" s="104"/>
      <c r="BP762" s="104"/>
      <c r="BQ762" s="104"/>
      <c r="BR762" s="104"/>
      <c r="BS762" s="104"/>
      <c r="BT762" s="104"/>
      <c r="BV762" s="104"/>
      <c r="BW762" s="104"/>
      <c r="BX762" s="104"/>
      <c r="BY762" s="104"/>
      <c r="BZ762" s="104"/>
      <c r="CA762" s="104"/>
      <c r="CB762" s="104"/>
      <c r="CC762" s="104"/>
      <c r="CD762" s="104"/>
      <c r="CE762" s="104"/>
      <c r="CF762" s="104"/>
      <c r="CG762" s="104"/>
      <c r="CJ762" s="104"/>
      <c r="CL762" s="104"/>
      <c r="CM762" s="104"/>
      <c r="CN762" s="104"/>
      <c r="CO762" s="104"/>
      <c r="CP762" s="104"/>
      <c r="CQ762" s="104"/>
      <c r="CR762" s="104"/>
      <c r="CS762" s="104"/>
      <c r="CT762" s="104"/>
      <c r="CU762" s="104"/>
    </row>
    <row r="763" spans="1:99" ht="13" x14ac:dyDescent="0.3">
      <c r="A763" s="104"/>
      <c r="B763" s="104"/>
      <c r="C763" s="104"/>
      <c r="D763" s="104"/>
      <c r="E763" s="104"/>
      <c r="F763" s="104"/>
      <c r="G763" s="104"/>
      <c r="H763" s="104"/>
      <c r="I763" s="104"/>
      <c r="J763" s="104"/>
      <c r="K763" s="104"/>
      <c r="L763" s="104"/>
      <c r="M763" s="104"/>
      <c r="P763" s="104"/>
      <c r="Q763" s="104"/>
      <c r="U763" s="104"/>
      <c r="AQ763" s="104"/>
      <c r="AR763" s="104"/>
      <c r="AS763" s="104"/>
      <c r="AT763" s="104"/>
      <c r="AU763" s="104"/>
      <c r="AV763" s="104"/>
      <c r="AW763" s="104"/>
      <c r="AX763" s="104"/>
      <c r="AY763" s="104"/>
      <c r="BH763" s="104"/>
      <c r="BJ763" s="104"/>
      <c r="BK763" s="104"/>
      <c r="BL763" s="104"/>
      <c r="BM763" s="104"/>
      <c r="BN763" s="104"/>
      <c r="BO763" s="104"/>
      <c r="BP763" s="104"/>
      <c r="BQ763" s="104"/>
      <c r="BR763" s="104"/>
      <c r="BS763" s="104"/>
      <c r="BT763" s="104"/>
      <c r="BV763" s="104"/>
      <c r="BW763" s="104"/>
      <c r="BX763" s="104"/>
      <c r="BY763" s="104"/>
      <c r="BZ763" s="104"/>
      <c r="CA763" s="104"/>
      <c r="CB763" s="104"/>
      <c r="CC763" s="104"/>
      <c r="CD763" s="104"/>
      <c r="CE763" s="104"/>
      <c r="CF763" s="104"/>
      <c r="CG763" s="104"/>
      <c r="CJ763" s="104"/>
      <c r="CL763" s="104"/>
      <c r="CM763" s="104"/>
      <c r="CN763" s="104"/>
      <c r="CO763" s="104"/>
      <c r="CP763" s="104"/>
      <c r="CQ763" s="104"/>
      <c r="CR763" s="104"/>
      <c r="CS763" s="104"/>
      <c r="CT763" s="104"/>
      <c r="CU763" s="104"/>
    </row>
    <row r="764" spans="1:99" ht="13" x14ac:dyDescent="0.3">
      <c r="A764" s="104"/>
      <c r="B764" s="104"/>
      <c r="C764" s="104"/>
      <c r="D764" s="104"/>
      <c r="E764" s="104"/>
      <c r="F764" s="104"/>
      <c r="G764" s="104"/>
      <c r="H764" s="104"/>
      <c r="I764" s="104"/>
      <c r="J764" s="104"/>
      <c r="K764" s="104"/>
      <c r="L764" s="104"/>
      <c r="M764" s="104"/>
      <c r="P764" s="104"/>
      <c r="Q764" s="104"/>
      <c r="U764" s="104"/>
      <c r="AQ764" s="104"/>
      <c r="AR764" s="104"/>
      <c r="AS764" s="104"/>
      <c r="AT764" s="104"/>
      <c r="AU764" s="104"/>
      <c r="AV764" s="104"/>
      <c r="AW764" s="104"/>
      <c r="AX764" s="104"/>
      <c r="AY764" s="104"/>
      <c r="BH764" s="104"/>
      <c r="BJ764" s="104"/>
      <c r="BK764" s="104"/>
      <c r="BL764" s="104"/>
      <c r="BM764" s="104"/>
      <c r="BN764" s="104"/>
      <c r="BO764" s="104"/>
      <c r="BP764" s="104"/>
      <c r="BQ764" s="104"/>
      <c r="BR764" s="104"/>
      <c r="BS764" s="104"/>
      <c r="BT764" s="104"/>
      <c r="BV764" s="104"/>
      <c r="BW764" s="104"/>
      <c r="BX764" s="104"/>
      <c r="BY764" s="104"/>
      <c r="BZ764" s="104"/>
      <c r="CA764" s="104"/>
      <c r="CB764" s="104"/>
      <c r="CC764" s="104"/>
      <c r="CD764" s="104"/>
      <c r="CE764" s="104"/>
      <c r="CF764" s="104"/>
      <c r="CG764" s="104"/>
      <c r="CJ764" s="104"/>
      <c r="CL764" s="104"/>
      <c r="CM764" s="104"/>
      <c r="CN764" s="104"/>
      <c r="CO764" s="104"/>
      <c r="CP764" s="104"/>
      <c r="CQ764" s="104"/>
      <c r="CR764" s="104"/>
      <c r="CS764" s="104"/>
      <c r="CT764" s="104"/>
      <c r="CU764" s="104"/>
    </row>
    <row r="765" spans="1:99" ht="13" x14ac:dyDescent="0.3">
      <c r="A765" s="104"/>
      <c r="B765" s="104"/>
      <c r="C765" s="104"/>
      <c r="D765" s="104"/>
      <c r="E765" s="104"/>
      <c r="F765" s="104"/>
      <c r="G765" s="104"/>
      <c r="H765" s="104"/>
      <c r="I765" s="104"/>
      <c r="J765" s="104"/>
      <c r="K765" s="104"/>
      <c r="L765" s="104"/>
      <c r="M765" s="104"/>
      <c r="P765" s="104"/>
      <c r="Q765" s="104"/>
      <c r="U765" s="104"/>
      <c r="AQ765" s="104"/>
      <c r="AR765" s="104"/>
      <c r="AS765" s="104"/>
      <c r="AT765" s="104"/>
      <c r="AU765" s="104"/>
      <c r="AV765" s="104"/>
      <c r="AW765" s="104"/>
      <c r="AX765" s="104"/>
      <c r="AY765" s="104"/>
      <c r="BH765" s="104"/>
      <c r="BJ765" s="104"/>
      <c r="BK765" s="104"/>
      <c r="BL765" s="104"/>
      <c r="BM765" s="104"/>
      <c r="BN765" s="104"/>
      <c r="BO765" s="104"/>
      <c r="BP765" s="104"/>
      <c r="BQ765" s="104"/>
      <c r="BR765" s="104"/>
      <c r="BS765" s="104"/>
      <c r="BT765" s="104"/>
      <c r="BV765" s="104"/>
      <c r="BW765" s="104"/>
      <c r="BX765" s="104"/>
      <c r="BY765" s="104"/>
      <c r="BZ765" s="104"/>
      <c r="CA765" s="104"/>
      <c r="CB765" s="104"/>
      <c r="CC765" s="104"/>
      <c r="CD765" s="104"/>
      <c r="CE765" s="104"/>
      <c r="CF765" s="104"/>
      <c r="CG765" s="104"/>
      <c r="CJ765" s="104"/>
      <c r="CL765" s="104"/>
      <c r="CM765" s="104"/>
      <c r="CN765" s="104"/>
      <c r="CO765" s="104"/>
      <c r="CP765" s="104"/>
      <c r="CQ765" s="104"/>
      <c r="CR765" s="104"/>
      <c r="CS765" s="104"/>
      <c r="CT765" s="104"/>
      <c r="CU765" s="104"/>
    </row>
    <row r="766" spans="1:99" ht="13" x14ac:dyDescent="0.3">
      <c r="A766" s="104"/>
      <c r="B766" s="104"/>
      <c r="C766" s="104"/>
      <c r="D766" s="104"/>
      <c r="E766" s="104"/>
      <c r="F766" s="104"/>
      <c r="G766" s="104"/>
      <c r="H766" s="104"/>
      <c r="I766" s="104"/>
      <c r="J766" s="104"/>
      <c r="K766" s="104"/>
      <c r="L766" s="104"/>
      <c r="M766" s="104"/>
      <c r="P766" s="104"/>
      <c r="Q766" s="104"/>
      <c r="U766" s="104"/>
      <c r="AQ766" s="104"/>
      <c r="AR766" s="104"/>
      <c r="AS766" s="104"/>
      <c r="AT766" s="104"/>
      <c r="AU766" s="104"/>
      <c r="AV766" s="104"/>
      <c r="AW766" s="104"/>
      <c r="AX766" s="104"/>
      <c r="AY766" s="104"/>
      <c r="BH766" s="104"/>
      <c r="BJ766" s="104"/>
      <c r="BK766" s="104"/>
      <c r="BL766" s="104"/>
      <c r="BM766" s="104"/>
      <c r="BN766" s="104"/>
      <c r="BO766" s="104"/>
      <c r="BP766" s="104"/>
      <c r="BQ766" s="104"/>
      <c r="BR766" s="104"/>
      <c r="BS766" s="104"/>
      <c r="BT766" s="104"/>
      <c r="BV766" s="104"/>
      <c r="BW766" s="104"/>
      <c r="BX766" s="104"/>
      <c r="BY766" s="104"/>
      <c r="BZ766" s="104"/>
      <c r="CA766" s="104"/>
      <c r="CB766" s="104"/>
      <c r="CC766" s="104"/>
      <c r="CD766" s="104"/>
      <c r="CE766" s="104"/>
      <c r="CF766" s="104"/>
      <c r="CG766" s="104"/>
      <c r="CJ766" s="104"/>
      <c r="CL766" s="104"/>
      <c r="CM766" s="104"/>
      <c r="CN766" s="104"/>
      <c r="CO766" s="104"/>
      <c r="CP766" s="104"/>
      <c r="CQ766" s="104"/>
      <c r="CR766" s="104"/>
      <c r="CS766" s="104"/>
      <c r="CT766" s="104"/>
      <c r="CU766" s="104"/>
    </row>
    <row r="767" spans="1:99" ht="13" x14ac:dyDescent="0.3">
      <c r="A767" s="104"/>
      <c r="B767" s="104"/>
      <c r="C767" s="104"/>
      <c r="D767" s="104"/>
      <c r="E767" s="104"/>
      <c r="F767" s="104"/>
      <c r="G767" s="104"/>
      <c r="H767" s="104"/>
      <c r="I767" s="104"/>
      <c r="J767" s="104"/>
      <c r="K767" s="104"/>
      <c r="L767" s="104"/>
      <c r="M767" s="104"/>
      <c r="P767" s="104"/>
      <c r="Q767" s="104"/>
      <c r="U767" s="104"/>
      <c r="AQ767" s="104"/>
      <c r="AR767" s="104"/>
      <c r="AS767" s="104"/>
      <c r="AT767" s="104"/>
      <c r="AU767" s="104"/>
      <c r="AV767" s="104"/>
      <c r="AW767" s="104"/>
      <c r="AX767" s="104"/>
      <c r="AY767" s="104"/>
      <c r="BH767" s="104"/>
      <c r="BJ767" s="104"/>
      <c r="BK767" s="104"/>
      <c r="BL767" s="104"/>
      <c r="BM767" s="104"/>
      <c r="BN767" s="104"/>
      <c r="BO767" s="104"/>
      <c r="BP767" s="104"/>
      <c r="BQ767" s="104"/>
      <c r="BR767" s="104"/>
      <c r="BS767" s="104"/>
      <c r="BT767" s="104"/>
      <c r="BV767" s="104"/>
      <c r="BW767" s="104"/>
      <c r="BX767" s="104"/>
      <c r="BY767" s="104"/>
      <c r="BZ767" s="104"/>
      <c r="CA767" s="104"/>
      <c r="CB767" s="104"/>
      <c r="CC767" s="104"/>
      <c r="CD767" s="104"/>
      <c r="CE767" s="104"/>
      <c r="CF767" s="104"/>
      <c r="CG767" s="104"/>
      <c r="CJ767" s="104"/>
      <c r="CL767" s="104"/>
      <c r="CM767" s="104"/>
      <c r="CN767" s="104"/>
      <c r="CO767" s="104"/>
      <c r="CP767" s="104"/>
      <c r="CQ767" s="104"/>
      <c r="CR767" s="104"/>
      <c r="CS767" s="104"/>
      <c r="CT767" s="104"/>
      <c r="CU767" s="104"/>
    </row>
    <row r="768" spans="1:99" ht="13" x14ac:dyDescent="0.3">
      <c r="A768" s="104"/>
      <c r="B768" s="104"/>
      <c r="C768" s="104"/>
      <c r="D768" s="104"/>
      <c r="E768" s="104"/>
      <c r="F768" s="104"/>
      <c r="G768" s="104"/>
      <c r="H768" s="104"/>
      <c r="I768" s="104"/>
      <c r="J768" s="104"/>
      <c r="K768" s="104"/>
      <c r="L768" s="104"/>
      <c r="M768" s="104"/>
      <c r="P768" s="104"/>
      <c r="Q768" s="104"/>
      <c r="U768" s="104"/>
      <c r="AQ768" s="104"/>
      <c r="AR768" s="104"/>
      <c r="AS768" s="104"/>
      <c r="AT768" s="104"/>
      <c r="AU768" s="104"/>
      <c r="AV768" s="104"/>
      <c r="AW768" s="104"/>
      <c r="AX768" s="104"/>
      <c r="AY768" s="104"/>
      <c r="BH768" s="104"/>
      <c r="BJ768" s="104"/>
      <c r="BK768" s="104"/>
      <c r="BL768" s="104"/>
      <c r="BM768" s="104"/>
      <c r="BN768" s="104"/>
      <c r="BO768" s="104"/>
      <c r="BP768" s="104"/>
      <c r="BQ768" s="104"/>
      <c r="BR768" s="104"/>
      <c r="BS768" s="104"/>
      <c r="BT768" s="104"/>
      <c r="BV768" s="104"/>
      <c r="BW768" s="104"/>
      <c r="BX768" s="104"/>
      <c r="BY768" s="104"/>
      <c r="BZ768" s="104"/>
      <c r="CA768" s="104"/>
      <c r="CB768" s="104"/>
      <c r="CC768" s="104"/>
      <c r="CD768" s="104"/>
      <c r="CE768" s="104"/>
      <c r="CF768" s="104"/>
      <c r="CG768" s="104"/>
      <c r="CJ768" s="104"/>
      <c r="CL768" s="104"/>
      <c r="CM768" s="104"/>
      <c r="CN768" s="104"/>
      <c r="CO768" s="104"/>
      <c r="CP768" s="104"/>
      <c r="CQ768" s="104"/>
      <c r="CR768" s="104"/>
      <c r="CS768" s="104"/>
      <c r="CT768" s="104"/>
      <c r="CU768" s="104"/>
    </row>
    <row r="769" spans="1:99" ht="13" x14ac:dyDescent="0.3">
      <c r="A769" s="104"/>
      <c r="B769" s="104"/>
      <c r="C769" s="104"/>
      <c r="D769" s="104"/>
      <c r="E769" s="104"/>
      <c r="F769" s="104"/>
      <c r="G769" s="104"/>
      <c r="H769" s="104"/>
      <c r="I769" s="104"/>
      <c r="J769" s="104"/>
      <c r="K769" s="104"/>
      <c r="L769" s="104"/>
      <c r="M769" s="104"/>
      <c r="P769" s="104"/>
      <c r="Q769" s="104"/>
      <c r="U769" s="104"/>
      <c r="AQ769" s="104"/>
      <c r="AR769" s="104"/>
      <c r="AS769" s="104"/>
      <c r="AT769" s="104"/>
      <c r="AU769" s="104"/>
      <c r="AV769" s="104"/>
      <c r="AW769" s="104"/>
      <c r="AX769" s="104"/>
      <c r="AY769" s="104"/>
      <c r="BH769" s="104"/>
      <c r="BJ769" s="104"/>
      <c r="BK769" s="104"/>
      <c r="BL769" s="104"/>
      <c r="BM769" s="104"/>
      <c r="BN769" s="104"/>
      <c r="BO769" s="104"/>
      <c r="BP769" s="104"/>
      <c r="BQ769" s="104"/>
      <c r="BR769" s="104"/>
      <c r="BS769" s="104"/>
      <c r="BT769" s="104"/>
      <c r="BV769" s="104"/>
      <c r="BW769" s="104"/>
      <c r="BX769" s="104"/>
      <c r="BY769" s="104"/>
      <c r="BZ769" s="104"/>
      <c r="CA769" s="104"/>
      <c r="CB769" s="104"/>
      <c r="CC769" s="104"/>
      <c r="CD769" s="104"/>
      <c r="CE769" s="104"/>
      <c r="CF769" s="104"/>
      <c r="CG769" s="104"/>
      <c r="CJ769" s="104"/>
      <c r="CL769" s="104"/>
      <c r="CM769" s="104"/>
      <c r="CN769" s="104"/>
      <c r="CO769" s="104"/>
      <c r="CP769" s="104"/>
      <c r="CQ769" s="104"/>
      <c r="CR769" s="104"/>
      <c r="CS769" s="104"/>
      <c r="CT769" s="104"/>
      <c r="CU769" s="104"/>
    </row>
    <row r="770" spans="1:99" ht="13" x14ac:dyDescent="0.3">
      <c r="A770" s="104"/>
      <c r="B770" s="104"/>
      <c r="C770" s="104"/>
      <c r="D770" s="104"/>
      <c r="E770" s="104"/>
      <c r="F770" s="104"/>
      <c r="G770" s="104"/>
      <c r="H770" s="104"/>
      <c r="I770" s="104"/>
      <c r="J770" s="104"/>
      <c r="K770" s="104"/>
      <c r="L770" s="104"/>
      <c r="M770" s="104"/>
      <c r="P770" s="104"/>
      <c r="Q770" s="104"/>
      <c r="U770" s="104"/>
      <c r="AQ770" s="104"/>
      <c r="AR770" s="104"/>
      <c r="AS770" s="104"/>
      <c r="AT770" s="104"/>
      <c r="AU770" s="104"/>
      <c r="AV770" s="104"/>
      <c r="AW770" s="104"/>
      <c r="AX770" s="104"/>
      <c r="AY770" s="104"/>
      <c r="BH770" s="104"/>
      <c r="BJ770" s="104"/>
      <c r="BK770" s="104"/>
      <c r="BL770" s="104"/>
      <c r="BM770" s="104"/>
      <c r="BN770" s="104"/>
      <c r="BO770" s="104"/>
      <c r="BP770" s="104"/>
      <c r="BQ770" s="104"/>
      <c r="BR770" s="104"/>
      <c r="BS770" s="104"/>
      <c r="BT770" s="104"/>
      <c r="BV770" s="104"/>
      <c r="BW770" s="104"/>
      <c r="BX770" s="104"/>
      <c r="BY770" s="104"/>
      <c r="BZ770" s="104"/>
      <c r="CA770" s="104"/>
      <c r="CB770" s="104"/>
      <c r="CC770" s="104"/>
      <c r="CD770" s="104"/>
      <c r="CE770" s="104"/>
      <c r="CF770" s="104"/>
      <c r="CG770" s="104"/>
      <c r="CJ770" s="104"/>
      <c r="CL770" s="104"/>
      <c r="CM770" s="104"/>
      <c r="CN770" s="104"/>
      <c r="CO770" s="104"/>
      <c r="CP770" s="104"/>
      <c r="CQ770" s="104"/>
      <c r="CR770" s="104"/>
      <c r="CS770" s="104"/>
      <c r="CT770" s="104"/>
      <c r="CU770" s="104"/>
    </row>
    <row r="771" spans="1:99" ht="13" x14ac:dyDescent="0.3">
      <c r="A771" s="104"/>
      <c r="B771" s="104"/>
      <c r="C771" s="104"/>
      <c r="D771" s="104"/>
      <c r="E771" s="104"/>
      <c r="F771" s="104"/>
      <c r="G771" s="104"/>
      <c r="H771" s="104"/>
      <c r="I771" s="104"/>
      <c r="J771" s="104"/>
      <c r="K771" s="104"/>
      <c r="L771" s="104"/>
      <c r="M771" s="104"/>
      <c r="P771" s="104"/>
      <c r="Q771" s="104"/>
      <c r="U771" s="104"/>
      <c r="AQ771" s="104"/>
      <c r="AR771" s="104"/>
      <c r="AS771" s="104"/>
      <c r="AT771" s="104"/>
      <c r="AU771" s="104"/>
      <c r="AV771" s="104"/>
      <c r="AW771" s="104"/>
      <c r="AX771" s="104"/>
      <c r="AY771" s="104"/>
      <c r="BH771" s="104"/>
      <c r="BJ771" s="104"/>
      <c r="BK771" s="104"/>
      <c r="BL771" s="104"/>
      <c r="BM771" s="104"/>
      <c r="BN771" s="104"/>
      <c r="BO771" s="104"/>
      <c r="BP771" s="104"/>
      <c r="BQ771" s="104"/>
      <c r="BR771" s="104"/>
      <c r="BS771" s="104"/>
      <c r="BT771" s="104"/>
      <c r="BV771" s="104"/>
      <c r="BW771" s="104"/>
      <c r="BX771" s="104"/>
      <c r="BY771" s="104"/>
      <c r="BZ771" s="104"/>
      <c r="CA771" s="104"/>
      <c r="CB771" s="104"/>
      <c r="CC771" s="104"/>
      <c r="CD771" s="104"/>
      <c r="CE771" s="104"/>
      <c r="CF771" s="104"/>
      <c r="CG771" s="104"/>
      <c r="CJ771" s="104"/>
      <c r="CL771" s="104"/>
      <c r="CM771" s="104"/>
      <c r="CN771" s="104"/>
      <c r="CO771" s="104"/>
      <c r="CP771" s="104"/>
      <c r="CQ771" s="104"/>
      <c r="CR771" s="104"/>
      <c r="CS771" s="104"/>
      <c r="CT771" s="104"/>
      <c r="CU771" s="104"/>
    </row>
    <row r="772" spans="1:99" ht="13" x14ac:dyDescent="0.3">
      <c r="A772" s="104"/>
      <c r="B772" s="104"/>
      <c r="C772" s="104"/>
      <c r="D772" s="104"/>
      <c r="E772" s="104"/>
      <c r="F772" s="104"/>
      <c r="G772" s="104"/>
      <c r="H772" s="104"/>
      <c r="I772" s="104"/>
      <c r="J772" s="104"/>
      <c r="K772" s="104"/>
      <c r="L772" s="104"/>
      <c r="M772" s="104"/>
      <c r="P772" s="104"/>
      <c r="Q772" s="104"/>
      <c r="U772" s="104"/>
      <c r="AQ772" s="104"/>
      <c r="AR772" s="104"/>
      <c r="AS772" s="104"/>
      <c r="AT772" s="104"/>
      <c r="AU772" s="104"/>
      <c r="AV772" s="104"/>
      <c r="AW772" s="104"/>
      <c r="AX772" s="104"/>
      <c r="AY772" s="104"/>
      <c r="BH772" s="104"/>
      <c r="BJ772" s="104"/>
      <c r="BK772" s="104"/>
      <c r="BL772" s="104"/>
      <c r="BM772" s="104"/>
      <c r="BN772" s="104"/>
      <c r="BO772" s="104"/>
      <c r="BP772" s="104"/>
      <c r="BQ772" s="104"/>
      <c r="BR772" s="104"/>
      <c r="BS772" s="104"/>
      <c r="BT772" s="104"/>
      <c r="BV772" s="104"/>
      <c r="BW772" s="104"/>
      <c r="BX772" s="104"/>
      <c r="BY772" s="104"/>
      <c r="BZ772" s="104"/>
      <c r="CA772" s="104"/>
      <c r="CB772" s="104"/>
      <c r="CC772" s="104"/>
      <c r="CD772" s="104"/>
      <c r="CE772" s="104"/>
      <c r="CF772" s="104"/>
      <c r="CG772" s="104"/>
      <c r="CJ772" s="104"/>
      <c r="CL772" s="104"/>
      <c r="CM772" s="104"/>
      <c r="CN772" s="104"/>
      <c r="CO772" s="104"/>
      <c r="CP772" s="104"/>
      <c r="CQ772" s="104"/>
      <c r="CR772" s="104"/>
      <c r="CS772" s="104"/>
      <c r="CT772" s="104"/>
      <c r="CU772" s="104"/>
    </row>
    <row r="773" spans="1:99" ht="13" x14ac:dyDescent="0.3">
      <c r="A773" s="104"/>
      <c r="B773" s="104"/>
      <c r="C773" s="104"/>
      <c r="D773" s="104"/>
      <c r="E773" s="104"/>
      <c r="F773" s="104"/>
      <c r="G773" s="104"/>
      <c r="H773" s="104"/>
      <c r="I773" s="104"/>
      <c r="J773" s="104"/>
      <c r="K773" s="104"/>
      <c r="L773" s="104"/>
      <c r="M773" s="104"/>
      <c r="P773" s="104"/>
      <c r="Q773" s="104"/>
      <c r="U773" s="104"/>
      <c r="AQ773" s="104"/>
      <c r="AR773" s="104"/>
      <c r="AS773" s="104"/>
      <c r="AT773" s="104"/>
      <c r="AU773" s="104"/>
      <c r="AV773" s="104"/>
      <c r="AW773" s="104"/>
      <c r="AX773" s="104"/>
      <c r="AY773" s="104"/>
      <c r="BH773" s="104"/>
      <c r="BJ773" s="104"/>
      <c r="BK773" s="104"/>
      <c r="BL773" s="104"/>
      <c r="BM773" s="104"/>
      <c r="BN773" s="104"/>
      <c r="BO773" s="104"/>
      <c r="BP773" s="104"/>
      <c r="BQ773" s="104"/>
      <c r="BR773" s="104"/>
      <c r="BS773" s="104"/>
      <c r="BT773" s="104"/>
      <c r="BV773" s="104"/>
      <c r="BW773" s="104"/>
      <c r="BX773" s="104"/>
      <c r="BY773" s="104"/>
      <c r="BZ773" s="104"/>
      <c r="CA773" s="104"/>
      <c r="CB773" s="104"/>
      <c r="CC773" s="104"/>
      <c r="CD773" s="104"/>
      <c r="CE773" s="104"/>
      <c r="CF773" s="104"/>
      <c r="CG773" s="104"/>
      <c r="CJ773" s="104"/>
      <c r="CL773" s="104"/>
      <c r="CM773" s="104"/>
      <c r="CN773" s="104"/>
      <c r="CO773" s="104"/>
      <c r="CP773" s="104"/>
      <c r="CQ773" s="104"/>
      <c r="CR773" s="104"/>
      <c r="CS773" s="104"/>
      <c r="CT773" s="104"/>
      <c r="CU773" s="104"/>
    </row>
    <row r="774" spans="1:99" ht="13" x14ac:dyDescent="0.3">
      <c r="A774" s="104"/>
      <c r="B774" s="104"/>
      <c r="C774" s="104"/>
      <c r="D774" s="104"/>
      <c r="E774" s="104"/>
      <c r="F774" s="104"/>
      <c r="G774" s="104"/>
      <c r="H774" s="104"/>
      <c r="I774" s="104"/>
      <c r="J774" s="104"/>
      <c r="K774" s="104"/>
      <c r="L774" s="104"/>
      <c r="M774" s="104"/>
      <c r="P774" s="104"/>
      <c r="Q774" s="104"/>
      <c r="U774" s="104"/>
      <c r="AQ774" s="104"/>
      <c r="AR774" s="104"/>
      <c r="AS774" s="104"/>
      <c r="AT774" s="104"/>
      <c r="AU774" s="104"/>
      <c r="AV774" s="104"/>
      <c r="AW774" s="104"/>
      <c r="AX774" s="104"/>
      <c r="AY774" s="104"/>
      <c r="BH774" s="104"/>
      <c r="BJ774" s="104"/>
      <c r="BK774" s="104"/>
      <c r="BL774" s="104"/>
      <c r="BM774" s="104"/>
      <c r="BN774" s="104"/>
      <c r="BO774" s="104"/>
      <c r="BP774" s="104"/>
      <c r="BQ774" s="104"/>
      <c r="BR774" s="104"/>
      <c r="BS774" s="104"/>
      <c r="BT774" s="104"/>
      <c r="BV774" s="104"/>
      <c r="BW774" s="104"/>
      <c r="BX774" s="104"/>
      <c r="BY774" s="104"/>
      <c r="BZ774" s="104"/>
      <c r="CA774" s="104"/>
      <c r="CB774" s="104"/>
      <c r="CC774" s="104"/>
      <c r="CD774" s="104"/>
      <c r="CE774" s="104"/>
      <c r="CF774" s="104"/>
      <c r="CG774" s="104"/>
      <c r="CJ774" s="104"/>
      <c r="CL774" s="104"/>
      <c r="CM774" s="104"/>
      <c r="CN774" s="104"/>
      <c r="CO774" s="104"/>
      <c r="CP774" s="104"/>
      <c r="CQ774" s="104"/>
      <c r="CR774" s="104"/>
      <c r="CS774" s="104"/>
      <c r="CT774" s="104"/>
      <c r="CU774" s="104"/>
    </row>
    <row r="775" spans="1:99" ht="13" x14ac:dyDescent="0.3">
      <c r="A775" s="104"/>
      <c r="B775" s="104"/>
      <c r="C775" s="104"/>
      <c r="D775" s="104"/>
      <c r="E775" s="104"/>
      <c r="F775" s="104"/>
      <c r="G775" s="104"/>
      <c r="H775" s="104"/>
      <c r="I775" s="104"/>
      <c r="J775" s="104"/>
      <c r="K775" s="104"/>
      <c r="L775" s="104"/>
      <c r="M775" s="104"/>
      <c r="P775" s="104"/>
      <c r="Q775" s="104"/>
      <c r="U775" s="104"/>
      <c r="AQ775" s="104"/>
      <c r="AR775" s="104"/>
      <c r="AS775" s="104"/>
      <c r="AT775" s="104"/>
      <c r="AU775" s="104"/>
      <c r="AV775" s="104"/>
      <c r="AW775" s="104"/>
      <c r="AX775" s="104"/>
      <c r="AY775" s="104"/>
      <c r="BH775" s="104"/>
      <c r="BJ775" s="104"/>
      <c r="BK775" s="104"/>
      <c r="BL775" s="104"/>
      <c r="BM775" s="104"/>
      <c r="BN775" s="104"/>
      <c r="BO775" s="104"/>
      <c r="BP775" s="104"/>
      <c r="BQ775" s="104"/>
      <c r="BR775" s="104"/>
      <c r="BS775" s="104"/>
      <c r="BT775" s="104"/>
      <c r="BV775" s="104"/>
      <c r="BW775" s="104"/>
      <c r="BX775" s="104"/>
      <c r="BY775" s="104"/>
      <c r="BZ775" s="104"/>
      <c r="CA775" s="104"/>
      <c r="CB775" s="104"/>
      <c r="CC775" s="104"/>
      <c r="CD775" s="104"/>
      <c r="CE775" s="104"/>
      <c r="CF775" s="104"/>
      <c r="CG775" s="104"/>
      <c r="CJ775" s="104"/>
      <c r="CL775" s="104"/>
      <c r="CM775" s="104"/>
      <c r="CN775" s="104"/>
      <c r="CO775" s="104"/>
      <c r="CP775" s="104"/>
      <c r="CQ775" s="104"/>
      <c r="CR775" s="104"/>
      <c r="CS775" s="104"/>
      <c r="CT775" s="104"/>
      <c r="CU775" s="104"/>
    </row>
    <row r="776" spans="1:99" ht="13" x14ac:dyDescent="0.3">
      <c r="A776" s="104"/>
      <c r="B776" s="104"/>
      <c r="C776" s="104"/>
      <c r="D776" s="104"/>
      <c r="E776" s="104"/>
      <c r="F776" s="104"/>
      <c r="G776" s="104"/>
      <c r="H776" s="104"/>
      <c r="I776" s="104"/>
      <c r="J776" s="104"/>
      <c r="K776" s="104"/>
      <c r="L776" s="104"/>
      <c r="M776" s="104"/>
      <c r="P776" s="104"/>
      <c r="Q776" s="104"/>
      <c r="U776" s="104"/>
      <c r="AQ776" s="104"/>
      <c r="AR776" s="104"/>
      <c r="AS776" s="104"/>
      <c r="AT776" s="104"/>
      <c r="AU776" s="104"/>
      <c r="AV776" s="104"/>
      <c r="AW776" s="104"/>
      <c r="AX776" s="104"/>
      <c r="AY776" s="104"/>
      <c r="BH776" s="104"/>
      <c r="BJ776" s="104"/>
      <c r="BK776" s="104"/>
      <c r="BL776" s="104"/>
      <c r="BM776" s="104"/>
      <c r="BN776" s="104"/>
      <c r="BO776" s="104"/>
      <c r="BP776" s="104"/>
      <c r="BQ776" s="104"/>
      <c r="BR776" s="104"/>
      <c r="BS776" s="104"/>
      <c r="BT776" s="104"/>
      <c r="BV776" s="104"/>
      <c r="BW776" s="104"/>
      <c r="BX776" s="104"/>
      <c r="BY776" s="104"/>
      <c r="BZ776" s="104"/>
      <c r="CA776" s="104"/>
      <c r="CB776" s="104"/>
      <c r="CC776" s="104"/>
      <c r="CD776" s="104"/>
      <c r="CE776" s="104"/>
      <c r="CF776" s="104"/>
      <c r="CG776" s="104"/>
      <c r="CJ776" s="104"/>
      <c r="CL776" s="104"/>
      <c r="CM776" s="104"/>
      <c r="CN776" s="104"/>
      <c r="CO776" s="104"/>
      <c r="CP776" s="104"/>
      <c r="CQ776" s="104"/>
      <c r="CR776" s="104"/>
      <c r="CS776" s="104"/>
      <c r="CT776" s="104"/>
      <c r="CU776" s="104"/>
    </row>
    <row r="777" spans="1:99" ht="13" x14ac:dyDescent="0.3">
      <c r="A777" s="104"/>
      <c r="B777" s="104"/>
      <c r="C777" s="104"/>
      <c r="D777" s="104"/>
      <c r="E777" s="104"/>
      <c r="F777" s="104"/>
      <c r="G777" s="104"/>
      <c r="H777" s="104"/>
      <c r="I777" s="104"/>
      <c r="J777" s="104"/>
      <c r="K777" s="104"/>
      <c r="L777" s="104"/>
      <c r="M777" s="104"/>
      <c r="P777" s="104"/>
      <c r="Q777" s="104"/>
      <c r="U777" s="104"/>
      <c r="AQ777" s="104"/>
      <c r="AR777" s="104"/>
      <c r="AS777" s="104"/>
      <c r="AT777" s="104"/>
      <c r="AU777" s="104"/>
      <c r="AV777" s="104"/>
      <c r="AW777" s="104"/>
      <c r="AX777" s="104"/>
      <c r="AY777" s="104"/>
      <c r="BH777" s="104"/>
      <c r="BJ777" s="104"/>
      <c r="BK777" s="104"/>
      <c r="BL777" s="104"/>
      <c r="BM777" s="104"/>
      <c r="BN777" s="104"/>
      <c r="BO777" s="104"/>
      <c r="BP777" s="104"/>
      <c r="BQ777" s="104"/>
      <c r="BR777" s="104"/>
      <c r="BS777" s="104"/>
      <c r="BT777" s="104"/>
      <c r="BV777" s="104"/>
      <c r="BW777" s="104"/>
      <c r="BX777" s="104"/>
      <c r="BY777" s="104"/>
      <c r="BZ777" s="104"/>
      <c r="CA777" s="104"/>
      <c r="CB777" s="104"/>
      <c r="CC777" s="104"/>
      <c r="CD777" s="104"/>
      <c r="CE777" s="104"/>
      <c r="CF777" s="104"/>
      <c r="CG777" s="104"/>
      <c r="CJ777" s="104"/>
      <c r="CL777" s="104"/>
      <c r="CM777" s="104"/>
      <c r="CN777" s="104"/>
      <c r="CO777" s="104"/>
      <c r="CP777" s="104"/>
      <c r="CQ777" s="104"/>
      <c r="CR777" s="104"/>
      <c r="CS777" s="104"/>
      <c r="CT777" s="104"/>
      <c r="CU777" s="104"/>
    </row>
    <row r="778" spans="1:99" ht="13" x14ac:dyDescent="0.3">
      <c r="A778" s="104"/>
      <c r="B778" s="104"/>
      <c r="C778" s="104"/>
      <c r="D778" s="104"/>
      <c r="E778" s="104"/>
      <c r="F778" s="104"/>
      <c r="G778" s="104"/>
      <c r="H778" s="104"/>
      <c r="I778" s="104"/>
      <c r="J778" s="104"/>
      <c r="K778" s="104"/>
      <c r="L778" s="104"/>
      <c r="M778" s="104"/>
      <c r="P778" s="104"/>
      <c r="Q778" s="104"/>
      <c r="U778" s="104"/>
      <c r="AQ778" s="104"/>
      <c r="AR778" s="104"/>
      <c r="AS778" s="104"/>
      <c r="AT778" s="104"/>
      <c r="AU778" s="104"/>
      <c r="AV778" s="104"/>
      <c r="AW778" s="104"/>
      <c r="AX778" s="104"/>
      <c r="AY778" s="104"/>
      <c r="BH778" s="104"/>
      <c r="BJ778" s="104"/>
      <c r="BK778" s="104"/>
      <c r="BL778" s="104"/>
      <c r="BM778" s="104"/>
      <c r="BN778" s="104"/>
      <c r="BO778" s="104"/>
      <c r="BP778" s="104"/>
      <c r="BQ778" s="104"/>
      <c r="BR778" s="104"/>
      <c r="BS778" s="104"/>
      <c r="BT778" s="104"/>
      <c r="BV778" s="104"/>
      <c r="BW778" s="104"/>
      <c r="BX778" s="104"/>
      <c r="BY778" s="104"/>
      <c r="BZ778" s="104"/>
      <c r="CA778" s="104"/>
      <c r="CB778" s="104"/>
      <c r="CC778" s="104"/>
      <c r="CD778" s="104"/>
      <c r="CE778" s="104"/>
      <c r="CF778" s="104"/>
      <c r="CG778" s="104"/>
      <c r="CJ778" s="104"/>
      <c r="CL778" s="104"/>
      <c r="CM778" s="104"/>
      <c r="CN778" s="104"/>
      <c r="CO778" s="104"/>
      <c r="CP778" s="104"/>
      <c r="CQ778" s="104"/>
      <c r="CR778" s="104"/>
      <c r="CS778" s="104"/>
      <c r="CT778" s="104"/>
      <c r="CU778" s="104"/>
    </row>
    <row r="779" spans="1:99" ht="13" x14ac:dyDescent="0.3">
      <c r="A779" s="104"/>
      <c r="B779" s="104"/>
      <c r="C779" s="104"/>
      <c r="D779" s="104"/>
      <c r="E779" s="104"/>
      <c r="F779" s="104"/>
      <c r="G779" s="104"/>
      <c r="H779" s="104"/>
      <c r="I779" s="104"/>
      <c r="J779" s="104"/>
      <c r="K779" s="104"/>
      <c r="L779" s="104"/>
      <c r="M779" s="104"/>
      <c r="P779" s="104"/>
      <c r="Q779" s="104"/>
      <c r="U779" s="104"/>
      <c r="AQ779" s="104"/>
      <c r="AR779" s="104"/>
      <c r="AS779" s="104"/>
      <c r="AT779" s="104"/>
      <c r="AU779" s="104"/>
      <c r="AV779" s="104"/>
      <c r="AW779" s="104"/>
      <c r="AX779" s="104"/>
      <c r="AY779" s="104"/>
      <c r="BH779" s="104"/>
      <c r="BJ779" s="104"/>
      <c r="BK779" s="104"/>
      <c r="BL779" s="104"/>
      <c r="BM779" s="104"/>
      <c r="BN779" s="104"/>
      <c r="BO779" s="104"/>
      <c r="BP779" s="104"/>
      <c r="BQ779" s="104"/>
      <c r="BR779" s="104"/>
      <c r="BS779" s="104"/>
      <c r="BT779" s="104"/>
      <c r="BV779" s="104"/>
      <c r="BW779" s="104"/>
      <c r="BX779" s="104"/>
      <c r="BY779" s="104"/>
      <c r="BZ779" s="104"/>
      <c r="CA779" s="104"/>
      <c r="CB779" s="104"/>
      <c r="CC779" s="104"/>
      <c r="CD779" s="104"/>
      <c r="CE779" s="104"/>
      <c r="CF779" s="104"/>
      <c r="CG779" s="104"/>
      <c r="CJ779" s="104"/>
      <c r="CL779" s="104"/>
      <c r="CM779" s="104"/>
      <c r="CN779" s="104"/>
      <c r="CO779" s="104"/>
      <c r="CP779" s="104"/>
      <c r="CQ779" s="104"/>
      <c r="CR779" s="104"/>
      <c r="CS779" s="104"/>
      <c r="CT779" s="104"/>
      <c r="CU779" s="104"/>
    </row>
    <row r="780" spans="1:99" ht="13" x14ac:dyDescent="0.3">
      <c r="A780" s="104"/>
      <c r="B780" s="104"/>
      <c r="C780" s="104"/>
      <c r="D780" s="104"/>
      <c r="E780" s="104"/>
      <c r="F780" s="104"/>
      <c r="G780" s="104"/>
      <c r="H780" s="104"/>
      <c r="I780" s="104"/>
      <c r="J780" s="104"/>
      <c r="K780" s="104"/>
      <c r="L780" s="104"/>
      <c r="M780" s="104"/>
      <c r="P780" s="104"/>
      <c r="Q780" s="104"/>
      <c r="U780" s="104"/>
      <c r="AQ780" s="104"/>
      <c r="AR780" s="104"/>
      <c r="AS780" s="104"/>
      <c r="AT780" s="104"/>
      <c r="AU780" s="104"/>
      <c r="AV780" s="104"/>
      <c r="AW780" s="104"/>
      <c r="AX780" s="104"/>
      <c r="AY780" s="104"/>
      <c r="BH780" s="104"/>
      <c r="BJ780" s="104"/>
      <c r="BK780" s="104"/>
      <c r="BL780" s="104"/>
      <c r="BM780" s="104"/>
      <c r="BN780" s="104"/>
      <c r="BO780" s="104"/>
      <c r="BP780" s="104"/>
      <c r="BQ780" s="104"/>
      <c r="BR780" s="104"/>
      <c r="BS780" s="104"/>
      <c r="BT780" s="104"/>
      <c r="BV780" s="104"/>
      <c r="BW780" s="104"/>
      <c r="BX780" s="104"/>
      <c r="BY780" s="104"/>
      <c r="BZ780" s="104"/>
      <c r="CA780" s="104"/>
      <c r="CB780" s="104"/>
      <c r="CC780" s="104"/>
      <c r="CD780" s="104"/>
      <c r="CE780" s="104"/>
      <c r="CF780" s="104"/>
      <c r="CG780" s="104"/>
      <c r="CJ780" s="104"/>
      <c r="CL780" s="104"/>
      <c r="CM780" s="104"/>
      <c r="CN780" s="104"/>
      <c r="CO780" s="104"/>
      <c r="CP780" s="104"/>
      <c r="CQ780" s="104"/>
      <c r="CR780" s="104"/>
      <c r="CS780" s="104"/>
      <c r="CT780" s="104"/>
      <c r="CU780" s="104"/>
    </row>
    <row r="781" spans="1:99" ht="13" x14ac:dyDescent="0.3">
      <c r="A781" s="104"/>
      <c r="B781" s="104"/>
      <c r="C781" s="104"/>
      <c r="D781" s="104"/>
      <c r="E781" s="104"/>
      <c r="F781" s="104"/>
      <c r="G781" s="104"/>
      <c r="H781" s="104"/>
      <c r="I781" s="104"/>
      <c r="J781" s="104"/>
      <c r="K781" s="104"/>
      <c r="L781" s="104"/>
      <c r="M781" s="104"/>
      <c r="P781" s="104"/>
      <c r="Q781" s="104"/>
      <c r="U781" s="104"/>
      <c r="AQ781" s="104"/>
      <c r="AR781" s="104"/>
      <c r="AS781" s="104"/>
      <c r="AT781" s="104"/>
      <c r="AU781" s="104"/>
      <c r="AV781" s="104"/>
      <c r="AW781" s="104"/>
      <c r="AX781" s="104"/>
      <c r="AY781" s="104"/>
      <c r="BH781" s="104"/>
      <c r="BJ781" s="104"/>
      <c r="BK781" s="104"/>
      <c r="BL781" s="104"/>
      <c r="BM781" s="104"/>
      <c r="BN781" s="104"/>
      <c r="BO781" s="104"/>
      <c r="BP781" s="104"/>
      <c r="BQ781" s="104"/>
      <c r="BR781" s="104"/>
      <c r="BS781" s="104"/>
      <c r="BT781" s="104"/>
      <c r="BV781" s="104"/>
      <c r="BW781" s="104"/>
      <c r="BX781" s="104"/>
      <c r="BY781" s="104"/>
      <c r="BZ781" s="104"/>
      <c r="CA781" s="104"/>
      <c r="CB781" s="104"/>
      <c r="CC781" s="104"/>
      <c r="CD781" s="104"/>
      <c r="CE781" s="104"/>
      <c r="CF781" s="104"/>
      <c r="CG781" s="104"/>
      <c r="CJ781" s="104"/>
      <c r="CL781" s="104"/>
      <c r="CM781" s="104"/>
      <c r="CN781" s="104"/>
      <c r="CO781" s="104"/>
      <c r="CP781" s="104"/>
      <c r="CQ781" s="104"/>
      <c r="CR781" s="104"/>
      <c r="CS781" s="104"/>
      <c r="CT781" s="104"/>
      <c r="CU781" s="104"/>
    </row>
    <row r="782" spans="1:99" ht="13" x14ac:dyDescent="0.3">
      <c r="A782" s="104"/>
      <c r="B782" s="104"/>
      <c r="C782" s="104"/>
      <c r="D782" s="104"/>
      <c r="E782" s="104"/>
      <c r="F782" s="104"/>
      <c r="G782" s="104"/>
      <c r="H782" s="104"/>
      <c r="I782" s="104"/>
      <c r="J782" s="104"/>
      <c r="K782" s="104"/>
      <c r="L782" s="104"/>
      <c r="M782" s="104"/>
      <c r="P782" s="104"/>
      <c r="Q782" s="104"/>
      <c r="U782" s="104"/>
      <c r="AQ782" s="104"/>
      <c r="AR782" s="104"/>
      <c r="AS782" s="104"/>
      <c r="AT782" s="104"/>
      <c r="AU782" s="104"/>
      <c r="AV782" s="104"/>
      <c r="AW782" s="104"/>
      <c r="AX782" s="104"/>
      <c r="AY782" s="104"/>
      <c r="BH782" s="104"/>
      <c r="BJ782" s="104"/>
      <c r="BK782" s="104"/>
      <c r="BL782" s="104"/>
      <c r="BM782" s="104"/>
      <c r="BN782" s="104"/>
      <c r="BO782" s="104"/>
      <c r="BP782" s="104"/>
      <c r="BQ782" s="104"/>
      <c r="BR782" s="104"/>
      <c r="BS782" s="104"/>
      <c r="BT782" s="104"/>
      <c r="BV782" s="104"/>
      <c r="BW782" s="104"/>
      <c r="BX782" s="104"/>
      <c r="BY782" s="104"/>
      <c r="BZ782" s="104"/>
      <c r="CA782" s="104"/>
      <c r="CB782" s="104"/>
      <c r="CC782" s="104"/>
      <c r="CD782" s="104"/>
      <c r="CE782" s="104"/>
      <c r="CF782" s="104"/>
      <c r="CG782" s="104"/>
      <c r="CJ782" s="104"/>
      <c r="CL782" s="104"/>
      <c r="CM782" s="104"/>
      <c r="CN782" s="104"/>
      <c r="CO782" s="104"/>
      <c r="CP782" s="104"/>
      <c r="CQ782" s="104"/>
      <c r="CR782" s="104"/>
      <c r="CS782" s="104"/>
      <c r="CT782" s="104"/>
      <c r="CU782" s="104"/>
    </row>
    <row r="783" spans="1:99" ht="13" x14ac:dyDescent="0.3">
      <c r="A783" s="104"/>
      <c r="B783" s="104"/>
      <c r="C783" s="104"/>
      <c r="D783" s="104"/>
      <c r="E783" s="104"/>
      <c r="F783" s="104"/>
      <c r="G783" s="104"/>
      <c r="H783" s="104"/>
      <c r="I783" s="104"/>
      <c r="J783" s="104"/>
      <c r="K783" s="104"/>
      <c r="L783" s="104"/>
      <c r="M783" s="104"/>
      <c r="P783" s="104"/>
      <c r="Q783" s="104"/>
      <c r="U783" s="104"/>
      <c r="AQ783" s="104"/>
      <c r="AR783" s="104"/>
      <c r="AS783" s="104"/>
      <c r="AT783" s="104"/>
      <c r="AU783" s="104"/>
      <c r="AV783" s="104"/>
      <c r="AW783" s="104"/>
      <c r="AX783" s="104"/>
      <c r="AY783" s="104"/>
      <c r="BH783" s="104"/>
      <c r="BJ783" s="104"/>
      <c r="BK783" s="104"/>
      <c r="BL783" s="104"/>
      <c r="BM783" s="104"/>
      <c r="BN783" s="104"/>
      <c r="BO783" s="104"/>
      <c r="BP783" s="104"/>
      <c r="BQ783" s="104"/>
      <c r="BR783" s="104"/>
      <c r="BS783" s="104"/>
      <c r="BT783" s="104"/>
      <c r="BV783" s="104"/>
      <c r="BW783" s="104"/>
      <c r="BX783" s="104"/>
      <c r="BY783" s="104"/>
      <c r="BZ783" s="104"/>
      <c r="CA783" s="104"/>
      <c r="CB783" s="104"/>
      <c r="CC783" s="104"/>
      <c r="CD783" s="104"/>
      <c r="CE783" s="104"/>
      <c r="CF783" s="104"/>
      <c r="CG783" s="104"/>
      <c r="CJ783" s="104"/>
      <c r="CL783" s="104"/>
      <c r="CM783" s="104"/>
      <c r="CN783" s="104"/>
      <c r="CO783" s="104"/>
      <c r="CP783" s="104"/>
      <c r="CQ783" s="104"/>
      <c r="CR783" s="104"/>
      <c r="CS783" s="104"/>
      <c r="CT783" s="104"/>
      <c r="CU783" s="104"/>
    </row>
    <row r="784" spans="1:99" ht="13" x14ac:dyDescent="0.3">
      <c r="A784" s="104"/>
      <c r="B784" s="104"/>
      <c r="C784" s="104"/>
      <c r="D784" s="104"/>
      <c r="E784" s="104"/>
      <c r="F784" s="104"/>
      <c r="G784" s="104"/>
      <c r="H784" s="104"/>
      <c r="I784" s="104"/>
      <c r="J784" s="104"/>
      <c r="K784" s="104"/>
      <c r="L784" s="104"/>
      <c r="M784" s="104"/>
      <c r="P784" s="104"/>
      <c r="Q784" s="104"/>
      <c r="U784" s="104"/>
      <c r="AQ784" s="104"/>
      <c r="AR784" s="104"/>
      <c r="AS784" s="104"/>
      <c r="AT784" s="104"/>
      <c r="AU784" s="104"/>
      <c r="AV784" s="104"/>
      <c r="AW784" s="104"/>
      <c r="AX784" s="104"/>
      <c r="AY784" s="104"/>
      <c r="BH784" s="104"/>
      <c r="BJ784" s="104"/>
      <c r="BK784" s="104"/>
      <c r="BL784" s="104"/>
      <c r="BM784" s="104"/>
      <c r="BN784" s="104"/>
      <c r="BO784" s="104"/>
      <c r="BP784" s="104"/>
      <c r="BQ784" s="104"/>
      <c r="BR784" s="104"/>
      <c r="BS784" s="104"/>
      <c r="BT784" s="104"/>
      <c r="BV784" s="104"/>
      <c r="BW784" s="104"/>
      <c r="BX784" s="104"/>
      <c r="BY784" s="104"/>
      <c r="BZ784" s="104"/>
      <c r="CA784" s="104"/>
      <c r="CB784" s="104"/>
      <c r="CC784" s="104"/>
      <c r="CD784" s="104"/>
      <c r="CE784" s="104"/>
      <c r="CF784" s="104"/>
      <c r="CG784" s="104"/>
      <c r="CJ784" s="104"/>
      <c r="CL784" s="104"/>
      <c r="CM784" s="104"/>
      <c r="CN784" s="104"/>
      <c r="CO784" s="104"/>
      <c r="CP784" s="104"/>
      <c r="CQ784" s="104"/>
      <c r="CR784" s="104"/>
      <c r="CS784" s="104"/>
      <c r="CT784" s="104"/>
      <c r="CU784" s="104"/>
    </row>
    <row r="785" spans="1:99" ht="13" x14ac:dyDescent="0.3">
      <c r="A785" s="104"/>
      <c r="B785" s="104"/>
      <c r="C785" s="104"/>
      <c r="D785" s="104"/>
      <c r="E785" s="104"/>
      <c r="F785" s="104"/>
      <c r="G785" s="104"/>
      <c r="H785" s="104"/>
      <c r="I785" s="104"/>
      <c r="J785" s="104"/>
      <c r="K785" s="104"/>
      <c r="L785" s="104"/>
      <c r="M785" s="104"/>
      <c r="P785" s="104"/>
      <c r="Q785" s="104"/>
      <c r="U785" s="104"/>
      <c r="AQ785" s="104"/>
      <c r="AR785" s="104"/>
      <c r="AS785" s="104"/>
      <c r="AT785" s="104"/>
      <c r="AU785" s="104"/>
      <c r="AV785" s="104"/>
      <c r="AW785" s="104"/>
      <c r="AX785" s="104"/>
      <c r="AY785" s="104"/>
      <c r="BH785" s="104"/>
      <c r="BJ785" s="104"/>
      <c r="BK785" s="104"/>
      <c r="BL785" s="104"/>
      <c r="BM785" s="104"/>
      <c r="BN785" s="104"/>
      <c r="BO785" s="104"/>
      <c r="BP785" s="104"/>
      <c r="BQ785" s="104"/>
      <c r="BR785" s="104"/>
      <c r="BS785" s="104"/>
      <c r="BT785" s="104"/>
      <c r="BV785" s="104"/>
      <c r="BW785" s="104"/>
      <c r="BX785" s="104"/>
      <c r="BY785" s="104"/>
      <c r="BZ785" s="104"/>
      <c r="CA785" s="104"/>
      <c r="CB785" s="104"/>
      <c r="CC785" s="104"/>
      <c r="CD785" s="104"/>
      <c r="CE785" s="104"/>
      <c r="CF785" s="104"/>
      <c r="CG785" s="104"/>
      <c r="CJ785" s="104"/>
      <c r="CL785" s="104"/>
      <c r="CM785" s="104"/>
      <c r="CN785" s="104"/>
      <c r="CO785" s="104"/>
      <c r="CP785" s="104"/>
      <c r="CQ785" s="104"/>
      <c r="CR785" s="104"/>
      <c r="CS785" s="104"/>
      <c r="CT785" s="104"/>
      <c r="CU785" s="104"/>
    </row>
    <row r="786" spans="1:99" ht="13" x14ac:dyDescent="0.3">
      <c r="A786" s="104"/>
      <c r="B786" s="104"/>
      <c r="C786" s="104"/>
      <c r="D786" s="104"/>
      <c r="E786" s="104"/>
      <c r="F786" s="104"/>
      <c r="G786" s="104"/>
      <c r="H786" s="104"/>
      <c r="I786" s="104"/>
      <c r="J786" s="104"/>
      <c r="K786" s="104"/>
      <c r="L786" s="104"/>
      <c r="M786" s="104"/>
      <c r="P786" s="104"/>
      <c r="Q786" s="104"/>
      <c r="U786" s="104"/>
      <c r="AQ786" s="104"/>
      <c r="AR786" s="104"/>
      <c r="AS786" s="104"/>
      <c r="AT786" s="104"/>
      <c r="AU786" s="104"/>
      <c r="AV786" s="104"/>
      <c r="AW786" s="104"/>
      <c r="AX786" s="104"/>
      <c r="AY786" s="104"/>
      <c r="BH786" s="104"/>
      <c r="BJ786" s="104"/>
      <c r="BK786" s="104"/>
      <c r="BL786" s="104"/>
      <c r="BM786" s="104"/>
      <c r="BN786" s="104"/>
      <c r="BO786" s="104"/>
      <c r="BP786" s="104"/>
      <c r="BQ786" s="104"/>
      <c r="BR786" s="104"/>
      <c r="BS786" s="104"/>
      <c r="BT786" s="104"/>
      <c r="BV786" s="104"/>
      <c r="BW786" s="104"/>
      <c r="BX786" s="104"/>
      <c r="BY786" s="104"/>
      <c r="BZ786" s="104"/>
      <c r="CA786" s="104"/>
      <c r="CB786" s="104"/>
      <c r="CC786" s="104"/>
      <c r="CD786" s="104"/>
      <c r="CE786" s="104"/>
      <c r="CF786" s="104"/>
      <c r="CG786" s="104"/>
      <c r="CJ786" s="104"/>
      <c r="CL786" s="104"/>
      <c r="CM786" s="104"/>
      <c r="CN786" s="104"/>
      <c r="CO786" s="104"/>
      <c r="CP786" s="104"/>
      <c r="CQ786" s="104"/>
      <c r="CR786" s="104"/>
      <c r="CS786" s="104"/>
      <c r="CT786" s="104"/>
      <c r="CU786" s="104"/>
    </row>
    <row r="787" spans="1:99" ht="13" x14ac:dyDescent="0.3">
      <c r="A787" s="104"/>
      <c r="B787" s="104"/>
      <c r="C787" s="104"/>
      <c r="D787" s="104"/>
      <c r="E787" s="104"/>
      <c r="F787" s="104"/>
      <c r="G787" s="104"/>
      <c r="H787" s="104"/>
      <c r="I787" s="104"/>
      <c r="J787" s="104"/>
      <c r="K787" s="104"/>
      <c r="L787" s="104"/>
      <c r="M787" s="104"/>
      <c r="P787" s="104"/>
      <c r="Q787" s="104"/>
      <c r="U787" s="104"/>
      <c r="AQ787" s="104"/>
      <c r="AR787" s="104"/>
      <c r="AS787" s="104"/>
      <c r="AT787" s="104"/>
      <c r="AU787" s="104"/>
      <c r="AV787" s="104"/>
      <c r="AW787" s="104"/>
      <c r="AX787" s="104"/>
      <c r="AY787" s="104"/>
      <c r="BH787" s="104"/>
      <c r="BJ787" s="104"/>
      <c r="BK787" s="104"/>
      <c r="BL787" s="104"/>
      <c r="BM787" s="104"/>
      <c r="BN787" s="104"/>
      <c r="BO787" s="104"/>
      <c r="BP787" s="104"/>
      <c r="BQ787" s="104"/>
      <c r="BR787" s="104"/>
      <c r="BS787" s="104"/>
      <c r="BT787" s="104"/>
      <c r="BV787" s="104"/>
      <c r="BW787" s="104"/>
      <c r="BX787" s="104"/>
      <c r="BY787" s="104"/>
      <c r="BZ787" s="104"/>
      <c r="CA787" s="104"/>
      <c r="CB787" s="104"/>
      <c r="CC787" s="104"/>
      <c r="CD787" s="104"/>
      <c r="CE787" s="104"/>
      <c r="CF787" s="104"/>
      <c r="CG787" s="104"/>
      <c r="CJ787" s="104"/>
      <c r="CL787" s="104"/>
      <c r="CM787" s="104"/>
      <c r="CN787" s="104"/>
      <c r="CO787" s="104"/>
      <c r="CP787" s="104"/>
      <c r="CQ787" s="104"/>
      <c r="CR787" s="104"/>
      <c r="CS787" s="104"/>
      <c r="CT787" s="104"/>
      <c r="CU787" s="104"/>
    </row>
    <row r="788" spans="1:99" ht="13" x14ac:dyDescent="0.3">
      <c r="A788" s="104"/>
      <c r="B788" s="104"/>
      <c r="C788" s="104"/>
      <c r="D788" s="104"/>
      <c r="E788" s="104"/>
      <c r="F788" s="104"/>
      <c r="G788" s="104"/>
      <c r="H788" s="104"/>
      <c r="I788" s="104"/>
      <c r="J788" s="104"/>
      <c r="K788" s="104"/>
      <c r="L788" s="104"/>
      <c r="M788" s="104"/>
      <c r="P788" s="104"/>
      <c r="Q788" s="104"/>
      <c r="U788" s="104"/>
      <c r="AQ788" s="104"/>
      <c r="AR788" s="104"/>
      <c r="AS788" s="104"/>
      <c r="AT788" s="104"/>
      <c r="AU788" s="104"/>
      <c r="AV788" s="104"/>
      <c r="AW788" s="104"/>
      <c r="AX788" s="104"/>
      <c r="AY788" s="104"/>
      <c r="BH788" s="104"/>
      <c r="BJ788" s="104"/>
      <c r="BK788" s="104"/>
      <c r="BL788" s="104"/>
      <c r="BM788" s="104"/>
      <c r="BN788" s="104"/>
      <c r="BO788" s="104"/>
      <c r="BP788" s="104"/>
      <c r="BQ788" s="104"/>
      <c r="BR788" s="104"/>
      <c r="BS788" s="104"/>
      <c r="BT788" s="104"/>
      <c r="BV788" s="104"/>
      <c r="BW788" s="104"/>
      <c r="BX788" s="104"/>
      <c r="BY788" s="104"/>
      <c r="BZ788" s="104"/>
      <c r="CA788" s="104"/>
      <c r="CB788" s="104"/>
      <c r="CC788" s="104"/>
      <c r="CD788" s="104"/>
      <c r="CE788" s="104"/>
      <c r="CF788" s="104"/>
      <c r="CG788" s="104"/>
      <c r="CJ788" s="104"/>
      <c r="CL788" s="104"/>
      <c r="CM788" s="104"/>
      <c r="CN788" s="104"/>
      <c r="CO788" s="104"/>
      <c r="CP788" s="104"/>
      <c r="CQ788" s="104"/>
      <c r="CR788" s="104"/>
      <c r="CS788" s="104"/>
      <c r="CT788" s="104"/>
      <c r="CU788" s="104"/>
    </row>
    <row r="789" spans="1:99" ht="13" x14ac:dyDescent="0.3">
      <c r="A789" s="104"/>
      <c r="B789" s="104"/>
      <c r="C789" s="104"/>
      <c r="D789" s="104"/>
      <c r="E789" s="104"/>
      <c r="F789" s="104"/>
      <c r="G789" s="104"/>
      <c r="H789" s="104"/>
      <c r="I789" s="104"/>
      <c r="J789" s="104"/>
      <c r="K789" s="104"/>
      <c r="L789" s="104"/>
      <c r="M789" s="104"/>
      <c r="P789" s="104"/>
      <c r="Q789" s="104"/>
      <c r="U789" s="104"/>
      <c r="AQ789" s="104"/>
      <c r="AR789" s="104"/>
      <c r="AS789" s="104"/>
      <c r="AT789" s="104"/>
      <c r="AU789" s="104"/>
      <c r="AV789" s="104"/>
      <c r="AW789" s="104"/>
      <c r="AX789" s="104"/>
      <c r="AY789" s="104"/>
      <c r="BH789" s="104"/>
      <c r="BJ789" s="104"/>
      <c r="BK789" s="104"/>
      <c r="BL789" s="104"/>
      <c r="BM789" s="104"/>
      <c r="BN789" s="104"/>
      <c r="BO789" s="104"/>
      <c r="BP789" s="104"/>
      <c r="BQ789" s="104"/>
      <c r="BR789" s="104"/>
      <c r="BS789" s="104"/>
      <c r="BT789" s="104"/>
      <c r="BV789" s="104"/>
      <c r="BW789" s="104"/>
      <c r="BX789" s="104"/>
      <c r="BY789" s="104"/>
      <c r="BZ789" s="104"/>
      <c r="CA789" s="104"/>
      <c r="CB789" s="104"/>
      <c r="CC789" s="104"/>
      <c r="CD789" s="104"/>
      <c r="CE789" s="104"/>
      <c r="CF789" s="104"/>
      <c r="CG789" s="104"/>
      <c r="CJ789" s="104"/>
      <c r="CL789" s="104"/>
      <c r="CM789" s="104"/>
      <c r="CN789" s="104"/>
      <c r="CO789" s="104"/>
      <c r="CP789" s="104"/>
      <c r="CQ789" s="104"/>
      <c r="CR789" s="104"/>
      <c r="CS789" s="104"/>
      <c r="CT789" s="104"/>
      <c r="CU789" s="104"/>
    </row>
    <row r="790" spans="1:99" ht="13" x14ac:dyDescent="0.3">
      <c r="A790" s="104"/>
      <c r="B790" s="104"/>
      <c r="C790" s="104"/>
      <c r="D790" s="104"/>
      <c r="E790" s="104"/>
      <c r="F790" s="104"/>
      <c r="G790" s="104"/>
      <c r="H790" s="104"/>
      <c r="I790" s="104"/>
      <c r="J790" s="104"/>
      <c r="K790" s="104"/>
      <c r="L790" s="104"/>
      <c r="M790" s="104"/>
      <c r="P790" s="104"/>
      <c r="Q790" s="104"/>
      <c r="U790" s="104"/>
      <c r="AQ790" s="104"/>
      <c r="AR790" s="104"/>
      <c r="AS790" s="104"/>
      <c r="AT790" s="104"/>
      <c r="AU790" s="104"/>
      <c r="AV790" s="104"/>
      <c r="AW790" s="104"/>
      <c r="AX790" s="104"/>
      <c r="AY790" s="104"/>
      <c r="BH790" s="104"/>
      <c r="BJ790" s="104"/>
      <c r="BK790" s="104"/>
      <c r="BL790" s="104"/>
      <c r="BM790" s="104"/>
      <c r="BN790" s="104"/>
      <c r="BO790" s="104"/>
      <c r="BP790" s="104"/>
      <c r="BQ790" s="104"/>
      <c r="BR790" s="104"/>
      <c r="BS790" s="104"/>
      <c r="BT790" s="104"/>
      <c r="BV790" s="104"/>
      <c r="BW790" s="104"/>
      <c r="BX790" s="104"/>
      <c r="BY790" s="104"/>
      <c r="BZ790" s="104"/>
      <c r="CA790" s="104"/>
      <c r="CB790" s="104"/>
      <c r="CC790" s="104"/>
      <c r="CD790" s="104"/>
      <c r="CE790" s="104"/>
      <c r="CF790" s="104"/>
      <c r="CG790" s="104"/>
      <c r="CJ790" s="104"/>
      <c r="CL790" s="104"/>
      <c r="CM790" s="104"/>
      <c r="CN790" s="104"/>
      <c r="CO790" s="104"/>
      <c r="CP790" s="104"/>
      <c r="CQ790" s="104"/>
      <c r="CR790" s="104"/>
      <c r="CS790" s="104"/>
      <c r="CT790" s="104"/>
      <c r="CU790" s="104"/>
    </row>
    <row r="791" spans="1:99" ht="13" x14ac:dyDescent="0.3">
      <c r="A791" s="104"/>
      <c r="B791" s="104"/>
      <c r="C791" s="104"/>
      <c r="D791" s="104"/>
      <c r="E791" s="104"/>
      <c r="F791" s="104"/>
      <c r="G791" s="104"/>
      <c r="H791" s="104"/>
      <c r="I791" s="104"/>
      <c r="J791" s="104"/>
      <c r="K791" s="104"/>
      <c r="L791" s="104"/>
      <c r="M791" s="104"/>
      <c r="P791" s="104"/>
      <c r="Q791" s="104"/>
      <c r="U791" s="104"/>
      <c r="AQ791" s="104"/>
      <c r="AR791" s="104"/>
      <c r="AS791" s="104"/>
      <c r="AT791" s="104"/>
      <c r="AU791" s="104"/>
      <c r="AV791" s="104"/>
      <c r="AW791" s="104"/>
      <c r="AX791" s="104"/>
      <c r="AY791" s="104"/>
      <c r="BH791" s="104"/>
      <c r="BJ791" s="104"/>
      <c r="BK791" s="104"/>
      <c r="BL791" s="104"/>
      <c r="BM791" s="104"/>
      <c r="BN791" s="104"/>
      <c r="BO791" s="104"/>
      <c r="BP791" s="104"/>
      <c r="BQ791" s="104"/>
      <c r="BR791" s="104"/>
      <c r="BS791" s="104"/>
      <c r="BT791" s="104"/>
      <c r="BV791" s="104"/>
      <c r="BW791" s="104"/>
      <c r="BX791" s="104"/>
      <c r="BY791" s="104"/>
      <c r="BZ791" s="104"/>
      <c r="CA791" s="104"/>
      <c r="CB791" s="104"/>
      <c r="CC791" s="104"/>
      <c r="CD791" s="104"/>
      <c r="CE791" s="104"/>
      <c r="CF791" s="104"/>
      <c r="CG791" s="104"/>
      <c r="CJ791" s="104"/>
      <c r="CL791" s="104"/>
      <c r="CM791" s="104"/>
      <c r="CN791" s="104"/>
      <c r="CO791" s="104"/>
      <c r="CP791" s="104"/>
      <c r="CQ791" s="104"/>
      <c r="CR791" s="104"/>
      <c r="CS791" s="104"/>
      <c r="CT791" s="104"/>
      <c r="CU791" s="104"/>
    </row>
    <row r="792" spans="1:99" ht="13" x14ac:dyDescent="0.3">
      <c r="A792" s="104"/>
      <c r="B792" s="104"/>
      <c r="C792" s="104"/>
      <c r="D792" s="104"/>
      <c r="E792" s="104"/>
      <c r="F792" s="104"/>
      <c r="G792" s="104"/>
      <c r="H792" s="104"/>
      <c r="I792" s="104"/>
      <c r="J792" s="104"/>
      <c r="K792" s="104"/>
      <c r="L792" s="104"/>
      <c r="M792" s="104"/>
      <c r="P792" s="104"/>
      <c r="Q792" s="104"/>
      <c r="U792" s="104"/>
      <c r="AQ792" s="104"/>
      <c r="AR792" s="104"/>
      <c r="AS792" s="104"/>
      <c r="AT792" s="104"/>
      <c r="AU792" s="104"/>
      <c r="AV792" s="104"/>
      <c r="AW792" s="104"/>
      <c r="AX792" s="104"/>
      <c r="AY792" s="104"/>
      <c r="BH792" s="104"/>
      <c r="BJ792" s="104"/>
      <c r="BK792" s="104"/>
      <c r="BL792" s="104"/>
      <c r="BM792" s="104"/>
      <c r="BN792" s="104"/>
      <c r="BO792" s="104"/>
      <c r="BP792" s="104"/>
      <c r="BQ792" s="104"/>
      <c r="BR792" s="104"/>
      <c r="BS792" s="104"/>
      <c r="BT792" s="104"/>
      <c r="BV792" s="104"/>
      <c r="BW792" s="104"/>
      <c r="BX792" s="104"/>
      <c r="BY792" s="104"/>
      <c r="BZ792" s="104"/>
      <c r="CA792" s="104"/>
      <c r="CB792" s="104"/>
      <c r="CC792" s="104"/>
      <c r="CD792" s="104"/>
      <c r="CE792" s="104"/>
      <c r="CF792" s="104"/>
      <c r="CG792" s="104"/>
      <c r="CJ792" s="104"/>
      <c r="CL792" s="104"/>
      <c r="CM792" s="104"/>
      <c r="CN792" s="104"/>
      <c r="CO792" s="104"/>
      <c r="CP792" s="104"/>
      <c r="CQ792" s="104"/>
      <c r="CR792" s="104"/>
      <c r="CS792" s="104"/>
      <c r="CT792" s="104"/>
      <c r="CU792" s="104"/>
    </row>
    <row r="793" spans="1:99" ht="13" x14ac:dyDescent="0.3">
      <c r="A793" s="104"/>
      <c r="B793" s="104"/>
      <c r="C793" s="104"/>
      <c r="D793" s="104"/>
      <c r="E793" s="104"/>
      <c r="F793" s="104"/>
      <c r="G793" s="104"/>
      <c r="H793" s="104"/>
      <c r="I793" s="104"/>
      <c r="J793" s="104"/>
      <c r="K793" s="104"/>
      <c r="L793" s="104"/>
      <c r="M793" s="104"/>
      <c r="P793" s="104"/>
      <c r="Q793" s="104"/>
      <c r="U793" s="104"/>
      <c r="AQ793" s="104"/>
      <c r="AR793" s="104"/>
      <c r="AS793" s="104"/>
      <c r="AT793" s="104"/>
      <c r="AU793" s="104"/>
      <c r="AV793" s="104"/>
      <c r="AW793" s="104"/>
      <c r="AX793" s="104"/>
      <c r="AY793" s="104"/>
      <c r="BH793" s="104"/>
      <c r="BJ793" s="104"/>
      <c r="BK793" s="104"/>
      <c r="BL793" s="104"/>
      <c r="BM793" s="104"/>
      <c r="BN793" s="104"/>
      <c r="BO793" s="104"/>
      <c r="BP793" s="104"/>
      <c r="BQ793" s="104"/>
      <c r="BR793" s="104"/>
      <c r="BS793" s="104"/>
      <c r="BT793" s="104"/>
      <c r="BV793" s="104"/>
      <c r="BW793" s="104"/>
      <c r="BX793" s="104"/>
      <c r="BY793" s="104"/>
      <c r="BZ793" s="104"/>
      <c r="CA793" s="104"/>
      <c r="CB793" s="104"/>
      <c r="CC793" s="104"/>
      <c r="CD793" s="104"/>
      <c r="CE793" s="104"/>
      <c r="CF793" s="104"/>
      <c r="CG793" s="104"/>
      <c r="CJ793" s="104"/>
      <c r="CL793" s="104"/>
      <c r="CM793" s="104"/>
      <c r="CN793" s="104"/>
      <c r="CO793" s="104"/>
      <c r="CP793" s="104"/>
      <c r="CQ793" s="104"/>
      <c r="CR793" s="104"/>
      <c r="CS793" s="104"/>
      <c r="CT793" s="104"/>
      <c r="CU793" s="104"/>
    </row>
    <row r="794" spans="1:99" ht="13" x14ac:dyDescent="0.3">
      <c r="A794" s="104"/>
      <c r="B794" s="104"/>
      <c r="C794" s="104"/>
      <c r="D794" s="104"/>
      <c r="E794" s="104"/>
      <c r="F794" s="104"/>
      <c r="G794" s="104"/>
      <c r="H794" s="104"/>
      <c r="I794" s="104"/>
      <c r="J794" s="104"/>
      <c r="K794" s="104"/>
      <c r="L794" s="104"/>
      <c r="M794" s="104"/>
      <c r="P794" s="104"/>
      <c r="Q794" s="104"/>
      <c r="U794" s="104"/>
      <c r="AQ794" s="104"/>
      <c r="AR794" s="104"/>
      <c r="AS794" s="104"/>
      <c r="AT794" s="104"/>
      <c r="AU794" s="104"/>
      <c r="AV794" s="104"/>
      <c r="AW794" s="104"/>
      <c r="AX794" s="104"/>
      <c r="AY794" s="104"/>
      <c r="BH794" s="104"/>
      <c r="BJ794" s="104"/>
      <c r="BK794" s="104"/>
      <c r="BL794" s="104"/>
      <c r="BM794" s="104"/>
      <c r="BN794" s="104"/>
      <c r="BO794" s="104"/>
      <c r="BP794" s="104"/>
      <c r="BQ794" s="104"/>
      <c r="BR794" s="104"/>
      <c r="BS794" s="104"/>
      <c r="BT794" s="104"/>
      <c r="BV794" s="104"/>
      <c r="BW794" s="104"/>
      <c r="BX794" s="104"/>
      <c r="BY794" s="104"/>
      <c r="BZ794" s="104"/>
      <c r="CA794" s="104"/>
      <c r="CB794" s="104"/>
      <c r="CC794" s="104"/>
      <c r="CD794" s="104"/>
      <c r="CE794" s="104"/>
      <c r="CF794" s="104"/>
      <c r="CG794" s="104"/>
      <c r="CJ794" s="104"/>
      <c r="CL794" s="104"/>
      <c r="CM794" s="104"/>
      <c r="CN794" s="104"/>
      <c r="CO794" s="104"/>
      <c r="CP794" s="104"/>
      <c r="CQ794" s="104"/>
      <c r="CR794" s="104"/>
      <c r="CS794" s="104"/>
      <c r="CT794" s="104"/>
      <c r="CU794" s="104"/>
    </row>
    <row r="795" spans="1:99" ht="13" x14ac:dyDescent="0.3">
      <c r="A795" s="104"/>
      <c r="B795" s="104"/>
      <c r="C795" s="104"/>
      <c r="D795" s="104"/>
      <c r="E795" s="104"/>
      <c r="F795" s="104"/>
      <c r="G795" s="104"/>
      <c r="H795" s="104"/>
      <c r="I795" s="104"/>
      <c r="J795" s="104"/>
      <c r="K795" s="104"/>
      <c r="L795" s="104"/>
      <c r="M795" s="104"/>
      <c r="P795" s="104"/>
      <c r="Q795" s="104"/>
      <c r="U795" s="104"/>
      <c r="AQ795" s="104"/>
      <c r="AR795" s="104"/>
      <c r="AS795" s="104"/>
      <c r="AT795" s="104"/>
      <c r="AU795" s="104"/>
      <c r="AV795" s="104"/>
      <c r="AW795" s="104"/>
      <c r="AX795" s="104"/>
      <c r="AY795" s="104"/>
      <c r="BH795" s="104"/>
      <c r="BJ795" s="104"/>
      <c r="BK795" s="104"/>
      <c r="BL795" s="104"/>
      <c r="BM795" s="104"/>
      <c r="BN795" s="104"/>
      <c r="BO795" s="104"/>
      <c r="BP795" s="104"/>
      <c r="BQ795" s="104"/>
      <c r="BR795" s="104"/>
      <c r="BS795" s="104"/>
      <c r="BT795" s="104"/>
      <c r="BV795" s="104"/>
      <c r="BW795" s="104"/>
      <c r="BX795" s="104"/>
      <c r="BY795" s="104"/>
      <c r="BZ795" s="104"/>
      <c r="CA795" s="104"/>
      <c r="CB795" s="104"/>
      <c r="CC795" s="104"/>
      <c r="CD795" s="104"/>
      <c r="CE795" s="104"/>
      <c r="CF795" s="104"/>
      <c r="CG795" s="104"/>
      <c r="CJ795" s="104"/>
      <c r="CL795" s="104"/>
      <c r="CM795" s="104"/>
      <c r="CN795" s="104"/>
      <c r="CO795" s="104"/>
      <c r="CP795" s="104"/>
      <c r="CQ795" s="104"/>
      <c r="CR795" s="104"/>
      <c r="CS795" s="104"/>
      <c r="CT795" s="104"/>
      <c r="CU795" s="104"/>
    </row>
    <row r="796" spans="1:99" ht="13" x14ac:dyDescent="0.3">
      <c r="A796" s="104"/>
      <c r="B796" s="104"/>
      <c r="C796" s="104"/>
      <c r="D796" s="104"/>
      <c r="E796" s="104"/>
      <c r="F796" s="104"/>
      <c r="G796" s="104"/>
      <c r="H796" s="104"/>
      <c r="I796" s="104"/>
      <c r="J796" s="104"/>
      <c r="K796" s="104"/>
      <c r="L796" s="104"/>
      <c r="M796" s="104"/>
      <c r="P796" s="104"/>
      <c r="Q796" s="104"/>
      <c r="U796" s="104"/>
      <c r="AQ796" s="104"/>
      <c r="AR796" s="104"/>
      <c r="AS796" s="104"/>
      <c r="AT796" s="104"/>
      <c r="AU796" s="104"/>
      <c r="AV796" s="104"/>
      <c r="AW796" s="104"/>
      <c r="AX796" s="104"/>
      <c r="AY796" s="104"/>
      <c r="BH796" s="104"/>
      <c r="BJ796" s="104"/>
      <c r="BK796" s="104"/>
      <c r="BL796" s="104"/>
      <c r="BM796" s="104"/>
      <c r="BN796" s="104"/>
      <c r="BO796" s="104"/>
      <c r="BP796" s="104"/>
      <c r="BQ796" s="104"/>
      <c r="BR796" s="104"/>
      <c r="BS796" s="104"/>
      <c r="BT796" s="104"/>
      <c r="BV796" s="104"/>
      <c r="BW796" s="104"/>
      <c r="BX796" s="104"/>
      <c r="BY796" s="104"/>
      <c r="BZ796" s="104"/>
      <c r="CA796" s="104"/>
      <c r="CB796" s="104"/>
      <c r="CC796" s="104"/>
      <c r="CD796" s="104"/>
      <c r="CE796" s="104"/>
      <c r="CF796" s="104"/>
      <c r="CG796" s="104"/>
      <c r="CJ796" s="104"/>
      <c r="CL796" s="104"/>
      <c r="CM796" s="104"/>
      <c r="CN796" s="104"/>
      <c r="CO796" s="104"/>
      <c r="CP796" s="104"/>
      <c r="CQ796" s="104"/>
      <c r="CR796" s="104"/>
      <c r="CS796" s="104"/>
      <c r="CT796" s="104"/>
      <c r="CU796" s="104"/>
    </row>
    <row r="797" spans="1:99" ht="13" x14ac:dyDescent="0.3">
      <c r="A797" s="104"/>
      <c r="B797" s="104"/>
      <c r="C797" s="104"/>
      <c r="D797" s="104"/>
      <c r="E797" s="104"/>
      <c r="F797" s="104"/>
      <c r="G797" s="104"/>
      <c r="H797" s="104"/>
      <c r="I797" s="104"/>
      <c r="J797" s="104"/>
      <c r="K797" s="104"/>
      <c r="L797" s="104"/>
      <c r="M797" s="104"/>
      <c r="P797" s="104"/>
      <c r="Q797" s="104"/>
      <c r="U797" s="104"/>
      <c r="AQ797" s="104"/>
      <c r="AR797" s="104"/>
      <c r="AS797" s="104"/>
      <c r="AT797" s="104"/>
      <c r="AU797" s="104"/>
      <c r="AV797" s="104"/>
      <c r="AW797" s="104"/>
      <c r="AX797" s="104"/>
      <c r="AY797" s="104"/>
      <c r="BH797" s="104"/>
      <c r="BJ797" s="104"/>
      <c r="BK797" s="104"/>
      <c r="BL797" s="104"/>
      <c r="BM797" s="104"/>
      <c r="BN797" s="104"/>
      <c r="BO797" s="104"/>
      <c r="BP797" s="104"/>
      <c r="BQ797" s="104"/>
      <c r="BR797" s="104"/>
      <c r="BS797" s="104"/>
      <c r="BT797" s="104"/>
      <c r="BV797" s="104"/>
      <c r="BW797" s="104"/>
      <c r="BX797" s="104"/>
      <c r="BY797" s="104"/>
      <c r="BZ797" s="104"/>
      <c r="CA797" s="104"/>
      <c r="CB797" s="104"/>
      <c r="CC797" s="104"/>
      <c r="CD797" s="104"/>
      <c r="CE797" s="104"/>
      <c r="CF797" s="104"/>
      <c r="CG797" s="104"/>
      <c r="CJ797" s="104"/>
      <c r="CL797" s="104"/>
      <c r="CM797" s="104"/>
      <c r="CN797" s="104"/>
      <c r="CO797" s="104"/>
      <c r="CP797" s="104"/>
      <c r="CQ797" s="104"/>
      <c r="CR797" s="104"/>
      <c r="CS797" s="104"/>
      <c r="CT797" s="104"/>
      <c r="CU797" s="104"/>
    </row>
    <row r="798" spans="1:99" ht="13" x14ac:dyDescent="0.3">
      <c r="A798" s="104"/>
      <c r="B798" s="104"/>
      <c r="C798" s="104"/>
      <c r="D798" s="104"/>
      <c r="E798" s="104"/>
      <c r="F798" s="104"/>
      <c r="G798" s="104"/>
      <c r="H798" s="104"/>
      <c r="I798" s="104"/>
      <c r="J798" s="104"/>
      <c r="K798" s="104"/>
      <c r="L798" s="104"/>
      <c r="M798" s="104"/>
      <c r="P798" s="104"/>
      <c r="Q798" s="104"/>
      <c r="U798" s="104"/>
      <c r="AQ798" s="104"/>
      <c r="AR798" s="104"/>
      <c r="AS798" s="104"/>
      <c r="AT798" s="104"/>
      <c r="AU798" s="104"/>
      <c r="AV798" s="104"/>
      <c r="AW798" s="104"/>
      <c r="AX798" s="104"/>
      <c r="AY798" s="104"/>
      <c r="BH798" s="104"/>
      <c r="BJ798" s="104"/>
      <c r="BK798" s="104"/>
      <c r="BL798" s="104"/>
      <c r="BM798" s="104"/>
      <c r="BN798" s="104"/>
      <c r="BO798" s="104"/>
      <c r="BP798" s="104"/>
      <c r="BQ798" s="104"/>
      <c r="BR798" s="104"/>
      <c r="BS798" s="104"/>
      <c r="BT798" s="104"/>
      <c r="BV798" s="104"/>
      <c r="BW798" s="104"/>
      <c r="BX798" s="104"/>
      <c r="BY798" s="104"/>
      <c r="BZ798" s="104"/>
      <c r="CA798" s="104"/>
      <c r="CB798" s="104"/>
      <c r="CC798" s="104"/>
      <c r="CD798" s="104"/>
      <c r="CE798" s="104"/>
      <c r="CF798" s="104"/>
      <c r="CG798" s="104"/>
      <c r="CJ798" s="104"/>
      <c r="CL798" s="104"/>
      <c r="CM798" s="104"/>
      <c r="CN798" s="104"/>
      <c r="CO798" s="104"/>
      <c r="CP798" s="104"/>
      <c r="CQ798" s="104"/>
      <c r="CR798" s="104"/>
      <c r="CS798" s="104"/>
      <c r="CT798" s="104"/>
      <c r="CU798" s="104"/>
    </row>
    <row r="799" spans="1:99" ht="13" x14ac:dyDescent="0.3">
      <c r="A799" s="104"/>
      <c r="B799" s="104"/>
      <c r="C799" s="104"/>
      <c r="D799" s="104"/>
      <c r="E799" s="104"/>
      <c r="F799" s="104"/>
      <c r="G799" s="104"/>
      <c r="H799" s="104"/>
      <c r="I799" s="104"/>
      <c r="J799" s="104"/>
      <c r="K799" s="104"/>
      <c r="L799" s="104"/>
      <c r="M799" s="104"/>
      <c r="P799" s="104"/>
      <c r="Q799" s="104"/>
      <c r="U799" s="104"/>
      <c r="AQ799" s="104"/>
      <c r="AR799" s="104"/>
      <c r="AS799" s="104"/>
      <c r="AT799" s="104"/>
      <c r="AU799" s="104"/>
      <c r="AV799" s="104"/>
      <c r="AW799" s="104"/>
      <c r="AX799" s="104"/>
      <c r="AY799" s="104"/>
      <c r="BH799" s="104"/>
      <c r="BJ799" s="104"/>
      <c r="BK799" s="104"/>
      <c r="BL799" s="104"/>
      <c r="BM799" s="104"/>
      <c r="BN799" s="104"/>
      <c r="BO799" s="104"/>
      <c r="BP799" s="104"/>
      <c r="BQ799" s="104"/>
      <c r="BR799" s="104"/>
      <c r="BS799" s="104"/>
      <c r="BT799" s="104"/>
      <c r="BV799" s="104"/>
      <c r="BW799" s="104"/>
      <c r="BX799" s="104"/>
      <c r="BY799" s="104"/>
      <c r="BZ799" s="104"/>
      <c r="CA799" s="104"/>
      <c r="CB799" s="104"/>
      <c r="CC799" s="104"/>
      <c r="CD799" s="104"/>
      <c r="CE799" s="104"/>
      <c r="CF799" s="104"/>
      <c r="CG799" s="104"/>
      <c r="CJ799" s="104"/>
      <c r="CL799" s="104"/>
      <c r="CM799" s="104"/>
      <c r="CN799" s="104"/>
      <c r="CO799" s="104"/>
      <c r="CP799" s="104"/>
      <c r="CQ799" s="104"/>
      <c r="CR799" s="104"/>
      <c r="CS799" s="104"/>
      <c r="CT799" s="104"/>
      <c r="CU799" s="104"/>
    </row>
    <row r="800" spans="1:99" ht="13" x14ac:dyDescent="0.3">
      <c r="A800" s="104"/>
      <c r="B800" s="104"/>
      <c r="C800" s="104"/>
      <c r="D800" s="104"/>
      <c r="E800" s="104"/>
      <c r="F800" s="104"/>
      <c r="G800" s="104"/>
      <c r="H800" s="104"/>
      <c r="I800" s="104"/>
      <c r="J800" s="104"/>
      <c r="K800" s="104"/>
      <c r="L800" s="104"/>
      <c r="M800" s="104"/>
      <c r="P800" s="104"/>
      <c r="Q800" s="104"/>
      <c r="U800" s="104"/>
      <c r="AQ800" s="104"/>
      <c r="AR800" s="104"/>
      <c r="AS800" s="104"/>
      <c r="AT800" s="104"/>
      <c r="AU800" s="104"/>
      <c r="AV800" s="104"/>
      <c r="AW800" s="104"/>
      <c r="AX800" s="104"/>
      <c r="AY800" s="104"/>
      <c r="BH800" s="104"/>
      <c r="BJ800" s="104"/>
      <c r="BK800" s="104"/>
      <c r="BL800" s="104"/>
      <c r="BM800" s="104"/>
      <c r="BN800" s="104"/>
      <c r="BO800" s="104"/>
      <c r="BP800" s="104"/>
      <c r="BQ800" s="104"/>
      <c r="BR800" s="104"/>
      <c r="BS800" s="104"/>
      <c r="BT800" s="104"/>
      <c r="BV800" s="104"/>
      <c r="BW800" s="104"/>
      <c r="BX800" s="104"/>
      <c r="BY800" s="104"/>
      <c r="BZ800" s="104"/>
      <c r="CA800" s="104"/>
      <c r="CB800" s="104"/>
      <c r="CC800" s="104"/>
      <c r="CD800" s="104"/>
      <c r="CE800" s="104"/>
      <c r="CF800" s="104"/>
      <c r="CG800" s="104"/>
      <c r="CJ800" s="104"/>
      <c r="CL800" s="104"/>
      <c r="CM800" s="104"/>
      <c r="CN800" s="104"/>
      <c r="CO800" s="104"/>
      <c r="CP800" s="104"/>
      <c r="CQ800" s="104"/>
      <c r="CR800" s="104"/>
      <c r="CS800" s="104"/>
      <c r="CT800" s="104"/>
      <c r="CU800" s="104"/>
    </row>
    <row r="801" spans="1:99" ht="13" x14ac:dyDescent="0.3">
      <c r="A801" s="104"/>
      <c r="B801" s="104"/>
      <c r="C801" s="104"/>
      <c r="D801" s="104"/>
      <c r="E801" s="104"/>
      <c r="F801" s="104"/>
      <c r="G801" s="104"/>
      <c r="H801" s="104"/>
      <c r="I801" s="104"/>
      <c r="J801" s="104"/>
      <c r="K801" s="104"/>
      <c r="L801" s="104"/>
      <c r="M801" s="104"/>
      <c r="P801" s="104"/>
      <c r="Q801" s="104"/>
      <c r="U801" s="104"/>
      <c r="AQ801" s="104"/>
      <c r="AR801" s="104"/>
      <c r="AS801" s="104"/>
      <c r="AT801" s="104"/>
      <c r="AU801" s="104"/>
      <c r="AV801" s="104"/>
      <c r="AW801" s="104"/>
      <c r="AX801" s="104"/>
      <c r="AY801" s="104"/>
      <c r="BH801" s="104"/>
      <c r="BJ801" s="104"/>
      <c r="BK801" s="104"/>
      <c r="BL801" s="104"/>
      <c r="BM801" s="104"/>
      <c r="BN801" s="104"/>
      <c r="BO801" s="104"/>
      <c r="BP801" s="104"/>
      <c r="BQ801" s="104"/>
      <c r="BR801" s="104"/>
      <c r="BS801" s="104"/>
      <c r="BT801" s="104"/>
      <c r="BV801" s="104"/>
      <c r="BW801" s="104"/>
      <c r="BX801" s="104"/>
      <c r="BY801" s="104"/>
      <c r="BZ801" s="104"/>
      <c r="CA801" s="104"/>
      <c r="CB801" s="104"/>
      <c r="CC801" s="104"/>
      <c r="CD801" s="104"/>
      <c r="CE801" s="104"/>
      <c r="CF801" s="104"/>
      <c r="CG801" s="104"/>
      <c r="CJ801" s="104"/>
      <c r="CL801" s="104"/>
      <c r="CM801" s="104"/>
      <c r="CN801" s="104"/>
      <c r="CO801" s="104"/>
      <c r="CP801" s="104"/>
      <c r="CQ801" s="104"/>
      <c r="CR801" s="104"/>
      <c r="CS801" s="104"/>
      <c r="CT801" s="104"/>
      <c r="CU801" s="104"/>
    </row>
    <row r="802" spans="1:99" ht="13" x14ac:dyDescent="0.3">
      <c r="A802" s="104"/>
      <c r="B802" s="104"/>
      <c r="C802" s="104"/>
      <c r="D802" s="104"/>
      <c r="E802" s="104"/>
      <c r="F802" s="104"/>
      <c r="G802" s="104"/>
      <c r="H802" s="104"/>
      <c r="I802" s="104"/>
      <c r="J802" s="104"/>
      <c r="K802" s="104"/>
      <c r="L802" s="104"/>
      <c r="M802" s="104"/>
      <c r="P802" s="104"/>
      <c r="Q802" s="104"/>
      <c r="U802" s="104"/>
      <c r="AQ802" s="104"/>
      <c r="AR802" s="104"/>
      <c r="AS802" s="104"/>
      <c r="AT802" s="104"/>
      <c r="AU802" s="104"/>
      <c r="AV802" s="104"/>
      <c r="AW802" s="104"/>
      <c r="AX802" s="104"/>
      <c r="AY802" s="104"/>
      <c r="BH802" s="104"/>
      <c r="BJ802" s="104"/>
      <c r="BK802" s="104"/>
      <c r="BL802" s="104"/>
      <c r="BM802" s="104"/>
      <c r="BN802" s="104"/>
      <c r="BO802" s="104"/>
      <c r="BP802" s="104"/>
      <c r="BQ802" s="104"/>
      <c r="BR802" s="104"/>
      <c r="BS802" s="104"/>
      <c r="BT802" s="104"/>
      <c r="BV802" s="104"/>
      <c r="BW802" s="104"/>
      <c r="BX802" s="104"/>
      <c r="BY802" s="104"/>
      <c r="BZ802" s="104"/>
      <c r="CA802" s="104"/>
      <c r="CB802" s="104"/>
      <c r="CC802" s="104"/>
      <c r="CD802" s="104"/>
      <c r="CE802" s="104"/>
      <c r="CF802" s="104"/>
      <c r="CG802" s="104"/>
      <c r="CJ802" s="104"/>
      <c r="CL802" s="104"/>
      <c r="CM802" s="104"/>
      <c r="CN802" s="104"/>
      <c r="CO802" s="104"/>
      <c r="CP802" s="104"/>
      <c r="CQ802" s="104"/>
      <c r="CR802" s="104"/>
      <c r="CS802" s="104"/>
      <c r="CT802" s="104"/>
      <c r="CU802" s="104"/>
    </row>
    <row r="803" spans="1:99" ht="13" x14ac:dyDescent="0.3">
      <c r="A803" s="104"/>
      <c r="B803" s="104"/>
      <c r="C803" s="104"/>
      <c r="D803" s="104"/>
      <c r="E803" s="104"/>
      <c r="F803" s="104"/>
      <c r="G803" s="104"/>
      <c r="H803" s="104"/>
      <c r="I803" s="104"/>
      <c r="J803" s="104"/>
      <c r="K803" s="104"/>
      <c r="L803" s="104"/>
      <c r="M803" s="104"/>
      <c r="P803" s="104"/>
      <c r="Q803" s="104"/>
      <c r="U803" s="104"/>
      <c r="AQ803" s="104"/>
      <c r="AR803" s="104"/>
      <c r="AS803" s="104"/>
      <c r="AT803" s="104"/>
      <c r="AU803" s="104"/>
      <c r="AV803" s="104"/>
      <c r="AW803" s="104"/>
      <c r="AX803" s="104"/>
      <c r="AY803" s="104"/>
      <c r="BH803" s="104"/>
      <c r="BJ803" s="104"/>
      <c r="BK803" s="104"/>
      <c r="BL803" s="104"/>
      <c r="BM803" s="104"/>
      <c r="BN803" s="104"/>
      <c r="BO803" s="104"/>
      <c r="BP803" s="104"/>
      <c r="BQ803" s="104"/>
      <c r="BR803" s="104"/>
      <c r="BS803" s="104"/>
      <c r="BT803" s="104"/>
      <c r="BV803" s="104"/>
      <c r="BW803" s="104"/>
      <c r="BX803" s="104"/>
      <c r="BY803" s="104"/>
      <c r="BZ803" s="104"/>
      <c r="CA803" s="104"/>
      <c r="CB803" s="104"/>
      <c r="CC803" s="104"/>
      <c r="CD803" s="104"/>
      <c r="CE803" s="104"/>
      <c r="CF803" s="104"/>
      <c r="CG803" s="104"/>
      <c r="CJ803" s="104"/>
      <c r="CL803" s="104"/>
      <c r="CM803" s="104"/>
      <c r="CN803" s="104"/>
      <c r="CO803" s="104"/>
      <c r="CP803" s="104"/>
      <c r="CQ803" s="104"/>
      <c r="CR803" s="104"/>
      <c r="CS803" s="104"/>
      <c r="CT803" s="104"/>
      <c r="CU803" s="104"/>
    </row>
    <row r="804" spans="1:99" ht="13" x14ac:dyDescent="0.3">
      <c r="A804" s="104"/>
      <c r="B804" s="104"/>
      <c r="C804" s="104"/>
      <c r="D804" s="104"/>
      <c r="E804" s="104"/>
      <c r="F804" s="104"/>
      <c r="G804" s="104"/>
      <c r="H804" s="104"/>
      <c r="I804" s="104"/>
      <c r="J804" s="104"/>
      <c r="K804" s="104"/>
      <c r="L804" s="104"/>
      <c r="M804" s="104"/>
      <c r="P804" s="104"/>
      <c r="Q804" s="104"/>
      <c r="U804" s="104"/>
      <c r="AQ804" s="104"/>
      <c r="AR804" s="104"/>
      <c r="AS804" s="104"/>
      <c r="AT804" s="104"/>
      <c r="AU804" s="104"/>
      <c r="AV804" s="104"/>
      <c r="AW804" s="104"/>
      <c r="AX804" s="104"/>
      <c r="AY804" s="104"/>
      <c r="BH804" s="104"/>
      <c r="BJ804" s="104"/>
      <c r="BK804" s="104"/>
      <c r="BL804" s="104"/>
      <c r="BM804" s="104"/>
      <c r="BN804" s="104"/>
      <c r="BO804" s="104"/>
      <c r="BP804" s="104"/>
      <c r="BQ804" s="104"/>
      <c r="BR804" s="104"/>
      <c r="BS804" s="104"/>
      <c r="BT804" s="104"/>
      <c r="BV804" s="104"/>
      <c r="BW804" s="104"/>
      <c r="BX804" s="104"/>
      <c r="BY804" s="104"/>
      <c r="BZ804" s="104"/>
      <c r="CA804" s="104"/>
      <c r="CB804" s="104"/>
      <c r="CC804" s="104"/>
      <c r="CD804" s="104"/>
      <c r="CE804" s="104"/>
      <c r="CF804" s="104"/>
      <c r="CG804" s="104"/>
      <c r="CJ804" s="104"/>
      <c r="CL804" s="104"/>
      <c r="CM804" s="104"/>
      <c r="CN804" s="104"/>
      <c r="CO804" s="104"/>
      <c r="CP804" s="104"/>
      <c r="CQ804" s="104"/>
      <c r="CR804" s="104"/>
      <c r="CS804" s="104"/>
      <c r="CT804" s="104"/>
      <c r="CU804" s="104"/>
    </row>
    <row r="805" spans="1:99" ht="13" x14ac:dyDescent="0.3">
      <c r="A805" s="104"/>
      <c r="B805" s="104"/>
      <c r="C805" s="104"/>
      <c r="D805" s="104"/>
      <c r="E805" s="104"/>
      <c r="F805" s="104"/>
      <c r="G805" s="104"/>
      <c r="H805" s="104"/>
      <c r="I805" s="104"/>
      <c r="J805" s="104"/>
      <c r="K805" s="104"/>
      <c r="L805" s="104"/>
      <c r="M805" s="104"/>
      <c r="P805" s="104"/>
      <c r="Q805" s="104"/>
      <c r="U805" s="104"/>
      <c r="AQ805" s="104"/>
      <c r="AR805" s="104"/>
      <c r="AS805" s="104"/>
      <c r="AT805" s="104"/>
      <c r="AU805" s="104"/>
      <c r="AV805" s="104"/>
      <c r="AW805" s="104"/>
      <c r="AX805" s="104"/>
      <c r="AY805" s="104"/>
      <c r="BH805" s="104"/>
      <c r="BJ805" s="104"/>
      <c r="BK805" s="104"/>
      <c r="BL805" s="104"/>
      <c r="BM805" s="104"/>
      <c r="BN805" s="104"/>
      <c r="BO805" s="104"/>
      <c r="BP805" s="104"/>
      <c r="BQ805" s="104"/>
      <c r="BR805" s="104"/>
      <c r="BS805" s="104"/>
      <c r="BT805" s="104"/>
      <c r="BV805" s="104"/>
      <c r="BW805" s="104"/>
      <c r="BX805" s="104"/>
      <c r="BY805" s="104"/>
      <c r="BZ805" s="104"/>
      <c r="CA805" s="104"/>
      <c r="CB805" s="104"/>
      <c r="CC805" s="104"/>
      <c r="CD805" s="104"/>
      <c r="CE805" s="104"/>
      <c r="CF805" s="104"/>
      <c r="CG805" s="104"/>
      <c r="CJ805" s="104"/>
      <c r="CL805" s="104"/>
      <c r="CM805" s="104"/>
      <c r="CN805" s="104"/>
      <c r="CO805" s="104"/>
      <c r="CP805" s="104"/>
      <c r="CQ805" s="104"/>
      <c r="CR805" s="104"/>
      <c r="CS805" s="104"/>
      <c r="CT805" s="104"/>
      <c r="CU805" s="104"/>
    </row>
    <row r="806" spans="1:99" ht="13" x14ac:dyDescent="0.3">
      <c r="A806" s="104"/>
      <c r="B806" s="104"/>
      <c r="C806" s="104"/>
      <c r="D806" s="104"/>
      <c r="E806" s="104"/>
      <c r="F806" s="104"/>
      <c r="G806" s="104"/>
      <c r="H806" s="104"/>
      <c r="I806" s="104"/>
      <c r="J806" s="104"/>
      <c r="K806" s="104"/>
      <c r="L806" s="104"/>
      <c r="M806" s="104"/>
      <c r="P806" s="104"/>
      <c r="Q806" s="104"/>
      <c r="U806" s="104"/>
      <c r="AQ806" s="104"/>
      <c r="AR806" s="104"/>
      <c r="AS806" s="104"/>
      <c r="AT806" s="104"/>
      <c r="AU806" s="104"/>
      <c r="AV806" s="104"/>
      <c r="AW806" s="104"/>
      <c r="AX806" s="104"/>
      <c r="AY806" s="104"/>
      <c r="BH806" s="104"/>
      <c r="BJ806" s="104"/>
      <c r="BK806" s="104"/>
      <c r="BL806" s="104"/>
      <c r="BM806" s="104"/>
      <c r="BN806" s="104"/>
      <c r="BO806" s="104"/>
      <c r="BP806" s="104"/>
      <c r="BQ806" s="104"/>
      <c r="BR806" s="104"/>
      <c r="BS806" s="104"/>
      <c r="BT806" s="104"/>
      <c r="BV806" s="104"/>
      <c r="BW806" s="104"/>
      <c r="BX806" s="104"/>
      <c r="BY806" s="104"/>
      <c r="BZ806" s="104"/>
      <c r="CA806" s="104"/>
      <c r="CB806" s="104"/>
      <c r="CC806" s="104"/>
      <c r="CD806" s="104"/>
      <c r="CE806" s="104"/>
      <c r="CF806" s="104"/>
      <c r="CG806" s="104"/>
      <c r="CJ806" s="104"/>
      <c r="CL806" s="104"/>
      <c r="CM806" s="104"/>
      <c r="CN806" s="104"/>
      <c r="CO806" s="104"/>
      <c r="CP806" s="104"/>
      <c r="CQ806" s="104"/>
      <c r="CR806" s="104"/>
      <c r="CS806" s="104"/>
      <c r="CT806" s="104"/>
      <c r="CU806" s="104"/>
    </row>
    <row r="807" spans="1:99" ht="13" x14ac:dyDescent="0.3">
      <c r="A807" s="104"/>
      <c r="B807" s="104"/>
      <c r="C807" s="104"/>
      <c r="D807" s="104"/>
      <c r="E807" s="104"/>
      <c r="F807" s="104"/>
      <c r="G807" s="104"/>
      <c r="H807" s="104"/>
      <c r="I807" s="104"/>
      <c r="J807" s="104"/>
      <c r="K807" s="104"/>
      <c r="L807" s="104"/>
      <c r="M807" s="104"/>
      <c r="P807" s="104"/>
      <c r="Q807" s="104"/>
      <c r="U807" s="104"/>
      <c r="AQ807" s="104"/>
      <c r="AR807" s="104"/>
      <c r="AS807" s="104"/>
      <c r="AT807" s="104"/>
      <c r="AU807" s="104"/>
      <c r="AV807" s="104"/>
      <c r="AW807" s="104"/>
      <c r="AX807" s="104"/>
      <c r="AY807" s="104"/>
      <c r="BH807" s="104"/>
      <c r="BJ807" s="104"/>
      <c r="BK807" s="104"/>
      <c r="BL807" s="104"/>
      <c r="BM807" s="104"/>
      <c r="BN807" s="104"/>
      <c r="BO807" s="104"/>
      <c r="BP807" s="104"/>
      <c r="BQ807" s="104"/>
      <c r="BR807" s="104"/>
      <c r="BS807" s="104"/>
      <c r="BT807" s="104"/>
      <c r="BV807" s="104"/>
      <c r="BW807" s="104"/>
      <c r="BX807" s="104"/>
      <c r="BY807" s="104"/>
      <c r="BZ807" s="104"/>
      <c r="CA807" s="104"/>
      <c r="CB807" s="104"/>
      <c r="CC807" s="104"/>
      <c r="CD807" s="104"/>
      <c r="CE807" s="104"/>
      <c r="CF807" s="104"/>
      <c r="CG807" s="104"/>
      <c r="CJ807" s="104"/>
      <c r="CL807" s="104"/>
      <c r="CM807" s="104"/>
      <c r="CN807" s="104"/>
      <c r="CO807" s="104"/>
      <c r="CP807" s="104"/>
      <c r="CQ807" s="104"/>
      <c r="CR807" s="104"/>
      <c r="CS807" s="104"/>
      <c r="CT807" s="104"/>
      <c r="CU807" s="104"/>
    </row>
    <row r="808" spans="1:99" ht="13" x14ac:dyDescent="0.3">
      <c r="A808" s="104"/>
      <c r="B808" s="104"/>
      <c r="C808" s="104"/>
      <c r="D808" s="104"/>
      <c r="E808" s="104"/>
      <c r="F808" s="104"/>
      <c r="G808" s="104"/>
      <c r="H808" s="104"/>
      <c r="I808" s="104"/>
      <c r="J808" s="104"/>
      <c r="K808" s="104"/>
      <c r="L808" s="104"/>
      <c r="M808" s="104"/>
      <c r="P808" s="104"/>
      <c r="Q808" s="104"/>
      <c r="U808" s="104"/>
      <c r="AQ808" s="104"/>
      <c r="AR808" s="104"/>
      <c r="AS808" s="104"/>
      <c r="AT808" s="104"/>
      <c r="AU808" s="104"/>
      <c r="AV808" s="104"/>
      <c r="AW808" s="104"/>
      <c r="AX808" s="104"/>
      <c r="AY808" s="104"/>
      <c r="BH808" s="104"/>
      <c r="BJ808" s="104"/>
      <c r="BK808" s="104"/>
      <c r="BL808" s="104"/>
      <c r="BM808" s="104"/>
      <c r="BN808" s="104"/>
      <c r="BO808" s="104"/>
      <c r="BP808" s="104"/>
      <c r="BQ808" s="104"/>
      <c r="BR808" s="104"/>
      <c r="BS808" s="104"/>
      <c r="BT808" s="104"/>
      <c r="BV808" s="104"/>
      <c r="BW808" s="104"/>
      <c r="BX808" s="104"/>
      <c r="BY808" s="104"/>
      <c r="BZ808" s="104"/>
      <c r="CA808" s="104"/>
      <c r="CB808" s="104"/>
      <c r="CC808" s="104"/>
      <c r="CD808" s="104"/>
      <c r="CE808" s="104"/>
      <c r="CF808" s="104"/>
      <c r="CG808" s="104"/>
      <c r="CJ808" s="104"/>
      <c r="CL808" s="104"/>
      <c r="CM808" s="104"/>
      <c r="CN808" s="104"/>
      <c r="CO808" s="104"/>
      <c r="CP808" s="104"/>
      <c r="CQ808" s="104"/>
      <c r="CR808" s="104"/>
      <c r="CS808" s="104"/>
      <c r="CT808" s="104"/>
      <c r="CU808" s="104"/>
    </row>
    <row r="809" spans="1:99" ht="13" x14ac:dyDescent="0.3">
      <c r="A809" s="104"/>
      <c r="B809" s="104"/>
      <c r="C809" s="104"/>
      <c r="D809" s="104"/>
      <c r="E809" s="104"/>
      <c r="F809" s="104"/>
      <c r="G809" s="104"/>
      <c r="H809" s="104"/>
      <c r="I809" s="104"/>
      <c r="J809" s="104"/>
      <c r="K809" s="104"/>
      <c r="L809" s="104"/>
      <c r="M809" s="104"/>
      <c r="P809" s="104"/>
      <c r="Q809" s="104"/>
      <c r="U809" s="104"/>
      <c r="AQ809" s="104"/>
      <c r="AR809" s="104"/>
      <c r="AS809" s="104"/>
      <c r="AT809" s="104"/>
      <c r="AU809" s="104"/>
      <c r="AV809" s="104"/>
      <c r="AW809" s="104"/>
      <c r="AX809" s="104"/>
      <c r="AY809" s="104"/>
      <c r="BH809" s="104"/>
      <c r="BJ809" s="104"/>
      <c r="BK809" s="104"/>
      <c r="BL809" s="104"/>
      <c r="BM809" s="104"/>
      <c r="BN809" s="104"/>
      <c r="BO809" s="104"/>
      <c r="BP809" s="104"/>
      <c r="BQ809" s="104"/>
      <c r="BR809" s="104"/>
      <c r="BS809" s="104"/>
      <c r="BT809" s="104"/>
      <c r="BV809" s="104"/>
      <c r="BW809" s="104"/>
      <c r="BX809" s="104"/>
      <c r="BY809" s="104"/>
      <c r="BZ809" s="104"/>
      <c r="CA809" s="104"/>
      <c r="CB809" s="104"/>
      <c r="CC809" s="104"/>
      <c r="CD809" s="104"/>
      <c r="CE809" s="104"/>
      <c r="CF809" s="104"/>
      <c r="CG809" s="104"/>
      <c r="CJ809" s="104"/>
      <c r="CL809" s="104"/>
      <c r="CM809" s="104"/>
      <c r="CN809" s="104"/>
      <c r="CO809" s="104"/>
      <c r="CP809" s="104"/>
      <c r="CQ809" s="104"/>
      <c r="CR809" s="104"/>
      <c r="CS809" s="104"/>
      <c r="CT809" s="104"/>
      <c r="CU809" s="104"/>
    </row>
    <row r="810" spans="1:99" ht="13" x14ac:dyDescent="0.3">
      <c r="A810" s="104"/>
      <c r="B810" s="104"/>
      <c r="C810" s="104"/>
      <c r="D810" s="104"/>
      <c r="E810" s="104"/>
      <c r="F810" s="104"/>
      <c r="G810" s="104"/>
      <c r="H810" s="104"/>
      <c r="I810" s="104"/>
      <c r="J810" s="104"/>
      <c r="K810" s="104"/>
      <c r="L810" s="104"/>
      <c r="M810" s="104"/>
      <c r="P810" s="104"/>
      <c r="Q810" s="104"/>
      <c r="U810" s="104"/>
      <c r="AQ810" s="104"/>
      <c r="AR810" s="104"/>
      <c r="AS810" s="104"/>
      <c r="AT810" s="104"/>
      <c r="AU810" s="104"/>
      <c r="AV810" s="104"/>
      <c r="AW810" s="104"/>
      <c r="AX810" s="104"/>
      <c r="AY810" s="104"/>
      <c r="BH810" s="104"/>
      <c r="BJ810" s="104"/>
      <c r="BK810" s="104"/>
      <c r="BL810" s="104"/>
      <c r="BM810" s="104"/>
      <c r="BN810" s="104"/>
      <c r="BO810" s="104"/>
      <c r="BP810" s="104"/>
      <c r="BQ810" s="104"/>
      <c r="BR810" s="104"/>
      <c r="BS810" s="104"/>
      <c r="BT810" s="104"/>
      <c r="BV810" s="104"/>
      <c r="BW810" s="104"/>
      <c r="BX810" s="104"/>
      <c r="BY810" s="104"/>
      <c r="BZ810" s="104"/>
      <c r="CA810" s="104"/>
      <c r="CB810" s="104"/>
      <c r="CC810" s="104"/>
      <c r="CD810" s="104"/>
      <c r="CE810" s="104"/>
      <c r="CF810" s="104"/>
      <c r="CG810" s="104"/>
      <c r="CJ810" s="104"/>
      <c r="CL810" s="104"/>
      <c r="CM810" s="104"/>
      <c r="CN810" s="104"/>
      <c r="CO810" s="104"/>
      <c r="CP810" s="104"/>
      <c r="CQ810" s="104"/>
      <c r="CR810" s="104"/>
      <c r="CS810" s="104"/>
      <c r="CT810" s="104"/>
      <c r="CU810" s="104"/>
    </row>
    <row r="811" spans="1:99" ht="13" x14ac:dyDescent="0.3">
      <c r="A811" s="104"/>
      <c r="B811" s="104"/>
      <c r="C811" s="104"/>
      <c r="D811" s="104"/>
      <c r="E811" s="104"/>
      <c r="F811" s="104"/>
      <c r="G811" s="104"/>
      <c r="H811" s="104"/>
      <c r="I811" s="104"/>
      <c r="J811" s="104"/>
      <c r="K811" s="104"/>
      <c r="L811" s="104"/>
      <c r="M811" s="104"/>
      <c r="P811" s="104"/>
      <c r="Q811" s="104"/>
      <c r="U811" s="104"/>
      <c r="AQ811" s="104"/>
      <c r="AR811" s="104"/>
      <c r="AS811" s="104"/>
      <c r="AT811" s="104"/>
      <c r="AU811" s="104"/>
      <c r="AV811" s="104"/>
      <c r="AW811" s="104"/>
      <c r="AX811" s="104"/>
      <c r="AY811" s="104"/>
      <c r="BH811" s="104"/>
      <c r="BJ811" s="104"/>
      <c r="BK811" s="104"/>
      <c r="BL811" s="104"/>
      <c r="BM811" s="104"/>
      <c r="BN811" s="104"/>
      <c r="BO811" s="104"/>
      <c r="BP811" s="104"/>
      <c r="BQ811" s="104"/>
      <c r="BR811" s="104"/>
      <c r="BS811" s="104"/>
      <c r="BT811" s="104"/>
      <c r="BV811" s="104"/>
      <c r="BW811" s="104"/>
      <c r="BX811" s="104"/>
      <c r="BY811" s="104"/>
      <c r="BZ811" s="104"/>
      <c r="CA811" s="104"/>
      <c r="CB811" s="104"/>
      <c r="CC811" s="104"/>
      <c r="CD811" s="104"/>
      <c r="CE811" s="104"/>
      <c r="CF811" s="104"/>
      <c r="CG811" s="104"/>
      <c r="CJ811" s="104"/>
      <c r="CL811" s="104"/>
      <c r="CM811" s="104"/>
      <c r="CN811" s="104"/>
      <c r="CO811" s="104"/>
      <c r="CP811" s="104"/>
      <c r="CQ811" s="104"/>
      <c r="CR811" s="104"/>
      <c r="CS811" s="104"/>
      <c r="CT811" s="104"/>
      <c r="CU811" s="104"/>
    </row>
    <row r="812" spans="1:99" ht="13" x14ac:dyDescent="0.3">
      <c r="A812" s="104"/>
      <c r="B812" s="104"/>
      <c r="C812" s="104"/>
      <c r="D812" s="104"/>
      <c r="E812" s="104"/>
      <c r="F812" s="104"/>
      <c r="G812" s="104"/>
      <c r="H812" s="104"/>
      <c r="I812" s="104"/>
      <c r="J812" s="104"/>
      <c r="K812" s="104"/>
      <c r="L812" s="104"/>
      <c r="M812" s="104"/>
      <c r="P812" s="104"/>
      <c r="Q812" s="104"/>
      <c r="U812" s="104"/>
      <c r="AQ812" s="104"/>
      <c r="AR812" s="104"/>
      <c r="AS812" s="104"/>
      <c r="AT812" s="104"/>
      <c r="AU812" s="104"/>
      <c r="AV812" s="104"/>
      <c r="AW812" s="104"/>
      <c r="AX812" s="104"/>
      <c r="AY812" s="104"/>
      <c r="BH812" s="104"/>
      <c r="BJ812" s="104"/>
      <c r="BK812" s="104"/>
      <c r="BL812" s="104"/>
      <c r="BM812" s="104"/>
      <c r="BN812" s="104"/>
      <c r="BO812" s="104"/>
      <c r="BP812" s="104"/>
      <c r="BQ812" s="104"/>
      <c r="BR812" s="104"/>
      <c r="BS812" s="104"/>
      <c r="BT812" s="104"/>
      <c r="BV812" s="104"/>
      <c r="BW812" s="104"/>
      <c r="BX812" s="104"/>
      <c r="BY812" s="104"/>
      <c r="BZ812" s="104"/>
      <c r="CA812" s="104"/>
      <c r="CB812" s="104"/>
      <c r="CC812" s="104"/>
      <c r="CD812" s="104"/>
      <c r="CE812" s="104"/>
      <c r="CF812" s="104"/>
      <c r="CG812" s="104"/>
      <c r="CJ812" s="104"/>
      <c r="CL812" s="104"/>
      <c r="CM812" s="104"/>
      <c r="CN812" s="104"/>
      <c r="CO812" s="104"/>
      <c r="CP812" s="104"/>
      <c r="CQ812" s="104"/>
      <c r="CR812" s="104"/>
      <c r="CS812" s="104"/>
      <c r="CT812" s="104"/>
      <c r="CU812" s="104"/>
    </row>
    <row r="813" spans="1:99" ht="13" x14ac:dyDescent="0.3">
      <c r="A813" s="104"/>
      <c r="B813" s="104"/>
      <c r="C813" s="104"/>
      <c r="D813" s="104"/>
      <c r="E813" s="104"/>
      <c r="F813" s="104"/>
      <c r="G813" s="104"/>
      <c r="H813" s="104"/>
      <c r="I813" s="104"/>
      <c r="J813" s="104"/>
      <c r="K813" s="104"/>
      <c r="L813" s="104"/>
      <c r="M813" s="104"/>
      <c r="P813" s="104"/>
      <c r="Q813" s="104"/>
      <c r="U813" s="104"/>
      <c r="AQ813" s="104"/>
      <c r="AR813" s="104"/>
      <c r="AS813" s="104"/>
      <c r="AT813" s="104"/>
      <c r="AU813" s="104"/>
      <c r="AV813" s="104"/>
      <c r="AW813" s="104"/>
      <c r="AX813" s="104"/>
      <c r="AY813" s="104"/>
      <c r="BH813" s="104"/>
      <c r="BJ813" s="104"/>
      <c r="BK813" s="104"/>
      <c r="BL813" s="104"/>
      <c r="BM813" s="104"/>
      <c r="BN813" s="104"/>
      <c r="BO813" s="104"/>
      <c r="BP813" s="104"/>
      <c r="BQ813" s="104"/>
      <c r="BR813" s="104"/>
      <c r="BS813" s="104"/>
      <c r="BT813" s="104"/>
      <c r="BV813" s="104"/>
      <c r="BW813" s="104"/>
      <c r="BX813" s="104"/>
      <c r="BY813" s="104"/>
      <c r="BZ813" s="104"/>
      <c r="CA813" s="104"/>
      <c r="CB813" s="104"/>
      <c r="CC813" s="104"/>
      <c r="CD813" s="104"/>
      <c r="CE813" s="104"/>
      <c r="CF813" s="104"/>
      <c r="CG813" s="104"/>
      <c r="CJ813" s="104"/>
      <c r="CL813" s="104"/>
      <c r="CM813" s="104"/>
      <c r="CN813" s="104"/>
      <c r="CO813" s="104"/>
      <c r="CP813" s="104"/>
      <c r="CQ813" s="104"/>
      <c r="CR813" s="104"/>
      <c r="CS813" s="104"/>
      <c r="CT813" s="104"/>
      <c r="CU813" s="104"/>
    </row>
    <row r="814" spans="1:99" ht="13" x14ac:dyDescent="0.3">
      <c r="A814" s="104"/>
      <c r="B814" s="104"/>
      <c r="C814" s="104"/>
      <c r="D814" s="104"/>
      <c r="E814" s="104"/>
      <c r="F814" s="104"/>
      <c r="G814" s="104"/>
      <c r="H814" s="104"/>
      <c r="I814" s="104"/>
      <c r="J814" s="104"/>
      <c r="K814" s="104"/>
      <c r="L814" s="104"/>
      <c r="M814" s="104"/>
      <c r="P814" s="104"/>
      <c r="Q814" s="104"/>
      <c r="U814" s="104"/>
      <c r="AQ814" s="104"/>
      <c r="AR814" s="104"/>
      <c r="AS814" s="104"/>
      <c r="AT814" s="104"/>
      <c r="AU814" s="104"/>
      <c r="AV814" s="104"/>
      <c r="AW814" s="104"/>
      <c r="AX814" s="104"/>
      <c r="AY814" s="104"/>
      <c r="BH814" s="104"/>
      <c r="BJ814" s="104"/>
      <c r="BK814" s="104"/>
      <c r="BL814" s="104"/>
      <c r="BM814" s="104"/>
      <c r="BN814" s="104"/>
      <c r="BO814" s="104"/>
      <c r="BP814" s="104"/>
      <c r="BQ814" s="104"/>
      <c r="BR814" s="104"/>
      <c r="BS814" s="104"/>
      <c r="BT814" s="104"/>
      <c r="BV814" s="104"/>
      <c r="BW814" s="104"/>
      <c r="BX814" s="104"/>
      <c r="BY814" s="104"/>
      <c r="BZ814" s="104"/>
      <c r="CA814" s="104"/>
      <c r="CB814" s="104"/>
      <c r="CC814" s="104"/>
      <c r="CD814" s="104"/>
      <c r="CE814" s="104"/>
      <c r="CF814" s="104"/>
      <c r="CG814" s="104"/>
      <c r="CJ814" s="104"/>
      <c r="CL814" s="104"/>
      <c r="CM814" s="104"/>
      <c r="CN814" s="104"/>
      <c r="CO814" s="104"/>
      <c r="CP814" s="104"/>
      <c r="CQ814" s="104"/>
      <c r="CR814" s="104"/>
      <c r="CS814" s="104"/>
      <c r="CT814" s="104"/>
      <c r="CU814" s="104"/>
    </row>
    <row r="815" spans="1:99" ht="13" x14ac:dyDescent="0.3">
      <c r="A815" s="104"/>
      <c r="B815" s="104"/>
      <c r="C815" s="104"/>
      <c r="D815" s="104"/>
      <c r="E815" s="104"/>
      <c r="F815" s="104"/>
      <c r="G815" s="104"/>
      <c r="H815" s="104"/>
      <c r="I815" s="104"/>
      <c r="J815" s="104"/>
      <c r="K815" s="104"/>
      <c r="L815" s="104"/>
      <c r="M815" s="104"/>
      <c r="P815" s="104"/>
      <c r="Q815" s="104"/>
      <c r="U815" s="104"/>
      <c r="AQ815" s="104"/>
      <c r="AR815" s="104"/>
      <c r="AS815" s="104"/>
      <c r="AT815" s="104"/>
      <c r="AU815" s="104"/>
      <c r="AV815" s="104"/>
      <c r="AW815" s="104"/>
      <c r="AX815" s="104"/>
      <c r="AY815" s="104"/>
      <c r="BH815" s="104"/>
      <c r="BJ815" s="104"/>
      <c r="BK815" s="104"/>
      <c r="BL815" s="104"/>
      <c r="BM815" s="104"/>
      <c r="BN815" s="104"/>
      <c r="BO815" s="104"/>
      <c r="BP815" s="104"/>
      <c r="BQ815" s="104"/>
      <c r="BR815" s="104"/>
      <c r="BS815" s="104"/>
      <c r="BT815" s="104"/>
      <c r="BV815" s="104"/>
      <c r="BW815" s="104"/>
      <c r="BX815" s="104"/>
      <c r="BY815" s="104"/>
      <c r="BZ815" s="104"/>
      <c r="CA815" s="104"/>
      <c r="CB815" s="104"/>
      <c r="CC815" s="104"/>
      <c r="CD815" s="104"/>
      <c r="CE815" s="104"/>
      <c r="CF815" s="104"/>
      <c r="CG815" s="104"/>
      <c r="CJ815" s="104"/>
      <c r="CL815" s="104"/>
      <c r="CM815" s="104"/>
      <c r="CN815" s="104"/>
      <c r="CO815" s="104"/>
      <c r="CP815" s="104"/>
      <c r="CQ815" s="104"/>
      <c r="CR815" s="104"/>
      <c r="CS815" s="104"/>
      <c r="CT815" s="104"/>
      <c r="CU815" s="104"/>
    </row>
    <row r="816" spans="1:99" ht="13" x14ac:dyDescent="0.3">
      <c r="A816" s="104"/>
      <c r="B816" s="104"/>
      <c r="C816" s="104"/>
      <c r="D816" s="104"/>
      <c r="E816" s="104"/>
      <c r="F816" s="104"/>
      <c r="G816" s="104"/>
      <c r="H816" s="104"/>
      <c r="I816" s="104"/>
      <c r="J816" s="104"/>
      <c r="K816" s="104"/>
      <c r="L816" s="104"/>
      <c r="M816" s="104"/>
      <c r="P816" s="104"/>
      <c r="Q816" s="104"/>
      <c r="U816" s="104"/>
      <c r="AQ816" s="104"/>
      <c r="AR816" s="104"/>
      <c r="AS816" s="104"/>
      <c r="AT816" s="104"/>
      <c r="AU816" s="104"/>
      <c r="AV816" s="104"/>
      <c r="AW816" s="104"/>
      <c r="AX816" s="104"/>
      <c r="AY816" s="104"/>
      <c r="BH816" s="104"/>
      <c r="BJ816" s="104"/>
      <c r="BK816" s="104"/>
      <c r="BL816" s="104"/>
      <c r="BM816" s="104"/>
      <c r="BN816" s="104"/>
      <c r="BO816" s="104"/>
      <c r="BP816" s="104"/>
      <c r="BQ816" s="104"/>
      <c r="BR816" s="104"/>
      <c r="BS816" s="104"/>
      <c r="BT816" s="104"/>
      <c r="BV816" s="104"/>
      <c r="BW816" s="104"/>
      <c r="BX816" s="104"/>
      <c r="BY816" s="104"/>
      <c r="BZ816" s="104"/>
      <c r="CA816" s="104"/>
      <c r="CB816" s="104"/>
      <c r="CC816" s="104"/>
      <c r="CD816" s="104"/>
      <c r="CE816" s="104"/>
      <c r="CF816" s="104"/>
      <c r="CG816" s="104"/>
      <c r="CJ816" s="104"/>
      <c r="CL816" s="104"/>
      <c r="CM816" s="104"/>
      <c r="CN816" s="104"/>
      <c r="CO816" s="104"/>
      <c r="CP816" s="104"/>
      <c r="CQ816" s="104"/>
      <c r="CR816" s="104"/>
      <c r="CS816" s="104"/>
      <c r="CT816" s="104"/>
      <c r="CU816" s="104"/>
    </row>
    <row r="817" spans="1:99" ht="13" x14ac:dyDescent="0.3">
      <c r="A817" s="104"/>
      <c r="B817" s="104"/>
      <c r="C817" s="104"/>
      <c r="D817" s="104"/>
      <c r="E817" s="104"/>
      <c r="F817" s="104"/>
      <c r="G817" s="104"/>
      <c r="H817" s="104"/>
      <c r="I817" s="104"/>
      <c r="J817" s="104"/>
      <c r="K817" s="104"/>
      <c r="L817" s="104"/>
      <c r="M817" s="104"/>
      <c r="P817" s="104"/>
      <c r="Q817" s="104"/>
      <c r="U817" s="104"/>
      <c r="AQ817" s="104"/>
      <c r="AR817" s="104"/>
      <c r="AS817" s="104"/>
      <c r="AT817" s="104"/>
      <c r="AU817" s="104"/>
      <c r="AV817" s="104"/>
      <c r="AW817" s="104"/>
      <c r="AX817" s="104"/>
      <c r="AY817" s="104"/>
      <c r="BH817" s="104"/>
      <c r="BJ817" s="104"/>
      <c r="BK817" s="104"/>
      <c r="BL817" s="104"/>
      <c r="BM817" s="104"/>
      <c r="BN817" s="104"/>
      <c r="BO817" s="104"/>
      <c r="BP817" s="104"/>
      <c r="BQ817" s="104"/>
      <c r="BR817" s="104"/>
      <c r="BS817" s="104"/>
      <c r="BT817" s="104"/>
      <c r="BV817" s="104"/>
      <c r="BW817" s="104"/>
      <c r="BX817" s="104"/>
      <c r="BY817" s="104"/>
      <c r="BZ817" s="104"/>
      <c r="CA817" s="104"/>
      <c r="CB817" s="104"/>
      <c r="CC817" s="104"/>
      <c r="CD817" s="104"/>
      <c r="CE817" s="104"/>
      <c r="CF817" s="104"/>
      <c r="CG817" s="104"/>
      <c r="CJ817" s="104"/>
      <c r="CL817" s="104"/>
      <c r="CM817" s="104"/>
      <c r="CN817" s="104"/>
      <c r="CO817" s="104"/>
      <c r="CP817" s="104"/>
      <c r="CQ817" s="104"/>
      <c r="CR817" s="104"/>
      <c r="CS817" s="104"/>
      <c r="CT817" s="104"/>
      <c r="CU817" s="104"/>
    </row>
    <row r="818" spans="1:99" ht="13" x14ac:dyDescent="0.3">
      <c r="A818" s="104"/>
      <c r="B818" s="104"/>
      <c r="C818" s="104"/>
      <c r="D818" s="104"/>
      <c r="E818" s="104"/>
      <c r="F818" s="104"/>
      <c r="G818" s="104"/>
      <c r="H818" s="104"/>
      <c r="I818" s="104"/>
      <c r="J818" s="104"/>
      <c r="K818" s="104"/>
      <c r="L818" s="104"/>
      <c r="M818" s="104"/>
      <c r="P818" s="104"/>
      <c r="Q818" s="104"/>
      <c r="U818" s="104"/>
      <c r="AQ818" s="104"/>
      <c r="AR818" s="104"/>
      <c r="AS818" s="104"/>
      <c r="AT818" s="104"/>
      <c r="AU818" s="104"/>
      <c r="AV818" s="104"/>
      <c r="AW818" s="104"/>
      <c r="AX818" s="104"/>
      <c r="AY818" s="104"/>
      <c r="BH818" s="104"/>
      <c r="BJ818" s="104"/>
      <c r="BK818" s="104"/>
      <c r="BL818" s="104"/>
      <c r="BM818" s="104"/>
      <c r="BN818" s="104"/>
      <c r="BO818" s="104"/>
      <c r="BP818" s="104"/>
      <c r="BQ818" s="104"/>
      <c r="BR818" s="104"/>
      <c r="BS818" s="104"/>
      <c r="BT818" s="104"/>
      <c r="BV818" s="104"/>
      <c r="BW818" s="104"/>
      <c r="BX818" s="104"/>
      <c r="BY818" s="104"/>
      <c r="BZ818" s="104"/>
      <c r="CA818" s="104"/>
      <c r="CB818" s="104"/>
      <c r="CC818" s="104"/>
      <c r="CD818" s="104"/>
      <c r="CE818" s="104"/>
      <c r="CF818" s="104"/>
      <c r="CG818" s="104"/>
      <c r="CJ818" s="104"/>
      <c r="CL818" s="104"/>
      <c r="CM818" s="104"/>
      <c r="CN818" s="104"/>
      <c r="CO818" s="104"/>
      <c r="CP818" s="104"/>
      <c r="CQ818" s="104"/>
      <c r="CR818" s="104"/>
      <c r="CS818" s="104"/>
      <c r="CT818" s="104"/>
      <c r="CU818" s="104"/>
    </row>
    <row r="819" spans="1:99" ht="13" x14ac:dyDescent="0.3">
      <c r="A819" s="104"/>
      <c r="B819" s="104"/>
      <c r="C819" s="104"/>
      <c r="D819" s="104"/>
      <c r="E819" s="104"/>
      <c r="F819" s="104"/>
      <c r="G819" s="104"/>
      <c r="H819" s="104"/>
      <c r="I819" s="104"/>
      <c r="J819" s="104"/>
      <c r="K819" s="104"/>
      <c r="L819" s="104"/>
      <c r="M819" s="104"/>
      <c r="P819" s="104"/>
      <c r="Q819" s="104"/>
      <c r="U819" s="104"/>
      <c r="AQ819" s="104"/>
      <c r="AR819" s="104"/>
      <c r="AS819" s="104"/>
      <c r="AT819" s="104"/>
      <c r="AU819" s="104"/>
      <c r="AV819" s="104"/>
      <c r="AW819" s="104"/>
      <c r="AX819" s="104"/>
      <c r="AY819" s="104"/>
      <c r="BH819" s="104"/>
      <c r="BJ819" s="104"/>
      <c r="BK819" s="104"/>
      <c r="BL819" s="104"/>
      <c r="BM819" s="104"/>
      <c r="BN819" s="104"/>
      <c r="BO819" s="104"/>
      <c r="BP819" s="104"/>
      <c r="BQ819" s="104"/>
      <c r="BR819" s="104"/>
      <c r="BS819" s="104"/>
      <c r="BT819" s="104"/>
      <c r="BV819" s="104"/>
      <c r="BW819" s="104"/>
      <c r="BX819" s="104"/>
      <c r="BY819" s="104"/>
      <c r="BZ819" s="104"/>
      <c r="CA819" s="104"/>
      <c r="CB819" s="104"/>
      <c r="CC819" s="104"/>
      <c r="CD819" s="104"/>
      <c r="CE819" s="104"/>
      <c r="CF819" s="104"/>
      <c r="CG819" s="104"/>
      <c r="CJ819" s="104"/>
      <c r="CL819" s="104"/>
      <c r="CM819" s="104"/>
      <c r="CN819" s="104"/>
      <c r="CO819" s="104"/>
      <c r="CP819" s="104"/>
      <c r="CQ819" s="104"/>
      <c r="CR819" s="104"/>
      <c r="CS819" s="104"/>
      <c r="CT819" s="104"/>
      <c r="CU819" s="104"/>
    </row>
    <row r="820" spans="1:99" ht="13" x14ac:dyDescent="0.3">
      <c r="A820" s="104"/>
      <c r="B820" s="104"/>
      <c r="C820" s="104"/>
      <c r="D820" s="104"/>
      <c r="E820" s="104"/>
      <c r="F820" s="104"/>
      <c r="G820" s="104"/>
      <c r="H820" s="104"/>
      <c r="I820" s="104"/>
      <c r="J820" s="104"/>
      <c r="K820" s="104"/>
      <c r="L820" s="104"/>
      <c r="M820" s="104"/>
      <c r="P820" s="104"/>
      <c r="Q820" s="104"/>
      <c r="U820" s="104"/>
      <c r="AQ820" s="104"/>
      <c r="AR820" s="104"/>
      <c r="AS820" s="104"/>
      <c r="AT820" s="104"/>
      <c r="AU820" s="104"/>
      <c r="AV820" s="104"/>
      <c r="AW820" s="104"/>
      <c r="AX820" s="104"/>
      <c r="AY820" s="104"/>
      <c r="BH820" s="104"/>
      <c r="BJ820" s="104"/>
      <c r="BK820" s="104"/>
      <c r="BL820" s="104"/>
      <c r="BM820" s="104"/>
      <c r="BN820" s="104"/>
      <c r="BO820" s="104"/>
      <c r="BP820" s="104"/>
      <c r="BQ820" s="104"/>
      <c r="BR820" s="104"/>
      <c r="BS820" s="104"/>
      <c r="BT820" s="104"/>
      <c r="BV820" s="104"/>
      <c r="BW820" s="104"/>
      <c r="BX820" s="104"/>
      <c r="BY820" s="104"/>
      <c r="BZ820" s="104"/>
      <c r="CA820" s="104"/>
      <c r="CB820" s="104"/>
      <c r="CC820" s="104"/>
      <c r="CD820" s="104"/>
      <c r="CE820" s="104"/>
      <c r="CF820" s="104"/>
      <c r="CG820" s="104"/>
      <c r="CJ820" s="104"/>
      <c r="CL820" s="104"/>
      <c r="CM820" s="104"/>
      <c r="CN820" s="104"/>
      <c r="CO820" s="104"/>
      <c r="CP820" s="104"/>
      <c r="CQ820" s="104"/>
      <c r="CR820" s="104"/>
      <c r="CS820" s="104"/>
      <c r="CT820" s="104"/>
      <c r="CU820" s="104"/>
    </row>
    <row r="821" spans="1:99" ht="13" x14ac:dyDescent="0.3">
      <c r="A821" s="104"/>
      <c r="B821" s="104"/>
      <c r="C821" s="104"/>
      <c r="D821" s="104"/>
      <c r="E821" s="104"/>
      <c r="F821" s="104"/>
      <c r="G821" s="104"/>
      <c r="H821" s="104"/>
      <c r="I821" s="104"/>
      <c r="J821" s="104"/>
      <c r="K821" s="104"/>
      <c r="L821" s="104"/>
      <c r="M821" s="104"/>
      <c r="P821" s="104"/>
      <c r="Q821" s="104"/>
      <c r="U821" s="104"/>
      <c r="AQ821" s="104"/>
      <c r="AR821" s="104"/>
      <c r="AS821" s="104"/>
      <c r="AT821" s="104"/>
      <c r="AU821" s="104"/>
      <c r="AV821" s="104"/>
      <c r="AW821" s="104"/>
      <c r="AX821" s="104"/>
      <c r="AY821" s="104"/>
      <c r="BH821" s="104"/>
      <c r="BJ821" s="104"/>
      <c r="BK821" s="104"/>
      <c r="BL821" s="104"/>
      <c r="BM821" s="104"/>
      <c r="BN821" s="104"/>
      <c r="BO821" s="104"/>
      <c r="BP821" s="104"/>
      <c r="BQ821" s="104"/>
      <c r="BR821" s="104"/>
      <c r="BS821" s="104"/>
      <c r="BT821" s="104"/>
      <c r="BV821" s="104"/>
      <c r="BW821" s="104"/>
      <c r="BX821" s="104"/>
      <c r="BY821" s="104"/>
      <c r="BZ821" s="104"/>
      <c r="CA821" s="104"/>
      <c r="CB821" s="104"/>
      <c r="CC821" s="104"/>
      <c r="CD821" s="104"/>
      <c r="CE821" s="104"/>
      <c r="CF821" s="104"/>
      <c r="CG821" s="104"/>
      <c r="CJ821" s="104"/>
      <c r="CL821" s="104"/>
      <c r="CM821" s="104"/>
      <c r="CN821" s="104"/>
      <c r="CO821" s="104"/>
      <c r="CP821" s="104"/>
      <c r="CQ821" s="104"/>
      <c r="CR821" s="104"/>
      <c r="CS821" s="104"/>
      <c r="CT821" s="104"/>
      <c r="CU821" s="104"/>
    </row>
    <row r="822" spans="1:99" ht="13" x14ac:dyDescent="0.3">
      <c r="A822" s="104"/>
      <c r="B822" s="104"/>
      <c r="C822" s="104"/>
      <c r="D822" s="104"/>
      <c r="E822" s="104"/>
      <c r="F822" s="104"/>
      <c r="G822" s="104"/>
      <c r="H822" s="104"/>
      <c r="I822" s="104"/>
      <c r="J822" s="104"/>
      <c r="K822" s="104"/>
      <c r="L822" s="104"/>
      <c r="M822" s="104"/>
      <c r="P822" s="104"/>
      <c r="Q822" s="104"/>
      <c r="U822" s="104"/>
      <c r="AQ822" s="104"/>
      <c r="AR822" s="104"/>
      <c r="AS822" s="104"/>
      <c r="AT822" s="104"/>
      <c r="AU822" s="104"/>
      <c r="AV822" s="104"/>
      <c r="AW822" s="104"/>
      <c r="AX822" s="104"/>
      <c r="AY822" s="104"/>
      <c r="BH822" s="104"/>
      <c r="BJ822" s="104"/>
      <c r="BK822" s="104"/>
      <c r="BL822" s="104"/>
      <c r="BM822" s="104"/>
      <c r="BN822" s="104"/>
      <c r="BO822" s="104"/>
      <c r="BP822" s="104"/>
      <c r="BQ822" s="104"/>
      <c r="BR822" s="104"/>
      <c r="BS822" s="104"/>
      <c r="BT822" s="104"/>
      <c r="BV822" s="104"/>
      <c r="BW822" s="104"/>
      <c r="BX822" s="104"/>
      <c r="BY822" s="104"/>
      <c r="BZ822" s="104"/>
      <c r="CA822" s="104"/>
      <c r="CB822" s="104"/>
      <c r="CC822" s="104"/>
      <c r="CD822" s="104"/>
      <c r="CE822" s="104"/>
      <c r="CF822" s="104"/>
      <c r="CG822" s="104"/>
      <c r="CJ822" s="104"/>
      <c r="CL822" s="104"/>
      <c r="CM822" s="104"/>
      <c r="CN822" s="104"/>
      <c r="CO822" s="104"/>
      <c r="CP822" s="104"/>
      <c r="CQ822" s="104"/>
      <c r="CR822" s="104"/>
      <c r="CS822" s="104"/>
      <c r="CT822" s="104"/>
      <c r="CU822" s="104"/>
    </row>
    <row r="823" spans="1:99" ht="13" x14ac:dyDescent="0.3">
      <c r="A823" s="104"/>
      <c r="B823" s="104"/>
      <c r="C823" s="104"/>
      <c r="D823" s="104"/>
      <c r="E823" s="104"/>
      <c r="F823" s="104"/>
      <c r="G823" s="104"/>
      <c r="H823" s="104"/>
      <c r="I823" s="104"/>
      <c r="J823" s="104"/>
      <c r="K823" s="104"/>
      <c r="L823" s="104"/>
      <c r="M823" s="104"/>
      <c r="P823" s="104"/>
      <c r="Q823" s="104"/>
      <c r="U823" s="104"/>
      <c r="AQ823" s="104"/>
      <c r="AR823" s="104"/>
      <c r="AS823" s="104"/>
      <c r="AT823" s="104"/>
      <c r="AU823" s="104"/>
      <c r="AV823" s="104"/>
      <c r="AW823" s="104"/>
      <c r="AX823" s="104"/>
      <c r="AY823" s="104"/>
      <c r="BH823" s="104"/>
      <c r="BJ823" s="104"/>
      <c r="BK823" s="104"/>
      <c r="BL823" s="104"/>
      <c r="BM823" s="104"/>
      <c r="BN823" s="104"/>
      <c r="BO823" s="104"/>
      <c r="BP823" s="104"/>
      <c r="BQ823" s="104"/>
      <c r="BR823" s="104"/>
      <c r="BS823" s="104"/>
      <c r="BT823" s="104"/>
      <c r="BV823" s="104"/>
      <c r="BW823" s="104"/>
      <c r="BX823" s="104"/>
      <c r="BY823" s="104"/>
      <c r="BZ823" s="104"/>
      <c r="CA823" s="104"/>
      <c r="CB823" s="104"/>
      <c r="CC823" s="104"/>
      <c r="CD823" s="104"/>
      <c r="CE823" s="104"/>
      <c r="CF823" s="104"/>
      <c r="CG823" s="104"/>
      <c r="CJ823" s="104"/>
      <c r="CL823" s="104"/>
      <c r="CM823" s="104"/>
      <c r="CN823" s="104"/>
      <c r="CO823" s="104"/>
      <c r="CP823" s="104"/>
      <c r="CQ823" s="104"/>
      <c r="CR823" s="104"/>
      <c r="CS823" s="104"/>
      <c r="CT823" s="104"/>
      <c r="CU823" s="104"/>
    </row>
    <row r="824" spans="1:99" ht="13" x14ac:dyDescent="0.3">
      <c r="A824" s="104"/>
      <c r="B824" s="104"/>
      <c r="C824" s="104"/>
      <c r="D824" s="104"/>
      <c r="E824" s="104"/>
      <c r="F824" s="104"/>
      <c r="G824" s="104"/>
      <c r="H824" s="104"/>
      <c r="I824" s="104"/>
      <c r="J824" s="104"/>
      <c r="K824" s="104"/>
      <c r="L824" s="104"/>
      <c r="M824" s="104"/>
      <c r="P824" s="104"/>
      <c r="Q824" s="104"/>
      <c r="U824" s="104"/>
      <c r="AQ824" s="104"/>
      <c r="AR824" s="104"/>
      <c r="AS824" s="104"/>
      <c r="AT824" s="104"/>
      <c r="AU824" s="104"/>
      <c r="AV824" s="104"/>
      <c r="AW824" s="104"/>
      <c r="AX824" s="104"/>
      <c r="AY824" s="104"/>
      <c r="BH824" s="104"/>
      <c r="BJ824" s="104"/>
      <c r="BK824" s="104"/>
      <c r="BL824" s="104"/>
      <c r="BM824" s="104"/>
      <c r="BN824" s="104"/>
      <c r="BO824" s="104"/>
      <c r="BP824" s="104"/>
      <c r="BQ824" s="104"/>
      <c r="BR824" s="104"/>
      <c r="BS824" s="104"/>
      <c r="BT824" s="104"/>
      <c r="BV824" s="104"/>
      <c r="BW824" s="104"/>
      <c r="BX824" s="104"/>
      <c r="BY824" s="104"/>
      <c r="BZ824" s="104"/>
      <c r="CA824" s="104"/>
      <c r="CB824" s="104"/>
      <c r="CC824" s="104"/>
      <c r="CD824" s="104"/>
      <c r="CE824" s="104"/>
      <c r="CF824" s="104"/>
      <c r="CG824" s="104"/>
      <c r="CJ824" s="104"/>
      <c r="CL824" s="104"/>
      <c r="CM824" s="104"/>
      <c r="CN824" s="104"/>
      <c r="CO824" s="104"/>
      <c r="CP824" s="104"/>
      <c r="CQ824" s="104"/>
      <c r="CR824" s="104"/>
      <c r="CS824" s="104"/>
      <c r="CT824" s="104"/>
      <c r="CU824" s="104"/>
    </row>
    <row r="825" spans="1:99" ht="13" x14ac:dyDescent="0.3">
      <c r="A825" s="104"/>
      <c r="B825" s="104"/>
      <c r="C825" s="104"/>
      <c r="D825" s="104"/>
      <c r="E825" s="104"/>
      <c r="F825" s="104"/>
      <c r="G825" s="104"/>
      <c r="H825" s="104"/>
      <c r="I825" s="104"/>
      <c r="J825" s="104"/>
      <c r="K825" s="104"/>
      <c r="L825" s="104"/>
      <c r="M825" s="104"/>
      <c r="P825" s="104"/>
      <c r="Q825" s="104"/>
      <c r="U825" s="104"/>
      <c r="AQ825" s="104"/>
      <c r="AR825" s="104"/>
      <c r="AS825" s="104"/>
      <c r="AT825" s="104"/>
      <c r="AU825" s="104"/>
      <c r="AV825" s="104"/>
      <c r="AW825" s="104"/>
      <c r="AX825" s="104"/>
      <c r="AY825" s="104"/>
      <c r="BH825" s="104"/>
      <c r="BJ825" s="104"/>
      <c r="BK825" s="104"/>
      <c r="BL825" s="104"/>
      <c r="BM825" s="104"/>
      <c r="BN825" s="104"/>
      <c r="BO825" s="104"/>
      <c r="BP825" s="104"/>
      <c r="BQ825" s="104"/>
      <c r="BR825" s="104"/>
      <c r="BS825" s="104"/>
      <c r="BT825" s="104"/>
      <c r="BV825" s="104"/>
      <c r="BW825" s="104"/>
      <c r="BX825" s="104"/>
      <c r="BY825" s="104"/>
      <c r="BZ825" s="104"/>
      <c r="CA825" s="104"/>
      <c r="CB825" s="104"/>
      <c r="CC825" s="104"/>
      <c r="CD825" s="104"/>
      <c r="CE825" s="104"/>
      <c r="CF825" s="104"/>
      <c r="CG825" s="104"/>
      <c r="CJ825" s="104"/>
      <c r="CL825" s="104"/>
      <c r="CM825" s="104"/>
      <c r="CN825" s="104"/>
      <c r="CO825" s="104"/>
      <c r="CP825" s="104"/>
      <c r="CQ825" s="104"/>
      <c r="CR825" s="104"/>
      <c r="CS825" s="104"/>
      <c r="CT825" s="104"/>
      <c r="CU825" s="104"/>
    </row>
    <row r="826" spans="1:99" ht="13" x14ac:dyDescent="0.3">
      <c r="A826" s="104"/>
      <c r="B826" s="104"/>
      <c r="C826" s="104"/>
      <c r="D826" s="104"/>
      <c r="E826" s="104"/>
      <c r="F826" s="104"/>
      <c r="G826" s="104"/>
      <c r="H826" s="104"/>
      <c r="I826" s="104"/>
      <c r="J826" s="104"/>
      <c r="K826" s="104"/>
      <c r="L826" s="104"/>
      <c r="M826" s="104"/>
      <c r="P826" s="104"/>
      <c r="Q826" s="104"/>
      <c r="U826" s="104"/>
      <c r="AQ826" s="104"/>
      <c r="AR826" s="104"/>
      <c r="AS826" s="104"/>
      <c r="AT826" s="104"/>
      <c r="AU826" s="104"/>
      <c r="AV826" s="104"/>
      <c r="AW826" s="104"/>
      <c r="AX826" s="104"/>
      <c r="AY826" s="104"/>
      <c r="BH826" s="104"/>
      <c r="BJ826" s="104"/>
      <c r="BK826" s="104"/>
      <c r="BL826" s="104"/>
      <c r="BM826" s="104"/>
      <c r="BN826" s="104"/>
      <c r="BO826" s="104"/>
      <c r="BP826" s="104"/>
      <c r="BQ826" s="104"/>
      <c r="BR826" s="104"/>
      <c r="BS826" s="104"/>
      <c r="BT826" s="104"/>
      <c r="BV826" s="104"/>
      <c r="BW826" s="104"/>
      <c r="BX826" s="104"/>
      <c r="BY826" s="104"/>
      <c r="BZ826" s="104"/>
      <c r="CA826" s="104"/>
      <c r="CB826" s="104"/>
      <c r="CC826" s="104"/>
      <c r="CD826" s="104"/>
      <c r="CE826" s="104"/>
      <c r="CF826" s="104"/>
      <c r="CG826" s="104"/>
      <c r="CJ826" s="104"/>
      <c r="CL826" s="104"/>
      <c r="CM826" s="104"/>
      <c r="CN826" s="104"/>
      <c r="CO826" s="104"/>
      <c r="CP826" s="104"/>
      <c r="CQ826" s="104"/>
      <c r="CR826" s="104"/>
      <c r="CS826" s="104"/>
      <c r="CT826" s="104"/>
      <c r="CU826" s="104"/>
    </row>
    <row r="827" spans="1:99" ht="13" x14ac:dyDescent="0.3">
      <c r="A827" s="104"/>
      <c r="B827" s="104"/>
      <c r="C827" s="104"/>
      <c r="D827" s="104"/>
      <c r="E827" s="104"/>
      <c r="F827" s="104"/>
      <c r="G827" s="104"/>
      <c r="H827" s="104"/>
      <c r="I827" s="104"/>
      <c r="J827" s="104"/>
      <c r="K827" s="104"/>
      <c r="L827" s="104"/>
      <c r="M827" s="104"/>
      <c r="P827" s="104"/>
      <c r="Q827" s="104"/>
      <c r="U827" s="104"/>
      <c r="AQ827" s="104"/>
      <c r="AR827" s="104"/>
      <c r="AS827" s="104"/>
      <c r="AT827" s="104"/>
      <c r="AU827" s="104"/>
      <c r="AV827" s="104"/>
      <c r="AW827" s="104"/>
      <c r="AX827" s="104"/>
      <c r="AY827" s="104"/>
      <c r="BH827" s="104"/>
      <c r="BJ827" s="104"/>
      <c r="BK827" s="104"/>
      <c r="BL827" s="104"/>
      <c r="BM827" s="104"/>
      <c r="BN827" s="104"/>
      <c r="BO827" s="104"/>
      <c r="BP827" s="104"/>
      <c r="BQ827" s="104"/>
      <c r="BR827" s="104"/>
      <c r="BS827" s="104"/>
      <c r="BT827" s="104"/>
      <c r="BV827" s="104"/>
      <c r="BW827" s="104"/>
      <c r="BX827" s="104"/>
      <c r="BY827" s="104"/>
      <c r="BZ827" s="104"/>
      <c r="CA827" s="104"/>
      <c r="CB827" s="104"/>
      <c r="CC827" s="104"/>
      <c r="CD827" s="104"/>
      <c r="CE827" s="104"/>
      <c r="CF827" s="104"/>
      <c r="CG827" s="104"/>
      <c r="CJ827" s="104"/>
      <c r="CL827" s="104"/>
      <c r="CM827" s="104"/>
      <c r="CN827" s="104"/>
      <c r="CO827" s="104"/>
      <c r="CP827" s="104"/>
      <c r="CQ827" s="104"/>
      <c r="CR827" s="104"/>
      <c r="CS827" s="104"/>
      <c r="CT827" s="104"/>
      <c r="CU827" s="104"/>
    </row>
    <row r="828" spans="1:99" ht="13" x14ac:dyDescent="0.3">
      <c r="A828" s="104"/>
      <c r="B828" s="104"/>
      <c r="C828" s="104"/>
      <c r="D828" s="104"/>
      <c r="E828" s="104"/>
      <c r="F828" s="104"/>
      <c r="G828" s="104"/>
      <c r="H828" s="104"/>
      <c r="I828" s="104"/>
      <c r="J828" s="104"/>
      <c r="K828" s="104"/>
      <c r="L828" s="104"/>
      <c r="M828" s="104"/>
      <c r="P828" s="104"/>
      <c r="Q828" s="104"/>
      <c r="U828" s="104"/>
      <c r="AQ828" s="104"/>
      <c r="AR828" s="104"/>
      <c r="AS828" s="104"/>
      <c r="AT828" s="104"/>
      <c r="AU828" s="104"/>
      <c r="AV828" s="104"/>
      <c r="AW828" s="104"/>
      <c r="AX828" s="104"/>
      <c r="AY828" s="104"/>
      <c r="BH828" s="104"/>
      <c r="BJ828" s="104"/>
      <c r="BK828" s="104"/>
      <c r="BL828" s="104"/>
      <c r="BM828" s="104"/>
      <c r="BN828" s="104"/>
      <c r="BO828" s="104"/>
      <c r="BP828" s="104"/>
      <c r="BQ828" s="104"/>
      <c r="BR828" s="104"/>
      <c r="BS828" s="104"/>
      <c r="BT828" s="104"/>
      <c r="BV828" s="104"/>
      <c r="BW828" s="104"/>
      <c r="BX828" s="104"/>
      <c r="BY828" s="104"/>
      <c r="BZ828" s="104"/>
      <c r="CA828" s="104"/>
      <c r="CB828" s="104"/>
      <c r="CC828" s="104"/>
      <c r="CD828" s="104"/>
      <c r="CE828" s="104"/>
      <c r="CF828" s="104"/>
      <c r="CG828" s="104"/>
      <c r="CJ828" s="104"/>
      <c r="CL828" s="104"/>
      <c r="CM828" s="104"/>
      <c r="CN828" s="104"/>
      <c r="CO828" s="104"/>
      <c r="CP828" s="104"/>
      <c r="CQ828" s="104"/>
      <c r="CR828" s="104"/>
      <c r="CS828" s="104"/>
      <c r="CT828" s="104"/>
      <c r="CU828" s="104"/>
    </row>
    <row r="829" spans="1:99" ht="13" x14ac:dyDescent="0.3">
      <c r="A829" s="104"/>
      <c r="B829" s="104"/>
      <c r="C829" s="104"/>
      <c r="D829" s="104"/>
      <c r="E829" s="104"/>
      <c r="F829" s="104"/>
      <c r="G829" s="104"/>
      <c r="H829" s="104"/>
      <c r="I829" s="104"/>
      <c r="J829" s="104"/>
      <c r="K829" s="104"/>
      <c r="L829" s="104"/>
      <c r="M829" s="104"/>
      <c r="P829" s="104"/>
      <c r="Q829" s="104"/>
      <c r="U829" s="104"/>
      <c r="AQ829" s="104"/>
      <c r="AR829" s="104"/>
      <c r="AS829" s="104"/>
      <c r="AT829" s="104"/>
      <c r="AU829" s="104"/>
      <c r="AV829" s="104"/>
      <c r="AW829" s="104"/>
      <c r="AX829" s="104"/>
      <c r="AY829" s="104"/>
      <c r="BH829" s="104"/>
      <c r="BJ829" s="104"/>
      <c r="BK829" s="104"/>
      <c r="BL829" s="104"/>
      <c r="BM829" s="104"/>
      <c r="BN829" s="104"/>
      <c r="BO829" s="104"/>
      <c r="BP829" s="104"/>
      <c r="BQ829" s="104"/>
      <c r="BR829" s="104"/>
      <c r="BS829" s="104"/>
      <c r="BT829" s="104"/>
      <c r="BV829" s="104"/>
      <c r="BW829" s="104"/>
      <c r="BX829" s="104"/>
      <c r="BY829" s="104"/>
      <c r="BZ829" s="104"/>
      <c r="CA829" s="104"/>
      <c r="CB829" s="104"/>
      <c r="CC829" s="104"/>
      <c r="CD829" s="104"/>
      <c r="CE829" s="104"/>
      <c r="CF829" s="104"/>
      <c r="CG829" s="104"/>
      <c r="CJ829" s="104"/>
      <c r="CL829" s="104"/>
      <c r="CM829" s="104"/>
      <c r="CN829" s="104"/>
      <c r="CO829" s="104"/>
      <c r="CP829" s="104"/>
      <c r="CQ829" s="104"/>
      <c r="CR829" s="104"/>
      <c r="CS829" s="104"/>
      <c r="CT829" s="104"/>
      <c r="CU829" s="104"/>
    </row>
    <row r="830" spans="1:99" ht="13" x14ac:dyDescent="0.3">
      <c r="A830" s="104"/>
      <c r="B830" s="104"/>
      <c r="C830" s="104"/>
      <c r="D830" s="104"/>
      <c r="E830" s="104"/>
      <c r="F830" s="104"/>
      <c r="G830" s="104"/>
      <c r="H830" s="104"/>
      <c r="I830" s="104"/>
      <c r="J830" s="104"/>
      <c r="K830" s="104"/>
      <c r="L830" s="104"/>
      <c r="M830" s="104"/>
      <c r="P830" s="104"/>
      <c r="Q830" s="104"/>
      <c r="U830" s="104"/>
      <c r="AQ830" s="104"/>
      <c r="AR830" s="104"/>
      <c r="AS830" s="104"/>
      <c r="AT830" s="104"/>
      <c r="AU830" s="104"/>
      <c r="AV830" s="104"/>
      <c r="AW830" s="104"/>
      <c r="AX830" s="104"/>
      <c r="AY830" s="104"/>
      <c r="BH830" s="104"/>
      <c r="BJ830" s="104"/>
      <c r="BK830" s="104"/>
      <c r="BL830" s="104"/>
      <c r="BM830" s="104"/>
      <c r="BN830" s="104"/>
      <c r="BO830" s="104"/>
      <c r="BP830" s="104"/>
      <c r="BQ830" s="104"/>
      <c r="BR830" s="104"/>
      <c r="BS830" s="104"/>
      <c r="BT830" s="104"/>
      <c r="BV830" s="104"/>
      <c r="BW830" s="104"/>
      <c r="BX830" s="104"/>
      <c r="BY830" s="104"/>
      <c r="BZ830" s="104"/>
      <c r="CA830" s="104"/>
      <c r="CB830" s="104"/>
      <c r="CC830" s="104"/>
      <c r="CD830" s="104"/>
      <c r="CE830" s="104"/>
      <c r="CF830" s="104"/>
      <c r="CG830" s="104"/>
      <c r="CJ830" s="104"/>
      <c r="CL830" s="104"/>
      <c r="CM830" s="104"/>
      <c r="CN830" s="104"/>
      <c r="CO830" s="104"/>
      <c r="CP830" s="104"/>
      <c r="CQ830" s="104"/>
      <c r="CR830" s="104"/>
      <c r="CS830" s="104"/>
      <c r="CT830" s="104"/>
      <c r="CU830" s="104"/>
    </row>
    <row r="831" spans="1:99" ht="13" x14ac:dyDescent="0.3">
      <c r="A831" s="104"/>
      <c r="B831" s="104"/>
      <c r="C831" s="104"/>
      <c r="D831" s="104"/>
      <c r="E831" s="104"/>
      <c r="F831" s="104"/>
      <c r="G831" s="104"/>
      <c r="H831" s="104"/>
      <c r="I831" s="104"/>
      <c r="J831" s="104"/>
      <c r="K831" s="104"/>
      <c r="L831" s="104"/>
      <c r="M831" s="104"/>
      <c r="P831" s="104"/>
      <c r="Q831" s="104"/>
      <c r="U831" s="104"/>
      <c r="AQ831" s="104"/>
      <c r="AR831" s="104"/>
      <c r="AS831" s="104"/>
      <c r="AT831" s="104"/>
      <c r="AU831" s="104"/>
      <c r="AV831" s="104"/>
      <c r="AW831" s="104"/>
      <c r="AX831" s="104"/>
      <c r="AY831" s="104"/>
      <c r="BH831" s="104"/>
      <c r="BJ831" s="104"/>
      <c r="BK831" s="104"/>
      <c r="BL831" s="104"/>
      <c r="BM831" s="104"/>
      <c r="BN831" s="104"/>
      <c r="BO831" s="104"/>
      <c r="BP831" s="104"/>
      <c r="BQ831" s="104"/>
      <c r="BR831" s="104"/>
      <c r="BS831" s="104"/>
      <c r="BT831" s="104"/>
      <c r="BV831" s="104"/>
      <c r="BW831" s="104"/>
      <c r="BX831" s="104"/>
      <c r="BY831" s="104"/>
      <c r="BZ831" s="104"/>
      <c r="CA831" s="104"/>
      <c r="CB831" s="104"/>
      <c r="CC831" s="104"/>
      <c r="CD831" s="104"/>
      <c r="CE831" s="104"/>
      <c r="CF831" s="104"/>
      <c r="CG831" s="104"/>
      <c r="CJ831" s="104"/>
      <c r="CL831" s="104"/>
      <c r="CM831" s="104"/>
      <c r="CN831" s="104"/>
      <c r="CO831" s="104"/>
      <c r="CP831" s="104"/>
      <c r="CQ831" s="104"/>
      <c r="CR831" s="104"/>
      <c r="CS831" s="104"/>
      <c r="CT831" s="104"/>
      <c r="CU831" s="104"/>
    </row>
    <row r="832" spans="1:99" ht="13" x14ac:dyDescent="0.3">
      <c r="A832" s="104"/>
      <c r="B832" s="104"/>
      <c r="C832" s="104"/>
      <c r="D832" s="104"/>
      <c r="E832" s="104"/>
      <c r="F832" s="104"/>
      <c r="G832" s="104"/>
      <c r="H832" s="104"/>
      <c r="I832" s="104"/>
      <c r="J832" s="104"/>
      <c r="K832" s="104"/>
      <c r="L832" s="104"/>
      <c r="M832" s="104"/>
      <c r="P832" s="104"/>
      <c r="Q832" s="104"/>
      <c r="U832" s="104"/>
      <c r="AQ832" s="104"/>
      <c r="AR832" s="104"/>
      <c r="AS832" s="104"/>
      <c r="AT832" s="104"/>
      <c r="AU832" s="104"/>
      <c r="AV832" s="104"/>
      <c r="AW832" s="104"/>
      <c r="AX832" s="104"/>
      <c r="AY832" s="104"/>
      <c r="BH832" s="104"/>
      <c r="BJ832" s="104"/>
      <c r="BK832" s="104"/>
      <c r="BL832" s="104"/>
      <c r="BM832" s="104"/>
      <c r="BN832" s="104"/>
      <c r="BO832" s="104"/>
      <c r="BP832" s="104"/>
      <c r="BQ832" s="104"/>
      <c r="BR832" s="104"/>
      <c r="BS832" s="104"/>
      <c r="BT832" s="104"/>
      <c r="BV832" s="104"/>
      <c r="BW832" s="104"/>
      <c r="BX832" s="104"/>
      <c r="BY832" s="104"/>
      <c r="BZ832" s="104"/>
      <c r="CA832" s="104"/>
      <c r="CB832" s="104"/>
      <c r="CC832" s="104"/>
      <c r="CD832" s="104"/>
      <c r="CE832" s="104"/>
      <c r="CF832" s="104"/>
      <c r="CG832" s="104"/>
      <c r="CJ832" s="104"/>
      <c r="CL832" s="104"/>
      <c r="CM832" s="104"/>
      <c r="CN832" s="104"/>
      <c r="CO832" s="104"/>
      <c r="CP832" s="104"/>
      <c r="CQ832" s="104"/>
      <c r="CR832" s="104"/>
      <c r="CS832" s="104"/>
      <c r="CT832" s="104"/>
      <c r="CU832" s="104"/>
    </row>
    <row r="833" spans="1:99" ht="13" x14ac:dyDescent="0.3">
      <c r="A833" s="104"/>
      <c r="B833" s="104"/>
      <c r="C833" s="104"/>
      <c r="D833" s="104"/>
      <c r="E833" s="104"/>
      <c r="F833" s="104"/>
      <c r="G833" s="104"/>
      <c r="H833" s="104"/>
      <c r="I833" s="104"/>
      <c r="J833" s="104"/>
      <c r="K833" s="104"/>
      <c r="L833" s="104"/>
      <c r="M833" s="104"/>
      <c r="P833" s="104"/>
      <c r="Q833" s="104"/>
      <c r="U833" s="104"/>
      <c r="AQ833" s="104"/>
      <c r="AR833" s="104"/>
      <c r="AS833" s="104"/>
      <c r="AT833" s="104"/>
      <c r="AU833" s="104"/>
      <c r="AV833" s="104"/>
      <c r="AW833" s="104"/>
      <c r="AX833" s="104"/>
      <c r="AY833" s="104"/>
      <c r="BH833" s="104"/>
      <c r="BJ833" s="104"/>
      <c r="BK833" s="104"/>
      <c r="BL833" s="104"/>
      <c r="BM833" s="104"/>
      <c r="BN833" s="104"/>
      <c r="BO833" s="104"/>
      <c r="BP833" s="104"/>
      <c r="BQ833" s="104"/>
      <c r="BR833" s="104"/>
      <c r="BS833" s="104"/>
      <c r="BT833" s="104"/>
      <c r="BV833" s="104"/>
      <c r="BW833" s="104"/>
      <c r="BX833" s="104"/>
      <c r="BY833" s="104"/>
      <c r="BZ833" s="104"/>
      <c r="CA833" s="104"/>
      <c r="CB833" s="104"/>
      <c r="CC833" s="104"/>
      <c r="CD833" s="104"/>
      <c r="CE833" s="104"/>
      <c r="CF833" s="104"/>
      <c r="CG833" s="104"/>
      <c r="CJ833" s="104"/>
      <c r="CL833" s="104"/>
      <c r="CM833" s="104"/>
      <c r="CN833" s="104"/>
      <c r="CO833" s="104"/>
      <c r="CP833" s="104"/>
      <c r="CQ833" s="104"/>
      <c r="CR833" s="104"/>
      <c r="CS833" s="104"/>
      <c r="CT833" s="104"/>
      <c r="CU833" s="104"/>
    </row>
    <row r="834" spans="1:99" ht="13" x14ac:dyDescent="0.3">
      <c r="A834" s="104"/>
      <c r="B834" s="104"/>
      <c r="C834" s="104"/>
      <c r="D834" s="104"/>
      <c r="E834" s="104"/>
      <c r="F834" s="104"/>
      <c r="G834" s="104"/>
      <c r="H834" s="104"/>
      <c r="I834" s="104"/>
      <c r="J834" s="104"/>
      <c r="K834" s="104"/>
      <c r="L834" s="104"/>
      <c r="M834" s="104"/>
      <c r="P834" s="104"/>
      <c r="Q834" s="104"/>
      <c r="U834" s="104"/>
      <c r="AQ834" s="104"/>
      <c r="AR834" s="104"/>
      <c r="AS834" s="104"/>
      <c r="AT834" s="104"/>
      <c r="AU834" s="104"/>
      <c r="AV834" s="104"/>
      <c r="AW834" s="104"/>
      <c r="AX834" s="104"/>
      <c r="AY834" s="104"/>
      <c r="BH834" s="104"/>
      <c r="BJ834" s="104"/>
      <c r="BK834" s="104"/>
      <c r="BL834" s="104"/>
      <c r="BM834" s="104"/>
      <c r="BN834" s="104"/>
      <c r="BO834" s="104"/>
      <c r="BP834" s="104"/>
      <c r="BQ834" s="104"/>
      <c r="BR834" s="104"/>
      <c r="BS834" s="104"/>
      <c r="BT834" s="104"/>
      <c r="BV834" s="104"/>
      <c r="BW834" s="104"/>
      <c r="BX834" s="104"/>
      <c r="BY834" s="104"/>
      <c r="BZ834" s="104"/>
      <c r="CA834" s="104"/>
      <c r="CB834" s="104"/>
      <c r="CC834" s="104"/>
      <c r="CD834" s="104"/>
      <c r="CE834" s="104"/>
      <c r="CF834" s="104"/>
      <c r="CG834" s="104"/>
      <c r="CJ834" s="104"/>
      <c r="CL834" s="104"/>
      <c r="CM834" s="104"/>
      <c r="CN834" s="104"/>
      <c r="CO834" s="104"/>
      <c r="CP834" s="104"/>
      <c r="CQ834" s="104"/>
      <c r="CR834" s="104"/>
      <c r="CS834" s="104"/>
      <c r="CT834" s="104"/>
      <c r="CU834" s="104"/>
    </row>
    <row r="835" spans="1:99" ht="13" x14ac:dyDescent="0.3">
      <c r="A835" s="104"/>
      <c r="B835" s="104"/>
      <c r="C835" s="104"/>
      <c r="D835" s="104"/>
      <c r="E835" s="104"/>
      <c r="F835" s="104"/>
      <c r="G835" s="104"/>
      <c r="H835" s="104"/>
      <c r="I835" s="104"/>
      <c r="J835" s="104"/>
      <c r="K835" s="104"/>
      <c r="L835" s="104"/>
      <c r="M835" s="104"/>
      <c r="P835" s="104"/>
      <c r="Q835" s="104"/>
      <c r="U835" s="104"/>
      <c r="AQ835" s="104"/>
      <c r="AR835" s="104"/>
      <c r="AS835" s="104"/>
      <c r="AT835" s="104"/>
      <c r="AU835" s="104"/>
      <c r="AV835" s="104"/>
      <c r="AW835" s="104"/>
      <c r="AX835" s="104"/>
      <c r="AY835" s="104"/>
      <c r="BH835" s="104"/>
      <c r="BJ835" s="104"/>
      <c r="BK835" s="104"/>
      <c r="BL835" s="104"/>
      <c r="BM835" s="104"/>
      <c r="BN835" s="104"/>
      <c r="BO835" s="104"/>
      <c r="BP835" s="104"/>
      <c r="BQ835" s="104"/>
      <c r="BR835" s="104"/>
      <c r="BS835" s="104"/>
      <c r="BT835" s="104"/>
      <c r="BV835" s="104"/>
      <c r="BW835" s="104"/>
      <c r="BX835" s="104"/>
      <c r="BY835" s="104"/>
      <c r="BZ835" s="104"/>
      <c r="CA835" s="104"/>
      <c r="CB835" s="104"/>
      <c r="CC835" s="104"/>
      <c r="CD835" s="104"/>
      <c r="CE835" s="104"/>
      <c r="CF835" s="104"/>
      <c r="CG835" s="104"/>
      <c r="CJ835" s="104"/>
      <c r="CL835" s="104"/>
      <c r="CM835" s="104"/>
      <c r="CN835" s="104"/>
      <c r="CO835" s="104"/>
      <c r="CP835" s="104"/>
      <c r="CQ835" s="104"/>
      <c r="CR835" s="104"/>
      <c r="CS835" s="104"/>
      <c r="CT835" s="104"/>
      <c r="CU835" s="104"/>
    </row>
    <row r="836" spans="1:99" ht="13" x14ac:dyDescent="0.3">
      <c r="A836" s="104"/>
      <c r="B836" s="104"/>
      <c r="C836" s="104"/>
      <c r="D836" s="104"/>
      <c r="E836" s="104"/>
      <c r="F836" s="104"/>
      <c r="G836" s="104"/>
      <c r="H836" s="104"/>
      <c r="I836" s="104"/>
      <c r="J836" s="104"/>
      <c r="K836" s="104"/>
      <c r="L836" s="104"/>
      <c r="M836" s="104"/>
      <c r="P836" s="104"/>
      <c r="Q836" s="104"/>
      <c r="U836" s="104"/>
      <c r="AQ836" s="104"/>
      <c r="AR836" s="104"/>
      <c r="AS836" s="104"/>
      <c r="AT836" s="104"/>
      <c r="AU836" s="104"/>
      <c r="AV836" s="104"/>
      <c r="AW836" s="104"/>
      <c r="AX836" s="104"/>
      <c r="AY836" s="104"/>
      <c r="BH836" s="104"/>
      <c r="BJ836" s="104"/>
      <c r="BK836" s="104"/>
      <c r="BL836" s="104"/>
      <c r="BM836" s="104"/>
      <c r="BN836" s="104"/>
      <c r="BO836" s="104"/>
      <c r="BP836" s="104"/>
      <c r="BQ836" s="104"/>
      <c r="BR836" s="104"/>
      <c r="BS836" s="104"/>
      <c r="BT836" s="104"/>
      <c r="BV836" s="104"/>
      <c r="BW836" s="104"/>
      <c r="BX836" s="104"/>
      <c r="BY836" s="104"/>
      <c r="BZ836" s="104"/>
      <c r="CA836" s="104"/>
      <c r="CB836" s="104"/>
      <c r="CC836" s="104"/>
      <c r="CD836" s="104"/>
      <c r="CE836" s="104"/>
      <c r="CF836" s="104"/>
      <c r="CG836" s="104"/>
      <c r="CJ836" s="104"/>
      <c r="CL836" s="104"/>
      <c r="CM836" s="104"/>
      <c r="CN836" s="104"/>
      <c r="CO836" s="104"/>
      <c r="CP836" s="104"/>
      <c r="CQ836" s="104"/>
      <c r="CR836" s="104"/>
      <c r="CS836" s="104"/>
      <c r="CT836" s="104"/>
      <c r="CU836" s="104"/>
    </row>
    <row r="837" spans="1:99" ht="13" x14ac:dyDescent="0.3">
      <c r="A837" s="104"/>
      <c r="B837" s="104"/>
      <c r="C837" s="104"/>
      <c r="D837" s="104"/>
      <c r="E837" s="104"/>
      <c r="F837" s="104"/>
      <c r="G837" s="104"/>
      <c r="H837" s="104"/>
      <c r="I837" s="104"/>
      <c r="J837" s="104"/>
      <c r="K837" s="104"/>
      <c r="L837" s="104"/>
      <c r="M837" s="104"/>
      <c r="P837" s="104"/>
      <c r="Q837" s="104"/>
      <c r="U837" s="104"/>
      <c r="AQ837" s="104"/>
      <c r="AR837" s="104"/>
      <c r="AS837" s="104"/>
      <c r="AT837" s="104"/>
      <c r="AU837" s="104"/>
      <c r="AV837" s="104"/>
      <c r="AW837" s="104"/>
      <c r="AX837" s="104"/>
      <c r="AY837" s="104"/>
      <c r="BH837" s="104"/>
      <c r="BJ837" s="104"/>
      <c r="BK837" s="104"/>
      <c r="BL837" s="104"/>
      <c r="BM837" s="104"/>
      <c r="BN837" s="104"/>
      <c r="BO837" s="104"/>
      <c r="BP837" s="104"/>
      <c r="BQ837" s="104"/>
      <c r="BR837" s="104"/>
      <c r="BS837" s="104"/>
      <c r="BT837" s="104"/>
      <c r="BV837" s="104"/>
      <c r="BW837" s="104"/>
      <c r="BX837" s="104"/>
      <c r="BY837" s="104"/>
      <c r="BZ837" s="104"/>
      <c r="CA837" s="104"/>
      <c r="CB837" s="104"/>
      <c r="CC837" s="104"/>
      <c r="CD837" s="104"/>
      <c r="CE837" s="104"/>
      <c r="CF837" s="104"/>
      <c r="CG837" s="104"/>
      <c r="CJ837" s="104"/>
      <c r="CL837" s="104"/>
      <c r="CM837" s="104"/>
      <c r="CN837" s="104"/>
      <c r="CO837" s="104"/>
      <c r="CP837" s="104"/>
      <c r="CQ837" s="104"/>
      <c r="CR837" s="104"/>
      <c r="CS837" s="104"/>
      <c r="CT837" s="104"/>
      <c r="CU837" s="104"/>
    </row>
    <row r="838" spans="1:99" ht="13" x14ac:dyDescent="0.3">
      <c r="A838" s="104"/>
      <c r="B838" s="104"/>
      <c r="C838" s="104"/>
      <c r="D838" s="104"/>
      <c r="E838" s="104"/>
      <c r="F838" s="104"/>
      <c r="G838" s="104"/>
      <c r="H838" s="104"/>
      <c r="I838" s="104"/>
      <c r="J838" s="104"/>
      <c r="K838" s="104"/>
      <c r="L838" s="104"/>
      <c r="M838" s="104"/>
      <c r="P838" s="104"/>
      <c r="Q838" s="104"/>
      <c r="U838" s="104"/>
      <c r="AQ838" s="104"/>
      <c r="AR838" s="104"/>
      <c r="AS838" s="104"/>
      <c r="AT838" s="104"/>
      <c r="AU838" s="104"/>
      <c r="AV838" s="104"/>
      <c r="AW838" s="104"/>
      <c r="AX838" s="104"/>
      <c r="AY838" s="104"/>
      <c r="BH838" s="104"/>
      <c r="BJ838" s="104"/>
      <c r="BK838" s="104"/>
      <c r="BL838" s="104"/>
      <c r="BM838" s="104"/>
      <c r="BN838" s="104"/>
      <c r="BO838" s="104"/>
      <c r="BP838" s="104"/>
      <c r="BQ838" s="104"/>
      <c r="BR838" s="104"/>
      <c r="BS838" s="104"/>
      <c r="BT838" s="104"/>
      <c r="BV838" s="104"/>
      <c r="BW838" s="104"/>
      <c r="BX838" s="104"/>
      <c r="BY838" s="104"/>
      <c r="BZ838" s="104"/>
      <c r="CA838" s="104"/>
      <c r="CB838" s="104"/>
      <c r="CC838" s="104"/>
      <c r="CD838" s="104"/>
      <c r="CE838" s="104"/>
      <c r="CF838" s="104"/>
      <c r="CG838" s="104"/>
      <c r="CJ838" s="104"/>
      <c r="CL838" s="104"/>
      <c r="CM838" s="104"/>
      <c r="CN838" s="104"/>
      <c r="CO838" s="104"/>
      <c r="CP838" s="104"/>
      <c r="CQ838" s="104"/>
      <c r="CR838" s="104"/>
      <c r="CS838" s="104"/>
      <c r="CT838" s="104"/>
      <c r="CU838" s="104"/>
    </row>
    <row r="839" spans="1:99" ht="13" x14ac:dyDescent="0.3">
      <c r="A839" s="104"/>
      <c r="B839" s="104"/>
      <c r="C839" s="104"/>
      <c r="D839" s="104"/>
      <c r="E839" s="104"/>
      <c r="F839" s="104"/>
      <c r="G839" s="104"/>
      <c r="H839" s="104"/>
      <c r="I839" s="104"/>
      <c r="J839" s="104"/>
      <c r="K839" s="104"/>
      <c r="L839" s="104"/>
      <c r="M839" s="104"/>
      <c r="P839" s="104"/>
      <c r="Q839" s="104"/>
      <c r="U839" s="104"/>
      <c r="AQ839" s="104"/>
      <c r="AR839" s="104"/>
      <c r="AS839" s="104"/>
      <c r="AT839" s="104"/>
      <c r="AU839" s="104"/>
      <c r="AV839" s="104"/>
      <c r="AW839" s="104"/>
      <c r="AX839" s="104"/>
      <c r="AY839" s="104"/>
      <c r="BH839" s="104"/>
      <c r="BJ839" s="104"/>
      <c r="BK839" s="104"/>
      <c r="BL839" s="104"/>
      <c r="BM839" s="104"/>
      <c r="BN839" s="104"/>
      <c r="BO839" s="104"/>
      <c r="BP839" s="104"/>
      <c r="BQ839" s="104"/>
      <c r="BR839" s="104"/>
      <c r="BS839" s="104"/>
      <c r="BT839" s="104"/>
      <c r="BV839" s="104"/>
      <c r="BW839" s="104"/>
      <c r="BX839" s="104"/>
      <c r="BY839" s="104"/>
      <c r="BZ839" s="104"/>
      <c r="CA839" s="104"/>
      <c r="CB839" s="104"/>
      <c r="CC839" s="104"/>
      <c r="CD839" s="104"/>
      <c r="CE839" s="104"/>
      <c r="CF839" s="104"/>
      <c r="CG839" s="104"/>
      <c r="CJ839" s="104"/>
      <c r="CL839" s="104"/>
      <c r="CM839" s="104"/>
      <c r="CN839" s="104"/>
      <c r="CO839" s="104"/>
      <c r="CP839" s="104"/>
      <c r="CQ839" s="104"/>
      <c r="CR839" s="104"/>
      <c r="CS839" s="104"/>
      <c r="CT839" s="104"/>
      <c r="CU839" s="104"/>
    </row>
    <row r="840" spans="1:99" ht="13" x14ac:dyDescent="0.3">
      <c r="A840" s="104"/>
      <c r="B840" s="104"/>
      <c r="C840" s="104"/>
      <c r="D840" s="104"/>
      <c r="E840" s="104"/>
      <c r="F840" s="104"/>
      <c r="G840" s="104"/>
      <c r="H840" s="104"/>
      <c r="I840" s="104"/>
      <c r="J840" s="104"/>
      <c r="K840" s="104"/>
      <c r="L840" s="104"/>
      <c r="M840" s="104"/>
      <c r="P840" s="104"/>
      <c r="Q840" s="104"/>
      <c r="U840" s="104"/>
      <c r="AQ840" s="104"/>
      <c r="AR840" s="104"/>
      <c r="AS840" s="104"/>
      <c r="AT840" s="104"/>
      <c r="AU840" s="104"/>
      <c r="AV840" s="104"/>
      <c r="AW840" s="104"/>
      <c r="AX840" s="104"/>
      <c r="AY840" s="104"/>
      <c r="BH840" s="104"/>
      <c r="BJ840" s="104"/>
      <c r="BK840" s="104"/>
      <c r="BL840" s="104"/>
      <c r="BM840" s="104"/>
      <c r="BN840" s="104"/>
      <c r="BO840" s="104"/>
      <c r="BP840" s="104"/>
      <c r="BQ840" s="104"/>
      <c r="BR840" s="104"/>
      <c r="BS840" s="104"/>
      <c r="BT840" s="104"/>
      <c r="BV840" s="104"/>
      <c r="BW840" s="104"/>
      <c r="BX840" s="104"/>
      <c r="BY840" s="104"/>
      <c r="BZ840" s="104"/>
      <c r="CA840" s="104"/>
      <c r="CB840" s="104"/>
      <c r="CC840" s="104"/>
      <c r="CD840" s="104"/>
      <c r="CE840" s="104"/>
      <c r="CF840" s="104"/>
      <c r="CG840" s="104"/>
      <c r="CJ840" s="104"/>
      <c r="CL840" s="104"/>
      <c r="CM840" s="104"/>
      <c r="CN840" s="104"/>
      <c r="CO840" s="104"/>
      <c r="CP840" s="104"/>
      <c r="CQ840" s="104"/>
      <c r="CR840" s="104"/>
      <c r="CS840" s="104"/>
      <c r="CT840" s="104"/>
      <c r="CU840" s="104"/>
    </row>
    <row r="841" spans="1:99" ht="13" x14ac:dyDescent="0.3">
      <c r="A841" s="104"/>
      <c r="B841" s="104"/>
      <c r="C841" s="104"/>
      <c r="D841" s="104"/>
      <c r="E841" s="104"/>
      <c r="F841" s="104"/>
      <c r="G841" s="104"/>
      <c r="H841" s="104"/>
      <c r="I841" s="104"/>
      <c r="J841" s="104"/>
      <c r="K841" s="104"/>
      <c r="L841" s="104"/>
      <c r="M841" s="104"/>
      <c r="P841" s="104"/>
      <c r="Q841" s="104"/>
      <c r="U841" s="104"/>
      <c r="AQ841" s="104"/>
      <c r="AR841" s="104"/>
      <c r="AS841" s="104"/>
      <c r="AT841" s="104"/>
      <c r="AU841" s="104"/>
      <c r="AV841" s="104"/>
      <c r="AW841" s="104"/>
      <c r="AX841" s="104"/>
      <c r="AY841" s="104"/>
      <c r="BH841" s="104"/>
      <c r="BJ841" s="104"/>
      <c r="BK841" s="104"/>
      <c r="BL841" s="104"/>
      <c r="BM841" s="104"/>
      <c r="BN841" s="104"/>
      <c r="BO841" s="104"/>
      <c r="BP841" s="104"/>
      <c r="BQ841" s="104"/>
      <c r="BR841" s="104"/>
      <c r="BS841" s="104"/>
      <c r="BT841" s="104"/>
      <c r="BV841" s="104"/>
      <c r="BW841" s="104"/>
      <c r="BX841" s="104"/>
      <c r="BY841" s="104"/>
      <c r="BZ841" s="104"/>
      <c r="CA841" s="104"/>
      <c r="CB841" s="104"/>
      <c r="CC841" s="104"/>
      <c r="CD841" s="104"/>
      <c r="CE841" s="104"/>
      <c r="CF841" s="104"/>
      <c r="CG841" s="104"/>
      <c r="CJ841" s="104"/>
      <c r="CL841" s="104"/>
      <c r="CM841" s="104"/>
      <c r="CN841" s="104"/>
      <c r="CO841" s="104"/>
      <c r="CP841" s="104"/>
      <c r="CQ841" s="104"/>
      <c r="CR841" s="104"/>
      <c r="CS841" s="104"/>
      <c r="CT841" s="104"/>
      <c r="CU841" s="104"/>
    </row>
    <row r="842" spans="1:99" ht="13" x14ac:dyDescent="0.3">
      <c r="A842" s="104"/>
      <c r="B842" s="104"/>
      <c r="C842" s="104"/>
      <c r="D842" s="104"/>
      <c r="E842" s="104"/>
      <c r="F842" s="104"/>
      <c r="G842" s="104"/>
      <c r="H842" s="104"/>
      <c r="I842" s="104"/>
      <c r="J842" s="104"/>
      <c r="K842" s="104"/>
      <c r="L842" s="104"/>
      <c r="M842" s="104"/>
      <c r="P842" s="104"/>
      <c r="Q842" s="104"/>
      <c r="U842" s="104"/>
      <c r="AQ842" s="104"/>
      <c r="AR842" s="104"/>
      <c r="AS842" s="104"/>
      <c r="AT842" s="104"/>
      <c r="AU842" s="104"/>
      <c r="AV842" s="104"/>
      <c r="AW842" s="104"/>
      <c r="AX842" s="104"/>
      <c r="AY842" s="104"/>
      <c r="BH842" s="104"/>
      <c r="BJ842" s="104"/>
      <c r="BK842" s="104"/>
      <c r="BL842" s="104"/>
      <c r="BM842" s="104"/>
      <c r="BN842" s="104"/>
      <c r="BO842" s="104"/>
      <c r="BP842" s="104"/>
      <c r="BQ842" s="104"/>
      <c r="BR842" s="104"/>
      <c r="BS842" s="104"/>
      <c r="BT842" s="104"/>
      <c r="BV842" s="104"/>
      <c r="BW842" s="104"/>
      <c r="BX842" s="104"/>
      <c r="BY842" s="104"/>
      <c r="BZ842" s="104"/>
      <c r="CA842" s="104"/>
      <c r="CB842" s="104"/>
      <c r="CC842" s="104"/>
      <c r="CD842" s="104"/>
      <c r="CE842" s="104"/>
      <c r="CF842" s="104"/>
      <c r="CG842" s="104"/>
      <c r="CJ842" s="104"/>
      <c r="CL842" s="104"/>
      <c r="CM842" s="104"/>
      <c r="CN842" s="104"/>
      <c r="CO842" s="104"/>
      <c r="CP842" s="104"/>
      <c r="CQ842" s="104"/>
      <c r="CR842" s="104"/>
      <c r="CS842" s="104"/>
      <c r="CT842" s="104"/>
      <c r="CU842" s="104"/>
    </row>
    <row r="843" spans="1:99" ht="13" x14ac:dyDescent="0.3">
      <c r="A843" s="104"/>
      <c r="B843" s="104"/>
      <c r="C843" s="104"/>
      <c r="D843" s="104"/>
      <c r="E843" s="104"/>
      <c r="F843" s="104"/>
      <c r="G843" s="104"/>
      <c r="H843" s="104"/>
      <c r="I843" s="104"/>
      <c r="J843" s="104"/>
      <c r="K843" s="104"/>
      <c r="L843" s="104"/>
      <c r="M843" s="104"/>
      <c r="P843" s="104"/>
      <c r="Q843" s="104"/>
      <c r="U843" s="104"/>
      <c r="AQ843" s="104"/>
      <c r="AR843" s="104"/>
      <c r="AS843" s="104"/>
      <c r="AT843" s="104"/>
      <c r="AU843" s="104"/>
      <c r="AV843" s="104"/>
      <c r="AW843" s="104"/>
      <c r="AX843" s="104"/>
      <c r="AY843" s="104"/>
      <c r="BH843" s="104"/>
      <c r="BJ843" s="104"/>
      <c r="BK843" s="104"/>
      <c r="BL843" s="104"/>
      <c r="BM843" s="104"/>
      <c r="BN843" s="104"/>
      <c r="BO843" s="104"/>
      <c r="BP843" s="104"/>
      <c r="BQ843" s="104"/>
      <c r="BR843" s="104"/>
      <c r="BS843" s="104"/>
      <c r="BT843" s="104"/>
      <c r="BV843" s="104"/>
      <c r="BW843" s="104"/>
      <c r="BX843" s="104"/>
      <c r="BY843" s="104"/>
      <c r="BZ843" s="104"/>
      <c r="CA843" s="104"/>
      <c r="CB843" s="104"/>
      <c r="CC843" s="104"/>
      <c r="CD843" s="104"/>
      <c r="CE843" s="104"/>
      <c r="CF843" s="104"/>
      <c r="CG843" s="104"/>
      <c r="CJ843" s="104"/>
      <c r="CL843" s="104"/>
      <c r="CM843" s="104"/>
      <c r="CN843" s="104"/>
      <c r="CO843" s="104"/>
      <c r="CP843" s="104"/>
      <c r="CQ843" s="104"/>
      <c r="CR843" s="104"/>
      <c r="CS843" s="104"/>
      <c r="CT843" s="104"/>
      <c r="CU843" s="104"/>
    </row>
    <row r="844" spans="1:99" ht="13" x14ac:dyDescent="0.3">
      <c r="A844" s="104"/>
      <c r="B844" s="104"/>
      <c r="C844" s="104"/>
      <c r="D844" s="104"/>
      <c r="E844" s="104"/>
      <c r="F844" s="104"/>
      <c r="G844" s="104"/>
      <c r="H844" s="104"/>
      <c r="I844" s="104"/>
      <c r="J844" s="104"/>
      <c r="K844" s="104"/>
      <c r="L844" s="104"/>
      <c r="M844" s="104"/>
      <c r="P844" s="104"/>
      <c r="Q844" s="104"/>
      <c r="U844" s="104"/>
      <c r="AQ844" s="104"/>
      <c r="AR844" s="104"/>
      <c r="AS844" s="104"/>
      <c r="AT844" s="104"/>
      <c r="AU844" s="104"/>
      <c r="AV844" s="104"/>
      <c r="AW844" s="104"/>
      <c r="AX844" s="104"/>
      <c r="AY844" s="104"/>
      <c r="BH844" s="104"/>
      <c r="BJ844" s="104"/>
      <c r="BK844" s="104"/>
      <c r="BL844" s="104"/>
      <c r="BM844" s="104"/>
      <c r="BN844" s="104"/>
      <c r="BO844" s="104"/>
      <c r="BP844" s="104"/>
      <c r="BQ844" s="104"/>
      <c r="BR844" s="104"/>
      <c r="BS844" s="104"/>
      <c r="BT844" s="104"/>
      <c r="BV844" s="104"/>
      <c r="BW844" s="104"/>
      <c r="BX844" s="104"/>
      <c r="BY844" s="104"/>
      <c r="BZ844" s="104"/>
      <c r="CA844" s="104"/>
      <c r="CB844" s="104"/>
      <c r="CC844" s="104"/>
      <c r="CD844" s="104"/>
      <c r="CE844" s="104"/>
      <c r="CF844" s="104"/>
      <c r="CG844" s="104"/>
      <c r="CJ844" s="104"/>
      <c r="CL844" s="104"/>
      <c r="CM844" s="104"/>
      <c r="CN844" s="104"/>
      <c r="CO844" s="104"/>
      <c r="CP844" s="104"/>
      <c r="CQ844" s="104"/>
      <c r="CR844" s="104"/>
      <c r="CS844" s="104"/>
      <c r="CT844" s="104"/>
      <c r="CU844" s="104"/>
    </row>
    <row r="845" spans="1:99" ht="13" x14ac:dyDescent="0.3">
      <c r="A845" s="104"/>
      <c r="B845" s="104"/>
      <c r="C845" s="104"/>
      <c r="D845" s="104"/>
      <c r="E845" s="104"/>
      <c r="F845" s="104"/>
      <c r="G845" s="104"/>
      <c r="H845" s="104"/>
      <c r="I845" s="104"/>
      <c r="J845" s="104"/>
      <c r="K845" s="104"/>
      <c r="L845" s="104"/>
      <c r="M845" s="104"/>
      <c r="P845" s="104"/>
      <c r="Q845" s="104"/>
      <c r="U845" s="104"/>
      <c r="AQ845" s="104"/>
      <c r="AR845" s="104"/>
      <c r="AS845" s="104"/>
      <c r="AT845" s="104"/>
      <c r="AU845" s="104"/>
      <c r="AV845" s="104"/>
      <c r="AW845" s="104"/>
      <c r="AX845" s="104"/>
      <c r="AY845" s="104"/>
      <c r="BH845" s="104"/>
      <c r="BJ845" s="104"/>
      <c r="BK845" s="104"/>
      <c r="BL845" s="104"/>
      <c r="BM845" s="104"/>
      <c r="BN845" s="104"/>
      <c r="BO845" s="104"/>
      <c r="BP845" s="104"/>
      <c r="BQ845" s="104"/>
      <c r="BR845" s="104"/>
      <c r="BS845" s="104"/>
      <c r="BT845" s="104"/>
      <c r="BV845" s="104"/>
      <c r="BW845" s="104"/>
      <c r="BX845" s="104"/>
      <c r="BY845" s="104"/>
      <c r="BZ845" s="104"/>
      <c r="CA845" s="104"/>
      <c r="CB845" s="104"/>
      <c r="CC845" s="104"/>
      <c r="CD845" s="104"/>
      <c r="CE845" s="104"/>
      <c r="CF845" s="104"/>
      <c r="CG845" s="104"/>
      <c r="CJ845" s="104"/>
      <c r="CL845" s="104"/>
      <c r="CM845" s="104"/>
      <c r="CN845" s="104"/>
      <c r="CO845" s="104"/>
      <c r="CP845" s="104"/>
      <c r="CQ845" s="104"/>
      <c r="CR845" s="104"/>
      <c r="CS845" s="104"/>
      <c r="CT845" s="104"/>
      <c r="CU845" s="104"/>
    </row>
    <row r="846" spans="1:99" ht="13" x14ac:dyDescent="0.3">
      <c r="A846" s="104"/>
      <c r="B846" s="104"/>
      <c r="C846" s="104"/>
      <c r="D846" s="104"/>
      <c r="E846" s="104"/>
      <c r="F846" s="104"/>
      <c r="G846" s="104"/>
      <c r="H846" s="104"/>
      <c r="I846" s="104"/>
      <c r="J846" s="104"/>
      <c r="K846" s="104"/>
      <c r="L846" s="104"/>
      <c r="M846" s="104"/>
      <c r="P846" s="104"/>
      <c r="Q846" s="104"/>
      <c r="U846" s="104"/>
      <c r="AQ846" s="104"/>
      <c r="AR846" s="104"/>
      <c r="AS846" s="104"/>
      <c r="AT846" s="104"/>
      <c r="AU846" s="104"/>
      <c r="AV846" s="104"/>
      <c r="AW846" s="104"/>
      <c r="AX846" s="104"/>
      <c r="AY846" s="104"/>
      <c r="BH846" s="104"/>
      <c r="BJ846" s="104"/>
      <c r="BK846" s="104"/>
      <c r="BL846" s="104"/>
      <c r="BM846" s="104"/>
      <c r="BN846" s="104"/>
      <c r="BO846" s="104"/>
      <c r="BP846" s="104"/>
      <c r="BQ846" s="104"/>
      <c r="BR846" s="104"/>
      <c r="BS846" s="104"/>
      <c r="BT846" s="104"/>
      <c r="BV846" s="104"/>
      <c r="BW846" s="104"/>
      <c r="BX846" s="104"/>
      <c r="BY846" s="104"/>
      <c r="BZ846" s="104"/>
      <c r="CA846" s="104"/>
      <c r="CB846" s="104"/>
      <c r="CC846" s="104"/>
      <c r="CD846" s="104"/>
      <c r="CE846" s="104"/>
      <c r="CF846" s="104"/>
      <c r="CG846" s="104"/>
      <c r="CJ846" s="104"/>
      <c r="CL846" s="104"/>
      <c r="CM846" s="104"/>
      <c r="CN846" s="104"/>
      <c r="CO846" s="104"/>
      <c r="CP846" s="104"/>
      <c r="CQ846" s="104"/>
      <c r="CR846" s="104"/>
      <c r="CS846" s="104"/>
      <c r="CT846" s="104"/>
      <c r="CU846" s="104"/>
    </row>
    <row r="847" spans="1:99" ht="13" x14ac:dyDescent="0.3">
      <c r="A847" s="104"/>
      <c r="B847" s="104"/>
      <c r="C847" s="104"/>
      <c r="D847" s="104"/>
      <c r="E847" s="104"/>
      <c r="F847" s="104"/>
      <c r="G847" s="104"/>
      <c r="H847" s="104"/>
      <c r="I847" s="104"/>
      <c r="J847" s="104"/>
      <c r="K847" s="104"/>
      <c r="L847" s="104"/>
      <c r="M847" s="104"/>
      <c r="P847" s="104"/>
      <c r="Q847" s="104"/>
      <c r="U847" s="104"/>
      <c r="AQ847" s="104"/>
      <c r="AR847" s="104"/>
      <c r="AS847" s="104"/>
      <c r="AT847" s="104"/>
      <c r="AU847" s="104"/>
      <c r="AV847" s="104"/>
      <c r="AW847" s="104"/>
      <c r="AX847" s="104"/>
      <c r="AY847" s="104"/>
      <c r="BH847" s="104"/>
      <c r="BJ847" s="104"/>
      <c r="BK847" s="104"/>
      <c r="BL847" s="104"/>
      <c r="BM847" s="104"/>
      <c r="BN847" s="104"/>
      <c r="BO847" s="104"/>
      <c r="BP847" s="104"/>
      <c r="BQ847" s="104"/>
      <c r="BR847" s="104"/>
      <c r="BS847" s="104"/>
      <c r="BT847" s="104"/>
      <c r="BV847" s="104"/>
      <c r="BW847" s="104"/>
      <c r="BX847" s="104"/>
      <c r="BY847" s="104"/>
      <c r="BZ847" s="104"/>
      <c r="CA847" s="104"/>
      <c r="CB847" s="104"/>
      <c r="CC847" s="104"/>
      <c r="CD847" s="104"/>
      <c r="CE847" s="104"/>
      <c r="CF847" s="104"/>
      <c r="CG847" s="104"/>
      <c r="CJ847" s="104"/>
      <c r="CL847" s="104"/>
      <c r="CM847" s="104"/>
      <c r="CN847" s="104"/>
      <c r="CO847" s="104"/>
      <c r="CP847" s="104"/>
      <c r="CQ847" s="104"/>
      <c r="CR847" s="104"/>
      <c r="CS847" s="104"/>
      <c r="CT847" s="104"/>
      <c r="CU847" s="104"/>
    </row>
    <row r="848" spans="1:99" ht="13" x14ac:dyDescent="0.3">
      <c r="A848" s="104"/>
      <c r="B848" s="104"/>
      <c r="C848" s="104"/>
      <c r="D848" s="104"/>
      <c r="E848" s="104"/>
      <c r="F848" s="104"/>
      <c r="G848" s="104"/>
      <c r="H848" s="104"/>
      <c r="I848" s="104"/>
      <c r="J848" s="104"/>
      <c r="K848" s="104"/>
      <c r="L848" s="104"/>
      <c r="M848" s="104"/>
      <c r="P848" s="104"/>
      <c r="Q848" s="104"/>
      <c r="U848" s="104"/>
      <c r="AQ848" s="104"/>
      <c r="AR848" s="104"/>
      <c r="AS848" s="104"/>
      <c r="AT848" s="104"/>
      <c r="AU848" s="104"/>
      <c r="AV848" s="104"/>
      <c r="AW848" s="104"/>
      <c r="AX848" s="104"/>
      <c r="AY848" s="104"/>
      <c r="BH848" s="104"/>
      <c r="BJ848" s="104"/>
      <c r="BK848" s="104"/>
      <c r="BL848" s="104"/>
      <c r="BM848" s="104"/>
      <c r="BN848" s="104"/>
      <c r="BO848" s="104"/>
      <c r="BP848" s="104"/>
      <c r="BQ848" s="104"/>
      <c r="BR848" s="104"/>
      <c r="BS848" s="104"/>
      <c r="BT848" s="104"/>
      <c r="BV848" s="104"/>
      <c r="BW848" s="104"/>
      <c r="BX848" s="104"/>
      <c r="BY848" s="104"/>
      <c r="BZ848" s="104"/>
      <c r="CA848" s="104"/>
      <c r="CB848" s="104"/>
      <c r="CC848" s="104"/>
      <c r="CD848" s="104"/>
      <c r="CE848" s="104"/>
      <c r="CF848" s="104"/>
      <c r="CG848" s="104"/>
      <c r="CJ848" s="104"/>
      <c r="CL848" s="104"/>
      <c r="CM848" s="104"/>
      <c r="CN848" s="104"/>
      <c r="CO848" s="104"/>
      <c r="CP848" s="104"/>
      <c r="CQ848" s="104"/>
      <c r="CR848" s="104"/>
      <c r="CS848" s="104"/>
      <c r="CT848" s="104"/>
      <c r="CU848" s="104"/>
    </row>
    <row r="849" spans="1:99" ht="13" x14ac:dyDescent="0.3">
      <c r="A849" s="104"/>
      <c r="B849" s="104"/>
      <c r="C849" s="104"/>
      <c r="D849" s="104"/>
      <c r="E849" s="104"/>
      <c r="F849" s="104"/>
      <c r="G849" s="104"/>
      <c r="H849" s="104"/>
      <c r="I849" s="104"/>
      <c r="J849" s="104"/>
      <c r="K849" s="104"/>
      <c r="L849" s="104"/>
      <c r="M849" s="104"/>
      <c r="P849" s="104"/>
      <c r="Q849" s="104"/>
      <c r="U849" s="104"/>
      <c r="AQ849" s="104"/>
      <c r="AR849" s="104"/>
      <c r="AS849" s="104"/>
      <c r="AT849" s="104"/>
      <c r="AU849" s="104"/>
      <c r="AV849" s="104"/>
      <c r="AW849" s="104"/>
      <c r="AX849" s="104"/>
      <c r="AY849" s="104"/>
      <c r="BH849" s="104"/>
      <c r="BJ849" s="104"/>
      <c r="BK849" s="104"/>
      <c r="BL849" s="104"/>
      <c r="BM849" s="104"/>
      <c r="BN849" s="104"/>
      <c r="BO849" s="104"/>
      <c r="BP849" s="104"/>
      <c r="BQ849" s="104"/>
      <c r="BR849" s="104"/>
      <c r="BS849" s="104"/>
      <c r="BT849" s="104"/>
      <c r="BV849" s="104"/>
      <c r="BW849" s="104"/>
      <c r="BX849" s="104"/>
      <c r="BY849" s="104"/>
      <c r="BZ849" s="104"/>
      <c r="CA849" s="104"/>
      <c r="CB849" s="104"/>
      <c r="CC849" s="104"/>
      <c r="CD849" s="104"/>
      <c r="CE849" s="104"/>
      <c r="CF849" s="104"/>
      <c r="CG849" s="104"/>
      <c r="CJ849" s="104"/>
      <c r="CL849" s="104"/>
      <c r="CM849" s="104"/>
      <c r="CN849" s="104"/>
      <c r="CO849" s="104"/>
      <c r="CP849" s="104"/>
      <c r="CQ849" s="104"/>
      <c r="CR849" s="104"/>
      <c r="CS849" s="104"/>
      <c r="CT849" s="104"/>
      <c r="CU849" s="104"/>
    </row>
    <row r="850" spans="1:99" ht="13" x14ac:dyDescent="0.3">
      <c r="A850" s="104"/>
      <c r="B850" s="104"/>
      <c r="C850" s="104"/>
      <c r="D850" s="104"/>
      <c r="E850" s="104"/>
      <c r="F850" s="104"/>
      <c r="G850" s="104"/>
      <c r="H850" s="104"/>
      <c r="I850" s="104"/>
      <c r="J850" s="104"/>
      <c r="K850" s="104"/>
      <c r="L850" s="104"/>
      <c r="M850" s="104"/>
      <c r="P850" s="104"/>
      <c r="Q850" s="104"/>
      <c r="U850" s="104"/>
      <c r="AQ850" s="104"/>
      <c r="AR850" s="104"/>
      <c r="AS850" s="104"/>
      <c r="AT850" s="104"/>
      <c r="AU850" s="104"/>
      <c r="AV850" s="104"/>
      <c r="AW850" s="104"/>
      <c r="AX850" s="104"/>
      <c r="AY850" s="104"/>
      <c r="BH850" s="104"/>
      <c r="BJ850" s="104"/>
      <c r="BK850" s="104"/>
      <c r="BL850" s="104"/>
      <c r="BM850" s="104"/>
      <c r="BN850" s="104"/>
      <c r="BO850" s="104"/>
      <c r="BP850" s="104"/>
      <c r="BQ850" s="104"/>
      <c r="BR850" s="104"/>
      <c r="BS850" s="104"/>
      <c r="BT850" s="104"/>
      <c r="BV850" s="104"/>
      <c r="BW850" s="104"/>
      <c r="BX850" s="104"/>
      <c r="BY850" s="104"/>
      <c r="BZ850" s="104"/>
      <c r="CA850" s="104"/>
      <c r="CB850" s="104"/>
      <c r="CC850" s="104"/>
      <c r="CD850" s="104"/>
      <c r="CE850" s="104"/>
      <c r="CF850" s="104"/>
      <c r="CG850" s="104"/>
      <c r="CJ850" s="104"/>
      <c r="CL850" s="104"/>
      <c r="CM850" s="104"/>
      <c r="CN850" s="104"/>
      <c r="CO850" s="104"/>
      <c r="CP850" s="104"/>
      <c r="CQ850" s="104"/>
      <c r="CR850" s="104"/>
      <c r="CS850" s="104"/>
      <c r="CT850" s="104"/>
      <c r="CU850" s="104"/>
    </row>
    <row r="851" spans="1:99" ht="13" x14ac:dyDescent="0.3">
      <c r="A851" s="104"/>
      <c r="B851" s="104"/>
      <c r="C851" s="104"/>
      <c r="D851" s="104"/>
      <c r="E851" s="104"/>
      <c r="F851" s="104"/>
      <c r="G851" s="104"/>
      <c r="H851" s="104"/>
      <c r="I851" s="104"/>
      <c r="J851" s="104"/>
      <c r="K851" s="104"/>
      <c r="L851" s="104"/>
      <c r="M851" s="104"/>
      <c r="P851" s="104"/>
      <c r="Q851" s="104"/>
      <c r="U851" s="104"/>
      <c r="AQ851" s="104"/>
      <c r="AR851" s="104"/>
      <c r="AS851" s="104"/>
      <c r="AT851" s="104"/>
      <c r="AU851" s="104"/>
      <c r="AV851" s="104"/>
      <c r="AW851" s="104"/>
      <c r="AX851" s="104"/>
      <c r="AY851" s="104"/>
      <c r="BH851" s="104"/>
      <c r="BJ851" s="104"/>
      <c r="BK851" s="104"/>
      <c r="BL851" s="104"/>
      <c r="BM851" s="104"/>
      <c r="BN851" s="104"/>
      <c r="BO851" s="104"/>
      <c r="BP851" s="104"/>
      <c r="BQ851" s="104"/>
      <c r="BR851" s="104"/>
      <c r="BS851" s="104"/>
      <c r="BT851" s="104"/>
      <c r="BV851" s="104"/>
      <c r="BW851" s="104"/>
      <c r="BX851" s="104"/>
      <c r="BY851" s="104"/>
      <c r="BZ851" s="104"/>
      <c r="CA851" s="104"/>
      <c r="CB851" s="104"/>
      <c r="CC851" s="104"/>
      <c r="CD851" s="104"/>
      <c r="CE851" s="104"/>
      <c r="CF851" s="104"/>
      <c r="CG851" s="104"/>
      <c r="CJ851" s="104"/>
      <c r="CL851" s="104"/>
      <c r="CM851" s="104"/>
      <c r="CN851" s="104"/>
      <c r="CO851" s="104"/>
      <c r="CP851" s="104"/>
      <c r="CQ851" s="104"/>
      <c r="CR851" s="104"/>
      <c r="CS851" s="104"/>
      <c r="CT851" s="104"/>
      <c r="CU851" s="104"/>
    </row>
    <row r="852" spans="1:99" ht="13" x14ac:dyDescent="0.3">
      <c r="A852" s="104"/>
      <c r="B852" s="104"/>
      <c r="C852" s="104"/>
      <c r="D852" s="104"/>
      <c r="E852" s="104"/>
      <c r="F852" s="104"/>
      <c r="G852" s="104"/>
      <c r="H852" s="104"/>
      <c r="I852" s="104"/>
      <c r="J852" s="104"/>
      <c r="K852" s="104"/>
      <c r="L852" s="104"/>
      <c r="M852" s="104"/>
      <c r="P852" s="104"/>
      <c r="Q852" s="104"/>
      <c r="U852" s="104"/>
      <c r="AQ852" s="104"/>
      <c r="AR852" s="104"/>
      <c r="AS852" s="104"/>
      <c r="AT852" s="104"/>
      <c r="AU852" s="104"/>
      <c r="AV852" s="104"/>
      <c r="AW852" s="104"/>
      <c r="AX852" s="104"/>
      <c r="AY852" s="104"/>
      <c r="BH852" s="104"/>
      <c r="BJ852" s="104"/>
      <c r="BK852" s="104"/>
      <c r="BL852" s="104"/>
      <c r="BM852" s="104"/>
      <c r="BN852" s="104"/>
      <c r="BO852" s="104"/>
      <c r="BP852" s="104"/>
      <c r="BQ852" s="104"/>
      <c r="BR852" s="104"/>
      <c r="BS852" s="104"/>
      <c r="BT852" s="104"/>
      <c r="BV852" s="104"/>
      <c r="BW852" s="104"/>
      <c r="BX852" s="104"/>
      <c r="BY852" s="104"/>
      <c r="BZ852" s="104"/>
      <c r="CA852" s="104"/>
      <c r="CB852" s="104"/>
      <c r="CC852" s="104"/>
      <c r="CD852" s="104"/>
      <c r="CE852" s="104"/>
      <c r="CF852" s="104"/>
      <c r="CG852" s="104"/>
      <c r="CJ852" s="104"/>
      <c r="CL852" s="104"/>
      <c r="CM852" s="104"/>
      <c r="CN852" s="104"/>
      <c r="CO852" s="104"/>
      <c r="CP852" s="104"/>
      <c r="CQ852" s="104"/>
      <c r="CR852" s="104"/>
      <c r="CS852" s="104"/>
      <c r="CT852" s="104"/>
      <c r="CU852" s="104"/>
    </row>
    <row r="853" spans="1:99" ht="13" x14ac:dyDescent="0.3">
      <c r="A853" s="104"/>
      <c r="B853" s="104"/>
      <c r="C853" s="104"/>
      <c r="D853" s="104"/>
      <c r="E853" s="104"/>
      <c r="F853" s="104"/>
      <c r="G853" s="104"/>
      <c r="H853" s="104"/>
      <c r="I853" s="104"/>
      <c r="J853" s="104"/>
      <c r="K853" s="104"/>
      <c r="L853" s="104"/>
      <c r="M853" s="104"/>
      <c r="P853" s="104"/>
      <c r="Q853" s="104"/>
      <c r="U853" s="104"/>
      <c r="AQ853" s="104"/>
      <c r="AR853" s="104"/>
      <c r="AS853" s="104"/>
      <c r="AT853" s="104"/>
      <c r="AU853" s="104"/>
      <c r="AV853" s="104"/>
      <c r="AW853" s="104"/>
      <c r="AX853" s="104"/>
      <c r="AY853" s="104"/>
      <c r="BH853" s="104"/>
      <c r="BJ853" s="104"/>
      <c r="BK853" s="104"/>
      <c r="BL853" s="104"/>
      <c r="BM853" s="104"/>
      <c r="BN853" s="104"/>
      <c r="BO853" s="104"/>
      <c r="BP853" s="104"/>
      <c r="BQ853" s="104"/>
      <c r="BR853" s="104"/>
      <c r="BS853" s="104"/>
      <c r="BT853" s="104"/>
      <c r="BV853" s="104"/>
      <c r="BW853" s="104"/>
      <c r="BX853" s="104"/>
      <c r="BY853" s="104"/>
      <c r="BZ853" s="104"/>
      <c r="CA853" s="104"/>
      <c r="CB853" s="104"/>
      <c r="CC853" s="104"/>
      <c r="CD853" s="104"/>
      <c r="CE853" s="104"/>
      <c r="CF853" s="104"/>
      <c r="CG853" s="104"/>
      <c r="CJ853" s="104"/>
      <c r="CL853" s="104"/>
      <c r="CM853" s="104"/>
      <c r="CN853" s="104"/>
      <c r="CO853" s="104"/>
      <c r="CP853" s="104"/>
      <c r="CQ853" s="104"/>
      <c r="CR853" s="104"/>
      <c r="CS853" s="104"/>
      <c r="CT853" s="104"/>
      <c r="CU853" s="104"/>
    </row>
    <row r="854" spans="1:99" ht="13" x14ac:dyDescent="0.3">
      <c r="A854" s="104"/>
      <c r="B854" s="104"/>
      <c r="C854" s="104"/>
      <c r="D854" s="104"/>
      <c r="E854" s="104"/>
      <c r="F854" s="104"/>
      <c r="G854" s="104"/>
      <c r="H854" s="104"/>
      <c r="I854" s="104"/>
      <c r="J854" s="104"/>
      <c r="K854" s="104"/>
      <c r="L854" s="104"/>
      <c r="M854" s="104"/>
      <c r="P854" s="104"/>
      <c r="Q854" s="104"/>
      <c r="U854" s="104"/>
      <c r="AQ854" s="104"/>
      <c r="AR854" s="104"/>
      <c r="AS854" s="104"/>
      <c r="AT854" s="104"/>
      <c r="AU854" s="104"/>
      <c r="AV854" s="104"/>
      <c r="AW854" s="104"/>
      <c r="AX854" s="104"/>
      <c r="AY854" s="104"/>
      <c r="BH854" s="104"/>
      <c r="BJ854" s="104"/>
      <c r="BK854" s="104"/>
      <c r="BL854" s="104"/>
      <c r="BM854" s="104"/>
      <c r="BN854" s="104"/>
      <c r="BO854" s="104"/>
      <c r="BP854" s="104"/>
      <c r="BQ854" s="104"/>
      <c r="BR854" s="104"/>
      <c r="BS854" s="104"/>
      <c r="BT854" s="104"/>
      <c r="BV854" s="104"/>
      <c r="BW854" s="104"/>
      <c r="BX854" s="104"/>
      <c r="BY854" s="104"/>
      <c r="BZ854" s="104"/>
      <c r="CA854" s="104"/>
      <c r="CB854" s="104"/>
      <c r="CC854" s="104"/>
      <c r="CD854" s="104"/>
      <c r="CE854" s="104"/>
      <c r="CF854" s="104"/>
      <c r="CG854" s="104"/>
      <c r="CJ854" s="104"/>
      <c r="CL854" s="104"/>
      <c r="CM854" s="104"/>
      <c r="CN854" s="104"/>
      <c r="CO854" s="104"/>
      <c r="CP854" s="104"/>
      <c r="CQ854" s="104"/>
      <c r="CR854" s="104"/>
      <c r="CS854" s="104"/>
      <c r="CT854" s="104"/>
      <c r="CU854" s="104"/>
    </row>
    <row r="855" spans="1:99" ht="13" x14ac:dyDescent="0.3">
      <c r="A855" s="104"/>
      <c r="B855" s="104"/>
      <c r="C855" s="104"/>
      <c r="D855" s="104"/>
      <c r="E855" s="104"/>
      <c r="F855" s="104"/>
      <c r="G855" s="104"/>
      <c r="H855" s="104"/>
      <c r="I855" s="104"/>
      <c r="J855" s="104"/>
      <c r="K855" s="104"/>
      <c r="L855" s="104"/>
      <c r="M855" s="104"/>
      <c r="P855" s="104"/>
      <c r="Q855" s="104"/>
      <c r="U855" s="104"/>
      <c r="AQ855" s="104"/>
      <c r="AR855" s="104"/>
      <c r="AS855" s="104"/>
      <c r="AT855" s="104"/>
      <c r="AU855" s="104"/>
      <c r="AV855" s="104"/>
      <c r="AW855" s="104"/>
      <c r="AX855" s="104"/>
      <c r="AY855" s="104"/>
      <c r="BH855" s="104"/>
      <c r="BJ855" s="104"/>
      <c r="BK855" s="104"/>
      <c r="BL855" s="104"/>
      <c r="BM855" s="104"/>
      <c r="BN855" s="104"/>
      <c r="BO855" s="104"/>
      <c r="BP855" s="104"/>
      <c r="BQ855" s="104"/>
      <c r="BR855" s="104"/>
      <c r="BS855" s="104"/>
      <c r="BT855" s="104"/>
      <c r="BV855" s="104"/>
      <c r="BW855" s="104"/>
      <c r="BX855" s="104"/>
      <c r="BY855" s="104"/>
      <c r="BZ855" s="104"/>
      <c r="CA855" s="104"/>
      <c r="CB855" s="104"/>
      <c r="CC855" s="104"/>
      <c r="CD855" s="104"/>
      <c r="CE855" s="104"/>
      <c r="CF855" s="104"/>
      <c r="CG855" s="104"/>
      <c r="CJ855" s="104"/>
      <c r="CL855" s="104"/>
      <c r="CM855" s="104"/>
      <c r="CN855" s="104"/>
      <c r="CO855" s="104"/>
      <c r="CP855" s="104"/>
      <c r="CQ855" s="104"/>
      <c r="CR855" s="104"/>
      <c r="CS855" s="104"/>
      <c r="CT855" s="104"/>
      <c r="CU855" s="104"/>
    </row>
    <row r="856" spans="1:99" ht="13" x14ac:dyDescent="0.3">
      <c r="A856" s="104"/>
      <c r="B856" s="104"/>
      <c r="C856" s="104"/>
      <c r="D856" s="104"/>
      <c r="E856" s="104"/>
      <c r="F856" s="104"/>
      <c r="G856" s="104"/>
      <c r="H856" s="104"/>
      <c r="I856" s="104"/>
      <c r="J856" s="104"/>
      <c r="K856" s="104"/>
      <c r="L856" s="104"/>
      <c r="M856" s="104"/>
      <c r="P856" s="104"/>
      <c r="Q856" s="104"/>
      <c r="U856" s="104"/>
      <c r="AQ856" s="104"/>
      <c r="AR856" s="104"/>
      <c r="AS856" s="104"/>
      <c r="AT856" s="104"/>
      <c r="AU856" s="104"/>
      <c r="AV856" s="104"/>
      <c r="AW856" s="104"/>
      <c r="AX856" s="104"/>
      <c r="AY856" s="104"/>
      <c r="BH856" s="104"/>
      <c r="BJ856" s="104"/>
      <c r="BK856" s="104"/>
      <c r="BL856" s="104"/>
      <c r="BM856" s="104"/>
      <c r="BN856" s="104"/>
      <c r="BO856" s="104"/>
      <c r="BP856" s="104"/>
      <c r="BQ856" s="104"/>
      <c r="BR856" s="104"/>
      <c r="BS856" s="104"/>
      <c r="BT856" s="104"/>
      <c r="BV856" s="104"/>
      <c r="BW856" s="104"/>
      <c r="BX856" s="104"/>
      <c r="BY856" s="104"/>
      <c r="BZ856" s="104"/>
      <c r="CA856" s="104"/>
      <c r="CB856" s="104"/>
      <c r="CC856" s="104"/>
      <c r="CD856" s="104"/>
      <c r="CE856" s="104"/>
      <c r="CF856" s="104"/>
      <c r="CG856" s="104"/>
      <c r="CJ856" s="104"/>
      <c r="CL856" s="104"/>
      <c r="CM856" s="104"/>
      <c r="CN856" s="104"/>
      <c r="CO856" s="104"/>
      <c r="CP856" s="104"/>
      <c r="CQ856" s="104"/>
      <c r="CR856" s="104"/>
      <c r="CS856" s="104"/>
      <c r="CT856" s="104"/>
      <c r="CU856" s="104"/>
    </row>
    <row r="857" spans="1:99" ht="13" x14ac:dyDescent="0.3">
      <c r="A857" s="104"/>
      <c r="B857" s="104"/>
      <c r="C857" s="104"/>
      <c r="D857" s="104"/>
      <c r="E857" s="104"/>
      <c r="F857" s="104"/>
      <c r="G857" s="104"/>
      <c r="H857" s="104"/>
      <c r="I857" s="104"/>
      <c r="J857" s="104"/>
      <c r="K857" s="104"/>
      <c r="L857" s="104"/>
      <c r="M857" s="104"/>
      <c r="P857" s="104"/>
      <c r="Q857" s="104"/>
      <c r="U857" s="104"/>
      <c r="AQ857" s="104"/>
      <c r="AR857" s="104"/>
      <c r="AS857" s="104"/>
      <c r="AT857" s="104"/>
      <c r="AU857" s="104"/>
      <c r="AV857" s="104"/>
      <c r="AW857" s="104"/>
      <c r="AX857" s="104"/>
      <c r="AY857" s="104"/>
      <c r="BH857" s="104"/>
      <c r="BJ857" s="104"/>
      <c r="BK857" s="104"/>
      <c r="BL857" s="104"/>
      <c r="BM857" s="104"/>
      <c r="BN857" s="104"/>
      <c r="BO857" s="104"/>
      <c r="BP857" s="104"/>
      <c r="BQ857" s="104"/>
      <c r="BR857" s="104"/>
      <c r="BS857" s="104"/>
      <c r="BT857" s="104"/>
      <c r="BV857" s="104"/>
      <c r="BW857" s="104"/>
      <c r="BX857" s="104"/>
      <c r="BY857" s="104"/>
      <c r="BZ857" s="104"/>
      <c r="CA857" s="104"/>
      <c r="CB857" s="104"/>
      <c r="CC857" s="104"/>
      <c r="CD857" s="104"/>
      <c r="CE857" s="104"/>
      <c r="CF857" s="104"/>
      <c r="CG857" s="104"/>
      <c r="CJ857" s="104"/>
      <c r="CL857" s="104"/>
      <c r="CM857" s="104"/>
      <c r="CN857" s="104"/>
      <c r="CO857" s="104"/>
      <c r="CP857" s="104"/>
      <c r="CQ857" s="104"/>
      <c r="CR857" s="104"/>
      <c r="CS857" s="104"/>
      <c r="CT857" s="104"/>
      <c r="CU857" s="104"/>
    </row>
    <row r="858" spans="1:99" ht="13" x14ac:dyDescent="0.3">
      <c r="A858" s="104"/>
      <c r="B858" s="104"/>
      <c r="C858" s="104"/>
      <c r="D858" s="104"/>
      <c r="E858" s="104"/>
      <c r="F858" s="104"/>
      <c r="G858" s="104"/>
      <c r="H858" s="104"/>
      <c r="I858" s="104"/>
      <c r="J858" s="104"/>
      <c r="K858" s="104"/>
      <c r="L858" s="104"/>
      <c r="M858" s="104"/>
      <c r="P858" s="104"/>
      <c r="Q858" s="104"/>
      <c r="U858" s="104"/>
      <c r="AQ858" s="104"/>
      <c r="AR858" s="104"/>
      <c r="AS858" s="104"/>
      <c r="AT858" s="104"/>
      <c r="AU858" s="104"/>
      <c r="AV858" s="104"/>
      <c r="AW858" s="104"/>
      <c r="AX858" s="104"/>
      <c r="AY858" s="104"/>
      <c r="BH858" s="104"/>
      <c r="BJ858" s="104"/>
      <c r="BK858" s="104"/>
      <c r="BL858" s="104"/>
      <c r="BM858" s="104"/>
      <c r="BN858" s="104"/>
      <c r="BO858" s="104"/>
      <c r="BP858" s="104"/>
      <c r="BQ858" s="104"/>
      <c r="BR858" s="104"/>
      <c r="BS858" s="104"/>
      <c r="BT858" s="104"/>
      <c r="BV858" s="104"/>
      <c r="BW858" s="104"/>
      <c r="BX858" s="104"/>
      <c r="BY858" s="104"/>
      <c r="BZ858" s="104"/>
      <c r="CA858" s="104"/>
      <c r="CB858" s="104"/>
      <c r="CC858" s="104"/>
      <c r="CD858" s="104"/>
      <c r="CE858" s="104"/>
      <c r="CF858" s="104"/>
      <c r="CG858" s="104"/>
      <c r="CJ858" s="104"/>
      <c r="CL858" s="104"/>
      <c r="CM858" s="104"/>
      <c r="CN858" s="104"/>
      <c r="CO858" s="104"/>
      <c r="CP858" s="104"/>
      <c r="CQ858" s="104"/>
      <c r="CR858" s="104"/>
      <c r="CS858" s="104"/>
      <c r="CT858" s="104"/>
      <c r="CU858" s="104"/>
    </row>
    <row r="859" spans="1:99" ht="13" x14ac:dyDescent="0.3">
      <c r="A859" s="104"/>
      <c r="B859" s="104"/>
      <c r="C859" s="104"/>
      <c r="D859" s="104"/>
      <c r="E859" s="104"/>
      <c r="F859" s="104"/>
      <c r="G859" s="104"/>
      <c r="H859" s="104"/>
      <c r="I859" s="104"/>
      <c r="J859" s="104"/>
      <c r="K859" s="104"/>
      <c r="L859" s="104"/>
      <c r="M859" s="104"/>
      <c r="P859" s="104"/>
      <c r="Q859" s="104"/>
      <c r="U859" s="104"/>
      <c r="AQ859" s="104"/>
      <c r="AR859" s="104"/>
      <c r="AS859" s="104"/>
      <c r="AT859" s="104"/>
      <c r="AU859" s="104"/>
      <c r="AV859" s="104"/>
      <c r="AW859" s="104"/>
      <c r="AX859" s="104"/>
      <c r="AY859" s="104"/>
      <c r="BH859" s="104"/>
      <c r="BJ859" s="104"/>
      <c r="BK859" s="104"/>
      <c r="BL859" s="104"/>
      <c r="BM859" s="104"/>
      <c r="BN859" s="104"/>
      <c r="BO859" s="104"/>
      <c r="BP859" s="104"/>
      <c r="BQ859" s="104"/>
      <c r="BR859" s="104"/>
      <c r="BS859" s="104"/>
      <c r="BT859" s="104"/>
      <c r="BV859" s="104"/>
      <c r="BW859" s="104"/>
      <c r="BX859" s="104"/>
      <c r="BY859" s="104"/>
      <c r="BZ859" s="104"/>
      <c r="CA859" s="104"/>
      <c r="CB859" s="104"/>
      <c r="CC859" s="104"/>
      <c r="CD859" s="104"/>
      <c r="CE859" s="104"/>
      <c r="CF859" s="104"/>
      <c r="CG859" s="104"/>
      <c r="CJ859" s="104"/>
      <c r="CL859" s="104"/>
      <c r="CM859" s="104"/>
      <c r="CN859" s="104"/>
      <c r="CO859" s="104"/>
      <c r="CP859" s="104"/>
      <c r="CQ859" s="104"/>
      <c r="CR859" s="104"/>
      <c r="CS859" s="104"/>
      <c r="CT859" s="104"/>
      <c r="CU859" s="104"/>
    </row>
    <row r="860" spans="1:99" ht="13" x14ac:dyDescent="0.3">
      <c r="A860" s="104"/>
      <c r="B860" s="104"/>
      <c r="C860" s="104"/>
      <c r="D860" s="104"/>
      <c r="E860" s="104"/>
      <c r="F860" s="104"/>
      <c r="G860" s="104"/>
      <c r="H860" s="104"/>
      <c r="I860" s="104"/>
      <c r="J860" s="104"/>
      <c r="K860" s="104"/>
      <c r="L860" s="104"/>
      <c r="M860" s="104"/>
      <c r="P860" s="104"/>
      <c r="Q860" s="104"/>
      <c r="U860" s="104"/>
      <c r="AQ860" s="104"/>
      <c r="AR860" s="104"/>
      <c r="AS860" s="104"/>
      <c r="AT860" s="104"/>
      <c r="AU860" s="104"/>
      <c r="AV860" s="104"/>
      <c r="AW860" s="104"/>
      <c r="AX860" s="104"/>
      <c r="AY860" s="104"/>
      <c r="BH860" s="104"/>
      <c r="BJ860" s="104"/>
      <c r="BK860" s="104"/>
      <c r="BL860" s="104"/>
      <c r="BM860" s="104"/>
      <c r="BN860" s="104"/>
      <c r="BO860" s="104"/>
      <c r="BP860" s="104"/>
      <c r="BQ860" s="104"/>
      <c r="BR860" s="104"/>
      <c r="BS860" s="104"/>
      <c r="BT860" s="104"/>
      <c r="BV860" s="104"/>
      <c r="BW860" s="104"/>
      <c r="BX860" s="104"/>
      <c r="BY860" s="104"/>
      <c r="BZ860" s="104"/>
      <c r="CA860" s="104"/>
      <c r="CB860" s="104"/>
      <c r="CC860" s="104"/>
      <c r="CD860" s="104"/>
      <c r="CE860" s="104"/>
      <c r="CF860" s="104"/>
      <c r="CG860" s="104"/>
      <c r="CJ860" s="104"/>
      <c r="CL860" s="104"/>
      <c r="CM860" s="104"/>
      <c r="CN860" s="104"/>
      <c r="CO860" s="104"/>
      <c r="CP860" s="104"/>
      <c r="CQ860" s="104"/>
      <c r="CR860" s="104"/>
      <c r="CS860" s="104"/>
      <c r="CT860" s="104"/>
      <c r="CU860" s="104"/>
    </row>
    <row r="861" spans="1:99" ht="13" x14ac:dyDescent="0.3">
      <c r="A861" s="104"/>
      <c r="B861" s="104"/>
      <c r="C861" s="104"/>
      <c r="D861" s="104"/>
      <c r="E861" s="104"/>
      <c r="F861" s="104"/>
      <c r="G861" s="104"/>
      <c r="H861" s="104"/>
      <c r="I861" s="104"/>
      <c r="J861" s="104"/>
      <c r="K861" s="104"/>
      <c r="L861" s="104"/>
      <c r="M861" s="104"/>
      <c r="P861" s="104"/>
      <c r="Q861" s="104"/>
      <c r="U861" s="104"/>
      <c r="AQ861" s="104"/>
      <c r="AR861" s="104"/>
      <c r="AS861" s="104"/>
      <c r="AT861" s="104"/>
      <c r="AU861" s="104"/>
      <c r="AV861" s="104"/>
      <c r="AW861" s="104"/>
      <c r="AX861" s="104"/>
      <c r="AY861" s="104"/>
      <c r="BH861" s="104"/>
      <c r="BJ861" s="104"/>
      <c r="BK861" s="104"/>
      <c r="BL861" s="104"/>
      <c r="BM861" s="104"/>
      <c r="BN861" s="104"/>
      <c r="BO861" s="104"/>
      <c r="BP861" s="104"/>
      <c r="BQ861" s="104"/>
      <c r="BR861" s="104"/>
      <c r="BS861" s="104"/>
      <c r="BT861" s="104"/>
      <c r="BV861" s="104"/>
      <c r="BW861" s="104"/>
      <c r="BX861" s="104"/>
      <c r="BY861" s="104"/>
      <c r="BZ861" s="104"/>
      <c r="CA861" s="104"/>
      <c r="CB861" s="104"/>
      <c r="CC861" s="104"/>
      <c r="CD861" s="104"/>
      <c r="CE861" s="104"/>
      <c r="CF861" s="104"/>
      <c r="CG861" s="104"/>
      <c r="CJ861" s="104"/>
      <c r="CL861" s="104"/>
      <c r="CM861" s="104"/>
      <c r="CN861" s="104"/>
      <c r="CO861" s="104"/>
      <c r="CP861" s="104"/>
      <c r="CQ861" s="104"/>
      <c r="CR861" s="104"/>
      <c r="CS861" s="104"/>
      <c r="CT861" s="104"/>
      <c r="CU861" s="104"/>
    </row>
    <row r="862" spans="1:99" ht="13" x14ac:dyDescent="0.3">
      <c r="A862" s="104"/>
      <c r="B862" s="104"/>
      <c r="C862" s="104"/>
      <c r="D862" s="104"/>
      <c r="E862" s="104"/>
      <c r="F862" s="104"/>
      <c r="G862" s="104"/>
      <c r="H862" s="104"/>
      <c r="I862" s="104"/>
      <c r="J862" s="104"/>
      <c r="K862" s="104"/>
      <c r="L862" s="104"/>
      <c r="M862" s="104"/>
      <c r="P862" s="104"/>
      <c r="Q862" s="104"/>
      <c r="U862" s="104"/>
      <c r="AQ862" s="104"/>
      <c r="AR862" s="104"/>
      <c r="AS862" s="104"/>
      <c r="AT862" s="104"/>
      <c r="AU862" s="104"/>
      <c r="AV862" s="104"/>
      <c r="AW862" s="104"/>
      <c r="AX862" s="104"/>
      <c r="AY862" s="104"/>
      <c r="BH862" s="104"/>
      <c r="BJ862" s="104"/>
      <c r="BK862" s="104"/>
      <c r="BL862" s="104"/>
      <c r="BM862" s="104"/>
      <c r="BN862" s="104"/>
      <c r="BO862" s="104"/>
      <c r="BP862" s="104"/>
      <c r="BQ862" s="104"/>
      <c r="BR862" s="104"/>
      <c r="BS862" s="104"/>
      <c r="BT862" s="104"/>
      <c r="BV862" s="104"/>
      <c r="BW862" s="104"/>
      <c r="BX862" s="104"/>
      <c r="BY862" s="104"/>
      <c r="BZ862" s="104"/>
      <c r="CA862" s="104"/>
      <c r="CB862" s="104"/>
      <c r="CC862" s="104"/>
      <c r="CD862" s="104"/>
      <c r="CE862" s="104"/>
      <c r="CF862" s="104"/>
      <c r="CG862" s="104"/>
      <c r="CJ862" s="104"/>
      <c r="CL862" s="104"/>
      <c r="CM862" s="104"/>
      <c r="CN862" s="104"/>
      <c r="CO862" s="104"/>
      <c r="CP862" s="104"/>
      <c r="CQ862" s="104"/>
      <c r="CR862" s="104"/>
      <c r="CS862" s="104"/>
      <c r="CT862" s="104"/>
      <c r="CU862" s="104"/>
    </row>
    <row r="863" spans="1:99" ht="13" x14ac:dyDescent="0.3">
      <c r="A863" s="104"/>
      <c r="B863" s="104"/>
      <c r="C863" s="104"/>
      <c r="D863" s="104"/>
      <c r="E863" s="104"/>
      <c r="F863" s="104"/>
      <c r="G863" s="104"/>
      <c r="H863" s="104"/>
      <c r="I863" s="104"/>
      <c r="J863" s="104"/>
      <c r="K863" s="104"/>
      <c r="L863" s="104"/>
      <c r="M863" s="104"/>
      <c r="P863" s="104"/>
      <c r="Q863" s="104"/>
      <c r="U863" s="104"/>
      <c r="AQ863" s="104"/>
      <c r="AR863" s="104"/>
      <c r="AS863" s="104"/>
      <c r="AT863" s="104"/>
      <c r="AU863" s="104"/>
      <c r="AV863" s="104"/>
      <c r="AW863" s="104"/>
      <c r="AX863" s="104"/>
      <c r="AY863" s="104"/>
      <c r="BH863" s="104"/>
      <c r="BJ863" s="104"/>
      <c r="BK863" s="104"/>
      <c r="BL863" s="104"/>
      <c r="BM863" s="104"/>
      <c r="BN863" s="104"/>
      <c r="BO863" s="104"/>
      <c r="BP863" s="104"/>
      <c r="BQ863" s="104"/>
      <c r="BR863" s="104"/>
      <c r="BS863" s="104"/>
      <c r="BT863" s="104"/>
      <c r="BV863" s="104"/>
      <c r="BW863" s="104"/>
      <c r="BX863" s="104"/>
      <c r="BY863" s="104"/>
      <c r="BZ863" s="104"/>
      <c r="CA863" s="104"/>
      <c r="CB863" s="104"/>
      <c r="CC863" s="104"/>
      <c r="CD863" s="104"/>
      <c r="CE863" s="104"/>
      <c r="CF863" s="104"/>
      <c r="CG863" s="104"/>
      <c r="CJ863" s="104"/>
      <c r="CL863" s="104"/>
      <c r="CM863" s="104"/>
      <c r="CN863" s="104"/>
      <c r="CO863" s="104"/>
      <c r="CP863" s="104"/>
      <c r="CQ863" s="104"/>
      <c r="CR863" s="104"/>
      <c r="CS863" s="104"/>
      <c r="CT863" s="104"/>
      <c r="CU863" s="104"/>
    </row>
    <row r="864" spans="1:99" ht="13" x14ac:dyDescent="0.3">
      <c r="A864" s="104"/>
      <c r="B864" s="104"/>
      <c r="C864" s="104"/>
      <c r="D864" s="104"/>
      <c r="E864" s="104"/>
      <c r="F864" s="104"/>
      <c r="G864" s="104"/>
      <c r="H864" s="104"/>
      <c r="I864" s="104"/>
      <c r="J864" s="104"/>
      <c r="K864" s="104"/>
      <c r="L864" s="104"/>
      <c r="M864" s="104"/>
      <c r="P864" s="104"/>
      <c r="Q864" s="104"/>
      <c r="U864" s="104"/>
      <c r="AQ864" s="104"/>
      <c r="AR864" s="104"/>
      <c r="AS864" s="104"/>
      <c r="AT864" s="104"/>
      <c r="AU864" s="104"/>
      <c r="AV864" s="104"/>
      <c r="AW864" s="104"/>
      <c r="AX864" s="104"/>
      <c r="AY864" s="104"/>
      <c r="BH864" s="104"/>
      <c r="BJ864" s="104"/>
      <c r="BK864" s="104"/>
      <c r="BL864" s="104"/>
      <c r="BM864" s="104"/>
      <c r="BN864" s="104"/>
      <c r="BO864" s="104"/>
      <c r="BP864" s="104"/>
      <c r="BQ864" s="104"/>
      <c r="BR864" s="104"/>
      <c r="BS864" s="104"/>
      <c r="BT864" s="104"/>
      <c r="BV864" s="104"/>
      <c r="BW864" s="104"/>
      <c r="BX864" s="104"/>
      <c r="BY864" s="104"/>
      <c r="BZ864" s="104"/>
      <c r="CA864" s="104"/>
      <c r="CB864" s="104"/>
      <c r="CC864" s="104"/>
      <c r="CD864" s="104"/>
      <c r="CE864" s="104"/>
      <c r="CF864" s="104"/>
      <c r="CG864" s="104"/>
      <c r="CJ864" s="104"/>
      <c r="CL864" s="104"/>
      <c r="CM864" s="104"/>
      <c r="CN864" s="104"/>
      <c r="CO864" s="104"/>
      <c r="CP864" s="104"/>
      <c r="CQ864" s="104"/>
      <c r="CR864" s="104"/>
      <c r="CS864" s="104"/>
      <c r="CT864" s="104"/>
      <c r="CU864" s="104"/>
    </row>
    <row r="865" spans="1:99" ht="13" x14ac:dyDescent="0.3">
      <c r="A865" s="104"/>
      <c r="B865" s="104"/>
      <c r="C865" s="104"/>
      <c r="D865" s="104"/>
      <c r="E865" s="104"/>
      <c r="F865" s="104"/>
      <c r="G865" s="104"/>
      <c r="H865" s="104"/>
      <c r="I865" s="104"/>
      <c r="J865" s="104"/>
      <c r="K865" s="104"/>
      <c r="L865" s="104"/>
      <c r="M865" s="104"/>
      <c r="P865" s="104"/>
      <c r="Q865" s="104"/>
      <c r="U865" s="104"/>
      <c r="AQ865" s="104"/>
      <c r="AR865" s="104"/>
      <c r="AS865" s="104"/>
      <c r="AT865" s="104"/>
      <c r="AU865" s="104"/>
      <c r="AV865" s="104"/>
      <c r="AW865" s="104"/>
      <c r="AX865" s="104"/>
      <c r="AY865" s="104"/>
      <c r="BH865" s="104"/>
      <c r="BJ865" s="104"/>
      <c r="BK865" s="104"/>
      <c r="BL865" s="104"/>
      <c r="BM865" s="104"/>
      <c r="BN865" s="104"/>
      <c r="BO865" s="104"/>
      <c r="BP865" s="104"/>
      <c r="BQ865" s="104"/>
      <c r="BR865" s="104"/>
      <c r="BS865" s="104"/>
      <c r="BT865" s="104"/>
      <c r="BV865" s="104"/>
      <c r="BW865" s="104"/>
      <c r="BX865" s="104"/>
      <c r="BY865" s="104"/>
      <c r="BZ865" s="104"/>
      <c r="CA865" s="104"/>
      <c r="CB865" s="104"/>
      <c r="CC865" s="104"/>
      <c r="CD865" s="104"/>
      <c r="CE865" s="104"/>
      <c r="CF865" s="104"/>
      <c r="CG865" s="104"/>
      <c r="CJ865" s="104"/>
      <c r="CL865" s="104"/>
      <c r="CM865" s="104"/>
      <c r="CN865" s="104"/>
      <c r="CO865" s="104"/>
      <c r="CP865" s="104"/>
      <c r="CQ865" s="104"/>
      <c r="CR865" s="104"/>
      <c r="CS865" s="104"/>
      <c r="CT865" s="104"/>
      <c r="CU865" s="104"/>
    </row>
    <row r="866" spans="1:99" ht="13" x14ac:dyDescent="0.3">
      <c r="A866" s="104"/>
      <c r="B866" s="104"/>
      <c r="C866" s="104"/>
      <c r="D866" s="104"/>
      <c r="E866" s="104"/>
      <c r="F866" s="104"/>
      <c r="G866" s="104"/>
      <c r="H866" s="104"/>
      <c r="I866" s="104"/>
      <c r="J866" s="104"/>
      <c r="K866" s="104"/>
      <c r="L866" s="104"/>
      <c r="M866" s="104"/>
      <c r="P866" s="104"/>
      <c r="Q866" s="104"/>
      <c r="U866" s="104"/>
      <c r="AQ866" s="104"/>
      <c r="AR866" s="104"/>
      <c r="AS866" s="104"/>
      <c r="AT866" s="104"/>
      <c r="AU866" s="104"/>
      <c r="AV866" s="104"/>
      <c r="AW866" s="104"/>
      <c r="AX866" s="104"/>
      <c r="AY866" s="104"/>
      <c r="BH866" s="104"/>
      <c r="BJ866" s="104"/>
      <c r="BK866" s="104"/>
      <c r="BL866" s="104"/>
      <c r="BM866" s="104"/>
      <c r="BN866" s="104"/>
      <c r="BO866" s="104"/>
      <c r="BP866" s="104"/>
      <c r="BQ866" s="104"/>
      <c r="BR866" s="104"/>
      <c r="BS866" s="104"/>
      <c r="BT866" s="104"/>
      <c r="BV866" s="104"/>
      <c r="BW866" s="104"/>
      <c r="BX866" s="104"/>
      <c r="BY866" s="104"/>
      <c r="BZ866" s="104"/>
      <c r="CA866" s="104"/>
      <c r="CB866" s="104"/>
      <c r="CC866" s="104"/>
      <c r="CD866" s="104"/>
      <c r="CE866" s="104"/>
      <c r="CF866" s="104"/>
      <c r="CG866" s="104"/>
      <c r="CJ866" s="104"/>
      <c r="CL866" s="104"/>
      <c r="CM866" s="104"/>
      <c r="CN866" s="104"/>
      <c r="CO866" s="104"/>
      <c r="CP866" s="104"/>
      <c r="CQ866" s="104"/>
      <c r="CR866" s="104"/>
      <c r="CS866" s="104"/>
      <c r="CT866" s="104"/>
      <c r="CU866" s="104"/>
    </row>
    <row r="867" spans="1:99" ht="13" x14ac:dyDescent="0.3">
      <c r="A867" s="104"/>
      <c r="B867" s="104"/>
      <c r="C867" s="104"/>
      <c r="D867" s="104"/>
      <c r="E867" s="104"/>
      <c r="F867" s="104"/>
      <c r="G867" s="104"/>
      <c r="H867" s="104"/>
      <c r="I867" s="104"/>
      <c r="J867" s="104"/>
      <c r="K867" s="104"/>
      <c r="L867" s="104"/>
      <c r="M867" s="104"/>
      <c r="P867" s="104"/>
      <c r="Q867" s="104"/>
      <c r="U867" s="104"/>
      <c r="AQ867" s="104"/>
      <c r="AR867" s="104"/>
      <c r="AS867" s="104"/>
      <c r="AT867" s="104"/>
      <c r="AU867" s="104"/>
      <c r="AV867" s="104"/>
      <c r="AW867" s="104"/>
      <c r="AX867" s="104"/>
      <c r="AY867" s="104"/>
      <c r="BH867" s="104"/>
      <c r="BJ867" s="104"/>
      <c r="BK867" s="104"/>
      <c r="BL867" s="104"/>
      <c r="BM867" s="104"/>
      <c r="BN867" s="104"/>
      <c r="BO867" s="104"/>
      <c r="BP867" s="104"/>
      <c r="BQ867" s="104"/>
      <c r="BR867" s="104"/>
      <c r="BS867" s="104"/>
      <c r="BT867" s="104"/>
      <c r="BV867" s="104"/>
      <c r="BW867" s="104"/>
      <c r="BX867" s="104"/>
      <c r="BY867" s="104"/>
      <c r="BZ867" s="104"/>
      <c r="CA867" s="104"/>
      <c r="CB867" s="104"/>
      <c r="CC867" s="104"/>
      <c r="CD867" s="104"/>
      <c r="CE867" s="104"/>
      <c r="CF867" s="104"/>
      <c r="CG867" s="104"/>
      <c r="CJ867" s="104"/>
      <c r="CL867" s="104"/>
      <c r="CM867" s="104"/>
      <c r="CN867" s="104"/>
      <c r="CO867" s="104"/>
      <c r="CP867" s="104"/>
      <c r="CQ867" s="104"/>
      <c r="CR867" s="104"/>
      <c r="CS867" s="104"/>
      <c r="CT867" s="104"/>
      <c r="CU867" s="104"/>
    </row>
    <row r="868" spans="1:99" ht="13" x14ac:dyDescent="0.3">
      <c r="A868" s="104"/>
      <c r="B868" s="104"/>
      <c r="C868" s="104"/>
      <c r="D868" s="104"/>
      <c r="E868" s="104"/>
      <c r="F868" s="104"/>
      <c r="G868" s="104"/>
      <c r="H868" s="104"/>
      <c r="I868" s="104"/>
      <c r="J868" s="104"/>
      <c r="K868" s="104"/>
      <c r="L868" s="104"/>
      <c r="M868" s="104"/>
      <c r="P868" s="104"/>
      <c r="Q868" s="104"/>
      <c r="U868" s="104"/>
      <c r="AQ868" s="104"/>
      <c r="AR868" s="104"/>
      <c r="AS868" s="104"/>
      <c r="AT868" s="104"/>
      <c r="AU868" s="104"/>
      <c r="AV868" s="104"/>
      <c r="AW868" s="104"/>
      <c r="AX868" s="104"/>
      <c r="AY868" s="104"/>
      <c r="BH868" s="104"/>
      <c r="BJ868" s="104"/>
      <c r="BK868" s="104"/>
      <c r="BL868" s="104"/>
      <c r="BM868" s="104"/>
      <c r="BN868" s="104"/>
      <c r="BO868" s="104"/>
      <c r="BP868" s="104"/>
      <c r="BQ868" s="104"/>
      <c r="BR868" s="104"/>
      <c r="BS868" s="104"/>
      <c r="BT868" s="104"/>
      <c r="BV868" s="104"/>
      <c r="BW868" s="104"/>
      <c r="BX868" s="104"/>
      <c r="BY868" s="104"/>
      <c r="BZ868" s="104"/>
      <c r="CA868" s="104"/>
      <c r="CB868" s="104"/>
      <c r="CC868" s="104"/>
      <c r="CD868" s="104"/>
      <c r="CE868" s="104"/>
      <c r="CF868" s="104"/>
      <c r="CG868" s="104"/>
      <c r="CJ868" s="104"/>
      <c r="CL868" s="104"/>
      <c r="CM868" s="104"/>
      <c r="CN868" s="104"/>
      <c r="CO868" s="104"/>
      <c r="CP868" s="104"/>
      <c r="CQ868" s="104"/>
      <c r="CR868" s="104"/>
      <c r="CS868" s="104"/>
      <c r="CT868" s="104"/>
      <c r="CU868" s="104"/>
    </row>
    <row r="869" spans="1:99" ht="13" x14ac:dyDescent="0.3">
      <c r="A869" s="104"/>
      <c r="B869" s="104"/>
      <c r="C869" s="104"/>
      <c r="D869" s="104"/>
      <c r="E869" s="104"/>
      <c r="F869" s="104"/>
      <c r="G869" s="104"/>
      <c r="H869" s="104"/>
      <c r="I869" s="104"/>
      <c r="J869" s="104"/>
      <c r="K869" s="104"/>
      <c r="L869" s="104"/>
      <c r="M869" s="104"/>
      <c r="P869" s="104"/>
      <c r="Q869" s="104"/>
      <c r="U869" s="104"/>
      <c r="AQ869" s="104"/>
      <c r="AR869" s="104"/>
      <c r="AS869" s="104"/>
      <c r="AT869" s="104"/>
      <c r="AU869" s="104"/>
      <c r="AV869" s="104"/>
      <c r="AW869" s="104"/>
      <c r="AX869" s="104"/>
      <c r="AY869" s="104"/>
      <c r="BH869" s="104"/>
      <c r="BJ869" s="104"/>
      <c r="BK869" s="104"/>
      <c r="BL869" s="104"/>
      <c r="BM869" s="104"/>
      <c r="BN869" s="104"/>
      <c r="BO869" s="104"/>
      <c r="BP869" s="104"/>
      <c r="BQ869" s="104"/>
      <c r="BR869" s="104"/>
      <c r="BS869" s="104"/>
      <c r="BT869" s="104"/>
      <c r="BV869" s="104"/>
      <c r="BW869" s="104"/>
      <c r="BX869" s="104"/>
      <c r="BY869" s="104"/>
      <c r="BZ869" s="104"/>
      <c r="CA869" s="104"/>
      <c r="CB869" s="104"/>
      <c r="CC869" s="104"/>
      <c r="CD869" s="104"/>
      <c r="CE869" s="104"/>
      <c r="CF869" s="104"/>
      <c r="CG869" s="104"/>
      <c r="CJ869" s="104"/>
      <c r="CL869" s="104"/>
      <c r="CM869" s="104"/>
      <c r="CN869" s="104"/>
      <c r="CO869" s="104"/>
      <c r="CP869" s="104"/>
      <c r="CQ869" s="104"/>
      <c r="CR869" s="104"/>
      <c r="CS869" s="104"/>
      <c r="CT869" s="104"/>
      <c r="CU869" s="104"/>
    </row>
    <row r="870" spans="1:99" ht="13" x14ac:dyDescent="0.3">
      <c r="A870" s="104"/>
      <c r="B870" s="104"/>
      <c r="C870" s="104"/>
      <c r="D870" s="104"/>
      <c r="E870" s="104"/>
      <c r="F870" s="104"/>
      <c r="G870" s="104"/>
      <c r="H870" s="104"/>
      <c r="I870" s="104"/>
      <c r="J870" s="104"/>
      <c r="K870" s="104"/>
      <c r="L870" s="104"/>
      <c r="M870" s="104"/>
      <c r="P870" s="104"/>
      <c r="Q870" s="104"/>
      <c r="U870" s="104"/>
      <c r="AQ870" s="104"/>
      <c r="AR870" s="104"/>
      <c r="AS870" s="104"/>
      <c r="AT870" s="104"/>
      <c r="AU870" s="104"/>
      <c r="AV870" s="104"/>
      <c r="AW870" s="104"/>
      <c r="AX870" s="104"/>
      <c r="AY870" s="104"/>
      <c r="BH870" s="104"/>
      <c r="BJ870" s="104"/>
      <c r="BK870" s="104"/>
      <c r="BL870" s="104"/>
      <c r="BM870" s="104"/>
      <c r="BN870" s="104"/>
      <c r="BO870" s="104"/>
      <c r="BP870" s="104"/>
      <c r="BQ870" s="104"/>
      <c r="BR870" s="104"/>
      <c r="BS870" s="104"/>
      <c r="BT870" s="104"/>
      <c r="BV870" s="104"/>
      <c r="BW870" s="104"/>
      <c r="BX870" s="104"/>
      <c r="BY870" s="104"/>
      <c r="BZ870" s="104"/>
      <c r="CA870" s="104"/>
      <c r="CB870" s="104"/>
      <c r="CC870" s="104"/>
      <c r="CD870" s="104"/>
      <c r="CE870" s="104"/>
      <c r="CF870" s="104"/>
      <c r="CG870" s="104"/>
      <c r="CJ870" s="104"/>
      <c r="CL870" s="104"/>
      <c r="CM870" s="104"/>
      <c r="CN870" s="104"/>
      <c r="CO870" s="104"/>
      <c r="CP870" s="104"/>
      <c r="CQ870" s="104"/>
      <c r="CR870" s="104"/>
      <c r="CS870" s="104"/>
      <c r="CT870" s="104"/>
      <c r="CU870" s="104"/>
    </row>
    <row r="871" spans="1:99" ht="13" x14ac:dyDescent="0.3">
      <c r="A871" s="104"/>
      <c r="B871" s="104"/>
      <c r="C871" s="104"/>
      <c r="D871" s="104"/>
      <c r="E871" s="104"/>
      <c r="F871" s="104"/>
      <c r="G871" s="104"/>
      <c r="H871" s="104"/>
      <c r="I871" s="104"/>
      <c r="J871" s="104"/>
      <c r="K871" s="104"/>
      <c r="L871" s="104"/>
      <c r="M871" s="104"/>
      <c r="P871" s="104"/>
      <c r="Q871" s="104"/>
      <c r="U871" s="104"/>
      <c r="AQ871" s="104"/>
      <c r="AR871" s="104"/>
      <c r="AS871" s="104"/>
      <c r="AT871" s="104"/>
      <c r="AU871" s="104"/>
      <c r="AV871" s="104"/>
      <c r="AW871" s="104"/>
      <c r="AX871" s="104"/>
      <c r="AY871" s="104"/>
      <c r="BH871" s="104"/>
      <c r="BJ871" s="104"/>
      <c r="BK871" s="104"/>
      <c r="BL871" s="104"/>
      <c r="BM871" s="104"/>
      <c r="BN871" s="104"/>
      <c r="BO871" s="104"/>
      <c r="BP871" s="104"/>
      <c r="BQ871" s="104"/>
      <c r="BR871" s="104"/>
      <c r="BS871" s="104"/>
      <c r="BT871" s="104"/>
      <c r="BV871" s="104"/>
      <c r="BW871" s="104"/>
      <c r="BX871" s="104"/>
      <c r="BY871" s="104"/>
      <c r="BZ871" s="104"/>
      <c r="CA871" s="104"/>
      <c r="CB871" s="104"/>
      <c r="CC871" s="104"/>
      <c r="CD871" s="104"/>
      <c r="CE871" s="104"/>
      <c r="CF871" s="104"/>
      <c r="CG871" s="104"/>
      <c r="CJ871" s="104"/>
      <c r="CL871" s="104"/>
      <c r="CM871" s="104"/>
      <c r="CN871" s="104"/>
      <c r="CO871" s="104"/>
      <c r="CP871" s="104"/>
      <c r="CQ871" s="104"/>
      <c r="CR871" s="104"/>
      <c r="CS871" s="104"/>
      <c r="CT871" s="104"/>
      <c r="CU871" s="104"/>
    </row>
    <row r="872" spans="1:99" ht="13" x14ac:dyDescent="0.3">
      <c r="A872" s="104"/>
      <c r="B872" s="104"/>
      <c r="C872" s="104"/>
      <c r="D872" s="104"/>
      <c r="E872" s="104"/>
      <c r="F872" s="104"/>
      <c r="G872" s="104"/>
      <c r="H872" s="104"/>
      <c r="I872" s="104"/>
      <c r="J872" s="104"/>
      <c r="K872" s="104"/>
      <c r="L872" s="104"/>
      <c r="M872" s="104"/>
      <c r="P872" s="104"/>
      <c r="Q872" s="104"/>
      <c r="U872" s="104"/>
      <c r="AQ872" s="104"/>
      <c r="AR872" s="104"/>
      <c r="AS872" s="104"/>
      <c r="AT872" s="104"/>
      <c r="AU872" s="104"/>
      <c r="AV872" s="104"/>
      <c r="AW872" s="104"/>
      <c r="AX872" s="104"/>
      <c r="AY872" s="104"/>
      <c r="BH872" s="104"/>
      <c r="BJ872" s="104"/>
      <c r="BK872" s="104"/>
      <c r="BL872" s="104"/>
      <c r="BM872" s="104"/>
      <c r="BN872" s="104"/>
      <c r="BO872" s="104"/>
      <c r="BP872" s="104"/>
      <c r="BQ872" s="104"/>
      <c r="BR872" s="104"/>
      <c r="BS872" s="104"/>
      <c r="BT872" s="104"/>
      <c r="BV872" s="104"/>
      <c r="BW872" s="104"/>
      <c r="BX872" s="104"/>
      <c r="BY872" s="104"/>
      <c r="BZ872" s="104"/>
      <c r="CA872" s="104"/>
      <c r="CB872" s="104"/>
      <c r="CC872" s="104"/>
      <c r="CD872" s="104"/>
      <c r="CE872" s="104"/>
      <c r="CF872" s="104"/>
      <c r="CG872" s="104"/>
      <c r="CJ872" s="104"/>
      <c r="CL872" s="104"/>
      <c r="CM872" s="104"/>
      <c r="CN872" s="104"/>
      <c r="CO872" s="104"/>
      <c r="CP872" s="104"/>
      <c r="CQ872" s="104"/>
      <c r="CR872" s="104"/>
      <c r="CS872" s="104"/>
      <c r="CT872" s="104"/>
      <c r="CU872" s="104"/>
    </row>
    <row r="873" spans="1:99" ht="13" x14ac:dyDescent="0.3">
      <c r="A873" s="104"/>
      <c r="B873" s="104"/>
      <c r="C873" s="104"/>
      <c r="D873" s="104"/>
      <c r="E873" s="104"/>
      <c r="F873" s="104"/>
      <c r="G873" s="104"/>
      <c r="H873" s="104"/>
      <c r="I873" s="104"/>
      <c r="J873" s="104"/>
      <c r="K873" s="104"/>
      <c r="L873" s="104"/>
      <c r="M873" s="104"/>
      <c r="P873" s="104"/>
      <c r="Q873" s="104"/>
      <c r="U873" s="104"/>
      <c r="AQ873" s="104"/>
      <c r="AR873" s="104"/>
      <c r="AS873" s="104"/>
      <c r="AT873" s="104"/>
      <c r="AU873" s="104"/>
      <c r="AV873" s="104"/>
      <c r="AW873" s="104"/>
      <c r="AX873" s="104"/>
      <c r="AY873" s="104"/>
      <c r="BH873" s="104"/>
      <c r="BJ873" s="104"/>
      <c r="BK873" s="104"/>
      <c r="BL873" s="104"/>
      <c r="BM873" s="104"/>
      <c r="BN873" s="104"/>
      <c r="BO873" s="104"/>
      <c r="BP873" s="104"/>
      <c r="BQ873" s="104"/>
      <c r="BR873" s="104"/>
      <c r="BS873" s="104"/>
      <c r="BT873" s="104"/>
      <c r="BV873" s="104"/>
      <c r="BW873" s="104"/>
      <c r="BX873" s="104"/>
      <c r="BY873" s="104"/>
      <c r="BZ873" s="104"/>
      <c r="CA873" s="104"/>
      <c r="CB873" s="104"/>
      <c r="CC873" s="104"/>
      <c r="CD873" s="104"/>
      <c r="CE873" s="104"/>
      <c r="CF873" s="104"/>
      <c r="CG873" s="104"/>
      <c r="CJ873" s="104"/>
      <c r="CL873" s="104"/>
      <c r="CM873" s="104"/>
      <c r="CN873" s="104"/>
      <c r="CO873" s="104"/>
      <c r="CP873" s="104"/>
      <c r="CQ873" s="104"/>
      <c r="CR873" s="104"/>
      <c r="CS873" s="104"/>
      <c r="CT873" s="104"/>
      <c r="CU873" s="104"/>
    </row>
    <row r="874" spans="1:99" ht="13" x14ac:dyDescent="0.3">
      <c r="A874" s="104"/>
      <c r="B874" s="104"/>
      <c r="C874" s="104"/>
      <c r="D874" s="104"/>
      <c r="E874" s="104"/>
      <c r="F874" s="104"/>
      <c r="G874" s="104"/>
      <c r="H874" s="104"/>
      <c r="I874" s="104"/>
      <c r="J874" s="104"/>
      <c r="K874" s="104"/>
      <c r="L874" s="104"/>
      <c r="M874" s="104"/>
      <c r="P874" s="104"/>
      <c r="Q874" s="104"/>
      <c r="U874" s="104"/>
      <c r="AQ874" s="104"/>
      <c r="AR874" s="104"/>
      <c r="AS874" s="104"/>
      <c r="AT874" s="104"/>
      <c r="AU874" s="104"/>
      <c r="AV874" s="104"/>
      <c r="AW874" s="104"/>
      <c r="AX874" s="104"/>
      <c r="AY874" s="104"/>
      <c r="BH874" s="104"/>
      <c r="BJ874" s="104"/>
      <c r="BK874" s="104"/>
      <c r="BL874" s="104"/>
      <c r="BM874" s="104"/>
      <c r="BN874" s="104"/>
      <c r="BO874" s="104"/>
      <c r="BP874" s="104"/>
      <c r="BQ874" s="104"/>
      <c r="BR874" s="104"/>
      <c r="BS874" s="104"/>
      <c r="BT874" s="104"/>
      <c r="BV874" s="104"/>
      <c r="BW874" s="104"/>
      <c r="BX874" s="104"/>
      <c r="BY874" s="104"/>
      <c r="BZ874" s="104"/>
      <c r="CA874" s="104"/>
      <c r="CB874" s="104"/>
      <c r="CC874" s="104"/>
      <c r="CD874" s="104"/>
      <c r="CE874" s="104"/>
      <c r="CF874" s="104"/>
      <c r="CG874" s="104"/>
      <c r="CJ874" s="104"/>
      <c r="CL874" s="104"/>
      <c r="CM874" s="104"/>
      <c r="CN874" s="104"/>
      <c r="CO874" s="104"/>
      <c r="CP874" s="104"/>
      <c r="CQ874" s="104"/>
      <c r="CR874" s="104"/>
      <c r="CS874" s="104"/>
      <c r="CT874" s="104"/>
      <c r="CU874" s="104"/>
    </row>
    <row r="875" spans="1:99" ht="13" x14ac:dyDescent="0.3">
      <c r="A875" s="104"/>
      <c r="B875" s="104"/>
      <c r="C875" s="104"/>
      <c r="D875" s="104"/>
      <c r="E875" s="104"/>
      <c r="F875" s="104"/>
      <c r="G875" s="104"/>
      <c r="H875" s="104"/>
      <c r="I875" s="104"/>
      <c r="J875" s="104"/>
      <c r="K875" s="104"/>
      <c r="L875" s="104"/>
      <c r="M875" s="104"/>
      <c r="P875" s="104"/>
      <c r="Q875" s="104"/>
      <c r="U875" s="104"/>
      <c r="AQ875" s="104"/>
      <c r="AR875" s="104"/>
      <c r="AS875" s="104"/>
      <c r="AT875" s="104"/>
      <c r="AU875" s="104"/>
      <c r="AV875" s="104"/>
      <c r="AW875" s="104"/>
      <c r="AX875" s="104"/>
      <c r="AY875" s="104"/>
      <c r="BH875" s="104"/>
      <c r="BJ875" s="104"/>
      <c r="BK875" s="104"/>
      <c r="BL875" s="104"/>
      <c r="BM875" s="104"/>
      <c r="BN875" s="104"/>
      <c r="BO875" s="104"/>
      <c r="BP875" s="104"/>
      <c r="BQ875" s="104"/>
      <c r="BR875" s="104"/>
      <c r="BS875" s="104"/>
      <c r="BT875" s="104"/>
      <c r="BV875" s="104"/>
      <c r="BW875" s="104"/>
      <c r="BX875" s="104"/>
      <c r="BY875" s="104"/>
      <c r="BZ875" s="104"/>
      <c r="CA875" s="104"/>
      <c r="CB875" s="104"/>
      <c r="CC875" s="104"/>
      <c r="CD875" s="104"/>
      <c r="CE875" s="104"/>
      <c r="CF875" s="104"/>
      <c r="CG875" s="104"/>
      <c r="CJ875" s="104"/>
      <c r="CL875" s="104"/>
      <c r="CM875" s="104"/>
      <c r="CN875" s="104"/>
      <c r="CO875" s="104"/>
      <c r="CP875" s="104"/>
      <c r="CQ875" s="104"/>
      <c r="CR875" s="104"/>
      <c r="CS875" s="104"/>
      <c r="CT875" s="104"/>
      <c r="CU875" s="104"/>
    </row>
    <row r="876" spans="1:99" ht="13" x14ac:dyDescent="0.3">
      <c r="A876" s="104"/>
      <c r="B876" s="104"/>
      <c r="C876" s="104"/>
      <c r="D876" s="104"/>
      <c r="E876" s="104"/>
      <c r="F876" s="104"/>
      <c r="G876" s="104"/>
      <c r="H876" s="104"/>
      <c r="I876" s="104"/>
      <c r="J876" s="104"/>
      <c r="K876" s="104"/>
      <c r="L876" s="104"/>
      <c r="M876" s="104"/>
      <c r="P876" s="104"/>
      <c r="Q876" s="104"/>
      <c r="U876" s="104"/>
      <c r="AQ876" s="104"/>
      <c r="AR876" s="104"/>
      <c r="AS876" s="104"/>
      <c r="AT876" s="104"/>
      <c r="AU876" s="104"/>
      <c r="AV876" s="104"/>
      <c r="AW876" s="104"/>
      <c r="AX876" s="104"/>
      <c r="AY876" s="104"/>
      <c r="BH876" s="104"/>
      <c r="BJ876" s="104"/>
      <c r="BK876" s="104"/>
      <c r="BL876" s="104"/>
      <c r="BM876" s="104"/>
      <c r="BN876" s="104"/>
      <c r="BO876" s="104"/>
      <c r="BP876" s="104"/>
      <c r="BQ876" s="104"/>
      <c r="BR876" s="104"/>
      <c r="BS876" s="104"/>
      <c r="BT876" s="104"/>
      <c r="BV876" s="104"/>
      <c r="BW876" s="104"/>
      <c r="BX876" s="104"/>
      <c r="BY876" s="104"/>
      <c r="BZ876" s="104"/>
      <c r="CA876" s="104"/>
      <c r="CB876" s="104"/>
      <c r="CC876" s="104"/>
      <c r="CD876" s="104"/>
      <c r="CE876" s="104"/>
      <c r="CF876" s="104"/>
      <c r="CG876" s="104"/>
      <c r="CJ876" s="104"/>
      <c r="CL876" s="104"/>
      <c r="CM876" s="104"/>
      <c r="CN876" s="104"/>
      <c r="CO876" s="104"/>
      <c r="CP876" s="104"/>
      <c r="CQ876" s="104"/>
      <c r="CR876" s="104"/>
      <c r="CS876" s="104"/>
      <c r="CT876" s="104"/>
      <c r="CU876" s="104"/>
    </row>
    <row r="877" spans="1:99" ht="13" x14ac:dyDescent="0.3">
      <c r="A877" s="104"/>
      <c r="B877" s="104"/>
      <c r="C877" s="104"/>
      <c r="D877" s="104"/>
      <c r="E877" s="104"/>
      <c r="F877" s="104"/>
      <c r="G877" s="104"/>
      <c r="H877" s="104"/>
      <c r="I877" s="104"/>
      <c r="J877" s="104"/>
      <c r="K877" s="104"/>
      <c r="L877" s="104"/>
      <c r="M877" s="104"/>
      <c r="P877" s="104"/>
      <c r="Q877" s="104"/>
      <c r="U877" s="104"/>
      <c r="AQ877" s="104"/>
      <c r="AR877" s="104"/>
      <c r="AS877" s="104"/>
      <c r="AT877" s="104"/>
      <c r="AU877" s="104"/>
      <c r="AV877" s="104"/>
      <c r="AW877" s="104"/>
      <c r="AX877" s="104"/>
      <c r="AY877" s="104"/>
      <c r="BH877" s="104"/>
      <c r="BJ877" s="104"/>
      <c r="BK877" s="104"/>
      <c r="BL877" s="104"/>
      <c r="BM877" s="104"/>
      <c r="BN877" s="104"/>
      <c r="BO877" s="104"/>
      <c r="BP877" s="104"/>
      <c r="BQ877" s="104"/>
      <c r="BR877" s="104"/>
      <c r="BS877" s="104"/>
      <c r="BT877" s="104"/>
      <c r="BV877" s="104"/>
      <c r="BW877" s="104"/>
      <c r="BX877" s="104"/>
      <c r="BY877" s="104"/>
      <c r="BZ877" s="104"/>
      <c r="CA877" s="104"/>
      <c r="CB877" s="104"/>
      <c r="CC877" s="104"/>
      <c r="CD877" s="104"/>
      <c r="CE877" s="104"/>
      <c r="CF877" s="104"/>
      <c r="CG877" s="104"/>
      <c r="CJ877" s="104"/>
      <c r="CL877" s="104"/>
      <c r="CM877" s="104"/>
      <c r="CN877" s="104"/>
      <c r="CO877" s="104"/>
      <c r="CP877" s="104"/>
      <c r="CQ877" s="104"/>
      <c r="CR877" s="104"/>
      <c r="CS877" s="104"/>
      <c r="CT877" s="104"/>
      <c r="CU877" s="104"/>
    </row>
    <row r="878" spans="1:99" ht="13" x14ac:dyDescent="0.3">
      <c r="A878" s="104"/>
      <c r="B878" s="104"/>
      <c r="C878" s="104"/>
      <c r="D878" s="104"/>
      <c r="E878" s="104"/>
      <c r="F878" s="104"/>
      <c r="G878" s="104"/>
      <c r="H878" s="104"/>
      <c r="I878" s="104"/>
      <c r="J878" s="104"/>
      <c r="K878" s="104"/>
      <c r="L878" s="104"/>
      <c r="M878" s="104"/>
      <c r="P878" s="104"/>
      <c r="Q878" s="104"/>
      <c r="U878" s="104"/>
      <c r="AQ878" s="104"/>
      <c r="AR878" s="104"/>
      <c r="AS878" s="104"/>
      <c r="AT878" s="104"/>
      <c r="AU878" s="104"/>
      <c r="AV878" s="104"/>
      <c r="AW878" s="104"/>
      <c r="AX878" s="104"/>
      <c r="AY878" s="104"/>
      <c r="BH878" s="104"/>
      <c r="BJ878" s="104"/>
      <c r="BK878" s="104"/>
      <c r="BL878" s="104"/>
      <c r="BM878" s="104"/>
      <c r="BN878" s="104"/>
      <c r="BO878" s="104"/>
      <c r="BP878" s="104"/>
      <c r="BQ878" s="104"/>
      <c r="BR878" s="104"/>
      <c r="BS878" s="104"/>
      <c r="BT878" s="104"/>
      <c r="BV878" s="104"/>
      <c r="BW878" s="104"/>
      <c r="BX878" s="104"/>
      <c r="BY878" s="104"/>
      <c r="BZ878" s="104"/>
      <c r="CA878" s="104"/>
      <c r="CB878" s="104"/>
      <c r="CC878" s="104"/>
      <c r="CD878" s="104"/>
      <c r="CE878" s="104"/>
      <c r="CF878" s="104"/>
      <c r="CG878" s="104"/>
      <c r="CJ878" s="104"/>
      <c r="CL878" s="104"/>
      <c r="CM878" s="104"/>
      <c r="CN878" s="104"/>
      <c r="CO878" s="104"/>
      <c r="CP878" s="104"/>
      <c r="CQ878" s="104"/>
      <c r="CR878" s="104"/>
      <c r="CS878" s="104"/>
      <c r="CT878" s="104"/>
      <c r="CU878" s="104"/>
    </row>
    <row r="879" spans="1:99" ht="13" x14ac:dyDescent="0.3">
      <c r="A879" s="104"/>
      <c r="B879" s="104"/>
      <c r="C879" s="104"/>
      <c r="D879" s="104"/>
      <c r="E879" s="104"/>
      <c r="F879" s="104"/>
      <c r="G879" s="104"/>
      <c r="H879" s="104"/>
      <c r="I879" s="104"/>
      <c r="J879" s="104"/>
      <c r="K879" s="104"/>
      <c r="L879" s="104"/>
      <c r="M879" s="104"/>
      <c r="P879" s="104"/>
      <c r="Q879" s="104"/>
      <c r="U879" s="104"/>
      <c r="AQ879" s="104"/>
      <c r="AR879" s="104"/>
      <c r="AS879" s="104"/>
      <c r="AT879" s="104"/>
      <c r="AU879" s="104"/>
      <c r="AV879" s="104"/>
      <c r="AW879" s="104"/>
      <c r="AX879" s="104"/>
      <c r="AY879" s="104"/>
      <c r="BH879" s="104"/>
      <c r="BJ879" s="104"/>
      <c r="BK879" s="104"/>
      <c r="BL879" s="104"/>
      <c r="BM879" s="104"/>
      <c r="BN879" s="104"/>
      <c r="BO879" s="104"/>
      <c r="BP879" s="104"/>
      <c r="BQ879" s="104"/>
      <c r="BR879" s="104"/>
      <c r="BS879" s="104"/>
      <c r="BT879" s="104"/>
      <c r="BV879" s="104"/>
      <c r="BW879" s="104"/>
      <c r="BX879" s="104"/>
      <c r="BY879" s="104"/>
      <c r="BZ879" s="104"/>
      <c r="CA879" s="104"/>
      <c r="CB879" s="104"/>
      <c r="CC879" s="104"/>
      <c r="CD879" s="104"/>
      <c r="CE879" s="104"/>
      <c r="CF879" s="104"/>
      <c r="CG879" s="104"/>
      <c r="CJ879" s="104"/>
      <c r="CL879" s="104"/>
      <c r="CM879" s="104"/>
      <c r="CN879" s="104"/>
      <c r="CO879" s="104"/>
      <c r="CP879" s="104"/>
      <c r="CQ879" s="104"/>
      <c r="CR879" s="104"/>
      <c r="CS879" s="104"/>
      <c r="CT879" s="104"/>
      <c r="CU879" s="104"/>
    </row>
    <row r="880" spans="1:99" ht="13" x14ac:dyDescent="0.3">
      <c r="A880" s="104"/>
      <c r="B880" s="104"/>
      <c r="C880" s="104"/>
      <c r="D880" s="104"/>
      <c r="E880" s="104"/>
      <c r="F880" s="104"/>
      <c r="G880" s="104"/>
      <c r="H880" s="104"/>
      <c r="I880" s="104"/>
      <c r="J880" s="104"/>
      <c r="K880" s="104"/>
      <c r="L880" s="104"/>
      <c r="M880" s="104"/>
      <c r="P880" s="104"/>
      <c r="Q880" s="104"/>
      <c r="U880" s="104"/>
      <c r="AQ880" s="104"/>
      <c r="AR880" s="104"/>
      <c r="AS880" s="104"/>
      <c r="AT880" s="104"/>
      <c r="AU880" s="104"/>
      <c r="AV880" s="104"/>
      <c r="AW880" s="104"/>
      <c r="AX880" s="104"/>
      <c r="AY880" s="104"/>
      <c r="BH880" s="104"/>
      <c r="BJ880" s="104"/>
      <c r="BK880" s="104"/>
      <c r="BL880" s="104"/>
      <c r="BM880" s="104"/>
      <c r="BN880" s="104"/>
      <c r="BO880" s="104"/>
      <c r="BP880" s="104"/>
      <c r="BQ880" s="104"/>
      <c r="BR880" s="104"/>
      <c r="BS880" s="104"/>
      <c r="BT880" s="104"/>
      <c r="BV880" s="104"/>
      <c r="BW880" s="104"/>
      <c r="BX880" s="104"/>
      <c r="BY880" s="104"/>
      <c r="BZ880" s="104"/>
      <c r="CA880" s="104"/>
      <c r="CB880" s="104"/>
      <c r="CC880" s="104"/>
      <c r="CD880" s="104"/>
      <c r="CE880" s="104"/>
      <c r="CF880" s="104"/>
      <c r="CG880" s="104"/>
      <c r="CJ880" s="104"/>
      <c r="CL880" s="104"/>
      <c r="CM880" s="104"/>
      <c r="CN880" s="104"/>
      <c r="CO880" s="104"/>
      <c r="CP880" s="104"/>
      <c r="CQ880" s="104"/>
      <c r="CR880" s="104"/>
      <c r="CS880" s="104"/>
      <c r="CT880" s="104"/>
      <c r="CU880" s="104"/>
    </row>
    <row r="881" spans="1:99" ht="13" x14ac:dyDescent="0.3">
      <c r="A881" s="104"/>
      <c r="B881" s="104"/>
      <c r="C881" s="104"/>
      <c r="D881" s="104"/>
      <c r="E881" s="104"/>
      <c r="F881" s="104"/>
      <c r="G881" s="104"/>
      <c r="H881" s="104"/>
      <c r="I881" s="104"/>
      <c r="J881" s="104"/>
      <c r="K881" s="104"/>
      <c r="L881" s="104"/>
      <c r="M881" s="104"/>
      <c r="P881" s="104"/>
      <c r="Q881" s="104"/>
      <c r="U881" s="104"/>
      <c r="AQ881" s="104"/>
      <c r="AR881" s="104"/>
      <c r="AS881" s="104"/>
      <c r="AT881" s="104"/>
      <c r="AU881" s="104"/>
      <c r="AV881" s="104"/>
      <c r="AW881" s="104"/>
      <c r="AX881" s="104"/>
      <c r="AY881" s="104"/>
      <c r="BH881" s="104"/>
      <c r="BJ881" s="104"/>
      <c r="BK881" s="104"/>
      <c r="BL881" s="104"/>
      <c r="BM881" s="104"/>
      <c r="BN881" s="104"/>
      <c r="BO881" s="104"/>
      <c r="BP881" s="104"/>
      <c r="BQ881" s="104"/>
      <c r="BR881" s="104"/>
      <c r="BS881" s="104"/>
      <c r="BT881" s="104"/>
      <c r="BV881" s="104"/>
      <c r="BW881" s="104"/>
      <c r="BX881" s="104"/>
      <c r="BY881" s="104"/>
      <c r="BZ881" s="104"/>
      <c r="CA881" s="104"/>
      <c r="CB881" s="104"/>
      <c r="CC881" s="104"/>
      <c r="CD881" s="104"/>
      <c r="CE881" s="104"/>
      <c r="CF881" s="104"/>
      <c r="CG881" s="104"/>
      <c r="CJ881" s="104"/>
      <c r="CL881" s="104"/>
      <c r="CM881" s="104"/>
      <c r="CN881" s="104"/>
      <c r="CO881" s="104"/>
      <c r="CP881" s="104"/>
      <c r="CQ881" s="104"/>
      <c r="CR881" s="104"/>
      <c r="CS881" s="104"/>
      <c r="CT881" s="104"/>
      <c r="CU881" s="104"/>
    </row>
    <row r="882" spans="1:99" ht="13" x14ac:dyDescent="0.3">
      <c r="A882" s="104"/>
      <c r="B882" s="104"/>
      <c r="C882" s="104"/>
      <c r="D882" s="104"/>
      <c r="E882" s="104"/>
      <c r="F882" s="104"/>
      <c r="G882" s="104"/>
      <c r="H882" s="104"/>
      <c r="I882" s="104"/>
      <c r="J882" s="104"/>
      <c r="K882" s="104"/>
      <c r="L882" s="104"/>
      <c r="M882" s="104"/>
      <c r="P882" s="104"/>
      <c r="Q882" s="104"/>
      <c r="U882" s="104"/>
      <c r="AQ882" s="104"/>
      <c r="AR882" s="104"/>
      <c r="AS882" s="104"/>
      <c r="AT882" s="104"/>
      <c r="AU882" s="104"/>
      <c r="AV882" s="104"/>
      <c r="AW882" s="104"/>
      <c r="AX882" s="104"/>
      <c r="AY882" s="104"/>
      <c r="BH882" s="104"/>
      <c r="BJ882" s="104"/>
      <c r="BK882" s="104"/>
      <c r="BL882" s="104"/>
      <c r="BM882" s="104"/>
      <c r="BN882" s="104"/>
      <c r="BO882" s="104"/>
      <c r="BP882" s="104"/>
      <c r="BQ882" s="104"/>
      <c r="BR882" s="104"/>
      <c r="BS882" s="104"/>
      <c r="BT882" s="104"/>
      <c r="BV882" s="104"/>
      <c r="BW882" s="104"/>
      <c r="BX882" s="104"/>
      <c r="BY882" s="104"/>
      <c r="BZ882" s="104"/>
      <c r="CA882" s="104"/>
      <c r="CB882" s="104"/>
      <c r="CC882" s="104"/>
      <c r="CD882" s="104"/>
      <c r="CE882" s="104"/>
      <c r="CF882" s="104"/>
      <c r="CG882" s="104"/>
      <c r="CJ882" s="104"/>
      <c r="CL882" s="104"/>
      <c r="CM882" s="104"/>
      <c r="CN882" s="104"/>
      <c r="CO882" s="104"/>
      <c r="CP882" s="104"/>
      <c r="CQ882" s="104"/>
      <c r="CR882" s="104"/>
      <c r="CS882" s="104"/>
      <c r="CT882" s="104"/>
      <c r="CU882" s="104"/>
    </row>
    <row r="883" spans="1:99" ht="13" x14ac:dyDescent="0.3">
      <c r="A883" s="104"/>
      <c r="B883" s="104"/>
      <c r="C883" s="104"/>
      <c r="D883" s="104"/>
      <c r="E883" s="104"/>
      <c r="F883" s="104"/>
      <c r="G883" s="104"/>
      <c r="H883" s="104"/>
      <c r="I883" s="104"/>
      <c r="J883" s="104"/>
      <c r="K883" s="104"/>
      <c r="L883" s="104"/>
      <c r="M883" s="104"/>
      <c r="P883" s="104"/>
      <c r="Q883" s="104"/>
      <c r="U883" s="104"/>
      <c r="AQ883" s="104"/>
      <c r="AR883" s="104"/>
      <c r="AS883" s="104"/>
      <c r="AT883" s="104"/>
      <c r="AU883" s="104"/>
      <c r="AV883" s="104"/>
      <c r="AW883" s="104"/>
      <c r="AX883" s="104"/>
      <c r="AY883" s="104"/>
      <c r="BH883" s="104"/>
      <c r="BJ883" s="104"/>
      <c r="BK883" s="104"/>
      <c r="BL883" s="104"/>
      <c r="BM883" s="104"/>
      <c r="BN883" s="104"/>
      <c r="BO883" s="104"/>
      <c r="BP883" s="104"/>
      <c r="BQ883" s="104"/>
      <c r="BR883" s="104"/>
      <c r="BS883" s="104"/>
      <c r="BT883" s="104"/>
      <c r="BV883" s="104"/>
      <c r="BW883" s="104"/>
      <c r="BX883" s="104"/>
      <c r="BY883" s="104"/>
      <c r="BZ883" s="104"/>
      <c r="CA883" s="104"/>
      <c r="CB883" s="104"/>
      <c r="CC883" s="104"/>
      <c r="CD883" s="104"/>
      <c r="CE883" s="104"/>
      <c r="CF883" s="104"/>
      <c r="CG883" s="104"/>
      <c r="CJ883" s="104"/>
      <c r="CL883" s="104"/>
      <c r="CM883" s="104"/>
      <c r="CN883" s="104"/>
      <c r="CO883" s="104"/>
      <c r="CP883" s="104"/>
      <c r="CQ883" s="104"/>
      <c r="CR883" s="104"/>
      <c r="CS883" s="104"/>
      <c r="CT883" s="104"/>
      <c r="CU883" s="104"/>
    </row>
    <row r="884" spans="1:99" ht="13" x14ac:dyDescent="0.3">
      <c r="A884" s="104"/>
      <c r="B884" s="104"/>
      <c r="C884" s="104"/>
      <c r="D884" s="104"/>
      <c r="E884" s="104"/>
      <c r="F884" s="104"/>
      <c r="G884" s="104"/>
      <c r="H884" s="104"/>
      <c r="I884" s="104"/>
      <c r="J884" s="104"/>
      <c r="K884" s="104"/>
      <c r="L884" s="104"/>
      <c r="M884" s="104"/>
      <c r="P884" s="104"/>
      <c r="Q884" s="104"/>
      <c r="U884" s="104"/>
      <c r="AQ884" s="104"/>
      <c r="AR884" s="104"/>
      <c r="AS884" s="104"/>
      <c r="AT884" s="104"/>
      <c r="AU884" s="104"/>
      <c r="AV884" s="104"/>
      <c r="AW884" s="104"/>
      <c r="AX884" s="104"/>
      <c r="AY884" s="104"/>
      <c r="BH884" s="104"/>
      <c r="BJ884" s="104"/>
      <c r="BK884" s="104"/>
      <c r="BL884" s="104"/>
      <c r="BM884" s="104"/>
      <c r="BN884" s="104"/>
      <c r="BO884" s="104"/>
      <c r="BP884" s="104"/>
      <c r="BQ884" s="104"/>
      <c r="BR884" s="104"/>
      <c r="BS884" s="104"/>
      <c r="BT884" s="104"/>
      <c r="BV884" s="104"/>
      <c r="BW884" s="104"/>
      <c r="BX884" s="104"/>
      <c r="BY884" s="104"/>
      <c r="BZ884" s="104"/>
      <c r="CA884" s="104"/>
      <c r="CB884" s="104"/>
      <c r="CC884" s="104"/>
      <c r="CD884" s="104"/>
      <c r="CE884" s="104"/>
      <c r="CF884" s="104"/>
      <c r="CG884" s="104"/>
      <c r="CJ884" s="104"/>
      <c r="CL884" s="104"/>
      <c r="CM884" s="104"/>
      <c r="CN884" s="104"/>
      <c r="CO884" s="104"/>
      <c r="CP884" s="104"/>
      <c r="CQ884" s="104"/>
      <c r="CR884" s="104"/>
      <c r="CS884" s="104"/>
      <c r="CT884" s="104"/>
      <c r="CU884" s="104"/>
    </row>
    <row r="885" spans="1:99" ht="13" x14ac:dyDescent="0.3">
      <c r="A885" s="104"/>
      <c r="B885" s="104"/>
      <c r="C885" s="104"/>
      <c r="D885" s="104"/>
      <c r="E885" s="104"/>
      <c r="F885" s="104"/>
      <c r="G885" s="104"/>
      <c r="H885" s="104"/>
      <c r="I885" s="104"/>
      <c r="J885" s="104"/>
      <c r="K885" s="104"/>
      <c r="L885" s="104"/>
      <c r="M885" s="104"/>
      <c r="P885" s="104"/>
      <c r="Q885" s="104"/>
      <c r="U885" s="104"/>
      <c r="AQ885" s="104"/>
      <c r="AR885" s="104"/>
      <c r="AS885" s="104"/>
      <c r="AT885" s="104"/>
      <c r="AU885" s="104"/>
      <c r="AV885" s="104"/>
      <c r="AW885" s="104"/>
      <c r="AX885" s="104"/>
      <c r="AY885" s="104"/>
      <c r="BH885" s="104"/>
      <c r="BJ885" s="104"/>
      <c r="BK885" s="104"/>
      <c r="BL885" s="104"/>
      <c r="BM885" s="104"/>
      <c r="BN885" s="104"/>
      <c r="BO885" s="104"/>
      <c r="BP885" s="104"/>
      <c r="BQ885" s="104"/>
      <c r="BR885" s="104"/>
      <c r="BS885" s="104"/>
      <c r="BT885" s="104"/>
      <c r="BV885" s="104"/>
      <c r="BW885" s="104"/>
      <c r="BX885" s="104"/>
      <c r="BY885" s="104"/>
      <c r="BZ885" s="104"/>
      <c r="CA885" s="104"/>
      <c r="CB885" s="104"/>
      <c r="CC885" s="104"/>
      <c r="CD885" s="104"/>
      <c r="CE885" s="104"/>
      <c r="CF885" s="104"/>
      <c r="CG885" s="104"/>
      <c r="CJ885" s="104"/>
      <c r="CL885" s="104"/>
      <c r="CM885" s="104"/>
      <c r="CN885" s="104"/>
      <c r="CO885" s="104"/>
      <c r="CP885" s="104"/>
      <c r="CQ885" s="104"/>
      <c r="CR885" s="104"/>
      <c r="CS885" s="104"/>
      <c r="CT885" s="104"/>
      <c r="CU885" s="104"/>
    </row>
    <row r="886" spans="1:99" ht="13" x14ac:dyDescent="0.3">
      <c r="A886" s="104"/>
      <c r="B886" s="104"/>
      <c r="C886" s="104"/>
      <c r="D886" s="104"/>
      <c r="E886" s="104"/>
      <c r="F886" s="104"/>
      <c r="G886" s="104"/>
      <c r="H886" s="104"/>
      <c r="I886" s="104"/>
      <c r="J886" s="104"/>
      <c r="K886" s="104"/>
      <c r="L886" s="104"/>
      <c r="M886" s="104"/>
      <c r="P886" s="104"/>
      <c r="Q886" s="104"/>
      <c r="U886" s="104"/>
      <c r="AQ886" s="104"/>
      <c r="AR886" s="104"/>
      <c r="AS886" s="104"/>
      <c r="AT886" s="104"/>
      <c r="AU886" s="104"/>
      <c r="AV886" s="104"/>
      <c r="AW886" s="104"/>
      <c r="AX886" s="104"/>
      <c r="AY886" s="104"/>
      <c r="BH886" s="104"/>
      <c r="BJ886" s="104"/>
      <c r="BK886" s="104"/>
      <c r="BL886" s="104"/>
      <c r="BM886" s="104"/>
      <c r="BN886" s="104"/>
      <c r="BO886" s="104"/>
      <c r="BP886" s="104"/>
      <c r="BQ886" s="104"/>
      <c r="BR886" s="104"/>
      <c r="BS886" s="104"/>
      <c r="BT886" s="104"/>
      <c r="BV886" s="104"/>
      <c r="BW886" s="104"/>
      <c r="BX886" s="104"/>
      <c r="BY886" s="104"/>
      <c r="BZ886" s="104"/>
      <c r="CA886" s="104"/>
      <c r="CB886" s="104"/>
      <c r="CC886" s="104"/>
      <c r="CD886" s="104"/>
      <c r="CE886" s="104"/>
      <c r="CF886" s="104"/>
      <c r="CG886" s="104"/>
      <c r="CJ886" s="104"/>
      <c r="CL886" s="104"/>
      <c r="CM886" s="104"/>
      <c r="CN886" s="104"/>
      <c r="CO886" s="104"/>
      <c r="CP886" s="104"/>
      <c r="CQ886" s="104"/>
      <c r="CR886" s="104"/>
      <c r="CS886" s="104"/>
      <c r="CT886" s="104"/>
      <c r="CU886" s="104"/>
    </row>
    <row r="887" spans="1:99" ht="13" x14ac:dyDescent="0.3">
      <c r="A887" s="104"/>
      <c r="B887" s="104"/>
      <c r="C887" s="104"/>
      <c r="D887" s="104"/>
      <c r="E887" s="104"/>
      <c r="F887" s="104"/>
      <c r="G887" s="104"/>
      <c r="H887" s="104"/>
      <c r="I887" s="104"/>
      <c r="J887" s="104"/>
      <c r="K887" s="104"/>
      <c r="L887" s="104"/>
      <c r="M887" s="104"/>
      <c r="P887" s="104"/>
      <c r="Q887" s="104"/>
      <c r="U887" s="104"/>
      <c r="AQ887" s="104"/>
      <c r="AR887" s="104"/>
      <c r="AS887" s="104"/>
      <c r="AT887" s="104"/>
      <c r="AU887" s="104"/>
      <c r="AV887" s="104"/>
      <c r="AW887" s="104"/>
      <c r="AX887" s="104"/>
      <c r="AY887" s="104"/>
      <c r="BH887" s="104"/>
      <c r="BJ887" s="104"/>
      <c r="BK887" s="104"/>
      <c r="BL887" s="104"/>
      <c r="BM887" s="104"/>
      <c r="BN887" s="104"/>
      <c r="BO887" s="104"/>
      <c r="BP887" s="104"/>
      <c r="BQ887" s="104"/>
      <c r="BR887" s="104"/>
      <c r="BS887" s="104"/>
      <c r="BT887" s="104"/>
      <c r="BV887" s="104"/>
      <c r="BW887" s="104"/>
      <c r="BX887" s="104"/>
      <c r="BY887" s="104"/>
      <c r="BZ887" s="104"/>
      <c r="CA887" s="104"/>
      <c r="CB887" s="104"/>
      <c r="CC887" s="104"/>
      <c r="CD887" s="104"/>
      <c r="CE887" s="104"/>
      <c r="CF887" s="104"/>
      <c r="CG887" s="104"/>
      <c r="CJ887" s="104"/>
      <c r="CL887" s="104"/>
      <c r="CM887" s="104"/>
      <c r="CN887" s="104"/>
      <c r="CO887" s="104"/>
      <c r="CP887" s="104"/>
      <c r="CQ887" s="104"/>
      <c r="CR887" s="104"/>
      <c r="CS887" s="104"/>
      <c r="CT887" s="104"/>
      <c r="CU887" s="104"/>
    </row>
    <row r="888" spans="1:99" ht="13" x14ac:dyDescent="0.3">
      <c r="A888" s="104"/>
      <c r="B888" s="104"/>
      <c r="C888" s="104"/>
      <c r="D888" s="104"/>
      <c r="E888" s="104"/>
      <c r="F888" s="104"/>
      <c r="G888" s="104"/>
      <c r="H888" s="104"/>
      <c r="I888" s="104"/>
      <c r="J888" s="104"/>
      <c r="K888" s="104"/>
      <c r="L888" s="104"/>
      <c r="M888" s="104"/>
      <c r="P888" s="104"/>
      <c r="Q888" s="104"/>
      <c r="U888" s="104"/>
      <c r="AQ888" s="104"/>
      <c r="AR888" s="104"/>
      <c r="AS888" s="104"/>
      <c r="AT888" s="104"/>
      <c r="AU888" s="104"/>
      <c r="AV888" s="104"/>
      <c r="AW888" s="104"/>
      <c r="AX888" s="104"/>
      <c r="AY888" s="104"/>
      <c r="BH888" s="104"/>
      <c r="BJ888" s="104"/>
      <c r="BK888" s="104"/>
      <c r="BL888" s="104"/>
      <c r="BM888" s="104"/>
      <c r="BN888" s="104"/>
      <c r="BO888" s="104"/>
      <c r="BP888" s="104"/>
      <c r="BQ888" s="104"/>
      <c r="BR888" s="104"/>
      <c r="BS888" s="104"/>
      <c r="BT888" s="104"/>
      <c r="BV888" s="104"/>
      <c r="BW888" s="104"/>
      <c r="BX888" s="104"/>
      <c r="BY888" s="104"/>
      <c r="BZ888" s="104"/>
      <c r="CA888" s="104"/>
      <c r="CB888" s="104"/>
      <c r="CC888" s="104"/>
      <c r="CD888" s="104"/>
      <c r="CE888" s="104"/>
      <c r="CF888" s="104"/>
      <c r="CG888" s="104"/>
      <c r="CJ888" s="104"/>
      <c r="CL888" s="104"/>
      <c r="CM888" s="104"/>
      <c r="CN888" s="104"/>
      <c r="CO888" s="104"/>
      <c r="CP888" s="104"/>
      <c r="CQ888" s="104"/>
      <c r="CR888" s="104"/>
      <c r="CS888" s="104"/>
      <c r="CT888" s="104"/>
      <c r="CU888" s="104"/>
    </row>
    <row r="889" spans="1:99" ht="13" x14ac:dyDescent="0.3">
      <c r="A889" s="104"/>
      <c r="B889" s="104"/>
      <c r="C889" s="104"/>
      <c r="D889" s="104"/>
      <c r="E889" s="104"/>
      <c r="F889" s="104"/>
      <c r="G889" s="104"/>
      <c r="H889" s="104"/>
      <c r="I889" s="104"/>
      <c r="J889" s="104"/>
      <c r="K889" s="104"/>
      <c r="L889" s="104"/>
      <c r="M889" s="104"/>
      <c r="P889" s="104"/>
      <c r="Q889" s="104"/>
      <c r="U889" s="104"/>
      <c r="AQ889" s="104"/>
      <c r="AR889" s="104"/>
      <c r="AS889" s="104"/>
      <c r="AT889" s="104"/>
      <c r="AU889" s="104"/>
      <c r="AV889" s="104"/>
      <c r="AW889" s="104"/>
      <c r="AX889" s="104"/>
      <c r="AY889" s="104"/>
      <c r="BH889" s="104"/>
      <c r="BJ889" s="104"/>
      <c r="BK889" s="104"/>
      <c r="BL889" s="104"/>
      <c r="BM889" s="104"/>
      <c r="BN889" s="104"/>
      <c r="BO889" s="104"/>
      <c r="BP889" s="104"/>
      <c r="BQ889" s="104"/>
      <c r="BR889" s="104"/>
      <c r="BS889" s="104"/>
      <c r="BT889" s="104"/>
      <c r="BV889" s="104"/>
      <c r="BW889" s="104"/>
      <c r="BX889" s="104"/>
      <c r="BY889" s="104"/>
      <c r="BZ889" s="104"/>
      <c r="CA889" s="104"/>
      <c r="CB889" s="104"/>
      <c r="CC889" s="104"/>
      <c r="CD889" s="104"/>
      <c r="CE889" s="104"/>
      <c r="CF889" s="104"/>
      <c r="CG889" s="104"/>
      <c r="CJ889" s="104"/>
      <c r="CL889" s="104"/>
      <c r="CM889" s="104"/>
      <c r="CN889" s="104"/>
      <c r="CO889" s="104"/>
      <c r="CP889" s="104"/>
      <c r="CQ889" s="104"/>
      <c r="CR889" s="104"/>
      <c r="CS889" s="104"/>
      <c r="CT889" s="104"/>
      <c r="CU889" s="104"/>
    </row>
    <row r="890" spans="1:99" ht="13" x14ac:dyDescent="0.3">
      <c r="A890" s="104"/>
      <c r="B890" s="104"/>
      <c r="C890" s="104"/>
      <c r="D890" s="104"/>
      <c r="E890" s="104"/>
      <c r="F890" s="104"/>
      <c r="G890" s="104"/>
      <c r="H890" s="104"/>
      <c r="I890" s="104"/>
      <c r="J890" s="104"/>
      <c r="K890" s="104"/>
      <c r="L890" s="104"/>
      <c r="M890" s="104"/>
      <c r="P890" s="104"/>
      <c r="Q890" s="104"/>
      <c r="U890" s="104"/>
      <c r="AQ890" s="104"/>
      <c r="AR890" s="104"/>
      <c r="AS890" s="104"/>
      <c r="AT890" s="104"/>
      <c r="AU890" s="104"/>
      <c r="AV890" s="104"/>
      <c r="AW890" s="104"/>
      <c r="AX890" s="104"/>
      <c r="AY890" s="104"/>
      <c r="BH890" s="104"/>
      <c r="BJ890" s="104"/>
      <c r="BK890" s="104"/>
      <c r="BL890" s="104"/>
      <c r="BM890" s="104"/>
      <c r="BN890" s="104"/>
      <c r="BO890" s="104"/>
      <c r="BP890" s="104"/>
      <c r="BQ890" s="104"/>
      <c r="BR890" s="104"/>
      <c r="BS890" s="104"/>
      <c r="BT890" s="104"/>
      <c r="BV890" s="104"/>
      <c r="BW890" s="104"/>
      <c r="BX890" s="104"/>
      <c r="BY890" s="104"/>
      <c r="BZ890" s="104"/>
      <c r="CA890" s="104"/>
      <c r="CB890" s="104"/>
      <c r="CC890" s="104"/>
      <c r="CD890" s="104"/>
      <c r="CE890" s="104"/>
      <c r="CF890" s="104"/>
      <c r="CG890" s="104"/>
      <c r="CJ890" s="104"/>
      <c r="CL890" s="104"/>
      <c r="CM890" s="104"/>
      <c r="CN890" s="104"/>
      <c r="CO890" s="104"/>
      <c r="CP890" s="104"/>
      <c r="CQ890" s="104"/>
      <c r="CR890" s="104"/>
      <c r="CS890" s="104"/>
      <c r="CT890" s="104"/>
      <c r="CU890" s="104"/>
    </row>
    <row r="891" spans="1:99" ht="13" x14ac:dyDescent="0.3">
      <c r="A891" s="104"/>
      <c r="B891" s="104"/>
      <c r="C891" s="104"/>
      <c r="D891" s="104"/>
      <c r="E891" s="104"/>
      <c r="F891" s="104"/>
      <c r="G891" s="104"/>
      <c r="H891" s="104"/>
      <c r="I891" s="104"/>
      <c r="J891" s="104"/>
      <c r="K891" s="104"/>
      <c r="L891" s="104"/>
      <c r="M891" s="104"/>
      <c r="P891" s="104"/>
      <c r="Q891" s="104"/>
      <c r="U891" s="104"/>
      <c r="AQ891" s="104"/>
      <c r="AR891" s="104"/>
      <c r="AS891" s="104"/>
      <c r="AT891" s="104"/>
      <c r="AU891" s="104"/>
      <c r="AV891" s="104"/>
      <c r="AW891" s="104"/>
      <c r="AX891" s="104"/>
      <c r="AY891" s="104"/>
      <c r="BH891" s="104"/>
      <c r="BJ891" s="104"/>
      <c r="BK891" s="104"/>
      <c r="BL891" s="104"/>
      <c r="BM891" s="104"/>
      <c r="BN891" s="104"/>
      <c r="BO891" s="104"/>
      <c r="BP891" s="104"/>
      <c r="BQ891" s="104"/>
      <c r="BR891" s="104"/>
      <c r="BS891" s="104"/>
      <c r="BT891" s="104"/>
      <c r="BV891" s="104"/>
      <c r="BW891" s="104"/>
      <c r="BX891" s="104"/>
      <c r="BY891" s="104"/>
      <c r="BZ891" s="104"/>
      <c r="CA891" s="104"/>
      <c r="CB891" s="104"/>
      <c r="CC891" s="104"/>
      <c r="CD891" s="104"/>
      <c r="CE891" s="104"/>
      <c r="CF891" s="104"/>
      <c r="CG891" s="104"/>
      <c r="CJ891" s="104"/>
      <c r="CL891" s="104"/>
      <c r="CM891" s="104"/>
      <c r="CN891" s="104"/>
      <c r="CO891" s="104"/>
      <c r="CP891" s="104"/>
      <c r="CQ891" s="104"/>
      <c r="CR891" s="104"/>
      <c r="CS891" s="104"/>
      <c r="CT891" s="104"/>
      <c r="CU891" s="104"/>
    </row>
    <row r="892" spans="1:99" ht="13" x14ac:dyDescent="0.3">
      <c r="A892" s="104"/>
      <c r="B892" s="104"/>
      <c r="C892" s="104"/>
      <c r="D892" s="104"/>
      <c r="E892" s="104"/>
      <c r="F892" s="104"/>
      <c r="G892" s="104"/>
      <c r="H892" s="104"/>
      <c r="I892" s="104"/>
      <c r="J892" s="104"/>
      <c r="K892" s="104"/>
      <c r="L892" s="104"/>
      <c r="M892" s="104"/>
      <c r="P892" s="104"/>
      <c r="Q892" s="104"/>
      <c r="U892" s="104"/>
      <c r="AQ892" s="104"/>
      <c r="AR892" s="104"/>
      <c r="AS892" s="104"/>
      <c r="AT892" s="104"/>
      <c r="AU892" s="104"/>
      <c r="AV892" s="104"/>
      <c r="AW892" s="104"/>
      <c r="AX892" s="104"/>
      <c r="AY892" s="104"/>
      <c r="BH892" s="104"/>
      <c r="BJ892" s="104"/>
      <c r="BK892" s="104"/>
      <c r="BL892" s="104"/>
      <c r="BM892" s="104"/>
      <c r="BN892" s="104"/>
      <c r="BO892" s="104"/>
      <c r="BP892" s="104"/>
      <c r="BQ892" s="104"/>
      <c r="BR892" s="104"/>
      <c r="BS892" s="104"/>
      <c r="BT892" s="104"/>
      <c r="BV892" s="104"/>
      <c r="BW892" s="104"/>
      <c r="BX892" s="104"/>
      <c r="BY892" s="104"/>
      <c r="BZ892" s="104"/>
      <c r="CA892" s="104"/>
      <c r="CB892" s="104"/>
      <c r="CC892" s="104"/>
      <c r="CD892" s="104"/>
      <c r="CE892" s="104"/>
      <c r="CF892" s="104"/>
      <c r="CG892" s="104"/>
      <c r="CJ892" s="104"/>
      <c r="CL892" s="104"/>
      <c r="CM892" s="104"/>
      <c r="CN892" s="104"/>
      <c r="CO892" s="104"/>
      <c r="CP892" s="104"/>
      <c r="CQ892" s="104"/>
      <c r="CR892" s="104"/>
      <c r="CS892" s="104"/>
      <c r="CT892" s="104"/>
      <c r="CU892" s="104"/>
    </row>
    <row r="893" spans="1:99" ht="13" x14ac:dyDescent="0.3">
      <c r="A893" s="104"/>
      <c r="B893" s="104"/>
      <c r="C893" s="104"/>
      <c r="D893" s="104"/>
      <c r="E893" s="104"/>
      <c r="F893" s="104"/>
      <c r="G893" s="104"/>
      <c r="H893" s="104"/>
      <c r="I893" s="104"/>
      <c r="J893" s="104"/>
      <c r="K893" s="104"/>
      <c r="L893" s="104"/>
      <c r="M893" s="104"/>
      <c r="P893" s="104"/>
      <c r="Q893" s="104"/>
      <c r="U893" s="104"/>
      <c r="AQ893" s="104"/>
      <c r="AR893" s="104"/>
      <c r="AS893" s="104"/>
      <c r="AT893" s="104"/>
      <c r="AU893" s="104"/>
      <c r="AV893" s="104"/>
      <c r="AW893" s="104"/>
      <c r="AX893" s="104"/>
      <c r="AY893" s="104"/>
      <c r="BH893" s="104"/>
      <c r="BJ893" s="104"/>
      <c r="BK893" s="104"/>
      <c r="BL893" s="104"/>
      <c r="BM893" s="104"/>
      <c r="BN893" s="104"/>
      <c r="BO893" s="104"/>
      <c r="BP893" s="104"/>
      <c r="BQ893" s="104"/>
      <c r="BR893" s="104"/>
      <c r="BS893" s="104"/>
      <c r="BT893" s="104"/>
      <c r="BV893" s="104"/>
      <c r="BW893" s="104"/>
      <c r="BX893" s="104"/>
      <c r="BY893" s="104"/>
      <c r="BZ893" s="104"/>
      <c r="CA893" s="104"/>
      <c r="CB893" s="104"/>
      <c r="CC893" s="104"/>
      <c r="CD893" s="104"/>
      <c r="CE893" s="104"/>
      <c r="CF893" s="104"/>
      <c r="CG893" s="104"/>
      <c r="CJ893" s="104"/>
      <c r="CL893" s="104"/>
      <c r="CM893" s="104"/>
      <c r="CN893" s="104"/>
      <c r="CO893" s="104"/>
      <c r="CP893" s="104"/>
      <c r="CQ893" s="104"/>
      <c r="CR893" s="104"/>
      <c r="CS893" s="104"/>
      <c r="CT893" s="104"/>
      <c r="CU893" s="104"/>
    </row>
    <row r="894" spans="1:99" ht="13" x14ac:dyDescent="0.3">
      <c r="A894" s="104"/>
      <c r="B894" s="104"/>
      <c r="C894" s="104"/>
      <c r="D894" s="104"/>
      <c r="E894" s="104"/>
      <c r="F894" s="104"/>
      <c r="G894" s="104"/>
      <c r="H894" s="104"/>
      <c r="I894" s="104"/>
      <c r="J894" s="104"/>
      <c r="K894" s="104"/>
      <c r="L894" s="104"/>
      <c r="M894" s="104"/>
      <c r="P894" s="104"/>
      <c r="Q894" s="104"/>
      <c r="U894" s="104"/>
      <c r="AQ894" s="104"/>
      <c r="AR894" s="104"/>
      <c r="AS894" s="104"/>
      <c r="AT894" s="104"/>
      <c r="AU894" s="104"/>
      <c r="AV894" s="104"/>
      <c r="AW894" s="104"/>
      <c r="AX894" s="104"/>
      <c r="AY894" s="104"/>
      <c r="BH894" s="104"/>
      <c r="BJ894" s="104"/>
      <c r="BK894" s="104"/>
      <c r="BL894" s="104"/>
      <c r="BM894" s="104"/>
      <c r="BN894" s="104"/>
      <c r="BO894" s="104"/>
      <c r="BP894" s="104"/>
      <c r="BQ894" s="104"/>
      <c r="BR894" s="104"/>
      <c r="BS894" s="104"/>
      <c r="BT894" s="104"/>
      <c r="BV894" s="104"/>
      <c r="BW894" s="104"/>
      <c r="BX894" s="104"/>
      <c r="BY894" s="104"/>
      <c r="BZ894" s="104"/>
      <c r="CA894" s="104"/>
      <c r="CB894" s="104"/>
      <c r="CC894" s="104"/>
      <c r="CD894" s="104"/>
      <c r="CE894" s="104"/>
      <c r="CF894" s="104"/>
      <c r="CG894" s="104"/>
      <c r="CJ894" s="104"/>
      <c r="CL894" s="104"/>
      <c r="CM894" s="104"/>
      <c r="CN894" s="104"/>
      <c r="CO894" s="104"/>
      <c r="CP894" s="104"/>
      <c r="CQ894" s="104"/>
      <c r="CR894" s="104"/>
      <c r="CS894" s="104"/>
      <c r="CT894" s="104"/>
      <c r="CU894" s="104"/>
    </row>
    <row r="895" spans="1:99" ht="13" x14ac:dyDescent="0.3">
      <c r="A895" s="104"/>
      <c r="B895" s="104"/>
      <c r="C895" s="104"/>
      <c r="D895" s="104"/>
      <c r="E895" s="104"/>
      <c r="F895" s="104"/>
      <c r="G895" s="104"/>
      <c r="H895" s="104"/>
      <c r="I895" s="104"/>
      <c r="J895" s="104"/>
      <c r="K895" s="104"/>
      <c r="L895" s="104"/>
      <c r="M895" s="104"/>
      <c r="P895" s="104"/>
      <c r="Q895" s="104"/>
      <c r="U895" s="104"/>
      <c r="AQ895" s="104"/>
      <c r="AR895" s="104"/>
      <c r="AS895" s="104"/>
      <c r="AT895" s="104"/>
      <c r="AU895" s="104"/>
      <c r="AV895" s="104"/>
      <c r="AW895" s="104"/>
      <c r="AX895" s="104"/>
      <c r="AY895" s="104"/>
      <c r="BH895" s="104"/>
      <c r="BJ895" s="104"/>
      <c r="BK895" s="104"/>
      <c r="BL895" s="104"/>
      <c r="BM895" s="104"/>
      <c r="BN895" s="104"/>
      <c r="BO895" s="104"/>
      <c r="BP895" s="104"/>
      <c r="BQ895" s="104"/>
      <c r="BR895" s="104"/>
      <c r="BS895" s="104"/>
      <c r="BT895" s="104"/>
      <c r="BV895" s="104"/>
      <c r="BW895" s="104"/>
      <c r="BX895" s="104"/>
      <c r="BY895" s="104"/>
      <c r="BZ895" s="104"/>
      <c r="CA895" s="104"/>
      <c r="CB895" s="104"/>
      <c r="CC895" s="104"/>
      <c r="CD895" s="104"/>
      <c r="CE895" s="104"/>
      <c r="CF895" s="104"/>
      <c r="CG895" s="104"/>
      <c r="CJ895" s="104"/>
      <c r="CL895" s="104"/>
      <c r="CM895" s="104"/>
      <c r="CN895" s="104"/>
      <c r="CO895" s="104"/>
      <c r="CP895" s="104"/>
      <c r="CQ895" s="104"/>
      <c r="CR895" s="104"/>
      <c r="CS895" s="104"/>
      <c r="CT895" s="104"/>
      <c r="CU895" s="104"/>
    </row>
    <row r="896" spans="1:99" ht="13" x14ac:dyDescent="0.3">
      <c r="A896" s="104"/>
      <c r="B896" s="104"/>
      <c r="C896" s="104"/>
      <c r="D896" s="104"/>
      <c r="E896" s="104"/>
      <c r="F896" s="104"/>
      <c r="G896" s="104"/>
      <c r="H896" s="104"/>
      <c r="I896" s="104"/>
      <c r="J896" s="104"/>
      <c r="K896" s="104"/>
      <c r="L896" s="104"/>
      <c r="M896" s="104"/>
      <c r="P896" s="104"/>
      <c r="Q896" s="104"/>
      <c r="U896" s="104"/>
      <c r="AQ896" s="104"/>
      <c r="AR896" s="104"/>
      <c r="AS896" s="104"/>
      <c r="AT896" s="104"/>
      <c r="AU896" s="104"/>
      <c r="AV896" s="104"/>
      <c r="AW896" s="104"/>
      <c r="AX896" s="104"/>
      <c r="AY896" s="104"/>
      <c r="BH896" s="104"/>
      <c r="BJ896" s="104"/>
      <c r="BK896" s="104"/>
      <c r="BL896" s="104"/>
      <c r="BM896" s="104"/>
      <c r="BN896" s="104"/>
      <c r="BO896" s="104"/>
      <c r="BP896" s="104"/>
      <c r="BQ896" s="104"/>
      <c r="BR896" s="104"/>
      <c r="BS896" s="104"/>
      <c r="BT896" s="104"/>
      <c r="BV896" s="104"/>
      <c r="BW896" s="104"/>
      <c r="BX896" s="104"/>
      <c r="BY896" s="104"/>
      <c r="BZ896" s="104"/>
      <c r="CA896" s="104"/>
      <c r="CB896" s="104"/>
      <c r="CC896" s="104"/>
      <c r="CD896" s="104"/>
      <c r="CE896" s="104"/>
      <c r="CF896" s="104"/>
      <c r="CG896" s="104"/>
      <c r="CJ896" s="104"/>
      <c r="CL896" s="104"/>
      <c r="CM896" s="104"/>
      <c r="CN896" s="104"/>
      <c r="CO896" s="104"/>
      <c r="CP896" s="104"/>
      <c r="CQ896" s="104"/>
      <c r="CR896" s="104"/>
      <c r="CS896" s="104"/>
      <c r="CT896" s="104"/>
      <c r="CU896" s="104"/>
    </row>
    <row r="897" spans="1:99" ht="13" x14ac:dyDescent="0.3">
      <c r="A897" s="104"/>
      <c r="B897" s="104"/>
      <c r="C897" s="104"/>
      <c r="D897" s="104"/>
      <c r="E897" s="104"/>
      <c r="F897" s="104"/>
      <c r="G897" s="104"/>
      <c r="H897" s="104"/>
      <c r="I897" s="104"/>
      <c r="J897" s="104"/>
      <c r="K897" s="104"/>
      <c r="L897" s="104"/>
      <c r="M897" s="104"/>
      <c r="P897" s="104"/>
      <c r="Q897" s="104"/>
      <c r="U897" s="104"/>
      <c r="AQ897" s="104"/>
      <c r="AR897" s="104"/>
      <c r="AS897" s="104"/>
      <c r="AT897" s="104"/>
      <c r="AU897" s="104"/>
      <c r="AV897" s="104"/>
      <c r="AW897" s="104"/>
      <c r="AX897" s="104"/>
      <c r="AY897" s="104"/>
      <c r="BH897" s="104"/>
      <c r="BJ897" s="104"/>
      <c r="BK897" s="104"/>
      <c r="BL897" s="104"/>
      <c r="BM897" s="104"/>
      <c r="BN897" s="104"/>
      <c r="BO897" s="104"/>
      <c r="BP897" s="104"/>
      <c r="BQ897" s="104"/>
      <c r="BR897" s="104"/>
      <c r="BS897" s="104"/>
      <c r="BT897" s="104"/>
      <c r="BV897" s="104"/>
      <c r="BW897" s="104"/>
      <c r="BX897" s="104"/>
      <c r="BY897" s="104"/>
      <c r="BZ897" s="104"/>
      <c r="CA897" s="104"/>
      <c r="CB897" s="104"/>
      <c r="CC897" s="104"/>
      <c r="CD897" s="104"/>
      <c r="CE897" s="104"/>
      <c r="CF897" s="104"/>
      <c r="CG897" s="104"/>
      <c r="CJ897" s="104"/>
      <c r="CL897" s="104"/>
      <c r="CM897" s="104"/>
      <c r="CN897" s="104"/>
      <c r="CO897" s="104"/>
      <c r="CP897" s="104"/>
      <c r="CQ897" s="104"/>
      <c r="CR897" s="104"/>
      <c r="CS897" s="104"/>
      <c r="CT897" s="104"/>
      <c r="CU897" s="104"/>
    </row>
    <row r="898" spans="1:99" ht="13" x14ac:dyDescent="0.3">
      <c r="A898" s="104"/>
      <c r="B898" s="104"/>
      <c r="C898" s="104"/>
      <c r="D898" s="104"/>
      <c r="E898" s="104"/>
      <c r="F898" s="104"/>
      <c r="G898" s="104"/>
      <c r="H898" s="104"/>
      <c r="I898" s="104"/>
      <c r="J898" s="104"/>
      <c r="K898" s="104"/>
      <c r="L898" s="104"/>
      <c r="M898" s="104"/>
      <c r="P898" s="104"/>
      <c r="Q898" s="104"/>
      <c r="U898" s="104"/>
      <c r="AQ898" s="104"/>
      <c r="AR898" s="104"/>
      <c r="AS898" s="104"/>
      <c r="AT898" s="104"/>
      <c r="AU898" s="104"/>
      <c r="AV898" s="104"/>
      <c r="AW898" s="104"/>
      <c r="AX898" s="104"/>
      <c r="AY898" s="104"/>
      <c r="BH898" s="104"/>
      <c r="BJ898" s="104"/>
      <c r="BK898" s="104"/>
      <c r="BL898" s="104"/>
      <c r="BM898" s="104"/>
      <c r="BN898" s="104"/>
      <c r="BO898" s="104"/>
      <c r="BP898" s="104"/>
      <c r="BQ898" s="104"/>
      <c r="BR898" s="104"/>
      <c r="BS898" s="104"/>
      <c r="BT898" s="104"/>
      <c r="BV898" s="104"/>
      <c r="BW898" s="104"/>
      <c r="BX898" s="104"/>
      <c r="BY898" s="104"/>
      <c r="BZ898" s="104"/>
      <c r="CA898" s="104"/>
      <c r="CB898" s="104"/>
      <c r="CC898" s="104"/>
      <c r="CD898" s="104"/>
      <c r="CE898" s="104"/>
      <c r="CF898" s="104"/>
      <c r="CG898" s="104"/>
      <c r="CJ898" s="104"/>
      <c r="CL898" s="104"/>
      <c r="CM898" s="104"/>
      <c r="CN898" s="104"/>
      <c r="CO898" s="104"/>
      <c r="CP898" s="104"/>
      <c r="CQ898" s="104"/>
      <c r="CR898" s="104"/>
      <c r="CS898" s="104"/>
      <c r="CT898" s="104"/>
      <c r="CU898" s="104"/>
    </row>
    <row r="899" spans="1:99" ht="13" x14ac:dyDescent="0.3">
      <c r="A899" s="104"/>
      <c r="B899" s="104"/>
      <c r="C899" s="104"/>
      <c r="D899" s="104"/>
      <c r="E899" s="104"/>
      <c r="F899" s="104"/>
      <c r="G899" s="104"/>
      <c r="H899" s="104"/>
      <c r="I899" s="104"/>
      <c r="J899" s="104"/>
      <c r="K899" s="104"/>
      <c r="L899" s="104"/>
      <c r="M899" s="104"/>
      <c r="P899" s="104"/>
      <c r="Q899" s="104"/>
      <c r="U899" s="104"/>
      <c r="AQ899" s="104"/>
      <c r="AR899" s="104"/>
      <c r="AS899" s="104"/>
      <c r="AT899" s="104"/>
      <c r="AU899" s="104"/>
      <c r="AV899" s="104"/>
      <c r="AW899" s="104"/>
      <c r="AX899" s="104"/>
      <c r="AY899" s="104"/>
      <c r="BH899" s="104"/>
      <c r="BJ899" s="104"/>
      <c r="BK899" s="104"/>
      <c r="BL899" s="104"/>
      <c r="BM899" s="104"/>
      <c r="BN899" s="104"/>
      <c r="BO899" s="104"/>
      <c r="BP899" s="104"/>
      <c r="BQ899" s="104"/>
      <c r="BR899" s="104"/>
      <c r="BS899" s="104"/>
      <c r="BT899" s="104"/>
      <c r="BV899" s="104"/>
      <c r="BW899" s="104"/>
      <c r="BX899" s="104"/>
      <c r="BY899" s="104"/>
      <c r="BZ899" s="104"/>
      <c r="CA899" s="104"/>
      <c r="CB899" s="104"/>
      <c r="CC899" s="104"/>
      <c r="CD899" s="104"/>
      <c r="CE899" s="104"/>
      <c r="CF899" s="104"/>
      <c r="CG899" s="104"/>
      <c r="CJ899" s="104"/>
      <c r="CL899" s="104"/>
      <c r="CM899" s="104"/>
      <c r="CN899" s="104"/>
      <c r="CO899" s="104"/>
      <c r="CP899" s="104"/>
      <c r="CQ899" s="104"/>
      <c r="CR899" s="104"/>
      <c r="CS899" s="104"/>
      <c r="CT899" s="104"/>
      <c r="CU899" s="104"/>
    </row>
    <row r="900" spans="1:99" ht="13" x14ac:dyDescent="0.3">
      <c r="A900" s="104"/>
      <c r="B900" s="104"/>
      <c r="C900" s="104"/>
      <c r="D900" s="104"/>
      <c r="E900" s="104"/>
      <c r="F900" s="104"/>
      <c r="G900" s="104"/>
      <c r="H900" s="104"/>
      <c r="I900" s="104"/>
      <c r="J900" s="104"/>
      <c r="K900" s="104"/>
      <c r="L900" s="104"/>
      <c r="M900" s="104"/>
      <c r="P900" s="104"/>
      <c r="Q900" s="104"/>
      <c r="U900" s="104"/>
      <c r="AQ900" s="104"/>
      <c r="AR900" s="104"/>
      <c r="AS900" s="104"/>
      <c r="AT900" s="104"/>
      <c r="AU900" s="104"/>
      <c r="AV900" s="104"/>
      <c r="AW900" s="104"/>
      <c r="AX900" s="104"/>
      <c r="AY900" s="104"/>
      <c r="BH900" s="104"/>
      <c r="BJ900" s="104"/>
      <c r="BK900" s="104"/>
      <c r="BL900" s="104"/>
      <c r="BM900" s="104"/>
      <c r="BN900" s="104"/>
      <c r="BO900" s="104"/>
      <c r="BP900" s="104"/>
      <c r="BQ900" s="104"/>
      <c r="BR900" s="104"/>
      <c r="BS900" s="104"/>
      <c r="BT900" s="104"/>
      <c r="BV900" s="104"/>
      <c r="BW900" s="104"/>
      <c r="BX900" s="104"/>
      <c r="BY900" s="104"/>
      <c r="BZ900" s="104"/>
      <c r="CA900" s="104"/>
      <c r="CB900" s="104"/>
      <c r="CC900" s="104"/>
      <c r="CD900" s="104"/>
      <c r="CE900" s="104"/>
      <c r="CF900" s="104"/>
      <c r="CG900" s="104"/>
      <c r="CJ900" s="104"/>
      <c r="CL900" s="104"/>
      <c r="CM900" s="104"/>
      <c r="CN900" s="104"/>
      <c r="CO900" s="104"/>
      <c r="CP900" s="104"/>
      <c r="CQ900" s="104"/>
      <c r="CR900" s="104"/>
      <c r="CS900" s="104"/>
      <c r="CT900" s="104"/>
      <c r="CU900" s="104"/>
    </row>
    <row r="901" spans="1:99" ht="13" x14ac:dyDescent="0.3">
      <c r="A901" s="104"/>
      <c r="B901" s="104"/>
      <c r="C901" s="104"/>
      <c r="D901" s="104"/>
      <c r="E901" s="104"/>
      <c r="F901" s="104"/>
      <c r="G901" s="104"/>
      <c r="H901" s="104"/>
      <c r="I901" s="104"/>
      <c r="J901" s="104"/>
      <c r="K901" s="104"/>
      <c r="L901" s="104"/>
      <c r="M901" s="104"/>
      <c r="P901" s="104"/>
      <c r="Q901" s="104"/>
      <c r="U901" s="104"/>
      <c r="AQ901" s="104"/>
      <c r="AR901" s="104"/>
      <c r="AS901" s="104"/>
      <c r="AT901" s="104"/>
      <c r="AU901" s="104"/>
      <c r="AV901" s="104"/>
      <c r="AW901" s="104"/>
      <c r="AX901" s="104"/>
      <c r="AY901" s="104"/>
      <c r="BH901" s="104"/>
      <c r="BJ901" s="104"/>
      <c r="BK901" s="104"/>
      <c r="BL901" s="104"/>
      <c r="BM901" s="104"/>
      <c r="BN901" s="104"/>
      <c r="BO901" s="104"/>
      <c r="BP901" s="104"/>
      <c r="BQ901" s="104"/>
      <c r="BR901" s="104"/>
      <c r="BS901" s="104"/>
      <c r="BT901" s="104"/>
      <c r="BV901" s="104"/>
      <c r="BW901" s="104"/>
      <c r="BX901" s="104"/>
      <c r="BY901" s="104"/>
      <c r="BZ901" s="104"/>
      <c r="CA901" s="104"/>
      <c r="CB901" s="104"/>
      <c r="CC901" s="104"/>
      <c r="CD901" s="104"/>
      <c r="CE901" s="104"/>
      <c r="CF901" s="104"/>
      <c r="CG901" s="104"/>
      <c r="CJ901" s="104"/>
      <c r="CL901" s="104"/>
      <c r="CM901" s="104"/>
      <c r="CN901" s="104"/>
      <c r="CO901" s="104"/>
      <c r="CP901" s="104"/>
      <c r="CQ901" s="104"/>
      <c r="CR901" s="104"/>
      <c r="CS901" s="104"/>
      <c r="CT901" s="104"/>
      <c r="CU901" s="104"/>
    </row>
    <row r="902" spans="1:99" ht="13" x14ac:dyDescent="0.3">
      <c r="A902" s="104"/>
      <c r="B902" s="104"/>
      <c r="C902" s="104"/>
      <c r="D902" s="104"/>
      <c r="E902" s="104"/>
      <c r="F902" s="104"/>
      <c r="G902" s="104"/>
      <c r="H902" s="104"/>
      <c r="I902" s="104"/>
      <c r="J902" s="104"/>
      <c r="K902" s="104"/>
      <c r="L902" s="104"/>
      <c r="M902" s="104"/>
      <c r="P902" s="104"/>
      <c r="Q902" s="104"/>
      <c r="U902" s="104"/>
      <c r="AQ902" s="104"/>
      <c r="AR902" s="104"/>
      <c r="AS902" s="104"/>
      <c r="AT902" s="104"/>
      <c r="AU902" s="104"/>
      <c r="AV902" s="104"/>
      <c r="AW902" s="104"/>
      <c r="AX902" s="104"/>
      <c r="AY902" s="104"/>
      <c r="BH902" s="104"/>
      <c r="BJ902" s="104"/>
      <c r="BK902" s="104"/>
      <c r="BL902" s="104"/>
      <c r="BM902" s="104"/>
      <c r="BN902" s="104"/>
      <c r="BO902" s="104"/>
      <c r="BP902" s="104"/>
      <c r="BQ902" s="104"/>
      <c r="BR902" s="104"/>
      <c r="BS902" s="104"/>
      <c r="BT902" s="104"/>
      <c r="BV902" s="104"/>
      <c r="BW902" s="104"/>
      <c r="BX902" s="104"/>
      <c r="BY902" s="104"/>
      <c r="BZ902" s="104"/>
      <c r="CA902" s="104"/>
      <c r="CB902" s="104"/>
      <c r="CC902" s="104"/>
      <c r="CD902" s="104"/>
      <c r="CE902" s="104"/>
      <c r="CF902" s="104"/>
      <c r="CG902" s="104"/>
      <c r="CJ902" s="104"/>
      <c r="CL902" s="104"/>
      <c r="CM902" s="104"/>
      <c r="CN902" s="104"/>
      <c r="CO902" s="104"/>
      <c r="CP902" s="104"/>
      <c r="CQ902" s="104"/>
      <c r="CR902" s="104"/>
      <c r="CS902" s="104"/>
      <c r="CT902" s="104"/>
      <c r="CU902" s="104"/>
    </row>
    <row r="903" spans="1:99" ht="13" x14ac:dyDescent="0.3">
      <c r="A903" s="104"/>
      <c r="B903" s="104"/>
      <c r="C903" s="104"/>
      <c r="D903" s="104"/>
      <c r="E903" s="104"/>
      <c r="F903" s="104"/>
      <c r="G903" s="104"/>
      <c r="H903" s="104"/>
      <c r="I903" s="104"/>
      <c r="J903" s="104"/>
      <c r="K903" s="104"/>
      <c r="L903" s="104"/>
      <c r="M903" s="104"/>
      <c r="P903" s="104"/>
      <c r="Q903" s="104"/>
      <c r="U903" s="104"/>
      <c r="AQ903" s="104"/>
      <c r="AR903" s="104"/>
      <c r="AS903" s="104"/>
      <c r="AT903" s="104"/>
      <c r="AU903" s="104"/>
      <c r="AV903" s="104"/>
      <c r="AW903" s="104"/>
      <c r="AX903" s="104"/>
      <c r="AY903" s="104"/>
      <c r="BH903" s="104"/>
      <c r="BJ903" s="104"/>
      <c r="BK903" s="104"/>
      <c r="BL903" s="104"/>
      <c r="BM903" s="104"/>
      <c r="BN903" s="104"/>
      <c r="BO903" s="104"/>
      <c r="BP903" s="104"/>
      <c r="BQ903" s="104"/>
      <c r="BR903" s="104"/>
      <c r="BS903" s="104"/>
      <c r="BT903" s="104"/>
      <c r="BV903" s="104"/>
      <c r="BW903" s="104"/>
      <c r="BX903" s="104"/>
      <c r="BY903" s="104"/>
      <c r="BZ903" s="104"/>
      <c r="CA903" s="104"/>
      <c r="CB903" s="104"/>
      <c r="CC903" s="104"/>
      <c r="CD903" s="104"/>
      <c r="CE903" s="104"/>
      <c r="CF903" s="104"/>
      <c r="CG903" s="104"/>
      <c r="CJ903" s="104"/>
      <c r="CL903" s="104"/>
      <c r="CM903" s="104"/>
      <c r="CN903" s="104"/>
      <c r="CO903" s="104"/>
      <c r="CP903" s="104"/>
      <c r="CQ903" s="104"/>
      <c r="CR903" s="104"/>
      <c r="CS903" s="104"/>
      <c r="CT903" s="104"/>
      <c r="CU903" s="104"/>
    </row>
    <row r="904" spans="1:99" ht="13" x14ac:dyDescent="0.3">
      <c r="A904" s="104"/>
      <c r="B904" s="104"/>
      <c r="C904" s="104"/>
      <c r="D904" s="104"/>
      <c r="E904" s="104"/>
      <c r="F904" s="104"/>
      <c r="G904" s="104"/>
      <c r="H904" s="104"/>
      <c r="I904" s="104"/>
      <c r="J904" s="104"/>
      <c r="K904" s="104"/>
      <c r="L904" s="104"/>
      <c r="M904" s="104"/>
      <c r="P904" s="104"/>
      <c r="Q904" s="104"/>
      <c r="U904" s="104"/>
      <c r="AQ904" s="104"/>
      <c r="AR904" s="104"/>
      <c r="AS904" s="104"/>
      <c r="AT904" s="104"/>
      <c r="AU904" s="104"/>
      <c r="AV904" s="104"/>
      <c r="AW904" s="104"/>
      <c r="AX904" s="104"/>
      <c r="AY904" s="104"/>
      <c r="BH904" s="104"/>
      <c r="BJ904" s="104"/>
      <c r="BK904" s="104"/>
      <c r="BL904" s="104"/>
      <c r="BM904" s="104"/>
      <c r="BN904" s="104"/>
      <c r="BO904" s="104"/>
      <c r="BP904" s="104"/>
      <c r="BQ904" s="104"/>
      <c r="BR904" s="104"/>
      <c r="BS904" s="104"/>
      <c r="BT904" s="104"/>
      <c r="BV904" s="104"/>
      <c r="BW904" s="104"/>
      <c r="BX904" s="104"/>
      <c r="BY904" s="104"/>
      <c r="BZ904" s="104"/>
      <c r="CA904" s="104"/>
      <c r="CB904" s="104"/>
      <c r="CC904" s="104"/>
      <c r="CD904" s="104"/>
      <c r="CE904" s="104"/>
      <c r="CF904" s="104"/>
      <c r="CG904" s="104"/>
      <c r="CJ904" s="104"/>
      <c r="CL904" s="104"/>
      <c r="CM904" s="104"/>
      <c r="CN904" s="104"/>
      <c r="CO904" s="104"/>
      <c r="CP904" s="104"/>
      <c r="CQ904" s="104"/>
      <c r="CR904" s="104"/>
      <c r="CS904" s="104"/>
      <c r="CT904" s="104"/>
      <c r="CU904" s="104"/>
    </row>
    <row r="905" spans="1:99" ht="13" x14ac:dyDescent="0.3">
      <c r="A905" s="104"/>
      <c r="B905" s="104"/>
      <c r="C905" s="104"/>
      <c r="D905" s="104"/>
      <c r="E905" s="104"/>
      <c r="F905" s="104"/>
      <c r="G905" s="104"/>
      <c r="H905" s="104"/>
      <c r="I905" s="104"/>
      <c r="J905" s="104"/>
      <c r="K905" s="104"/>
      <c r="L905" s="104"/>
      <c r="M905" s="104"/>
      <c r="P905" s="104"/>
      <c r="Q905" s="104"/>
      <c r="U905" s="104"/>
      <c r="AQ905" s="104"/>
      <c r="AR905" s="104"/>
      <c r="AS905" s="104"/>
      <c r="AT905" s="104"/>
      <c r="AU905" s="104"/>
      <c r="AV905" s="104"/>
      <c r="AW905" s="104"/>
      <c r="AX905" s="104"/>
      <c r="AY905" s="104"/>
      <c r="BH905" s="104"/>
      <c r="BJ905" s="104"/>
      <c r="BK905" s="104"/>
      <c r="BL905" s="104"/>
      <c r="BM905" s="104"/>
      <c r="BN905" s="104"/>
      <c r="BO905" s="104"/>
      <c r="BP905" s="104"/>
      <c r="BQ905" s="104"/>
      <c r="BR905" s="104"/>
      <c r="BS905" s="104"/>
      <c r="BT905" s="104"/>
      <c r="BV905" s="104"/>
      <c r="BW905" s="104"/>
      <c r="BX905" s="104"/>
      <c r="BY905" s="104"/>
      <c r="BZ905" s="104"/>
      <c r="CA905" s="104"/>
      <c r="CB905" s="104"/>
      <c r="CC905" s="104"/>
      <c r="CD905" s="104"/>
      <c r="CE905" s="104"/>
      <c r="CF905" s="104"/>
      <c r="CG905" s="104"/>
      <c r="CJ905" s="104"/>
      <c r="CL905" s="104"/>
      <c r="CM905" s="104"/>
      <c r="CN905" s="104"/>
      <c r="CO905" s="104"/>
      <c r="CP905" s="104"/>
      <c r="CQ905" s="104"/>
      <c r="CR905" s="104"/>
      <c r="CS905" s="104"/>
      <c r="CT905" s="104"/>
      <c r="CU905" s="104"/>
    </row>
    <row r="906" spans="1:99" ht="13" x14ac:dyDescent="0.3">
      <c r="A906" s="104"/>
      <c r="B906" s="104"/>
      <c r="C906" s="104"/>
      <c r="D906" s="104"/>
      <c r="E906" s="104"/>
      <c r="F906" s="104"/>
      <c r="G906" s="104"/>
      <c r="H906" s="104"/>
      <c r="I906" s="104"/>
      <c r="J906" s="104"/>
      <c r="K906" s="104"/>
      <c r="L906" s="104"/>
      <c r="M906" s="104"/>
      <c r="P906" s="104"/>
      <c r="Q906" s="104"/>
      <c r="U906" s="104"/>
      <c r="AQ906" s="104"/>
      <c r="AR906" s="104"/>
      <c r="AS906" s="104"/>
      <c r="AT906" s="104"/>
      <c r="AU906" s="104"/>
      <c r="AV906" s="104"/>
      <c r="AW906" s="104"/>
      <c r="AX906" s="104"/>
      <c r="AY906" s="104"/>
      <c r="BH906" s="104"/>
      <c r="BJ906" s="104"/>
      <c r="BK906" s="104"/>
      <c r="BL906" s="104"/>
      <c r="BM906" s="104"/>
      <c r="BN906" s="104"/>
      <c r="BO906" s="104"/>
      <c r="BP906" s="104"/>
      <c r="BQ906" s="104"/>
      <c r="BR906" s="104"/>
      <c r="BS906" s="104"/>
      <c r="BT906" s="104"/>
      <c r="BV906" s="104"/>
      <c r="BW906" s="104"/>
      <c r="BX906" s="104"/>
      <c r="BY906" s="104"/>
      <c r="BZ906" s="104"/>
      <c r="CA906" s="104"/>
      <c r="CB906" s="104"/>
      <c r="CC906" s="104"/>
      <c r="CD906" s="104"/>
      <c r="CE906" s="104"/>
      <c r="CF906" s="104"/>
      <c r="CG906" s="104"/>
      <c r="CJ906" s="104"/>
      <c r="CL906" s="104"/>
      <c r="CM906" s="104"/>
      <c r="CN906" s="104"/>
      <c r="CO906" s="104"/>
      <c r="CP906" s="104"/>
      <c r="CQ906" s="104"/>
      <c r="CR906" s="104"/>
      <c r="CS906" s="104"/>
      <c r="CT906" s="104"/>
      <c r="CU906" s="104"/>
    </row>
    <row r="907" spans="1:99" ht="13" x14ac:dyDescent="0.3">
      <c r="A907" s="104"/>
      <c r="B907" s="104"/>
      <c r="C907" s="104"/>
      <c r="D907" s="104"/>
      <c r="E907" s="104"/>
      <c r="F907" s="104"/>
      <c r="G907" s="104"/>
      <c r="H907" s="104"/>
      <c r="I907" s="104"/>
      <c r="J907" s="104"/>
      <c r="K907" s="104"/>
      <c r="L907" s="104"/>
      <c r="M907" s="104"/>
      <c r="P907" s="104"/>
      <c r="Q907" s="104"/>
      <c r="U907" s="104"/>
      <c r="AQ907" s="104"/>
      <c r="AR907" s="104"/>
      <c r="AS907" s="104"/>
      <c r="AT907" s="104"/>
      <c r="AU907" s="104"/>
      <c r="AV907" s="104"/>
      <c r="AW907" s="104"/>
      <c r="AX907" s="104"/>
      <c r="AY907" s="104"/>
      <c r="BH907" s="104"/>
      <c r="BJ907" s="104"/>
      <c r="BK907" s="104"/>
      <c r="BL907" s="104"/>
      <c r="BM907" s="104"/>
      <c r="BN907" s="104"/>
      <c r="BO907" s="104"/>
      <c r="BP907" s="104"/>
      <c r="BQ907" s="104"/>
      <c r="BR907" s="104"/>
      <c r="BS907" s="104"/>
      <c r="BT907" s="104"/>
      <c r="BV907" s="104"/>
      <c r="BW907" s="104"/>
      <c r="BX907" s="104"/>
      <c r="BY907" s="104"/>
      <c r="BZ907" s="104"/>
      <c r="CA907" s="104"/>
      <c r="CB907" s="104"/>
      <c r="CC907" s="104"/>
      <c r="CD907" s="104"/>
      <c r="CE907" s="104"/>
      <c r="CF907" s="104"/>
      <c r="CG907" s="104"/>
      <c r="CJ907" s="104"/>
      <c r="CL907" s="104"/>
      <c r="CM907" s="104"/>
      <c r="CN907" s="104"/>
      <c r="CO907" s="104"/>
      <c r="CP907" s="104"/>
      <c r="CQ907" s="104"/>
      <c r="CR907" s="104"/>
      <c r="CS907" s="104"/>
      <c r="CT907" s="104"/>
      <c r="CU907" s="104"/>
    </row>
    <row r="908" spans="1:99" ht="13" x14ac:dyDescent="0.3">
      <c r="A908" s="104"/>
      <c r="B908" s="104"/>
      <c r="C908" s="104"/>
      <c r="D908" s="104"/>
      <c r="E908" s="104"/>
      <c r="F908" s="104"/>
      <c r="G908" s="104"/>
      <c r="H908" s="104"/>
      <c r="I908" s="104"/>
      <c r="J908" s="104"/>
      <c r="K908" s="104"/>
      <c r="L908" s="104"/>
      <c r="M908" s="104"/>
      <c r="P908" s="104"/>
      <c r="Q908" s="104"/>
      <c r="U908" s="104"/>
      <c r="AQ908" s="104"/>
      <c r="AR908" s="104"/>
      <c r="AS908" s="104"/>
      <c r="AT908" s="104"/>
      <c r="AU908" s="104"/>
      <c r="AV908" s="104"/>
      <c r="AW908" s="104"/>
      <c r="AX908" s="104"/>
      <c r="AY908" s="104"/>
      <c r="BH908" s="104"/>
      <c r="BJ908" s="104"/>
      <c r="BK908" s="104"/>
      <c r="BL908" s="104"/>
      <c r="BM908" s="104"/>
      <c r="BN908" s="104"/>
      <c r="BO908" s="104"/>
      <c r="BP908" s="104"/>
      <c r="BQ908" s="104"/>
      <c r="BR908" s="104"/>
      <c r="BS908" s="104"/>
      <c r="BT908" s="104"/>
      <c r="BV908" s="104"/>
      <c r="BW908" s="104"/>
      <c r="BX908" s="104"/>
      <c r="BY908" s="104"/>
      <c r="BZ908" s="104"/>
      <c r="CA908" s="104"/>
      <c r="CB908" s="104"/>
      <c r="CC908" s="104"/>
      <c r="CD908" s="104"/>
      <c r="CE908" s="104"/>
      <c r="CF908" s="104"/>
      <c r="CG908" s="104"/>
      <c r="CJ908" s="104"/>
      <c r="CL908" s="104"/>
      <c r="CM908" s="104"/>
      <c r="CN908" s="104"/>
      <c r="CO908" s="104"/>
      <c r="CP908" s="104"/>
      <c r="CQ908" s="104"/>
      <c r="CR908" s="104"/>
      <c r="CS908" s="104"/>
      <c r="CT908" s="104"/>
      <c r="CU908" s="104"/>
    </row>
    <row r="909" spans="1:99" ht="13" x14ac:dyDescent="0.3">
      <c r="A909" s="104"/>
      <c r="B909" s="104"/>
      <c r="C909" s="104"/>
      <c r="D909" s="104"/>
      <c r="E909" s="104"/>
      <c r="F909" s="104"/>
      <c r="G909" s="104"/>
      <c r="H909" s="104"/>
      <c r="I909" s="104"/>
      <c r="J909" s="104"/>
      <c r="K909" s="104"/>
      <c r="L909" s="104"/>
      <c r="M909" s="104"/>
      <c r="P909" s="104"/>
      <c r="Q909" s="104"/>
      <c r="U909" s="104"/>
      <c r="AQ909" s="104"/>
      <c r="AR909" s="104"/>
      <c r="AS909" s="104"/>
      <c r="AT909" s="104"/>
      <c r="AU909" s="104"/>
      <c r="AV909" s="104"/>
      <c r="AW909" s="104"/>
      <c r="AX909" s="104"/>
      <c r="AY909" s="104"/>
      <c r="BH909" s="104"/>
      <c r="BJ909" s="104"/>
      <c r="BK909" s="104"/>
      <c r="BL909" s="104"/>
      <c r="BM909" s="104"/>
      <c r="BN909" s="104"/>
      <c r="BO909" s="104"/>
      <c r="BP909" s="104"/>
      <c r="BQ909" s="104"/>
      <c r="BR909" s="104"/>
      <c r="BS909" s="104"/>
      <c r="BT909" s="104"/>
      <c r="BV909" s="104"/>
      <c r="BW909" s="104"/>
      <c r="BX909" s="104"/>
      <c r="BY909" s="104"/>
      <c r="BZ909" s="104"/>
      <c r="CA909" s="104"/>
      <c r="CB909" s="104"/>
      <c r="CC909" s="104"/>
      <c r="CD909" s="104"/>
      <c r="CE909" s="104"/>
      <c r="CF909" s="104"/>
      <c r="CG909" s="104"/>
      <c r="CJ909" s="104"/>
      <c r="CL909" s="104"/>
      <c r="CM909" s="104"/>
      <c r="CN909" s="104"/>
      <c r="CO909" s="104"/>
      <c r="CP909" s="104"/>
      <c r="CQ909" s="104"/>
      <c r="CR909" s="104"/>
      <c r="CS909" s="104"/>
      <c r="CT909" s="104"/>
      <c r="CU909" s="104"/>
    </row>
    <row r="910" spans="1:99" ht="13" x14ac:dyDescent="0.3">
      <c r="A910" s="104"/>
      <c r="B910" s="104"/>
      <c r="C910" s="104"/>
      <c r="D910" s="104"/>
      <c r="E910" s="104"/>
      <c r="F910" s="104"/>
      <c r="G910" s="104"/>
      <c r="H910" s="104"/>
      <c r="I910" s="104"/>
      <c r="J910" s="104"/>
      <c r="K910" s="104"/>
      <c r="L910" s="104"/>
      <c r="M910" s="104"/>
      <c r="P910" s="104"/>
      <c r="Q910" s="104"/>
      <c r="U910" s="104"/>
      <c r="AQ910" s="104"/>
      <c r="AR910" s="104"/>
      <c r="AS910" s="104"/>
      <c r="AT910" s="104"/>
      <c r="AU910" s="104"/>
      <c r="AV910" s="104"/>
      <c r="AW910" s="104"/>
      <c r="AX910" s="104"/>
      <c r="AY910" s="104"/>
      <c r="BH910" s="104"/>
      <c r="BJ910" s="104"/>
      <c r="BK910" s="104"/>
      <c r="BL910" s="104"/>
      <c r="BM910" s="104"/>
      <c r="BN910" s="104"/>
      <c r="BO910" s="104"/>
      <c r="BP910" s="104"/>
      <c r="BQ910" s="104"/>
      <c r="BR910" s="104"/>
      <c r="BS910" s="104"/>
      <c r="BT910" s="104"/>
      <c r="BV910" s="104"/>
      <c r="BW910" s="104"/>
      <c r="BX910" s="104"/>
      <c r="BY910" s="104"/>
      <c r="BZ910" s="104"/>
      <c r="CA910" s="104"/>
      <c r="CB910" s="104"/>
      <c r="CC910" s="104"/>
      <c r="CD910" s="104"/>
      <c r="CE910" s="104"/>
      <c r="CF910" s="104"/>
      <c r="CG910" s="104"/>
      <c r="CJ910" s="104"/>
      <c r="CL910" s="104"/>
      <c r="CM910" s="104"/>
      <c r="CN910" s="104"/>
      <c r="CO910" s="104"/>
      <c r="CP910" s="104"/>
      <c r="CQ910" s="104"/>
      <c r="CR910" s="104"/>
      <c r="CS910" s="104"/>
      <c r="CT910" s="104"/>
      <c r="CU910" s="104"/>
    </row>
    <row r="911" spans="1:99" ht="13" x14ac:dyDescent="0.3">
      <c r="A911" s="104"/>
      <c r="B911" s="104"/>
      <c r="C911" s="104"/>
      <c r="D911" s="104"/>
      <c r="E911" s="104"/>
      <c r="F911" s="104"/>
      <c r="G911" s="104"/>
      <c r="H911" s="104"/>
      <c r="I911" s="104"/>
      <c r="J911" s="104"/>
      <c r="K911" s="104"/>
      <c r="L911" s="104"/>
      <c r="M911" s="104"/>
      <c r="P911" s="104"/>
      <c r="Q911" s="104"/>
      <c r="U911" s="104"/>
      <c r="AQ911" s="104"/>
      <c r="AR911" s="104"/>
      <c r="AS911" s="104"/>
      <c r="AT911" s="104"/>
      <c r="AU911" s="104"/>
      <c r="AV911" s="104"/>
      <c r="AW911" s="104"/>
      <c r="AX911" s="104"/>
      <c r="AY911" s="104"/>
      <c r="BH911" s="104"/>
      <c r="BJ911" s="104"/>
      <c r="BK911" s="104"/>
      <c r="BL911" s="104"/>
      <c r="BM911" s="104"/>
      <c r="BN911" s="104"/>
      <c r="BO911" s="104"/>
      <c r="BP911" s="104"/>
      <c r="BQ911" s="104"/>
      <c r="BR911" s="104"/>
      <c r="BS911" s="104"/>
      <c r="BT911" s="104"/>
      <c r="BV911" s="104"/>
      <c r="BW911" s="104"/>
      <c r="BX911" s="104"/>
      <c r="BY911" s="104"/>
      <c r="BZ911" s="104"/>
      <c r="CA911" s="104"/>
      <c r="CB911" s="104"/>
      <c r="CC911" s="104"/>
      <c r="CD911" s="104"/>
      <c r="CE911" s="104"/>
      <c r="CF911" s="104"/>
      <c r="CG911" s="104"/>
      <c r="CJ911" s="104"/>
      <c r="CL911" s="104"/>
      <c r="CM911" s="104"/>
      <c r="CN911" s="104"/>
      <c r="CO911" s="104"/>
      <c r="CP911" s="104"/>
      <c r="CQ911" s="104"/>
      <c r="CR911" s="104"/>
      <c r="CS911" s="104"/>
      <c r="CT911" s="104"/>
      <c r="CU911" s="104"/>
    </row>
    <row r="912" spans="1:99" ht="13" x14ac:dyDescent="0.3">
      <c r="A912" s="104"/>
      <c r="B912" s="104"/>
      <c r="C912" s="104"/>
      <c r="D912" s="104"/>
      <c r="E912" s="104"/>
      <c r="F912" s="104"/>
      <c r="G912" s="104"/>
      <c r="H912" s="104"/>
      <c r="I912" s="104"/>
      <c r="J912" s="104"/>
      <c r="K912" s="104"/>
      <c r="L912" s="104"/>
      <c r="M912" s="104"/>
      <c r="P912" s="104"/>
      <c r="Q912" s="104"/>
      <c r="U912" s="104"/>
      <c r="AQ912" s="104"/>
      <c r="AR912" s="104"/>
      <c r="AS912" s="104"/>
      <c r="AT912" s="104"/>
      <c r="AU912" s="104"/>
      <c r="AV912" s="104"/>
      <c r="AW912" s="104"/>
      <c r="AX912" s="104"/>
      <c r="AY912" s="104"/>
      <c r="BH912" s="104"/>
      <c r="BJ912" s="104"/>
      <c r="BK912" s="104"/>
      <c r="BL912" s="104"/>
      <c r="BM912" s="104"/>
      <c r="BN912" s="104"/>
      <c r="BO912" s="104"/>
      <c r="BP912" s="104"/>
      <c r="BQ912" s="104"/>
      <c r="BR912" s="104"/>
      <c r="BS912" s="104"/>
      <c r="BT912" s="104"/>
      <c r="BV912" s="104"/>
      <c r="BW912" s="104"/>
      <c r="BX912" s="104"/>
      <c r="BY912" s="104"/>
      <c r="BZ912" s="104"/>
      <c r="CA912" s="104"/>
      <c r="CB912" s="104"/>
      <c r="CC912" s="104"/>
      <c r="CD912" s="104"/>
      <c r="CE912" s="104"/>
      <c r="CF912" s="104"/>
      <c r="CG912" s="104"/>
      <c r="CJ912" s="104"/>
      <c r="CL912" s="104"/>
      <c r="CM912" s="104"/>
      <c r="CN912" s="104"/>
      <c r="CO912" s="104"/>
      <c r="CP912" s="104"/>
      <c r="CQ912" s="104"/>
      <c r="CR912" s="104"/>
      <c r="CS912" s="104"/>
      <c r="CT912" s="104"/>
      <c r="CU912" s="104"/>
    </row>
    <row r="913" spans="1:99" ht="13" x14ac:dyDescent="0.3">
      <c r="A913" s="104"/>
      <c r="B913" s="104"/>
      <c r="C913" s="104"/>
      <c r="D913" s="104"/>
      <c r="E913" s="104"/>
      <c r="F913" s="104"/>
      <c r="G913" s="104"/>
      <c r="H913" s="104"/>
      <c r="I913" s="104"/>
      <c r="J913" s="104"/>
      <c r="K913" s="104"/>
      <c r="L913" s="104"/>
      <c r="M913" s="104"/>
      <c r="P913" s="104"/>
      <c r="Q913" s="104"/>
      <c r="U913" s="104"/>
      <c r="AQ913" s="104"/>
      <c r="AR913" s="104"/>
      <c r="AS913" s="104"/>
      <c r="AT913" s="104"/>
      <c r="AU913" s="104"/>
      <c r="AV913" s="104"/>
      <c r="AW913" s="104"/>
      <c r="AX913" s="104"/>
      <c r="AY913" s="104"/>
      <c r="BH913" s="104"/>
      <c r="BJ913" s="104"/>
      <c r="BK913" s="104"/>
      <c r="BL913" s="104"/>
      <c r="BM913" s="104"/>
      <c r="BN913" s="104"/>
      <c r="BO913" s="104"/>
      <c r="BP913" s="104"/>
      <c r="BQ913" s="104"/>
      <c r="BR913" s="104"/>
      <c r="BS913" s="104"/>
      <c r="BT913" s="104"/>
      <c r="BV913" s="104"/>
      <c r="BW913" s="104"/>
      <c r="BX913" s="104"/>
      <c r="BY913" s="104"/>
      <c r="BZ913" s="104"/>
      <c r="CA913" s="104"/>
      <c r="CB913" s="104"/>
      <c r="CC913" s="104"/>
      <c r="CD913" s="104"/>
      <c r="CE913" s="104"/>
      <c r="CF913" s="104"/>
      <c r="CG913" s="104"/>
      <c r="CJ913" s="104"/>
      <c r="CL913" s="104"/>
      <c r="CM913" s="104"/>
      <c r="CN913" s="104"/>
      <c r="CO913" s="104"/>
      <c r="CP913" s="104"/>
      <c r="CQ913" s="104"/>
      <c r="CR913" s="104"/>
      <c r="CS913" s="104"/>
      <c r="CT913" s="104"/>
      <c r="CU913" s="104"/>
    </row>
    <row r="914" spans="1:99" ht="13" x14ac:dyDescent="0.3">
      <c r="A914" s="104"/>
      <c r="B914" s="104"/>
      <c r="C914" s="104"/>
      <c r="D914" s="104"/>
      <c r="E914" s="104"/>
      <c r="F914" s="104"/>
      <c r="G914" s="104"/>
      <c r="H914" s="104"/>
      <c r="I914" s="104"/>
      <c r="J914" s="104"/>
      <c r="K914" s="104"/>
      <c r="L914" s="104"/>
      <c r="M914" s="104"/>
      <c r="P914" s="104"/>
      <c r="Q914" s="104"/>
      <c r="U914" s="104"/>
      <c r="AQ914" s="104"/>
      <c r="AR914" s="104"/>
      <c r="AS914" s="104"/>
      <c r="AT914" s="104"/>
      <c r="AU914" s="104"/>
      <c r="AV914" s="104"/>
      <c r="AW914" s="104"/>
      <c r="AX914" s="104"/>
      <c r="AY914" s="104"/>
      <c r="BH914" s="104"/>
      <c r="BJ914" s="104"/>
      <c r="BK914" s="104"/>
      <c r="BL914" s="104"/>
      <c r="BM914" s="104"/>
      <c r="BN914" s="104"/>
      <c r="BO914" s="104"/>
      <c r="BP914" s="104"/>
      <c r="BQ914" s="104"/>
      <c r="BR914" s="104"/>
      <c r="BS914" s="104"/>
      <c r="BT914" s="104"/>
      <c r="BV914" s="104"/>
      <c r="BW914" s="104"/>
      <c r="BX914" s="104"/>
      <c r="BY914" s="104"/>
      <c r="BZ914" s="104"/>
      <c r="CA914" s="104"/>
      <c r="CB914" s="104"/>
      <c r="CC914" s="104"/>
      <c r="CD914" s="104"/>
      <c r="CE914" s="104"/>
      <c r="CF914" s="104"/>
      <c r="CG914" s="104"/>
      <c r="CJ914" s="104"/>
      <c r="CL914" s="104"/>
      <c r="CM914" s="104"/>
      <c r="CN914" s="104"/>
      <c r="CO914" s="104"/>
      <c r="CP914" s="104"/>
      <c r="CQ914" s="104"/>
      <c r="CR914" s="104"/>
      <c r="CS914" s="104"/>
      <c r="CT914" s="104"/>
      <c r="CU914" s="104"/>
    </row>
    <row r="915" spans="1:99" ht="13" x14ac:dyDescent="0.3">
      <c r="A915" s="104"/>
      <c r="B915" s="104"/>
      <c r="C915" s="104"/>
      <c r="D915" s="104"/>
      <c r="E915" s="104"/>
      <c r="F915" s="104"/>
      <c r="G915" s="104"/>
      <c r="H915" s="104"/>
      <c r="I915" s="104"/>
      <c r="J915" s="104"/>
      <c r="K915" s="104"/>
      <c r="L915" s="104"/>
      <c r="M915" s="104"/>
      <c r="P915" s="104"/>
      <c r="Q915" s="104"/>
      <c r="U915" s="104"/>
      <c r="AQ915" s="104"/>
      <c r="AR915" s="104"/>
      <c r="AS915" s="104"/>
      <c r="AT915" s="104"/>
      <c r="AU915" s="104"/>
      <c r="AV915" s="104"/>
      <c r="AW915" s="104"/>
      <c r="AX915" s="104"/>
      <c r="AY915" s="104"/>
      <c r="BH915" s="104"/>
      <c r="BJ915" s="104"/>
      <c r="BK915" s="104"/>
      <c r="BL915" s="104"/>
      <c r="BM915" s="104"/>
      <c r="BN915" s="104"/>
      <c r="BO915" s="104"/>
      <c r="BP915" s="104"/>
      <c r="BQ915" s="104"/>
      <c r="BR915" s="104"/>
      <c r="BS915" s="104"/>
      <c r="BT915" s="104"/>
      <c r="BV915" s="104"/>
      <c r="BW915" s="104"/>
      <c r="BX915" s="104"/>
      <c r="BY915" s="104"/>
      <c r="BZ915" s="104"/>
      <c r="CA915" s="104"/>
      <c r="CB915" s="104"/>
      <c r="CC915" s="104"/>
      <c r="CD915" s="104"/>
      <c r="CE915" s="104"/>
      <c r="CF915" s="104"/>
      <c r="CG915" s="104"/>
      <c r="CJ915" s="104"/>
      <c r="CL915" s="104"/>
      <c r="CM915" s="104"/>
      <c r="CN915" s="104"/>
      <c r="CO915" s="104"/>
      <c r="CP915" s="104"/>
      <c r="CQ915" s="104"/>
      <c r="CR915" s="104"/>
      <c r="CS915" s="104"/>
      <c r="CT915" s="104"/>
      <c r="CU915" s="104"/>
    </row>
    <row r="916" spans="1:99" ht="13" x14ac:dyDescent="0.3">
      <c r="A916" s="104"/>
      <c r="B916" s="104"/>
      <c r="C916" s="104"/>
      <c r="D916" s="104"/>
      <c r="E916" s="104"/>
      <c r="F916" s="104"/>
      <c r="G916" s="104"/>
      <c r="H916" s="104"/>
      <c r="I916" s="104"/>
      <c r="J916" s="104"/>
      <c r="K916" s="104"/>
      <c r="L916" s="104"/>
      <c r="M916" s="104"/>
      <c r="P916" s="104"/>
      <c r="Q916" s="104"/>
      <c r="U916" s="104"/>
      <c r="AQ916" s="104"/>
      <c r="AR916" s="104"/>
      <c r="AS916" s="104"/>
      <c r="AT916" s="104"/>
      <c r="AU916" s="104"/>
      <c r="AV916" s="104"/>
      <c r="AW916" s="104"/>
      <c r="AX916" s="104"/>
      <c r="AY916" s="104"/>
      <c r="BH916" s="104"/>
      <c r="BJ916" s="104"/>
      <c r="BK916" s="104"/>
      <c r="BL916" s="104"/>
      <c r="BM916" s="104"/>
      <c r="BN916" s="104"/>
      <c r="BO916" s="104"/>
      <c r="BP916" s="104"/>
      <c r="BQ916" s="104"/>
      <c r="BR916" s="104"/>
      <c r="BS916" s="104"/>
      <c r="BT916" s="104"/>
      <c r="BV916" s="104"/>
      <c r="BW916" s="104"/>
      <c r="BX916" s="104"/>
      <c r="BY916" s="104"/>
      <c r="BZ916" s="104"/>
      <c r="CA916" s="104"/>
      <c r="CB916" s="104"/>
      <c r="CC916" s="104"/>
      <c r="CD916" s="104"/>
      <c r="CE916" s="104"/>
      <c r="CF916" s="104"/>
      <c r="CG916" s="104"/>
      <c r="CJ916" s="104"/>
      <c r="CL916" s="104"/>
      <c r="CM916" s="104"/>
      <c r="CN916" s="104"/>
      <c r="CO916" s="104"/>
      <c r="CP916" s="104"/>
      <c r="CQ916" s="104"/>
      <c r="CR916" s="104"/>
      <c r="CS916" s="104"/>
      <c r="CT916" s="104"/>
      <c r="CU916" s="104"/>
    </row>
    <row r="917" spans="1:99" ht="13" x14ac:dyDescent="0.3">
      <c r="A917" s="104"/>
      <c r="B917" s="104"/>
      <c r="C917" s="104"/>
      <c r="D917" s="104"/>
      <c r="E917" s="104"/>
      <c r="F917" s="104"/>
      <c r="G917" s="104"/>
      <c r="H917" s="104"/>
      <c r="I917" s="104"/>
      <c r="J917" s="104"/>
      <c r="K917" s="104"/>
      <c r="L917" s="104"/>
      <c r="M917" s="104"/>
      <c r="P917" s="104"/>
      <c r="Q917" s="104"/>
      <c r="U917" s="104"/>
      <c r="AQ917" s="104"/>
      <c r="AR917" s="104"/>
      <c r="AS917" s="104"/>
      <c r="AT917" s="104"/>
      <c r="AU917" s="104"/>
      <c r="AV917" s="104"/>
      <c r="AW917" s="104"/>
      <c r="AX917" s="104"/>
      <c r="AY917" s="104"/>
      <c r="BH917" s="104"/>
      <c r="BJ917" s="104"/>
      <c r="BK917" s="104"/>
      <c r="BL917" s="104"/>
      <c r="BM917" s="104"/>
      <c r="BN917" s="104"/>
      <c r="BO917" s="104"/>
      <c r="BP917" s="104"/>
      <c r="BQ917" s="104"/>
      <c r="BR917" s="104"/>
      <c r="BS917" s="104"/>
      <c r="BT917" s="104"/>
      <c r="BV917" s="104"/>
      <c r="BW917" s="104"/>
      <c r="BX917" s="104"/>
      <c r="BY917" s="104"/>
      <c r="BZ917" s="104"/>
      <c r="CA917" s="104"/>
      <c r="CB917" s="104"/>
      <c r="CC917" s="104"/>
      <c r="CD917" s="104"/>
      <c r="CE917" s="104"/>
      <c r="CF917" s="104"/>
      <c r="CG917" s="104"/>
      <c r="CJ917" s="104"/>
      <c r="CL917" s="104"/>
      <c r="CM917" s="104"/>
      <c r="CN917" s="104"/>
      <c r="CO917" s="104"/>
      <c r="CP917" s="104"/>
      <c r="CQ917" s="104"/>
      <c r="CR917" s="104"/>
      <c r="CS917" s="104"/>
      <c r="CT917" s="104"/>
      <c r="CU917" s="104"/>
    </row>
    <row r="918" spans="1:99" ht="13" x14ac:dyDescent="0.3">
      <c r="A918" s="104"/>
      <c r="B918" s="104"/>
      <c r="C918" s="104"/>
      <c r="D918" s="104"/>
      <c r="E918" s="104"/>
      <c r="F918" s="104"/>
      <c r="G918" s="104"/>
      <c r="H918" s="104"/>
      <c r="I918" s="104"/>
      <c r="J918" s="104"/>
      <c r="K918" s="104"/>
      <c r="L918" s="104"/>
      <c r="M918" s="104"/>
      <c r="P918" s="104"/>
      <c r="Q918" s="104"/>
      <c r="U918" s="104"/>
      <c r="AQ918" s="104"/>
      <c r="AR918" s="104"/>
      <c r="AS918" s="104"/>
      <c r="AT918" s="104"/>
      <c r="AU918" s="104"/>
      <c r="AV918" s="104"/>
      <c r="AW918" s="104"/>
      <c r="AX918" s="104"/>
      <c r="AY918" s="104"/>
      <c r="BH918" s="104"/>
      <c r="BJ918" s="104"/>
      <c r="BK918" s="104"/>
      <c r="BL918" s="104"/>
      <c r="BM918" s="104"/>
      <c r="BN918" s="104"/>
      <c r="BO918" s="104"/>
      <c r="BP918" s="104"/>
      <c r="BQ918" s="104"/>
      <c r="BR918" s="104"/>
      <c r="BS918" s="104"/>
      <c r="BT918" s="104"/>
      <c r="BV918" s="104"/>
      <c r="BW918" s="104"/>
      <c r="BX918" s="104"/>
      <c r="BY918" s="104"/>
      <c r="BZ918" s="104"/>
      <c r="CA918" s="104"/>
      <c r="CB918" s="104"/>
      <c r="CC918" s="104"/>
      <c r="CD918" s="104"/>
      <c r="CE918" s="104"/>
      <c r="CF918" s="104"/>
      <c r="CG918" s="104"/>
      <c r="CJ918" s="104"/>
      <c r="CL918" s="104"/>
      <c r="CM918" s="104"/>
      <c r="CN918" s="104"/>
      <c r="CO918" s="104"/>
      <c r="CP918" s="104"/>
      <c r="CQ918" s="104"/>
      <c r="CR918" s="104"/>
      <c r="CS918" s="104"/>
      <c r="CT918" s="104"/>
      <c r="CU918" s="104"/>
    </row>
    <row r="919" spans="1:99" ht="13" x14ac:dyDescent="0.3">
      <c r="A919" s="104"/>
      <c r="B919" s="104"/>
      <c r="C919" s="104"/>
      <c r="D919" s="104"/>
      <c r="E919" s="104"/>
      <c r="F919" s="104"/>
      <c r="G919" s="104"/>
      <c r="H919" s="104"/>
      <c r="I919" s="104"/>
      <c r="J919" s="104"/>
      <c r="K919" s="104"/>
      <c r="L919" s="104"/>
      <c r="M919" s="104"/>
      <c r="P919" s="104"/>
      <c r="Q919" s="104"/>
      <c r="U919" s="104"/>
      <c r="AQ919" s="104"/>
      <c r="AR919" s="104"/>
      <c r="AS919" s="104"/>
      <c r="AT919" s="104"/>
      <c r="AU919" s="104"/>
      <c r="AV919" s="104"/>
      <c r="AW919" s="104"/>
      <c r="AX919" s="104"/>
      <c r="AY919" s="104"/>
      <c r="BH919" s="104"/>
      <c r="BJ919" s="104"/>
      <c r="BK919" s="104"/>
      <c r="BL919" s="104"/>
      <c r="BM919" s="104"/>
      <c r="BN919" s="104"/>
      <c r="BO919" s="104"/>
      <c r="BP919" s="104"/>
      <c r="BQ919" s="104"/>
      <c r="BR919" s="104"/>
      <c r="BS919" s="104"/>
      <c r="BT919" s="104"/>
      <c r="BV919" s="104"/>
      <c r="BW919" s="104"/>
      <c r="BX919" s="104"/>
      <c r="BY919" s="104"/>
      <c r="BZ919" s="104"/>
      <c r="CA919" s="104"/>
      <c r="CB919" s="104"/>
      <c r="CC919" s="104"/>
      <c r="CD919" s="104"/>
      <c r="CE919" s="104"/>
      <c r="CF919" s="104"/>
      <c r="CG919" s="104"/>
      <c r="CJ919" s="104"/>
      <c r="CL919" s="104"/>
      <c r="CM919" s="104"/>
      <c r="CN919" s="104"/>
      <c r="CO919" s="104"/>
      <c r="CP919" s="104"/>
      <c r="CQ919" s="104"/>
      <c r="CR919" s="104"/>
      <c r="CS919" s="104"/>
      <c r="CT919" s="104"/>
      <c r="CU919" s="104"/>
    </row>
    <row r="920" spans="1:99" ht="13" x14ac:dyDescent="0.3">
      <c r="A920" s="104"/>
      <c r="B920" s="104"/>
      <c r="C920" s="104"/>
      <c r="D920" s="104"/>
      <c r="E920" s="104"/>
      <c r="F920" s="104"/>
      <c r="G920" s="104"/>
      <c r="H920" s="104"/>
      <c r="I920" s="104"/>
      <c r="J920" s="104"/>
      <c r="K920" s="104"/>
      <c r="L920" s="104"/>
      <c r="M920" s="104"/>
      <c r="P920" s="104"/>
      <c r="Q920" s="104"/>
      <c r="U920" s="104"/>
      <c r="AQ920" s="104"/>
      <c r="AR920" s="104"/>
      <c r="AS920" s="104"/>
      <c r="AT920" s="104"/>
      <c r="AU920" s="104"/>
      <c r="AV920" s="104"/>
      <c r="AW920" s="104"/>
      <c r="AX920" s="104"/>
      <c r="AY920" s="104"/>
      <c r="BH920" s="104"/>
      <c r="BJ920" s="104"/>
      <c r="BK920" s="104"/>
      <c r="BL920" s="104"/>
      <c r="BM920" s="104"/>
      <c r="BN920" s="104"/>
      <c r="BO920" s="104"/>
      <c r="BP920" s="104"/>
      <c r="BQ920" s="104"/>
      <c r="BR920" s="104"/>
      <c r="BS920" s="104"/>
      <c r="BT920" s="104"/>
      <c r="BV920" s="104"/>
      <c r="BW920" s="104"/>
      <c r="BX920" s="104"/>
      <c r="BY920" s="104"/>
      <c r="BZ920" s="104"/>
      <c r="CA920" s="104"/>
      <c r="CB920" s="104"/>
      <c r="CC920" s="104"/>
      <c r="CD920" s="104"/>
      <c r="CE920" s="104"/>
      <c r="CF920" s="104"/>
      <c r="CG920" s="104"/>
      <c r="CJ920" s="104"/>
      <c r="CL920" s="104"/>
      <c r="CM920" s="104"/>
      <c r="CN920" s="104"/>
      <c r="CO920" s="104"/>
      <c r="CP920" s="104"/>
      <c r="CQ920" s="104"/>
      <c r="CR920" s="104"/>
      <c r="CS920" s="104"/>
      <c r="CT920" s="104"/>
      <c r="CU920" s="104"/>
    </row>
    <row r="921" spans="1:99" ht="13" x14ac:dyDescent="0.3">
      <c r="A921" s="104"/>
      <c r="B921" s="104"/>
      <c r="C921" s="104"/>
      <c r="D921" s="104"/>
      <c r="E921" s="104"/>
      <c r="F921" s="104"/>
      <c r="G921" s="104"/>
      <c r="H921" s="104"/>
      <c r="I921" s="104"/>
      <c r="J921" s="104"/>
      <c r="K921" s="104"/>
      <c r="L921" s="104"/>
      <c r="M921" s="104"/>
      <c r="P921" s="104"/>
      <c r="Q921" s="104"/>
      <c r="U921" s="104"/>
      <c r="AQ921" s="104"/>
      <c r="AR921" s="104"/>
      <c r="AS921" s="104"/>
      <c r="AT921" s="104"/>
      <c r="AU921" s="104"/>
      <c r="AV921" s="104"/>
      <c r="AW921" s="104"/>
      <c r="AX921" s="104"/>
      <c r="AY921" s="104"/>
      <c r="BH921" s="104"/>
      <c r="BJ921" s="104"/>
      <c r="BK921" s="104"/>
      <c r="BL921" s="104"/>
      <c r="BM921" s="104"/>
      <c r="BN921" s="104"/>
      <c r="BO921" s="104"/>
      <c r="BP921" s="104"/>
      <c r="BQ921" s="104"/>
      <c r="BR921" s="104"/>
      <c r="BS921" s="104"/>
      <c r="BT921" s="104"/>
      <c r="BV921" s="104"/>
      <c r="BW921" s="104"/>
      <c r="BX921" s="104"/>
      <c r="BY921" s="104"/>
      <c r="BZ921" s="104"/>
      <c r="CA921" s="104"/>
      <c r="CB921" s="104"/>
      <c r="CC921" s="104"/>
      <c r="CD921" s="104"/>
      <c r="CE921" s="104"/>
      <c r="CF921" s="104"/>
      <c r="CG921" s="104"/>
      <c r="CJ921" s="104"/>
      <c r="CL921" s="104"/>
      <c r="CM921" s="104"/>
      <c r="CN921" s="104"/>
      <c r="CO921" s="104"/>
      <c r="CP921" s="104"/>
      <c r="CQ921" s="104"/>
      <c r="CR921" s="104"/>
      <c r="CS921" s="104"/>
      <c r="CT921" s="104"/>
      <c r="CU921" s="104"/>
    </row>
    <row r="922" spans="1:99" ht="13" x14ac:dyDescent="0.3">
      <c r="A922" s="104"/>
      <c r="B922" s="104"/>
      <c r="C922" s="104"/>
      <c r="D922" s="104"/>
      <c r="E922" s="104"/>
      <c r="F922" s="104"/>
      <c r="G922" s="104"/>
      <c r="H922" s="104"/>
      <c r="I922" s="104"/>
      <c r="J922" s="104"/>
      <c r="K922" s="104"/>
      <c r="L922" s="104"/>
      <c r="M922" s="104"/>
      <c r="P922" s="104"/>
      <c r="Q922" s="104"/>
      <c r="U922" s="104"/>
      <c r="AQ922" s="104"/>
      <c r="AR922" s="104"/>
      <c r="AS922" s="104"/>
      <c r="AT922" s="104"/>
      <c r="AU922" s="104"/>
      <c r="AV922" s="104"/>
      <c r="AW922" s="104"/>
      <c r="AX922" s="104"/>
      <c r="AY922" s="104"/>
      <c r="BH922" s="104"/>
      <c r="BJ922" s="104"/>
      <c r="BK922" s="104"/>
      <c r="BL922" s="104"/>
      <c r="BM922" s="104"/>
      <c r="BN922" s="104"/>
      <c r="BO922" s="104"/>
      <c r="BP922" s="104"/>
      <c r="BQ922" s="104"/>
      <c r="BR922" s="104"/>
      <c r="BS922" s="104"/>
      <c r="BT922" s="104"/>
      <c r="BV922" s="104"/>
      <c r="BW922" s="104"/>
      <c r="BX922" s="104"/>
      <c r="BY922" s="104"/>
      <c r="BZ922" s="104"/>
      <c r="CA922" s="104"/>
      <c r="CB922" s="104"/>
      <c r="CC922" s="104"/>
      <c r="CD922" s="104"/>
      <c r="CE922" s="104"/>
      <c r="CF922" s="104"/>
      <c r="CG922" s="104"/>
      <c r="CJ922" s="104"/>
      <c r="CL922" s="104"/>
      <c r="CM922" s="104"/>
      <c r="CN922" s="104"/>
      <c r="CO922" s="104"/>
      <c r="CP922" s="104"/>
      <c r="CQ922" s="104"/>
      <c r="CR922" s="104"/>
      <c r="CS922" s="104"/>
      <c r="CT922" s="104"/>
      <c r="CU922" s="104"/>
    </row>
    <row r="923" spans="1:99" ht="13" x14ac:dyDescent="0.3">
      <c r="A923" s="104"/>
      <c r="B923" s="104"/>
      <c r="C923" s="104"/>
      <c r="D923" s="104"/>
      <c r="E923" s="104"/>
      <c r="F923" s="104"/>
      <c r="G923" s="104"/>
      <c r="H923" s="104"/>
      <c r="I923" s="104"/>
      <c r="J923" s="104"/>
      <c r="K923" s="104"/>
      <c r="L923" s="104"/>
      <c r="M923" s="104"/>
      <c r="P923" s="104"/>
      <c r="Q923" s="104"/>
      <c r="U923" s="104"/>
      <c r="AQ923" s="104"/>
      <c r="AR923" s="104"/>
      <c r="AS923" s="104"/>
      <c r="AT923" s="104"/>
      <c r="AU923" s="104"/>
      <c r="AV923" s="104"/>
      <c r="AW923" s="104"/>
      <c r="AX923" s="104"/>
      <c r="AY923" s="104"/>
      <c r="BH923" s="104"/>
      <c r="BJ923" s="104"/>
      <c r="BK923" s="104"/>
      <c r="BL923" s="104"/>
      <c r="BM923" s="104"/>
      <c r="BN923" s="104"/>
      <c r="BO923" s="104"/>
      <c r="BP923" s="104"/>
      <c r="BQ923" s="104"/>
      <c r="BR923" s="104"/>
      <c r="BS923" s="104"/>
      <c r="BT923" s="104"/>
      <c r="BV923" s="104"/>
      <c r="BW923" s="104"/>
      <c r="BX923" s="104"/>
      <c r="BY923" s="104"/>
      <c r="BZ923" s="104"/>
      <c r="CA923" s="104"/>
      <c r="CB923" s="104"/>
      <c r="CC923" s="104"/>
      <c r="CD923" s="104"/>
      <c r="CE923" s="104"/>
      <c r="CF923" s="104"/>
      <c r="CG923" s="104"/>
      <c r="CJ923" s="104"/>
      <c r="CL923" s="104"/>
      <c r="CM923" s="104"/>
      <c r="CN923" s="104"/>
      <c r="CO923" s="104"/>
      <c r="CP923" s="104"/>
      <c r="CQ923" s="104"/>
      <c r="CR923" s="104"/>
      <c r="CS923" s="104"/>
      <c r="CT923" s="104"/>
      <c r="CU923" s="104"/>
    </row>
    <row r="924" spans="1:99" ht="13" x14ac:dyDescent="0.3">
      <c r="A924" s="104"/>
      <c r="B924" s="104"/>
      <c r="C924" s="104"/>
      <c r="D924" s="104"/>
      <c r="E924" s="104"/>
      <c r="F924" s="104"/>
      <c r="G924" s="104"/>
      <c r="H924" s="104"/>
      <c r="I924" s="104"/>
      <c r="J924" s="104"/>
      <c r="K924" s="104"/>
      <c r="L924" s="104"/>
      <c r="M924" s="104"/>
      <c r="P924" s="104"/>
      <c r="Q924" s="104"/>
      <c r="U924" s="104"/>
      <c r="AQ924" s="104"/>
      <c r="AR924" s="104"/>
      <c r="AS924" s="104"/>
      <c r="AT924" s="104"/>
      <c r="AU924" s="104"/>
      <c r="AV924" s="104"/>
      <c r="AW924" s="104"/>
      <c r="AX924" s="104"/>
      <c r="AY924" s="104"/>
      <c r="BH924" s="104"/>
      <c r="BJ924" s="104"/>
      <c r="BK924" s="104"/>
      <c r="BL924" s="104"/>
      <c r="BM924" s="104"/>
      <c r="BN924" s="104"/>
      <c r="BO924" s="104"/>
      <c r="BP924" s="104"/>
      <c r="BQ924" s="104"/>
      <c r="BR924" s="104"/>
      <c r="BS924" s="104"/>
      <c r="BT924" s="104"/>
      <c r="BV924" s="104"/>
      <c r="BW924" s="104"/>
      <c r="BX924" s="104"/>
      <c r="BY924" s="104"/>
      <c r="BZ924" s="104"/>
      <c r="CA924" s="104"/>
      <c r="CB924" s="104"/>
      <c r="CC924" s="104"/>
      <c r="CD924" s="104"/>
      <c r="CE924" s="104"/>
      <c r="CF924" s="104"/>
      <c r="CG924" s="104"/>
      <c r="CJ924" s="104"/>
      <c r="CL924" s="104"/>
      <c r="CM924" s="104"/>
      <c r="CN924" s="104"/>
      <c r="CO924" s="104"/>
      <c r="CP924" s="104"/>
      <c r="CQ924" s="104"/>
      <c r="CR924" s="104"/>
      <c r="CS924" s="104"/>
      <c r="CT924" s="104"/>
      <c r="CU924" s="104"/>
    </row>
    <row r="925" spans="1:99" ht="13" x14ac:dyDescent="0.3">
      <c r="A925" s="104"/>
      <c r="B925" s="104"/>
      <c r="C925" s="104"/>
      <c r="D925" s="104"/>
      <c r="E925" s="104"/>
      <c r="F925" s="104"/>
      <c r="G925" s="104"/>
      <c r="H925" s="104"/>
      <c r="I925" s="104"/>
      <c r="J925" s="104"/>
      <c r="K925" s="104"/>
      <c r="L925" s="104"/>
      <c r="M925" s="104"/>
      <c r="P925" s="104"/>
      <c r="Q925" s="104"/>
      <c r="U925" s="104"/>
      <c r="AQ925" s="104"/>
      <c r="AR925" s="104"/>
      <c r="AS925" s="104"/>
      <c r="AT925" s="104"/>
      <c r="AU925" s="104"/>
      <c r="AV925" s="104"/>
      <c r="AW925" s="104"/>
      <c r="AX925" s="104"/>
      <c r="AY925" s="104"/>
      <c r="BH925" s="104"/>
      <c r="BJ925" s="104"/>
      <c r="BK925" s="104"/>
      <c r="BL925" s="104"/>
      <c r="BM925" s="104"/>
      <c r="BN925" s="104"/>
      <c r="BO925" s="104"/>
      <c r="BP925" s="104"/>
      <c r="BQ925" s="104"/>
      <c r="BR925" s="104"/>
      <c r="BS925" s="104"/>
      <c r="BT925" s="104"/>
      <c r="BV925" s="104"/>
      <c r="BW925" s="104"/>
      <c r="BX925" s="104"/>
      <c r="BY925" s="104"/>
      <c r="BZ925" s="104"/>
      <c r="CA925" s="104"/>
      <c r="CB925" s="104"/>
      <c r="CC925" s="104"/>
      <c r="CD925" s="104"/>
      <c r="CE925" s="104"/>
      <c r="CF925" s="104"/>
      <c r="CG925" s="104"/>
      <c r="CJ925" s="104"/>
      <c r="CL925" s="104"/>
      <c r="CM925" s="104"/>
      <c r="CN925" s="104"/>
      <c r="CO925" s="104"/>
      <c r="CP925" s="104"/>
      <c r="CQ925" s="104"/>
      <c r="CR925" s="104"/>
      <c r="CS925" s="104"/>
      <c r="CT925" s="104"/>
      <c r="CU925" s="104"/>
    </row>
    <row r="926" spans="1:99" ht="13" x14ac:dyDescent="0.3">
      <c r="A926" s="104"/>
      <c r="B926" s="104"/>
      <c r="C926" s="104"/>
      <c r="D926" s="104"/>
      <c r="E926" s="104"/>
      <c r="F926" s="104"/>
      <c r="G926" s="104"/>
      <c r="H926" s="104"/>
      <c r="I926" s="104"/>
      <c r="J926" s="104"/>
      <c r="K926" s="104"/>
      <c r="L926" s="104"/>
      <c r="M926" s="104"/>
      <c r="P926" s="104"/>
      <c r="Q926" s="104"/>
      <c r="U926" s="104"/>
      <c r="AQ926" s="104"/>
      <c r="AR926" s="104"/>
      <c r="AS926" s="104"/>
      <c r="AT926" s="104"/>
      <c r="AU926" s="104"/>
      <c r="AV926" s="104"/>
      <c r="AW926" s="104"/>
      <c r="AX926" s="104"/>
      <c r="AY926" s="104"/>
      <c r="BH926" s="104"/>
      <c r="BJ926" s="104"/>
      <c r="BK926" s="104"/>
      <c r="BL926" s="104"/>
      <c r="BM926" s="104"/>
      <c r="BN926" s="104"/>
      <c r="BO926" s="104"/>
      <c r="BP926" s="104"/>
      <c r="BQ926" s="104"/>
      <c r="BR926" s="104"/>
      <c r="BS926" s="104"/>
      <c r="BT926" s="104"/>
      <c r="BV926" s="104"/>
      <c r="BW926" s="104"/>
      <c r="BX926" s="104"/>
      <c r="BY926" s="104"/>
      <c r="BZ926" s="104"/>
      <c r="CA926" s="104"/>
      <c r="CB926" s="104"/>
      <c r="CC926" s="104"/>
      <c r="CD926" s="104"/>
      <c r="CE926" s="104"/>
      <c r="CF926" s="104"/>
      <c r="CG926" s="104"/>
      <c r="CJ926" s="104"/>
      <c r="CL926" s="104"/>
      <c r="CM926" s="104"/>
      <c r="CN926" s="104"/>
      <c r="CO926" s="104"/>
      <c r="CP926" s="104"/>
      <c r="CQ926" s="104"/>
      <c r="CR926" s="104"/>
      <c r="CS926" s="104"/>
      <c r="CT926" s="104"/>
      <c r="CU926" s="104"/>
    </row>
    <row r="927" spans="1:99" ht="13" x14ac:dyDescent="0.3">
      <c r="A927" s="104"/>
      <c r="B927" s="104"/>
      <c r="C927" s="104"/>
      <c r="D927" s="104"/>
      <c r="E927" s="104"/>
      <c r="F927" s="104"/>
      <c r="G927" s="104"/>
      <c r="H927" s="104"/>
      <c r="I927" s="104"/>
      <c r="J927" s="104"/>
      <c r="K927" s="104"/>
      <c r="L927" s="104"/>
      <c r="M927" s="104"/>
      <c r="P927" s="104"/>
      <c r="Q927" s="104"/>
      <c r="U927" s="104"/>
      <c r="AQ927" s="104"/>
      <c r="AR927" s="104"/>
      <c r="AS927" s="104"/>
      <c r="AT927" s="104"/>
      <c r="AU927" s="104"/>
      <c r="AV927" s="104"/>
      <c r="AW927" s="104"/>
      <c r="AX927" s="104"/>
      <c r="AY927" s="104"/>
      <c r="BH927" s="104"/>
      <c r="BJ927" s="104"/>
      <c r="BK927" s="104"/>
      <c r="BL927" s="104"/>
      <c r="BM927" s="104"/>
      <c r="BN927" s="104"/>
      <c r="BO927" s="104"/>
      <c r="BP927" s="104"/>
      <c r="BQ927" s="104"/>
      <c r="BR927" s="104"/>
      <c r="BS927" s="104"/>
      <c r="BT927" s="104"/>
      <c r="BV927" s="104"/>
      <c r="BW927" s="104"/>
      <c r="BX927" s="104"/>
      <c r="BY927" s="104"/>
      <c r="BZ927" s="104"/>
      <c r="CA927" s="104"/>
      <c r="CB927" s="104"/>
      <c r="CC927" s="104"/>
      <c r="CD927" s="104"/>
      <c r="CE927" s="104"/>
      <c r="CF927" s="104"/>
      <c r="CG927" s="104"/>
      <c r="CJ927" s="104"/>
      <c r="CL927" s="104"/>
      <c r="CM927" s="104"/>
      <c r="CN927" s="104"/>
      <c r="CO927" s="104"/>
      <c r="CP927" s="104"/>
      <c r="CQ927" s="104"/>
      <c r="CR927" s="104"/>
      <c r="CS927" s="104"/>
      <c r="CT927" s="104"/>
      <c r="CU927" s="104"/>
    </row>
    <row r="928" spans="1:99" ht="13" x14ac:dyDescent="0.3">
      <c r="A928" s="104"/>
      <c r="B928" s="104"/>
      <c r="C928" s="104"/>
      <c r="D928" s="104"/>
      <c r="E928" s="104"/>
      <c r="F928" s="104"/>
      <c r="G928" s="104"/>
      <c r="H928" s="104"/>
      <c r="I928" s="104"/>
      <c r="J928" s="104"/>
      <c r="K928" s="104"/>
      <c r="L928" s="104"/>
      <c r="M928" s="104"/>
      <c r="P928" s="104"/>
      <c r="Q928" s="104"/>
      <c r="U928" s="104"/>
      <c r="AQ928" s="104"/>
      <c r="AR928" s="104"/>
      <c r="AS928" s="104"/>
      <c r="AT928" s="104"/>
      <c r="AU928" s="104"/>
      <c r="AV928" s="104"/>
      <c r="AW928" s="104"/>
      <c r="AX928" s="104"/>
      <c r="AY928" s="104"/>
      <c r="BH928" s="104"/>
      <c r="BJ928" s="104"/>
      <c r="BK928" s="104"/>
      <c r="BL928" s="104"/>
      <c r="BM928" s="104"/>
      <c r="BN928" s="104"/>
      <c r="BO928" s="104"/>
      <c r="BP928" s="104"/>
      <c r="BQ928" s="104"/>
      <c r="BR928" s="104"/>
      <c r="BS928" s="104"/>
      <c r="BT928" s="104"/>
      <c r="BV928" s="104"/>
      <c r="BW928" s="104"/>
      <c r="BX928" s="104"/>
      <c r="BY928" s="104"/>
      <c r="BZ928" s="104"/>
      <c r="CA928" s="104"/>
      <c r="CB928" s="104"/>
      <c r="CC928" s="104"/>
      <c r="CD928" s="104"/>
      <c r="CE928" s="104"/>
      <c r="CF928" s="104"/>
      <c r="CG928" s="104"/>
      <c r="CJ928" s="104"/>
      <c r="CL928" s="104"/>
      <c r="CM928" s="104"/>
      <c r="CN928" s="104"/>
      <c r="CO928" s="104"/>
      <c r="CP928" s="104"/>
      <c r="CQ928" s="104"/>
      <c r="CR928" s="104"/>
      <c r="CS928" s="104"/>
      <c r="CT928" s="104"/>
      <c r="CU928" s="104"/>
    </row>
    <row r="929" spans="1:99" ht="13" x14ac:dyDescent="0.3">
      <c r="A929" s="104"/>
      <c r="B929" s="104"/>
      <c r="C929" s="104"/>
      <c r="D929" s="104"/>
      <c r="E929" s="104"/>
      <c r="F929" s="104"/>
      <c r="G929" s="104"/>
      <c r="H929" s="104"/>
      <c r="I929" s="104"/>
      <c r="J929" s="104"/>
      <c r="K929" s="104"/>
      <c r="L929" s="104"/>
      <c r="M929" s="104"/>
      <c r="P929" s="104"/>
      <c r="Q929" s="104"/>
      <c r="U929" s="104"/>
      <c r="AQ929" s="104"/>
      <c r="AR929" s="104"/>
      <c r="AS929" s="104"/>
      <c r="AT929" s="104"/>
      <c r="AU929" s="104"/>
      <c r="AV929" s="104"/>
      <c r="AW929" s="104"/>
      <c r="AX929" s="104"/>
      <c r="AY929" s="104"/>
      <c r="BH929" s="104"/>
      <c r="BJ929" s="104"/>
      <c r="BK929" s="104"/>
      <c r="BL929" s="104"/>
      <c r="BM929" s="104"/>
      <c r="BN929" s="104"/>
      <c r="BO929" s="104"/>
      <c r="BP929" s="104"/>
      <c r="BQ929" s="104"/>
      <c r="BR929" s="104"/>
      <c r="BS929" s="104"/>
      <c r="BT929" s="104"/>
      <c r="BV929" s="104"/>
      <c r="BW929" s="104"/>
      <c r="BX929" s="104"/>
      <c r="BY929" s="104"/>
      <c r="BZ929" s="104"/>
      <c r="CA929" s="104"/>
      <c r="CB929" s="104"/>
      <c r="CC929" s="104"/>
      <c r="CD929" s="104"/>
      <c r="CE929" s="104"/>
      <c r="CF929" s="104"/>
      <c r="CG929" s="104"/>
      <c r="CJ929" s="104"/>
      <c r="CL929" s="104"/>
      <c r="CM929" s="104"/>
      <c r="CN929" s="104"/>
      <c r="CO929" s="104"/>
      <c r="CP929" s="104"/>
      <c r="CQ929" s="104"/>
      <c r="CR929" s="104"/>
      <c r="CS929" s="104"/>
      <c r="CT929" s="104"/>
      <c r="CU929" s="104"/>
    </row>
    <row r="930" spans="1:99" ht="13" x14ac:dyDescent="0.3">
      <c r="A930" s="104"/>
      <c r="B930" s="104"/>
      <c r="C930" s="104"/>
      <c r="D930" s="104"/>
      <c r="E930" s="104"/>
      <c r="F930" s="104"/>
      <c r="G930" s="104"/>
      <c r="H930" s="104"/>
      <c r="I930" s="104"/>
      <c r="J930" s="104"/>
      <c r="K930" s="104"/>
      <c r="L930" s="104"/>
      <c r="M930" s="104"/>
      <c r="P930" s="104"/>
      <c r="Q930" s="104"/>
      <c r="U930" s="104"/>
      <c r="AQ930" s="104"/>
      <c r="AR930" s="104"/>
      <c r="AS930" s="104"/>
      <c r="AT930" s="104"/>
      <c r="AU930" s="104"/>
      <c r="AV930" s="104"/>
      <c r="AW930" s="104"/>
      <c r="AX930" s="104"/>
      <c r="AY930" s="104"/>
      <c r="BH930" s="104"/>
      <c r="BJ930" s="104"/>
      <c r="BK930" s="104"/>
      <c r="BL930" s="104"/>
      <c r="BM930" s="104"/>
      <c r="BN930" s="104"/>
      <c r="BO930" s="104"/>
      <c r="BP930" s="104"/>
      <c r="BQ930" s="104"/>
      <c r="BR930" s="104"/>
      <c r="BS930" s="104"/>
      <c r="BT930" s="104"/>
      <c r="BV930" s="104"/>
      <c r="BW930" s="104"/>
      <c r="BX930" s="104"/>
      <c r="BY930" s="104"/>
      <c r="BZ930" s="104"/>
      <c r="CA930" s="104"/>
      <c r="CB930" s="104"/>
      <c r="CC930" s="104"/>
      <c r="CD930" s="104"/>
      <c r="CE930" s="104"/>
      <c r="CF930" s="104"/>
      <c r="CG930" s="104"/>
      <c r="CJ930" s="104"/>
      <c r="CL930" s="104"/>
      <c r="CM930" s="104"/>
      <c r="CN930" s="104"/>
      <c r="CO930" s="104"/>
      <c r="CP930" s="104"/>
      <c r="CQ930" s="104"/>
      <c r="CR930" s="104"/>
      <c r="CS930" s="104"/>
      <c r="CT930" s="104"/>
      <c r="CU930" s="104"/>
    </row>
    <row r="931" spans="1:99" ht="13" x14ac:dyDescent="0.3">
      <c r="A931" s="104"/>
      <c r="B931" s="104"/>
      <c r="C931" s="104"/>
      <c r="D931" s="104"/>
      <c r="E931" s="104"/>
      <c r="F931" s="104"/>
      <c r="G931" s="104"/>
      <c r="H931" s="104"/>
      <c r="I931" s="104"/>
      <c r="J931" s="104"/>
      <c r="K931" s="104"/>
      <c r="L931" s="104"/>
      <c r="M931" s="104"/>
      <c r="P931" s="104"/>
      <c r="Q931" s="104"/>
      <c r="U931" s="104"/>
      <c r="AQ931" s="104"/>
      <c r="AR931" s="104"/>
      <c r="AS931" s="104"/>
      <c r="AT931" s="104"/>
      <c r="AU931" s="104"/>
      <c r="AV931" s="104"/>
      <c r="AW931" s="104"/>
      <c r="AX931" s="104"/>
      <c r="AY931" s="104"/>
      <c r="BH931" s="104"/>
      <c r="BJ931" s="104"/>
      <c r="BK931" s="104"/>
      <c r="BL931" s="104"/>
      <c r="BM931" s="104"/>
      <c r="BN931" s="104"/>
      <c r="BO931" s="104"/>
      <c r="BP931" s="104"/>
      <c r="BQ931" s="104"/>
      <c r="BR931" s="104"/>
      <c r="BS931" s="104"/>
      <c r="BT931" s="104"/>
      <c r="BV931" s="104"/>
      <c r="BW931" s="104"/>
      <c r="BX931" s="104"/>
      <c r="BY931" s="104"/>
      <c r="BZ931" s="104"/>
      <c r="CA931" s="104"/>
      <c r="CB931" s="104"/>
      <c r="CC931" s="104"/>
      <c r="CD931" s="104"/>
      <c r="CE931" s="104"/>
      <c r="CF931" s="104"/>
      <c r="CG931" s="104"/>
      <c r="CJ931" s="104"/>
      <c r="CL931" s="104"/>
      <c r="CM931" s="104"/>
      <c r="CN931" s="104"/>
      <c r="CO931" s="104"/>
      <c r="CP931" s="104"/>
      <c r="CQ931" s="104"/>
      <c r="CR931" s="104"/>
      <c r="CS931" s="104"/>
      <c r="CT931" s="104"/>
      <c r="CU931" s="104"/>
    </row>
    <row r="932" spans="1:99" ht="13" x14ac:dyDescent="0.3">
      <c r="A932" s="104"/>
      <c r="B932" s="104"/>
      <c r="C932" s="104"/>
      <c r="D932" s="104"/>
      <c r="E932" s="104"/>
      <c r="F932" s="104"/>
      <c r="G932" s="104"/>
      <c r="H932" s="104"/>
      <c r="I932" s="104"/>
      <c r="J932" s="104"/>
      <c r="K932" s="104"/>
      <c r="L932" s="104"/>
      <c r="M932" s="104"/>
      <c r="P932" s="104"/>
      <c r="Q932" s="104"/>
      <c r="U932" s="104"/>
      <c r="AQ932" s="104"/>
      <c r="AR932" s="104"/>
      <c r="AS932" s="104"/>
      <c r="AT932" s="104"/>
      <c r="AU932" s="104"/>
      <c r="AV932" s="104"/>
      <c r="AW932" s="104"/>
      <c r="AX932" s="104"/>
      <c r="AY932" s="104"/>
      <c r="BH932" s="104"/>
      <c r="BJ932" s="104"/>
      <c r="BK932" s="104"/>
      <c r="BL932" s="104"/>
      <c r="BM932" s="104"/>
      <c r="BN932" s="104"/>
      <c r="BO932" s="104"/>
      <c r="BP932" s="104"/>
      <c r="BQ932" s="104"/>
      <c r="BR932" s="104"/>
      <c r="BS932" s="104"/>
      <c r="BT932" s="104"/>
      <c r="BV932" s="104"/>
      <c r="BW932" s="104"/>
      <c r="BX932" s="104"/>
      <c r="BY932" s="104"/>
      <c r="BZ932" s="104"/>
      <c r="CA932" s="104"/>
      <c r="CB932" s="104"/>
      <c r="CC932" s="104"/>
      <c r="CD932" s="104"/>
      <c r="CE932" s="104"/>
      <c r="CF932" s="104"/>
      <c r="CG932" s="104"/>
      <c r="CJ932" s="104"/>
      <c r="CL932" s="104"/>
      <c r="CM932" s="104"/>
      <c r="CN932" s="104"/>
      <c r="CO932" s="104"/>
      <c r="CP932" s="104"/>
      <c r="CQ932" s="104"/>
      <c r="CR932" s="104"/>
      <c r="CS932" s="104"/>
      <c r="CT932" s="104"/>
      <c r="CU932" s="104"/>
    </row>
    <row r="933" spans="1:99" ht="13" x14ac:dyDescent="0.3">
      <c r="A933" s="104"/>
      <c r="B933" s="104"/>
      <c r="C933" s="104"/>
      <c r="D933" s="104"/>
      <c r="E933" s="104"/>
      <c r="F933" s="104"/>
      <c r="G933" s="104"/>
      <c r="H933" s="104"/>
      <c r="I933" s="104"/>
      <c r="J933" s="104"/>
      <c r="K933" s="104"/>
      <c r="L933" s="104"/>
      <c r="M933" s="104"/>
      <c r="P933" s="104"/>
      <c r="Q933" s="104"/>
      <c r="U933" s="104"/>
      <c r="AQ933" s="104"/>
      <c r="AR933" s="104"/>
      <c r="AS933" s="104"/>
      <c r="AT933" s="104"/>
      <c r="AU933" s="104"/>
      <c r="AV933" s="104"/>
      <c r="AW933" s="104"/>
      <c r="AX933" s="104"/>
      <c r="AY933" s="104"/>
      <c r="BH933" s="104"/>
      <c r="BJ933" s="104"/>
      <c r="BK933" s="104"/>
      <c r="BL933" s="104"/>
      <c r="BM933" s="104"/>
      <c r="BN933" s="104"/>
      <c r="BO933" s="104"/>
      <c r="BP933" s="104"/>
      <c r="BQ933" s="104"/>
      <c r="BR933" s="104"/>
      <c r="BS933" s="104"/>
      <c r="BT933" s="104"/>
      <c r="BV933" s="104"/>
      <c r="BW933" s="104"/>
      <c r="BX933" s="104"/>
      <c r="BY933" s="104"/>
      <c r="BZ933" s="104"/>
      <c r="CA933" s="104"/>
      <c r="CB933" s="104"/>
      <c r="CC933" s="104"/>
      <c r="CD933" s="104"/>
      <c r="CE933" s="104"/>
      <c r="CF933" s="104"/>
      <c r="CG933" s="104"/>
      <c r="CJ933" s="104"/>
      <c r="CL933" s="104"/>
      <c r="CM933" s="104"/>
      <c r="CN933" s="104"/>
      <c r="CO933" s="104"/>
      <c r="CP933" s="104"/>
      <c r="CQ933" s="104"/>
      <c r="CR933" s="104"/>
      <c r="CS933" s="104"/>
      <c r="CT933" s="104"/>
      <c r="CU933" s="104"/>
    </row>
    <row r="934" spans="1:99" ht="13" x14ac:dyDescent="0.3">
      <c r="A934" s="104"/>
      <c r="B934" s="104"/>
      <c r="C934" s="104"/>
      <c r="D934" s="104"/>
      <c r="E934" s="104"/>
      <c r="F934" s="104"/>
      <c r="G934" s="104"/>
      <c r="H934" s="104"/>
      <c r="I934" s="104"/>
      <c r="J934" s="104"/>
      <c r="K934" s="104"/>
      <c r="L934" s="104"/>
      <c r="M934" s="104"/>
      <c r="P934" s="104"/>
      <c r="Q934" s="104"/>
      <c r="U934" s="104"/>
      <c r="AQ934" s="104"/>
      <c r="AR934" s="104"/>
      <c r="AS934" s="104"/>
      <c r="AT934" s="104"/>
      <c r="AU934" s="104"/>
      <c r="AV934" s="104"/>
      <c r="AW934" s="104"/>
      <c r="AX934" s="104"/>
      <c r="AY934" s="104"/>
      <c r="BH934" s="104"/>
      <c r="BJ934" s="104"/>
      <c r="BK934" s="104"/>
      <c r="BL934" s="104"/>
      <c r="BM934" s="104"/>
      <c r="BN934" s="104"/>
      <c r="BO934" s="104"/>
      <c r="BP934" s="104"/>
      <c r="BQ934" s="104"/>
      <c r="BR934" s="104"/>
      <c r="BS934" s="104"/>
      <c r="BT934" s="104"/>
      <c r="BV934" s="104"/>
      <c r="BW934" s="104"/>
      <c r="BX934" s="104"/>
      <c r="BY934" s="104"/>
      <c r="BZ934" s="104"/>
      <c r="CA934" s="104"/>
      <c r="CB934" s="104"/>
      <c r="CC934" s="104"/>
      <c r="CD934" s="104"/>
      <c r="CE934" s="104"/>
      <c r="CF934" s="104"/>
      <c r="CG934" s="104"/>
      <c r="CJ934" s="104"/>
      <c r="CL934" s="104"/>
      <c r="CM934" s="104"/>
      <c r="CN934" s="104"/>
      <c r="CO934" s="104"/>
      <c r="CP934" s="104"/>
      <c r="CQ934" s="104"/>
      <c r="CR934" s="104"/>
      <c r="CS934" s="104"/>
      <c r="CT934" s="104"/>
      <c r="CU934" s="104"/>
    </row>
    <row r="935" spans="1:99" ht="13" x14ac:dyDescent="0.3">
      <c r="A935" s="104"/>
      <c r="B935" s="104"/>
      <c r="C935" s="104"/>
      <c r="D935" s="104"/>
      <c r="E935" s="104"/>
      <c r="F935" s="104"/>
      <c r="G935" s="104"/>
      <c r="H935" s="104"/>
      <c r="I935" s="104"/>
      <c r="J935" s="104"/>
      <c r="K935" s="104"/>
      <c r="L935" s="104"/>
      <c r="M935" s="104"/>
      <c r="P935" s="104"/>
      <c r="Q935" s="104"/>
      <c r="U935" s="104"/>
      <c r="AQ935" s="104"/>
      <c r="AR935" s="104"/>
      <c r="AS935" s="104"/>
      <c r="AT935" s="104"/>
      <c r="AU935" s="104"/>
      <c r="AV935" s="104"/>
      <c r="AW935" s="104"/>
      <c r="AX935" s="104"/>
      <c r="AY935" s="104"/>
      <c r="BH935" s="104"/>
      <c r="BJ935" s="104"/>
      <c r="BK935" s="104"/>
      <c r="BL935" s="104"/>
      <c r="BM935" s="104"/>
      <c r="BN935" s="104"/>
      <c r="BO935" s="104"/>
      <c r="BP935" s="104"/>
      <c r="BQ935" s="104"/>
      <c r="BR935" s="104"/>
      <c r="BS935" s="104"/>
      <c r="BT935" s="104"/>
      <c r="BV935" s="104"/>
      <c r="BW935" s="104"/>
      <c r="BX935" s="104"/>
      <c r="BY935" s="104"/>
      <c r="BZ935" s="104"/>
      <c r="CA935" s="104"/>
      <c r="CB935" s="104"/>
      <c r="CC935" s="104"/>
      <c r="CD935" s="104"/>
      <c r="CE935" s="104"/>
      <c r="CF935" s="104"/>
      <c r="CG935" s="104"/>
      <c r="CJ935" s="104"/>
      <c r="CL935" s="104"/>
      <c r="CM935" s="104"/>
      <c r="CN935" s="104"/>
      <c r="CO935" s="104"/>
      <c r="CP935" s="104"/>
      <c r="CQ935" s="104"/>
      <c r="CR935" s="104"/>
      <c r="CS935" s="104"/>
      <c r="CT935" s="104"/>
      <c r="CU935" s="104"/>
    </row>
    <row r="936" spans="1:99" ht="13" x14ac:dyDescent="0.3">
      <c r="A936" s="104"/>
      <c r="B936" s="104"/>
      <c r="C936" s="104"/>
      <c r="D936" s="104"/>
      <c r="E936" s="104"/>
      <c r="F936" s="104"/>
      <c r="G936" s="104"/>
      <c r="H936" s="104"/>
      <c r="I936" s="104"/>
      <c r="J936" s="104"/>
      <c r="K936" s="104"/>
      <c r="L936" s="104"/>
      <c r="M936" s="104"/>
      <c r="P936" s="104"/>
      <c r="Q936" s="104"/>
      <c r="U936" s="104"/>
      <c r="AQ936" s="104"/>
      <c r="AR936" s="104"/>
      <c r="AS936" s="104"/>
      <c r="AT936" s="104"/>
      <c r="AU936" s="104"/>
      <c r="AV936" s="104"/>
      <c r="AW936" s="104"/>
      <c r="AX936" s="104"/>
      <c r="AY936" s="104"/>
      <c r="BH936" s="104"/>
      <c r="BJ936" s="104"/>
      <c r="BK936" s="104"/>
      <c r="BL936" s="104"/>
      <c r="BM936" s="104"/>
      <c r="BN936" s="104"/>
      <c r="BO936" s="104"/>
      <c r="BP936" s="104"/>
      <c r="BQ936" s="104"/>
      <c r="BR936" s="104"/>
      <c r="BS936" s="104"/>
      <c r="BT936" s="104"/>
      <c r="BV936" s="104"/>
      <c r="BW936" s="104"/>
      <c r="BX936" s="104"/>
      <c r="BY936" s="104"/>
      <c r="BZ936" s="104"/>
      <c r="CA936" s="104"/>
      <c r="CB936" s="104"/>
      <c r="CC936" s="104"/>
      <c r="CD936" s="104"/>
      <c r="CE936" s="104"/>
      <c r="CF936" s="104"/>
      <c r="CG936" s="104"/>
      <c r="CJ936" s="104"/>
      <c r="CL936" s="104"/>
      <c r="CM936" s="104"/>
      <c r="CN936" s="104"/>
      <c r="CO936" s="104"/>
      <c r="CP936" s="104"/>
      <c r="CQ936" s="104"/>
      <c r="CR936" s="104"/>
      <c r="CS936" s="104"/>
      <c r="CT936" s="104"/>
      <c r="CU936" s="104"/>
    </row>
    <row r="937" spans="1:99" ht="13" x14ac:dyDescent="0.3">
      <c r="A937" s="104"/>
      <c r="B937" s="104"/>
      <c r="C937" s="104"/>
      <c r="D937" s="104"/>
      <c r="E937" s="104"/>
      <c r="F937" s="104"/>
      <c r="G937" s="104"/>
      <c r="H937" s="104"/>
      <c r="I937" s="104"/>
      <c r="J937" s="104"/>
      <c r="K937" s="104"/>
      <c r="L937" s="104"/>
      <c r="M937" s="104"/>
      <c r="P937" s="104"/>
      <c r="Q937" s="104"/>
      <c r="U937" s="104"/>
      <c r="AQ937" s="104"/>
      <c r="AR937" s="104"/>
      <c r="AS937" s="104"/>
      <c r="AT937" s="104"/>
      <c r="AU937" s="104"/>
      <c r="AV937" s="104"/>
      <c r="AW937" s="104"/>
      <c r="AX937" s="104"/>
      <c r="AY937" s="104"/>
      <c r="BH937" s="104"/>
      <c r="BJ937" s="104"/>
      <c r="BK937" s="104"/>
      <c r="BL937" s="104"/>
      <c r="BM937" s="104"/>
      <c r="BN937" s="104"/>
      <c r="BO937" s="104"/>
      <c r="BP937" s="104"/>
      <c r="BQ937" s="104"/>
      <c r="BR937" s="104"/>
      <c r="BS937" s="104"/>
      <c r="BT937" s="104"/>
      <c r="BV937" s="104"/>
      <c r="BW937" s="104"/>
      <c r="BX937" s="104"/>
      <c r="BY937" s="104"/>
      <c r="BZ937" s="104"/>
      <c r="CA937" s="104"/>
      <c r="CB937" s="104"/>
      <c r="CC937" s="104"/>
      <c r="CD937" s="104"/>
      <c r="CE937" s="104"/>
      <c r="CF937" s="104"/>
      <c r="CG937" s="104"/>
      <c r="CJ937" s="104"/>
      <c r="CL937" s="104"/>
      <c r="CM937" s="104"/>
      <c r="CN937" s="104"/>
      <c r="CO937" s="104"/>
      <c r="CP937" s="104"/>
      <c r="CQ937" s="104"/>
      <c r="CR937" s="104"/>
      <c r="CS937" s="104"/>
      <c r="CT937" s="104"/>
      <c r="CU937" s="104"/>
    </row>
    <row r="938" spans="1:99" ht="13" x14ac:dyDescent="0.3">
      <c r="A938" s="104"/>
      <c r="B938" s="104"/>
      <c r="C938" s="104"/>
      <c r="D938" s="104"/>
      <c r="E938" s="104"/>
      <c r="F938" s="104"/>
      <c r="G938" s="104"/>
      <c r="H938" s="104"/>
      <c r="I938" s="104"/>
      <c r="J938" s="104"/>
      <c r="K938" s="104"/>
      <c r="L938" s="104"/>
      <c r="M938" s="104"/>
      <c r="P938" s="104"/>
      <c r="Q938" s="104"/>
      <c r="U938" s="104"/>
      <c r="AQ938" s="104"/>
      <c r="AR938" s="104"/>
      <c r="AS938" s="104"/>
      <c r="AT938" s="104"/>
      <c r="AU938" s="104"/>
      <c r="AV938" s="104"/>
      <c r="AW938" s="104"/>
      <c r="AX938" s="104"/>
      <c r="AY938" s="104"/>
      <c r="BH938" s="104"/>
      <c r="BJ938" s="104"/>
      <c r="BK938" s="104"/>
      <c r="BL938" s="104"/>
      <c r="BM938" s="104"/>
      <c r="BN938" s="104"/>
      <c r="BO938" s="104"/>
      <c r="BP938" s="104"/>
      <c r="BQ938" s="104"/>
      <c r="BR938" s="104"/>
      <c r="BS938" s="104"/>
      <c r="BT938" s="104"/>
      <c r="BV938" s="104"/>
      <c r="BW938" s="104"/>
      <c r="BX938" s="104"/>
      <c r="BY938" s="104"/>
      <c r="BZ938" s="104"/>
      <c r="CA938" s="104"/>
      <c r="CB938" s="104"/>
      <c r="CC938" s="104"/>
      <c r="CD938" s="104"/>
      <c r="CE938" s="104"/>
      <c r="CF938" s="104"/>
      <c r="CG938" s="104"/>
      <c r="CJ938" s="104"/>
      <c r="CL938" s="104"/>
      <c r="CM938" s="104"/>
      <c r="CN938" s="104"/>
      <c r="CO938" s="104"/>
      <c r="CP938" s="104"/>
      <c r="CQ938" s="104"/>
      <c r="CR938" s="104"/>
      <c r="CS938" s="104"/>
      <c r="CT938" s="104"/>
      <c r="CU938" s="104"/>
    </row>
    <row r="939" spans="1:99" ht="13" x14ac:dyDescent="0.3">
      <c r="A939" s="104"/>
      <c r="B939" s="104"/>
      <c r="C939" s="104"/>
      <c r="D939" s="104"/>
      <c r="E939" s="104"/>
      <c r="F939" s="104"/>
      <c r="G939" s="104"/>
      <c r="H939" s="104"/>
      <c r="I939" s="104"/>
      <c r="J939" s="104"/>
      <c r="K939" s="104"/>
      <c r="L939" s="104"/>
      <c r="M939" s="104"/>
      <c r="P939" s="104"/>
      <c r="Q939" s="104"/>
      <c r="U939" s="104"/>
      <c r="AQ939" s="104"/>
      <c r="AR939" s="104"/>
      <c r="AS939" s="104"/>
      <c r="AT939" s="104"/>
      <c r="AU939" s="104"/>
      <c r="AV939" s="104"/>
      <c r="AW939" s="104"/>
      <c r="AX939" s="104"/>
      <c r="AY939" s="104"/>
      <c r="BH939" s="104"/>
      <c r="BJ939" s="104"/>
      <c r="BK939" s="104"/>
      <c r="BL939" s="104"/>
      <c r="BM939" s="104"/>
      <c r="BN939" s="104"/>
      <c r="BO939" s="104"/>
      <c r="BP939" s="104"/>
      <c r="BQ939" s="104"/>
      <c r="BR939" s="104"/>
      <c r="BS939" s="104"/>
      <c r="BT939" s="104"/>
      <c r="BV939" s="104"/>
      <c r="BW939" s="104"/>
      <c r="BX939" s="104"/>
      <c r="BY939" s="104"/>
      <c r="BZ939" s="104"/>
      <c r="CA939" s="104"/>
      <c r="CB939" s="104"/>
      <c r="CC939" s="104"/>
      <c r="CD939" s="104"/>
      <c r="CE939" s="104"/>
      <c r="CF939" s="104"/>
      <c r="CG939" s="104"/>
      <c r="CJ939" s="104"/>
      <c r="CL939" s="104"/>
      <c r="CM939" s="104"/>
      <c r="CN939" s="104"/>
      <c r="CO939" s="104"/>
      <c r="CP939" s="104"/>
      <c r="CQ939" s="104"/>
      <c r="CR939" s="104"/>
      <c r="CS939" s="104"/>
      <c r="CT939" s="104"/>
      <c r="CU939" s="104"/>
    </row>
    <row r="940" spans="1:99" ht="13" x14ac:dyDescent="0.3">
      <c r="A940" s="104"/>
      <c r="B940" s="104"/>
      <c r="C940" s="104"/>
      <c r="D940" s="104"/>
      <c r="E940" s="104"/>
      <c r="F940" s="104"/>
      <c r="G940" s="104"/>
      <c r="H940" s="104"/>
      <c r="I940" s="104"/>
      <c r="J940" s="104"/>
      <c r="K940" s="104"/>
      <c r="L940" s="104"/>
      <c r="M940" s="104"/>
      <c r="P940" s="104"/>
      <c r="Q940" s="104"/>
      <c r="U940" s="104"/>
      <c r="AQ940" s="104"/>
      <c r="AR940" s="104"/>
      <c r="AS940" s="104"/>
      <c r="AT940" s="104"/>
      <c r="AU940" s="104"/>
      <c r="AV940" s="104"/>
      <c r="AW940" s="104"/>
      <c r="AX940" s="104"/>
      <c r="AY940" s="104"/>
      <c r="BH940" s="104"/>
      <c r="BJ940" s="104"/>
      <c r="BK940" s="104"/>
      <c r="BL940" s="104"/>
      <c r="BM940" s="104"/>
      <c r="BN940" s="104"/>
      <c r="BO940" s="104"/>
      <c r="BP940" s="104"/>
      <c r="BQ940" s="104"/>
      <c r="BR940" s="104"/>
      <c r="BS940" s="104"/>
      <c r="BT940" s="104"/>
      <c r="BV940" s="104"/>
      <c r="BW940" s="104"/>
      <c r="BX940" s="104"/>
      <c r="BY940" s="104"/>
      <c r="BZ940" s="104"/>
      <c r="CA940" s="104"/>
      <c r="CB940" s="104"/>
      <c r="CC940" s="104"/>
      <c r="CD940" s="104"/>
      <c r="CE940" s="104"/>
      <c r="CF940" s="104"/>
      <c r="CG940" s="104"/>
      <c r="CJ940" s="104"/>
      <c r="CL940" s="104"/>
      <c r="CM940" s="104"/>
      <c r="CN940" s="104"/>
      <c r="CO940" s="104"/>
      <c r="CP940" s="104"/>
      <c r="CQ940" s="104"/>
      <c r="CR940" s="104"/>
      <c r="CS940" s="104"/>
      <c r="CT940" s="104"/>
      <c r="CU940" s="104"/>
    </row>
    <row r="941" spans="1:99" ht="13" x14ac:dyDescent="0.3">
      <c r="A941" s="104"/>
      <c r="B941" s="104"/>
      <c r="C941" s="104"/>
      <c r="D941" s="104"/>
      <c r="E941" s="104"/>
      <c r="F941" s="104"/>
      <c r="G941" s="104"/>
      <c r="H941" s="104"/>
      <c r="I941" s="104"/>
      <c r="J941" s="104"/>
      <c r="K941" s="104"/>
      <c r="L941" s="104"/>
      <c r="M941" s="104"/>
      <c r="P941" s="104"/>
      <c r="Q941" s="104"/>
      <c r="U941" s="104"/>
      <c r="AQ941" s="104"/>
      <c r="AR941" s="104"/>
      <c r="AS941" s="104"/>
      <c r="AT941" s="104"/>
      <c r="AU941" s="104"/>
      <c r="AV941" s="104"/>
      <c r="AW941" s="104"/>
      <c r="AX941" s="104"/>
      <c r="AY941" s="104"/>
      <c r="BH941" s="104"/>
      <c r="BJ941" s="104"/>
      <c r="BK941" s="104"/>
      <c r="BL941" s="104"/>
      <c r="BM941" s="104"/>
      <c r="BN941" s="104"/>
      <c r="BO941" s="104"/>
      <c r="BP941" s="104"/>
      <c r="BQ941" s="104"/>
      <c r="BR941" s="104"/>
      <c r="BS941" s="104"/>
      <c r="BT941" s="104"/>
      <c r="BV941" s="104"/>
      <c r="BW941" s="104"/>
      <c r="BX941" s="104"/>
      <c r="BY941" s="104"/>
      <c r="BZ941" s="104"/>
      <c r="CA941" s="104"/>
      <c r="CB941" s="104"/>
      <c r="CC941" s="104"/>
      <c r="CD941" s="104"/>
      <c r="CE941" s="104"/>
      <c r="CF941" s="104"/>
      <c r="CG941" s="104"/>
      <c r="CJ941" s="104"/>
      <c r="CL941" s="104"/>
      <c r="CM941" s="104"/>
      <c r="CN941" s="104"/>
      <c r="CO941" s="104"/>
      <c r="CP941" s="104"/>
      <c r="CQ941" s="104"/>
      <c r="CR941" s="104"/>
      <c r="CS941" s="104"/>
      <c r="CT941" s="104"/>
      <c r="CU941" s="104"/>
    </row>
    <row r="942" spans="1:99" ht="13" x14ac:dyDescent="0.3">
      <c r="A942" s="104"/>
      <c r="B942" s="104"/>
      <c r="C942" s="104"/>
      <c r="D942" s="104"/>
      <c r="E942" s="104"/>
      <c r="F942" s="104"/>
      <c r="G942" s="104"/>
      <c r="H942" s="104"/>
      <c r="I942" s="104"/>
      <c r="J942" s="104"/>
      <c r="K942" s="104"/>
      <c r="L942" s="104"/>
      <c r="M942" s="104"/>
      <c r="P942" s="104"/>
      <c r="Q942" s="104"/>
      <c r="U942" s="104"/>
      <c r="AQ942" s="104"/>
      <c r="AR942" s="104"/>
      <c r="AS942" s="104"/>
      <c r="AT942" s="104"/>
      <c r="AU942" s="104"/>
      <c r="AV942" s="104"/>
      <c r="AW942" s="104"/>
      <c r="AX942" s="104"/>
      <c r="AY942" s="104"/>
      <c r="BH942" s="104"/>
      <c r="BJ942" s="104"/>
      <c r="BK942" s="104"/>
      <c r="BL942" s="104"/>
      <c r="BM942" s="104"/>
      <c r="BN942" s="104"/>
      <c r="BO942" s="104"/>
      <c r="BP942" s="104"/>
      <c r="BQ942" s="104"/>
      <c r="BR942" s="104"/>
      <c r="BS942" s="104"/>
      <c r="BT942" s="104"/>
      <c r="BV942" s="104"/>
      <c r="BW942" s="104"/>
      <c r="BX942" s="104"/>
      <c r="BY942" s="104"/>
      <c r="BZ942" s="104"/>
      <c r="CA942" s="104"/>
      <c r="CB942" s="104"/>
      <c r="CC942" s="104"/>
      <c r="CD942" s="104"/>
      <c r="CE942" s="104"/>
      <c r="CF942" s="104"/>
      <c r="CG942" s="104"/>
      <c r="CJ942" s="104"/>
      <c r="CL942" s="104"/>
      <c r="CM942" s="104"/>
      <c r="CN942" s="104"/>
      <c r="CO942" s="104"/>
      <c r="CP942" s="104"/>
      <c r="CQ942" s="104"/>
      <c r="CR942" s="104"/>
      <c r="CS942" s="104"/>
      <c r="CT942" s="104"/>
      <c r="CU942" s="104"/>
    </row>
    <row r="943" spans="1:99" ht="13" x14ac:dyDescent="0.3">
      <c r="A943" s="104"/>
      <c r="B943" s="104"/>
      <c r="C943" s="104"/>
      <c r="D943" s="104"/>
      <c r="E943" s="104"/>
      <c r="F943" s="104"/>
      <c r="G943" s="104"/>
      <c r="H943" s="104"/>
      <c r="I943" s="104"/>
      <c r="J943" s="104"/>
      <c r="K943" s="104"/>
      <c r="L943" s="104"/>
      <c r="M943" s="104"/>
      <c r="P943" s="104"/>
      <c r="Q943" s="104"/>
      <c r="U943" s="104"/>
      <c r="AQ943" s="104"/>
      <c r="AR943" s="104"/>
      <c r="AS943" s="104"/>
      <c r="AT943" s="104"/>
      <c r="AU943" s="104"/>
      <c r="AV943" s="104"/>
      <c r="AW943" s="104"/>
      <c r="AX943" s="104"/>
      <c r="AY943" s="104"/>
      <c r="BH943" s="104"/>
      <c r="BJ943" s="104"/>
      <c r="BK943" s="104"/>
      <c r="BL943" s="104"/>
      <c r="BM943" s="104"/>
      <c r="BN943" s="104"/>
      <c r="BO943" s="104"/>
      <c r="BP943" s="104"/>
      <c r="BQ943" s="104"/>
      <c r="BR943" s="104"/>
      <c r="BS943" s="104"/>
      <c r="BT943" s="104"/>
      <c r="BV943" s="104"/>
      <c r="BW943" s="104"/>
      <c r="BX943" s="104"/>
      <c r="BY943" s="104"/>
      <c r="BZ943" s="104"/>
      <c r="CA943" s="104"/>
      <c r="CB943" s="104"/>
      <c r="CC943" s="104"/>
      <c r="CD943" s="104"/>
      <c r="CE943" s="104"/>
      <c r="CF943" s="104"/>
      <c r="CG943" s="104"/>
      <c r="CJ943" s="104"/>
      <c r="CL943" s="104"/>
      <c r="CM943" s="104"/>
      <c r="CN943" s="104"/>
      <c r="CO943" s="104"/>
      <c r="CP943" s="104"/>
      <c r="CQ943" s="104"/>
      <c r="CR943" s="104"/>
      <c r="CS943" s="104"/>
      <c r="CT943" s="104"/>
      <c r="CU943" s="104"/>
    </row>
    <row r="944" spans="1:99" ht="13" x14ac:dyDescent="0.3">
      <c r="A944" s="104"/>
      <c r="B944" s="104"/>
      <c r="C944" s="104"/>
      <c r="D944" s="104"/>
      <c r="E944" s="104"/>
      <c r="F944" s="104"/>
      <c r="G944" s="104"/>
      <c r="H944" s="104"/>
      <c r="I944" s="104"/>
      <c r="J944" s="104"/>
      <c r="K944" s="104"/>
      <c r="L944" s="104"/>
      <c r="M944" s="104"/>
      <c r="P944" s="104"/>
      <c r="Q944" s="104"/>
      <c r="U944" s="104"/>
      <c r="AQ944" s="104"/>
      <c r="AR944" s="104"/>
      <c r="AS944" s="104"/>
      <c r="AT944" s="104"/>
      <c r="AU944" s="104"/>
      <c r="AV944" s="104"/>
      <c r="AW944" s="104"/>
      <c r="AX944" s="104"/>
      <c r="AY944" s="104"/>
      <c r="BH944" s="104"/>
      <c r="BJ944" s="104"/>
      <c r="BK944" s="104"/>
      <c r="BL944" s="104"/>
      <c r="BM944" s="104"/>
      <c r="BN944" s="104"/>
      <c r="BO944" s="104"/>
      <c r="BP944" s="104"/>
      <c r="BQ944" s="104"/>
      <c r="BR944" s="104"/>
      <c r="BS944" s="104"/>
      <c r="BT944" s="104"/>
      <c r="BV944" s="104"/>
      <c r="BW944" s="104"/>
      <c r="BX944" s="104"/>
      <c r="BY944" s="104"/>
      <c r="BZ944" s="104"/>
      <c r="CA944" s="104"/>
      <c r="CB944" s="104"/>
      <c r="CC944" s="104"/>
      <c r="CD944" s="104"/>
      <c r="CE944" s="104"/>
      <c r="CF944" s="104"/>
      <c r="CG944" s="104"/>
      <c r="CJ944" s="104"/>
      <c r="CL944" s="104"/>
      <c r="CM944" s="104"/>
      <c r="CN944" s="104"/>
      <c r="CO944" s="104"/>
      <c r="CP944" s="104"/>
      <c r="CQ944" s="104"/>
      <c r="CR944" s="104"/>
      <c r="CS944" s="104"/>
      <c r="CT944" s="104"/>
      <c r="CU944" s="104"/>
    </row>
    <row r="945" spans="1:99" ht="13" x14ac:dyDescent="0.3">
      <c r="A945" s="104"/>
      <c r="B945" s="104"/>
      <c r="C945" s="104"/>
      <c r="D945" s="104"/>
      <c r="E945" s="104"/>
      <c r="F945" s="104"/>
      <c r="G945" s="104"/>
      <c r="H945" s="104"/>
      <c r="I945" s="104"/>
      <c r="J945" s="104"/>
      <c r="K945" s="104"/>
      <c r="L945" s="104"/>
      <c r="M945" s="104"/>
      <c r="P945" s="104"/>
      <c r="Q945" s="104"/>
      <c r="U945" s="104"/>
      <c r="AQ945" s="104"/>
      <c r="AR945" s="104"/>
      <c r="AS945" s="104"/>
      <c r="AT945" s="104"/>
      <c r="AU945" s="104"/>
      <c r="AV945" s="104"/>
      <c r="AW945" s="104"/>
      <c r="AX945" s="104"/>
      <c r="AY945" s="104"/>
      <c r="BH945" s="104"/>
      <c r="BJ945" s="104"/>
      <c r="BK945" s="104"/>
      <c r="BL945" s="104"/>
      <c r="BM945" s="104"/>
      <c r="BN945" s="104"/>
      <c r="BO945" s="104"/>
      <c r="BP945" s="104"/>
      <c r="BQ945" s="104"/>
      <c r="BR945" s="104"/>
      <c r="BS945" s="104"/>
      <c r="BT945" s="104"/>
      <c r="BV945" s="104"/>
      <c r="BW945" s="104"/>
      <c r="BX945" s="104"/>
      <c r="BY945" s="104"/>
      <c r="BZ945" s="104"/>
      <c r="CA945" s="104"/>
      <c r="CB945" s="104"/>
      <c r="CC945" s="104"/>
      <c r="CD945" s="104"/>
      <c r="CE945" s="104"/>
      <c r="CF945" s="104"/>
      <c r="CG945" s="104"/>
      <c r="CJ945" s="104"/>
      <c r="CL945" s="104"/>
      <c r="CM945" s="104"/>
      <c r="CN945" s="104"/>
      <c r="CO945" s="104"/>
      <c r="CP945" s="104"/>
      <c r="CQ945" s="104"/>
      <c r="CR945" s="104"/>
      <c r="CS945" s="104"/>
      <c r="CT945" s="104"/>
      <c r="CU945" s="104"/>
    </row>
    <row r="946" spans="1:99" ht="13" x14ac:dyDescent="0.3">
      <c r="A946" s="104"/>
      <c r="B946" s="104"/>
      <c r="C946" s="104"/>
      <c r="D946" s="104"/>
      <c r="E946" s="104"/>
      <c r="F946" s="104"/>
      <c r="G946" s="104"/>
      <c r="H946" s="104"/>
      <c r="I946" s="104"/>
      <c r="J946" s="104"/>
      <c r="K946" s="104"/>
      <c r="L946" s="104"/>
      <c r="M946" s="104"/>
      <c r="P946" s="104"/>
      <c r="Q946" s="104"/>
      <c r="U946" s="104"/>
      <c r="AQ946" s="104"/>
      <c r="AR946" s="104"/>
      <c r="AS946" s="104"/>
      <c r="AT946" s="104"/>
      <c r="AU946" s="104"/>
      <c r="AV946" s="104"/>
      <c r="AW946" s="104"/>
      <c r="AX946" s="104"/>
      <c r="AY946" s="104"/>
      <c r="BH946" s="104"/>
      <c r="BJ946" s="104"/>
      <c r="BK946" s="104"/>
      <c r="BL946" s="104"/>
      <c r="BM946" s="104"/>
      <c r="BN946" s="104"/>
      <c r="BO946" s="104"/>
      <c r="BP946" s="104"/>
      <c r="BQ946" s="104"/>
      <c r="BR946" s="104"/>
      <c r="BS946" s="104"/>
      <c r="BT946" s="104"/>
      <c r="BV946" s="104"/>
      <c r="BW946" s="104"/>
      <c r="BX946" s="104"/>
      <c r="BY946" s="104"/>
      <c r="BZ946" s="104"/>
      <c r="CA946" s="104"/>
      <c r="CB946" s="104"/>
      <c r="CC946" s="104"/>
      <c r="CD946" s="104"/>
      <c r="CE946" s="104"/>
      <c r="CF946" s="104"/>
      <c r="CG946" s="104"/>
      <c r="CJ946" s="104"/>
      <c r="CL946" s="104"/>
      <c r="CM946" s="104"/>
      <c r="CN946" s="104"/>
      <c r="CO946" s="104"/>
      <c r="CP946" s="104"/>
      <c r="CQ946" s="104"/>
      <c r="CR946" s="104"/>
      <c r="CS946" s="104"/>
      <c r="CT946" s="104"/>
      <c r="CU946" s="104"/>
    </row>
    <row r="947" spans="1:99" ht="13" x14ac:dyDescent="0.3">
      <c r="A947" s="104"/>
      <c r="B947" s="104"/>
      <c r="C947" s="104"/>
      <c r="D947" s="104"/>
      <c r="E947" s="104"/>
      <c r="F947" s="104"/>
      <c r="G947" s="104"/>
      <c r="H947" s="104"/>
      <c r="I947" s="104"/>
      <c r="J947" s="104"/>
      <c r="K947" s="104"/>
      <c r="L947" s="104"/>
      <c r="M947" s="104"/>
      <c r="P947" s="104"/>
      <c r="Q947" s="104"/>
      <c r="U947" s="104"/>
      <c r="AQ947" s="104"/>
      <c r="AR947" s="104"/>
      <c r="AS947" s="104"/>
      <c r="AT947" s="104"/>
      <c r="AU947" s="104"/>
      <c r="AV947" s="104"/>
      <c r="AW947" s="104"/>
      <c r="AX947" s="104"/>
      <c r="AY947" s="104"/>
      <c r="BH947" s="104"/>
      <c r="BJ947" s="104"/>
      <c r="BK947" s="104"/>
      <c r="BL947" s="104"/>
      <c r="BM947" s="104"/>
      <c r="BN947" s="104"/>
      <c r="BO947" s="104"/>
      <c r="BP947" s="104"/>
      <c r="BQ947" s="104"/>
      <c r="BR947" s="104"/>
      <c r="BS947" s="104"/>
      <c r="BT947" s="104"/>
      <c r="BV947" s="104"/>
      <c r="BW947" s="104"/>
      <c r="BX947" s="104"/>
      <c r="BY947" s="104"/>
      <c r="BZ947" s="104"/>
      <c r="CA947" s="104"/>
      <c r="CB947" s="104"/>
      <c r="CC947" s="104"/>
      <c r="CD947" s="104"/>
      <c r="CE947" s="104"/>
      <c r="CF947" s="104"/>
      <c r="CG947" s="104"/>
      <c r="CJ947" s="104"/>
      <c r="CL947" s="104"/>
      <c r="CM947" s="104"/>
      <c r="CN947" s="104"/>
      <c r="CO947" s="104"/>
      <c r="CP947" s="104"/>
      <c r="CQ947" s="104"/>
      <c r="CR947" s="104"/>
      <c r="CS947" s="104"/>
      <c r="CT947" s="104"/>
      <c r="CU947" s="104"/>
    </row>
    <row r="948" spans="1:99" ht="13" x14ac:dyDescent="0.3">
      <c r="A948" s="104"/>
      <c r="B948" s="104"/>
      <c r="C948" s="104"/>
      <c r="D948" s="104"/>
      <c r="E948" s="104"/>
      <c r="F948" s="104"/>
      <c r="G948" s="104"/>
      <c r="H948" s="104"/>
      <c r="I948" s="104"/>
      <c r="J948" s="104"/>
      <c r="K948" s="104"/>
      <c r="L948" s="104"/>
      <c r="M948" s="104"/>
      <c r="P948" s="104"/>
      <c r="Q948" s="104"/>
      <c r="U948" s="104"/>
      <c r="AQ948" s="104"/>
      <c r="AR948" s="104"/>
      <c r="AS948" s="104"/>
      <c r="AT948" s="104"/>
      <c r="AU948" s="104"/>
      <c r="AV948" s="104"/>
      <c r="AW948" s="104"/>
      <c r="AX948" s="104"/>
      <c r="AY948" s="104"/>
      <c r="BH948" s="104"/>
      <c r="BJ948" s="104"/>
      <c r="BK948" s="104"/>
      <c r="BL948" s="104"/>
      <c r="BM948" s="104"/>
      <c r="BN948" s="104"/>
      <c r="BO948" s="104"/>
      <c r="BP948" s="104"/>
      <c r="BQ948" s="104"/>
      <c r="BR948" s="104"/>
      <c r="BS948" s="104"/>
      <c r="BT948" s="104"/>
      <c r="BV948" s="104"/>
      <c r="BW948" s="104"/>
      <c r="BX948" s="104"/>
      <c r="BY948" s="104"/>
      <c r="BZ948" s="104"/>
      <c r="CA948" s="104"/>
      <c r="CB948" s="104"/>
      <c r="CC948" s="104"/>
      <c r="CD948" s="104"/>
      <c r="CE948" s="104"/>
      <c r="CF948" s="104"/>
      <c r="CG948" s="104"/>
      <c r="CJ948" s="104"/>
      <c r="CL948" s="104"/>
      <c r="CM948" s="104"/>
      <c r="CN948" s="104"/>
      <c r="CO948" s="104"/>
      <c r="CP948" s="104"/>
      <c r="CQ948" s="104"/>
      <c r="CR948" s="104"/>
      <c r="CS948" s="104"/>
      <c r="CT948" s="104"/>
      <c r="CU948" s="104"/>
    </row>
    <row r="949" spans="1:99" ht="13" x14ac:dyDescent="0.3">
      <c r="A949" s="104"/>
      <c r="B949" s="104"/>
      <c r="C949" s="104"/>
      <c r="D949" s="104"/>
      <c r="E949" s="104"/>
      <c r="F949" s="104"/>
      <c r="G949" s="104"/>
      <c r="H949" s="104"/>
      <c r="I949" s="104"/>
      <c r="J949" s="104"/>
      <c r="K949" s="104"/>
      <c r="L949" s="104"/>
      <c r="M949" s="104"/>
      <c r="P949" s="104"/>
      <c r="Q949" s="104"/>
      <c r="U949" s="104"/>
      <c r="AQ949" s="104"/>
      <c r="AR949" s="104"/>
      <c r="AS949" s="104"/>
      <c r="AT949" s="104"/>
      <c r="AU949" s="104"/>
      <c r="AV949" s="104"/>
      <c r="AW949" s="104"/>
      <c r="AX949" s="104"/>
      <c r="AY949" s="104"/>
      <c r="BH949" s="104"/>
      <c r="BJ949" s="104"/>
      <c r="BK949" s="104"/>
      <c r="BL949" s="104"/>
      <c r="BM949" s="104"/>
      <c r="BN949" s="104"/>
      <c r="BO949" s="104"/>
      <c r="BP949" s="104"/>
      <c r="BQ949" s="104"/>
      <c r="BR949" s="104"/>
      <c r="BS949" s="104"/>
      <c r="BT949" s="104"/>
      <c r="BV949" s="104"/>
      <c r="BW949" s="104"/>
      <c r="BX949" s="104"/>
      <c r="BY949" s="104"/>
      <c r="BZ949" s="104"/>
      <c r="CA949" s="104"/>
      <c r="CB949" s="104"/>
      <c r="CC949" s="104"/>
      <c r="CD949" s="104"/>
      <c r="CE949" s="104"/>
      <c r="CF949" s="104"/>
      <c r="CG949" s="104"/>
      <c r="CJ949" s="104"/>
      <c r="CL949" s="104"/>
      <c r="CM949" s="104"/>
      <c r="CN949" s="104"/>
      <c r="CO949" s="104"/>
      <c r="CP949" s="104"/>
      <c r="CQ949" s="104"/>
      <c r="CR949" s="104"/>
      <c r="CS949" s="104"/>
      <c r="CT949" s="104"/>
      <c r="CU949" s="104"/>
    </row>
    <row r="950" spans="1:99" ht="13" x14ac:dyDescent="0.3">
      <c r="A950" s="104"/>
      <c r="B950" s="104"/>
      <c r="C950" s="104"/>
      <c r="D950" s="104"/>
      <c r="E950" s="104"/>
      <c r="F950" s="104"/>
      <c r="G950" s="104"/>
      <c r="H950" s="104"/>
      <c r="I950" s="104"/>
      <c r="J950" s="104"/>
      <c r="K950" s="104"/>
      <c r="L950" s="104"/>
      <c r="M950" s="104"/>
      <c r="P950" s="104"/>
      <c r="Q950" s="104"/>
      <c r="U950" s="104"/>
      <c r="AQ950" s="104"/>
      <c r="AR950" s="104"/>
      <c r="AS950" s="104"/>
      <c r="AT950" s="104"/>
      <c r="AU950" s="104"/>
      <c r="AV950" s="104"/>
      <c r="AW950" s="104"/>
      <c r="AX950" s="104"/>
      <c r="AY950" s="104"/>
      <c r="BH950" s="104"/>
      <c r="BJ950" s="104"/>
      <c r="BK950" s="104"/>
      <c r="BL950" s="104"/>
      <c r="BM950" s="104"/>
      <c r="BN950" s="104"/>
      <c r="BO950" s="104"/>
      <c r="BP950" s="104"/>
      <c r="BQ950" s="104"/>
      <c r="BR950" s="104"/>
      <c r="BS950" s="104"/>
      <c r="BT950" s="104"/>
      <c r="BV950" s="104"/>
      <c r="BW950" s="104"/>
      <c r="BX950" s="104"/>
      <c r="BY950" s="104"/>
      <c r="BZ950" s="104"/>
      <c r="CA950" s="104"/>
      <c r="CB950" s="104"/>
      <c r="CC950" s="104"/>
      <c r="CD950" s="104"/>
      <c r="CE950" s="104"/>
      <c r="CF950" s="104"/>
      <c r="CG950" s="104"/>
      <c r="CJ950" s="104"/>
      <c r="CL950" s="104"/>
      <c r="CM950" s="104"/>
      <c r="CN950" s="104"/>
      <c r="CO950" s="104"/>
      <c r="CP950" s="104"/>
      <c r="CQ950" s="104"/>
      <c r="CR950" s="104"/>
      <c r="CS950" s="104"/>
      <c r="CT950" s="104"/>
      <c r="CU950" s="104"/>
    </row>
    <row r="951" spans="1:99" ht="13" x14ac:dyDescent="0.3">
      <c r="A951" s="104"/>
      <c r="B951" s="104"/>
      <c r="C951" s="104"/>
      <c r="D951" s="104"/>
      <c r="E951" s="104"/>
      <c r="F951" s="104"/>
      <c r="G951" s="104"/>
      <c r="H951" s="104"/>
      <c r="I951" s="104"/>
      <c r="J951" s="104"/>
      <c r="K951" s="104"/>
      <c r="L951" s="104"/>
      <c r="M951" s="104"/>
      <c r="P951" s="104"/>
      <c r="Q951" s="104"/>
      <c r="U951" s="104"/>
      <c r="AQ951" s="104"/>
      <c r="AR951" s="104"/>
      <c r="AS951" s="104"/>
      <c r="AT951" s="104"/>
      <c r="AU951" s="104"/>
      <c r="AV951" s="104"/>
      <c r="AW951" s="104"/>
      <c r="AX951" s="104"/>
      <c r="AY951" s="104"/>
      <c r="BH951" s="104"/>
      <c r="BJ951" s="104"/>
      <c r="BK951" s="104"/>
      <c r="BL951" s="104"/>
      <c r="BM951" s="104"/>
      <c r="BN951" s="104"/>
      <c r="BO951" s="104"/>
      <c r="BP951" s="104"/>
      <c r="BQ951" s="104"/>
      <c r="BR951" s="104"/>
      <c r="BS951" s="104"/>
      <c r="BT951" s="104"/>
      <c r="BV951" s="104"/>
      <c r="BW951" s="104"/>
      <c r="BX951" s="104"/>
      <c r="BY951" s="104"/>
      <c r="BZ951" s="104"/>
      <c r="CA951" s="104"/>
      <c r="CB951" s="104"/>
      <c r="CC951" s="104"/>
      <c r="CD951" s="104"/>
      <c r="CE951" s="104"/>
      <c r="CF951" s="104"/>
      <c r="CG951" s="104"/>
      <c r="CJ951" s="104"/>
      <c r="CL951" s="104"/>
      <c r="CM951" s="104"/>
      <c r="CN951" s="104"/>
      <c r="CO951" s="104"/>
      <c r="CP951" s="104"/>
      <c r="CQ951" s="104"/>
      <c r="CR951" s="104"/>
      <c r="CS951" s="104"/>
      <c r="CT951" s="104"/>
      <c r="CU951" s="104"/>
    </row>
    <row r="952" spans="1:99" ht="13" x14ac:dyDescent="0.3">
      <c r="A952" s="104"/>
      <c r="B952" s="104"/>
      <c r="C952" s="104"/>
      <c r="D952" s="104"/>
      <c r="E952" s="104"/>
      <c r="F952" s="104"/>
      <c r="G952" s="104"/>
      <c r="H952" s="104"/>
      <c r="I952" s="104"/>
      <c r="J952" s="104"/>
      <c r="K952" s="104"/>
      <c r="L952" s="104"/>
      <c r="M952" s="104"/>
      <c r="P952" s="104"/>
      <c r="Q952" s="104"/>
      <c r="U952" s="104"/>
      <c r="AQ952" s="104"/>
      <c r="AR952" s="104"/>
      <c r="AS952" s="104"/>
      <c r="AT952" s="104"/>
      <c r="AU952" s="104"/>
      <c r="AV952" s="104"/>
      <c r="AW952" s="104"/>
      <c r="AX952" s="104"/>
      <c r="AY952" s="104"/>
      <c r="BH952" s="104"/>
      <c r="BJ952" s="104"/>
      <c r="BK952" s="104"/>
      <c r="BL952" s="104"/>
      <c r="BM952" s="104"/>
      <c r="BN952" s="104"/>
      <c r="BO952" s="104"/>
      <c r="BP952" s="104"/>
      <c r="BQ952" s="104"/>
      <c r="BR952" s="104"/>
      <c r="BS952" s="104"/>
      <c r="BT952" s="104"/>
      <c r="BV952" s="104"/>
      <c r="BW952" s="104"/>
      <c r="BX952" s="104"/>
      <c r="BY952" s="104"/>
      <c r="BZ952" s="104"/>
      <c r="CA952" s="104"/>
      <c r="CB952" s="104"/>
      <c r="CC952" s="104"/>
      <c r="CD952" s="104"/>
      <c r="CE952" s="104"/>
      <c r="CF952" s="104"/>
      <c r="CG952" s="104"/>
      <c r="CJ952" s="104"/>
      <c r="CL952" s="104"/>
      <c r="CM952" s="104"/>
      <c r="CN952" s="104"/>
      <c r="CO952" s="104"/>
      <c r="CP952" s="104"/>
      <c r="CQ952" s="104"/>
      <c r="CR952" s="104"/>
      <c r="CS952" s="104"/>
      <c r="CT952" s="104"/>
      <c r="CU952" s="104"/>
    </row>
    <row r="953" spans="1:99" ht="13" x14ac:dyDescent="0.3">
      <c r="A953" s="104"/>
      <c r="B953" s="104"/>
      <c r="C953" s="104"/>
      <c r="D953" s="104"/>
      <c r="E953" s="104"/>
      <c r="F953" s="104"/>
      <c r="G953" s="104"/>
      <c r="H953" s="104"/>
      <c r="I953" s="104"/>
      <c r="J953" s="104"/>
      <c r="K953" s="104"/>
      <c r="L953" s="104"/>
      <c r="M953" s="104"/>
      <c r="P953" s="104"/>
      <c r="Q953" s="104"/>
      <c r="U953" s="104"/>
      <c r="AQ953" s="104"/>
      <c r="AR953" s="104"/>
      <c r="AS953" s="104"/>
      <c r="AT953" s="104"/>
      <c r="AU953" s="104"/>
      <c r="AV953" s="104"/>
      <c r="AW953" s="104"/>
      <c r="AX953" s="104"/>
      <c r="AY953" s="104"/>
      <c r="BH953" s="104"/>
      <c r="BJ953" s="104"/>
      <c r="BK953" s="104"/>
      <c r="BL953" s="104"/>
      <c r="BM953" s="104"/>
      <c r="BN953" s="104"/>
      <c r="BO953" s="104"/>
      <c r="BP953" s="104"/>
      <c r="BQ953" s="104"/>
      <c r="BR953" s="104"/>
      <c r="BS953" s="104"/>
      <c r="BT953" s="104"/>
      <c r="BV953" s="104"/>
      <c r="BW953" s="104"/>
      <c r="BX953" s="104"/>
      <c r="BY953" s="104"/>
      <c r="BZ953" s="104"/>
      <c r="CA953" s="104"/>
      <c r="CB953" s="104"/>
      <c r="CC953" s="104"/>
      <c r="CD953" s="104"/>
      <c r="CE953" s="104"/>
      <c r="CF953" s="104"/>
      <c r="CG953" s="104"/>
      <c r="CJ953" s="104"/>
      <c r="CL953" s="104"/>
      <c r="CM953" s="104"/>
      <c r="CN953" s="104"/>
      <c r="CO953" s="104"/>
      <c r="CP953" s="104"/>
      <c r="CQ953" s="104"/>
      <c r="CR953" s="104"/>
      <c r="CS953" s="104"/>
      <c r="CT953" s="104"/>
      <c r="CU953" s="104"/>
    </row>
    <row r="954" spans="1:99" ht="13" x14ac:dyDescent="0.3">
      <c r="A954" s="104"/>
      <c r="B954" s="104"/>
      <c r="C954" s="104"/>
      <c r="D954" s="104"/>
      <c r="E954" s="104"/>
      <c r="F954" s="104"/>
      <c r="G954" s="104"/>
      <c r="H954" s="104"/>
      <c r="I954" s="104"/>
      <c r="J954" s="104"/>
      <c r="K954" s="104"/>
      <c r="L954" s="104"/>
      <c r="M954" s="104"/>
      <c r="P954" s="104"/>
      <c r="Q954" s="104"/>
      <c r="U954" s="104"/>
      <c r="AQ954" s="104"/>
      <c r="AR954" s="104"/>
      <c r="AS954" s="104"/>
      <c r="AT954" s="104"/>
      <c r="AU954" s="104"/>
      <c r="AV954" s="104"/>
      <c r="AW954" s="104"/>
      <c r="AX954" s="104"/>
      <c r="AY954" s="104"/>
      <c r="BH954" s="104"/>
      <c r="BJ954" s="104"/>
      <c r="BK954" s="104"/>
      <c r="BL954" s="104"/>
      <c r="BM954" s="104"/>
      <c r="BN954" s="104"/>
      <c r="BO954" s="104"/>
      <c r="BP954" s="104"/>
      <c r="BQ954" s="104"/>
      <c r="BR954" s="104"/>
      <c r="BS954" s="104"/>
      <c r="BT954" s="104"/>
      <c r="BV954" s="104"/>
      <c r="BW954" s="104"/>
      <c r="BX954" s="104"/>
      <c r="BY954" s="104"/>
      <c r="BZ954" s="104"/>
      <c r="CA954" s="104"/>
      <c r="CB954" s="104"/>
      <c r="CC954" s="104"/>
      <c r="CD954" s="104"/>
      <c r="CE954" s="104"/>
      <c r="CF954" s="104"/>
      <c r="CG954" s="104"/>
      <c r="CJ954" s="104"/>
      <c r="CL954" s="104"/>
      <c r="CM954" s="104"/>
      <c r="CN954" s="104"/>
      <c r="CO954" s="104"/>
      <c r="CP954" s="104"/>
      <c r="CQ954" s="104"/>
      <c r="CR954" s="104"/>
      <c r="CS954" s="104"/>
      <c r="CT954" s="104"/>
      <c r="CU954" s="104"/>
    </row>
    <row r="955" spans="1:99" ht="13" x14ac:dyDescent="0.3">
      <c r="A955" s="104"/>
      <c r="B955" s="104"/>
      <c r="C955" s="104"/>
      <c r="D955" s="104"/>
      <c r="E955" s="104"/>
      <c r="F955" s="104"/>
      <c r="G955" s="104"/>
      <c r="H955" s="104"/>
      <c r="I955" s="104"/>
      <c r="J955" s="104"/>
      <c r="K955" s="104"/>
      <c r="L955" s="104"/>
      <c r="M955" s="104"/>
      <c r="P955" s="104"/>
      <c r="Q955" s="104"/>
      <c r="U955" s="104"/>
      <c r="AQ955" s="104"/>
      <c r="AR955" s="104"/>
      <c r="AS955" s="104"/>
      <c r="AT955" s="104"/>
      <c r="AU955" s="104"/>
      <c r="AV955" s="104"/>
      <c r="AW955" s="104"/>
      <c r="AX955" s="104"/>
      <c r="AY955" s="104"/>
      <c r="BH955" s="104"/>
      <c r="BJ955" s="104"/>
      <c r="BK955" s="104"/>
      <c r="BL955" s="104"/>
      <c r="BM955" s="104"/>
      <c r="BN955" s="104"/>
      <c r="BO955" s="104"/>
      <c r="BP955" s="104"/>
      <c r="BQ955" s="104"/>
      <c r="BR955" s="104"/>
      <c r="BS955" s="104"/>
      <c r="BT955" s="104"/>
      <c r="BV955" s="104"/>
      <c r="BW955" s="104"/>
      <c r="BX955" s="104"/>
      <c r="BY955" s="104"/>
      <c r="BZ955" s="104"/>
      <c r="CA955" s="104"/>
      <c r="CB955" s="104"/>
      <c r="CC955" s="104"/>
      <c r="CD955" s="104"/>
      <c r="CE955" s="104"/>
      <c r="CF955" s="104"/>
      <c r="CG955" s="104"/>
      <c r="CJ955" s="104"/>
      <c r="CL955" s="104"/>
      <c r="CM955" s="104"/>
      <c r="CN955" s="104"/>
      <c r="CO955" s="104"/>
      <c r="CP955" s="104"/>
      <c r="CQ955" s="104"/>
      <c r="CR955" s="104"/>
      <c r="CS955" s="104"/>
      <c r="CT955" s="104"/>
      <c r="CU955" s="104"/>
    </row>
    <row r="956" spans="1:99" ht="13" x14ac:dyDescent="0.3">
      <c r="A956" s="104"/>
      <c r="B956" s="104"/>
      <c r="C956" s="104"/>
      <c r="D956" s="104"/>
      <c r="E956" s="104"/>
      <c r="F956" s="104"/>
      <c r="G956" s="104"/>
      <c r="H956" s="104"/>
      <c r="I956" s="104"/>
      <c r="J956" s="104"/>
      <c r="K956" s="104"/>
      <c r="L956" s="104"/>
      <c r="M956" s="104"/>
      <c r="P956" s="104"/>
      <c r="Q956" s="104"/>
      <c r="U956" s="104"/>
      <c r="AQ956" s="104"/>
      <c r="AR956" s="104"/>
      <c r="AS956" s="104"/>
      <c r="AT956" s="104"/>
      <c r="AU956" s="104"/>
      <c r="AV956" s="104"/>
      <c r="AW956" s="104"/>
      <c r="AX956" s="104"/>
      <c r="AY956" s="104"/>
      <c r="BH956" s="104"/>
      <c r="BJ956" s="104"/>
      <c r="BK956" s="104"/>
      <c r="BL956" s="104"/>
      <c r="BM956" s="104"/>
      <c r="BN956" s="104"/>
      <c r="BO956" s="104"/>
      <c r="BP956" s="104"/>
      <c r="BQ956" s="104"/>
      <c r="BR956" s="104"/>
      <c r="BS956" s="104"/>
      <c r="BT956" s="104"/>
      <c r="BV956" s="104"/>
      <c r="BW956" s="104"/>
      <c r="BX956" s="104"/>
      <c r="BY956" s="104"/>
      <c r="BZ956" s="104"/>
      <c r="CA956" s="104"/>
      <c r="CB956" s="104"/>
      <c r="CC956" s="104"/>
      <c r="CD956" s="104"/>
      <c r="CE956" s="104"/>
      <c r="CF956" s="104"/>
      <c r="CG956" s="104"/>
      <c r="CJ956" s="104"/>
      <c r="CL956" s="104"/>
      <c r="CM956" s="104"/>
      <c r="CN956" s="104"/>
      <c r="CO956" s="104"/>
      <c r="CP956" s="104"/>
      <c r="CQ956" s="104"/>
      <c r="CR956" s="104"/>
      <c r="CS956" s="104"/>
      <c r="CT956" s="104"/>
      <c r="CU956" s="104"/>
    </row>
    <row r="957" spans="1:99" ht="13" x14ac:dyDescent="0.3">
      <c r="A957" s="104"/>
      <c r="B957" s="104"/>
      <c r="C957" s="104"/>
      <c r="D957" s="104"/>
      <c r="E957" s="104"/>
      <c r="F957" s="104"/>
      <c r="G957" s="104"/>
      <c r="H957" s="104"/>
      <c r="I957" s="104"/>
      <c r="J957" s="104"/>
      <c r="K957" s="104"/>
      <c r="L957" s="104"/>
      <c r="M957" s="104"/>
      <c r="P957" s="104"/>
      <c r="Q957" s="104"/>
      <c r="U957" s="104"/>
      <c r="AQ957" s="104"/>
      <c r="AR957" s="104"/>
      <c r="AS957" s="104"/>
      <c r="AT957" s="104"/>
      <c r="AU957" s="104"/>
      <c r="AV957" s="104"/>
      <c r="AW957" s="104"/>
      <c r="AX957" s="104"/>
      <c r="AY957" s="104"/>
      <c r="BH957" s="104"/>
      <c r="BJ957" s="104"/>
      <c r="BK957" s="104"/>
      <c r="BL957" s="104"/>
      <c r="BM957" s="104"/>
      <c r="BN957" s="104"/>
      <c r="BO957" s="104"/>
      <c r="BP957" s="104"/>
      <c r="BQ957" s="104"/>
      <c r="BR957" s="104"/>
      <c r="BS957" s="104"/>
      <c r="BT957" s="104"/>
      <c r="BV957" s="104"/>
      <c r="BW957" s="104"/>
      <c r="BX957" s="104"/>
      <c r="BY957" s="104"/>
      <c r="BZ957" s="104"/>
      <c r="CA957" s="104"/>
      <c r="CB957" s="104"/>
      <c r="CC957" s="104"/>
      <c r="CD957" s="104"/>
      <c r="CE957" s="104"/>
      <c r="CF957" s="104"/>
      <c r="CG957" s="104"/>
      <c r="CJ957" s="104"/>
      <c r="CL957" s="104"/>
      <c r="CM957" s="104"/>
      <c r="CN957" s="104"/>
      <c r="CO957" s="104"/>
      <c r="CP957" s="104"/>
      <c r="CQ957" s="104"/>
      <c r="CR957" s="104"/>
      <c r="CS957" s="104"/>
      <c r="CT957" s="104"/>
      <c r="CU957" s="104"/>
    </row>
    <row r="958" spans="1:99" ht="13" x14ac:dyDescent="0.3">
      <c r="A958" s="104"/>
      <c r="B958" s="104"/>
      <c r="C958" s="104"/>
      <c r="D958" s="104"/>
      <c r="E958" s="104"/>
      <c r="F958" s="104"/>
      <c r="G958" s="104"/>
      <c r="H958" s="104"/>
      <c r="I958" s="104"/>
      <c r="J958" s="104"/>
      <c r="K958" s="104"/>
      <c r="L958" s="104"/>
      <c r="M958" s="104"/>
      <c r="P958" s="104"/>
      <c r="Q958" s="104"/>
      <c r="U958" s="104"/>
      <c r="AQ958" s="104"/>
      <c r="AR958" s="104"/>
      <c r="AS958" s="104"/>
      <c r="AT958" s="104"/>
      <c r="AU958" s="104"/>
      <c r="AV958" s="104"/>
      <c r="AW958" s="104"/>
      <c r="AX958" s="104"/>
      <c r="AY958" s="104"/>
      <c r="BH958" s="104"/>
      <c r="BJ958" s="104"/>
      <c r="BK958" s="104"/>
      <c r="BL958" s="104"/>
      <c r="BM958" s="104"/>
      <c r="BN958" s="104"/>
      <c r="BO958" s="104"/>
      <c r="BP958" s="104"/>
      <c r="BQ958" s="104"/>
      <c r="BR958" s="104"/>
      <c r="BS958" s="104"/>
      <c r="BT958" s="104"/>
      <c r="BV958" s="104"/>
      <c r="BW958" s="104"/>
      <c r="BX958" s="104"/>
      <c r="BY958" s="104"/>
      <c r="BZ958" s="104"/>
      <c r="CA958" s="104"/>
      <c r="CB958" s="104"/>
      <c r="CC958" s="104"/>
      <c r="CD958" s="104"/>
      <c r="CE958" s="104"/>
      <c r="CF958" s="104"/>
      <c r="CG958" s="104"/>
      <c r="CJ958" s="104"/>
      <c r="CL958" s="104"/>
      <c r="CM958" s="104"/>
      <c r="CN958" s="104"/>
      <c r="CO958" s="104"/>
      <c r="CP958" s="104"/>
      <c r="CQ958" s="104"/>
      <c r="CR958" s="104"/>
      <c r="CS958" s="104"/>
      <c r="CT958" s="104"/>
      <c r="CU958" s="104"/>
    </row>
    <row r="959" spans="1:99" ht="13" x14ac:dyDescent="0.3">
      <c r="A959" s="104"/>
      <c r="B959" s="104"/>
      <c r="C959" s="104"/>
      <c r="D959" s="104"/>
      <c r="E959" s="104"/>
      <c r="F959" s="104"/>
      <c r="G959" s="104"/>
      <c r="H959" s="104"/>
      <c r="I959" s="104"/>
      <c r="J959" s="104"/>
      <c r="K959" s="104"/>
      <c r="L959" s="104"/>
      <c r="M959" s="104"/>
      <c r="P959" s="104"/>
      <c r="Q959" s="104"/>
      <c r="U959" s="104"/>
      <c r="AQ959" s="104"/>
      <c r="AR959" s="104"/>
      <c r="AS959" s="104"/>
      <c r="AT959" s="104"/>
      <c r="AU959" s="104"/>
      <c r="AV959" s="104"/>
      <c r="AW959" s="104"/>
      <c r="AX959" s="104"/>
      <c r="AY959" s="104"/>
      <c r="BH959" s="104"/>
      <c r="BJ959" s="104"/>
      <c r="BK959" s="104"/>
      <c r="BL959" s="104"/>
      <c r="BM959" s="104"/>
      <c r="BN959" s="104"/>
      <c r="BO959" s="104"/>
      <c r="BP959" s="104"/>
      <c r="BQ959" s="104"/>
      <c r="BR959" s="104"/>
      <c r="BS959" s="104"/>
      <c r="BT959" s="104"/>
      <c r="BV959" s="104"/>
      <c r="BW959" s="104"/>
      <c r="BX959" s="104"/>
      <c r="BY959" s="104"/>
      <c r="BZ959" s="104"/>
      <c r="CA959" s="104"/>
      <c r="CB959" s="104"/>
      <c r="CC959" s="104"/>
      <c r="CD959" s="104"/>
      <c r="CE959" s="104"/>
      <c r="CF959" s="104"/>
      <c r="CG959" s="104"/>
      <c r="CJ959" s="104"/>
      <c r="CL959" s="104"/>
      <c r="CM959" s="104"/>
      <c r="CN959" s="104"/>
      <c r="CO959" s="104"/>
      <c r="CP959" s="104"/>
      <c r="CQ959" s="104"/>
      <c r="CR959" s="104"/>
      <c r="CS959" s="104"/>
      <c r="CT959" s="104"/>
      <c r="CU959" s="104"/>
    </row>
    <row r="960" spans="1:99" ht="13" x14ac:dyDescent="0.3">
      <c r="A960" s="104"/>
      <c r="B960" s="104"/>
      <c r="C960" s="104"/>
      <c r="D960" s="104"/>
      <c r="E960" s="104"/>
      <c r="F960" s="104"/>
      <c r="G960" s="104"/>
      <c r="H960" s="104"/>
      <c r="I960" s="104"/>
      <c r="J960" s="104"/>
      <c r="K960" s="104"/>
      <c r="L960" s="104"/>
      <c r="M960" s="104"/>
      <c r="P960" s="104"/>
      <c r="Q960" s="104"/>
      <c r="U960" s="104"/>
      <c r="AQ960" s="104"/>
      <c r="AR960" s="104"/>
      <c r="AS960" s="104"/>
      <c r="AT960" s="104"/>
      <c r="AU960" s="104"/>
      <c r="AV960" s="104"/>
      <c r="AW960" s="104"/>
      <c r="AX960" s="104"/>
      <c r="AY960" s="104"/>
      <c r="BH960" s="104"/>
      <c r="BJ960" s="104"/>
      <c r="BK960" s="104"/>
      <c r="BL960" s="104"/>
      <c r="BM960" s="104"/>
      <c r="BN960" s="104"/>
      <c r="BO960" s="104"/>
      <c r="BP960" s="104"/>
      <c r="BQ960" s="104"/>
      <c r="BR960" s="104"/>
      <c r="BS960" s="104"/>
      <c r="BT960" s="104"/>
      <c r="BV960" s="104"/>
      <c r="BW960" s="104"/>
      <c r="BX960" s="104"/>
      <c r="BY960" s="104"/>
      <c r="BZ960" s="104"/>
      <c r="CA960" s="104"/>
      <c r="CB960" s="104"/>
      <c r="CC960" s="104"/>
      <c r="CD960" s="104"/>
      <c r="CE960" s="104"/>
      <c r="CF960" s="104"/>
      <c r="CG960" s="104"/>
      <c r="CJ960" s="104"/>
      <c r="CL960" s="104"/>
      <c r="CM960" s="104"/>
      <c r="CN960" s="104"/>
      <c r="CO960" s="104"/>
      <c r="CP960" s="104"/>
      <c r="CQ960" s="104"/>
      <c r="CR960" s="104"/>
      <c r="CS960" s="104"/>
      <c r="CT960" s="104"/>
      <c r="CU960" s="104"/>
    </row>
    <row r="961" spans="1:99" ht="13" x14ac:dyDescent="0.3">
      <c r="A961" s="104"/>
      <c r="B961" s="104"/>
      <c r="C961" s="104"/>
      <c r="D961" s="104"/>
      <c r="E961" s="104"/>
      <c r="F961" s="104"/>
      <c r="G961" s="104"/>
      <c r="H961" s="104"/>
      <c r="I961" s="104"/>
      <c r="J961" s="104"/>
      <c r="K961" s="104"/>
      <c r="L961" s="104"/>
      <c r="M961" s="104"/>
      <c r="P961" s="104"/>
      <c r="Q961" s="104"/>
      <c r="U961" s="104"/>
      <c r="AQ961" s="104"/>
      <c r="AR961" s="104"/>
      <c r="AS961" s="104"/>
      <c r="AT961" s="104"/>
      <c r="AU961" s="104"/>
      <c r="AV961" s="104"/>
      <c r="AW961" s="104"/>
      <c r="AX961" s="104"/>
      <c r="AY961" s="104"/>
      <c r="BH961" s="104"/>
      <c r="BJ961" s="104"/>
      <c r="BK961" s="104"/>
      <c r="BL961" s="104"/>
      <c r="BM961" s="104"/>
      <c r="BN961" s="104"/>
      <c r="BO961" s="104"/>
      <c r="BP961" s="104"/>
      <c r="BQ961" s="104"/>
      <c r="BR961" s="104"/>
      <c r="BS961" s="104"/>
      <c r="BT961" s="104"/>
      <c r="BV961" s="104"/>
      <c r="BW961" s="104"/>
      <c r="BX961" s="104"/>
      <c r="BY961" s="104"/>
      <c r="BZ961" s="104"/>
      <c r="CA961" s="104"/>
      <c r="CB961" s="104"/>
      <c r="CC961" s="104"/>
      <c r="CD961" s="104"/>
      <c r="CE961" s="104"/>
      <c r="CF961" s="104"/>
      <c r="CG961" s="104"/>
      <c r="CJ961" s="104"/>
      <c r="CL961" s="104"/>
      <c r="CM961" s="104"/>
      <c r="CN961" s="104"/>
      <c r="CO961" s="104"/>
      <c r="CP961" s="104"/>
      <c r="CQ961" s="104"/>
      <c r="CR961" s="104"/>
      <c r="CS961" s="104"/>
      <c r="CT961" s="104"/>
      <c r="CU961" s="104"/>
    </row>
    <row r="962" spans="1:99" ht="13" x14ac:dyDescent="0.3">
      <c r="A962" s="104"/>
      <c r="B962" s="104"/>
      <c r="C962" s="104"/>
      <c r="D962" s="104"/>
      <c r="E962" s="104"/>
      <c r="F962" s="104"/>
      <c r="G962" s="104"/>
      <c r="H962" s="104"/>
      <c r="I962" s="104"/>
      <c r="J962" s="104"/>
      <c r="K962" s="104"/>
      <c r="L962" s="104"/>
      <c r="M962" s="104"/>
      <c r="P962" s="104"/>
      <c r="Q962" s="104"/>
      <c r="U962" s="104"/>
      <c r="AQ962" s="104"/>
      <c r="AR962" s="104"/>
      <c r="AS962" s="104"/>
      <c r="AT962" s="104"/>
      <c r="AU962" s="104"/>
      <c r="AV962" s="104"/>
      <c r="AW962" s="104"/>
      <c r="AX962" s="104"/>
      <c r="AY962" s="104"/>
      <c r="BH962" s="104"/>
      <c r="BJ962" s="104"/>
      <c r="BK962" s="104"/>
      <c r="BL962" s="104"/>
      <c r="BM962" s="104"/>
      <c r="BN962" s="104"/>
      <c r="BO962" s="104"/>
      <c r="BP962" s="104"/>
      <c r="BQ962" s="104"/>
      <c r="BR962" s="104"/>
      <c r="BS962" s="104"/>
      <c r="BT962" s="104"/>
      <c r="BV962" s="104"/>
      <c r="BW962" s="104"/>
      <c r="BX962" s="104"/>
      <c r="BY962" s="104"/>
      <c r="BZ962" s="104"/>
      <c r="CA962" s="104"/>
      <c r="CB962" s="104"/>
      <c r="CC962" s="104"/>
      <c r="CD962" s="104"/>
      <c r="CE962" s="104"/>
      <c r="CF962" s="104"/>
      <c r="CG962" s="104"/>
      <c r="CJ962" s="104"/>
      <c r="CL962" s="104"/>
      <c r="CM962" s="104"/>
      <c r="CN962" s="104"/>
      <c r="CO962" s="104"/>
      <c r="CP962" s="104"/>
      <c r="CQ962" s="104"/>
      <c r="CR962" s="104"/>
      <c r="CS962" s="104"/>
      <c r="CT962" s="104"/>
      <c r="CU962" s="104"/>
    </row>
    <row r="963" spans="1:99" ht="13" x14ac:dyDescent="0.3">
      <c r="A963" s="104"/>
      <c r="B963" s="104"/>
      <c r="C963" s="104"/>
      <c r="D963" s="104"/>
      <c r="E963" s="104"/>
      <c r="F963" s="104"/>
      <c r="G963" s="104"/>
      <c r="H963" s="104"/>
      <c r="I963" s="104"/>
      <c r="J963" s="104"/>
      <c r="K963" s="104"/>
      <c r="L963" s="104"/>
      <c r="M963" s="104"/>
      <c r="P963" s="104"/>
      <c r="Q963" s="104"/>
      <c r="U963" s="104"/>
      <c r="AQ963" s="104"/>
      <c r="AR963" s="104"/>
      <c r="AS963" s="104"/>
      <c r="AT963" s="104"/>
      <c r="AU963" s="104"/>
      <c r="AV963" s="104"/>
      <c r="AW963" s="104"/>
      <c r="AX963" s="104"/>
      <c r="AY963" s="104"/>
      <c r="BH963" s="104"/>
      <c r="BJ963" s="104"/>
      <c r="BK963" s="104"/>
      <c r="BL963" s="104"/>
      <c r="BM963" s="104"/>
      <c r="BN963" s="104"/>
      <c r="BO963" s="104"/>
      <c r="BP963" s="104"/>
      <c r="BQ963" s="104"/>
      <c r="BR963" s="104"/>
      <c r="BS963" s="104"/>
      <c r="BT963" s="104"/>
      <c r="BV963" s="104"/>
      <c r="BW963" s="104"/>
      <c r="BX963" s="104"/>
      <c r="BY963" s="104"/>
      <c r="BZ963" s="104"/>
      <c r="CA963" s="104"/>
      <c r="CB963" s="104"/>
      <c r="CC963" s="104"/>
      <c r="CD963" s="104"/>
      <c r="CE963" s="104"/>
      <c r="CF963" s="104"/>
      <c r="CG963" s="104"/>
      <c r="CJ963" s="104"/>
      <c r="CL963" s="104"/>
      <c r="CM963" s="104"/>
      <c r="CN963" s="104"/>
      <c r="CO963" s="104"/>
      <c r="CP963" s="104"/>
      <c r="CQ963" s="104"/>
      <c r="CR963" s="104"/>
      <c r="CS963" s="104"/>
      <c r="CT963" s="104"/>
      <c r="CU963" s="104"/>
    </row>
    <row r="964" spans="1:99" ht="13" x14ac:dyDescent="0.3">
      <c r="A964" s="104"/>
      <c r="B964" s="104"/>
      <c r="C964" s="104"/>
      <c r="D964" s="104"/>
      <c r="E964" s="104"/>
      <c r="F964" s="104"/>
      <c r="G964" s="104"/>
      <c r="H964" s="104"/>
      <c r="I964" s="104"/>
      <c r="J964" s="104"/>
      <c r="K964" s="104"/>
      <c r="L964" s="104"/>
      <c r="M964" s="104"/>
      <c r="P964" s="104"/>
      <c r="Q964" s="104"/>
      <c r="U964" s="104"/>
      <c r="AQ964" s="104"/>
      <c r="AR964" s="104"/>
      <c r="AS964" s="104"/>
      <c r="AT964" s="104"/>
      <c r="AU964" s="104"/>
      <c r="AV964" s="104"/>
      <c r="AW964" s="104"/>
      <c r="AX964" s="104"/>
      <c r="AY964" s="104"/>
      <c r="BH964" s="104"/>
      <c r="BJ964" s="104"/>
      <c r="BK964" s="104"/>
      <c r="BL964" s="104"/>
      <c r="BM964" s="104"/>
      <c r="BN964" s="104"/>
      <c r="BO964" s="104"/>
      <c r="BP964" s="104"/>
      <c r="BQ964" s="104"/>
      <c r="BR964" s="104"/>
      <c r="BS964" s="104"/>
      <c r="BT964" s="104"/>
      <c r="BV964" s="104"/>
      <c r="BW964" s="104"/>
      <c r="BX964" s="104"/>
      <c r="BY964" s="104"/>
      <c r="BZ964" s="104"/>
      <c r="CA964" s="104"/>
      <c r="CB964" s="104"/>
      <c r="CC964" s="104"/>
      <c r="CD964" s="104"/>
      <c r="CE964" s="104"/>
      <c r="CF964" s="104"/>
      <c r="CG964" s="104"/>
      <c r="CJ964" s="104"/>
      <c r="CL964" s="104"/>
      <c r="CM964" s="104"/>
      <c r="CN964" s="104"/>
      <c r="CO964" s="104"/>
      <c r="CP964" s="104"/>
      <c r="CQ964" s="104"/>
      <c r="CR964" s="104"/>
      <c r="CS964" s="104"/>
      <c r="CT964" s="104"/>
      <c r="CU964" s="104"/>
    </row>
    <row r="965" spans="1:99" ht="13" x14ac:dyDescent="0.3">
      <c r="A965" s="104"/>
      <c r="B965" s="104"/>
      <c r="C965" s="104"/>
      <c r="D965" s="104"/>
      <c r="E965" s="104"/>
      <c r="F965" s="104"/>
      <c r="G965" s="104"/>
      <c r="H965" s="104"/>
      <c r="I965" s="104"/>
      <c r="J965" s="104"/>
      <c r="K965" s="104"/>
      <c r="L965" s="104"/>
      <c r="M965" s="104"/>
      <c r="P965" s="104"/>
      <c r="Q965" s="104"/>
      <c r="U965" s="104"/>
      <c r="AQ965" s="104"/>
      <c r="AR965" s="104"/>
      <c r="AS965" s="104"/>
      <c r="AT965" s="104"/>
      <c r="AU965" s="104"/>
      <c r="AV965" s="104"/>
      <c r="AW965" s="104"/>
      <c r="AX965" s="104"/>
      <c r="AY965" s="104"/>
      <c r="BH965" s="104"/>
      <c r="BJ965" s="104"/>
      <c r="BK965" s="104"/>
      <c r="BL965" s="104"/>
      <c r="BM965" s="104"/>
      <c r="BN965" s="104"/>
      <c r="BO965" s="104"/>
      <c r="BP965" s="104"/>
      <c r="BQ965" s="104"/>
      <c r="BR965" s="104"/>
      <c r="BS965" s="104"/>
      <c r="BT965" s="104"/>
      <c r="BV965" s="104"/>
      <c r="BW965" s="104"/>
      <c r="BX965" s="104"/>
      <c r="BY965" s="104"/>
      <c r="BZ965" s="104"/>
      <c r="CA965" s="104"/>
      <c r="CB965" s="104"/>
      <c r="CC965" s="104"/>
      <c r="CD965" s="104"/>
      <c r="CE965" s="104"/>
      <c r="CF965" s="104"/>
      <c r="CG965" s="104"/>
      <c r="CJ965" s="104"/>
      <c r="CL965" s="104"/>
      <c r="CM965" s="104"/>
      <c r="CN965" s="104"/>
      <c r="CO965" s="104"/>
      <c r="CP965" s="104"/>
      <c r="CQ965" s="104"/>
      <c r="CR965" s="104"/>
      <c r="CS965" s="104"/>
      <c r="CT965" s="104"/>
      <c r="CU965" s="104"/>
    </row>
    <row r="966" spans="1:99" ht="13" x14ac:dyDescent="0.3">
      <c r="A966" s="104"/>
      <c r="B966" s="104"/>
      <c r="C966" s="104"/>
      <c r="D966" s="104"/>
      <c r="E966" s="104"/>
      <c r="F966" s="104"/>
      <c r="G966" s="104"/>
      <c r="H966" s="104"/>
      <c r="I966" s="104"/>
      <c r="J966" s="104"/>
      <c r="K966" s="104"/>
      <c r="L966" s="104"/>
      <c r="M966" s="104"/>
      <c r="P966" s="104"/>
      <c r="Q966" s="104"/>
      <c r="U966" s="104"/>
      <c r="AQ966" s="104"/>
      <c r="AR966" s="104"/>
      <c r="AS966" s="104"/>
      <c r="AT966" s="104"/>
      <c r="AU966" s="104"/>
      <c r="AV966" s="104"/>
      <c r="AW966" s="104"/>
      <c r="AX966" s="104"/>
      <c r="AY966" s="104"/>
      <c r="BH966" s="104"/>
      <c r="BJ966" s="104"/>
      <c r="BK966" s="104"/>
      <c r="BL966" s="104"/>
      <c r="BM966" s="104"/>
      <c r="BN966" s="104"/>
      <c r="BO966" s="104"/>
      <c r="BP966" s="104"/>
      <c r="BQ966" s="104"/>
      <c r="BR966" s="104"/>
      <c r="BS966" s="104"/>
      <c r="BT966" s="104"/>
      <c r="BV966" s="104"/>
      <c r="BW966" s="104"/>
      <c r="BX966" s="104"/>
      <c r="BY966" s="104"/>
      <c r="BZ966" s="104"/>
      <c r="CA966" s="104"/>
      <c r="CB966" s="104"/>
      <c r="CC966" s="104"/>
      <c r="CD966" s="104"/>
      <c r="CE966" s="104"/>
      <c r="CF966" s="104"/>
      <c r="CG966" s="104"/>
      <c r="CJ966" s="104"/>
      <c r="CL966" s="104"/>
      <c r="CM966" s="104"/>
      <c r="CN966" s="104"/>
      <c r="CO966" s="104"/>
      <c r="CP966" s="104"/>
      <c r="CQ966" s="104"/>
      <c r="CR966" s="104"/>
      <c r="CS966" s="104"/>
      <c r="CT966" s="104"/>
      <c r="CU966" s="104"/>
    </row>
    <row r="967" spans="1:99" ht="13" x14ac:dyDescent="0.3">
      <c r="A967" s="104"/>
      <c r="B967" s="104"/>
      <c r="C967" s="104"/>
      <c r="D967" s="104"/>
      <c r="E967" s="104"/>
      <c r="F967" s="104"/>
      <c r="G967" s="104"/>
      <c r="H967" s="104"/>
      <c r="I967" s="104"/>
      <c r="J967" s="104"/>
      <c r="K967" s="104"/>
      <c r="L967" s="104"/>
      <c r="M967" s="104"/>
      <c r="P967" s="104"/>
      <c r="Q967" s="104"/>
      <c r="U967" s="104"/>
      <c r="AQ967" s="104"/>
      <c r="AR967" s="104"/>
      <c r="AS967" s="104"/>
      <c r="AT967" s="104"/>
      <c r="AU967" s="104"/>
      <c r="AV967" s="104"/>
      <c r="AW967" s="104"/>
      <c r="AX967" s="104"/>
      <c r="AY967" s="104"/>
      <c r="BH967" s="104"/>
      <c r="BJ967" s="104"/>
      <c r="BK967" s="104"/>
      <c r="BL967" s="104"/>
      <c r="BM967" s="104"/>
      <c r="BN967" s="104"/>
      <c r="BO967" s="104"/>
      <c r="BP967" s="104"/>
      <c r="BQ967" s="104"/>
      <c r="BR967" s="104"/>
      <c r="BS967" s="104"/>
      <c r="BT967" s="104"/>
      <c r="BV967" s="104"/>
      <c r="BW967" s="104"/>
      <c r="BX967" s="104"/>
      <c r="BY967" s="104"/>
      <c r="BZ967" s="104"/>
      <c r="CA967" s="104"/>
      <c r="CB967" s="104"/>
      <c r="CC967" s="104"/>
      <c r="CD967" s="104"/>
      <c r="CE967" s="104"/>
      <c r="CF967" s="104"/>
      <c r="CG967" s="104"/>
      <c r="CJ967" s="104"/>
      <c r="CL967" s="104"/>
      <c r="CM967" s="104"/>
      <c r="CN967" s="104"/>
      <c r="CO967" s="104"/>
      <c r="CP967" s="104"/>
      <c r="CQ967" s="104"/>
      <c r="CR967" s="104"/>
      <c r="CS967" s="104"/>
      <c r="CT967" s="104"/>
      <c r="CU967" s="104"/>
    </row>
    <row r="968" spans="1:99" ht="13" x14ac:dyDescent="0.3">
      <c r="A968" s="104"/>
      <c r="B968" s="104"/>
      <c r="C968" s="104"/>
      <c r="D968" s="104"/>
      <c r="E968" s="104"/>
      <c r="F968" s="104"/>
      <c r="G968" s="104"/>
      <c r="H968" s="104"/>
      <c r="I968" s="104"/>
      <c r="J968" s="104"/>
      <c r="K968" s="104"/>
      <c r="L968" s="104"/>
      <c r="M968" s="104"/>
      <c r="P968" s="104"/>
      <c r="Q968" s="104"/>
      <c r="U968" s="104"/>
      <c r="AQ968" s="104"/>
      <c r="AR968" s="104"/>
      <c r="AS968" s="104"/>
      <c r="AT968" s="104"/>
      <c r="AU968" s="104"/>
      <c r="AV968" s="104"/>
      <c r="AW968" s="104"/>
      <c r="AX968" s="104"/>
      <c r="AY968" s="104"/>
      <c r="BH968" s="104"/>
      <c r="BJ968" s="104"/>
      <c r="BK968" s="104"/>
      <c r="BL968" s="104"/>
      <c r="BM968" s="104"/>
      <c r="BN968" s="104"/>
      <c r="BO968" s="104"/>
      <c r="BP968" s="104"/>
      <c r="BQ968" s="104"/>
      <c r="BR968" s="104"/>
      <c r="BS968" s="104"/>
      <c r="BT968" s="104"/>
      <c r="BV968" s="104"/>
      <c r="BW968" s="104"/>
      <c r="BX968" s="104"/>
      <c r="BY968" s="104"/>
      <c r="BZ968" s="104"/>
      <c r="CA968" s="104"/>
      <c r="CB968" s="104"/>
      <c r="CC968" s="104"/>
      <c r="CD968" s="104"/>
      <c r="CE968" s="104"/>
      <c r="CF968" s="104"/>
      <c r="CG968" s="104"/>
      <c r="CJ968" s="104"/>
      <c r="CL968" s="104"/>
      <c r="CM968" s="104"/>
      <c r="CN968" s="104"/>
      <c r="CO968" s="104"/>
      <c r="CP968" s="104"/>
      <c r="CQ968" s="104"/>
      <c r="CR968" s="104"/>
      <c r="CS968" s="104"/>
      <c r="CT968" s="104"/>
      <c r="CU968" s="104"/>
    </row>
    <row r="969" spans="1:99" ht="13" x14ac:dyDescent="0.3">
      <c r="A969" s="104"/>
      <c r="B969" s="104"/>
      <c r="C969" s="104"/>
      <c r="D969" s="104"/>
      <c r="E969" s="104"/>
      <c r="F969" s="104"/>
      <c r="G969" s="104"/>
      <c r="H969" s="104"/>
      <c r="I969" s="104"/>
      <c r="J969" s="104"/>
      <c r="K969" s="104"/>
      <c r="L969" s="104"/>
      <c r="M969" s="104"/>
      <c r="P969" s="104"/>
      <c r="Q969" s="104"/>
      <c r="U969" s="104"/>
      <c r="AQ969" s="104"/>
      <c r="AR969" s="104"/>
      <c r="AS969" s="104"/>
      <c r="AT969" s="104"/>
      <c r="AU969" s="104"/>
      <c r="AV969" s="104"/>
      <c r="AW969" s="104"/>
      <c r="AX969" s="104"/>
      <c r="AY969" s="104"/>
      <c r="BH969" s="104"/>
      <c r="BJ969" s="104"/>
      <c r="BK969" s="104"/>
      <c r="BL969" s="104"/>
      <c r="BM969" s="104"/>
      <c r="BN969" s="104"/>
      <c r="BO969" s="104"/>
      <c r="BP969" s="104"/>
      <c r="BQ969" s="104"/>
      <c r="BR969" s="104"/>
      <c r="BS969" s="104"/>
      <c r="BT969" s="104"/>
      <c r="BV969" s="104"/>
      <c r="BW969" s="104"/>
      <c r="BX969" s="104"/>
      <c r="BY969" s="104"/>
      <c r="BZ969" s="104"/>
      <c r="CA969" s="104"/>
      <c r="CB969" s="104"/>
      <c r="CC969" s="104"/>
      <c r="CD969" s="104"/>
      <c r="CE969" s="104"/>
      <c r="CF969" s="104"/>
      <c r="CG969" s="104"/>
      <c r="CJ969" s="104"/>
      <c r="CL969" s="104"/>
      <c r="CM969" s="104"/>
      <c r="CN969" s="104"/>
      <c r="CO969" s="104"/>
      <c r="CP969" s="104"/>
      <c r="CQ969" s="104"/>
      <c r="CR969" s="104"/>
      <c r="CS969" s="104"/>
      <c r="CT969" s="104"/>
      <c r="CU969" s="104"/>
    </row>
    <row r="970" spans="1:99" ht="13" x14ac:dyDescent="0.3">
      <c r="A970" s="104"/>
      <c r="B970" s="104"/>
      <c r="C970" s="104"/>
      <c r="D970" s="104"/>
      <c r="E970" s="104"/>
      <c r="F970" s="104"/>
      <c r="G970" s="104"/>
      <c r="H970" s="104"/>
      <c r="I970" s="104"/>
      <c r="J970" s="104"/>
      <c r="K970" s="104"/>
      <c r="L970" s="104"/>
      <c r="M970" s="104"/>
      <c r="P970" s="104"/>
      <c r="Q970" s="104"/>
      <c r="U970" s="104"/>
      <c r="AQ970" s="104"/>
      <c r="AR970" s="104"/>
      <c r="AS970" s="104"/>
      <c r="AT970" s="104"/>
      <c r="AU970" s="104"/>
      <c r="AV970" s="104"/>
      <c r="AW970" s="104"/>
      <c r="AX970" s="104"/>
      <c r="AY970" s="104"/>
      <c r="BH970" s="104"/>
      <c r="BJ970" s="104"/>
      <c r="BK970" s="104"/>
      <c r="BL970" s="104"/>
      <c r="BM970" s="104"/>
      <c r="BN970" s="104"/>
      <c r="BO970" s="104"/>
      <c r="BP970" s="104"/>
      <c r="BQ970" s="104"/>
      <c r="BR970" s="104"/>
      <c r="BS970" s="104"/>
      <c r="BT970" s="104"/>
      <c r="BV970" s="104"/>
      <c r="BW970" s="104"/>
      <c r="BX970" s="104"/>
      <c r="BY970" s="104"/>
      <c r="BZ970" s="104"/>
      <c r="CA970" s="104"/>
      <c r="CB970" s="104"/>
      <c r="CC970" s="104"/>
      <c r="CD970" s="104"/>
      <c r="CE970" s="104"/>
      <c r="CF970" s="104"/>
      <c r="CG970" s="104"/>
      <c r="CJ970" s="104"/>
      <c r="CL970" s="104"/>
      <c r="CM970" s="104"/>
      <c r="CN970" s="104"/>
      <c r="CO970" s="104"/>
      <c r="CP970" s="104"/>
      <c r="CQ970" s="104"/>
      <c r="CR970" s="104"/>
      <c r="CS970" s="104"/>
      <c r="CT970" s="104"/>
      <c r="CU970" s="104"/>
    </row>
    <row r="971" spans="1:99" ht="13" x14ac:dyDescent="0.3">
      <c r="A971" s="104"/>
      <c r="B971" s="104"/>
      <c r="C971" s="104"/>
      <c r="D971" s="104"/>
      <c r="E971" s="104"/>
      <c r="F971" s="104"/>
      <c r="G971" s="104"/>
      <c r="H971" s="104"/>
      <c r="I971" s="104"/>
      <c r="J971" s="104"/>
      <c r="K971" s="104"/>
      <c r="L971" s="104"/>
      <c r="M971" s="104"/>
      <c r="P971" s="104"/>
      <c r="Q971" s="104"/>
      <c r="U971" s="104"/>
      <c r="AQ971" s="104"/>
      <c r="AR971" s="104"/>
      <c r="AS971" s="104"/>
      <c r="AT971" s="104"/>
      <c r="AU971" s="104"/>
      <c r="AV971" s="104"/>
      <c r="AW971" s="104"/>
      <c r="AX971" s="104"/>
      <c r="AY971" s="104"/>
      <c r="BH971" s="104"/>
      <c r="BJ971" s="104"/>
      <c r="BK971" s="104"/>
      <c r="BL971" s="104"/>
      <c r="BM971" s="104"/>
      <c r="BN971" s="104"/>
      <c r="BO971" s="104"/>
      <c r="BP971" s="104"/>
      <c r="BQ971" s="104"/>
      <c r="BR971" s="104"/>
      <c r="BS971" s="104"/>
      <c r="BT971" s="104"/>
      <c r="BV971" s="104"/>
      <c r="BW971" s="104"/>
      <c r="BX971" s="104"/>
      <c r="BY971" s="104"/>
      <c r="BZ971" s="104"/>
      <c r="CA971" s="104"/>
      <c r="CB971" s="104"/>
      <c r="CC971" s="104"/>
      <c r="CD971" s="104"/>
      <c r="CE971" s="104"/>
      <c r="CF971" s="104"/>
      <c r="CG971" s="104"/>
      <c r="CJ971" s="104"/>
      <c r="CL971" s="104"/>
      <c r="CM971" s="104"/>
      <c r="CN971" s="104"/>
      <c r="CO971" s="104"/>
      <c r="CP971" s="104"/>
      <c r="CQ971" s="104"/>
      <c r="CR971" s="104"/>
      <c r="CS971" s="104"/>
      <c r="CT971" s="104"/>
      <c r="CU971" s="104"/>
    </row>
    <row r="972" spans="1:99" ht="13" x14ac:dyDescent="0.3">
      <c r="A972" s="104"/>
      <c r="B972" s="104"/>
      <c r="C972" s="104"/>
      <c r="D972" s="104"/>
      <c r="E972" s="104"/>
      <c r="F972" s="104"/>
      <c r="G972" s="104"/>
      <c r="H972" s="104"/>
      <c r="I972" s="104"/>
      <c r="J972" s="104"/>
      <c r="K972" s="104"/>
      <c r="L972" s="104"/>
      <c r="M972" s="104"/>
      <c r="P972" s="104"/>
      <c r="Q972" s="104"/>
      <c r="U972" s="104"/>
      <c r="AQ972" s="104"/>
      <c r="AR972" s="104"/>
      <c r="AS972" s="104"/>
      <c r="AT972" s="104"/>
      <c r="AU972" s="104"/>
      <c r="AV972" s="104"/>
      <c r="AW972" s="104"/>
      <c r="AX972" s="104"/>
      <c r="AY972" s="104"/>
      <c r="BH972" s="104"/>
      <c r="BJ972" s="104"/>
      <c r="BK972" s="104"/>
      <c r="BL972" s="104"/>
      <c r="BM972" s="104"/>
      <c r="BN972" s="104"/>
      <c r="BO972" s="104"/>
      <c r="BP972" s="104"/>
      <c r="BQ972" s="104"/>
      <c r="BR972" s="104"/>
      <c r="BS972" s="104"/>
      <c r="BT972" s="104"/>
      <c r="BV972" s="104"/>
      <c r="BW972" s="104"/>
      <c r="BX972" s="104"/>
      <c r="BY972" s="104"/>
      <c r="BZ972" s="104"/>
      <c r="CA972" s="104"/>
      <c r="CB972" s="104"/>
      <c r="CC972" s="104"/>
      <c r="CD972" s="104"/>
      <c r="CE972" s="104"/>
      <c r="CF972" s="104"/>
      <c r="CG972" s="104"/>
      <c r="CJ972" s="104"/>
      <c r="CL972" s="104"/>
      <c r="CM972" s="104"/>
      <c r="CN972" s="104"/>
      <c r="CO972" s="104"/>
      <c r="CP972" s="104"/>
      <c r="CQ972" s="104"/>
      <c r="CR972" s="104"/>
      <c r="CS972" s="104"/>
      <c r="CT972" s="104"/>
      <c r="CU972" s="104"/>
    </row>
    <row r="973" spans="1:99" ht="13" x14ac:dyDescent="0.3">
      <c r="A973" s="104"/>
      <c r="B973" s="104"/>
      <c r="C973" s="104"/>
      <c r="D973" s="104"/>
      <c r="E973" s="104"/>
      <c r="F973" s="104"/>
      <c r="G973" s="104"/>
      <c r="H973" s="104"/>
      <c r="I973" s="104"/>
      <c r="J973" s="104"/>
      <c r="K973" s="104"/>
      <c r="L973" s="104"/>
      <c r="M973" s="104"/>
      <c r="P973" s="104"/>
      <c r="Q973" s="104"/>
      <c r="U973" s="104"/>
      <c r="AQ973" s="104"/>
      <c r="AR973" s="104"/>
      <c r="AS973" s="104"/>
      <c r="AT973" s="104"/>
      <c r="AU973" s="104"/>
      <c r="AV973" s="104"/>
      <c r="AW973" s="104"/>
      <c r="AX973" s="104"/>
      <c r="AY973" s="104"/>
      <c r="BH973" s="104"/>
      <c r="BJ973" s="104"/>
      <c r="BK973" s="104"/>
      <c r="BL973" s="104"/>
      <c r="BM973" s="104"/>
      <c r="BN973" s="104"/>
      <c r="BO973" s="104"/>
      <c r="BP973" s="104"/>
      <c r="BQ973" s="104"/>
      <c r="BR973" s="104"/>
      <c r="BS973" s="104"/>
      <c r="BT973" s="104"/>
      <c r="BV973" s="104"/>
      <c r="BW973" s="104"/>
      <c r="BX973" s="104"/>
      <c r="BY973" s="104"/>
      <c r="BZ973" s="104"/>
      <c r="CA973" s="104"/>
      <c r="CB973" s="104"/>
      <c r="CC973" s="104"/>
      <c r="CD973" s="104"/>
      <c r="CE973" s="104"/>
      <c r="CF973" s="104"/>
      <c r="CG973" s="104"/>
      <c r="CJ973" s="104"/>
      <c r="CL973" s="104"/>
      <c r="CM973" s="104"/>
      <c r="CN973" s="104"/>
      <c r="CO973" s="104"/>
      <c r="CP973" s="104"/>
      <c r="CQ973" s="104"/>
      <c r="CR973" s="104"/>
      <c r="CS973" s="104"/>
      <c r="CT973" s="104"/>
      <c r="CU973" s="104"/>
    </row>
    <row r="974" spans="1:99" ht="13" x14ac:dyDescent="0.3">
      <c r="A974" s="104"/>
      <c r="B974" s="104"/>
      <c r="C974" s="104"/>
      <c r="D974" s="104"/>
      <c r="E974" s="104"/>
      <c r="F974" s="104"/>
      <c r="G974" s="104"/>
      <c r="H974" s="104"/>
      <c r="I974" s="104"/>
      <c r="J974" s="104"/>
      <c r="K974" s="104"/>
      <c r="L974" s="104"/>
      <c r="M974" s="104"/>
      <c r="P974" s="104"/>
      <c r="Q974" s="104"/>
      <c r="U974" s="104"/>
      <c r="AQ974" s="104"/>
      <c r="AR974" s="104"/>
      <c r="AS974" s="104"/>
      <c r="AT974" s="104"/>
      <c r="AU974" s="104"/>
      <c r="AV974" s="104"/>
      <c r="AW974" s="104"/>
      <c r="AX974" s="104"/>
      <c r="AY974" s="104"/>
      <c r="BH974" s="104"/>
      <c r="BJ974" s="104"/>
      <c r="BK974" s="104"/>
      <c r="BL974" s="104"/>
      <c r="BM974" s="104"/>
      <c r="BN974" s="104"/>
      <c r="BO974" s="104"/>
      <c r="BP974" s="104"/>
      <c r="BQ974" s="104"/>
      <c r="BR974" s="104"/>
      <c r="BS974" s="104"/>
      <c r="BT974" s="104"/>
      <c r="BV974" s="104"/>
      <c r="BW974" s="104"/>
      <c r="BX974" s="104"/>
      <c r="BY974" s="104"/>
      <c r="BZ974" s="104"/>
      <c r="CA974" s="104"/>
      <c r="CB974" s="104"/>
      <c r="CC974" s="104"/>
      <c r="CD974" s="104"/>
      <c r="CE974" s="104"/>
      <c r="CF974" s="104"/>
      <c r="CG974" s="104"/>
      <c r="CJ974" s="104"/>
      <c r="CL974" s="104"/>
      <c r="CM974" s="104"/>
      <c r="CN974" s="104"/>
      <c r="CO974" s="104"/>
      <c r="CP974" s="104"/>
      <c r="CQ974" s="104"/>
      <c r="CR974" s="104"/>
      <c r="CS974" s="104"/>
      <c r="CT974" s="104"/>
      <c r="CU974" s="104"/>
    </row>
    <row r="975" spans="1:99" ht="13" x14ac:dyDescent="0.3">
      <c r="A975" s="104"/>
      <c r="B975" s="104"/>
      <c r="C975" s="104"/>
      <c r="D975" s="104"/>
      <c r="E975" s="104"/>
      <c r="F975" s="104"/>
      <c r="G975" s="104"/>
      <c r="H975" s="104"/>
      <c r="I975" s="104"/>
      <c r="J975" s="104"/>
      <c r="K975" s="104"/>
      <c r="L975" s="104"/>
      <c r="M975" s="104"/>
      <c r="P975" s="104"/>
      <c r="Q975" s="104"/>
      <c r="U975" s="104"/>
      <c r="AQ975" s="104"/>
      <c r="AR975" s="104"/>
      <c r="AS975" s="104"/>
      <c r="AT975" s="104"/>
      <c r="AU975" s="104"/>
      <c r="AV975" s="104"/>
      <c r="AW975" s="104"/>
      <c r="AX975" s="104"/>
      <c r="AY975" s="104"/>
      <c r="BH975" s="104"/>
      <c r="BJ975" s="104"/>
      <c r="BK975" s="104"/>
      <c r="BL975" s="104"/>
      <c r="BM975" s="104"/>
      <c r="BN975" s="104"/>
      <c r="BO975" s="104"/>
      <c r="BP975" s="104"/>
      <c r="BQ975" s="104"/>
      <c r="BR975" s="104"/>
      <c r="BS975" s="104"/>
      <c r="BT975" s="104"/>
      <c r="BV975" s="104"/>
      <c r="BW975" s="104"/>
      <c r="BX975" s="104"/>
      <c r="BY975" s="104"/>
      <c r="BZ975" s="104"/>
      <c r="CA975" s="104"/>
      <c r="CB975" s="104"/>
      <c r="CC975" s="104"/>
      <c r="CD975" s="104"/>
      <c r="CE975" s="104"/>
      <c r="CF975" s="104"/>
      <c r="CG975" s="104"/>
      <c r="CJ975" s="104"/>
      <c r="CL975" s="104"/>
      <c r="CM975" s="104"/>
      <c r="CN975" s="104"/>
      <c r="CO975" s="104"/>
      <c r="CP975" s="104"/>
      <c r="CQ975" s="104"/>
      <c r="CR975" s="104"/>
      <c r="CS975" s="104"/>
      <c r="CT975" s="104"/>
      <c r="CU975" s="104"/>
    </row>
    <row r="976" spans="1:99" ht="13" x14ac:dyDescent="0.3">
      <c r="A976" s="104"/>
      <c r="B976" s="104"/>
      <c r="C976" s="104"/>
      <c r="D976" s="104"/>
      <c r="E976" s="104"/>
      <c r="F976" s="104"/>
      <c r="G976" s="104"/>
      <c r="H976" s="104"/>
      <c r="I976" s="104"/>
      <c r="J976" s="104"/>
      <c r="K976" s="104"/>
      <c r="L976" s="104"/>
      <c r="M976" s="104"/>
      <c r="P976" s="104"/>
      <c r="Q976" s="104"/>
      <c r="U976" s="104"/>
      <c r="AQ976" s="104"/>
      <c r="AR976" s="104"/>
      <c r="AS976" s="104"/>
      <c r="AT976" s="104"/>
      <c r="AU976" s="104"/>
      <c r="AV976" s="104"/>
      <c r="AW976" s="104"/>
      <c r="AX976" s="104"/>
      <c r="AY976" s="104"/>
      <c r="BH976" s="104"/>
      <c r="BJ976" s="104"/>
      <c r="BK976" s="104"/>
      <c r="BL976" s="104"/>
      <c r="BM976" s="104"/>
      <c r="BN976" s="104"/>
      <c r="BO976" s="104"/>
      <c r="BP976" s="104"/>
      <c r="BQ976" s="104"/>
      <c r="BR976" s="104"/>
      <c r="BS976" s="104"/>
      <c r="BT976" s="104"/>
      <c r="BV976" s="104"/>
      <c r="BW976" s="104"/>
      <c r="BX976" s="104"/>
      <c r="BY976" s="104"/>
      <c r="BZ976" s="104"/>
      <c r="CA976" s="104"/>
      <c r="CB976" s="104"/>
      <c r="CC976" s="104"/>
      <c r="CD976" s="104"/>
      <c r="CE976" s="104"/>
      <c r="CF976" s="104"/>
      <c r="CG976" s="104"/>
      <c r="CJ976" s="104"/>
      <c r="CL976" s="104"/>
      <c r="CM976" s="104"/>
      <c r="CN976" s="104"/>
      <c r="CO976" s="104"/>
      <c r="CP976" s="104"/>
      <c r="CQ976" s="104"/>
      <c r="CR976" s="104"/>
      <c r="CS976" s="104"/>
      <c r="CT976" s="104"/>
      <c r="CU976" s="104"/>
    </row>
    <row r="977" spans="1:99" ht="13" x14ac:dyDescent="0.3">
      <c r="A977" s="104"/>
      <c r="B977" s="104"/>
      <c r="C977" s="104"/>
      <c r="D977" s="104"/>
      <c r="E977" s="104"/>
      <c r="F977" s="104"/>
      <c r="G977" s="104"/>
      <c r="H977" s="104"/>
      <c r="I977" s="104"/>
      <c r="J977" s="104"/>
      <c r="K977" s="104"/>
      <c r="L977" s="104"/>
      <c r="M977" s="104"/>
      <c r="P977" s="104"/>
      <c r="Q977" s="104"/>
      <c r="U977" s="104"/>
      <c r="AQ977" s="104"/>
      <c r="AR977" s="104"/>
      <c r="AS977" s="104"/>
      <c r="AT977" s="104"/>
      <c r="AU977" s="104"/>
      <c r="AV977" s="104"/>
      <c r="AW977" s="104"/>
      <c r="AX977" s="104"/>
      <c r="AY977" s="104"/>
      <c r="BH977" s="104"/>
      <c r="BJ977" s="104"/>
      <c r="BK977" s="104"/>
      <c r="BL977" s="104"/>
      <c r="BM977" s="104"/>
      <c r="BN977" s="104"/>
      <c r="BO977" s="104"/>
      <c r="BP977" s="104"/>
      <c r="BQ977" s="104"/>
      <c r="BR977" s="104"/>
      <c r="BS977" s="104"/>
      <c r="BT977" s="104"/>
      <c r="BV977" s="104"/>
      <c r="BW977" s="104"/>
      <c r="BX977" s="104"/>
      <c r="BY977" s="104"/>
      <c r="BZ977" s="104"/>
      <c r="CA977" s="104"/>
      <c r="CB977" s="104"/>
      <c r="CC977" s="104"/>
      <c r="CD977" s="104"/>
      <c r="CE977" s="104"/>
      <c r="CF977" s="104"/>
      <c r="CG977" s="104"/>
      <c r="CJ977" s="104"/>
      <c r="CL977" s="104"/>
      <c r="CM977" s="104"/>
      <c r="CN977" s="104"/>
      <c r="CO977" s="104"/>
      <c r="CP977" s="104"/>
      <c r="CQ977" s="104"/>
      <c r="CR977" s="104"/>
      <c r="CS977" s="104"/>
      <c r="CT977" s="104"/>
      <c r="CU977" s="104"/>
    </row>
    <row r="978" spans="1:99" ht="13" x14ac:dyDescent="0.3">
      <c r="A978" s="104"/>
      <c r="B978" s="104"/>
      <c r="C978" s="104"/>
      <c r="D978" s="104"/>
      <c r="E978" s="104"/>
      <c r="F978" s="104"/>
      <c r="G978" s="104"/>
      <c r="H978" s="104"/>
      <c r="I978" s="104"/>
      <c r="J978" s="104"/>
      <c r="K978" s="104"/>
      <c r="L978" s="104"/>
      <c r="M978" s="104"/>
      <c r="P978" s="104"/>
      <c r="Q978" s="104"/>
      <c r="U978" s="104"/>
      <c r="AQ978" s="104"/>
      <c r="AR978" s="104"/>
      <c r="AS978" s="104"/>
      <c r="AT978" s="104"/>
      <c r="AU978" s="104"/>
      <c r="AV978" s="104"/>
      <c r="AW978" s="104"/>
      <c r="AX978" s="104"/>
      <c r="AY978" s="104"/>
      <c r="BH978" s="104"/>
      <c r="BJ978" s="104"/>
      <c r="BK978" s="104"/>
      <c r="BL978" s="104"/>
      <c r="BM978" s="104"/>
      <c r="BN978" s="104"/>
      <c r="BO978" s="104"/>
      <c r="BP978" s="104"/>
      <c r="BQ978" s="104"/>
      <c r="BR978" s="104"/>
      <c r="BS978" s="104"/>
      <c r="BT978" s="104"/>
      <c r="BV978" s="104"/>
      <c r="BW978" s="104"/>
      <c r="BX978" s="104"/>
      <c r="BY978" s="104"/>
      <c r="BZ978" s="104"/>
      <c r="CA978" s="104"/>
      <c r="CB978" s="104"/>
      <c r="CC978" s="104"/>
      <c r="CD978" s="104"/>
      <c r="CE978" s="104"/>
      <c r="CF978" s="104"/>
      <c r="CG978" s="104"/>
      <c r="CJ978" s="104"/>
      <c r="CL978" s="104"/>
      <c r="CM978" s="104"/>
      <c r="CN978" s="104"/>
      <c r="CO978" s="104"/>
      <c r="CP978" s="104"/>
      <c r="CQ978" s="104"/>
      <c r="CR978" s="104"/>
      <c r="CS978" s="104"/>
      <c r="CT978" s="104"/>
      <c r="CU978" s="104"/>
    </row>
    <row r="979" spans="1:99" ht="13" x14ac:dyDescent="0.3">
      <c r="A979" s="104"/>
      <c r="B979" s="104"/>
      <c r="C979" s="104"/>
      <c r="D979" s="104"/>
      <c r="E979" s="104"/>
      <c r="F979" s="104"/>
      <c r="G979" s="104"/>
      <c r="H979" s="104"/>
      <c r="I979" s="104"/>
      <c r="J979" s="104"/>
      <c r="K979" s="104"/>
      <c r="L979" s="104"/>
      <c r="M979" s="104"/>
      <c r="P979" s="104"/>
      <c r="Q979" s="104"/>
      <c r="U979" s="104"/>
      <c r="AQ979" s="104"/>
      <c r="AR979" s="104"/>
      <c r="AS979" s="104"/>
      <c r="AT979" s="104"/>
      <c r="AU979" s="104"/>
      <c r="AV979" s="104"/>
      <c r="AW979" s="104"/>
      <c r="AX979" s="104"/>
      <c r="AY979" s="104"/>
      <c r="BH979" s="104"/>
      <c r="BJ979" s="104"/>
      <c r="BK979" s="104"/>
      <c r="BL979" s="104"/>
      <c r="BM979" s="104"/>
      <c r="BN979" s="104"/>
      <c r="BO979" s="104"/>
      <c r="BP979" s="104"/>
      <c r="BQ979" s="104"/>
      <c r="BR979" s="104"/>
      <c r="BS979" s="104"/>
      <c r="BT979" s="104"/>
      <c r="BV979" s="104"/>
      <c r="BW979" s="104"/>
      <c r="BX979" s="104"/>
      <c r="BY979" s="104"/>
      <c r="BZ979" s="104"/>
      <c r="CA979" s="104"/>
      <c r="CB979" s="104"/>
      <c r="CC979" s="104"/>
      <c r="CD979" s="104"/>
      <c r="CE979" s="104"/>
      <c r="CF979" s="104"/>
      <c r="CG979" s="104"/>
      <c r="CJ979" s="104"/>
      <c r="CL979" s="104"/>
      <c r="CM979" s="104"/>
      <c r="CN979" s="104"/>
      <c r="CO979" s="104"/>
      <c r="CP979" s="104"/>
      <c r="CQ979" s="104"/>
      <c r="CR979" s="104"/>
      <c r="CS979" s="104"/>
      <c r="CT979" s="104"/>
      <c r="CU979" s="104"/>
    </row>
    <row r="980" spans="1:99" ht="13" x14ac:dyDescent="0.3">
      <c r="A980" s="104"/>
      <c r="B980" s="104"/>
      <c r="C980" s="104"/>
      <c r="D980" s="104"/>
      <c r="E980" s="104"/>
      <c r="F980" s="104"/>
      <c r="G980" s="104"/>
      <c r="H980" s="104"/>
      <c r="I980" s="104"/>
      <c r="J980" s="104"/>
      <c r="K980" s="104"/>
      <c r="L980" s="104"/>
      <c r="M980" s="104"/>
      <c r="P980" s="104"/>
      <c r="Q980" s="104"/>
      <c r="U980" s="104"/>
      <c r="AQ980" s="104"/>
      <c r="AR980" s="104"/>
      <c r="AS980" s="104"/>
      <c r="AT980" s="104"/>
      <c r="AU980" s="104"/>
      <c r="AV980" s="104"/>
      <c r="AW980" s="104"/>
      <c r="AX980" s="104"/>
      <c r="AY980" s="104"/>
      <c r="BH980" s="104"/>
      <c r="BJ980" s="104"/>
      <c r="BK980" s="104"/>
      <c r="BL980" s="104"/>
      <c r="BM980" s="104"/>
      <c r="BN980" s="104"/>
      <c r="BO980" s="104"/>
      <c r="BP980" s="104"/>
      <c r="BQ980" s="104"/>
      <c r="BR980" s="104"/>
      <c r="BS980" s="104"/>
      <c r="BT980" s="104"/>
      <c r="BV980" s="104"/>
      <c r="BW980" s="104"/>
      <c r="BX980" s="104"/>
      <c r="BY980" s="104"/>
      <c r="BZ980" s="104"/>
      <c r="CA980" s="104"/>
      <c r="CB980" s="104"/>
      <c r="CC980" s="104"/>
      <c r="CD980" s="104"/>
      <c r="CE980" s="104"/>
      <c r="CF980" s="104"/>
      <c r="CG980" s="104"/>
      <c r="CJ980" s="104"/>
      <c r="CL980" s="104"/>
      <c r="CM980" s="104"/>
      <c r="CN980" s="104"/>
      <c r="CO980" s="104"/>
      <c r="CP980" s="104"/>
      <c r="CQ980" s="104"/>
      <c r="CR980" s="104"/>
      <c r="CS980" s="104"/>
      <c r="CT980" s="104"/>
      <c r="CU980" s="104"/>
    </row>
    <row r="981" spans="1:99" ht="13" x14ac:dyDescent="0.3">
      <c r="A981" s="104"/>
      <c r="B981" s="104"/>
      <c r="C981" s="104"/>
      <c r="D981" s="104"/>
      <c r="E981" s="104"/>
      <c r="F981" s="104"/>
      <c r="G981" s="104"/>
      <c r="H981" s="104"/>
      <c r="I981" s="104"/>
      <c r="J981" s="104"/>
      <c r="K981" s="104"/>
      <c r="L981" s="104"/>
      <c r="M981" s="104"/>
      <c r="P981" s="104"/>
      <c r="Q981" s="104"/>
      <c r="U981" s="104"/>
      <c r="AQ981" s="104"/>
      <c r="AR981" s="104"/>
      <c r="AS981" s="104"/>
      <c r="AT981" s="104"/>
      <c r="AU981" s="104"/>
      <c r="AV981" s="104"/>
      <c r="AW981" s="104"/>
      <c r="AX981" s="104"/>
      <c r="AY981" s="104"/>
      <c r="BH981" s="104"/>
      <c r="BJ981" s="104"/>
      <c r="BK981" s="104"/>
      <c r="BL981" s="104"/>
      <c r="BM981" s="104"/>
      <c r="BN981" s="104"/>
      <c r="BO981" s="104"/>
      <c r="BP981" s="104"/>
      <c r="BQ981" s="104"/>
      <c r="BR981" s="104"/>
      <c r="BS981" s="104"/>
      <c r="BT981" s="104"/>
      <c r="BV981" s="104"/>
      <c r="BW981" s="104"/>
      <c r="BX981" s="104"/>
      <c r="BY981" s="104"/>
      <c r="BZ981" s="104"/>
      <c r="CA981" s="104"/>
      <c r="CB981" s="104"/>
      <c r="CC981" s="104"/>
      <c r="CD981" s="104"/>
      <c r="CE981" s="104"/>
      <c r="CF981" s="104"/>
      <c r="CG981" s="104"/>
      <c r="CJ981" s="104"/>
      <c r="CL981" s="104"/>
      <c r="CM981" s="104"/>
      <c r="CN981" s="104"/>
      <c r="CO981" s="104"/>
      <c r="CP981" s="104"/>
      <c r="CQ981" s="104"/>
      <c r="CR981" s="104"/>
      <c r="CS981" s="104"/>
      <c r="CT981" s="104"/>
      <c r="CU981" s="104"/>
    </row>
    <row r="982" spans="1:99" ht="13" x14ac:dyDescent="0.3">
      <c r="A982" s="104"/>
      <c r="B982" s="104"/>
      <c r="C982" s="104"/>
      <c r="D982" s="104"/>
      <c r="E982" s="104"/>
      <c r="F982" s="104"/>
      <c r="G982" s="104"/>
      <c r="H982" s="104"/>
      <c r="I982" s="104"/>
      <c r="J982" s="104"/>
      <c r="K982" s="104"/>
      <c r="L982" s="104"/>
      <c r="M982" s="104"/>
      <c r="P982" s="104"/>
      <c r="Q982" s="104"/>
      <c r="U982" s="104"/>
      <c r="AQ982" s="104"/>
      <c r="AR982" s="104"/>
      <c r="AS982" s="104"/>
      <c r="AT982" s="104"/>
      <c r="AU982" s="104"/>
      <c r="AV982" s="104"/>
      <c r="AW982" s="104"/>
      <c r="AX982" s="104"/>
      <c r="AY982" s="104"/>
      <c r="BH982" s="104"/>
      <c r="BJ982" s="104"/>
      <c r="BK982" s="104"/>
      <c r="BL982" s="104"/>
      <c r="BM982" s="104"/>
      <c r="BN982" s="104"/>
      <c r="BO982" s="104"/>
      <c r="BP982" s="104"/>
      <c r="BQ982" s="104"/>
      <c r="BR982" s="104"/>
      <c r="BS982" s="104"/>
      <c r="BT982" s="104"/>
      <c r="BV982" s="104"/>
      <c r="BW982" s="104"/>
      <c r="BX982" s="104"/>
      <c r="BY982" s="104"/>
      <c r="BZ982" s="104"/>
      <c r="CA982" s="104"/>
      <c r="CB982" s="104"/>
      <c r="CC982" s="104"/>
      <c r="CD982" s="104"/>
      <c r="CE982" s="104"/>
      <c r="CF982" s="104"/>
      <c r="CG982" s="104"/>
      <c r="CJ982" s="104"/>
      <c r="CL982" s="104"/>
      <c r="CM982" s="104"/>
      <c r="CN982" s="104"/>
      <c r="CO982" s="104"/>
      <c r="CP982" s="104"/>
      <c r="CQ982" s="104"/>
      <c r="CR982" s="104"/>
      <c r="CS982" s="104"/>
      <c r="CT982" s="104"/>
      <c r="CU982" s="104"/>
    </row>
    <row r="983" spans="1:99" ht="13" x14ac:dyDescent="0.3">
      <c r="A983" s="104"/>
      <c r="B983" s="104"/>
      <c r="C983" s="104"/>
      <c r="D983" s="104"/>
      <c r="E983" s="104"/>
      <c r="F983" s="104"/>
      <c r="G983" s="104"/>
      <c r="H983" s="104"/>
      <c r="I983" s="104"/>
      <c r="J983" s="104"/>
      <c r="K983" s="104"/>
      <c r="L983" s="104"/>
      <c r="M983" s="104"/>
      <c r="P983" s="104"/>
      <c r="Q983" s="104"/>
      <c r="U983" s="104"/>
      <c r="AQ983" s="104"/>
      <c r="AR983" s="104"/>
      <c r="AS983" s="104"/>
      <c r="AT983" s="104"/>
      <c r="AU983" s="104"/>
      <c r="AV983" s="104"/>
      <c r="AW983" s="104"/>
      <c r="AX983" s="104"/>
      <c r="AY983" s="104"/>
      <c r="BH983" s="104"/>
      <c r="BJ983" s="104"/>
      <c r="BK983" s="104"/>
      <c r="BL983" s="104"/>
      <c r="BM983" s="104"/>
      <c r="BN983" s="104"/>
      <c r="BO983" s="104"/>
      <c r="BP983" s="104"/>
      <c r="BQ983" s="104"/>
      <c r="BR983" s="104"/>
      <c r="BS983" s="104"/>
      <c r="BT983" s="104"/>
      <c r="BV983" s="104"/>
      <c r="BW983" s="104"/>
      <c r="BX983" s="104"/>
      <c r="BY983" s="104"/>
      <c r="BZ983" s="104"/>
      <c r="CA983" s="104"/>
      <c r="CB983" s="104"/>
      <c r="CC983" s="104"/>
      <c r="CD983" s="104"/>
      <c r="CE983" s="104"/>
      <c r="CF983" s="104"/>
      <c r="CG983" s="104"/>
      <c r="CJ983" s="104"/>
      <c r="CL983" s="104"/>
      <c r="CM983" s="104"/>
      <c r="CN983" s="104"/>
      <c r="CO983" s="104"/>
      <c r="CP983" s="104"/>
      <c r="CQ983" s="104"/>
      <c r="CR983" s="104"/>
      <c r="CS983" s="104"/>
      <c r="CT983" s="104"/>
      <c r="CU983" s="104"/>
    </row>
    <row r="984" spans="1:99" ht="13" x14ac:dyDescent="0.3">
      <c r="A984" s="104"/>
      <c r="B984" s="104"/>
      <c r="C984" s="104"/>
      <c r="D984" s="104"/>
      <c r="E984" s="104"/>
      <c r="F984" s="104"/>
      <c r="G984" s="104"/>
      <c r="H984" s="104"/>
      <c r="I984" s="104"/>
      <c r="J984" s="104"/>
      <c r="K984" s="104"/>
      <c r="L984" s="104"/>
      <c r="M984" s="104"/>
      <c r="P984" s="104"/>
      <c r="Q984" s="104"/>
      <c r="U984" s="104"/>
      <c r="AQ984" s="104"/>
      <c r="AR984" s="104"/>
      <c r="AS984" s="104"/>
      <c r="AT984" s="104"/>
      <c r="AU984" s="104"/>
      <c r="AV984" s="104"/>
      <c r="AW984" s="104"/>
      <c r="AX984" s="104"/>
      <c r="AY984" s="104"/>
      <c r="BH984" s="104"/>
      <c r="BJ984" s="104"/>
      <c r="BK984" s="104"/>
      <c r="BL984" s="104"/>
      <c r="BM984" s="104"/>
      <c r="BN984" s="104"/>
      <c r="BO984" s="104"/>
      <c r="BP984" s="104"/>
      <c r="BQ984" s="104"/>
      <c r="BR984" s="104"/>
      <c r="BS984" s="104"/>
      <c r="BT984" s="104"/>
      <c r="BV984" s="104"/>
      <c r="BW984" s="104"/>
      <c r="BX984" s="104"/>
      <c r="BY984" s="104"/>
      <c r="BZ984" s="104"/>
      <c r="CA984" s="104"/>
      <c r="CB984" s="104"/>
      <c r="CC984" s="104"/>
      <c r="CD984" s="104"/>
      <c r="CE984" s="104"/>
      <c r="CF984" s="104"/>
      <c r="CG984" s="104"/>
      <c r="CJ984" s="104"/>
      <c r="CL984" s="104"/>
      <c r="CM984" s="104"/>
      <c r="CN984" s="104"/>
      <c r="CO984" s="104"/>
      <c r="CP984" s="104"/>
      <c r="CQ984" s="104"/>
      <c r="CR984" s="104"/>
      <c r="CS984" s="104"/>
      <c r="CT984" s="104"/>
      <c r="CU984" s="104"/>
    </row>
    <row r="985" spans="1:99" ht="13" x14ac:dyDescent="0.3">
      <c r="A985" s="104"/>
      <c r="B985" s="104"/>
      <c r="C985" s="104"/>
      <c r="D985" s="104"/>
      <c r="E985" s="104"/>
      <c r="F985" s="104"/>
      <c r="G985" s="104"/>
      <c r="H985" s="104"/>
      <c r="I985" s="104"/>
      <c r="J985" s="104"/>
      <c r="K985" s="104"/>
      <c r="L985" s="104"/>
      <c r="M985" s="104"/>
      <c r="P985" s="104"/>
      <c r="Q985" s="104"/>
      <c r="U985" s="104"/>
      <c r="AQ985" s="104"/>
      <c r="AR985" s="104"/>
      <c r="AS985" s="104"/>
      <c r="AT985" s="104"/>
      <c r="AU985" s="104"/>
      <c r="AV985" s="104"/>
      <c r="AW985" s="104"/>
      <c r="AX985" s="104"/>
      <c r="AY985" s="104"/>
      <c r="BH985" s="104"/>
      <c r="BJ985" s="104"/>
      <c r="BK985" s="104"/>
      <c r="BL985" s="104"/>
      <c r="BM985" s="104"/>
      <c r="BN985" s="104"/>
      <c r="BO985" s="104"/>
      <c r="BP985" s="104"/>
      <c r="BQ985" s="104"/>
      <c r="BR985" s="104"/>
      <c r="BS985" s="104"/>
      <c r="BT985" s="104"/>
      <c r="BV985" s="104"/>
      <c r="BW985" s="104"/>
      <c r="BX985" s="104"/>
      <c r="BY985" s="104"/>
      <c r="BZ985" s="104"/>
      <c r="CA985" s="104"/>
      <c r="CB985" s="104"/>
      <c r="CC985" s="104"/>
      <c r="CD985" s="104"/>
      <c r="CE985" s="104"/>
      <c r="CF985" s="104"/>
      <c r="CG985" s="104"/>
      <c r="CJ985" s="104"/>
      <c r="CL985" s="104"/>
      <c r="CM985" s="104"/>
      <c r="CN985" s="104"/>
      <c r="CO985" s="104"/>
      <c r="CP985" s="104"/>
      <c r="CQ985" s="104"/>
      <c r="CR985" s="104"/>
      <c r="CS985" s="104"/>
      <c r="CT985" s="104"/>
      <c r="CU985" s="104"/>
    </row>
    <row r="986" spans="1:99" ht="13" x14ac:dyDescent="0.3">
      <c r="A986" s="104"/>
      <c r="B986" s="104"/>
      <c r="C986" s="104"/>
      <c r="D986" s="104"/>
      <c r="E986" s="104"/>
      <c r="F986" s="104"/>
      <c r="G986" s="104"/>
      <c r="H986" s="104"/>
      <c r="I986" s="104"/>
      <c r="J986" s="104"/>
      <c r="K986" s="104"/>
      <c r="L986" s="104"/>
      <c r="M986" s="104"/>
      <c r="P986" s="104"/>
      <c r="Q986" s="104"/>
      <c r="U986" s="104"/>
      <c r="AQ986" s="104"/>
      <c r="AR986" s="104"/>
      <c r="AS986" s="104"/>
      <c r="AT986" s="104"/>
      <c r="AU986" s="104"/>
      <c r="AV986" s="104"/>
      <c r="AW986" s="104"/>
      <c r="AX986" s="104"/>
      <c r="AY986" s="104"/>
      <c r="BH986" s="104"/>
      <c r="BJ986" s="104"/>
      <c r="BK986" s="104"/>
      <c r="BL986" s="104"/>
      <c r="BM986" s="104"/>
      <c r="BN986" s="104"/>
      <c r="BO986" s="104"/>
      <c r="BP986" s="104"/>
      <c r="BQ986" s="104"/>
      <c r="BR986" s="104"/>
      <c r="BS986" s="104"/>
      <c r="BT986" s="104"/>
      <c r="BV986" s="104"/>
      <c r="BW986" s="104"/>
      <c r="BX986" s="104"/>
      <c r="BY986" s="104"/>
      <c r="BZ986" s="104"/>
      <c r="CA986" s="104"/>
      <c r="CB986" s="104"/>
      <c r="CC986" s="104"/>
      <c r="CD986" s="104"/>
      <c r="CE986" s="104"/>
      <c r="CF986" s="104"/>
      <c r="CG986" s="104"/>
      <c r="CJ986" s="104"/>
      <c r="CL986" s="104"/>
      <c r="CM986" s="104"/>
      <c r="CN986" s="104"/>
      <c r="CO986" s="104"/>
      <c r="CP986" s="104"/>
      <c r="CQ986" s="104"/>
      <c r="CR986" s="104"/>
      <c r="CS986" s="104"/>
      <c r="CT986" s="104"/>
      <c r="CU986" s="104"/>
    </row>
    <row r="987" spans="1:99" ht="13" x14ac:dyDescent="0.3">
      <c r="A987" s="104"/>
      <c r="B987" s="104"/>
      <c r="C987" s="104"/>
      <c r="D987" s="104"/>
      <c r="E987" s="104"/>
      <c r="F987" s="104"/>
      <c r="G987" s="104"/>
      <c r="H987" s="104"/>
      <c r="I987" s="104"/>
      <c r="J987" s="104"/>
      <c r="K987" s="104"/>
      <c r="L987" s="104"/>
      <c r="M987" s="104"/>
      <c r="P987" s="104"/>
      <c r="Q987" s="104"/>
      <c r="U987" s="104"/>
      <c r="AQ987" s="104"/>
      <c r="AR987" s="104"/>
      <c r="AS987" s="104"/>
      <c r="AT987" s="104"/>
      <c r="AU987" s="104"/>
      <c r="AV987" s="104"/>
      <c r="AW987" s="104"/>
      <c r="AX987" s="104"/>
      <c r="AY987" s="104"/>
      <c r="BH987" s="104"/>
      <c r="BJ987" s="104"/>
      <c r="BK987" s="104"/>
      <c r="BL987" s="104"/>
      <c r="BM987" s="104"/>
      <c r="BN987" s="104"/>
      <c r="BO987" s="104"/>
      <c r="BP987" s="104"/>
      <c r="BQ987" s="104"/>
      <c r="BR987" s="104"/>
      <c r="BS987" s="104"/>
      <c r="BT987" s="104"/>
      <c r="BV987" s="104"/>
      <c r="BW987" s="104"/>
      <c r="BX987" s="104"/>
      <c r="BY987" s="104"/>
      <c r="BZ987" s="104"/>
      <c r="CA987" s="104"/>
      <c r="CB987" s="104"/>
      <c r="CC987" s="104"/>
      <c r="CD987" s="104"/>
      <c r="CE987" s="104"/>
      <c r="CF987" s="104"/>
      <c r="CG987" s="104"/>
      <c r="CJ987" s="104"/>
      <c r="CL987" s="104"/>
      <c r="CM987" s="104"/>
      <c r="CN987" s="104"/>
      <c r="CO987" s="104"/>
      <c r="CP987" s="104"/>
      <c r="CQ987" s="104"/>
      <c r="CR987" s="104"/>
      <c r="CS987" s="104"/>
      <c r="CT987" s="104"/>
      <c r="CU987" s="104"/>
    </row>
    <row r="988" spans="1:99" ht="13" x14ac:dyDescent="0.3">
      <c r="A988" s="104"/>
      <c r="B988" s="104"/>
      <c r="C988" s="104"/>
      <c r="D988" s="104"/>
      <c r="E988" s="104"/>
      <c r="F988" s="104"/>
      <c r="G988" s="104"/>
      <c r="H988" s="104"/>
      <c r="I988" s="104"/>
      <c r="J988" s="104"/>
      <c r="K988" s="104"/>
      <c r="L988" s="104"/>
      <c r="M988" s="104"/>
      <c r="P988" s="104"/>
      <c r="Q988" s="104"/>
      <c r="U988" s="104"/>
      <c r="AQ988" s="104"/>
      <c r="AR988" s="104"/>
      <c r="AS988" s="104"/>
      <c r="AT988" s="104"/>
      <c r="AU988" s="104"/>
      <c r="AV988" s="104"/>
      <c r="AW988" s="104"/>
      <c r="AX988" s="104"/>
      <c r="AY988" s="104"/>
      <c r="BH988" s="104"/>
      <c r="BJ988" s="104"/>
      <c r="BK988" s="104"/>
      <c r="BL988" s="104"/>
      <c r="BM988" s="104"/>
      <c r="BN988" s="104"/>
      <c r="BO988" s="104"/>
      <c r="BP988" s="104"/>
      <c r="BQ988" s="104"/>
      <c r="BR988" s="104"/>
      <c r="BS988" s="104"/>
      <c r="BT988" s="104"/>
      <c r="BV988" s="104"/>
      <c r="BW988" s="104"/>
      <c r="BX988" s="104"/>
      <c r="BY988" s="104"/>
      <c r="BZ988" s="104"/>
      <c r="CA988" s="104"/>
      <c r="CB988" s="104"/>
      <c r="CC988" s="104"/>
      <c r="CD988" s="104"/>
      <c r="CE988" s="104"/>
      <c r="CF988" s="104"/>
      <c r="CG988" s="104"/>
      <c r="CJ988" s="104"/>
      <c r="CL988" s="104"/>
      <c r="CM988" s="104"/>
      <c r="CN988" s="104"/>
      <c r="CO988" s="104"/>
      <c r="CP988" s="104"/>
      <c r="CQ988" s="104"/>
      <c r="CR988" s="104"/>
      <c r="CS988" s="104"/>
      <c r="CT988" s="104"/>
      <c r="CU988" s="104"/>
    </row>
    <row r="989" spans="1:99" ht="13" x14ac:dyDescent="0.3">
      <c r="A989" s="104"/>
      <c r="B989" s="104"/>
      <c r="C989" s="104"/>
      <c r="D989" s="104"/>
      <c r="E989" s="104"/>
      <c r="F989" s="104"/>
      <c r="G989" s="104"/>
      <c r="H989" s="104"/>
      <c r="I989" s="104"/>
      <c r="J989" s="104"/>
      <c r="K989" s="104"/>
      <c r="L989" s="104"/>
      <c r="M989" s="104"/>
      <c r="P989" s="104"/>
      <c r="Q989" s="104"/>
      <c r="U989" s="104"/>
      <c r="AQ989" s="104"/>
      <c r="AR989" s="104"/>
      <c r="AS989" s="104"/>
      <c r="AT989" s="104"/>
      <c r="AU989" s="104"/>
      <c r="AV989" s="104"/>
      <c r="AW989" s="104"/>
      <c r="AX989" s="104"/>
      <c r="AY989" s="104"/>
      <c r="BH989" s="104"/>
      <c r="BJ989" s="104"/>
      <c r="BK989" s="104"/>
      <c r="BL989" s="104"/>
      <c r="BM989" s="104"/>
      <c r="BN989" s="104"/>
      <c r="BO989" s="104"/>
      <c r="BP989" s="104"/>
      <c r="BQ989" s="104"/>
      <c r="BR989" s="104"/>
      <c r="BS989" s="104"/>
      <c r="BT989" s="104"/>
      <c r="BV989" s="104"/>
      <c r="BW989" s="104"/>
      <c r="BX989" s="104"/>
      <c r="BY989" s="104"/>
      <c r="BZ989" s="104"/>
      <c r="CA989" s="104"/>
      <c r="CB989" s="104"/>
      <c r="CC989" s="104"/>
      <c r="CD989" s="104"/>
      <c r="CE989" s="104"/>
      <c r="CF989" s="104"/>
      <c r="CG989" s="104"/>
      <c r="CJ989" s="104"/>
      <c r="CL989" s="104"/>
      <c r="CM989" s="104"/>
      <c r="CN989" s="104"/>
      <c r="CO989" s="104"/>
      <c r="CP989" s="104"/>
      <c r="CQ989" s="104"/>
      <c r="CR989" s="104"/>
      <c r="CS989" s="104"/>
      <c r="CT989" s="104"/>
      <c r="CU989" s="104"/>
    </row>
    <row r="990" spans="1:99" ht="13" x14ac:dyDescent="0.3">
      <c r="A990" s="104"/>
      <c r="B990" s="104"/>
      <c r="C990" s="104"/>
      <c r="D990" s="104"/>
      <c r="E990" s="104"/>
      <c r="F990" s="104"/>
      <c r="G990" s="104"/>
      <c r="H990" s="104"/>
      <c r="I990" s="104"/>
      <c r="J990" s="104"/>
      <c r="K990" s="104"/>
      <c r="L990" s="104"/>
      <c r="M990" s="104"/>
      <c r="P990" s="104"/>
      <c r="Q990" s="104"/>
      <c r="U990" s="104"/>
      <c r="AQ990" s="104"/>
      <c r="AR990" s="104"/>
      <c r="AS990" s="104"/>
      <c r="AT990" s="104"/>
      <c r="AU990" s="104"/>
      <c r="AV990" s="104"/>
      <c r="AW990" s="104"/>
      <c r="AX990" s="104"/>
      <c r="AY990" s="104"/>
      <c r="BH990" s="104"/>
      <c r="BJ990" s="104"/>
      <c r="BK990" s="104"/>
      <c r="BL990" s="104"/>
      <c r="BM990" s="104"/>
      <c r="BN990" s="104"/>
      <c r="BO990" s="104"/>
      <c r="BP990" s="104"/>
      <c r="BQ990" s="104"/>
      <c r="BR990" s="104"/>
      <c r="BS990" s="104"/>
      <c r="BT990" s="104"/>
      <c r="BV990" s="104"/>
      <c r="BW990" s="104"/>
      <c r="BX990" s="104"/>
      <c r="BY990" s="104"/>
      <c r="BZ990" s="104"/>
      <c r="CA990" s="104"/>
      <c r="CB990" s="104"/>
      <c r="CC990" s="104"/>
      <c r="CD990" s="104"/>
      <c r="CE990" s="104"/>
      <c r="CF990" s="104"/>
      <c r="CG990" s="104"/>
      <c r="CJ990" s="104"/>
      <c r="CL990" s="104"/>
      <c r="CM990" s="104"/>
      <c r="CN990" s="104"/>
      <c r="CO990" s="104"/>
      <c r="CP990" s="104"/>
      <c r="CQ990" s="104"/>
      <c r="CR990" s="104"/>
      <c r="CS990" s="104"/>
      <c r="CT990" s="104"/>
      <c r="CU990" s="104"/>
    </row>
    <row r="991" spans="1:99" ht="13" x14ac:dyDescent="0.3">
      <c r="A991" s="104"/>
      <c r="B991" s="104"/>
      <c r="C991" s="104"/>
      <c r="D991" s="104"/>
      <c r="E991" s="104"/>
      <c r="F991" s="104"/>
      <c r="G991" s="104"/>
      <c r="H991" s="104"/>
      <c r="I991" s="104"/>
      <c r="J991" s="104"/>
      <c r="K991" s="104"/>
      <c r="L991" s="104"/>
      <c r="M991" s="104"/>
      <c r="P991" s="104"/>
      <c r="Q991" s="104"/>
      <c r="U991" s="104"/>
      <c r="AQ991" s="104"/>
      <c r="AR991" s="104"/>
      <c r="AS991" s="104"/>
      <c r="AT991" s="104"/>
      <c r="AU991" s="104"/>
      <c r="AV991" s="104"/>
      <c r="AW991" s="104"/>
      <c r="AX991" s="104"/>
      <c r="AY991" s="104"/>
      <c r="BH991" s="104"/>
      <c r="BJ991" s="104"/>
      <c r="BK991" s="104"/>
      <c r="BL991" s="104"/>
      <c r="BM991" s="104"/>
      <c r="BN991" s="104"/>
      <c r="BO991" s="104"/>
      <c r="BP991" s="104"/>
      <c r="BQ991" s="104"/>
      <c r="BR991" s="104"/>
      <c r="BS991" s="104"/>
      <c r="BT991" s="104"/>
      <c r="BV991" s="104"/>
      <c r="BW991" s="104"/>
      <c r="BX991" s="104"/>
      <c r="BY991" s="104"/>
      <c r="BZ991" s="104"/>
      <c r="CA991" s="104"/>
      <c r="CB991" s="104"/>
      <c r="CC991" s="104"/>
      <c r="CD991" s="104"/>
      <c r="CE991" s="104"/>
      <c r="CF991" s="104"/>
      <c r="CG991" s="104"/>
      <c r="CJ991" s="104"/>
      <c r="CL991" s="104"/>
      <c r="CM991" s="104"/>
      <c r="CN991" s="104"/>
      <c r="CO991" s="104"/>
      <c r="CP991" s="104"/>
      <c r="CQ991" s="104"/>
      <c r="CR991" s="104"/>
      <c r="CS991" s="104"/>
      <c r="CT991" s="104"/>
      <c r="CU991" s="104"/>
    </row>
    <row r="992" spans="1:99" ht="13" x14ac:dyDescent="0.3">
      <c r="A992" s="104"/>
      <c r="B992" s="104"/>
      <c r="C992" s="104"/>
      <c r="D992" s="104"/>
      <c r="E992" s="104"/>
      <c r="F992" s="104"/>
      <c r="G992" s="104"/>
      <c r="H992" s="104"/>
      <c r="I992" s="104"/>
      <c r="J992" s="104"/>
      <c r="K992" s="104"/>
      <c r="L992" s="104"/>
      <c r="M992" s="104"/>
      <c r="P992" s="104"/>
      <c r="Q992" s="104"/>
      <c r="U992" s="104"/>
      <c r="AQ992" s="104"/>
      <c r="AR992" s="104"/>
      <c r="AS992" s="104"/>
      <c r="AT992" s="104"/>
      <c r="AU992" s="104"/>
      <c r="AV992" s="104"/>
      <c r="AW992" s="104"/>
      <c r="AX992" s="104"/>
      <c r="AY992" s="104"/>
      <c r="BH992" s="104"/>
      <c r="BJ992" s="104"/>
      <c r="BK992" s="104"/>
      <c r="BL992" s="104"/>
      <c r="BM992" s="104"/>
      <c r="BN992" s="104"/>
      <c r="BO992" s="104"/>
      <c r="BP992" s="104"/>
      <c r="BQ992" s="104"/>
      <c r="BR992" s="104"/>
      <c r="BS992" s="104"/>
      <c r="BT992" s="104"/>
      <c r="BV992" s="104"/>
      <c r="BW992" s="104"/>
      <c r="BX992" s="104"/>
      <c r="BY992" s="104"/>
      <c r="BZ992" s="104"/>
      <c r="CA992" s="104"/>
      <c r="CB992" s="104"/>
      <c r="CC992" s="104"/>
      <c r="CD992" s="104"/>
      <c r="CE992" s="104"/>
      <c r="CF992" s="104"/>
      <c r="CG992" s="104"/>
      <c r="CJ992" s="104"/>
      <c r="CL992" s="104"/>
      <c r="CM992" s="104"/>
      <c r="CN992" s="104"/>
      <c r="CO992" s="104"/>
      <c r="CP992" s="104"/>
      <c r="CQ992" s="104"/>
      <c r="CR992" s="104"/>
      <c r="CS992" s="104"/>
      <c r="CT992" s="104"/>
      <c r="CU992" s="104"/>
    </row>
    <row r="993" spans="1:99" ht="13" x14ac:dyDescent="0.3">
      <c r="A993" s="104"/>
      <c r="B993" s="104"/>
      <c r="C993" s="104"/>
      <c r="D993" s="104"/>
      <c r="E993" s="104"/>
      <c r="F993" s="104"/>
      <c r="G993" s="104"/>
      <c r="H993" s="104"/>
      <c r="I993" s="104"/>
      <c r="J993" s="104"/>
      <c r="K993" s="104"/>
      <c r="L993" s="104"/>
      <c r="M993" s="104"/>
      <c r="P993" s="104"/>
      <c r="Q993" s="104"/>
      <c r="U993" s="104"/>
      <c r="AQ993" s="104"/>
      <c r="AR993" s="104"/>
      <c r="AS993" s="104"/>
      <c r="AT993" s="104"/>
      <c r="AU993" s="104"/>
      <c r="AV993" s="104"/>
      <c r="AW993" s="104"/>
      <c r="AX993" s="104"/>
      <c r="AY993" s="104"/>
      <c r="BH993" s="104"/>
      <c r="BJ993" s="104"/>
      <c r="BK993" s="104"/>
      <c r="BL993" s="104"/>
      <c r="BM993" s="104"/>
      <c r="BN993" s="104"/>
      <c r="BO993" s="104"/>
      <c r="BP993" s="104"/>
      <c r="BQ993" s="104"/>
      <c r="BR993" s="104"/>
      <c r="BS993" s="104"/>
      <c r="BT993" s="104"/>
      <c r="BV993" s="104"/>
      <c r="BW993" s="104"/>
      <c r="BX993" s="104"/>
      <c r="BY993" s="104"/>
      <c r="BZ993" s="104"/>
      <c r="CA993" s="104"/>
      <c r="CB993" s="104"/>
      <c r="CC993" s="104"/>
      <c r="CD993" s="104"/>
      <c r="CE993" s="104"/>
      <c r="CF993" s="104"/>
      <c r="CG993" s="104"/>
      <c r="CJ993" s="104"/>
      <c r="CL993" s="104"/>
      <c r="CM993" s="104"/>
      <c r="CN993" s="104"/>
      <c r="CO993" s="104"/>
      <c r="CP993" s="104"/>
      <c r="CQ993" s="104"/>
      <c r="CR993" s="104"/>
      <c r="CS993" s="104"/>
      <c r="CT993" s="104"/>
      <c r="CU993" s="104"/>
    </row>
    <row r="994" spans="1:99" ht="13" x14ac:dyDescent="0.3">
      <c r="A994" s="104"/>
      <c r="B994" s="104"/>
      <c r="C994" s="104"/>
      <c r="D994" s="104"/>
      <c r="E994" s="104"/>
      <c r="F994" s="104"/>
      <c r="G994" s="104"/>
      <c r="H994" s="104"/>
      <c r="I994" s="104"/>
      <c r="J994" s="104"/>
      <c r="K994" s="104"/>
      <c r="L994" s="104"/>
      <c r="M994" s="104"/>
      <c r="P994" s="104"/>
      <c r="Q994" s="104"/>
      <c r="U994" s="104"/>
      <c r="AQ994" s="104"/>
      <c r="AR994" s="104"/>
      <c r="AS994" s="104"/>
      <c r="AT994" s="104"/>
      <c r="AU994" s="104"/>
      <c r="AV994" s="104"/>
      <c r="AW994" s="104"/>
      <c r="AX994" s="104"/>
      <c r="AY994" s="104"/>
      <c r="BH994" s="104"/>
      <c r="BJ994" s="104"/>
      <c r="BK994" s="104"/>
      <c r="BL994" s="104"/>
      <c r="BM994" s="104"/>
      <c r="BN994" s="104"/>
      <c r="BO994" s="104"/>
      <c r="BP994" s="104"/>
      <c r="BQ994" s="104"/>
      <c r="BR994" s="104"/>
      <c r="BS994" s="104"/>
      <c r="BT994" s="104"/>
      <c r="BV994" s="104"/>
      <c r="BW994" s="104"/>
      <c r="BX994" s="104"/>
      <c r="BY994" s="104"/>
      <c r="BZ994" s="104"/>
      <c r="CA994" s="104"/>
      <c r="CB994" s="104"/>
      <c r="CC994" s="104"/>
      <c r="CD994" s="104"/>
      <c r="CE994" s="104"/>
      <c r="CF994" s="104"/>
      <c r="CG994" s="104"/>
      <c r="CJ994" s="104"/>
      <c r="CL994" s="104"/>
      <c r="CM994" s="104"/>
      <c r="CN994" s="104"/>
      <c r="CO994" s="104"/>
      <c r="CP994" s="104"/>
      <c r="CQ994" s="104"/>
      <c r="CR994" s="104"/>
      <c r="CS994" s="104"/>
      <c r="CT994" s="104"/>
      <c r="CU994" s="104"/>
    </row>
    <row r="995" spans="1:99" ht="13" x14ac:dyDescent="0.3">
      <c r="A995" s="104"/>
      <c r="B995" s="104"/>
      <c r="C995" s="104"/>
      <c r="D995" s="104"/>
      <c r="E995" s="104"/>
      <c r="F995" s="104"/>
      <c r="G995" s="104"/>
      <c r="H995" s="104"/>
      <c r="I995" s="104"/>
      <c r="J995" s="104"/>
      <c r="K995" s="104"/>
      <c r="L995" s="104"/>
      <c r="M995" s="104"/>
      <c r="P995" s="104"/>
      <c r="Q995" s="104"/>
      <c r="U995" s="104"/>
      <c r="AQ995" s="104"/>
      <c r="AR995" s="104"/>
      <c r="AS995" s="104"/>
      <c r="AT995" s="104"/>
      <c r="AU995" s="104"/>
      <c r="AV995" s="104"/>
      <c r="AW995" s="104"/>
      <c r="AX995" s="104"/>
      <c r="AY995" s="104"/>
      <c r="BH995" s="104"/>
      <c r="BJ995" s="104"/>
      <c r="BK995" s="104"/>
      <c r="BL995" s="104"/>
      <c r="BM995" s="104"/>
      <c r="BN995" s="104"/>
      <c r="BO995" s="104"/>
      <c r="BP995" s="104"/>
      <c r="BQ995" s="104"/>
      <c r="BR995" s="104"/>
      <c r="BS995" s="104"/>
      <c r="BT995" s="104"/>
      <c r="BV995" s="104"/>
      <c r="BW995" s="104"/>
      <c r="BX995" s="104"/>
      <c r="BY995" s="104"/>
      <c r="BZ995" s="104"/>
      <c r="CA995" s="104"/>
      <c r="CB995" s="104"/>
      <c r="CC995" s="104"/>
      <c r="CD995" s="104"/>
      <c r="CE995" s="104"/>
      <c r="CF995" s="104"/>
      <c r="CG995" s="104"/>
      <c r="CJ995" s="104"/>
      <c r="CL995" s="104"/>
      <c r="CM995" s="104"/>
      <c r="CN995" s="104"/>
      <c r="CO995" s="104"/>
      <c r="CP995" s="104"/>
      <c r="CQ995" s="104"/>
      <c r="CR995" s="104"/>
      <c r="CS995" s="104"/>
      <c r="CT995" s="104"/>
      <c r="CU995" s="104"/>
    </row>
    <row r="996" spans="1:99" ht="13" x14ac:dyDescent="0.3">
      <c r="A996" s="104"/>
      <c r="B996" s="104"/>
      <c r="C996" s="104"/>
      <c r="D996" s="104"/>
      <c r="E996" s="104"/>
      <c r="F996" s="104"/>
      <c r="G996" s="104"/>
      <c r="H996" s="104"/>
      <c r="I996" s="104"/>
      <c r="J996" s="104"/>
      <c r="K996" s="104"/>
      <c r="L996" s="104"/>
      <c r="M996" s="104"/>
      <c r="P996" s="104"/>
      <c r="Q996" s="104"/>
      <c r="U996" s="104"/>
      <c r="AQ996" s="104"/>
      <c r="AR996" s="104"/>
      <c r="AS996" s="104"/>
      <c r="AT996" s="104"/>
      <c r="AU996" s="104"/>
      <c r="AV996" s="104"/>
      <c r="AW996" s="104"/>
      <c r="AX996" s="104"/>
      <c r="AY996" s="104"/>
      <c r="BH996" s="104"/>
      <c r="BJ996" s="104"/>
      <c r="BK996" s="104"/>
      <c r="BL996" s="104"/>
      <c r="BM996" s="104"/>
      <c r="BN996" s="104"/>
      <c r="BO996" s="104"/>
      <c r="BP996" s="104"/>
      <c r="BQ996" s="104"/>
      <c r="BR996" s="104"/>
      <c r="BS996" s="104"/>
      <c r="BT996" s="104"/>
      <c r="BV996" s="104"/>
      <c r="BW996" s="104"/>
      <c r="BX996" s="104"/>
      <c r="BY996" s="104"/>
      <c r="BZ996" s="104"/>
      <c r="CA996" s="104"/>
      <c r="CB996" s="104"/>
      <c r="CC996" s="104"/>
      <c r="CD996" s="104"/>
      <c r="CE996" s="104"/>
      <c r="CF996" s="104"/>
      <c r="CG996" s="104"/>
      <c r="CJ996" s="104"/>
      <c r="CL996" s="104"/>
      <c r="CM996" s="104"/>
      <c r="CN996" s="104"/>
      <c r="CO996" s="104"/>
      <c r="CP996" s="104"/>
      <c r="CQ996" s="104"/>
      <c r="CR996" s="104"/>
      <c r="CS996" s="104"/>
      <c r="CT996" s="104"/>
      <c r="CU996" s="104"/>
    </row>
    <row r="997" spans="1:99" ht="13" x14ac:dyDescent="0.3">
      <c r="A997" s="104"/>
      <c r="B997" s="104"/>
      <c r="C997" s="104"/>
      <c r="D997" s="104"/>
      <c r="E997" s="104"/>
      <c r="F997" s="104"/>
      <c r="G997" s="104"/>
      <c r="H997" s="104"/>
      <c r="I997" s="104"/>
      <c r="J997" s="104"/>
      <c r="K997" s="104"/>
      <c r="L997" s="104"/>
      <c r="M997" s="104"/>
      <c r="P997" s="104"/>
      <c r="Q997" s="104"/>
      <c r="U997" s="104"/>
      <c r="AQ997" s="104"/>
      <c r="AR997" s="104"/>
      <c r="AS997" s="104"/>
      <c r="AT997" s="104"/>
      <c r="AU997" s="104"/>
      <c r="AV997" s="104"/>
      <c r="AW997" s="104"/>
      <c r="AX997" s="104"/>
      <c r="AY997" s="104"/>
      <c r="BH997" s="104"/>
      <c r="BJ997" s="104"/>
      <c r="BK997" s="104"/>
      <c r="BL997" s="104"/>
      <c r="BM997" s="104"/>
      <c r="BN997" s="104"/>
      <c r="BO997" s="104"/>
      <c r="BP997" s="104"/>
      <c r="BQ997" s="104"/>
      <c r="BR997" s="104"/>
      <c r="BS997" s="104"/>
      <c r="BT997" s="104"/>
      <c r="BV997" s="104"/>
      <c r="BW997" s="104"/>
      <c r="BX997" s="104"/>
      <c r="BY997" s="104"/>
      <c r="BZ997" s="104"/>
      <c r="CA997" s="104"/>
      <c r="CB997" s="104"/>
      <c r="CC997" s="104"/>
      <c r="CD997" s="104"/>
      <c r="CE997" s="104"/>
      <c r="CF997" s="104"/>
      <c r="CG997" s="104"/>
      <c r="CJ997" s="104"/>
      <c r="CL997" s="104"/>
      <c r="CM997" s="104"/>
      <c r="CN997" s="104"/>
      <c r="CO997" s="104"/>
      <c r="CP997" s="104"/>
      <c r="CQ997" s="104"/>
      <c r="CR997" s="104"/>
      <c r="CS997" s="104"/>
      <c r="CT997" s="104"/>
      <c r="CU997" s="104"/>
    </row>
    <row r="998" spans="1:99" ht="13" x14ac:dyDescent="0.3">
      <c r="A998" s="104"/>
      <c r="B998" s="104"/>
      <c r="C998" s="104"/>
      <c r="D998" s="104"/>
      <c r="E998" s="104"/>
      <c r="F998" s="104"/>
      <c r="G998" s="104"/>
      <c r="H998" s="104"/>
      <c r="I998" s="104"/>
      <c r="J998" s="104"/>
      <c r="K998" s="104"/>
      <c r="L998" s="104"/>
      <c r="M998" s="104"/>
      <c r="P998" s="104"/>
      <c r="Q998" s="104"/>
      <c r="U998" s="104"/>
      <c r="AQ998" s="104"/>
      <c r="AR998" s="104"/>
      <c r="AS998" s="104"/>
      <c r="AT998" s="104"/>
      <c r="AU998" s="104"/>
      <c r="AV998" s="104"/>
      <c r="AW998" s="104"/>
      <c r="AX998" s="104"/>
      <c r="AY998" s="104"/>
      <c r="BH998" s="104"/>
      <c r="BJ998" s="104"/>
      <c r="BK998" s="104"/>
      <c r="BL998" s="104"/>
      <c r="BM998" s="104"/>
      <c r="BN998" s="104"/>
      <c r="BO998" s="104"/>
      <c r="BP998" s="104"/>
      <c r="BQ998" s="104"/>
      <c r="BR998" s="104"/>
      <c r="BS998" s="104"/>
      <c r="BT998" s="104"/>
      <c r="BV998" s="104"/>
      <c r="BW998" s="104"/>
      <c r="BX998" s="104"/>
      <c r="BY998" s="104"/>
      <c r="BZ998" s="104"/>
      <c r="CA998" s="104"/>
      <c r="CB998" s="104"/>
      <c r="CC998" s="104"/>
      <c r="CD998" s="104"/>
      <c r="CE998" s="104"/>
      <c r="CF998" s="104"/>
      <c r="CG998" s="104"/>
      <c r="CJ998" s="104"/>
      <c r="CL998" s="104"/>
      <c r="CM998" s="104"/>
      <c r="CN998" s="104"/>
      <c r="CO998" s="104"/>
      <c r="CP998" s="104"/>
      <c r="CQ998" s="104"/>
      <c r="CR998" s="104"/>
      <c r="CS998" s="104"/>
      <c r="CT998" s="104"/>
      <c r="CU998" s="104"/>
    </row>
    <row r="999" spans="1:99" ht="13" x14ac:dyDescent="0.3">
      <c r="A999" s="104"/>
      <c r="B999" s="104"/>
      <c r="C999" s="104"/>
      <c r="D999" s="104"/>
      <c r="E999" s="104"/>
      <c r="F999" s="104"/>
      <c r="G999" s="104"/>
      <c r="H999" s="104"/>
      <c r="I999" s="104"/>
      <c r="J999" s="104"/>
      <c r="K999" s="104"/>
      <c r="L999" s="104"/>
      <c r="M999" s="104"/>
      <c r="P999" s="104"/>
      <c r="Q999" s="104"/>
      <c r="U999" s="104"/>
      <c r="AQ999" s="104"/>
      <c r="AR999" s="104"/>
      <c r="AS999" s="104"/>
      <c r="AT999" s="104"/>
      <c r="AU999" s="104"/>
      <c r="AV999" s="104"/>
      <c r="AW999" s="104"/>
      <c r="AX999" s="104"/>
      <c r="AY999" s="104"/>
      <c r="BH999" s="104"/>
      <c r="BJ999" s="104"/>
      <c r="BK999" s="104"/>
      <c r="BL999" s="104"/>
      <c r="BM999" s="104"/>
      <c r="BN999" s="104"/>
      <c r="BO999" s="104"/>
      <c r="BP999" s="104"/>
      <c r="BQ999" s="104"/>
      <c r="BR999" s="104"/>
      <c r="BS999" s="104"/>
      <c r="BT999" s="104"/>
      <c r="BV999" s="104"/>
      <c r="BW999" s="104"/>
      <c r="BX999" s="104"/>
      <c r="BY999" s="104"/>
      <c r="BZ999" s="104"/>
      <c r="CA999" s="104"/>
      <c r="CB999" s="104"/>
      <c r="CC999" s="104"/>
      <c r="CD999" s="104"/>
      <c r="CE999" s="104"/>
      <c r="CF999" s="104"/>
      <c r="CG999" s="104"/>
      <c r="CJ999" s="104"/>
      <c r="CL999" s="104"/>
      <c r="CM999" s="104"/>
      <c r="CN999" s="104"/>
      <c r="CO999" s="104"/>
      <c r="CP999" s="104"/>
      <c r="CQ999" s="104"/>
      <c r="CR999" s="104"/>
      <c r="CS999" s="104"/>
      <c r="CT999" s="104"/>
      <c r="CU999" s="104"/>
    </row>
    <row r="1000" spans="1:99" ht="13" x14ac:dyDescent="0.3">
      <c r="A1000" s="104"/>
      <c r="B1000" s="104"/>
      <c r="C1000" s="104"/>
      <c r="D1000" s="104"/>
      <c r="E1000" s="104"/>
      <c r="F1000" s="104"/>
      <c r="G1000" s="104"/>
      <c r="H1000" s="104"/>
      <c r="I1000" s="104"/>
      <c r="J1000" s="104"/>
      <c r="K1000" s="104"/>
      <c r="L1000" s="104"/>
      <c r="M1000" s="104"/>
      <c r="P1000" s="104"/>
      <c r="Q1000" s="104"/>
      <c r="U1000" s="104"/>
      <c r="AQ1000" s="104"/>
      <c r="AR1000" s="104"/>
      <c r="AS1000" s="104"/>
      <c r="AT1000" s="104"/>
      <c r="AU1000" s="104"/>
      <c r="AV1000" s="104"/>
      <c r="AW1000" s="104"/>
      <c r="AX1000" s="104"/>
      <c r="AY1000" s="104"/>
      <c r="BH1000" s="104"/>
      <c r="BJ1000" s="104"/>
      <c r="BK1000" s="104"/>
      <c r="BL1000" s="104"/>
      <c r="BM1000" s="104"/>
      <c r="BN1000" s="104"/>
      <c r="BO1000" s="104"/>
      <c r="BP1000" s="104"/>
      <c r="BQ1000" s="104"/>
      <c r="BR1000" s="104"/>
      <c r="BS1000" s="104"/>
      <c r="BT1000" s="104"/>
      <c r="BV1000" s="104"/>
      <c r="BW1000" s="104"/>
      <c r="BX1000" s="104"/>
      <c r="BY1000" s="104"/>
      <c r="BZ1000" s="104"/>
      <c r="CA1000" s="104"/>
      <c r="CB1000" s="104"/>
      <c r="CC1000" s="104"/>
      <c r="CD1000" s="104"/>
      <c r="CE1000" s="104"/>
      <c r="CF1000" s="104"/>
      <c r="CG1000" s="104"/>
      <c r="CJ1000" s="104"/>
      <c r="CL1000" s="104"/>
      <c r="CM1000" s="104"/>
      <c r="CN1000" s="104"/>
      <c r="CO1000" s="104"/>
      <c r="CP1000" s="104"/>
      <c r="CQ1000" s="104"/>
      <c r="CR1000" s="104"/>
      <c r="CS1000" s="104"/>
      <c r="CT1000" s="104"/>
      <c r="CU1000" s="104"/>
    </row>
    <row r="1001" spans="1:99" ht="13" x14ac:dyDescent="0.3">
      <c r="A1001" s="104"/>
      <c r="B1001" s="104"/>
      <c r="C1001" s="104"/>
      <c r="D1001" s="104"/>
      <c r="E1001" s="104"/>
      <c r="F1001" s="104"/>
      <c r="G1001" s="104"/>
      <c r="H1001" s="104"/>
      <c r="I1001" s="104"/>
      <c r="J1001" s="104"/>
      <c r="K1001" s="104"/>
      <c r="L1001" s="104"/>
      <c r="M1001" s="104"/>
      <c r="P1001" s="104"/>
      <c r="Q1001" s="104"/>
      <c r="U1001" s="104"/>
      <c r="AQ1001" s="104"/>
      <c r="AR1001" s="104"/>
      <c r="AS1001" s="104"/>
      <c r="AT1001" s="104"/>
      <c r="AU1001" s="104"/>
      <c r="AV1001" s="104"/>
      <c r="AW1001" s="104"/>
      <c r="AX1001" s="104"/>
      <c r="AY1001" s="104"/>
      <c r="BH1001" s="104"/>
      <c r="BJ1001" s="104"/>
      <c r="BK1001" s="104"/>
      <c r="BL1001" s="104"/>
      <c r="BM1001" s="104"/>
      <c r="BN1001" s="104"/>
      <c r="BO1001" s="104"/>
      <c r="BP1001" s="104"/>
      <c r="BQ1001" s="104"/>
      <c r="BR1001" s="104"/>
      <c r="BS1001" s="104"/>
      <c r="BT1001" s="104"/>
      <c r="BV1001" s="104"/>
      <c r="BW1001" s="104"/>
      <c r="BX1001" s="104"/>
      <c r="BY1001" s="104"/>
      <c r="BZ1001" s="104"/>
      <c r="CA1001" s="104"/>
      <c r="CB1001" s="104"/>
      <c r="CC1001" s="104"/>
      <c r="CD1001" s="104"/>
      <c r="CE1001" s="104"/>
      <c r="CF1001" s="104"/>
      <c r="CG1001" s="104"/>
      <c r="CJ1001" s="104"/>
      <c r="CL1001" s="104"/>
      <c r="CM1001" s="104"/>
      <c r="CN1001" s="104"/>
      <c r="CO1001" s="104"/>
      <c r="CP1001" s="104"/>
      <c r="CQ1001" s="104"/>
      <c r="CR1001" s="104"/>
      <c r="CS1001" s="104"/>
      <c r="CT1001" s="104"/>
      <c r="CU1001" s="104"/>
    </row>
    <row r="1002" spans="1:99" ht="13" x14ac:dyDescent="0.3">
      <c r="A1002" s="104"/>
      <c r="B1002" s="104"/>
      <c r="C1002" s="104"/>
      <c r="D1002" s="104"/>
      <c r="E1002" s="104"/>
      <c r="F1002" s="104"/>
      <c r="G1002" s="104"/>
      <c r="H1002" s="104"/>
      <c r="I1002" s="104"/>
      <c r="J1002" s="104"/>
      <c r="K1002" s="104"/>
      <c r="L1002" s="104"/>
      <c r="M1002" s="104"/>
      <c r="P1002" s="104"/>
      <c r="Q1002" s="104"/>
      <c r="U1002" s="104"/>
      <c r="AQ1002" s="104"/>
      <c r="AR1002" s="104"/>
      <c r="AS1002" s="104"/>
      <c r="AT1002" s="104"/>
      <c r="AU1002" s="104"/>
      <c r="AV1002" s="104"/>
      <c r="AW1002" s="104"/>
      <c r="AX1002" s="104"/>
      <c r="AY1002" s="104"/>
      <c r="BH1002" s="104"/>
      <c r="BJ1002" s="104"/>
      <c r="BK1002" s="104"/>
      <c r="BL1002" s="104"/>
      <c r="BM1002" s="104"/>
      <c r="BN1002" s="104"/>
      <c r="BO1002" s="104"/>
      <c r="BP1002" s="104"/>
      <c r="BQ1002" s="104"/>
      <c r="BR1002" s="104"/>
      <c r="BS1002" s="104"/>
      <c r="BT1002" s="104"/>
      <c r="BV1002" s="104"/>
      <c r="BW1002" s="104"/>
      <c r="BX1002" s="104"/>
      <c r="BY1002" s="104"/>
      <c r="BZ1002" s="104"/>
      <c r="CA1002" s="104"/>
      <c r="CB1002" s="104"/>
      <c r="CC1002" s="104"/>
      <c r="CD1002" s="104"/>
      <c r="CE1002" s="104"/>
      <c r="CF1002" s="104"/>
      <c r="CG1002" s="104"/>
      <c r="CJ1002" s="104"/>
      <c r="CL1002" s="104"/>
      <c r="CM1002" s="104"/>
      <c r="CN1002" s="104"/>
      <c r="CO1002" s="104"/>
      <c r="CP1002" s="104"/>
      <c r="CQ1002" s="104"/>
      <c r="CR1002" s="104"/>
      <c r="CS1002" s="104"/>
      <c r="CT1002" s="104"/>
      <c r="CU1002" s="104"/>
    </row>
    <row r="1003" spans="1:99" ht="13" x14ac:dyDescent="0.3">
      <c r="A1003" s="104"/>
      <c r="B1003" s="104"/>
      <c r="C1003" s="104"/>
      <c r="D1003" s="104"/>
      <c r="E1003" s="104"/>
      <c r="F1003" s="104"/>
      <c r="G1003" s="104"/>
      <c r="H1003" s="104"/>
      <c r="I1003" s="104"/>
      <c r="J1003" s="104"/>
      <c r="K1003" s="104"/>
      <c r="L1003" s="104"/>
      <c r="M1003" s="104"/>
      <c r="P1003" s="104"/>
      <c r="Q1003" s="104"/>
      <c r="U1003" s="104"/>
      <c r="AQ1003" s="104"/>
      <c r="AR1003" s="104"/>
      <c r="AS1003" s="104"/>
      <c r="AT1003" s="104"/>
      <c r="AU1003" s="104"/>
      <c r="AV1003" s="104"/>
      <c r="AW1003" s="104"/>
      <c r="AX1003" s="104"/>
      <c r="AY1003" s="104"/>
      <c r="BH1003" s="104"/>
      <c r="BJ1003" s="104"/>
      <c r="BK1003" s="104"/>
      <c r="BL1003" s="104"/>
      <c r="BM1003" s="104"/>
      <c r="BN1003" s="104"/>
      <c r="BO1003" s="104"/>
      <c r="BP1003" s="104"/>
      <c r="BQ1003" s="104"/>
      <c r="BR1003" s="104"/>
      <c r="BS1003" s="104"/>
      <c r="BT1003" s="104"/>
      <c r="BV1003" s="104"/>
      <c r="BW1003" s="104"/>
      <c r="BX1003" s="104"/>
      <c r="BY1003" s="104"/>
      <c r="BZ1003" s="104"/>
      <c r="CA1003" s="104"/>
      <c r="CB1003" s="104"/>
      <c r="CC1003" s="104"/>
      <c r="CD1003" s="104"/>
      <c r="CE1003" s="104"/>
      <c r="CF1003" s="104"/>
      <c r="CG1003" s="104"/>
      <c r="CJ1003" s="104"/>
      <c r="CL1003" s="104"/>
      <c r="CM1003" s="104"/>
      <c r="CN1003" s="104"/>
      <c r="CO1003" s="104"/>
      <c r="CP1003" s="104"/>
      <c r="CQ1003" s="104"/>
      <c r="CR1003" s="104"/>
      <c r="CS1003" s="104"/>
      <c r="CT1003" s="104"/>
      <c r="CU1003" s="104"/>
    </row>
    <row r="1004" spans="1:99" ht="13" x14ac:dyDescent="0.3">
      <c r="A1004" s="104"/>
      <c r="B1004" s="104"/>
      <c r="C1004" s="104"/>
      <c r="D1004" s="104"/>
      <c r="E1004" s="104"/>
      <c r="F1004" s="104"/>
      <c r="G1004" s="104"/>
      <c r="H1004" s="104"/>
      <c r="I1004" s="104"/>
      <c r="J1004" s="104"/>
      <c r="K1004" s="104"/>
      <c r="L1004" s="104"/>
      <c r="M1004" s="104"/>
      <c r="P1004" s="104"/>
      <c r="Q1004" s="104"/>
      <c r="U1004" s="104"/>
      <c r="AQ1004" s="104"/>
      <c r="AR1004" s="104"/>
      <c r="AS1004" s="104"/>
      <c r="AT1004" s="104"/>
      <c r="AU1004" s="104"/>
      <c r="AV1004" s="104"/>
      <c r="AW1004" s="104"/>
      <c r="AX1004" s="104"/>
      <c r="AY1004" s="104"/>
      <c r="BH1004" s="104"/>
      <c r="BJ1004" s="104"/>
      <c r="BK1004" s="104"/>
      <c r="BL1004" s="104"/>
      <c r="BM1004" s="104"/>
      <c r="BN1004" s="104"/>
      <c r="BO1004" s="104"/>
      <c r="BP1004" s="104"/>
      <c r="BQ1004" s="104"/>
      <c r="BR1004" s="104"/>
      <c r="BS1004" s="104"/>
      <c r="BT1004" s="104"/>
      <c r="BV1004" s="104"/>
      <c r="BW1004" s="104"/>
      <c r="BX1004" s="104"/>
      <c r="BY1004" s="104"/>
      <c r="BZ1004" s="104"/>
      <c r="CA1004" s="104"/>
      <c r="CB1004" s="104"/>
      <c r="CC1004" s="104"/>
      <c r="CD1004" s="104"/>
      <c r="CE1004" s="104"/>
      <c r="CF1004" s="104"/>
      <c r="CG1004" s="104"/>
      <c r="CJ1004" s="104"/>
      <c r="CL1004" s="104"/>
      <c r="CM1004" s="104"/>
      <c r="CN1004" s="104"/>
      <c r="CO1004" s="104"/>
      <c r="CP1004" s="104"/>
      <c r="CQ1004" s="104"/>
      <c r="CR1004" s="104"/>
      <c r="CS1004" s="104"/>
      <c r="CT1004" s="104"/>
      <c r="CU1004" s="104"/>
    </row>
    <row r="1005" spans="1:99" ht="13" x14ac:dyDescent="0.3">
      <c r="A1005" s="104"/>
      <c r="B1005" s="104"/>
      <c r="C1005" s="104"/>
      <c r="D1005" s="104"/>
      <c r="E1005" s="104"/>
      <c r="F1005" s="104"/>
      <c r="G1005" s="104"/>
      <c r="H1005" s="104"/>
      <c r="I1005" s="104"/>
      <c r="J1005" s="104"/>
      <c r="K1005" s="104"/>
      <c r="L1005" s="104"/>
      <c r="M1005" s="104"/>
      <c r="P1005" s="104"/>
      <c r="Q1005" s="104"/>
      <c r="U1005" s="104"/>
      <c r="AQ1005" s="104"/>
      <c r="AR1005" s="104"/>
      <c r="AS1005" s="104"/>
      <c r="AT1005" s="104"/>
      <c r="AU1005" s="104"/>
      <c r="AV1005" s="104"/>
      <c r="AW1005" s="104"/>
      <c r="AX1005" s="104"/>
      <c r="AY1005" s="104"/>
      <c r="BH1005" s="104"/>
      <c r="BJ1005" s="104"/>
      <c r="BK1005" s="104"/>
      <c r="BL1005" s="104"/>
      <c r="BM1005" s="104"/>
      <c r="BN1005" s="104"/>
      <c r="BO1005" s="104"/>
      <c r="BP1005" s="104"/>
      <c r="BQ1005" s="104"/>
      <c r="BR1005" s="104"/>
      <c r="BS1005" s="104"/>
      <c r="BT1005" s="104"/>
      <c r="BV1005" s="104"/>
      <c r="BW1005" s="104"/>
      <c r="BX1005" s="104"/>
      <c r="BY1005" s="104"/>
      <c r="BZ1005" s="104"/>
      <c r="CA1005" s="104"/>
      <c r="CB1005" s="104"/>
      <c r="CC1005" s="104"/>
      <c r="CD1005" s="104"/>
      <c r="CE1005" s="104"/>
      <c r="CF1005" s="104"/>
      <c r="CG1005" s="104"/>
      <c r="CJ1005" s="104"/>
      <c r="CL1005" s="104"/>
      <c r="CM1005" s="104"/>
      <c r="CN1005" s="104"/>
      <c r="CO1005" s="104"/>
      <c r="CP1005" s="104"/>
      <c r="CQ1005" s="104"/>
      <c r="CR1005" s="104"/>
      <c r="CS1005" s="104"/>
      <c r="CT1005" s="104"/>
      <c r="CU1005" s="104"/>
    </row>
    <row r="1006" spans="1:99" ht="13" x14ac:dyDescent="0.3">
      <c r="A1006" s="104"/>
      <c r="B1006" s="104"/>
      <c r="C1006" s="104"/>
      <c r="D1006" s="104"/>
      <c r="E1006" s="104"/>
      <c r="F1006" s="104"/>
      <c r="G1006" s="104"/>
      <c r="H1006" s="104"/>
      <c r="I1006" s="104"/>
      <c r="J1006" s="104"/>
      <c r="K1006" s="104"/>
      <c r="L1006" s="104"/>
      <c r="M1006" s="104"/>
      <c r="P1006" s="104"/>
      <c r="Q1006" s="104"/>
      <c r="U1006" s="104"/>
      <c r="AQ1006" s="104"/>
      <c r="AR1006" s="104"/>
      <c r="AS1006" s="104"/>
      <c r="AT1006" s="104"/>
      <c r="AU1006" s="104"/>
      <c r="AV1006" s="104"/>
      <c r="AW1006" s="104"/>
      <c r="AX1006" s="104"/>
      <c r="AY1006" s="104"/>
      <c r="BH1006" s="104"/>
      <c r="BJ1006" s="104"/>
      <c r="BK1006" s="104"/>
      <c r="BL1006" s="104"/>
      <c r="BM1006" s="104"/>
      <c r="BN1006" s="104"/>
      <c r="BO1006" s="104"/>
      <c r="BP1006" s="104"/>
      <c r="BQ1006" s="104"/>
      <c r="BR1006" s="104"/>
      <c r="BS1006" s="104"/>
      <c r="BT1006" s="104"/>
      <c r="BV1006" s="104"/>
      <c r="BW1006" s="104"/>
      <c r="BX1006" s="104"/>
      <c r="BY1006" s="104"/>
      <c r="BZ1006" s="104"/>
      <c r="CA1006" s="104"/>
      <c r="CB1006" s="104"/>
      <c r="CC1006" s="104"/>
      <c r="CD1006" s="104"/>
      <c r="CE1006" s="104"/>
      <c r="CF1006" s="104"/>
      <c r="CG1006" s="104"/>
      <c r="CJ1006" s="104"/>
      <c r="CL1006" s="104"/>
      <c r="CM1006" s="104"/>
      <c r="CN1006" s="104"/>
      <c r="CO1006" s="104"/>
      <c r="CP1006" s="104"/>
      <c r="CQ1006" s="104"/>
      <c r="CR1006" s="104"/>
      <c r="CS1006" s="104"/>
      <c r="CT1006" s="104"/>
      <c r="CU1006" s="104"/>
    </row>
    <row r="1007" spans="1:99" ht="13" x14ac:dyDescent="0.3">
      <c r="A1007" s="104"/>
      <c r="B1007" s="104"/>
      <c r="C1007" s="104"/>
      <c r="D1007" s="104"/>
      <c r="E1007" s="104"/>
      <c r="F1007" s="104"/>
      <c r="G1007" s="104"/>
      <c r="H1007" s="104"/>
      <c r="I1007" s="104"/>
      <c r="J1007" s="104"/>
      <c r="K1007" s="104"/>
      <c r="L1007" s="104"/>
      <c r="M1007" s="104"/>
      <c r="P1007" s="104"/>
      <c r="Q1007" s="104"/>
      <c r="U1007" s="104"/>
      <c r="AQ1007" s="104"/>
      <c r="AR1007" s="104"/>
      <c r="AS1007" s="104"/>
      <c r="AT1007" s="104"/>
      <c r="AU1007" s="104"/>
      <c r="AV1007" s="104"/>
      <c r="AW1007" s="104"/>
      <c r="AX1007" s="104"/>
      <c r="AY1007" s="104"/>
      <c r="BH1007" s="104"/>
      <c r="BJ1007" s="104"/>
      <c r="BK1007" s="104"/>
      <c r="BL1007" s="104"/>
      <c r="BM1007" s="104"/>
      <c r="BN1007" s="104"/>
      <c r="BO1007" s="104"/>
      <c r="BP1007" s="104"/>
      <c r="BQ1007" s="104"/>
      <c r="BR1007" s="104"/>
      <c r="BS1007" s="104"/>
      <c r="BT1007" s="104"/>
      <c r="BV1007" s="104"/>
      <c r="BW1007" s="104"/>
      <c r="BX1007" s="104"/>
      <c r="BY1007" s="104"/>
      <c r="BZ1007" s="104"/>
      <c r="CA1007" s="104"/>
      <c r="CB1007" s="104"/>
      <c r="CC1007" s="104"/>
      <c r="CD1007" s="104"/>
      <c r="CE1007" s="104"/>
      <c r="CF1007" s="104"/>
      <c r="CG1007" s="104"/>
      <c r="CJ1007" s="104"/>
      <c r="CL1007" s="104"/>
      <c r="CM1007" s="104"/>
      <c r="CN1007" s="104"/>
      <c r="CO1007" s="104"/>
      <c r="CP1007" s="104"/>
      <c r="CQ1007" s="104"/>
      <c r="CR1007" s="104"/>
      <c r="CS1007" s="104"/>
      <c r="CT1007" s="104"/>
      <c r="CU1007" s="104"/>
    </row>
    <row r="1008" spans="1:99" ht="13" x14ac:dyDescent="0.3">
      <c r="A1008" s="104"/>
      <c r="B1008" s="104"/>
      <c r="C1008" s="104"/>
      <c r="D1008" s="104"/>
      <c r="E1008" s="104"/>
      <c r="F1008" s="104"/>
      <c r="G1008" s="104"/>
      <c r="H1008" s="104"/>
      <c r="I1008" s="104"/>
      <c r="J1008" s="104"/>
      <c r="K1008" s="104"/>
      <c r="L1008" s="104"/>
      <c r="M1008" s="104"/>
      <c r="P1008" s="104"/>
      <c r="Q1008" s="104"/>
      <c r="U1008" s="104"/>
      <c r="AQ1008" s="104"/>
      <c r="AR1008" s="104"/>
      <c r="AS1008" s="104"/>
      <c r="AT1008" s="104"/>
      <c r="AU1008" s="104"/>
      <c r="AV1008" s="104"/>
      <c r="AW1008" s="104"/>
      <c r="AX1008" s="104"/>
      <c r="AY1008" s="104"/>
      <c r="BH1008" s="104"/>
      <c r="BJ1008" s="104"/>
      <c r="BK1008" s="104"/>
      <c r="BL1008" s="104"/>
      <c r="BM1008" s="104"/>
      <c r="BN1008" s="104"/>
      <c r="BO1008" s="104"/>
      <c r="BP1008" s="104"/>
      <c r="BQ1008" s="104"/>
      <c r="BR1008" s="104"/>
      <c r="BS1008" s="104"/>
      <c r="BT1008" s="104"/>
      <c r="BV1008" s="104"/>
      <c r="BW1008" s="104"/>
      <c r="BX1008" s="104"/>
      <c r="BY1008" s="104"/>
      <c r="BZ1008" s="104"/>
      <c r="CA1008" s="104"/>
      <c r="CB1008" s="104"/>
      <c r="CC1008" s="104"/>
      <c r="CD1008" s="104"/>
      <c r="CE1008" s="104"/>
      <c r="CF1008" s="104"/>
      <c r="CG1008" s="104"/>
      <c r="CJ1008" s="104"/>
      <c r="CL1008" s="104"/>
      <c r="CM1008" s="104"/>
      <c r="CN1008" s="104"/>
      <c r="CO1008" s="104"/>
      <c r="CP1008" s="104"/>
      <c r="CQ1008" s="104"/>
      <c r="CR1008" s="104"/>
      <c r="CS1008" s="104"/>
      <c r="CT1008" s="104"/>
      <c r="CU1008" s="104"/>
    </row>
    <row r="1009" spans="1:99" ht="13" x14ac:dyDescent="0.3">
      <c r="A1009" s="104"/>
      <c r="B1009" s="104"/>
      <c r="C1009" s="104"/>
      <c r="D1009" s="104"/>
      <c r="E1009" s="104"/>
      <c r="F1009" s="104"/>
      <c r="G1009" s="104"/>
      <c r="H1009" s="104"/>
      <c r="I1009" s="104"/>
      <c r="J1009" s="104"/>
      <c r="K1009" s="104"/>
      <c r="L1009" s="104"/>
      <c r="M1009" s="104"/>
      <c r="P1009" s="104"/>
      <c r="Q1009" s="104"/>
      <c r="U1009" s="104"/>
      <c r="AQ1009" s="104"/>
      <c r="AR1009" s="104"/>
      <c r="AS1009" s="104"/>
      <c r="AT1009" s="104"/>
      <c r="AU1009" s="104"/>
      <c r="AV1009" s="104"/>
      <c r="AW1009" s="104"/>
      <c r="AX1009" s="104"/>
      <c r="AY1009" s="104"/>
      <c r="BH1009" s="104"/>
      <c r="BJ1009" s="104"/>
      <c r="BK1009" s="104"/>
      <c r="BL1009" s="104"/>
      <c r="BM1009" s="104"/>
      <c r="BN1009" s="104"/>
      <c r="BO1009" s="104"/>
      <c r="BP1009" s="104"/>
      <c r="BQ1009" s="104"/>
      <c r="BR1009" s="104"/>
      <c r="BS1009" s="104"/>
      <c r="BT1009" s="104"/>
      <c r="BV1009" s="104"/>
      <c r="BW1009" s="104"/>
      <c r="BX1009" s="104"/>
      <c r="BY1009" s="104"/>
      <c r="BZ1009" s="104"/>
      <c r="CA1009" s="104"/>
      <c r="CB1009" s="104"/>
      <c r="CC1009" s="104"/>
      <c r="CD1009" s="104"/>
      <c r="CE1009" s="104"/>
      <c r="CF1009" s="104"/>
      <c r="CG1009" s="104"/>
      <c r="CJ1009" s="104"/>
      <c r="CL1009" s="104"/>
      <c r="CM1009" s="104"/>
      <c r="CN1009" s="104"/>
      <c r="CO1009" s="104"/>
      <c r="CP1009" s="104"/>
      <c r="CQ1009" s="104"/>
      <c r="CR1009" s="104"/>
      <c r="CS1009" s="104"/>
      <c r="CT1009" s="104"/>
      <c r="CU1009" s="104"/>
    </row>
    <row r="1010" spans="1:99" ht="13" x14ac:dyDescent="0.3">
      <c r="A1010" s="104"/>
      <c r="B1010" s="104"/>
      <c r="C1010" s="104"/>
      <c r="D1010" s="104"/>
      <c r="E1010" s="104"/>
      <c r="F1010" s="104"/>
      <c r="G1010" s="104"/>
      <c r="H1010" s="104"/>
      <c r="I1010" s="104"/>
      <c r="J1010" s="104"/>
      <c r="K1010" s="104"/>
      <c r="L1010" s="104"/>
      <c r="M1010" s="104"/>
      <c r="P1010" s="104"/>
      <c r="Q1010" s="104"/>
      <c r="U1010" s="104"/>
      <c r="AQ1010" s="104"/>
      <c r="AR1010" s="104"/>
      <c r="AS1010" s="104"/>
      <c r="AT1010" s="104"/>
      <c r="AU1010" s="104"/>
      <c r="AV1010" s="104"/>
      <c r="AW1010" s="104"/>
      <c r="AX1010" s="104"/>
      <c r="AY1010" s="104"/>
      <c r="BH1010" s="104"/>
      <c r="BJ1010" s="104"/>
      <c r="BK1010" s="104"/>
      <c r="BL1010" s="104"/>
      <c r="BM1010" s="104"/>
      <c r="BN1010" s="104"/>
      <c r="BO1010" s="104"/>
      <c r="BP1010" s="104"/>
      <c r="BQ1010" s="104"/>
      <c r="BR1010" s="104"/>
      <c r="BS1010" s="104"/>
      <c r="BT1010" s="104"/>
      <c r="BV1010" s="104"/>
      <c r="BW1010" s="104"/>
      <c r="BX1010" s="104"/>
      <c r="BY1010" s="104"/>
      <c r="BZ1010" s="104"/>
      <c r="CA1010" s="104"/>
      <c r="CB1010" s="104"/>
      <c r="CC1010" s="104"/>
      <c r="CD1010" s="104"/>
      <c r="CE1010" s="104"/>
      <c r="CF1010" s="104"/>
      <c r="CG1010" s="104"/>
      <c r="CJ1010" s="104"/>
      <c r="CL1010" s="104"/>
      <c r="CM1010" s="104"/>
      <c r="CN1010" s="104"/>
      <c r="CO1010" s="104"/>
      <c r="CP1010" s="104"/>
      <c r="CQ1010" s="104"/>
      <c r="CR1010" s="104"/>
      <c r="CS1010" s="104"/>
      <c r="CT1010" s="104"/>
      <c r="CU1010" s="104"/>
    </row>
    <row r="1011" spans="1:99" ht="13" x14ac:dyDescent="0.3">
      <c r="A1011" s="104"/>
      <c r="B1011" s="104"/>
      <c r="C1011" s="104"/>
      <c r="D1011" s="104"/>
      <c r="E1011" s="104"/>
      <c r="F1011" s="104"/>
      <c r="G1011" s="104"/>
      <c r="H1011" s="104"/>
      <c r="I1011" s="104"/>
      <c r="J1011" s="104"/>
      <c r="K1011" s="104"/>
      <c r="L1011" s="104"/>
      <c r="M1011" s="104"/>
      <c r="P1011" s="104"/>
      <c r="Q1011" s="104"/>
      <c r="U1011" s="104"/>
      <c r="AQ1011" s="104"/>
      <c r="AR1011" s="104"/>
      <c r="AS1011" s="104"/>
      <c r="AT1011" s="104"/>
      <c r="AU1011" s="104"/>
      <c r="AV1011" s="104"/>
      <c r="AW1011" s="104"/>
      <c r="AX1011" s="104"/>
      <c r="AY1011" s="104"/>
      <c r="BH1011" s="104"/>
      <c r="BJ1011" s="104"/>
      <c r="BK1011" s="104"/>
      <c r="BL1011" s="104"/>
      <c r="BM1011" s="104"/>
      <c r="BN1011" s="104"/>
      <c r="BO1011" s="104"/>
      <c r="BP1011" s="104"/>
      <c r="BQ1011" s="104"/>
      <c r="BR1011" s="104"/>
      <c r="BS1011" s="104"/>
      <c r="BT1011" s="104"/>
      <c r="BV1011" s="104"/>
      <c r="BW1011" s="104"/>
      <c r="BX1011" s="104"/>
      <c r="BY1011" s="104"/>
      <c r="BZ1011" s="104"/>
      <c r="CA1011" s="104"/>
      <c r="CB1011" s="104"/>
      <c r="CC1011" s="104"/>
      <c r="CD1011" s="104"/>
      <c r="CE1011" s="104"/>
      <c r="CF1011" s="104"/>
      <c r="CG1011" s="104"/>
      <c r="CJ1011" s="104"/>
      <c r="CL1011" s="104"/>
      <c r="CM1011" s="104"/>
      <c r="CN1011" s="104"/>
      <c r="CO1011" s="104"/>
      <c r="CP1011" s="104"/>
      <c r="CQ1011" s="104"/>
      <c r="CR1011" s="104"/>
      <c r="CS1011" s="104"/>
      <c r="CT1011" s="104"/>
      <c r="CU1011" s="104"/>
    </row>
    <row r="1012" spans="1:99" ht="13" x14ac:dyDescent="0.3">
      <c r="A1012" s="104"/>
      <c r="B1012" s="104"/>
      <c r="C1012" s="104"/>
      <c r="D1012" s="104"/>
      <c r="E1012" s="104"/>
      <c r="F1012" s="104"/>
      <c r="G1012" s="104"/>
      <c r="H1012" s="104"/>
      <c r="I1012" s="104"/>
      <c r="J1012" s="104"/>
      <c r="K1012" s="104"/>
      <c r="L1012" s="104"/>
      <c r="M1012" s="104"/>
      <c r="P1012" s="104"/>
      <c r="Q1012" s="104"/>
      <c r="U1012" s="104"/>
      <c r="AQ1012" s="104"/>
      <c r="AR1012" s="104"/>
      <c r="AS1012" s="104"/>
      <c r="AT1012" s="104"/>
      <c r="AU1012" s="104"/>
      <c r="AV1012" s="104"/>
      <c r="AW1012" s="104"/>
      <c r="AX1012" s="104"/>
      <c r="AY1012" s="104"/>
      <c r="BH1012" s="104"/>
      <c r="BJ1012" s="104"/>
      <c r="BK1012" s="104"/>
      <c r="BL1012" s="104"/>
      <c r="BM1012" s="104"/>
      <c r="BN1012" s="104"/>
      <c r="BO1012" s="104"/>
      <c r="BP1012" s="104"/>
      <c r="BQ1012" s="104"/>
      <c r="BR1012" s="104"/>
      <c r="BS1012" s="104"/>
      <c r="BT1012" s="104"/>
      <c r="BV1012" s="104"/>
      <c r="BW1012" s="104"/>
      <c r="BX1012" s="104"/>
      <c r="BY1012" s="104"/>
      <c r="BZ1012" s="104"/>
      <c r="CA1012" s="104"/>
      <c r="CB1012" s="104"/>
      <c r="CC1012" s="104"/>
      <c r="CD1012" s="104"/>
      <c r="CE1012" s="104"/>
      <c r="CF1012" s="104"/>
      <c r="CG1012" s="104"/>
      <c r="CJ1012" s="104"/>
      <c r="CL1012" s="104"/>
      <c r="CM1012" s="104"/>
      <c r="CN1012" s="104"/>
      <c r="CO1012" s="104"/>
      <c r="CP1012" s="104"/>
      <c r="CQ1012" s="104"/>
      <c r="CR1012" s="104"/>
      <c r="CS1012" s="104"/>
      <c r="CT1012" s="104"/>
      <c r="CU1012" s="104"/>
    </row>
    <row r="1013" spans="1:99" ht="13" x14ac:dyDescent="0.3">
      <c r="A1013" s="104"/>
      <c r="B1013" s="104"/>
      <c r="C1013" s="104"/>
      <c r="D1013" s="104"/>
      <c r="E1013" s="104"/>
      <c r="F1013" s="104"/>
      <c r="G1013" s="104"/>
      <c r="H1013" s="104"/>
      <c r="I1013" s="104"/>
      <c r="J1013" s="104"/>
      <c r="K1013" s="104"/>
      <c r="L1013" s="104"/>
      <c r="M1013" s="104"/>
      <c r="P1013" s="104"/>
      <c r="Q1013" s="104"/>
      <c r="U1013" s="104"/>
      <c r="AQ1013" s="104"/>
      <c r="AR1013" s="104"/>
      <c r="AS1013" s="104"/>
      <c r="AT1013" s="104"/>
      <c r="AU1013" s="104"/>
      <c r="AV1013" s="104"/>
      <c r="AW1013" s="104"/>
      <c r="AX1013" s="104"/>
      <c r="AY1013" s="104"/>
      <c r="BH1013" s="104"/>
      <c r="BJ1013" s="104"/>
      <c r="BK1013" s="104"/>
      <c r="BL1013" s="104"/>
      <c r="BM1013" s="104"/>
      <c r="BN1013" s="104"/>
      <c r="BO1013" s="104"/>
      <c r="BP1013" s="104"/>
      <c r="BQ1013" s="104"/>
      <c r="BR1013" s="104"/>
      <c r="BS1013" s="104"/>
      <c r="BT1013" s="104"/>
      <c r="BV1013" s="104"/>
      <c r="BW1013" s="104"/>
      <c r="BX1013" s="104"/>
      <c r="BY1013" s="104"/>
      <c r="BZ1013" s="104"/>
      <c r="CA1013" s="104"/>
      <c r="CB1013" s="104"/>
      <c r="CC1013" s="104"/>
      <c r="CD1013" s="104"/>
      <c r="CE1013" s="104"/>
      <c r="CF1013" s="104"/>
      <c r="CG1013" s="104"/>
      <c r="CJ1013" s="104"/>
      <c r="CL1013" s="104"/>
      <c r="CM1013" s="104"/>
      <c r="CN1013" s="104"/>
      <c r="CO1013" s="104"/>
      <c r="CP1013" s="104"/>
      <c r="CQ1013" s="104"/>
      <c r="CR1013" s="104"/>
      <c r="CS1013" s="104"/>
      <c r="CT1013" s="104"/>
      <c r="CU1013" s="104"/>
    </row>
    <row r="1014" spans="1:99" ht="13" x14ac:dyDescent="0.3">
      <c r="A1014" s="104"/>
      <c r="B1014" s="104"/>
      <c r="C1014" s="104"/>
      <c r="D1014" s="104"/>
      <c r="E1014" s="104"/>
      <c r="F1014" s="104"/>
      <c r="G1014" s="104"/>
      <c r="H1014" s="104"/>
      <c r="I1014" s="104"/>
      <c r="J1014" s="104"/>
      <c r="K1014" s="104"/>
      <c r="L1014" s="104"/>
      <c r="M1014" s="104"/>
      <c r="P1014" s="104"/>
      <c r="Q1014" s="104"/>
      <c r="U1014" s="104"/>
      <c r="AQ1014" s="104"/>
      <c r="AR1014" s="104"/>
      <c r="AS1014" s="104"/>
      <c r="AT1014" s="104"/>
      <c r="AU1014" s="104"/>
      <c r="AV1014" s="104"/>
      <c r="AW1014" s="104"/>
      <c r="AX1014" s="104"/>
      <c r="AY1014" s="104"/>
      <c r="BH1014" s="104"/>
      <c r="BJ1014" s="104"/>
      <c r="BK1014" s="104"/>
      <c r="BL1014" s="104"/>
      <c r="BM1014" s="104"/>
      <c r="BN1014" s="104"/>
      <c r="BO1014" s="104"/>
      <c r="BP1014" s="104"/>
      <c r="BQ1014" s="104"/>
      <c r="BR1014" s="104"/>
      <c r="BS1014" s="104"/>
      <c r="BT1014" s="104"/>
      <c r="BV1014" s="104"/>
      <c r="BW1014" s="104"/>
      <c r="BX1014" s="104"/>
      <c r="BY1014" s="104"/>
      <c r="BZ1014" s="104"/>
      <c r="CA1014" s="104"/>
      <c r="CB1014" s="104"/>
      <c r="CC1014" s="104"/>
      <c r="CD1014" s="104"/>
      <c r="CE1014" s="104"/>
      <c r="CF1014" s="104"/>
      <c r="CG1014" s="104"/>
      <c r="CJ1014" s="104"/>
      <c r="CL1014" s="104"/>
      <c r="CM1014" s="104"/>
      <c r="CN1014" s="104"/>
      <c r="CO1014" s="104"/>
      <c r="CP1014" s="104"/>
      <c r="CQ1014" s="104"/>
      <c r="CR1014" s="104"/>
      <c r="CS1014" s="104"/>
      <c r="CT1014" s="104"/>
      <c r="CU1014" s="104"/>
    </row>
    <row r="1015" spans="1:99" ht="13" x14ac:dyDescent="0.3">
      <c r="A1015" s="104"/>
      <c r="B1015" s="104"/>
      <c r="C1015" s="104"/>
      <c r="D1015" s="104"/>
      <c r="E1015" s="104"/>
      <c r="F1015" s="104"/>
      <c r="G1015" s="104"/>
      <c r="H1015" s="104"/>
      <c r="I1015" s="104"/>
      <c r="J1015" s="104"/>
      <c r="K1015" s="104"/>
      <c r="L1015" s="104"/>
      <c r="M1015" s="104"/>
      <c r="P1015" s="104"/>
      <c r="Q1015" s="104"/>
      <c r="U1015" s="104"/>
      <c r="AQ1015" s="104"/>
      <c r="AR1015" s="104"/>
      <c r="AS1015" s="104"/>
      <c r="AT1015" s="104"/>
      <c r="AU1015" s="104"/>
      <c r="AV1015" s="104"/>
      <c r="AW1015" s="104"/>
      <c r="AX1015" s="104"/>
      <c r="AY1015" s="104"/>
      <c r="BH1015" s="104"/>
      <c r="BJ1015" s="104"/>
      <c r="BK1015" s="104"/>
      <c r="BL1015" s="104"/>
      <c r="BM1015" s="104"/>
      <c r="BN1015" s="104"/>
      <c r="BO1015" s="104"/>
      <c r="BP1015" s="104"/>
      <c r="BQ1015" s="104"/>
      <c r="BR1015" s="104"/>
      <c r="BS1015" s="104"/>
      <c r="BT1015" s="104"/>
      <c r="BV1015" s="104"/>
      <c r="BW1015" s="104"/>
      <c r="BX1015" s="104"/>
      <c r="BY1015" s="104"/>
      <c r="BZ1015" s="104"/>
      <c r="CA1015" s="104"/>
      <c r="CB1015" s="104"/>
      <c r="CC1015" s="104"/>
      <c r="CD1015" s="104"/>
      <c r="CE1015" s="104"/>
      <c r="CF1015" s="104"/>
      <c r="CG1015" s="104"/>
      <c r="CJ1015" s="104"/>
      <c r="CL1015" s="104"/>
      <c r="CM1015" s="104"/>
      <c r="CN1015" s="104"/>
      <c r="CO1015" s="104"/>
      <c r="CP1015" s="104"/>
      <c r="CQ1015" s="104"/>
      <c r="CR1015" s="104"/>
      <c r="CS1015" s="104"/>
      <c r="CT1015" s="104"/>
      <c r="CU1015" s="104"/>
    </row>
    <row r="1016" spans="1:99" ht="13" x14ac:dyDescent="0.3">
      <c r="A1016" s="104"/>
      <c r="B1016" s="104"/>
      <c r="C1016" s="104"/>
      <c r="D1016" s="104"/>
      <c r="E1016" s="104"/>
      <c r="F1016" s="104"/>
      <c r="G1016" s="104"/>
      <c r="H1016" s="104"/>
      <c r="I1016" s="104"/>
      <c r="J1016" s="104"/>
      <c r="K1016" s="104"/>
      <c r="L1016" s="104"/>
      <c r="M1016" s="104"/>
      <c r="P1016" s="104"/>
      <c r="Q1016" s="104"/>
      <c r="U1016" s="104"/>
      <c r="AQ1016" s="104"/>
      <c r="AR1016" s="104"/>
      <c r="AS1016" s="104"/>
      <c r="AT1016" s="104"/>
      <c r="AU1016" s="104"/>
      <c r="AV1016" s="104"/>
      <c r="AW1016" s="104"/>
      <c r="AX1016" s="104"/>
      <c r="AY1016" s="104"/>
      <c r="BH1016" s="104"/>
      <c r="BJ1016" s="104"/>
      <c r="BK1016" s="104"/>
      <c r="BL1016" s="104"/>
      <c r="BM1016" s="104"/>
      <c r="BN1016" s="104"/>
      <c r="BO1016" s="104"/>
      <c r="BP1016" s="104"/>
      <c r="BQ1016" s="104"/>
      <c r="BR1016" s="104"/>
      <c r="BS1016" s="104"/>
      <c r="BT1016" s="104"/>
      <c r="BV1016" s="104"/>
      <c r="BW1016" s="104"/>
      <c r="BX1016" s="104"/>
      <c r="BY1016" s="104"/>
      <c r="BZ1016" s="104"/>
      <c r="CA1016" s="104"/>
      <c r="CB1016" s="104"/>
      <c r="CC1016" s="104"/>
      <c r="CD1016" s="104"/>
      <c r="CE1016" s="104"/>
      <c r="CF1016" s="104"/>
      <c r="CG1016" s="104"/>
      <c r="CJ1016" s="104"/>
      <c r="CL1016" s="104"/>
      <c r="CM1016" s="104"/>
      <c r="CN1016" s="104"/>
      <c r="CO1016" s="104"/>
      <c r="CP1016" s="104"/>
      <c r="CQ1016" s="104"/>
      <c r="CR1016" s="104"/>
      <c r="CS1016" s="104"/>
      <c r="CT1016" s="104"/>
      <c r="CU1016" s="104"/>
    </row>
    <row r="1017" spans="1:99" ht="13" x14ac:dyDescent="0.3">
      <c r="A1017" s="104"/>
      <c r="B1017" s="104"/>
      <c r="C1017" s="104"/>
      <c r="D1017" s="104"/>
      <c r="E1017" s="104"/>
      <c r="F1017" s="104"/>
      <c r="G1017" s="104"/>
      <c r="H1017" s="104"/>
      <c r="I1017" s="104"/>
      <c r="J1017" s="104"/>
      <c r="K1017" s="104"/>
      <c r="L1017" s="104"/>
      <c r="M1017" s="104"/>
      <c r="P1017" s="104"/>
      <c r="Q1017" s="104"/>
      <c r="U1017" s="104"/>
      <c r="AQ1017" s="104"/>
      <c r="AR1017" s="104"/>
      <c r="AS1017" s="104"/>
      <c r="AT1017" s="104"/>
      <c r="AU1017" s="104"/>
      <c r="AV1017" s="104"/>
      <c r="AW1017" s="104"/>
      <c r="AX1017" s="104"/>
      <c r="AY1017" s="104"/>
      <c r="BH1017" s="104"/>
      <c r="BJ1017" s="104"/>
      <c r="BK1017" s="104"/>
      <c r="BL1017" s="104"/>
      <c r="BM1017" s="104"/>
      <c r="BN1017" s="104"/>
      <c r="BO1017" s="104"/>
      <c r="BP1017" s="104"/>
      <c r="BQ1017" s="104"/>
      <c r="BR1017" s="104"/>
      <c r="BS1017" s="104"/>
      <c r="BT1017" s="104"/>
      <c r="BV1017" s="104"/>
      <c r="BW1017" s="104"/>
      <c r="BX1017" s="104"/>
      <c r="BY1017" s="104"/>
      <c r="BZ1017" s="104"/>
      <c r="CA1017" s="104"/>
      <c r="CB1017" s="104"/>
      <c r="CC1017" s="104"/>
      <c r="CD1017" s="104"/>
      <c r="CE1017" s="104"/>
      <c r="CF1017" s="104"/>
      <c r="CG1017" s="104"/>
      <c r="CJ1017" s="104"/>
      <c r="CL1017" s="104"/>
      <c r="CM1017" s="104"/>
      <c r="CN1017" s="104"/>
      <c r="CO1017" s="104"/>
      <c r="CP1017" s="104"/>
      <c r="CQ1017" s="104"/>
      <c r="CR1017" s="104"/>
      <c r="CS1017" s="104"/>
      <c r="CT1017" s="104"/>
      <c r="CU1017" s="104"/>
    </row>
    <row r="1018" spans="1:99" ht="13" x14ac:dyDescent="0.3">
      <c r="A1018" s="104"/>
      <c r="B1018" s="104"/>
      <c r="C1018" s="104"/>
      <c r="D1018" s="104"/>
      <c r="E1018" s="104"/>
      <c r="F1018" s="104"/>
      <c r="G1018" s="104"/>
      <c r="H1018" s="104"/>
      <c r="I1018" s="104"/>
      <c r="J1018" s="104"/>
      <c r="K1018" s="104"/>
      <c r="L1018" s="104"/>
      <c r="M1018" s="104"/>
      <c r="P1018" s="104"/>
      <c r="Q1018" s="104"/>
      <c r="U1018" s="104"/>
      <c r="AQ1018" s="104"/>
      <c r="AR1018" s="104"/>
      <c r="AS1018" s="104"/>
      <c r="AT1018" s="104"/>
      <c r="AU1018" s="104"/>
      <c r="AV1018" s="104"/>
      <c r="AW1018" s="104"/>
      <c r="AX1018" s="104"/>
      <c r="AY1018" s="104"/>
      <c r="BH1018" s="104"/>
      <c r="BJ1018" s="104"/>
      <c r="BK1018" s="104"/>
      <c r="BL1018" s="104"/>
      <c r="BM1018" s="104"/>
      <c r="BN1018" s="104"/>
      <c r="BO1018" s="104"/>
      <c r="BP1018" s="104"/>
      <c r="BQ1018" s="104"/>
      <c r="BR1018" s="104"/>
      <c r="BS1018" s="104"/>
      <c r="BT1018" s="104"/>
      <c r="BV1018" s="104"/>
      <c r="BW1018" s="104"/>
      <c r="BX1018" s="104"/>
      <c r="BY1018" s="104"/>
      <c r="BZ1018" s="104"/>
      <c r="CA1018" s="104"/>
      <c r="CB1018" s="104"/>
      <c r="CC1018" s="104"/>
      <c r="CD1018" s="104"/>
      <c r="CE1018" s="104"/>
      <c r="CF1018" s="104"/>
      <c r="CG1018" s="104"/>
      <c r="CJ1018" s="104"/>
      <c r="CL1018" s="104"/>
      <c r="CM1018" s="104"/>
      <c r="CN1018" s="104"/>
      <c r="CO1018" s="104"/>
      <c r="CP1018" s="104"/>
      <c r="CQ1018" s="104"/>
      <c r="CR1018" s="104"/>
      <c r="CS1018" s="104"/>
      <c r="CT1018" s="104"/>
      <c r="CU1018" s="104"/>
    </row>
    <row r="1019" spans="1:99" ht="13" x14ac:dyDescent="0.3">
      <c r="A1019" s="104"/>
      <c r="B1019" s="104"/>
      <c r="C1019" s="104"/>
      <c r="D1019" s="104"/>
      <c r="E1019" s="104"/>
      <c r="F1019" s="104"/>
      <c r="G1019" s="104"/>
      <c r="H1019" s="104"/>
      <c r="I1019" s="104"/>
      <c r="J1019" s="104"/>
      <c r="K1019" s="104"/>
      <c r="L1019" s="104"/>
      <c r="M1019" s="104"/>
      <c r="P1019" s="104"/>
      <c r="Q1019" s="104"/>
      <c r="U1019" s="104"/>
      <c r="AQ1019" s="104"/>
      <c r="AR1019" s="104"/>
      <c r="AS1019" s="104"/>
      <c r="AT1019" s="104"/>
      <c r="AU1019" s="104"/>
      <c r="AV1019" s="104"/>
      <c r="AW1019" s="104"/>
      <c r="AX1019" s="104"/>
      <c r="AY1019" s="104"/>
      <c r="BH1019" s="104"/>
      <c r="BJ1019" s="104"/>
      <c r="BK1019" s="104"/>
      <c r="BL1019" s="104"/>
      <c r="BM1019" s="104"/>
      <c r="BN1019" s="104"/>
      <c r="BO1019" s="104"/>
      <c r="BP1019" s="104"/>
      <c r="BQ1019" s="104"/>
      <c r="BR1019" s="104"/>
      <c r="BS1019" s="104"/>
      <c r="BT1019" s="104"/>
      <c r="BV1019" s="104"/>
      <c r="BW1019" s="104"/>
      <c r="BX1019" s="104"/>
      <c r="BY1019" s="104"/>
      <c r="BZ1019" s="104"/>
      <c r="CA1019" s="104"/>
      <c r="CB1019" s="104"/>
      <c r="CC1019" s="104"/>
      <c r="CD1019" s="104"/>
      <c r="CE1019" s="104"/>
      <c r="CF1019" s="104"/>
      <c r="CG1019" s="104"/>
      <c r="CJ1019" s="104"/>
      <c r="CL1019" s="104"/>
      <c r="CM1019" s="104"/>
      <c r="CN1019" s="104"/>
      <c r="CO1019" s="104"/>
      <c r="CP1019" s="104"/>
      <c r="CQ1019" s="104"/>
      <c r="CR1019" s="104"/>
      <c r="CS1019" s="104"/>
      <c r="CT1019" s="104"/>
      <c r="CU1019" s="104"/>
    </row>
    <row r="1020" spans="1:99" ht="13" x14ac:dyDescent="0.3">
      <c r="A1020" s="104"/>
      <c r="B1020" s="104"/>
      <c r="C1020" s="104"/>
      <c r="D1020" s="104"/>
      <c r="E1020" s="104"/>
      <c r="F1020" s="104"/>
      <c r="G1020" s="104"/>
      <c r="H1020" s="104"/>
      <c r="I1020" s="104"/>
      <c r="J1020" s="104"/>
      <c r="K1020" s="104"/>
      <c r="L1020" s="104"/>
      <c r="M1020" s="104"/>
      <c r="P1020" s="104"/>
      <c r="Q1020" s="104"/>
      <c r="U1020" s="104"/>
      <c r="AQ1020" s="104"/>
      <c r="AR1020" s="104"/>
      <c r="AS1020" s="104"/>
      <c r="AT1020" s="104"/>
      <c r="AU1020" s="104"/>
      <c r="AV1020" s="104"/>
      <c r="AW1020" s="104"/>
      <c r="AX1020" s="104"/>
      <c r="AY1020" s="104"/>
      <c r="BH1020" s="104"/>
      <c r="BJ1020" s="104"/>
      <c r="BK1020" s="104"/>
      <c r="BL1020" s="104"/>
      <c r="BM1020" s="104"/>
      <c r="BN1020" s="104"/>
      <c r="BO1020" s="104"/>
      <c r="BP1020" s="104"/>
      <c r="BQ1020" s="104"/>
      <c r="BR1020" s="104"/>
      <c r="BS1020" s="104"/>
      <c r="BT1020" s="104"/>
      <c r="BV1020" s="104"/>
      <c r="BW1020" s="104"/>
      <c r="BX1020" s="104"/>
      <c r="BY1020" s="104"/>
      <c r="BZ1020" s="104"/>
      <c r="CA1020" s="104"/>
      <c r="CB1020" s="104"/>
      <c r="CC1020" s="104"/>
      <c r="CD1020" s="104"/>
      <c r="CE1020" s="104"/>
      <c r="CF1020" s="104"/>
      <c r="CG1020" s="104"/>
      <c r="CJ1020" s="104"/>
      <c r="CL1020" s="104"/>
      <c r="CM1020" s="104"/>
      <c r="CN1020" s="104"/>
      <c r="CO1020" s="104"/>
      <c r="CP1020" s="104"/>
      <c r="CQ1020" s="104"/>
      <c r="CR1020" s="104"/>
      <c r="CS1020" s="104"/>
      <c r="CT1020" s="104"/>
      <c r="CU1020" s="104"/>
    </row>
    <row r="1021" spans="1:99" ht="13" x14ac:dyDescent="0.3">
      <c r="A1021" s="104"/>
      <c r="B1021" s="104"/>
      <c r="C1021" s="104"/>
      <c r="D1021" s="104"/>
      <c r="E1021" s="104"/>
      <c r="F1021" s="104"/>
      <c r="G1021" s="104"/>
      <c r="H1021" s="104"/>
      <c r="I1021" s="104"/>
      <c r="J1021" s="104"/>
      <c r="K1021" s="104"/>
      <c r="L1021" s="104"/>
      <c r="M1021" s="104"/>
      <c r="P1021" s="104"/>
      <c r="Q1021" s="104"/>
      <c r="U1021" s="104"/>
      <c r="AQ1021" s="104"/>
      <c r="AR1021" s="104"/>
      <c r="AS1021" s="104"/>
      <c r="AT1021" s="104"/>
      <c r="AU1021" s="104"/>
      <c r="AV1021" s="104"/>
      <c r="AW1021" s="104"/>
      <c r="AX1021" s="104"/>
      <c r="AY1021" s="104"/>
      <c r="BH1021" s="104"/>
      <c r="BJ1021" s="104"/>
      <c r="BK1021" s="104"/>
      <c r="BL1021" s="104"/>
      <c r="BM1021" s="104"/>
      <c r="BN1021" s="104"/>
      <c r="BO1021" s="104"/>
      <c r="BP1021" s="104"/>
      <c r="BQ1021" s="104"/>
      <c r="BR1021" s="104"/>
      <c r="BS1021" s="104"/>
      <c r="BT1021" s="104"/>
      <c r="BV1021" s="104"/>
      <c r="BW1021" s="104"/>
      <c r="BX1021" s="104"/>
      <c r="BY1021" s="104"/>
      <c r="BZ1021" s="104"/>
      <c r="CA1021" s="104"/>
      <c r="CB1021" s="104"/>
      <c r="CC1021" s="104"/>
      <c r="CD1021" s="104"/>
      <c r="CE1021" s="104"/>
      <c r="CF1021" s="104"/>
      <c r="CG1021" s="104"/>
      <c r="CJ1021" s="104"/>
      <c r="CL1021" s="104"/>
      <c r="CM1021" s="104"/>
      <c r="CN1021" s="104"/>
      <c r="CO1021" s="104"/>
      <c r="CP1021" s="104"/>
      <c r="CQ1021" s="104"/>
      <c r="CR1021" s="104"/>
      <c r="CS1021" s="104"/>
      <c r="CT1021" s="104"/>
      <c r="CU1021" s="104"/>
    </row>
    <row r="1022" spans="1:99" ht="13" x14ac:dyDescent="0.3">
      <c r="A1022" s="104"/>
      <c r="B1022" s="104"/>
      <c r="C1022" s="104"/>
      <c r="D1022" s="104"/>
      <c r="E1022" s="104"/>
      <c r="F1022" s="104"/>
      <c r="G1022" s="104"/>
      <c r="H1022" s="104"/>
      <c r="I1022" s="104"/>
      <c r="J1022" s="104"/>
      <c r="K1022" s="104"/>
      <c r="L1022" s="104"/>
      <c r="M1022" s="104"/>
      <c r="P1022" s="104"/>
      <c r="Q1022" s="104"/>
      <c r="U1022" s="104"/>
      <c r="AQ1022" s="104"/>
      <c r="AR1022" s="104"/>
      <c r="AS1022" s="104"/>
      <c r="AT1022" s="104"/>
      <c r="AU1022" s="104"/>
      <c r="AV1022" s="104"/>
      <c r="AW1022" s="104"/>
      <c r="AX1022" s="104"/>
      <c r="AY1022" s="104"/>
      <c r="BH1022" s="104"/>
      <c r="BJ1022" s="104"/>
      <c r="BK1022" s="104"/>
      <c r="BL1022" s="104"/>
      <c r="BM1022" s="104"/>
      <c r="BN1022" s="104"/>
      <c r="BO1022" s="104"/>
      <c r="BP1022" s="104"/>
      <c r="BQ1022" s="104"/>
      <c r="BR1022" s="104"/>
      <c r="BS1022" s="104"/>
      <c r="BT1022" s="104"/>
      <c r="BV1022" s="104"/>
      <c r="BW1022" s="104"/>
      <c r="BX1022" s="104"/>
      <c r="BY1022" s="104"/>
      <c r="BZ1022" s="104"/>
      <c r="CA1022" s="104"/>
      <c r="CB1022" s="104"/>
      <c r="CC1022" s="104"/>
      <c r="CD1022" s="104"/>
      <c r="CE1022" s="104"/>
      <c r="CF1022" s="104"/>
      <c r="CG1022" s="104"/>
      <c r="CJ1022" s="104"/>
      <c r="CL1022" s="104"/>
      <c r="CM1022" s="104"/>
      <c r="CN1022" s="104"/>
      <c r="CO1022" s="104"/>
      <c r="CP1022" s="104"/>
      <c r="CQ1022" s="104"/>
      <c r="CR1022" s="104"/>
      <c r="CS1022" s="104"/>
      <c r="CT1022" s="104"/>
      <c r="CU1022" s="104"/>
    </row>
    <row r="1023" spans="1:99" ht="13" x14ac:dyDescent="0.3">
      <c r="A1023" s="104"/>
      <c r="B1023" s="104"/>
      <c r="C1023" s="104"/>
      <c r="D1023" s="104"/>
      <c r="E1023" s="104"/>
      <c r="F1023" s="104"/>
      <c r="G1023" s="104"/>
      <c r="H1023" s="104"/>
      <c r="I1023" s="104"/>
      <c r="J1023" s="104"/>
      <c r="K1023" s="104"/>
      <c r="L1023" s="104"/>
      <c r="M1023" s="104"/>
      <c r="P1023" s="104"/>
      <c r="Q1023" s="104"/>
      <c r="U1023" s="104"/>
      <c r="AQ1023" s="104"/>
      <c r="AR1023" s="104"/>
      <c r="AS1023" s="104"/>
      <c r="AT1023" s="104"/>
      <c r="AU1023" s="104"/>
      <c r="AV1023" s="104"/>
      <c r="AW1023" s="104"/>
      <c r="AX1023" s="104"/>
      <c r="AY1023" s="104"/>
      <c r="BH1023" s="104"/>
      <c r="BJ1023" s="104"/>
      <c r="BK1023" s="104"/>
      <c r="BL1023" s="104"/>
      <c r="BM1023" s="104"/>
      <c r="BN1023" s="104"/>
      <c r="BO1023" s="104"/>
      <c r="BP1023" s="104"/>
      <c r="BQ1023" s="104"/>
      <c r="BR1023" s="104"/>
      <c r="BS1023" s="104"/>
      <c r="BT1023" s="104"/>
      <c r="BV1023" s="104"/>
      <c r="BW1023" s="104"/>
      <c r="BX1023" s="104"/>
      <c r="BY1023" s="104"/>
      <c r="BZ1023" s="104"/>
      <c r="CA1023" s="104"/>
      <c r="CB1023" s="104"/>
      <c r="CC1023" s="104"/>
      <c r="CD1023" s="104"/>
      <c r="CE1023" s="104"/>
      <c r="CF1023" s="104"/>
      <c r="CG1023" s="104"/>
      <c r="CJ1023" s="104"/>
      <c r="CL1023" s="104"/>
      <c r="CM1023" s="104"/>
      <c r="CN1023" s="104"/>
      <c r="CO1023" s="104"/>
      <c r="CP1023" s="104"/>
      <c r="CQ1023" s="104"/>
      <c r="CR1023" s="104"/>
      <c r="CS1023" s="104"/>
      <c r="CT1023" s="104"/>
      <c r="CU1023" s="104"/>
    </row>
    <row r="1024" spans="1:99" ht="13" x14ac:dyDescent="0.3">
      <c r="A1024" s="104"/>
      <c r="B1024" s="104"/>
      <c r="C1024" s="104"/>
      <c r="D1024" s="104"/>
      <c r="E1024" s="104"/>
      <c r="F1024" s="104"/>
      <c r="G1024" s="104"/>
      <c r="H1024" s="104"/>
      <c r="I1024" s="104"/>
      <c r="J1024" s="104"/>
      <c r="K1024" s="104"/>
      <c r="L1024" s="104"/>
      <c r="M1024" s="104"/>
      <c r="P1024" s="104"/>
      <c r="Q1024" s="104"/>
      <c r="U1024" s="104"/>
      <c r="AQ1024" s="104"/>
      <c r="AR1024" s="104"/>
      <c r="AS1024" s="104"/>
      <c r="AT1024" s="104"/>
      <c r="AU1024" s="104"/>
      <c r="AV1024" s="104"/>
      <c r="AW1024" s="104"/>
      <c r="AX1024" s="104"/>
      <c r="AY1024" s="104"/>
      <c r="BH1024" s="104"/>
      <c r="BJ1024" s="104"/>
      <c r="BK1024" s="104"/>
      <c r="BL1024" s="104"/>
      <c r="BM1024" s="104"/>
      <c r="BN1024" s="104"/>
      <c r="BO1024" s="104"/>
      <c r="BP1024" s="104"/>
      <c r="BQ1024" s="104"/>
      <c r="BR1024" s="104"/>
      <c r="BS1024" s="104"/>
      <c r="BT1024" s="104"/>
      <c r="BV1024" s="104"/>
      <c r="BW1024" s="104"/>
      <c r="BX1024" s="104"/>
      <c r="BY1024" s="104"/>
      <c r="BZ1024" s="104"/>
      <c r="CA1024" s="104"/>
      <c r="CB1024" s="104"/>
      <c r="CC1024" s="104"/>
      <c r="CD1024" s="104"/>
      <c r="CE1024" s="104"/>
      <c r="CF1024" s="104"/>
      <c r="CG1024" s="104"/>
      <c r="CJ1024" s="104"/>
      <c r="CL1024" s="104"/>
      <c r="CM1024" s="104"/>
      <c r="CN1024" s="104"/>
      <c r="CO1024" s="104"/>
      <c r="CP1024" s="104"/>
      <c r="CQ1024" s="104"/>
      <c r="CR1024" s="104"/>
      <c r="CS1024" s="104"/>
      <c r="CT1024" s="104"/>
      <c r="CU1024" s="104"/>
    </row>
    <row r="1025" spans="1:99" ht="13" x14ac:dyDescent="0.3">
      <c r="A1025" s="104"/>
      <c r="B1025" s="104"/>
      <c r="C1025" s="104"/>
      <c r="D1025" s="104"/>
      <c r="E1025" s="104"/>
      <c r="F1025" s="104"/>
      <c r="G1025" s="104"/>
      <c r="H1025" s="104"/>
      <c r="I1025" s="104"/>
      <c r="J1025" s="104"/>
      <c r="K1025" s="104"/>
      <c r="L1025" s="104"/>
      <c r="M1025" s="104"/>
      <c r="P1025" s="104"/>
      <c r="Q1025" s="104"/>
      <c r="U1025" s="104"/>
      <c r="AQ1025" s="104"/>
      <c r="AR1025" s="104"/>
      <c r="AS1025" s="104"/>
      <c r="AT1025" s="104"/>
      <c r="AU1025" s="104"/>
      <c r="AV1025" s="104"/>
      <c r="AW1025" s="104"/>
      <c r="AX1025" s="104"/>
      <c r="AY1025" s="104"/>
      <c r="BH1025" s="104"/>
      <c r="BJ1025" s="104"/>
      <c r="BK1025" s="104"/>
      <c r="BL1025" s="104"/>
      <c r="BM1025" s="104"/>
      <c r="BN1025" s="104"/>
      <c r="BO1025" s="104"/>
      <c r="BP1025" s="104"/>
      <c r="BQ1025" s="104"/>
      <c r="BR1025" s="104"/>
      <c r="BS1025" s="104"/>
      <c r="BT1025" s="104"/>
      <c r="BV1025" s="104"/>
      <c r="BW1025" s="104"/>
      <c r="BX1025" s="104"/>
      <c r="BY1025" s="104"/>
      <c r="BZ1025" s="104"/>
      <c r="CA1025" s="104"/>
      <c r="CB1025" s="104"/>
      <c r="CC1025" s="104"/>
      <c r="CD1025" s="104"/>
      <c r="CE1025" s="104"/>
      <c r="CF1025" s="104"/>
      <c r="CG1025" s="104"/>
      <c r="CJ1025" s="104"/>
      <c r="CL1025" s="104"/>
      <c r="CM1025" s="104"/>
      <c r="CN1025" s="104"/>
      <c r="CO1025" s="104"/>
      <c r="CP1025" s="104"/>
      <c r="CQ1025" s="104"/>
      <c r="CR1025" s="104"/>
      <c r="CS1025" s="104"/>
      <c r="CT1025" s="104"/>
      <c r="CU1025" s="104"/>
    </row>
    <row r="1026" spans="1:99" ht="13" x14ac:dyDescent="0.3">
      <c r="A1026" s="104"/>
      <c r="B1026" s="104"/>
      <c r="C1026" s="104"/>
      <c r="D1026" s="104"/>
      <c r="E1026" s="104"/>
      <c r="F1026" s="104"/>
      <c r="G1026" s="104"/>
      <c r="H1026" s="104"/>
      <c r="I1026" s="104"/>
      <c r="J1026" s="104"/>
      <c r="K1026" s="104"/>
      <c r="L1026" s="104"/>
      <c r="M1026" s="104"/>
      <c r="P1026" s="104"/>
      <c r="Q1026" s="104"/>
      <c r="U1026" s="104"/>
      <c r="AQ1026" s="104"/>
      <c r="AR1026" s="104"/>
      <c r="AS1026" s="104"/>
      <c r="AT1026" s="104"/>
      <c r="AU1026" s="104"/>
      <c r="AV1026" s="104"/>
      <c r="AW1026" s="104"/>
      <c r="AX1026" s="104"/>
      <c r="AY1026" s="104"/>
      <c r="BH1026" s="104"/>
      <c r="BJ1026" s="104"/>
      <c r="BK1026" s="104"/>
      <c r="BL1026" s="104"/>
      <c r="BM1026" s="104"/>
      <c r="BN1026" s="104"/>
      <c r="BO1026" s="104"/>
      <c r="BP1026" s="104"/>
      <c r="BQ1026" s="104"/>
      <c r="BR1026" s="104"/>
      <c r="BS1026" s="104"/>
      <c r="BT1026" s="104"/>
      <c r="BV1026" s="104"/>
      <c r="BW1026" s="104"/>
      <c r="BX1026" s="104"/>
      <c r="BY1026" s="104"/>
      <c r="BZ1026" s="104"/>
      <c r="CA1026" s="104"/>
      <c r="CB1026" s="104"/>
      <c r="CC1026" s="104"/>
      <c r="CD1026" s="104"/>
      <c r="CE1026" s="104"/>
      <c r="CF1026" s="104"/>
      <c r="CG1026" s="104"/>
      <c r="CJ1026" s="104"/>
      <c r="CL1026" s="104"/>
      <c r="CM1026" s="104"/>
      <c r="CN1026" s="104"/>
      <c r="CO1026" s="104"/>
      <c r="CP1026" s="104"/>
      <c r="CQ1026" s="104"/>
      <c r="CR1026" s="104"/>
      <c r="CS1026" s="104"/>
      <c r="CT1026" s="104"/>
      <c r="CU1026" s="104"/>
    </row>
    <row r="1027" spans="1:99" ht="13" x14ac:dyDescent="0.3">
      <c r="A1027" s="104"/>
      <c r="B1027" s="104"/>
      <c r="C1027" s="104"/>
      <c r="D1027" s="104"/>
      <c r="E1027" s="104"/>
      <c r="F1027" s="104"/>
      <c r="G1027" s="104"/>
      <c r="H1027" s="104"/>
      <c r="I1027" s="104"/>
      <c r="J1027" s="104"/>
      <c r="K1027" s="104"/>
      <c r="L1027" s="104"/>
      <c r="M1027" s="104"/>
      <c r="P1027" s="104"/>
      <c r="Q1027" s="104"/>
      <c r="U1027" s="104"/>
      <c r="AQ1027" s="104"/>
      <c r="AR1027" s="104"/>
      <c r="AS1027" s="104"/>
      <c r="AT1027" s="104"/>
      <c r="AU1027" s="104"/>
      <c r="AV1027" s="104"/>
      <c r="AW1027" s="104"/>
      <c r="AX1027" s="104"/>
      <c r="AY1027" s="104"/>
      <c r="BH1027" s="104"/>
      <c r="BJ1027" s="104"/>
      <c r="BK1027" s="104"/>
      <c r="BL1027" s="104"/>
      <c r="BM1027" s="104"/>
      <c r="BN1027" s="104"/>
      <c r="BO1027" s="104"/>
      <c r="BP1027" s="104"/>
      <c r="BQ1027" s="104"/>
      <c r="BR1027" s="104"/>
      <c r="BS1027" s="104"/>
      <c r="BT1027" s="104"/>
      <c r="BV1027" s="104"/>
      <c r="BW1027" s="104"/>
      <c r="BX1027" s="104"/>
      <c r="BY1027" s="104"/>
      <c r="BZ1027" s="104"/>
      <c r="CA1027" s="104"/>
      <c r="CB1027" s="104"/>
      <c r="CC1027" s="104"/>
      <c r="CD1027" s="104"/>
      <c r="CE1027" s="104"/>
      <c r="CF1027" s="104"/>
      <c r="CG1027" s="104"/>
      <c r="CJ1027" s="104"/>
      <c r="CL1027" s="104"/>
      <c r="CM1027" s="104"/>
      <c r="CN1027" s="104"/>
      <c r="CO1027" s="104"/>
      <c r="CP1027" s="104"/>
      <c r="CQ1027" s="104"/>
      <c r="CR1027" s="104"/>
      <c r="CS1027" s="104"/>
      <c r="CT1027" s="104"/>
      <c r="CU1027" s="104"/>
    </row>
    <row r="1028" spans="1:99" ht="13" x14ac:dyDescent="0.3">
      <c r="A1028" s="104"/>
      <c r="B1028" s="104"/>
      <c r="C1028" s="104"/>
      <c r="D1028" s="104"/>
      <c r="E1028" s="104"/>
      <c r="F1028" s="104"/>
      <c r="G1028" s="104"/>
      <c r="H1028" s="104"/>
      <c r="I1028" s="104"/>
      <c r="J1028" s="104"/>
      <c r="K1028" s="104"/>
      <c r="L1028" s="104"/>
      <c r="M1028" s="104"/>
      <c r="P1028" s="104"/>
      <c r="Q1028" s="104"/>
      <c r="U1028" s="104"/>
      <c r="AQ1028" s="104"/>
      <c r="AR1028" s="104"/>
      <c r="AS1028" s="104"/>
      <c r="AT1028" s="104"/>
      <c r="AU1028" s="104"/>
      <c r="AV1028" s="104"/>
      <c r="AW1028" s="104"/>
      <c r="AX1028" s="104"/>
      <c r="AY1028" s="104"/>
      <c r="BH1028" s="104"/>
      <c r="BJ1028" s="104"/>
      <c r="BK1028" s="104"/>
      <c r="BL1028" s="104"/>
      <c r="BM1028" s="104"/>
      <c r="BN1028" s="104"/>
      <c r="BO1028" s="104"/>
      <c r="BP1028" s="104"/>
      <c r="BQ1028" s="104"/>
      <c r="BR1028" s="104"/>
      <c r="BS1028" s="104"/>
      <c r="BT1028" s="104"/>
      <c r="BV1028" s="104"/>
      <c r="BW1028" s="104"/>
      <c r="BX1028" s="104"/>
      <c r="BY1028" s="104"/>
      <c r="BZ1028" s="104"/>
      <c r="CA1028" s="104"/>
      <c r="CB1028" s="104"/>
      <c r="CC1028" s="104"/>
      <c r="CD1028" s="104"/>
      <c r="CE1028" s="104"/>
      <c r="CF1028" s="104"/>
      <c r="CG1028" s="104"/>
      <c r="CJ1028" s="104"/>
      <c r="CL1028" s="104"/>
      <c r="CM1028" s="104"/>
      <c r="CN1028" s="104"/>
      <c r="CO1028" s="104"/>
      <c r="CP1028" s="104"/>
      <c r="CQ1028" s="104"/>
      <c r="CR1028" s="104"/>
      <c r="CS1028" s="104"/>
      <c r="CT1028" s="104"/>
      <c r="CU1028" s="104"/>
    </row>
    <row r="1029" spans="1:99" ht="13" x14ac:dyDescent="0.3">
      <c r="A1029" s="104"/>
      <c r="B1029" s="104"/>
      <c r="C1029" s="104"/>
      <c r="D1029" s="104"/>
      <c r="E1029" s="104"/>
      <c r="F1029" s="104"/>
      <c r="G1029" s="104"/>
      <c r="H1029" s="104"/>
      <c r="I1029" s="104"/>
      <c r="J1029" s="104"/>
      <c r="K1029" s="104"/>
      <c r="L1029" s="104"/>
      <c r="M1029" s="104"/>
      <c r="P1029" s="104"/>
      <c r="Q1029" s="104"/>
      <c r="U1029" s="104"/>
      <c r="AQ1029" s="104"/>
      <c r="AR1029" s="104"/>
      <c r="AS1029" s="104"/>
      <c r="AT1029" s="104"/>
      <c r="AU1029" s="104"/>
      <c r="AV1029" s="104"/>
      <c r="AW1029" s="104"/>
      <c r="AX1029" s="104"/>
      <c r="AY1029" s="104"/>
      <c r="BH1029" s="104"/>
      <c r="BJ1029" s="104"/>
      <c r="BK1029" s="104"/>
      <c r="BL1029" s="104"/>
      <c r="BM1029" s="104"/>
      <c r="BN1029" s="104"/>
      <c r="BO1029" s="104"/>
      <c r="BP1029" s="104"/>
      <c r="BQ1029" s="104"/>
      <c r="BR1029" s="104"/>
      <c r="BS1029" s="104"/>
      <c r="BT1029" s="104"/>
      <c r="BV1029" s="104"/>
      <c r="BW1029" s="104"/>
      <c r="BX1029" s="104"/>
      <c r="BY1029" s="104"/>
      <c r="BZ1029" s="104"/>
      <c r="CA1029" s="104"/>
      <c r="CB1029" s="104"/>
      <c r="CC1029" s="104"/>
      <c r="CD1029" s="104"/>
      <c r="CE1029" s="104"/>
      <c r="CF1029" s="104"/>
      <c r="CG1029" s="104"/>
      <c r="CJ1029" s="104"/>
      <c r="CL1029" s="104"/>
      <c r="CM1029" s="104"/>
      <c r="CN1029" s="104"/>
      <c r="CO1029" s="104"/>
      <c r="CP1029" s="104"/>
      <c r="CQ1029" s="104"/>
      <c r="CR1029" s="104"/>
      <c r="CS1029" s="104"/>
      <c r="CT1029" s="104"/>
      <c r="CU1029" s="104"/>
    </row>
    <row r="1030" spans="1:99" ht="13" x14ac:dyDescent="0.3">
      <c r="A1030" s="104"/>
      <c r="B1030" s="104"/>
      <c r="C1030" s="104"/>
      <c r="D1030" s="104"/>
      <c r="E1030" s="104"/>
      <c r="F1030" s="104"/>
      <c r="G1030" s="104"/>
      <c r="H1030" s="104"/>
      <c r="I1030" s="104"/>
      <c r="J1030" s="104"/>
      <c r="K1030" s="104"/>
      <c r="L1030" s="104"/>
      <c r="M1030" s="104"/>
      <c r="P1030" s="104"/>
      <c r="Q1030" s="104"/>
      <c r="U1030" s="104"/>
      <c r="AQ1030" s="104"/>
      <c r="AR1030" s="104"/>
      <c r="AS1030" s="104"/>
      <c r="AT1030" s="104"/>
      <c r="AU1030" s="104"/>
      <c r="AV1030" s="104"/>
      <c r="AW1030" s="104"/>
      <c r="AX1030" s="104"/>
      <c r="AY1030" s="104"/>
      <c r="BH1030" s="104"/>
      <c r="BJ1030" s="104"/>
      <c r="BK1030" s="104"/>
      <c r="BL1030" s="104"/>
      <c r="BM1030" s="104"/>
      <c r="BN1030" s="104"/>
      <c r="BO1030" s="104"/>
      <c r="BP1030" s="104"/>
      <c r="BQ1030" s="104"/>
      <c r="BR1030" s="104"/>
      <c r="BS1030" s="104"/>
      <c r="BT1030" s="104"/>
      <c r="BV1030" s="104"/>
      <c r="BW1030" s="104"/>
      <c r="BX1030" s="104"/>
      <c r="BY1030" s="104"/>
      <c r="BZ1030" s="104"/>
      <c r="CA1030" s="104"/>
      <c r="CB1030" s="104"/>
      <c r="CC1030" s="104"/>
      <c r="CD1030" s="104"/>
      <c r="CE1030" s="104"/>
      <c r="CF1030" s="104"/>
      <c r="CG1030" s="104"/>
      <c r="CJ1030" s="104"/>
      <c r="CL1030" s="104"/>
      <c r="CM1030" s="104"/>
      <c r="CN1030" s="104"/>
      <c r="CO1030" s="104"/>
      <c r="CP1030" s="104"/>
      <c r="CQ1030" s="104"/>
      <c r="CR1030" s="104"/>
      <c r="CS1030" s="104"/>
      <c r="CT1030" s="104"/>
      <c r="CU1030" s="104"/>
    </row>
    <row r="1031" spans="1:99" ht="13" x14ac:dyDescent="0.3">
      <c r="A1031" s="104"/>
      <c r="B1031" s="104"/>
      <c r="C1031" s="104"/>
      <c r="D1031" s="104"/>
      <c r="E1031" s="104"/>
      <c r="F1031" s="104"/>
      <c r="G1031" s="104"/>
      <c r="H1031" s="104"/>
      <c r="I1031" s="104"/>
      <c r="J1031" s="104"/>
      <c r="K1031" s="104"/>
      <c r="L1031" s="104"/>
      <c r="M1031" s="104"/>
      <c r="P1031" s="104"/>
      <c r="Q1031" s="104"/>
      <c r="U1031" s="104"/>
      <c r="AQ1031" s="104"/>
      <c r="AR1031" s="104"/>
      <c r="AS1031" s="104"/>
      <c r="AT1031" s="104"/>
      <c r="AU1031" s="104"/>
      <c r="AV1031" s="104"/>
      <c r="AW1031" s="104"/>
      <c r="AX1031" s="104"/>
      <c r="AY1031" s="104"/>
      <c r="BH1031" s="104"/>
      <c r="BJ1031" s="104"/>
      <c r="BK1031" s="104"/>
      <c r="BL1031" s="104"/>
      <c r="BM1031" s="104"/>
      <c r="BN1031" s="104"/>
      <c r="BO1031" s="104"/>
      <c r="BP1031" s="104"/>
      <c r="BQ1031" s="104"/>
      <c r="BR1031" s="104"/>
      <c r="BS1031" s="104"/>
      <c r="BT1031" s="104"/>
      <c r="BV1031" s="104"/>
      <c r="BW1031" s="104"/>
      <c r="BX1031" s="104"/>
      <c r="BY1031" s="104"/>
      <c r="BZ1031" s="104"/>
      <c r="CA1031" s="104"/>
      <c r="CB1031" s="104"/>
      <c r="CC1031" s="104"/>
      <c r="CD1031" s="104"/>
      <c r="CE1031" s="104"/>
      <c r="CF1031" s="104"/>
      <c r="CG1031" s="104"/>
      <c r="CJ1031" s="104"/>
      <c r="CL1031" s="104"/>
      <c r="CM1031" s="104"/>
      <c r="CN1031" s="104"/>
      <c r="CO1031" s="104"/>
      <c r="CP1031" s="104"/>
      <c r="CQ1031" s="104"/>
      <c r="CR1031" s="104"/>
      <c r="CS1031" s="104"/>
      <c r="CT1031" s="104"/>
      <c r="CU1031" s="104"/>
    </row>
    <row r="1032" spans="1:99" ht="13" x14ac:dyDescent="0.3">
      <c r="A1032" s="104"/>
      <c r="B1032" s="104"/>
      <c r="C1032" s="104"/>
      <c r="D1032" s="104"/>
      <c r="E1032" s="104"/>
      <c r="F1032" s="104"/>
      <c r="G1032" s="104"/>
      <c r="H1032" s="104"/>
      <c r="I1032" s="104"/>
      <c r="J1032" s="104"/>
      <c r="K1032" s="104"/>
      <c r="L1032" s="104"/>
      <c r="M1032" s="104"/>
      <c r="P1032" s="104"/>
      <c r="Q1032" s="104"/>
      <c r="U1032" s="104"/>
      <c r="AQ1032" s="104"/>
      <c r="AR1032" s="104"/>
      <c r="AS1032" s="104"/>
      <c r="AT1032" s="104"/>
      <c r="AU1032" s="104"/>
      <c r="AV1032" s="104"/>
      <c r="AW1032" s="104"/>
      <c r="AX1032" s="104"/>
      <c r="AY1032" s="104"/>
      <c r="BH1032" s="104"/>
      <c r="BJ1032" s="104"/>
      <c r="BK1032" s="104"/>
      <c r="BL1032" s="104"/>
      <c r="BM1032" s="104"/>
      <c r="BN1032" s="104"/>
      <c r="BO1032" s="104"/>
      <c r="BP1032" s="104"/>
      <c r="BQ1032" s="104"/>
      <c r="BR1032" s="104"/>
      <c r="BS1032" s="104"/>
      <c r="BT1032" s="104"/>
      <c r="BV1032" s="104"/>
      <c r="BW1032" s="104"/>
      <c r="BX1032" s="104"/>
      <c r="BY1032" s="104"/>
      <c r="BZ1032" s="104"/>
      <c r="CA1032" s="104"/>
      <c r="CB1032" s="104"/>
      <c r="CC1032" s="104"/>
      <c r="CD1032" s="104"/>
      <c r="CE1032" s="104"/>
      <c r="CF1032" s="104"/>
      <c r="CG1032" s="104"/>
      <c r="CJ1032" s="104"/>
      <c r="CL1032" s="104"/>
      <c r="CM1032" s="104"/>
      <c r="CN1032" s="104"/>
      <c r="CO1032" s="104"/>
      <c r="CP1032" s="104"/>
      <c r="CQ1032" s="104"/>
      <c r="CR1032" s="104"/>
      <c r="CS1032" s="104"/>
      <c r="CT1032" s="104"/>
      <c r="CU1032" s="104"/>
    </row>
    <row r="1033" spans="1:99" ht="13" x14ac:dyDescent="0.3">
      <c r="A1033" s="104"/>
      <c r="B1033" s="104"/>
      <c r="C1033" s="104"/>
      <c r="D1033" s="104"/>
      <c r="E1033" s="104"/>
      <c r="F1033" s="104"/>
      <c r="G1033" s="104"/>
      <c r="H1033" s="104"/>
      <c r="I1033" s="104"/>
      <c r="J1033" s="104"/>
      <c r="K1033" s="104"/>
      <c r="L1033" s="104"/>
      <c r="M1033" s="104"/>
      <c r="P1033" s="104"/>
      <c r="Q1033" s="104"/>
      <c r="U1033" s="104"/>
      <c r="AQ1033" s="104"/>
      <c r="AR1033" s="104"/>
      <c r="AS1033" s="104"/>
      <c r="AT1033" s="104"/>
      <c r="AU1033" s="104"/>
      <c r="AV1033" s="104"/>
      <c r="AW1033" s="104"/>
      <c r="AX1033" s="104"/>
      <c r="AY1033" s="104"/>
      <c r="BH1033" s="104"/>
      <c r="BJ1033" s="104"/>
      <c r="BK1033" s="104"/>
      <c r="BL1033" s="104"/>
      <c r="BM1033" s="104"/>
      <c r="BN1033" s="104"/>
      <c r="BO1033" s="104"/>
      <c r="BP1033" s="104"/>
      <c r="BQ1033" s="104"/>
      <c r="BR1033" s="104"/>
      <c r="BS1033" s="104"/>
      <c r="BT1033" s="104"/>
      <c r="BV1033" s="104"/>
      <c r="BW1033" s="104"/>
      <c r="BX1033" s="104"/>
      <c r="BY1033" s="104"/>
      <c r="BZ1033" s="104"/>
      <c r="CA1033" s="104"/>
      <c r="CB1033" s="104"/>
      <c r="CC1033" s="104"/>
      <c r="CD1033" s="104"/>
      <c r="CE1033" s="104"/>
      <c r="CF1033" s="104"/>
      <c r="CG1033" s="104"/>
      <c r="CJ1033" s="104"/>
      <c r="CL1033" s="104"/>
      <c r="CM1033" s="104"/>
      <c r="CN1033" s="104"/>
      <c r="CO1033" s="104"/>
      <c r="CP1033" s="104"/>
      <c r="CQ1033" s="104"/>
      <c r="CR1033" s="104"/>
      <c r="CS1033" s="104"/>
      <c r="CT1033" s="104"/>
      <c r="CU1033" s="104"/>
    </row>
    <row r="1034" spans="1:99" ht="13" x14ac:dyDescent="0.3">
      <c r="A1034" s="104"/>
      <c r="B1034" s="104"/>
      <c r="C1034" s="104"/>
      <c r="D1034" s="104"/>
      <c r="E1034" s="104"/>
      <c r="F1034" s="104"/>
      <c r="G1034" s="104"/>
      <c r="H1034" s="104"/>
      <c r="I1034" s="104"/>
      <c r="J1034" s="104"/>
      <c r="K1034" s="104"/>
      <c r="L1034" s="104"/>
      <c r="M1034" s="104"/>
      <c r="P1034" s="104"/>
      <c r="Q1034" s="104"/>
      <c r="U1034" s="104"/>
      <c r="AQ1034" s="104"/>
      <c r="AR1034" s="104"/>
      <c r="AS1034" s="104"/>
      <c r="AT1034" s="104"/>
      <c r="AU1034" s="104"/>
      <c r="AV1034" s="104"/>
      <c r="AW1034" s="104"/>
      <c r="AX1034" s="104"/>
      <c r="AY1034" s="104"/>
      <c r="BH1034" s="104"/>
      <c r="BJ1034" s="104"/>
      <c r="BK1034" s="104"/>
      <c r="BL1034" s="104"/>
      <c r="BM1034" s="104"/>
      <c r="BN1034" s="104"/>
      <c r="BO1034" s="104"/>
      <c r="BP1034" s="104"/>
      <c r="BQ1034" s="104"/>
      <c r="BR1034" s="104"/>
      <c r="BS1034" s="104"/>
      <c r="BT1034" s="104"/>
      <c r="BV1034" s="104"/>
      <c r="BW1034" s="104"/>
      <c r="BX1034" s="104"/>
      <c r="BY1034" s="104"/>
      <c r="BZ1034" s="104"/>
      <c r="CA1034" s="104"/>
      <c r="CB1034" s="104"/>
      <c r="CC1034" s="104"/>
      <c r="CD1034" s="104"/>
      <c r="CE1034" s="104"/>
      <c r="CF1034" s="104"/>
      <c r="CG1034" s="104"/>
      <c r="CJ1034" s="104"/>
      <c r="CL1034" s="104"/>
      <c r="CM1034" s="104"/>
      <c r="CN1034" s="104"/>
      <c r="CO1034" s="104"/>
      <c r="CP1034" s="104"/>
      <c r="CQ1034" s="104"/>
      <c r="CR1034" s="104"/>
      <c r="CS1034" s="104"/>
      <c r="CT1034" s="104"/>
      <c r="CU1034" s="104"/>
    </row>
    <row r="1035" spans="1:99" ht="13" x14ac:dyDescent="0.3">
      <c r="A1035" s="104"/>
      <c r="B1035" s="104"/>
      <c r="C1035" s="104"/>
      <c r="D1035" s="104"/>
      <c r="E1035" s="104"/>
      <c r="F1035" s="104"/>
      <c r="G1035" s="104"/>
      <c r="H1035" s="104"/>
      <c r="I1035" s="104"/>
      <c r="J1035" s="104"/>
      <c r="K1035" s="104"/>
      <c r="L1035" s="104"/>
      <c r="M1035" s="104"/>
      <c r="P1035" s="104"/>
      <c r="Q1035" s="104"/>
      <c r="U1035" s="104"/>
      <c r="AQ1035" s="104"/>
      <c r="AR1035" s="104"/>
      <c r="AS1035" s="104"/>
      <c r="AT1035" s="104"/>
      <c r="AU1035" s="104"/>
      <c r="AV1035" s="104"/>
      <c r="AW1035" s="104"/>
      <c r="AX1035" s="104"/>
      <c r="AY1035" s="104"/>
      <c r="BH1035" s="104"/>
      <c r="BJ1035" s="104"/>
      <c r="BK1035" s="104"/>
      <c r="BL1035" s="104"/>
      <c r="BM1035" s="104"/>
      <c r="BN1035" s="104"/>
      <c r="BO1035" s="104"/>
      <c r="BP1035" s="104"/>
      <c r="BQ1035" s="104"/>
      <c r="BR1035" s="104"/>
      <c r="BS1035" s="104"/>
      <c r="BT1035" s="104"/>
      <c r="BV1035" s="104"/>
      <c r="BW1035" s="104"/>
      <c r="BX1035" s="104"/>
      <c r="BY1035" s="104"/>
      <c r="BZ1035" s="104"/>
      <c r="CA1035" s="104"/>
      <c r="CB1035" s="104"/>
      <c r="CC1035" s="104"/>
      <c r="CD1035" s="104"/>
      <c r="CE1035" s="104"/>
      <c r="CF1035" s="104"/>
      <c r="CG1035" s="104"/>
      <c r="CJ1035" s="104"/>
      <c r="CL1035" s="104"/>
      <c r="CM1035" s="104"/>
      <c r="CN1035" s="104"/>
      <c r="CO1035" s="104"/>
      <c r="CP1035" s="104"/>
      <c r="CQ1035" s="104"/>
      <c r="CR1035" s="104"/>
      <c r="CS1035" s="104"/>
      <c r="CT1035" s="104"/>
      <c r="CU1035" s="104"/>
    </row>
    <row r="1036" spans="1:99" ht="13" x14ac:dyDescent="0.3">
      <c r="A1036" s="104"/>
      <c r="B1036" s="104"/>
      <c r="C1036" s="104"/>
      <c r="D1036" s="104"/>
      <c r="E1036" s="104"/>
      <c r="F1036" s="104"/>
      <c r="G1036" s="104"/>
      <c r="H1036" s="104"/>
      <c r="I1036" s="104"/>
      <c r="J1036" s="104"/>
      <c r="K1036" s="104"/>
      <c r="L1036" s="104"/>
      <c r="M1036" s="104"/>
      <c r="P1036" s="104"/>
      <c r="Q1036" s="104"/>
      <c r="U1036" s="104"/>
      <c r="AQ1036" s="104"/>
      <c r="AR1036" s="104"/>
      <c r="AS1036" s="104"/>
      <c r="AT1036" s="104"/>
      <c r="AU1036" s="104"/>
      <c r="AV1036" s="104"/>
      <c r="AW1036" s="104"/>
      <c r="AX1036" s="104"/>
      <c r="AY1036" s="104"/>
      <c r="BH1036" s="104"/>
      <c r="BJ1036" s="104"/>
      <c r="BK1036" s="104"/>
      <c r="BL1036" s="104"/>
      <c r="BM1036" s="104"/>
      <c r="BN1036" s="104"/>
      <c r="BO1036" s="104"/>
      <c r="BP1036" s="104"/>
      <c r="BQ1036" s="104"/>
      <c r="BR1036" s="104"/>
      <c r="BS1036" s="104"/>
      <c r="BT1036" s="104"/>
      <c r="BV1036" s="104"/>
      <c r="BW1036" s="104"/>
      <c r="BX1036" s="104"/>
      <c r="BY1036" s="104"/>
      <c r="BZ1036" s="104"/>
      <c r="CA1036" s="104"/>
      <c r="CB1036" s="104"/>
      <c r="CC1036" s="104"/>
      <c r="CD1036" s="104"/>
      <c r="CE1036" s="104"/>
      <c r="CF1036" s="104"/>
      <c r="CG1036" s="104"/>
      <c r="CJ1036" s="104"/>
      <c r="CL1036" s="104"/>
      <c r="CM1036" s="104"/>
      <c r="CN1036" s="104"/>
      <c r="CO1036" s="104"/>
      <c r="CP1036" s="104"/>
      <c r="CQ1036" s="104"/>
      <c r="CR1036" s="104"/>
      <c r="CS1036" s="104"/>
      <c r="CT1036" s="104"/>
      <c r="CU1036" s="104"/>
    </row>
    <row r="1037" spans="1:99" ht="13" x14ac:dyDescent="0.3">
      <c r="A1037" s="104"/>
      <c r="B1037" s="104"/>
      <c r="C1037" s="104"/>
      <c r="D1037" s="104"/>
      <c r="E1037" s="104"/>
      <c r="F1037" s="104"/>
      <c r="G1037" s="104"/>
      <c r="H1037" s="104"/>
      <c r="I1037" s="104"/>
      <c r="J1037" s="104"/>
      <c r="K1037" s="104"/>
      <c r="L1037" s="104"/>
      <c r="M1037" s="104"/>
      <c r="P1037" s="104"/>
      <c r="Q1037" s="104"/>
      <c r="U1037" s="104"/>
      <c r="AQ1037" s="104"/>
      <c r="AR1037" s="104"/>
      <c r="AS1037" s="104"/>
      <c r="AT1037" s="104"/>
      <c r="AU1037" s="104"/>
      <c r="AV1037" s="104"/>
      <c r="AW1037" s="104"/>
      <c r="AX1037" s="104"/>
      <c r="AY1037" s="104"/>
      <c r="BH1037" s="104"/>
      <c r="BJ1037" s="104"/>
      <c r="BK1037" s="104"/>
      <c r="BL1037" s="104"/>
      <c r="BM1037" s="104"/>
      <c r="BN1037" s="104"/>
      <c r="BO1037" s="104"/>
      <c r="BP1037" s="104"/>
      <c r="BQ1037" s="104"/>
      <c r="BR1037" s="104"/>
      <c r="BS1037" s="104"/>
      <c r="BT1037" s="104"/>
      <c r="BV1037" s="104"/>
      <c r="BW1037" s="104"/>
      <c r="BX1037" s="104"/>
      <c r="BY1037" s="104"/>
      <c r="BZ1037" s="104"/>
      <c r="CA1037" s="104"/>
      <c r="CB1037" s="104"/>
      <c r="CC1037" s="104"/>
      <c r="CD1037" s="104"/>
      <c r="CE1037" s="104"/>
      <c r="CF1037" s="104"/>
      <c r="CG1037" s="104"/>
      <c r="CJ1037" s="104"/>
      <c r="CL1037" s="104"/>
      <c r="CM1037" s="104"/>
      <c r="CN1037" s="104"/>
      <c r="CO1037" s="104"/>
      <c r="CP1037" s="104"/>
      <c r="CQ1037" s="104"/>
      <c r="CR1037" s="104"/>
      <c r="CS1037" s="104"/>
      <c r="CT1037" s="104"/>
      <c r="CU1037" s="104"/>
    </row>
    <row r="1038" spans="1:99" ht="13" x14ac:dyDescent="0.3">
      <c r="A1038" s="104"/>
      <c r="B1038" s="104"/>
      <c r="C1038" s="104"/>
      <c r="D1038" s="104"/>
      <c r="E1038" s="104"/>
      <c r="F1038" s="104"/>
      <c r="G1038" s="104"/>
      <c r="H1038" s="104"/>
      <c r="I1038" s="104"/>
      <c r="J1038" s="104"/>
      <c r="K1038" s="104"/>
      <c r="L1038" s="104"/>
      <c r="M1038" s="104"/>
      <c r="P1038" s="104"/>
      <c r="Q1038" s="104"/>
      <c r="U1038" s="104"/>
      <c r="AQ1038" s="104"/>
      <c r="AR1038" s="104"/>
      <c r="AS1038" s="104"/>
      <c r="AT1038" s="104"/>
      <c r="AU1038" s="104"/>
      <c r="AV1038" s="104"/>
      <c r="AW1038" s="104"/>
      <c r="AX1038" s="104"/>
      <c r="AY1038" s="104"/>
      <c r="BH1038" s="104"/>
      <c r="BJ1038" s="104"/>
      <c r="BK1038" s="104"/>
      <c r="BL1038" s="104"/>
      <c r="BM1038" s="104"/>
      <c r="BN1038" s="104"/>
      <c r="BO1038" s="104"/>
      <c r="BP1038" s="104"/>
      <c r="BQ1038" s="104"/>
      <c r="BR1038" s="104"/>
      <c r="BS1038" s="104"/>
      <c r="BT1038" s="104"/>
      <c r="BV1038" s="104"/>
      <c r="BW1038" s="104"/>
      <c r="BX1038" s="104"/>
      <c r="BY1038" s="104"/>
      <c r="BZ1038" s="104"/>
      <c r="CA1038" s="104"/>
      <c r="CB1038" s="104"/>
      <c r="CC1038" s="104"/>
      <c r="CD1038" s="104"/>
      <c r="CE1038" s="104"/>
      <c r="CF1038" s="104"/>
      <c r="CG1038" s="104"/>
      <c r="CJ1038" s="104"/>
      <c r="CL1038" s="104"/>
      <c r="CM1038" s="104"/>
      <c r="CN1038" s="104"/>
      <c r="CO1038" s="104"/>
      <c r="CP1038" s="104"/>
      <c r="CQ1038" s="104"/>
      <c r="CR1038" s="104"/>
      <c r="CS1038" s="104"/>
      <c r="CT1038" s="104"/>
      <c r="CU1038" s="104"/>
    </row>
    <row r="1039" spans="1:99" ht="13" x14ac:dyDescent="0.3">
      <c r="A1039" s="104"/>
      <c r="B1039" s="104"/>
      <c r="C1039" s="104"/>
      <c r="D1039" s="104"/>
      <c r="E1039" s="104"/>
      <c r="F1039" s="104"/>
      <c r="G1039" s="104"/>
      <c r="H1039" s="104"/>
      <c r="I1039" s="104"/>
      <c r="J1039" s="104"/>
      <c r="K1039" s="104"/>
      <c r="L1039" s="104"/>
      <c r="M1039" s="104"/>
      <c r="P1039" s="104"/>
      <c r="Q1039" s="104"/>
      <c r="U1039" s="104"/>
      <c r="AQ1039" s="104"/>
      <c r="AR1039" s="104"/>
      <c r="AS1039" s="104"/>
      <c r="AT1039" s="104"/>
      <c r="AU1039" s="104"/>
      <c r="AV1039" s="104"/>
      <c r="AW1039" s="104"/>
      <c r="AX1039" s="104"/>
      <c r="AY1039" s="104"/>
      <c r="BH1039" s="104"/>
      <c r="BJ1039" s="104"/>
      <c r="BK1039" s="104"/>
      <c r="BL1039" s="104"/>
      <c r="BM1039" s="104"/>
      <c r="BN1039" s="104"/>
      <c r="BO1039" s="104"/>
      <c r="BP1039" s="104"/>
      <c r="BQ1039" s="104"/>
      <c r="BR1039" s="104"/>
      <c r="BS1039" s="104"/>
      <c r="BT1039" s="104"/>
      <c r="BV1039" s="104"/>
      <c r="BW1039" s="104"/>
      <c r="BX1039" s="104"/>
      <c r="BY1039" s="104"/>
      <c r="BZ1039" s="104"/>
      <c r="CA1039" s="104"/>
      <c r="CB1039" s="104"/>
      <c r="CC1039" s="104"/>
      <c r="CD1039" s="104"/>
      <c r="CE1039" s="104"/>
      <c r="CF1039" s="104"/>
      <c r="CG1039" s="104"/>
      <c r="CJ1039" s="104"/>
      <c r="CL1039" s="104"/>
      <c r="CM1039" s="104"/>
      <c r="CN1039" s="104"/>
      <c r="CO1039" s="104"/>
      <c r="CP1039" s="104"/>
      <c r="CQ1039" s="104"/>
      <c r="CR1039" s="104"/>
      <c r="CS1039" s="104"/>
      <c r="CT1039" s="104"/>
      <c r="CU1039" s="104"/>
    </row>
    <row r="1040" spans="1:99" ht="13" x14ac:dyDescent="0.3">
      <c r="A1040" s="104"/>
      <c r="B1040" s="104"/>
      <c r="C1040" s="104"/>
      <c r="D1040" s="104"/>
      <c r="E1040" s="104"/>
      <c r="F1040" s="104"/>
      <c r="G1040" s="104"/>
      <c r="H1040" s="104"/>
      <c r="I1040" s="104"/>
      <c r="J1040" s="104"/>
      <c r="K1040" s="104"/>
      <c r="L1040" s="104"/>
      <c r="M1040" s="104"/>
      <c r="P1040" s="104"/>
      <c r="Q1040" s="104"/>
      <c r="U1040" s="104"/>
      <c r="AQ1040" s="104"/>
      <c r="AR1040" s="104"/>
      <c r="AS1040" s="104"/>
      <c r="AT1040" s="104"/>
      <c r="AU1040" s="104"/>
      <c r="AV1040" s="104"/>
      <c r="AW1040" s="104"/>
      <c r="AX1040" s="104"/>
      <c r="AY1040" s="104"/>
      <c r="BH1040" s="104"/>
      <c r="BJ1040" s="104"/>
      <c r="BK1040" s="104"/>
      <c r="BL1040" s="104"/>
      <c r="BM1040" s="104"/>
      <c r="BN1040" s="104"/>
      <c r="BO1040" s="104"/>
      <c r="BP1040" s="104"/>
      <c r="BQ1040" s="104"/>
      <c r="BR1040" s="104"/>
      <c r="BS1040" s="104"/>
      <c r="BT1040" s="104"/>
      <c r="BV1040" s="104"/>
      <c r="BW1040" s="104"/>
      <c r="BX1040" s="104"/>
      <c r="BY1040" s="104"/>
      <c r="BZ1040" s="104"/>
      <c r="CA1040" s="104"/>
      <c r="CB1040" s="104"/>
      <c r="CC1040" s="104"/>
      <c r="CD1040" s="104"/>
      <c r="CE1040" s="104"/>
      <c r="CF1040" s="104"/>
      <c r="CG1040" s="104"/>
      <c r="CJ1040" s="104"/>
      <c r="CL1040" s="104"/>
      <c r="CM1040" s="104"/>
      <c r="CN1040" s="104"/>
      <c r="CO1040" s="104"/>
      <c r="CP1040" s="104"/>
      <c r="CQ1040" s="104"/>
      <c r="CR1040" s="104"/>
      <c r="CS1040" s="104"/>
      <c r="CT1040" s="104"/>
      <c r="CU1040" s="104"/>
    </row>
    <row r="1041" spans="1:99" ht="13" x14ac:dyDescent="0.3">
      <c r="A1041" s="104"/>
      <c r="B1041" s="104"/>
      <c r="C1041" s="104"/>
      <c r="D1041" s="104"/>
      <c r="E1041" s="104"/>
      <c r="F1041" s="104"/>
      <c r="G1041" s="104"/>
      <c r="H1041" s="104"/>
      <c r="I1041" s="104"/>
      <c r="J1041" s="104"/>
      <c r="K1041" s="104"/>
      <c r="L1041" s="104"/>
      <c r="M1041" s="104"/>
      <c r="P1041" s="104"/>
      <c r="Q1041" s="104"/>
      <c r="U1041" s="104"/>
      <c r="AQ1041" s="104"/>
      <c r="AR1041" s="104"/>
      <c r="AS1041" s="104"/>
      <c r="AT1041" s="104"/>
      <c r="AU1041" s="104"/>
      <c r="AV1041" s="104"/>
      <c r="AW1041" s="104"/>
      <c r="AX1041" s="104"/>
      <c r="AY1041" s="104"/>
      <c r="BH1041" s="104"/>
      <c r="BJ1041" s="104"/>
      <c r="BK1041" s="104"/>
      <c r="BL1041" s="104"/>
      <c r="BM1041" s="104"/>
      <c r="BN1041" s="104"/>
      <c r="BO1041" s="104"/>
      <c r="BP1041" s="104"/>
      <c r="BQ1041" s="104"/>
      <c r="BR1041" s="104"/>
      <c r="BS1041" s="104"/>
      <c r="BT1041" s="104"/>
      <c r="BV1041" s="104"/>
      <c r="BW1041" s="104"/>
      <c r="BX1041" s="104"/>
      <c r="BY1041" s="104"/>
      <c r="BZ1041" s="104"/>
      <c r="CA1041" s="104"/>
      <c r="CB1041" s="104"/>
      <c r="CC1041" s="104"/>
      <c r="CD1041" s="104"/>
      <c r="CE1041" s="104"/>
      <c r="CF1041" s="104"/>
      <c r="CG1041" s="104"/>
      <c r="CJ1041" s="104"/>
      <c r="CL1041" s="104"/>
      <c r="CM1041" s="104"/>
      <c r="CN1041" s="104"/>
      <c r="CO1041" s="104"/>
      <c r="CP1041" s="104"/>
      <c r="CQ1041" s="104"/>
      <c r="CR1041" s="104"/>
      <c r="CS1041" s="104"/>
      <c r="CT1041" s="104"/>
      <c r="CU1041" s="104"/>
    </row>
    <row r="1042" spans="1:99" ht="13" x14ac:dyDescent="0.3">
      <c r="A1042" s="104"/>
      <c r="B1042" s="104"/>
      <c r="C1042" s="104"/>
      <c r="D1042" s="104"/>
      <c r="E1042" s="104"/>
      <c r="F1042" s="104"/>
      <c r="G1042" s="104"/>
      <c r="H1042" s="104"/>
      <c r="I1042" s="104"/>
      <c r="J1042" s="104"/>
      <c r="K1042" s="104"/>
      <c r="L1042" s="104"/>
      <c r="M1042" s="104"/>
      <c r="P1042" s="104"/>
      <c r="Q1042" s="104"/>
      <c r="U1042" s="104"/>
      <c r="AQ1042" s="104"/>
      <c r="AR1042" s="104"/>
      <c r="AS1042" s="104"/>
      <c r="AT1042" s="104"/>
      <c r="AU1042" s="104"/>
      <c r="AV1042" s="104"/>
      <c r="AW1042" s="104"/>
      <c r="AX1042" s="104"/>
      <c r="AY1042" s="104"/>
      <c r="BH1042" s="104"/>
      <c r="BJ1042" s="104"/>
      <c r="BK1042" s="104"/>
      <c r="BL1042" s="104"/>
      <c r="BM1042" s="104"/>
      <c r="BN1042" s="104"/>
      <c r="BO1042" s="104"/>
      <c r="BP1042" s="104"/>
      <c r="BQ1042" s="104"/>
      <c r="BR1042" s="104"/>
      <c r="BS1042" s="104"/>
      <c r="BT1042" s="104"/>
      <c r="BV1042" s="104"/>
      <c r="BW1042" s="104"/>
      <c r="BX1042" s="104"/>
      <c r="BY1042" s="104"/>
      <c r="BZ1042" s="104"/>
      <c r="CA1042" s="104"/>
      <c r="CB1042" s="104"/>
      <c r="CC1042" s="104"/>
      <c r="CD1042" s="104"/>
      <c r="CE1042" s="104"/>
      <c r="CF1042" s="104"/>
      <c r="CG1042" s="104"/>
      <c r="CJ1042" s="104"/>
      <c r="CL1042" s="104"/>
      <c r="CM1042" s="104"/>
      <c r="CN1042" s="104"/>
      <c r="CO1042" s="104"/>
      <c r="CP1042" s="104"/>
      <c r="CQ1042" s="104"/>
      <c r="CR1042" s="104"/>
      <c r="CS1042" s="104"/>
      <c r="CT1042" s="104"/>
      <c r="CU1042" s="104"/>
    </row>
    <row r="1043" spans="1:99" ht="13" x14ac:dyDescent="0.3">
      <c r="A1043" s="104"/>
      <c r="B1043" s="104"/>
      <c r="C1043" s="104"/>
      <c r="D1043" s="104"/>
      <c r="E1043" s="104"/>
      <c r="F1043" s="104"/>
      <c r="G1043" s="104"/>
      <c r="H1043" s="104"/>
      <c r="I1043" s="104"/>
      <c r="J1043" s="104"/>
      <c r="K1043" s="104"/>
      <c r="L1043" s="104"/>
      <c r="M1043" s="104"/>
      <c r="P1043" s="104"/>
      <c r="Q1043" s="104"/>
      <c r="U1043" s="104"/>
      <c r="AQ1043" s="104"/>
      <c r="AR1043" s="104"/>
      <c r="AS1043" s="104"/>
      <c r="AT1043" s="104"/>
      <c r="AU1043" s="104"/>
      <c r="AV1043" s="104"/>
      <c r="AW1043" s="104"/>
      <c r="AX1043" s="104"/>
      <c r="AY1043" s="104"/>
      <c r="BH1043" s="104"/>
      <c r="BJ1043" s="104"/>
      <c r="BK1043" s="104"/>
      <c r="BL1043" s="104"/>
      <c r="BM1043" s="104"/>
      <c r="BN1043" s="104"/>
      <c r="BO1043" s="104"/>
      <c r="BP1043" s="104"/>
      <c r="BQ1043" s="104"/>
      <c r="BR1043" s="104"/>
      <c r="BS1043" s="104"/>
      <c r="BT1043" s="104"/>
      <c r="BV1043" s="104"/>
      <c r="BW1043" s="104"/>
      <c r="BX1043" s="104"/>
      <c r="BY1043" s="104"/>
      <c r="BZ1043" s="104"/>
      <c r="CA1043" s="104"/>
      <c r="CB1043" s="104"/>
      <c r="CC1043" s="104"/>
      <c r="CD1043" s="104"/>
      <c r="CE1043" s="104"/>
      <c r="CF1043" s="104"/>
      <c r="CG1043" s="104"/>
      <c r="CJ1043" s="104"/>
      <c r="CL1043" s="104"/>
      <c r="CM1043" s="104"/>
      <c r="CN1043" s="104"/>
      <c r="CO1043" s="104"/>
      <c r="CP1043" s="104"/>
      <c r="CQ1043" s="104"/>
      <c r="CR1043" s="104"/>
      <c r="CS1043" s="104"/>
      <c r="CT1043" s="104"/>
      <c r="CU1043" s="104"/>
    </row>
    <row r="1044" spans="1:99" ht="13" x14ac:dyDescent="0.3">
      <c r="A1044" s="104"/>
      <c r="B1044" s="104"/>
      <c r="C1044" s="104"/>
      <c r="D1044" s="104"/>
      <c r="E1044" s="104"/>
      <c r="F1044" s="104"/>
      <c r="G1044" s="104"/>
      <c r="H1044" s="104"/>
      <c r="I1044" s="104"/>
      <c r="J1044" s="104"/>
      <c r="K1044" s="104"/>
      <c r="L1044" s="104"/>
      <c r="M1044" s="104"/>
      <c r="P1044" s="104"/>
      <c r="Q1044" s="104"/>
      <c r="U1044" s="104"/>
      <c r="AQ1044" s="104"/>
      <c r="AR1044" s="104"/>
      <c r="AS1044" s="104"/>
      <c r="AT1044" s="104"/>
      <c r="AU1044" s="104"/>
      <c r="AV1044" s="104"/>
      <c r="AW1044" s="104"/>
      <c r="AX1044" s="104"/>
      <c r="AY1044" s="104"/>
      <c r="BH1044" s="104"/>
      <c r="BJ1044" s="104"/>
      <c r="BK1044" s="104"/>
      <c r="BL1044" s="104"/>
      <c r="BM1044" s="104"/>
      <c r="BN1044" s="104"/>
      <c r="BO1044" s="104"/>
      <c r="BP1044" s="104"/>
      <c r="BQ1044" s="104"/>
      <c r="BR1044" s="104"/>
      <c r="BS1044" s="104"/>
      <c r="BT1044" s="104"/>
      <c r="BV1044" s="104"/>
      <c r="BW1044" s="104"/>
      <c r="BX1044" s="104"/>
      <c r="BY1044" s="104"/>
      <c r="BZ1044" s="104"/>
      <c r="CA1044" s="104"/>
      <c r="CB1044" s="104"/>
      <c r="CC1044" s="104"/>
      <c r="CD1044" s="104"/>
      <c r="CE1044" s="104"/>
      <c r="CF1044" s="104"/>
      <c r="CG1044" s="104"/>
      <c r="CJ1044" s="104"/>
      <c r="CL1044" s="104"/>
      <c r="CM1044" s="104"/>
      <c r="CN1044" s="104"/>
      <c r="CO1044" s="104"/>
      <c r="CP1044" s="104"/>
      <c r="CQ1044" s="104"/>
      <c r="CR1044" s="104"/>
      <c r="CS1044" s="104"/>
      <c r="CT1044" s="104"/>
      <c r="CU1044" s="104"/>
    </row>
    <row r="1045" spans="1:99" ht="13" x14ac:dyDescent="0.3">
      <c r="A1045" s="104"/>
      <c r="B1045" s="104"/>
      <c r="C1045" s="104"/>
      <c r="D1045" s="104"/>
      <c r="E1045" s="104"/>
      <c r="F1045" s="104"/>
      <c r="G1045" s="104"/>
      <c r="H1045" s="104"/>
      <c r="I1045" s="104"/>
      <c r="J1045" s="104"/>
      <c r="K1045" s="104"/>
      <c r="L1045" s="104"/>
      <c r="M1045" s="104"/>
      <c r="P1045" s="104"/>
      <c r="Q1045" s="104"/>
      <c r="U1045" s="104"/>
      <c r="AQ1045" s="104"/>
      <c r="AR1045" s="104"/>
      <c r="AS1045" s="104"/>
      <c r="AT1045" s="104"/>
      <c r="AU1045" s="104"/>
      <c r="AV1045" s="104"/>
      <c r="AW1045" s="104"/>
      <c r="AX1045" s="104"/>
      <c r="AY1045" s="104"/>
      <c r="BH1045" s="104"/>
      <c r="BJ1045" s="104"/>
      <c r="BK1045" s="104"/>
      <c r="BL1045" s="104"/>
      <c r="BM1045" s="104"/>
      <c r="BN1045" s="104"/>
      <c r="BO1045" s="104"/>
      <c r="BP1045" s="104"/>
      <c r="BQ1045" s="104"/>
      <c r="BR1045" s="104"/>
      <c r="BS1045" s="104"/>
      <c r="BT1045" s="104"/>
      <c r="BV1045" s="104"/>
      <c r="BW1045" s="104"/>
      <c r="BX1045" s="104"/>
      <c r="BY1045" s="104"/>
      <c r="BZ1045" s="104"/>
      <c r="CA1045" s="104"/>
      <c r="CB1045" s="104"/>
      <c r="CC1045" s="104"/>
      <c r="CD1045" s="104"/>
      <c r="CE1045" s="104"/>
      <c r="CF1045" s="104"/>
      <c r="CG1045" s="104"/>
      <c r="CJ1045" s="104"/>
      <c r="CL1045" s="104"/>
      <c r="CM1045" s="104"/>
      <c r="CN1045" s="104"/>
      <c r="CO1045" s="104"/>
      <c r="CP1045" s="104"/>
      <c r="CQ1045" s="104"/>
      <c r="CR1045" s="104"/>
      <c r="CS1045" s="104"/>
      <c r="CT1045" s="104"/>
      <c r="CU1045" s="104"/>
    </row>
    <row r="1046" spans="1:99" ht="13" x14ac:dyDescent="0.3">
      <c r="A1046" s="104"/>
      <c r="B1046" s="104"/>
      <c r="C1046" s="104"/>
      <c r="D1046" s="104"/>
      <c r="E1046" s="104"/>
      <c r="F1046" s="104"/>
      <c r="G1046" s="104"/>
      <c r="H1046" s="104"/>
      <c r="I1046" s="104"/>
      <c r="J1046" s="104"/>
      <c r="K1046" s="104"/>
      <c r="L1046" s="104"/>
      <c r="M1046" s="104"/>
      <c r="P1046" s="104"/>
      <c r="Q1046" s="104"/>
      <c r="U1046" s="104"/>
      <c r="AQ1046" s="104"/>
      <c r="AR1046" s="104"/>
      <c r="AS1046" s="104"/>
      <c r="AT1046" s="104"/>
      <c r="AU1046" s="104"/>
      <c r="AV1046" s="104"/>
      <c r="AW1046" s="104"/>
      <c r="AX1046" s="104"/>
      <c r="AY1046" s="104"/>
      <c r="BH1046" s="104"/>
      <c r="BJ1046" s="104"/>
      <c r="BK1046" s="104"/>
      <c r="BL1046" s="104"/>
      <c r="BM1046" s="104"/>
      <c r="BN1046" s="104"/>
      <c r="BO1046" s="104"/>
      <c r="BP1046" s="104"/>
      <c r="BQ1046" s="104"/>
      <c r="BR1046" s="104"/>
      <c r="BS1046" s="104"/>
      <c r="BT1046" s="104"/>
      <c r="BV1046" s="104"/>
      <c r="BW1046" s="104"/>
      <c r="BX1046" s="104"/>
      <c r="BY1046" s="104"/>
      <c r="BZ1046" s="104"/>
      <c r="CA1046" s="104"/>
      <c r="CB1046" s="104"/>
      <c r="CC1046" s="104"/>
      <c r="CD1046" s="104"/>
      <c r="CE1046" s="104"/>
      <c r="CF1046" s="104"/>
      <c r="CG1046" s="104"/>
      <c r="CJ1046" s="104"/>
      <c r="CL1046" s="104"/>
      <c r="CM1046" s="104"/>
      <c r="CN1046" s="104"/>
      <c r="CO1046" s="104"/>
      <c r="CP1046" s="104"/>
      <c r="CQ1046" s="104"/>
      <c r="CR1046" s="104"/>
      <c r="CS1046" s="104"/>
      <c r="CT1046" s="104"/>
      <c r="CU1046" s="104"/>
    </row>
    <row r="1047" spans="1:99" ht="13" x14ac:dyDescent="0.3">
      <c r="A1047" s="104"/>
      <c r="B1047" s="104"/>
      <c r="C1047" s="104"/>
      <c r="D1047" s="104"/>
      <c r="E1047" s="104"/>
      <c r="F1047" s="104"/>
      <c r="G1047" s="104"/>
      <c r="H1047" s="104"/>
      <c r="I1047" s="104"/>
      <c r="J1047" s="104"/>
      <c r="K1047" s="104"/>
      <c r="L1047" s="104"/>
      <c r="M1047" s="104"/>
      <c r="P1047" s="104"/>
      <c r="Q1047" s="104"/>
      <c r="U1047" s="104"/>
      <c r="AQ1047" s="104"/>
      <c r="AR1047" s="104"/>
      <c r="AS1047" s="104"/>
      <c r="AT1047" s="104"/>
      <c r="AU1047" s="104"/>
      <c r="AV1047" s="104"/>
      <c r="AW1047" s="104"/>
      <c r="AX1047" s="104"/>
      <c r="AY1047" s="104"/>
      <c r="BH1047" s="104"/>
      <c r="BJ1047" s="104"/>
      <c r="BK1047" s="104"/>
      <c r="BL1047" s="104"/>
      <c r="BM1047" s="104"/>
      <c r="BN1047" s="104"/>
      <c r="BO1047" s="104"/>
      <c r="BP1047" s="104"/>
      <c r="BQ1047" s="104"/>
      <c r="BR1047" s="104"/>
      <c r="BS1047" s="104"/>
      <c r="BT1047" s="104"/>
      <c r="BV1047" s="104"/>
      <c r="BW1047" s="104"/>
      <c r="BX1047" s="104"/>
      <c r="BY1047" s="104"/>
      <c r="BZ1047" s="104"/>
      <c r="CA1047" s="104"/>
      <c r="CB1047" s="104"/>
      <c r="CC1047" s="104"/>
      <c r="CD1047" s="104"/>
      <c r="CE1047" s="104"/>
      <c r="CF1047" s="104"/>
      <c r="CG1047" s="104"/>
      <c r="CJ1047" s="104"/>
      <c r="CL1047" s="104"/>
      <c r="CM1047" s="104"/>
      <c r="CN1047" s="104"/>
      <c r="CO1047" s="104"/>
      <c r="CP1047" s="104"/>
      <c r="CQ1047" s="104"/>
      <c r="CR1047" s="104"/>
      <c r="CS1047" s="104"/>
      <c r="CT1047" s="104"/>
      <c r="CU1047" s="104"/>
    </row>
    <row r="1048" spans="1:99" ht="13" x14ac:dyDescent="0.3">
      <c r="A1048" s="104"/>
      <c r="B1048" s="104"/>
      <c r="C1048" s="104"/>
      <c r="D1048" s="104"/>
      <c r="E1048" s="104"/>
      <c r="F1048" s="104"/>
      <c r="G1048" s="104"/>
      <c r="H1048" s="104"/>
      <c r="I1048" s="104"/>
      <c r="J1048" s="104"/>
      <c r="K1048" s="104"/>
      <c r="L1048" s="104"/>
      <c r="M1048" s="104"/>
      <c r="P1048" s="104"/>
      <c r="Q1048" s="104"/>
      <c r="U1048" s="104"/>
      <c r="AQ1048" s="104"/>
      <c r="AR1048" s="104"/>
      <c r="AS1048" s="104"/>
      <c r="AT1048" s="104"/>
      <c r="AU1048" s="104"/>
      <c r="AV1048" s="104"/>
      <c r="AW1048" s="104"/>
      <c r="AX1048" s="104"/>
      <c r="AY1048" s="104"/>
      <c r="BH1048" s="104"/>
      <c r="BJ1048" s="104"/>
      <c r="BK1048" s="104"/>
      <c r="BL1048" s="104"/>
      <c r="BM1048" s="104"/>
      <c r="BN1048" s="104"/>
      <c r="BO1048" s="104"/>
      <c r="BP1048" s="104"/>
      <c r="BQ1048" s="104"/>
      <c r="BR1048" s="104"/>
      <c r="BS1048" s="104"/>
      <c r="BT1048" s="104"/>
      <c r="BV1048" s="104"/>
      <c r="BW1048" s="104"/>
      <c r="BX1048" s="104"/>
      <c r="BY1048" s="104"/>
      <c r="BZ1048" s="104"/>
      <c r="CA1048" s="104"/>
      <c r="CB1048" s="104"/>
      <c r="CC1048" s="104"/>
      <c r="CD1048" s="104"/>
      <c r="CE1048" s="104"/>
      <c r="CF1048" s="104"/>
      <c r="CG1048" s="104"/>
      <c r="CJ1048" s="104"/>
      <c r="CL1048" s="104"/>
      <c r="CM1048" s="104"/>
      <c r="CN1048" s="104"/>
      <c r="CO1048" s="104"/>
      <c r="CP1048" s="104"/>
      <c r="CQ1048" s="104"/>
      <c r="CR1048" s="104"/>
      <c r="CS1048" s="104"/>
      <c r="CT1048" s="104"/>
      <c r="CU1048" s="104"/>
    </row>
    <row r="1049" spans="1:99" ht="13" x14ac:dyDescent="0.3">
      <c r="A1049" s="104"/>
      <c r="B1049" s="104"/>
      <c r="C1049" s="104"/>
      <c r="D1049" s="104"/>
      <c r="E1049" s="104"/>
      <c r="F1049" s="104"/>
      <c r="G1049" s="104"/>
      <c r="H1049" s="104"/>
      <c r="I1049" s="104"/>
      <c r="J1049" s="104"/>
      <c r="K1049" s="104"/>
      <c r="L1049" s="104"/>
      <c r="M1049" s="104"/>
      <c r="P1049" s="104"/>
      <c r="Q1049" s="104"/>
      <c r="U1049" s="104"/>
      <c r="AQ1049" s="104"/>
      <c r="AR1049" s="104"/>
      <c r="AS1049" s="104"/>
      <c r="AT1049" s="104"/>
      <c r="AU1049" s="104"/>
      <c r="AV1049" s="104"/>
      <c r="AW1049" s="104"/>
      <c r="AX1049" s="104"/>
      <c r="AY1049" s="104"/>
      <c r="BH1049" s="104"/>
      <c r="BJ1049" s="104"/>
      <c r="BK1049" s="104"/>
      <c r="BL1049" s="104"/>
      <c r="BM1049" s="104"/>
      <c r="BN1049" s="104"/>
      <c r="BO1049" s="104"/>
      <c r="BP1049" s="104"/>
      <c r="BQ1049" s="104"/>
      <c r="BR1049" s="104"/>
      <c r="BS1049" s="104"/>
      <c r="BT1049" s="104"/>
      <c r="BV1049" s="104"/>
      <c r="BW1049" s="104"/>
      <c r="BX1049" s="104"/>
      <c r="BY1049" s="104"/>
      <c r="BZ1049" s="104"/>
      <c r="CA1049" s="104"/>
      <c r="CB1049" s="104"/>
      <c r="CC1049" s="104"/>
      <c r="CD1049" s="104"/>
      <c r="CE1049" s="104"/>
      <c r="CF1049" s="104"/>
      <c r="CG1049" s="104"/>
      <c r="CJ1049" s="104"/>
      <c r="CL1049" s="104"/>
      <c r="CM1049" s="104"/>
      <c r="CN1049" s="104"/>
      <c r="CO1049" s="104"/>
      <c r="CP1049" s="104"/>
      <c r="CQ1049" s="104"/>
      <c r="CR1049" s="104"/>
      <c r="CS1049" s="104"/>
      <c r="CT1049" s="104"/>
      <c r="CU1049" s="104"/>
    </row>
    <row r="1050" spans="1:99" ht="13" x14ac:dyDescent="0.3">
      <c r="A1050" s="104"/>
      <c r="B1050" s="104"/>
      <c r="C1050" s="104"/>
      <c r="D1050" s="104"/>
      <c r="E1050" s="104"/>
      <c r="F1050" s="104"/>
      <c r="G1050" s="104"/>
      <c r="H1050" s="104"/>
      <c r="I1050" s="104"/>
      <c r="J1050" s="104"/>
      <c r="K1050" s="104"/>
      <c r="L1050" s="104"/>
      <c r="M1050" s="104"/>
      <c r="P1050" s="104"/>
      <c r="Q1050" s="104"/>
      <c r="U1050" s="104"/>
      <c r="AQ1050" s="104"/>
      <c r="AR1050" s="104"/>
      <c r="AS1050" s="104"/>
      <c r="AT1050" s="104"/>
      <c r="AU1050" s="104"/>
      <c r="AV1050" s="104"/>
      <c r="AW1050" s="104"/>
      <c r="AX1050" s="104"/>
      <c r="AY1050" s="104"/>
      <c r="BH1050" s="104"/>
      <c r="BJ1050" s="104"/>
      <c r="BK1050" s="104"/>
      <c r="BL1050" s="104"/>
      <c r="BM1050" s="104"/>
      <c r="BN1050" s="104"/>
      <c r="BO1050" s="104"/>
      <c r="BP1050" s="104"/>
      <c r="BQ1050" s="104"/>
      <c r="BR1050" s="104"/>
      <c r="BS1050" s="104"/>
      <c r="BT1050" s="104"/>
      <c r="BV1050" s="104"/>
      <c r="BW1050" s="104"/>
      <c r="BX1050" s="104"/>
      <c r="BY1050" s="104"/>
      <c r="BZ1050" s="104"/>
      <c r="CA1050" s="104"/>
      <c r="CB1050" s="104"/>
      <c r="CC1050" s="104"/>
      <c r="CD1050" s="104"/>
      <c r="CE1050" s="104"/>
      <c r="CF1050" s="104"/>
      <c r="CG1050" s="104"/>
      <c r="CJ1050" s="104"/>
      <c r="CL1050" s="104"/>
      <c r="CM1050" s="104"/>
      <c r="CN1050" s="104"/>
      <c r="CO1050" s="104"/>
      <c r="CP1050" s="104"/>
      <c r="CQ1050" s="104"/>
      <c r="CR1050" s="104"/>
      <c r="CS1050" s="104"/>
      <c r="CT1050" s="104"/>
      <c r="CU1050" s="104"/>
    </row>
    <row r="1051" spans="1:99" ht="13" x14ac:dyDescent="0.3">
      <c r="A1051" s="104"/>
      <c r="B1051" s="104"/>
      <c r="C1051" s="104"/>
      <c r="D1051" s="104"/>
      <c r="E1051" s="104"/>
      <c r="F1051" s="104"/>
      <c r="G1051" s="104"/>
      <c r="H1051" s="104"/>
      <c r="I1051" s="104"/>
      <c r="J1051" s="104"/>
      <c r="K1051" s="104"/>
      <c r="L1051" s="104"/>
      <c r="M1051" s="104"/>
      <c r="P1051" s="104"/>
      <c r="Q1051" s="104"/>
      <c r="U1051" s="104"/>
      <c r="AQ1051" s="104"/>
      <c r="AR1051" s="104"/>
      <c r="AS1051" s="104"/>
      <c r="AT1051" s="104"/>
      <c r="AU1051" s="104"/>
      <c r="AV1051" s="104"/>
      <c r="AW1051" s="104"/>
      <c r="AX1051" s="104"/>
      <c r="AY1051" s="104"/>
      <c r="BH1051" s="104"/>
      <c r="BJ1051" s="104"/>
      <c r="BK1051" s="104"/>
      <c r="BL1051" s="104"/>
      <c r="BM1051" s="104"/>
      <c r="BN1051" s="104"/>
      <c r="BO1051" s="104"/>
      <c r="BP1051" s="104"/>
      <c r="BQ1051" s="104"/>
      <c r="BR1051" s="104"/>
      <c r="BS1051" s="104"/>
      <c r="BT1051" s="104"/>
      <c r="BV1051" s="104"/>
      <c r="BW1051" s="104"/>
      <c r="BX1051" s="104"/>
      <c r="BY1051" s="104"/>
      <c r="BZ1051" s="104"/>
      <c r="CA1051" s="104"/>
      <c r="CB1051" s="104"/>
      <c r="CC1051" s="104"/>
      <c r="CD1051" s="104"/>
      <c r="CE1051" s="104"/>
      <c r="CF1051" s="104"/>
      <c r="CG1051" s="104"/>
      <c r="CJ1051" s="104"/>
      <c r="CL1051" s="104"/>
      <c r="CM1051" s="104"/>
      <c r="CN1051" s="104"/>
      <c r="CO1051" s="104"/>
      <c r="CP1051" s="104"/>
      <c r="CQ1051" s="104"/>
      <c r="CR1051" s="104"/>
      <c r="CS1051" s="104"/>
      <c r="CT1051" s="104"/>
      <c r="CU1051" s="104"/>
    </row>
    <row r="1052" spans="1:99" ht="13" x14ac:dyDescent="0.3">
      <c r="A1052" s="104"/>
      <c r="B1052" s="104"/>
      <c r="C1052" s="104"/>
      <c r="D1052" s="104"/>
      <c r="E1052" s="104"/>
      <c r="F1052" s="104"/>
      <c r="G1052" s="104"/>
      <c r="H1052" s="104"/>
      <c r="I1052" s="104"/>
      <c r="J1052" s="104"/>
      <c r="K1052" s="104"/>
      <c r="L1052" s="104"/>
      <c r="M1052" s="104"/>
      <c r="P1052" s="104"/>
      <c r="Q1052" s="104"/>
      <c r="U1052" s="104"/>
      <c r="AQ1052" s="104"/>
      <c r="AR1052" s="104"/>
      <c r="AS1052" s="104"/>
      <c r="AT1052" s="104"/>
      <c r="AU1052" s="104"/>
      <c r="AV1052" s="104"/>
      <c r="AW1052" s="104"/>
      <c r="AX1052" s="104"/>
      <c r="AY1052" s="104"/>
      <c r="BH1052" s="104"/>
      <c r="BJ1052" s="104"/>
      <c r="BK1052" s="104"/>
      <c r="BL1052" s="104"/>
      <c r="BM1052" s="104"/>
      <c r="BN1052" s="104"/>
      <c r="BO1052" s="104"/>
      <c r="BP1052" s="104"/>
      <c r="BQ1052" s="104"/>
      <c r="BR1052" s="104"/>
      <c r="BS1052" s="104"/>
      <c r="BT1052" s="104"/>
      <c r="BV1052" s="104"/>
      <c r="BW1052" s="104"/>
      <c r="BX1052" s="104"/>
      <c r="BY1052" s="104"/>
      <c r="BZ1052" s="104"/>
      <c r="CA1052" s="104"/>
      <c r="CB1052" s="104"/>
      <c r="CC1052" s="104"/>
      <c r="CD1052" s="104"/>
      <c r="CE1052" s="104"/>
      <c r="CF1052" s="104"/>
      <c r="CG1052" s="104"/>
      <c r="CJ1052" s="104"/>
      <c r="CL1052" s="104"/>
      <c r="CM1052" s="104"/>
      <c r="CN1052" s="104"/>
      <c r="CO1052" s="104"/>
      <c r="CP1052" s="104"/>
      <c r="CQ1052" s="104"/>
      <c r="CR1052" s="104"/>
      <c r="CS1052" s="104"/>
      <c r="CT1052" s="104"/>
      <c r="CU1052" s="104"/>
    </row>
    <row r="1053" spans="1:99" ht="13" x14ac:dyDescent="0.3">
      <c r="A1053" s="104"/>
      <c r="B1053" s="104"/>
      <c r="C1053" s="104"/>
      <c r="D1053" s="104"/>
      <c r="E1053" s="104"/>
      <c r="F1053" s="104"/>
      <c r="G1053" s="104"/>
      <c r="H1053" s="104"/>
      <c r="I1053" s="104"/>
      <c r="J1053" s="104"/>
      <c r="K1053" s="104"/>
      <c r="L1053" s="104"/>
      <c r="M1053" s="104"/>
      <c r="P1053" s="104"/>
      <c r="Q1053" s="104"/>
      <c r="U1053" s="104"/>
      <c r="AQ1053" s="104"/>
      <c r="AR1053" s="104"/>
      <c r="AS1053" s="104"/>
      <c r="AT1053" s="104"/>
      <c r="AU1053" s="104"/>
      <c r="AV1053" s="104"/>
      <c r="AW1053" s="104"/>
      <c r="AX1053" s="104"/>
      <c r="AY1053" s="104"/>
      <c r="BH1053" s="104"/>
      <c r="BJ1053" s="104"/>
      <c r="BK1053" s="104"/>
      <c r="BL1053" s="104"/>
      <c r="BM1053" s="104"/>
      <c r="BN1053" s="104"/>
      <c r="BO1053" s="104"/>
      <c r="BP1053" s="104"/>
      <c r="BQ1053" s="104"/>
      <c r="BR1053" s="104"/>
      <c r="BS1053" s="104"/>
      <c r="BT1053" s="104"/>
      <c r="BV1053" s="104"/>
      <c r="BW1053" s="104"/>
      <c r="BX1053" s="104"/>
      <c r="BY1053" s="104"/>
      <c r="BZ1053" s="104"/>
      <c r="CA1053" s="104"/>
      <c r="CB1053" s="104"/>
      <c r="CC1053" s="104"/>
      <c r="CD1053" s="104"/>
      <c r="CE1053" s="104"/>
      <c r="CF1053" s="104"/>
      <c r="CG1053" s="104"/>
      <c r="CJ1053" s="104"/>
      <c r="CL1053" s="104"/>
      <c r="CM1053" s="104"/>
      <c r="CN1053" s="104"/>
      <c r="CO1053" s="104"/>
      <c r="CP1053" s="104"/>
      <c r="CQ1053" s="104"/>
      <c r="CR1053" s="104"/>
      <c r="CS1053" s="104"/>
      <c r="CT1053" s="104"/>
      <c r="CU1053" s="104"/>
    </row>
    <row r="1054" spans="1:99" ht="13" x14ac:dyDescent="0.3">
      <c r="A1054" s="104"/>
      <c r="B1054" s="104"/>
      <c r="C1054" s="104"/>
      <c r="D1054" s="104"/>
      <c r="E1054" s="104"/>
      <c r="F1054" s="104"/>
      <c r="G1054" s="104"/>
      <c r="H1054" s="104"/>
      <c r="I1054" s="104"/>
      <c r="J1054" s="104"/>
      <c r="K1054" s="104"/>
      <c r="L1054" s="104"/>
      <c r="M1054" s="104"/>
      <c r="P1054" s="104"/>
      <c r="Q1054" s="104"/>
      <c r="U1054" s="104"/>
      <c r="AQ1054" s="104"/>
      <c r="AR1054" s="104"/>
      <c r="AS1054" s="104"/>
      <c r="AT1054" s="104"/>
      <c r="AU1054" s="104"/>
      <c r="AV1054" s="104"/>
      <c r="AW1054" s="104"/>
      <c r="AX1054" s="104"/>
      <c r="AY1054" s="104"/>
      <c r="BH1054" s="104"/>
      <c r="BJ1054" s="104"/>
      <c r="BK1054" s="104"/>
      <c r="BL1054" s="104"/>
      <c r="BM1054" s="104"/>
      <c r="BN1054" s="104"/>
      <c r="BO1054" s="104"/>
      <c r="BP1054" s="104"/>
      <c r="BQ1054" s="104"/>
      <c r="BR1054" s="104"/>
      <c r="BS1054" s="104"/>
      <c r="BT1054" s="104"/>
      <c r="BV1054" s="104"/>
      <c r="BW1054" s="104"/>
      <c r="BX1054" s="104"/>
      <c r="BY1054" s="104"/>
      <c r="BZ1054" s="104"/>
      <c r="CA1054" s="104"/>
      <c r="CB1054" s="104"/>
      <c r="CC1054" s="104"/>
      <c r="CD1054" s="104"/>
      <c r="CE1054" s="104"/>
      <c r="CF1054" s="104"/>
      <c r="CG1054" s="104"/>
      <c r="CJ1054" s="104"/>
      <c r="CL1054" s="104"/>
      <c r="CM1054" s="104"/>
      <c r="CN1054" s="104"/>
      <c r="CO1054" s="104"/>
      <c r="CP1054" s="104"/>
      <c r="CQ1054" s="104"/>
      <c r="CR1054" s="104"/>
      <c r="CS1054" s="104"/>
      <c r="CT1054" s="104"/>
      <c r="CU1054" s="104"/>
    </row>
    <row r="1055" spans="1:99" ht="13" x14ac:dyDescent="0.3">
      <c r="A1055" s="104"/>
      <c r="B1055" s="104"/>
      <c r="C1055" s="104"/>
      <c r="D1055" s="104"/>
      <c r="E1055" s="104"/>
      <c r="F1055" s="104"/>
      <c r="G1055" s="104"/>
      <c r="H1055" s="104"/>
      <c r="I1055" s="104"/>
      <c r="J1055" s="104"/>
      <c r="K1055" s="104"/>
      <c r="L1055" s="104"/>
      <c r="M1055" s="104"/>
      <c r="P1055" s="104"/>
      <c r="Q1055" s="104"/>
      <c r="U1055" s="104"/>
      <c r="AQ1055" s="104"/>
      <c r="AR1055" s="104"/>
      <c r="AS1055" s="104"/>
      <c r="AT1055" s="104"/>
      <c r="AU1055" s="104"/>
      <c r="AV1055" s="104"/>
      <c r="AW1055" s="104"/>
      <c r="AX1055" s="104"/>
      <c r="AY1055" s="104"/>
      <c r="BH1055" s="104"/>
      <c r="BJ1055" s="104"/>
      <c r="BK1055" s="104"/>
      <c r="BL1055" s="104"/>
      <c r="BM1055" s="104"/>
      <c r="BN1055" s="104"/>
      <c r="BO1055" s="104"/>
      <c r="BP1055" s="104"/>
      <c r="BQ1055" s="104"/>
      <c r="BR1055" s="104"/>
      <c r="BS1055" s="104"/>
      <c r="BT1055" s="104"/>
      <c r="BV1055" s="104"/>
      <c r="BW1055" s="104"/>
      <c r="BX1055" s="104"/>
      <c r="BY1055" s="104"/>
      <c r="BZ1055" s="104"/>
      <c r="CA1055" s="104"/>
      <c r="CB1055" s="104"/>
      <c r="CC1055" s="104"/>
      <c r="CD1055" s="104"/>
      <c r="CE1055" s="104"/>
      <c r="CF1055" s="104"/>
      <c r="CG1055" s="104"/>
      <c r="CJ1055" s="104"/>
      <c r="CL1055" s="104"/>
      <c r="CM1055" s="104"/>
      <c r="CN1055" s="104"/>
      <c r="CO1055" s="104"/>
      <c r="CP1055" s="104"/>
      <c r="CQ1055" s="104"/>
      <c r="CR1055" s="104"/>
      <c r="CS1055" s="104"/>
      <c r="CT1055" s="104"/>
      <c r="CU1055" s="104"/>
    </row>
    <row r="1056" spans="1:99" ht="13" x14ac:dyDescent="0.3">
      <c r="A1056" s="104"/>
      <c r="B1056" s="104"/>
      <c r="C1056" s="104"/>
      <c r="D1056" s="104"/>
      <c r="E1056" s="104"/>
      <c r="F1056" s="104"/>
      <c r="G1056" s="104"/>
      <c r="H1056" s="104"/>
      <c r="I1056" s="104"/>
      <c r="J1056" s="104"/>
      <c r="K1056" s="104"/>
      <c r="L1056" s="104"/>
      <c r="M1056" s="104"/>
      <c r="P1056" s="104"/>
      <c r="Q1056" s="104"/>
      <c r="U1056" s="104"/>
      <c r="AQ1056" s="104"/>
      <c r="AR1056" s="104"/>
      <c r="AS1056" s="104"/>
      <c r="AT1056" s="104"/>
      <c r="AU1056" s="104"/>
      <c r="AV1056" s="104"/>
      <c r="AW1056" s="104"/>
      <c r="AX1056" s="104"/>
      <c r="AY1056" s="104"/>
      <c r="BH1056" s="104"/>
      <c r="BJ1056" s="104"/>
      <c r="BK1056" s="104"/>
      <c r="BL1056" s="104"/>
      <c r="BM1056" s="104"/>
      <c r="BN1056" s="104"/>
      <c r="BO1056" s="104"/>
      <c r="BP1056" s="104"/>
      <c r="BQ1056" s="104"/>
      <c r="BR1056" s="104"/>
      <c r="BS1056" s="104"/>
      <c r="BT1056" s="104"/>
      <c r="BV1056" s="104"/>
      <c r="BW1056" s="104"/>
      <c r="BX1056" s="104"/>
      <c r="BY1056" s="104"/>
      <c r="BZ1056" s="104"/>
      <c r="CA1056" s="104"/>
      <c r="CB1056" s="104"/>
      <c r="CC1056" s="104"/>
      <c r="CD1056" s="104"/>
      <c r="CE1056" s="104"/>
      <c r="CF1056" s="104"/>
      <c r="CG1056" s="104"/>
      <c r="CJ1056" s="104"/>
      <c r="CL1056" s="104"/>
      <c r="CM1056" s="104"/>
      <c r="CN1056" s="104"/>
      <c r="CO1056" s="104"/>
      <c r="CP1056" s="104"/>
      <c r="CQ1056" s="104"/>
      <c r="CR1056" s="104"/>
      <c r="CS1056" s="104"/>
      <c r="CT1056" s="104"/>
      <c r="CU1056" s="104"/>
    </row>
    <row r="1057" spans="1:99" ht="13" x14ac:dyDescent="0.3">
      <c r="A1057" s="104"/>
      <c r="B1057" s="104"/>
      <c r="C1057" s="104"/>
      <c r="D1057" s="104"/>
      <c r="E1057" s="104"/>
      <c r="F1057" s="104"/>
      <c r="G1057" s="104"/>
      <c r="H1057" s="104"/>
      <c r="I1057" s="104"/>
      <c r="J1057" s="104"/>
      <c r="K1057" s="104"/>
      <c r="L1057" s="104"/>
      <c r="M1057" s="104"/>
      <c r="P1057" s="104"/>
      <c r="Q1057" s="104"/>
      <c r="U1057" s="104"/>
      <c r="AQ1057" s="104"/>
      <c r="AR1057" s="104"/>
      <c r="AS1057" s="104"/>
      <c r="AT1057" s="104"/>
      <c r="AU1057" s="104"/>
      <c r="AV1057" s="104"/>
      <c r="AW1057" s="104"/>
      <c r="AX1057" s="104"/>
      <c r="AY1057" s="104"/>
      <c r="BH1057" s="104"/>
      <c r="BJ1057" s="104"/>
      <c r="BK1057" s="104"/>
      <c r="BL1057" s="104"/>
      <c r="BM1057" s="104"/>
      <c r="BN1057" s="104"/>
      <c r="BO1057" s="104"/>
      <c r="BP1057" s="104"/>
      <c r="BQ1057" s="104"/>
      <c r="BR1057" s="104"/>
      <c r="BS1057" s="104"/>
      <c r="BT1057" s="104"/>
      <c r="BV1057" s="104"/>
      <c r="BW1057" s="104"/>
      <c r="BX1057" s="104"/>
      <c r="BY1057" s="104"/>
      <c r="BZ1057" s="104"/>
      <c r="CA1057" s="104"/>
      <c r="CB1057" s="104"/>
      <c r="CC1057" s="104"/>
      <c r="CD1057" s="104"/>
      <c r="CE1057" s="104"/>
      <c r="CF1057" s="104"/>
      <c r="CG1057" s="104"/>
      <c r="CJ1057" s="104"/>
      <c r="CL1057" s="104"/>
      <c r="CM1057" s="104"/>
      <c r="CN1057" s="104"/>
      <c r="CO1057" s="104"/>
      <c r="CP1057" s="104"/>
      <c r="CQ1057" s="104"/>
      <c r="CR1057" s="104"/>
      <c r="CS1057" s="104"/>
      <c r="CT1057" s="104"/>
      <c r="CU1057" s="104"/>
    </row>
    <row r="1058" spans="1:99" ht="13" x14ac:dyDescent="0.3">
      <c r="A1058" s="104"/>
      <c r="B1058" s="104"/>
      <c r="C1058" s="104"/>
      <c r="D1058" s="104"/>
      <c r="E1058" s="104"/>
      <c r="F1058" s="104"/>
      <c r="G1058" s="104"/>
      <c r="H1058" s="104"/>
      <c r="I1058" s="104"/>
      <c r="J1058" s="104"/>
      <c r="K1058" s="104"/>
      <c r="L1058" s="104"/>
      <c r="M1058" s="104"/>
      <c r="P1058" s="104"/>
      <c r="Q1058" s="104"/>
      <c r="U1058" s="104"/>
      <c r="AQ1058" s="104"/>
      <c r="AR1058" s="104"/>
      <c r="AS1058" s="104"/>
      <c r="AT1058" s="104"/>
      <c r="AU1058" s="104"/>
      <c r="AV1058" s="104"/>
      <c r="AW1058" s="104"/>
      <c r="AX1058" s="104"/>
      <c r="AY1058" s="104"/>
      <c r="BH1058" s="104"/>
      <c r="BJ1058" s="104"/>
      <c r="BK1058" s="104"/>
      <c r="BL1058" s="104"/>
      <c r="BM1058" s="104"/>
      <c r="BN1058" s="104"/>
      <c r="BO1058" s="104"/>
      <c r="BP1058" s="104"/>
      <c r="BQ1058" s="104"/>
      <c r="BR1058" s="104"/>
      <c r="BS1058" s="104"/>
      <c r="BT1058" s="104"/>
      <c r="BV1058" s="104"/>
      <c r="BW1058" s="104"/>
      <c r="BX1058" s="104"/>
      <c r="BY1058" s="104"/>
      <c r="BZ1058" s="104"/>
      <c r="CA1058" s="104"/>
      <c r="CB1058" s="104"/>
      <c r="CC1058" s="104"/>
      <c r="CD1058" s="104"/>
      <c r="CE1058" s="104"/>
      <c r="CF1058" s="104"/>
      <c r="CG1058" s="104"/>
      <c r="CJ1058" s="104"/>
      <c r="CL1058" s="104"/>
      <c r="CM1058" s="104"/>
      <c r="CN1058" s="104"/>
      <c r="CO1058" s="104"/>
      <c r="CP1058" s="104"/>
      <c r="CQ1058" s="104"/>
      <c r="CR1058" s="104"/>
      <c r="CS1058" s="104"/>
      <c r="CT1058" s="104"/>
      <c r="CU1058" s="104"/>
    </row>
    <row r="1059" spans="1:99" ht="13" x14ac:dyDescent="0.3">
      <c r="A1059" s="104"/>
      <c r="B1059" s="104"/>
      <c r="C1059" s="104"/>
      <c r="D1059" s="104"/>
      <c r="E1059" s="104"/>
      <c r="F1059" s="104"/>
      <c r="G1059" s="104"/>
      <c r="H1059" s="104"/>
      <c r="I1059" s="104"/>
      <c r="J1059" s="104"/>
      <c r="K1059" s="104"/>
      <c r="L1059" s="104"/>
      <c r="M1059" s="104"/>
      <c r="P1059" s="104"/>
      <c r="Q1059" s="104"/>
      <c r="U1059" s="104"/>
      <c r="AQ1059" s="104"/>
      <c r="AR1059" s="104"/>
      <c r="AS1059" s="104"/>
      <c r="AT1059" s="104"/>
      <c r="AU1059" s="104"/>
      <c r="AV1059" s="104"/>
      <c r="AW1059" s="104"/>
      <c r="AX1059" s="104"/>
      <c r="AY1059" s="104"/>
      <c r="BH1059" s="104"/>
      <c r="BJ1059" s="104"/>
      <c r="BK1059" s="104"/>
      <c r="BL1059" s="104"/>
      <c r="BM1059" s="104"/>
      <c r="BN1059" s="104"/>
      <c r="BO1059" s="104"/>
      <c r="BP1059" s="104"/>
      <c r="BQ1059" s="104"/>
      <c r="BR1059" s="104"/>
      <c r="BS1059" s="104"/>
      <c r="BT1059" s="104"/>
      <c r="BV1059" s="104"/>
      <c r="BW1059" s="104"/>
      <c r="BX1059" s="104"/>
      <c r="BY1059" s="104"/>
      <c r="BZ1059" s="104"/>
      <c r="CA1059" s="104"/>
      <c r="CB1059" s="104"/>
      <c r="CC1059" s="104"/>
      <c r="CD1059" s="104"/>
      <c r="CE1059" s="104"/>
      <c r="CF1059" s="104"/>
      <c r="CG1059" s="104"/>
      <c r="CJ1059" s="104"/>
      <c r="CL1059" s="104"/>
      <c r="CM1059" s="104"/>
      <c r="CN1059" s="104"/>
      <c r="CO1059" s="104"/>
      <c r="CP1059" s="104"/>
      <c r="CQ1059" s="104"/>
      <c r="CR1059" s="104"/>
      <c r="CS1059" s="104"/>
      <c r="CT1059" s="104"/>
      <c r="CU1059" s="104"/>
    </row>
    <row r="1060" spans="1:99" ht="13" x14ac:dyDescent="0.3">
      <c r="A1060" s="104"/>
      <c r="B1060" s="104"/>
      <c r="C1060" s="104"/>
      <c r="D1060" s="104"/>
      <c r="E1060" s="104"/>
      <c r="F1060" s="104"/>
      <c r="G1060" s="104"/>
      <c r="H1060" s="104"/>
      <c r="I1060" s="104"/>
      <c r="J1060" s="104"/>
      <c r="K1060" s="104"/>
      <c r="L1060" s="104"/>
      <c r="M1060" s="104"/>
      <c r="P1060" s="104"/>
      <c r="Q1060" s="104"/>
      <c r="U1060" s="104"/>
      <c r="AQ1060" s="104"/>
      <c r="AR1060" s="104"/>
      <c r="AS1060" s="104"/>
      <c r="AT1060" s="104"/>
      <c r="AU1060" s="104"/>
      <c r="AV1060" s="104"/>
      <c r="AW1060" s="104"/>
      <c r="AX1060" s="104"/>
      <c r="AY1060" s="104"/>
      <c r="BH1060" s="104"/>
      <c r="BJ1060" s="104"/>
      <c r="BK1060" s="104"/>
      <c r="BL1060" s="104"/>
      <c r="BM1060" s="104"/>
      <c r="BN1060" s="104"/>
      <c r="BO1060" s="104"/>
      <c r="BP1060" s="104"/>
      <c r="BQ1060" s="104"/>
      <c r="BR1060" s="104"/>
      <c r="BS1060" s="104"/>
      <c r="BT1060" s="104"/>
      <c r="BV1060" s="104"/>
      <c r="BW1060" s="104"/>
      <c r="BX1060" s="104"/>
      <c r="BY1060" s="104"/>
      <c r="BZ1060" s="104"/>
      <c r="CA1060" s="104"/>
      <c r="CB1060" s="104"/>
      <c r="CC1060" s="104"/>
      <c r="CD1060" s="104"/>
      <c r="CE1060" s="104"/>
      <c r="CF1060" s="104"/>
      <c r="CG1060" s="104"/>
      <c r="CJ1060" s="104"/>
      <c r="CL1060" s="104"/>
      <c r="CM1060" s="104"/>
      <c r="CN1060" s="104"/>
      <c r="CO1060" s="104"/>
      <c r="CP1060" s="104"/>
      <c r="CQ1060" s="104"/>
      <c r="CR1060" s="104"/>
      <c r="CS1060" s="104"/>
      <c r="CT1060" s="104"/>
      <c r="CU1060" s="104"/>
    </row>
    <row r="1061" spans="1:99" ht="13" x14ac:dyDescent="0.3">
      <c r="A1061" s="104"/>
      <c r="B1061" s="104"/>
      <c r="C1061" s="104"/>
      <c r="D1061" s="104"/>
      <c r="E1061" s="104"/>
      <c r="F1061" s="104"/>
      <c r="G1061" s="104"/>
      <c r="H1061" s="104"/>
      <c r="I1061" s="104"/>
      <c r="J1061" s="104"/>
      <c r="K1061" s="104"/>
      <c r="L1061" s="104"/>
      <c r="M1061" s="104"/>
      <c r="P1061" s="104"/>
      <c r="Q1061" s="104"/>
      <c r="U1061" s="104"/>
      <c r="AQ1061" s="104"/>
      <c r="AR1061" s="104"/>
      <c r="AS1061" s="104"/>
      <c r="AT1061" s="104"/>
      <c r="AU1061" s="104"/>
      <c r="AV1061" s="104"/>
      <c r="AW1061" s="104"/>
      <c r="AX1061" s="104"/>
      <c r="AY1061" s="104"/>
      <c r="BH1061" s="104"/>
      <c r="BJ1061" s="104"/>
      <c r="BK1061" s="104"/>
      <c r="BL1061" s="104"/>
      <c r="BM1061" s="104"/>
      <c r="BN1061" s="104"/>
      <c r="BO1061" s="104"/>
      <c r="BP1061" s="104"/>
      <c r="BQ1061" s="104"/>
      <c r="BR1061" s="104"/>
      <c r="BS1061" s="104"/>
      <c r="BT1061" s="104"/>
      <c r="BV1061" s="104"/>
      <c r="BW1061" s="104"/>
      <c r="BX1061" s="104"/>
      <c r="BY1061" s="104"/>
      <c r="BZ1061" s="104"/>
      <c r="CA1061" s="104"/>
      <c r="CB1061" s="104"/>
      <c r="CC1061" s="104"/>
      <c r="CD1061" s="104"/>
      <c r="CE1061" s="104"/>
      <c r="CF1061" s="104"/>
      <c r="CG1061" s="104"/>
      <c r="CJ1061" s="104"/>
      <c r="CL1061" s="104"/>
      <c r="CM1061" s="104"/>
      <c r="CN1061" s="104"/>
      <c r="CO1061" s="104"/>
      <c r="CP1061" s="104"/>
      <c r="CQ1061" s="104"/>
      <c r="CR1061" s="104"/>
      <c r="CS1061" s="104"/>
      <c r="CT1061" s="104"/>
      <c r="CU1061" s="104"/>
    </row>
    <row r="1062" spans="1:99" ht="13" x14ac:dyDescent="0.3">
      <c r="A1062" s="104"/>
      <c r="B1062" s="104"/>
      <c r="C1062" s="104"/>
      <c r="D1062" s="104"/>
      <c r="E1062" s="104"/>
      <c r="F1062" s="104"/>
      <c r="G1062" s="104"/>
      <c r="H1062" s="104"/>
      <c r="I1062" s="104"/>
      <c r="J1062" s="104"/>
      <c r="K1062" s="104"/>
      <c r="L1062" s="104"/>
      <c r="M1062" s="104"/>
      <c r="P1062" s="104"/>
      <c r="Q1062" s="104"/>
      <c r="U1062" s="104"/>
      <c r="AQ1062" s="104"/>
      <c r="AR1062" s="104"/>
      <c r="AS1062" s="104"/>
      <c r="AT1062" s="104"/>
      <c r="AU1062" s="104"/>
      <c r="AV1062" s="104"/>
      <c r="AW1062" s="104"/>
      <c r="AX1062" s="104"/>
      <c r="AY1062" s="104"/>
      <c r="BH1062" s="104"/>
      <c r="BJ1062" s="104"/>
      <c r="BK1062" s="104"/>
      <c r="BL1062" s="104"/>
      <c r="BM1062" s="104"/>
      <c r="BN1062" s="104"/>
      <c r="BO1062" s="104"/>
      <c r="BP1062" s="104"/>
      <c r="BQ1062" s="104"/>
      <c r="BR1062" s="104"/>
      <c r="BS1062" s="104"/>
      <c r="BT1062" s="104"/>
      <c r="BV1062" s="104"/>
      <c r="BW1062" s="104"/>
      <c r="BX1062" s="104"/>
      <c r="BY1062" s="104"/>
      <c r="BZ1062" s="104"/>
      <c r="CA1062" s="104"/>
      <c r="CB1062" s="104"/>
      <c r="CC1062" s="104"/>
      <c r="CD1062" s="104"/>
      <c r="CE1062" s="104"/>
      <c r="CF1062" s="104"/>
      <c r="CG1062" s="104"/>
      <c r="CJ1062" s="104"/>
      <c r="CL1062" s="104"/>
      <c r="CM1062" s="104"/>
      <c r="CN1062" s="104"/>
      <c r="CO1062" s="104"/>
      <c r="CP1062" s="104"/>
      <c r="CQ1062" s="104"/>
      <c r="CR1062" s="104"/>
      <c r="CS1062" s="104"/>
      <c r="CT1062" s="104"/>
      <c r="CU1062" s="104"/>
    </row>
    <row r="1063" spans="1:99" ht="13" x14ac:dyDescent="0.3">
      <c r="A1063" s="104"/>
      <c r="B1063" s="104"/>
      <c r="C1063" s="104"/>
      <c r="D1063" s="104"/>
      <c r="E1063" s="104"/>
      <c r="F1063" s="104"/>
      <c r="G1063" s="104"/>
      <c r="H1063" s="104"/>
      <c r="I1063" s="104"/>
      <c r="J1063" s="104"/>
      <c r="K1063" s="104"/>
      <c r="L1063" s="104"/>
      <c r="M1063" s="104"/>
      <c r="P1063" s="104"/>
      <c r="Q1063" s="104"/>
      <c r="U1063" s="104"/>
      <c r="AQ1063" s="104"/>
      <c r="AR1063" s="104"/>
      <c r="AS1063" s="104"/>
      <c r="AT1063" s="104"/>
      <c r="AU1063" s="104"/>
      <c r="AV1063" s="104"/>
      <c r="AW1063" s="104"/>
      <c r="AX1063" s="104"/>
      <c r="AY1063" s="104"/>
      <c r="BH1063" s="104"/>
      <c r="BJ1063" s="104"/>
      <c r="BK1063" s="104"/>
      <c r="BL1063" s="104"/>
      <c r="BM1063" s="104"/>
      <c r="BN1063" s="104"/>
      <c r="BO1063" s="104"/>
      <c r="BP1063" s="104"/>
      <c r="BQ1063" s="104"/>
      <c r="BR1063" s="104"/>
      <c r="BS1063" s="104"/>
      <c r="BT1063" s="104"/>
      <c r="BV1063" s="104"/>
      <c r="BW1063" s="104"/>
      <c r="BX1063" s="104"/>
      <c r="BY1063" s="104"/>
      <c r="BZ1063" s="104"/>
      <c r="CA1063" s="104"/>
      <c r="CB1063" s="104"/>
      <c r="CC1063" s="104"/>
      <c r="CD1063" s="104"/>
      <c r="CE1063" s="104"/>
      <c r="CF1063" s="104"/>
      <c r="CG1063" s="104"/>
      <c r="CJ1063" s="104"/>
      <c r="CL1063" s="104"/>
      <c r="CM1063" s="104"/>
      <c r="CN1063" s="104"/>
      <c r="CO1063" s="104"/>
      <c r="CP1063" s="104"/>
      <c r="CQ1063" s="104"/>
      <c r="CR1063" s="104"/>
      <c r="CS1063" s="104"/>
      <c r="CT1063" s="104"/>
      <c r="CU1063" s="104"/>
    </row>
    <row r="1064" spans="1:99" ht="13" x14ac:dyDescent="0.3">
      <c r="A1064" s="104"/>
      <c r="B1064" s="104"/>
      <c r="C1064" s="104"/>
      <c r="D1064" s="104"/>
      <c r="E1064" s="104"/>
      <c r="F1064" s="104"/>
      <c r="G1064" s="104"/>
      <c r="H1064" s="104"/>
      <c r="I1064" s="104"/>
      <c r="J1064" s="104"/>
      <c r="K1064" s="104"/>
      <c r="L1064" s="104"/>
      <c r="M1064" s="104"/>
      <c r="P1064" s="104"/>
      <c r="Q1064" s="104"/>
      <c r="U1064" s="104"/>
      <c r="AQ1064" s="104"/>
      <c r="AR1064" s="104"/>
      <c r="AS1064" s="104"/>
      <c r="AT1064" s="104"/>
      <c r="AU1064" s="104"/>
      <c r="AV1064" s="104"/>
      <c r="AW1064" s="104"/>
      <c r="AX1064" s="104"/>
      <c r="AY1064" s="104"/>
      <c r="BH1064" s="104"/>
      <c r="BJ1064" s="104"/>
      <c r="BK1064" s="104"/>
      <c r="BL1064" s="104"/>
      <c r="BM1064" s="104"/>
      <c r="BN1064" s="104"/>
      <c r="BO1064" s="104"/>
      <c r="BP1064" s="104"/>
      <c r="BQ1064" s="104"/>
      <c r="BR1064" s="104"/>
      <c r="BS1064" s="104"/>
      <c r="BT1064" s="104"/>
      <c r="BV1064" s="104"/>
      <c r="BW1064" s="104"/>
      <c r="BX1064" s="104"/>
      <c r="BY1064" s="104"/>
      <c r="BZ1064" s="104"/>
      <c r="CA1064" s="104"/>
      <c r="CB1064" s="104"/>
      <c r="CC1064" s="104"/>
      <c r="CD1064" s="104"/>
      <c r="CE1064" s="104"/>
      <c r="CF1064" s="104"/>
      <c r="CG1064" s="104"/>
      <c r="CJ1064" s="104"/>
      <c r="CL1064" s="104"/>
      <c r="CM1064" s="104"/>
      <c r="CN1064" s="104"/>
      <c r="CO1064" s="104"/>
      <c r="CP1064" s="104"/>
      <c r="CQ1064" s="104"/>
      <c r="CR1064" s="104"/>
      <c r="CS1064" s="104"/>
      <c r="CT1064" s="104"/>
      <c r="CU1064" s="104"/>
    </row>
    <row r="1065" spans="1:99" ht="13" x14ac:dyDescent="0.3">
      <c r="A1065" s="104"/>
      <c r="B1065" s="104"/>
      <c r="C1065" s="104"/>
      <c r="D1065" s="104"/>
      <c r="E1065" s="104"/>
      <c r="F1065" s="104"/>
      <c r="G1065" s="104"/>
      <c r="H1065" s="104"/>
      <c r="I1065" s="104"/>
      <c r="J1065" s="104"/>
      <c r="K1065" s="104"/>
      <c r="L1065" s="104"/>
      <c r="M1065" s="104"/>
      <c r="P1065" s="104"/>
      <c r="Q1065" s="104"/>
      <c r="U1065" s="104"/>
      <c r="AQ1065" s="104"/>
      <c r="AR1065" s="104"/>
      <c r="AS1065" s="104"/>
      <c r="AT1065" s="104"/>
      <c r="AU1065" s="104"/>
      <c r="AV1065" s="104"/>
      <c r="AW1065" s="104"/>
      <c r="AX1065" s="104"/>
      <c r="AY1065" s="104"/>
      <c r="BH1065" s="104"/>
      <c r="BJ1065" s="104"/>
      <c r="BK1065" s="104"/>
      <c r="BL1065" s="104"/>
      <c r="BM1065" s="104"/>
      <c r="BN1065" s="104"/>
      <c r="BO1065" s="104"/>
      <c r="BP1065" s="104"/>
      <c r="BQ1065" s="104"/>
      <c r="BR1065" s="104"/>
      <c r="BS1065" s="104"/>
      <c r="BT1065" s="104"/>
      <c r="BV1065" s="104"/>
      <c r="BW1065" s="104"/>
      <c r="BX1065" s="104"/>
      <c r="BY1065" s="104"/>
      <c r="BZ1065" s="104"/>
      <c r="CA1065" s="104"/>
      <c r="CB1065" s="104"/>
      <c r="CC1065" s="104"/>
      <c r="CD1065" s="104"/>
      <c r="CE1065" s="104"/>
      <c r="CF1065" s="104"/>
      <c r="CG1065" s="104"/>
      <c r="CJ1065" s="104"/>
      <c r="CL1065" s="104"/>
      <c r="CM1065" s="104"/>
      <c r="CN1065" s="104"/>
      <c r="CO1065" s="104"/>
      <c r="CP1065" s="104"/>
      <c r="CQ1065" s="104"/>
      <c r="CR1065" s="104"/>
      <c r="CS1065" s="104"/>
      <c r="CT1065" s="104"/>
      <c r="CU1065" s="104"/>
    </row>
    <row r="1066" spans="1:99" ht="13" x14ac:dyDescent="0.3">
      <c r="A1066" s="104"/>
      <c r="B1066" s="104"/>
      <c r="C1066" s="104"/>
      <c r="D1066" s="104"/>
      <c r="E1066" s="104"/>
      <c r="F1066" s="104"/>
      <c r="G1066" s="104"/>
      <c r="H1066" s="104"/>
      <c r="I1066" s="104"/>
      <c r="J1066" s="104"/>
      <c r="K1066" s="104"/>
      <c r="L1066" s="104"/>
      <c r="M1066" s="104"/>
      <c r="P1066" s="104"/>
      <c r="Q1066" s="104"/>
      <c r="U1066" s="104"/>
      <c r="AQ1066" s="104"/>
      <c r="AR1066" s="104"/>
      <c r="AS1066" s="104"/>
      <c r="AT1066" s="104"/>
      <c r="AU1066" s="104"/>
      <c r="AV1066" s="104"/>
      <c r="AW1066" s="104"/>
      <c r="AX1066" s="104"/>
      <c r="AY1066" s="104"/>
      <c r="BH1066" s="104"/>
      <c r="BJ1066" s="104"/>
      <c r="BK1066" s="104"/>
      <c r="BL1066" s="104"/>
      <c r="BM1066" s="104"/>
      <c r="BN1066" s="104"/>
      <c r="BO1066" s="104"/>
      <c r="BP1066" s="104"/>
      <c r="BQ1066" s="104"/>
      <c r="BR1066" s="104"/>
      <c r="BS1066" s="104"/>
      <c r="BT1066" s="104"/>
      <c r="BV1066" s="104"/>
      <c r="BW1066" s="104"/>
      <c r="BX1066" s="104"/>
      <c r="BY1066" s="104"/>
      <c r="BZ1066" s="104"/>
      <c r="CA1066" s="104"/>
      <c r="CB1066" s="104"/>
      <c r="CC1066" s="104"/>
      <c r="CD1066" s="104"/>
      <c r="CE1066" s="104"/>
      <c r="CF1066" s="104"/>
      <c r="CG1066" s="104"/>
      <c r="CJ1066" s="104"/>
      <c r="CL1066" s="104"/>
      <c r="CM1066" s="104"/>
      <c r="CN1066" s="104"/>
      <c r="CO1066" s="104"/>
      <c r="CP1066" s="104"/>
      <c r="CQ1066" s="104"/>
      <c r="CR1066" s="104"/>
      <c r="CS1066" s="104"/>
      <c r="CT1066" s="104"/>
      <c r="CU1066" s="104"/>
    </row>
    <row r="1067" spans="1:99" ht="13" x14ac:dyDescent="0.3">
      <c r="A1067" s="104"/>
      <c r="B1067" s="104"/>
      <c r="C1067" s="104"/>
      <c r="D1067" s="104"/>
      <c r="E1067" s="104"/>
      <c r="F1067" s="104"/>
      <c r="G1067" s="104"/>
      <c r="H1067" s="104"/>
      <c r="I1067" s="104"/>
      <c r="J1067" s="104"/>
      <c r="K1067" s="104"/>
      <c r="L1067" s="104"/>
      <c r="M1067" s="104"/>
      <c r="P1067" s="104"/>
      <c r="Q1067" s="104"/>
      <c r="U1067" s="104"/>
      <c r="AQ1067" s="104"/>
      <c r="AR1067" s="104"/>
      <c r="AS1067" s="104"/>
      <c r="AT1067" s="104"/>
      <c r="AU1067" s="104"/>
      <c r="AV1067" s="104"/>
      <c r="AW1067" s="104"/>
      <c r="AX1067" s="104"/>
      <c r="AY1067" s="104"/>
      <c r="BH1067" s="104"/>
      <c r="BJ1067" s="104"/>
      <c r="BK1067" s="104"/>
      <c r="BL1067" s="104"/>
      <c r="BM1067" s="104"/>
      <c r="BN1067" s="104"/>
      <c r="BO1067" s="104"/>
      <c r="BP1067" s="104"/>
      <c r="BQ1067" s="104"/>
      <c r="BR1067" s="104"/>
      <c r="BS1067" s="104"/>
      <c r="BT1067" s="104"/>
      <c r="BV1067" s="104"/>
      <c r="BW1067" s="104"/>
      <c r="BX1067" s="104"/>
      <c r="BY1067" s="104"/>
      <c r="BZ1067" s="104"/>
      <c r="CA1067" s="104"/>
      <c r="CB1067" s="104"/>
      <c r="CC1067" s="104"/>
      <c r="CD1067" s="104"/>
      <c r="CE1067" s="104"/>
      <c r="CF1067" s="104"/>
      <c r="CG1067" s="104"/>
      <c r="CJ1067" s="104"/>
      <c r="CL1067" s="104"/>
      <c r="CM1067" s="104"/>
      <c r="CN1067" s="104"/>
      <c r="CO1067" s="104"/>
      <c r="CP1067" s="104"/>
      <c r="CQ1067" s="104"/>
      <c r="CR1067" s="104"/>
      <c r="CS1067" s="104"/>
      <c r="CT1067" s="104"/>
      <c r="CU1067" s="104"/>
    </row>
    <row r="1068" spans="1:99" ht="13" x14ac:dyDescent="0.3">
      <c r="A1068" s="104"/>
      <c r="B1068" s="104"/>
      <c r="C1068" s="104"/>
      <c r="D1068" s="104"/>
      <c r="E1068" s="104"/>
      <c r="F1068" s="104"/>
      <c r="G1068" s="104"/>
      <c r="H1068" s="104"/>
      <c r="I1068" s="104"/>
      <c r="J1068" s="104"/>
      <c r="K1068" s="104"/>
      <c r="L1068" s="104"/>
      <c r="M1068" s="104"/>
      <c r="P1068" s="104"/>
      <c r="Q1068" s="104"/>
      <c r="U1068" s="104"/>
      <c r="AQ1068" s="104"/>
      <c r="AR1068" s="104"/>
      <c r="AS1068" s="104"/>
      <c r="AT1068" s="104"/>
      <c r="AU1068" s="104"/>
      <c r="AV1068" s="104"/>
      <c r="AW1068" s="104"/>
      <c r="AX1068" s="104"/>
      <c r="AY1068" s="104"/>
      <c r="BH1068" s="104"/>
      <c r="BJ1068" s="104"/>
      <c r="BK1068" s="104"/>
      <c r="BL1068" s="104"/>
      <c r="BM1068" s="104"/>
      <c r="BN1068" s="104"/>
      <c r="BO1068" s="104"/>
      <c r="BP1068" s="104"/>
      <c r="BQ1068" s="104"/>
      <c r="BR1068" s="104"/>
      <c r="BS1068" s="104"/>
      <c r="BT1068" s="104"/>
      <c r="BV1068" s="104"/>
      <c r="BW1068" s="104"/>
      <c r="BX1068" s="104"/>
      <c r="BY1068" s="104"/>
      <c r="BZ1068" s="104"/>
      <c r="CA1068" s="104"/>
      <c r="CB1068" s="104"/>
      <c r="CC1068" s="104"/>
      <c r="CD1068" s="104"/>
      <c r="CE1068" s="104"/>
      <c r="CF1068" s="104"/>
      <c r="CG1068" s="104"/>
      <c r="CJ1068" s="104"/>
      <c r="CL1068" s="104"/>
      <c r="CM1068" s="104"/>
      <c r="CN1068" s="104"/>
      <c r="CO1068" s="104"/>
      <c r="CP1068" s="104"/>
      <c r="CQ1068" s="104"/>
      <c r="CR1068" s="104"/>
      <c r="CS1068" s="104"/>
      <c r="CT1068" s="104"/>
      <c r="CU1068" s="104"/>
    </row>
    <row r="1069" spans="1:99" ht="13" x14ac:dyDescent="0.3">
      <c r="A1069" s="104"/>
      <c r="B1069" s="104"/>
      <c r="C1069" s="104"/>
      <c r="D1069" s="104"/>
      <c r="E1069" s="104"/>
      <c r="F1069" s="104"/>
      <c r="G1069" s="104"/>
      <c r="H1069" s="104"/>
      <c r="I1069" s="104"/>
      <c r="J1069" s="104"/>
      <c r="K1069" s="104"/>
      <c r="L1069" s="104"/>
      <c r="M1069" s="104"/>
      <c r="P1069" s="104"/>
      <c r="Q1069" s="104"/>
      <c r="U1069" s="104"/>
      <c r="AQ1069" s="104"/>
      <c r="AR1069" s="104"/>
      <c r="AS1069" s="104"/>
      <c r="AT1069" s="104"/>
      <c r="AU1069" s="104"/>
      <c r="AV1069" s="104"/>
      <c r="AW1069" s="104"/>
      <c r="AX1069" s="104"/>
      <c r="AY1069" s="104"/>
      <c r="BH1069" s="104"/>
      <c r="BJ1069" s="104"/>
      <c r="BK1069" s="104"/>
      <c r="BL1069" s="104"/>
      <c r="BM1069" s="104"/>
      <c r="BN1069" s="104"/>
      <c r="BO1069" s="104"/>
      <c r="BP1069" s="104"/>
      <c r="BQ1069" s="104"/>
      <c r="BR1069" s="104"/>
      <c r="BS1069" s="104"/>
      <c r="BT1069" s="104"/>
      <c r="BV1069" s="104"/>
      <c r="BW1069" s="104"/>
      <c r="BX1069" s="104"/>
      <c r="BY1069" s="104"/>
      <c r="BZ1069" s="104"/>
      <c r="CA1069" s="104"/>
      <c r="CB1069" s="104"/>
      <c r="CC1069" s="104"/>
      <c r="CD1069" s="104"/>
      <c r="CE1069" s="104"/>
      <c r="CF1069" s="104"/>
      <c r="CG1069" s="104"/>
      <c r="CJ1069" s="104"/>
      <c r="CL1069" s="104"/>
      <c r="CM1069" s="104"/>
      <c r="CN1069" s="104"/>
      <c r="CO1069" s="104"/>
      <c r="CP1069" s="104"/>
      <c r="CQ1069" s="104"/>
      <c r="CR1069" s="104"/>
      <c r="CS1069" s="104"/>
      <c r="CT1069" s="104"/>
      <c r="CU1069" s="104"/>
    </row>
    <row r="1070" spans="1:99" ht="13" x14ac:dyDescent="0.3">
      <c r="A1070" s="104"/>
      <c r="B1070" s="104"/>
      <c r="C1070" s="104"/>
      <c r="D1070" s="104"/>
      <c r="E1070" s="104"/>
      <c r="F1070" s="104"/>
      <c r="G1070" s="104"/>
      <c r="H1070" s="104"/>
      <c r="I1070" s="104"/>
      <c r="J1070" s="104"/>
      <c r="K1070" s="104"/>
      <c r="L1070" s="104"/>
      <c r="M1070" s="104"/>
      <c r="P1070" s="104"/>
      <c r="Q1070" s="104"/>
      <c r="U1070" s="104"/>
      <c r="AQ1070" s="104"/>
      <c r="AR1070" s="104"/>
      <c r="AS1070" s="104"/>
      <c r="AT1070" s="104"/>
      <c r="AU1070" s="104"/>
      <c r="AV1070" s="104"/>
      <c r="AW1070" s="104"/>
      <c r="AX1070" s="104"/>
      <c r="AY1070" s="104"/>
      <c r="BH1070" s="104"/>
      <c r="BJ1070" s="104"/>
      <c r="BK1070" s="104"/>
      <c r="BL1070" s="104"/>
      <c r="BM1070" s="104"/>
      <c r="BN1070" s="104"/>
      <c r="BO1070" s="104"/>
      <c r="BP1070" s="104"/>
      <c r="BQ1070" s="104"/>
      <c r="BR1070" s="104"/>
      <c r="BS1070" s="104"/>
      <c r="BT1070" s="104"/>
      <c r="BV1070" s="104"/>
      <c r="BW1070" s="104"/>
      <c r="BX1070" s="104"/>
      <c r="BY1070" s="104"/>
      <c r="BZ1070" s="104"/>
      <c r="CA1070" s="104"/>
      <c r="CB1070" s="104"/>
      <c r="CC1070" s="104"/>
      <c r="CD1070" s="104"/>
      <c r="CE1070" s="104"/>
      <c r="CF1070" s="104"/>
      <c r="CG1070" s="104"/>
      <c r="CJ1070" s="104"/>
      <c r="CL1070" s="104"/>
      <c r="CM1070" s="104"/>
      <c r="CN1070" s="104"/>
      <c r="CO1070" s="104"/>
      <c r="CP1070" s="104"/>
      <c r="CQ1070" s="104"/>
      <c r="CR1070" s="104"/>
      <c r="CS1070" s="104"/>
      <c r="CT1070" s="104"/>
      <c r="CU1070" s="104"/>
    </row>
    <row r="1071" spans="1:99" ht="13" x14ac:dyDescent="0.3">
      <c r="A1071" s="104"/>
      <c r="B1071" s="104"/>
      <c r="C1071" s="104"/>
      <c r="D1071" s="104"/>
      <c r="E1071" s="104"/>
      <c r="F1071" s="104"/>
      <c r="G1071" s="104"/>
      <c r="H1071" s="104"/>
      <c r="I1071" s="104"/>
      <c r="J1071" s="104"/>
      <c r="K1071" s="104"/>
      <c r="L1071" s="104"/>
      <c r="M1071" s="104"/>
      <c r="P1071" s="104"/>
      <c r="Q1071" s="104"/>
      <c r="U1071" s="104"/>
      <c r="AQ1071" s="104"/>
      <c r="AR1071" s="104"/>
      <c r="AS1071" s="104"/>
      <c r="AT1071" s="104"/>
      <c r="AU1071" s="104"/>
      <c r="AV1071" s="104"/>
      <c r="AW1071" s="104"/>
      <c r="AX1071" s="104"/>
      <c r="AY1071" s="104"/>
      <c r="BH1071" s="104"/>
      <c r="BJ1071" s="104"/>
      <c r="BK1071" s="104"/>
      <c r="BL1071" s="104"/>
      <c r="BM1071" s="104"/>
      <c r="BN1071" s="104"/>
      <c r="BO1071" s="104"/>
      <c r="BP1071" s="104"/>
      <c r="BQ1071" s="104"/>
      <c r="BR1071" s="104"/>
      <c r="BS1071" s="104"/>
      <c r="BT1071" s="104"/>
      <c r="BV1071" s="104"/>
      <c r="BW1071" s="104"/>
      <c r="BX1071" s="104"/>
      <c r="BY1071" s="104"/>
      <c r="BZ1071" s="104"/>
      <c r="CA1071" s="104"/>
      <c r="CB1071" s="104"/>
      <c r="CC1071" s="104"/>
      <c r="CD1071" s="104"/>
      <c r="CE1071" s="104"/>
      <c r="CF1071" s="104"/>
      <c r="CG1071" s="104"/>
      <c r="CJ1071" s="104"/>
      <c r="CL1071" s="104"/>
      <c r="CM1071" s="104"/>
      <c r="CN1071" s="104"/>
      <c r="CO1071" s="104"/>
      <c r="CP1071" s="104"/>
      <c r="CQ1071" s="104"/>
      <c r="CR1071" s="104"/>
      <c r="CS1071" s="104"/>
      <c r="CT1071" s="104"/>
      <c r="CU1071" s="104"/>
    </row>
    <row r="1072" spans="1:99" ht="13" x14ac:dyDescent="0.3">
      <c r="A1072" s="104"/>
      <c r="B1072" s="104"/>
      <c r="C1072" s="104"/>
      <c r="D1072" s="104"/>
      <c r="E1072" s="104"/>
      <c r="F1072" s="104"/>
      <c r="G1072" s="104"/>
      <c r="H1072" s="104"/>
      <c r="I1072" s="104"/>
      <c r="J1072" s="104"/>
      <c r="K1072" s="104"/>
      <c r="L1072" s="104"/>
      <c r="M1072" s="104"/>
      <c r="P1072" s="104"/>
      <c r="Q1072" s="104"/>
      <c r="U1072" s="104"/>
      <c r="AQ1072" s="104"/>
      <c r="AR1072" s="104"/>
      <c r="AS1072" s="104"/>
      <c r="AT1072" s="104"/>
      <c r="AU1072" s="104"/>
      <c r="AV1072" s="104"/>
      <c r="AW1072" s="104"/>
      <c r="AX1072" s="104"/>
      <c r="AY1072" s="104"/>
      <c r="BH1072" s="104"/>
      <c r="BJ1072" s="104"/>
      <c r="BK1072" s="104"/>
      <c r="BL1072" s="104"/>
      <c r="BM1072" s="104"/>
      <c r="BN1072" s="104"/>
      <c r="BO1072" s="104"/>
      <c r="BP1072" s="104"/>
      <c r="BQ1072" s="104"/>
      <c r="BR1072" s="104"/>
      <c r="BS1072" s="104"/>
      <c r="BT1072" s="104"/>
      <c r="BV1072" s="104"/>
      <c r="BW1072" s="104"/>
      <c r="BX1072" s="104"/>
      <c r="BY1072" s="104"/>
      <c r="BZ1072" s="104"/>
      <c r="CA1072" s="104"/>
      <c r="CB1072" s="104"/>
      <c r="CC1072" s="104"/>
      <c r="CD1072" s="104"/>
      <c r="CE1072" s="104"/>
      <c r="CF1072" s="104"/>
      <c r="CG1072" s="104"/>
      <c r="CJ1072" s="104"/>
      <c r="CL1072" s="104"/>
      <c r="CM1072" s="104"/>
      <c r="CN1072" s="104"/>
      <c r="CO1072" s="104"/>
      <c r="CP1072" s="104"/>
      <c r="CQ1072" s="104"/>
      <c r="CR1072" s="104"/>
      <c r="CS1072" s="104"/>
      <c r="CT1072" s="104"/>
      <c r="CU1072" s="104"/>
    </row>
    <row r="1073" spans="1:99" ht="13" x14ac:dyDescent="0.3">
      <c r="A1073" s="104"/>
      <c r="B1073" s="104"/>
      <c r="C1073" s="104"/>
      <c r="D1073" s="104"/>
      <c r="E1073" s="104"/>
      <c r="F1073" s="104"/>
      <c r="G1073" s="104"/>
      <c r="H1073" s="104"/>
      <c r="I1073" s="104"/>
      <c r="J1073" s="104"/>
      <c r="K1073" s="104"/>
      <c r="L1073" s="104"/>
      <c r="M1073" s="104"/>
      <c r="P1073" s="104"/>
      <c r="Q1073" s="104"/>
      <c r="U1073" s="104"/>
      <c r="AQ1073" s="104"/>
      <c r="AR1073" s="104"/>
      <c r="AS1073" s="104"/>
      <c r="AT1073" s="104"/>
      <c r="AU1073" s="104"/>
      <c r="AV1073" s="104"/>
      <c r="AW1073" s="104"/>
      <c r="AX1073" s="104"/>
      <c r="AY1073" s="104"/>
      <c r="BH1073" s="104"/>
      <c r="BJ1073" s="104"/>
      <c r="BK1073" s="104"/>
      <c r="BL1073" s="104"/>
      <c r="BM1073" s="104"/>
      <c r="BN1073" s="104"/>
      <c r="BO1073" s="104"/>
      <c r="BP1073" s="104"/>
      <c r="BQ1073" s="104"/>
      <c r="BR1073" s="104"/>
      <c r="BS1073" s="104"/>
      <c r="BT1073" s="104"/>
      <c r="BV1073" s="104"/>
      <c r="BW1073" s="104"/>
      <c r="BX1073" s="104"/>
      <c r="BY1073" s="104"/>
      <c r="BZ1073" s="104"/>
      <c r="CA1073" s="104"/>
      <c r="CB1073" s="104"/>
      <c r="CC1073" s="104"/>
      <c r="CD1073" s="104"/>
      <c r="CE1073" s="104"/>
      <c r="CF1073" s="104"/>
      <c r="CG1073" s="104"/>
      <c r="CJ1073" s="104"/>
      <c r="CL1073" s="104"/>
      <c r="CM1073" s="104"/>
      <c r="CN1073" s="104"/>
      <c r="CO1073" s="104"/>
      <c r="CP1073" s="104"/>
      <c r="CQ1073" s="104"/>
      <c r="CR1073" s="104"/>
      <c r="CS1073" s="104"/>
      <c r="CT1073" s="104"/>
      <c r="CU1073" s="104"/>
    </row>
    <row r="1074" spans="1:99" ht="13" x14ac:dyDescent="0.3">
      <c r="A1074" s="104"/>
      <c r="B1074" s="104"/>
      <c r="C1074" s="104"/>
      <c r="D1074" s="104"/>
      <c r="E1074" s="104"/>
      <c r="F1074" s="104"/>
      <c r="G1074" s="104"/>
      <c r="H1074" s="104"/>
      <c r="I1074" s="104"/>
      <c r="J1074" s="104"/>
      <c r="K1074" s="104"/>
      <c r="L1074" s="104"/>
      <c r="M1074" s="104"/>
      <c r="P1074" s="104"/>
      <c r="Q1074" s="104"/>
      <c r="U1074" s="104"/>
      <c r="AQ1074" s="104"/>
      <c r="AR1074" s="104"/>
      <c r="AS1074" s="104"/>
      <c r="AT1074" s="104"/>
      <c r="AU1074" s="104"/>
      <c r="AV1074" s="104"/>
      <c r="AW1074" s="104"/>
      <c r="AX1074" s="104"/>
      <c r="AY1074" s="104"/>
      <c r="BH1074" s="104"/>
      <c r="BJ1074" s="104"/>
      <c r="BK1074" s="104"/>
      <c r="BL1074" s="104"/>
      <c r="BM1074" s="104"/>
      <c r="BN1074" s="104"/>
      <c r="BO1074" s="104"/>
      <c r="BP1074" s="104"/>
      <c r="BQ1074" s="104"/>
      <c r="BR1074" s="104"/>
      <c r="BS1074" s="104"/>
      <c r="BT1074" s="104"/>
      <c r="BV1074" s="104"/>
      <c r="BW1074" s="104"/>
      <c r="BX1074" s="104"/>
      <c r="BY1074" s="104"/>
      <c r="BZ1074" s="104"/>
      <c r="CA1074" s="104"/>
      <c r="CB1074" s="104"/>
      <c r="CC1074" s="104"/>
      <c r="CD1074" s="104"/>
      <c r="CE1074" s="104"/>
      <c r="CF1074" s="104"/>
      <c r="CG1074" s="104"/>
      <c r="CJ1074" s="104"/>
      <c r="CL1074" s="104"/>
      <c r="CM1074" s="104"/>
      <c r="CN1074" s="104"/>
      <c r="CO1074" s="104"/>
      <c r="CP1074" s="104"/>
      <c r="CQ1074" s="104"/>
      <c r="CR1074" s="104"/>
      <c r="CS1074" s="104"/>
      <c r="CT1074" s="104"/>
      <c r="CU1074" s="104"/>
    </row>
    <row r="1075" spans="1:99" ht="13" x14ac:dyDescent="0.3">
      <c r="A1075" s="104"/>
      <c r="B1075" s="104"/>
      <c r="C1075" s="104"/>
      <c r="D1075" s="104"/>
      <c r="E1075" s="104"/>
      <c r="F1075" s="104"/>
      <c r="G1075" s="104"/>
      <c r="H1075" s="104"/>
      <c r="I1075" s="104"/>
      <c r="J1075" s="104"/>
      <c r="K1075" s="104"/>
      <c r="L1075" s="104"/>
      <c r="M1075" s="104"/>
      <c r="P1075" s="104"/>
      <c r="Q1075" s="104"/>
      <c r="U1075" s="104"/>
      <c r="AQ1075" s="104"/>
      <c r="AR1075" s="104"/>
      <c r="AS1075" s="104"/>
      <c r="AT1075" s="104"/>
      <c r="AU1075" s="104"/>
      <c r="AV1075" s="104"/>
      <c r="AW1075" s="104"/>
      <c r="AX1075" s="104"/>
      <c r="AY1075" s="104"/>
      <c r="BH1075" s="104"/>
      <c r="BJ1075" s="104"/>
      <c r="BK1075" s="104"/>
      <c r="BL1075" s="104"/>
      <c r="BM1075" s="104"/>
      <c r="BN1075" s="104"/>
      <c r="BO1075" s="104"/>
      <c r="BP1075" s="104"/>
      <c r="BQ1075" s="104"/>
      <c r="BR1075" s="104"/>
      <c r="BS1075" s="104"/>
      <c r="BT1075" s="104"/>
      <c r="BV1075" s="104"/>
      <c r="BW1075" s="104"/>
      <c r="BX1075" s="104"/>
      <c r="BY1075" s="104"/>
      <c r="BZ1075" s="104"/>
      <c r="CA1075" s="104"/>
      <c r="CB1075" s="104"/>
      <c r="CC1075" s="104"/>
      <c r="CD1075" s="104"/>
      <c r="CE1075" s="104"/>
      <c r="CF1075" s="104"/>
      <c r="CG1075" s="104"/>
      <c r="CJ1075" s="104"/>
      <c r="CL1075" s="104"/>
      <c r="CM1075" s="104"/>
      <c r="CN1075" s="104"/>
      <c r="CO1075" s="104"/>
      <c r="CP1075" s="104"/>
      <c r="CQ1075" s="104"/>
      <c r="CR1075" s="104"/>
      <c r="CS1075" s="104"/>
      <c r="CT1075" s="104"/>
      <c r="CU1075" s="104"/>
    </row>
    <row r="1076" spans="1:99" ht="13" x14ac:dyDescent="0.3">
      <c r="A1076" s="104"/>
      <c r="B1076" s="104"/>
      <c r="C1076" s="104"/>
      <c r="D1076" s="104"/>
      <c r="E1076" s="104"/>
      <c r="F1076" s="104"/>
      <c r="G1076" s="104"/>
      <c r="H1076" s="104"/>
      <c r="I1076" s="104"/>
      <c r="J1076" s="104"/>
      <c r="K1076" s="104"/>
      <c r="L1076" s="104"/>
      <c r="M1076" s="104"/>
      <c r="P1076" s="104"/>
      <c r="Q1076" s="104"/>
      <c r="U1076" s="104"/>
      <c r="AQ1076" s="104"/>
      <c r="AR1076" s="104"/>
      <c r="AS1076" s="104"/>
      <c r="AT1076" s="104"/>
      <c r="AU1076" s="104"/>
      <c r="AV1076" s="104"/>
      <c r="AW1076" s="104"/>
      <c r="AX1076" s="104"/>
      <c r="AY1076" s="104"/>
      <c r="BH1076" s="104"/>
      <c r="BJ1076" s="104"/>
      <c r="BK1076" s="104"/>
      <c r="BL1076" s="104"/>
      <c r="BM1076" s="104"/>
      <c r="BN1076" s="104"/>
      <c r="BO1076" s="104"/>
      <c r="BP1076" s="104"/>
      <c r="BQ1076" s="104"/>
      <c r="BR1076" s="104"/>
      <c r="BS1076" s="104"/>
      <c r="BT1076" s="104"/>
      <c r="BV1076" s="104"/>
      <c r="BW1076" s="104"/>
      <c r="BX1076" s="104"/>
      <c r="BY1076" s="104"/>
      <c r="BZ1076" s="104"/>
      <c r="CA1076" s="104"/>
      <c r="CB1076" s="104"/>
      <c r="CC1076" s="104"/>
      <c r="CD1076" s="104"/>
      <c r="CE1076" s="104"/>
      <c r="CF1076" s="104"/>
      <c r="CG1076" s="104"/>
      <c r="CJ1076" s="104"/>
      <c r="CL1076" s="104"/>
      <c r="CM1076" s="104"/>
      <c r="CN1076" s="104"/>
      <c r="CO1076" s="104"/>
      <c r="CP1076" s="104"/>
      <c r="CQ1076" s="104"/>
      <c r="CR1076" s="104"/>
      <c r="CS1076" s="104"/>
      <c r="CT1076" s="104"/>
      <c r="CU1076" s="104"/>
    </row>
    <row r="1077" spans="1:99" ht="13" x14ac:dyDescent="0.3">
      <c r="A1077" s="104"/>
      <c r="B1077" s="104"/>
      <c r="C1077" s="104"/>
      <c r="D1077" s="104"/>
      <c r="E1077" s="104"/>
      <c r="F1077" s="104"/>
      <c r="G1077" s="104"/>
      <c r="H1077" s="104"/>
      <c r="I1077" s="104"/>
      <c r="J1077" s="104"/>
      <c r="K1077" s="104"/>
      <c r="L1077" s="104"/>
      <c r="M1077" s="104"/>
      <c r="P1077" s="104"/>
      <c r="Q1077" s="104"/>
      <c r="U1077" s="104"/>
      <c r="AQ1077" s="104"/>
      <c r="AR1077" s="104"/>
      <c r="AS1077" s="104"/>
      <c r="AT1077" s="104"/>
      <c r="AU1077" s="104"/>
      <c r="AV1077" s="104"/>
      <c r="AW1077" s="104"/>
      <c r="AX1077" s="104"/>
      <c r="AY1077" s="104"/>
      <c r="BH1077" s="104"/>
      <c r="BJ1077" s="104"/>
      <c r="BK1077" s="104"/>
      <c r="BL1077" s="104"/>
      <c r="BM1077" s="104"/>
      <c r="BN1077" s="104"/>
      <c r="BO1077" s="104"/>
      <c r="BP1077" s="104"/>
      <c r="BQ1077" s="104"/>
      <c r="BR1077" s="104"/>
      <c r="BS1077" s="104"/>
      <c r="BT1077" s="104"/>
      <c r="BV1077" s="104"/>
      <c r="BW1077" s="104"/>
      <c r="BX1077" s="104"/>
      <c r="BY1077" s="104"/>
      <c r="BZ1077" s="104"/>
      <c r="CA1077" s="104"/>
      <c r="CB1077" s="104"/>
      <c r="CC1077" s="104"/>
      <c r="CD1077" s="104"/>
      <c r="CE1077" s="104"/>
      <c r="CF1077" s="104"/>
      <c r="CG1077" s="104"/>
      <c r="CJ1077" s="104"/>
      <c r="CL1077" s="104"/>
      <c r="CM1077" s="104"/>
      <c r="CN1077" s="104"/>
      <c r="CO1077" s="104"/>
      <c r="CP1077" s="104"/>
      <c r="CQ1077" s="104"/>
      <c r="CR1077" s="104"/>
      <c r="CS1077" s="104"/>
      <c r="CT1077" s="104"/>
      <c r="CU1077" s="104"/>
    </row>
    <row r="1078" spans="1:99" ht="13" x14ac:dyDescent="0.3">
      <c r="A1078" s="104"/>
      <c r="B1078" s="104"/>
      <c r="C1078" s="104"/>
      <c r="D1078" s="104"/>
      <c r="E1078" s="104"/>
      <c r="F1078" s="104"/>
      <c r="G1078" s="104"/>
      <c r="H1078" s="104"/>
      <c r="I1078" s="104"/>
      <c r="J1078" s="104"/>
      <c r="K1078" s="104"/>
      <c r="L1078" s="104"/>
      <c r="M1078" s="104"/>
      <c r="P1078" s="104"/>
      <c r="Q1078" s="104"/>
      <c r="U1078" s="104"/>
      <c r="AQ1078" s="104"/>
      <c r="AR1078" s="104"/>
      <c r="AS1078" s="104"/>
      <c r="AT1078" s="104"/>
      <c r="AU1078" s="104"/>
      <c r="AV1078" s="104"/>
      <c r="AW1078" s="104"/>
      <c r="AX1078" s="104"/>
      <c r="AY1078" s="104"/>
      <c r="BH1078" s="104"/>
      <c r="BJ1078" s="104"/>
      <c r="BK1078" s="104"/>
      <c r="BL1078" s="104"/>
      <c r="BM1078" s="104"/>
      <c r="BN1078" s="104"/>
      <c r="BO1078" s="104"/>
      <c r="BP1078" s="104"/>
      <c r="BQ1078" s="104"/>
      <c r="BR1078" s="104"/>
      <c r="BS1078" s="104"/>
      <c r="BT1078" s="104"/>
      <c r="BV1078" s="104"/>
      <c r="BW1078" s="104"/>
      <c r="BX1078" s="104"/>
      <c r="BY1078" s="104"/>
      <c r="BZ1078" s="104"/>
      <c r="CA1078" s="104"/>
      <c r="CB1078" s="104"/>
      <c r="CC1078" s="104"/>
      <c r="CD1078" s="104"/>
      <c r="CE1078" s="104"/>
      <c r="CF1078" s="104"/>
      <c r="CG1078" s="104"/>
      <c r="CJ1078" s="104"/>
      <c r="CL1078" s="104"/>
      <c r="CM1078" s="104"/>
      <c r="CN1078" s="104"/>
      <c r="CO1078" s="104"/>
      <c r="CP1078" s="104"/>
      <c r="CQ1078" s="104"/>
      <c r="CR1078" s="104"/>
      <c r="CS1078" s="104"/>
      <c r="CT1078" s="104"/>
      <c r="CU1078" s="104"/>
    </row>
    <row r="1079" spans="1:99" ht="13" x14ac:dyDescent="0.3">
      <c r="A1079" s="104"/>
      <c r="B1079" s="104"/>
      <c r="C1079" s="104"/>
      <c r="D1079" s="104"/>
      <c r="E1079" s="104"/>
      <c r="F1079" s="104"/>
      <c r="G1079" s="104"/>
      <c r="H1079" s="104"/>
      <c r="I1079" s="104"/>
      <c r="J1079" s="104"/>
      <c r="K1079" s="104"/>
      <c r="L1079" s="104"/>
      <c r="M1079" s="104"/>
      <c r="P1079" s="104"/>
      <c r="Q1079" s="104"/>
      <c r="U1079" s="104"/>
      <c r="AQ1079" s="104"/>
      <c r="AR1079" s="104"/>
      <c r="AS1079" s="104"/>
      <c r="AT1079" s="104"/>
      <c r="AU1079" s="104"/>
      <c r="AV1079" s="104"/>
      <c r="AW1079" s="104"/>
      <c r="AX1079" s="104"/>
      <c r="AY1079" s="104"/>
      <c r="BH1079" s="104"/>
      <c r="BJ1079" s="104"/>
      <c r="BK1079" s="104"/>
      <c r="BL1079" s="104"/>
      <c r="BM1079" s="104"/>
      <c r="BN1079" s="104"/>
      <c r="BO1079" s="104"/>
      <c r="BP1079" s="104"/>
      <c r="BQ1079" s="104"/>
      <c r="BR1079" s="104"/>
      <c r="BS1079" s="104"/>
      <c r="BT1079" s="104"/>
      <c r="BV1079" s="104"/>
      <c r="BW1079" s="104"/>
      <c r="BX1079" s="104"/>
      <c r="BY1079" s="104"/>
      <c r="BZ1079" s="104"/>
      <c r="CA1079" s="104"/>
      <c r="CB1079" s="104"/>
      <c r="CC1079" s="104"/>
      <c r="CD1079" s="104"/>
      <c r="CE1079" s="104"/>
      <c r="CF1079" s="104"/>
      <c r="CG1079" s="104"/>
      <c r="CJ1079" s="104"/>
      <c r="CL1079" s="104"/>
      <c r="CM1079" s="104"/>
      <c r="CN1079" s="104"/>
      <c r="CO1079" s="104"/>
      <c r="CP1079" s="104"/>
      <c r="CQ1079" s="104"/>
      <c r="CR1079" s="104"/>
      <c r="CS1079" s="104"/>
      <c r="CT1079" s="104"/>
      <c r="CU1079" s="104"/>
    </row>
    <row r="1080" spans="1:99" ht="13" x14ac:dyDescent="0.3">
      <c r="A1080" s="104"/>
      <c r="B1080" s="104"/>
      <c r="C1080" s="104"/>
      <c r="D1080" s="104"/>
      <c r="E1080" s="104"/>
      <c r="F1080" s="104"/>
      <c r="G1080" s="104"/>
      <c r="H1080" s="104"/>
      <c r="I1080" s="104"/>
      <c r="J1080" s="104"/>
      <c r="K1080" s="104"/>
      <c r="L1080" s="104"/>
      <c r="M1080" s="104"/>
      <c r="P1080" s="104"/>
      <c r="Q1080" s="104"/>
      <c r="U1080" s="104"/>
      <c r="AQ1080" s="104"/>
      <c r="AR1080" s="104"/>
      <c r="AS1080" s="104"/>
      <c r="AT1080" s="104"/>
      <c r="AU1080" s="104"/>
      <c r="AV1080" s="104"/>
      <c r="AW1080" s="104"/>
      <c r="AX1080" s="104"/>
      <c r="AY1080" s="104"/>
      <c r="BH1080" s="104"/>
      <c r="BJ1080" s="104"/>
      <c r="BK1080" s="104"/>
      <c r="BL1080" s="104"/>
      <c r="BM1080" s="104"/>
      <c r="BN1080" s="104"/>
      <c r="BO1080" s="104"/>
      <c r="BP1080" s="104"/>
      <c r="BQ1080" s="104"/>
      <c r="BR1080" s="104"/>
      <c r="BS1080" s="104"/>
      <c r="BT1080" s="104"/>
      <c r="BV1080" s="104"/>
      <c r="BW1080" s="104"/>
      <c r="BX1080" s="104"/>
      <c r="BY1080" s="104"/>
      <c r="BZ1080" s="104"/>
      <c r="CA1080" s="104"/>
      <c r="CB1080" s="104"/>
      <c r="CC1080" s="104"/>
      <c r="CD1080" s="104"/>
      <c r="CE1080" s="104"/>
      <c r="CF1080" s="104"/>
      <c r="CG1080" s="104"/>
      <c r="CJ1080" s="104"/>
      <c r="CL1080" s="104"/>
      <c r="CM1080" s="104"/>
      <c r="CN1080" s="104"/>
      <c r="CO1080" s="104"/>
      <c r="CP1080" s="104"/>
      <c r="CQ1080" s="104"/>
      <c r="CR1080" s="104"/>
      <c r="CS1080" s="104"/>
      <c r="CT1080" s="104"/>
      <c r="CU1080" s="104"/>
    </row>
    <row r="1081" spans="1:99" ht="13" x14ac:dyDescent="0.3">
      <c r="A1081" s="104"/>
      <c r="B1081" s="104"/>
      <c r="C1081" s="104"/>
      <c r="D1081" s="104"/>
      <c r="E1081" s="104"/>
      <c r="F1081" s="104"/>
      <c r="G1081" s="104"/>
      <c r="H1081" s="104"/>
      <c r="I1081" s="104"/>
      <c r="J1081" s="104"/>
      <c r="K1081" s="104"/>
      <c r="L1081" s="104"/>
      <c r="M1081" s="104"/>
      <c r="P1081" s="104"/>
      <c r="Q1081" s="104"/>
      <c r="U1081" s="104"/>
      <c r="AQ1081" s="104"/>
      <c r="AR1081" s="104"/>
      <c r="AS1081" s="104"/>
      <c r="AT1081" s="104"/>
      <c r="AU1081" s="104"/>
      <c r="AV1081" s="104"/>
      <c r="AW1081" s="104"/>
      <c r="AX1081" s="104"/>
      <c r="AY1081" s="104"/>
      <c r="BH1081" s="104"/>
      <c r="BJ1081" s="104"/>
      <c r="BK1081" s="104"/>
      <c r="BL1081" s="104"/>
      <c r="BM1081" s="104"/>
      <c r="BN1081" s="104"/>
      <c r="BO1081" s="104"/>
      <c r="BP1081" s="104"/>
      <c r="BQ1081" s="104"/>
      <c r="BR1081" s="104"/>
      <c r="BS1081" s="104"/>
      <c r="BT1081" s="104"/>
      <c r="BV1081" s="104"/>
      <c r="BW1081" s="104"/>
      <c r="BX1081" s="104"/>
      <c r="BY1081" s="104"/>
      <c r="BZ1081" s="104"/>
      <c r="CA1081" s="104"/>
      <c r="CB1081" s="104"/>
      <c r="CC1081" s="104"/>
      <c r="CD1081" s="104"/>
      <c r="CE1081" s="104"/>
      <c r="CF1081" s="104"/>
      <c r="CG1081" s="104"/>
      <c r="CJ1081" s="104"/>
      <c r="CL1081" s="104"/>
      <c r="CM1081" s="104"/>
      <c r="CN1081" s="104"/>
      <c r="CO1081" s="104"/>
      <c r="CP1081" s="104"/>
      <c r="CQ1081" s="104"/>
      <c r="CR1081" s="104"/>
      <c r="CS1081" s="104"/>
      <c r="CT1081" s="104"/>
      <c r="CU1081" s="104"/>
    </row>
    <row r="1082" spans="1:99" ht="13" x14ac:dyDescent="0.3">
      <c r="A1082" s="104"/>
      <c r="B1082" s="104"/>
      <c r="C1082" s="104"/>
      <c r="D1082" s="104"/>
      <c r="E1082" s="104"/>
      <c r="F1082" s="104"/>
      <c r="G1082" s="104"/>
      <c r="H1082" s="104"/>
      <c r="I1082" s="104"/>
      <c r="J1082" s="104"/>
      <c r="K1082" s="104"/>
      <c r="L1082" s="104"/>
      <c r="M1082" s="104"/>
      <c r="P1082" s="104"/>
      <c r="Q1082" s="104"/>
      <c r="U1082" s="104"/>
      <c r="AQ1082" s="104"/>
      <c r="AR1082" s="104"/>
      <c r="AS1082" s="104"/>
      <c r="AT1082" s="104"/>
      <c r="AU1082" s="104"/>
      <c r="AV1082" s="104"/>
      <c r="AW1082" s="104"/>
      <c r="AX1082" s="104"/>
      <c r="AY1082" s="104"/>
      <c r="BH1082" s="104"/>
      <c r="BJ1082" s="104"/>
      <c r="BK1082" s="104"/>
      <c r="BL1082" s="104"/>
      <c r="BM1082" s="104"/>
      <c r="BN1082" s="104"/>
      <c r="BO1082" s="104"/>
      <c r="BP1082" s="104"/>
      <c r="BQ1082" s="104"/>
      <c r="BR1082" s="104"/>
      <c r="BS1082" s="104"/>
      <c r="BT1082" s="104"/>
      <c r="BV1082" s="104"/>
      <c r="BW1082" s="104"/>
      <c r="BX1082" s="104"/>
      <c r="BY1082" s="104"/>
      <c r="BZ1082" s="104"/>
      <c r="CA1082" s="104"/>
      <c r="CB1082" s="104"/>
      <c r="CC1082" s="104"/>
      <c r="CD1082" s="104"/>
      <c r="CE1082" s="104"/>
      <c r="CF1082" s="104"/>
      <c r="CG1082" s="104"/>
      <c r="CJ1082" s="104"/>
      <c r="CL1082" s="104"/>
      <c r="CM1082" s="104"/>
      <c r="CN1082" s="104"/>
      <c r="CO1082" s="104"/>
      <c r="CP1082" s="104"/>
      <c r="CQ1082" s="104"/>
      <c r="CR1082" s="104"/>
      <c r="CS1082" s="104"/>
      <c r="CT1082" s="104"/>
      <c r="CU1082" s="104"/>
    </row>
    <row r="1083" spans="1:99" ht="13" x14ac:dyDescent="0.3">
      <c r="A1083" s="104"/>
      <c r="B1083" s="104"/>
      <c r="C1083" s="104"/>
      <c r="D1083" s="104"/>
      <c r="E1083" s="104"/>
      <c r="F1083" s="104"/>
      <c r="G1083" s="104"/>
      <c r="H1083" s="104"/>
      <c r="I1083" s="104"/>
      <c r="J1083" s="104"/>
      <c r="K1083" s="104"/>
      <c r="L1083" s="104"/>
      <c r="M1083" s="104"/>
      <c r="P1083" s="104"/>
      <c r="Q1083" s="104"/>
      <c r="U1083" s="104"/>
      <c r="AQ1083" s="104"/>
      <c r="AR1083" s="104"/>
      <c r="AS1083" s="104"/>
      <c r="AT1083" s="104"/>
      <c r="AU1083" s="104"/>
      <c r="AV1083" s="104"/>
      <c r="AW1083" s="104"/>
      <c r="AX1083" s="104"/>
      <c r="AY1083" s="104"/>
      <c r="BH1083" s="104"/>
      <c r="BJ1083" s="104"/>
      <c r="BK1083" s="104"/>
      <c r="BL1083" s="104"/>
      <c r="BM1083" s="104"/>
      <c r="BN1083" s="104"/>
      <c r="BO1083" s="104"/>
      <c r="BP1083" s="104"/>
      <c r="BQ1083" s="104"/>
      <c r="BR1083" s="104"/>
      <c r="BS1083" s="104"/>
      <c r="BT1083" s="104"/>
      <c r="BV1083" s="104"/>
      <c r="BW1083" s="104"/>
      <c r="BX1083" s="104"/>
      <c r="BY1083" s="104"/>
      <c r="BZ1083" s="104"/>
      <c r="CA1083" s="104"/>
      <c r="CB1083" s="104"/>
      <c r="CC1083" s="104"/>
      <c r="CD1083" s="104"/>
      <c r="CE1083" s="104"/>
      <c r="CF1083" s="104"/>
      <c r="CG1083" s="104"/>
      <c r="CJ1083" s="104"/>
      <c r="CL1083" s="104"/>
      <c r="CM1083" s="104"/>
      <c r="CN1083" s="104"/>
      <c r="CO1083" s="104"/>
      <c r="CP1083" s="104"/>
      <c r="CQ1083" s="104"/>
      <c r="CR1083" s="104"/>
      <c r="CS1083" s="104"/>
      <c r="CT1083" s="104"/>
      <c r="CU1083" s="104"/>
    </row>
    <row r="1084" spans="1:99" ht="13" x14ac:dyDescent="0.3">
      <c r="A1084" s="104"/>
      <c r="B1084" s="104"/>
      <c r="C1084" s="104"/>
      <c r="D1084" s="104"/>
      <c r="E1084" s="104"/>
      <c r="F1084" s="104"/>
      <c r="G1084" s="104"/>
      <c r="H1084" s="104"/>
      <c r="I1084" s="104"/>
      <c r="J1084" s="104"/>
      <c r="K1084" s="104"/>
      <c r="L1084" s="104"/>
      <c r="M1084" s="104"/>
      <c r="P1084" s="104"/>
      <c r="Q1084" s="104"/>
      <c r="U1084" s="104"/>
      <c r="AQ1084" s="104"/>
      <c r="AR1084" s="104"/>
      <c r="AS1084" s="104"/>
      <c r="AT1084" s="104"/>
      <c r="AU1084" s="104"/>
      <c r="AV1084" s="104"/>
      <c r="AW1084" s="104"/>
      <c r="AX1084" s="104"/>
      <c r="AY1084" s="104"/>
      <c r="BH1084" s="104"/>
      <c r="BJ1084" s="104"/>
      <c r="BK1084" s="104"/>
      <c r="BL1084" s="104"/>
      <c r="BM1084" s="104"/>
      <c r="BN1084" s="104"/>
      <c r="BO1084" s="104"/>
      <c r="BP1084" s="104"/>
      <c r="BQ1084" s="104"/>
      <c r="BR1084" s="104"/>
      <c r="BS1084" s="104"/>
      <c r="BT1084" s="104"/>
      <c r="BV1084" s="104"/>
      <c r="BW1084" s="104"/>
      <c r="BX1084" s="104"/>
      <c r="BY1084" s="104"/>
      <c r="BZ1084" s="104"/>
      <c r="CA1084" s="104"/>
      <c r="CB1084" s="104"/>
      <c r="CC1084" s="104"/>
      <c r="CD1084" s="104"/>
      <c r="CE1084" s="104"/>
      <c r="CF1084" s="104"/>
      <c r="CG1084" s="104"/>
      <c r="CJ1084" s="104"/>
      <c r="CL1084" s="104"/>
      <c r="CM1084" s="104"/>
      <c r="CN1084" s="104"/>
      <c r="CO1084" s="104"/>
      <c r="CP1084" s="104"/>
      <c r="CQ1084" s="104"/>
      <c r="CR1084" s="104"/>
      <c r="CS1084" s="104"/>
      <c r="CT1084" s="104"/>
      <c r="CU1084" s="104"/>
    </row>
    <row r="1085" spans="1:99" ht="13" x14ac:dyDescent="0.3">
      <c r="A1085" s="104"/>
      <c r="B1085" s="104"/>
      <c r="C1085" s="104"/>
      <c r="D1085" s="104"/>
      <c r="E1085" s="104"/>
      <c r="F1085" s="104"/>
      <c r="G1085" s="104"/>
      <c r="H1085" s="104"/>
      <c r="I1085" s="104"/>
      <c r="J1085" s="104"/>
      <c r="K1085" s="104"/>
      <c r="L1085" s="104"/>
      <c r="M1085" s="104"/>
      <c r="P1085" s="104"/>
      <c r="Q1085" s="104"/>
      <c r="U1085" s="104"/>
      <c r="AQ1085" s="104"/>
      <c r="AR1085" s="104"/>
      <c r="AS1085" s="104"/>
      <c r="AT1085" s="104"/>
      <c r="AU1085" s="104"/>
      <c r="AV1085" s="104"/>
      <c r="AW1085" s="104"/>
      <c r="AX1085" s="104"/>
      <c r="AY1085" s="104"/>
      <c r="BH1085" s="104"/>
      <c r="BJ1085" s="104"/>
      <c r="BK1085" s="104"/>
      <c r="BL1085" s="104"/>
      <c r="BM1085" s="104"/>
      <c r="BN1085" s="104"/>
      <c r="BO1085" s="104"/>
      <c r="BP1085" s="104"/>
      <c r="BQ1085" s="104"/>
      <c r="BR1085" s="104"/>
      <c r="BS1085" s="104"/>
      <c r="BT1085" s="104"/>
      <c r="BV1085" s="104"/>
      <c r="BW1085" s="104"/>
      <c r="BX1085" s="104"/>
      <c r="BY1085" s="104"/>
      <c r="BZ1085" s="104"/>
      <c r="CA1085" s="104"/>
      <c r="CB1085" s="104"/>
      <c r="CC1085" s="104"/>
      <c r="CD1085" s="104"/>
      <c r="CE1085" s="104"/>
      <c r="CF1085" s="104"/>
      <c r="CG1085" s="104"/>
      <c r="CJ1085" s="104"/>
      <c r="CL1085" s="104"/>
      <c r="CM1085" s="104"/>
      <c r="CN1085" s="104"/>
      <c r="CO1085" s="104"/>
      <c r="CP1085" s="104"/>
      <c r="CQ1085" s="104"/>
      <c r="CR1085" s="104"/>
      <c r="CS1085" s="104"/>
      <c r="CT1085" s="104"/>
      <c r="CU1085" s="104"/>
    </row>
    <row r="1086" spans="1:99" ht="13" x14ac:dyDescent="0.3">
      <c r="A1086" s="104"/>
      <c r="B1086" s="104"/>
      <c r="C1086" s="104"/>
      <c r="D1086" s="104"/>
      <c r="E1086" s="104"/>
      <c r="F1086" s="104"/>
      <c r="G1086" s="104"/>
      <c r="H1086" s="104"/>
      <c r="I1086" s="104"/>
      <c r="J1086" s="104"/>
      <c r="K1086" s="104"/>
      <c r="L1086" s="104"/>
      <c r="M1086" s="104"/>
      <c r="P1086" s="104"/>
      <c r="Q1086" s="104"/>
      <c r="U1086" s="104"/>
      <c r="AQ1086" s="104"/>
      <c r="AR1086" s="104"/>
      <c r="AS1086" s="104"/>
      <c r="AT1086" s="104"/>
      <c r="AU1086" s="104"/>
      <c r="AV1086" s="104"/>
      <c r="AW1086" s="104"/>
      <c r="AX1086" s="104"/>
      <c r="AY1086" s="104"/>
      <c r="BH1086" s="104"/>
      <c r="BJ1086" s="104"/>
      <c r="BK1086" s="104"/>
      <c r="BL1086" s="104"/>
      <c r="BM1086" s="104"/>
      <c r="BN1086" s="104"/>
      <c r="BO1086" s="104"/>
      <c r="BP1086" s="104"/>
      <c r="BQ1086" s="104"/>
      <c r="BR1086" s="104"/>
      <c r="BS1086" s="104"/>
      <c r="BT1086" s="104"/>
      <c r="BV1086" s="104"/>
      <c r="BW1086" s="104"/>
      <c r="BX1086" s="104"/>
      <c r="BY1086" s="104"/>
      <c r="BZ1086" s="104"/>
      <c r="CA1086" s="104"/>
      <c r="CB1086" s="104"/>
      <c r="CC1086" s="104"/>
      <c r="CD1086" s="104"/>
      <c r="CE1086" s="104"/>
      <c r="CF1086" s="104"/>
      <c r="CG1086" s="104"/>
      <c r="CJ1086" s="104"/>
      <c r="CL1086" s="104"/>
      <c r="CM1086" s="104"/>
      <c r="CN1086" s="104"/>
      <c r="CO1086" s="104"/>
      <c r="CP1086" s="104"/>
      <c r="CQ1086" s="104"/>
      <c r="CR1086" s="104"/>
      <c r="CS1086" s="104"/>
      <c r="CT1086" s="104"/>
      <c r="CU1086" s="104"/>
    </row>
    <row r="1087" spans="1:99" ht="13" x14ac:dyDescent="0.3">
      <c r="A1087" s="104"/>
      <c r="B1087" s="104"/>
      <c r="C1087" s="104"/>
      <c r="D1087" s="104"/>
      <c r="E1087" s="104"/>
      <c r="F1087" s="104"/>
      <c r="G1087" s="104"/>
      <c r="H1087" s="104"/>
      <c r="I1087" s="104"/>
      <c r="J1087" s="104"/>
      <c r="K1087" s="104"/>
      <c r="L1087" s="104"/>
      <c r="M1087" s="104"/>
      <c r="P1087" s="104"/>
      <c r="Q1087" s="104"/>
      <c r="U1087" s="104"/>
      <c r="AQ1087" s="104"/>
      <c r="AR1087" s="104"/>
      <c r="AS1087" s="104"/>
      <c r="AT1087" s="104"/>
      <c r="AU1087" s="104"/>
      <c r="AV1087" s="104"/>
      <c r="AW1087" s="104"/>
      <c r="AX1087" s="104"/>
      <c r="AY1087" s="104"/>
      <c r="BH1087" s="104"/>
      <c r="BJ1087" s="104"/>
      <c r="BK1087" s="104"/>
      <c r="BL1087" s="104"/>
      <c r="BM1087" s="104"/>
      <c r="BN1087" s="104"/>
      <c r="BO1087" s="104"/>
      <c r="BP1087" s="104"/>
      <c r="BQ1087" s="104"/>
      <c r="BR1087" s="104"/>
      <c r="BS1087" s="104"/>
      <c r="BT1087" s="104"/>
      <c r="BV1087" s="104"/>
      <c r="BW1087" s="104"/>
      <c r="BX1087" s="104"/>
      <c r="BY1087" s="104"/>
      <c r="BZ1087" s="104"/>
      <c r="CA1087" s="104"/>
      <c r="CB1087" s="104"/>
      <c r="CC1087" s="104"/>
      <c r="CD1087" s="104"/>
      <c r="CE1087" s="104"/>
      <c r="CF1087" s="104"/>
      <c r="CG1087" s="104"/>
      <c r="CJ1087" s="104"/>
      <c r="CL1087" s="104"/>
      <c r="CM1087" s="104"/>
      <c r="CN1087" s="104"/>
      <c r="CO1087" s="104"/>
      <c r="CP1087" s="104"/>
      <c r="CQ1087" s="104"/>
      <c r="CR1087" s="104"/>
      <c r="CS1087" s="104"/>
      <c r="CT1087" s="104"/>
      <c r="CU1087" s="104"/>
    </row>
    <row r="1088" spans="1:99" ht="13" x14ac:dyDescent="0.3">
      <c r="A1088" s="104"/>
      <c r="B1088" s="104"/>
      <c r="C1088" s="104"/>
      <c r="D1088" s="104"/>
      <c r="E1088" s="104"/>
      <c r="F1088" s="104"/>
      <c r="G1088" s="104"/>
      <c r="H1088" s="104"/>
      <c r="I1088" s="104"/>
      <c r="J1088" s="104"/>
      <c r="K1088" s="104"/>
      <c r="L1088" s="104"/>
      <c r="M1088" s="104"/>
      <c r="P1088" s="104"/>
      <c r="Q1088" s="104"/>
      <c r="U1088" s="104"/>
      <c r="AQ1088" s="104"/>
      <c r="AR1088" s="104"/>
      <c r="AS1088" s="104"/>
      <c r="AT1088" s="104"/>
      <c r="AU1088" s="104"/>
      <c r="AV1088" s="104"/>
      <c r="AW1088" s="104"/>
      <c r="AX1088" s="104"/>
      <c r="AY1088" s="104"/>
      <c r="BH1088" s="104"/>
      <c r="BJ1088" s="104"/>
      <c r="BK1088" s="104"/>
      <c r="BL1088" s="104"/>
      <c r="BM1088" s="104"/>
      <c r="BN1088" s="104"/>
      <c r="BO1088" s="104"/>
      <c r="BP1088" s="104"/>
      <c r="BQ1088" s="104"/>
      <c r="BR1088" s="104"/>
      <c r="BS1088" s="104"/>
      <c r="BT1088" s="104"/>
      <c r="BV1088" s="104"/>
      <c r="BW1088" s="104"/>
      <c r="BX1088" s="104"/>
      <c r="BY1088" s="104"/>
      <c r="BZ1088" s="104"/>
      <c r="CA1088" s="104"/>
      <c r="CB1088" s="104"/>
      <c r="CC1088" s="104"/>
      <c r="CD1088" s="104"/>
      <c r="CE1088" s="104"/>
      <c r="CF1088" s="104"/>
      <c r="CG1088" s="104"/>
      <c r="CJ1088" s="104"/>
      <c r="CL1088" s="104"/>
      <c r="CM1088" s="104"/>
      <c r="CN1088" s="104"/>
      <c r="CO1088" s="104"/>
      <c r="CP1088" s="104"/>
      <c r="CQ1088" s="104"/>
      <c r="CR1088" s="104"/>
      <c r="CS1088" s="104"/>
      <c r="CT1088" s="104"/>
      <c r="CU1088" s="104"/>
    </row>
    <row r="1089" spans="1:99" ht="13" x14ac:dyDescent="0.3">
      <c r="A1089" s="104"/>
      <c r="B1089" s="104"/>
      <c r="C1089" s="104"/>
      <c r="D1089" s="104"/>
      <c r="E1089" s="104"/>
      <c r="F1089" s="104"/>
      <c r="G1089" s="104"/>
      <c r="H1089" s="104"/>
      <c r="I1089" s="104"/>
      <c r="J1089" s="104"/>
      <c r="K1089" s="104"/>
      <c r="L1089" s="104"/>
      <c r="M1089" s="104"/>
      <c r="P1089" s="104"/>
      <c r="Q1089" s="104"/>
      <c r="U1089" s="104"/>
      <c r="AQ1089" s="104"/>
      <c r="AR1089" s="104"/>
      <c r="AS1089" s="104"/>
      <c r="AT1089" s="104"/>
      <c r="AU1089" s="104"/>
      <c r="AV1089" s="104"/>
      <c r="AW1089" s="104"/>
      <c r="AX1089" s="104"/>
      <c r="AY1089" s="104"/>
      <c r="BH1089" s="104"/>
      <c r="BJ1089" s="104"/>
      <c r="BK1089" s="104"/>
      <c r="BL1089" s="104"/>
      <c r="BM1089" s="104"/>
      <c r="BN1089" s="104"/>
      <c r="BO1089" s="104"/>
      <c r="BP1089" s="104"/>
      <c r="BQ1089" s="104"/>
      <c r="BR1089" s="104"/>
      <c r="BS1089" s="104"/>
      <c r="BT1089" s="104"/>
      <c r="BV1089" s="104"/>
      <c r="BW1089" s="104"/>
      <c r="BX1089" s="104"/>
      <c r="BY1089" s="104"/>
      <c r="BZ1089" s="104"/>
      <c r="CA1089" s="104"/>
      <c r="CB1089" s="104"/>
      <c r="CC1089" s="104"/>
      <c r="CD1089" s="104"/>
      <c r="CE1089" s="104"/>
      <c r="CF1089" s="104"/>
      <c r="CG1089" s="104"/>
      <c r="CJ1089" s="104"/>
      <c r="CL1089" s="104"/>
      <c r="CM1089" s="104"/>
      <c r="CN1089" s="104"/>
      <c r="CO1089" s="104"/>
      <c r="CP1089" s="104"/>
      <c r="CQ1089" s="104"/>
      <c r="CR1089" s="104"/>
      <c r="CS1089" s="104"/>
      <c r="CT1089" s="104"/>
      <c r="CU1089" s="104"/>
    </row>
    <row r="1090" spans="1:99" ht="13" x14ac:dyDescent="0.3">
      <c r="A1090" s="104"/>
      <c r="B1090" s="104"/>
      <c r="C1090" s="104"/>
      <c r="D1090" s="104"/>
      <c r="E1090" s="104"/>
      <c r="F1090" s="104"/>
      <c r="G1090" s="104"/>
      <c r="H1090" s="104"/>
      <c r="I1090" s="104"/>
      <c r="J1090" s="104"/>
      <c r="K1090" s="104"/>
      <c r="L1090" s="104"/>
      <c r="M1090" s="104"/>
      <c r="P1090" s="104"/>
      <c r="Q1090" s="104"/>
      <c r="U1090" s="104"/>
      <c r="AQ1090" s="104"/>
      <c r="AR1090" s="104"/>
      <c r="AS1090" s="104"/>
      <c r="AT1090" s="104"/>
      <c r="AU1090" s="104"/>
      <c r="AV1090" s="104"/>
      <c r="AW1090" s="104"/>
      <c r="AX1090" s="104"/>
      <c r="AY1090" s="104"/>
      <c r="BH1090" s="104"/>
      <c r="BJ1090" s="104"/>
      <c r="BK1090" s="104"/>
      <c r="BL1090" s="104"/>
      <c r="BM1090" s="104"/>
      <c r="BN1090" s="104"/>
      <c r="BO1090" s="104"/>
      <c r="BP1090" s="104"/>
      <c r="BQ1090" s="104"/>
      <c r="BR1090" s="104"/>
      <c r="BS1090" s="104"/>
      <c r="BT1090" s="104"/>
      <c r="BV1090" s="104"/>
      <c r="BW1090" s="104"/>
      <c r="BX1090" s="104"/>
      <c r="BY1090" s="104"/>
      <c r="BZ1090" s="104"/>
      <c r="CA1090" s="104"/>
      <c r="CB1090" s="104"/>
      <c r="CC1090" s="104"/>
      <c r="CD1090" s="104"/>
      <c r="CE1090" s="104"/>
      <c r="CF1090" s="104"/>
      <c r="CG1090" s="104"/>
      <c r="CJ1090" s="104"/>
      <c r="CL1090" s="104"/>
      <c r="CM1090" s="104"/>
      <c r="CN1090" s="104"/>
      <c r="CO1090" s="104"/>
      <c r="CP1090" s="104"/>
      <c r="CQ1090" s="104"/>
      <c r="CR1090" s="104"/>
      <c r="CS1090" s="104"/>
      <c r="CT1090" s="104"/>
      <c r="CU1090" s="104"/>
    </row>
    <row r="1091" spans="1:99" ht="13" x14ac:dyDescent="0.3">
      <c r="A1091" s="104"/>
      <c r="B1091" s="104"/>
      <c r="C1091" s="104"/>
      <c r="D1091" s="104"/>
      <c r="E1091" s="104"/>
      <c r="F1091" s="104"/>
      <c r="G1091" s="104"/>
      <c r="H1091" s="104"/>
      <c r="I1091" s="104"/>
      <c r="J1091" s="104"/>
      <c r="K1091" s="104"/>
      <c r="L1091" s="104"/>
      <c r="M1091" s="104"/>
      <c r="P1091" s="104"/>
      <c r="Q1091" s="104"/>
      <c r="U1091" s="104"/>
      <c r="AQ1091" s="104"/>
      <c r="AR1091" s="104"/>
      <c r="AS1091" s="104"/>
      <c r="AT1091" s="104"/>
      <c r="AU1091" s="104"/>
      <c r="AV1091" s="104"/>
      <c r="AW1091" s="104"/>
      <c r="AX1091" s="104"/>
      <c r="AY1091" s="104"/>
      <c r="BH1091" s="104"/>
      <c r="BJ1091" s="104"/>
      <c r="BK1091" s="104"/>
      <c r="BL1091" s="104"/>
      <c r="BM1091" s="104"/>
      <c r="BN1091" s="104"/>
      <c r="BO1091" s="104"/>
      <c r="BP1091" s="104"/>
      <c r="BQ1091" s="104"/>
      <c r="BR1091" s="104"/>
      <c r="BS1091" s="104"/>
      <c r="BT1091" s="104"/>
      <c r="BV1091" s="104"/>
      <c r="BW1091" s="104"/>
      <c r="BX1091" s="104"/>
      <c r="BY1091" s="104"/>
      <c r="BZ1091" s="104"/>
      <c r="CA1091" s="104"/>
      <c r="CB1091" s="104"/>
      <c r="CC1091" s="104"/>
      <c r="CD1091" s="104"/>
      <c r="CE1091" s="104"/>
      <c r="CF1091" s="104"/>
      <c r="CG1091" s="104"/>
      <c r="CJ1091" s="104"/>
      <c r="CL1091" s="104"/>
      <c r="CM1091" s="104"/>
      <c r="CN1091" s="104"/>
      <c r="CO1091" s="104"/>
      <c r="CP1091" s="104"/>
      <c r="CQ1091" s="104"/>
      <c r="CR1091" s="104"/>
      <c r="CS1091" s="104"/>
      <c r="CT1091" s="104"/>
      <c r="CU1091" s="104"/>
    </row>
    <row r="1092" spans="1:99" ht="13" x14ac:dyDescent="0.3">
      <c r="A1092" s="104"/>
      <c r="B1092" s="104"/>
      <c r="C1092" s="104"/>
      <c r="D1092" s="104"/>
      <c r="E1092" s="104"/>
      <c r="F1092" s="104"/>
      <c r="G1092" s="104"/>
      <c r="H1092" s="104"/>
      <c r="I1092" s="104"/>
      <c r="J1092" s="104"/>
      <c r="K1092" s="104"/>
      <c r="L1092" s="104"/>
      <c r="M1092" s="104"/>
      <c r="P1092" s="104"/>
      <c r="Q1092" s="104"/>
      <c r="U1092" s="104"/>
      <c r="AQ1092" s="104"/>
      <c r="AR1092" s="104"/>
      <c r="AS1092" s="104"/>
      <c r="AT1092" s="104"/>
      <c r="AU1092" s="104"/>
      <c r="AV1092" s="104"/>
      <c r="AW1092" s="104"/>
      <c r="AX1092" s="104"/>
      <c r="AY1092" s="104"/>
      <c r="BH1092" s="104"/>
      <c r="BJ1092" s="104"/>
      <c r="BK1092" s="104"/>
      <c r="BL1092" s="104"/>
      <c r="BM1092" s="104"/>
      <c r="BN1092" s="104"/>
      <c r="BO1092" s="104"/>
      <c r="BP1092" s="104"/>
      <c r="BQ1092" s="104"/>
      <c r="BR1092" s="104"/>
      <c r="BS1092" s="104"/>
      <c r="BT1092" s="104"/>
      <c r="BV1092" s="104"/>
      <c r="BW1092" s="104"/>
      <c r="BX1092" s="104"/>
      <c r="BY1092" s="104"/>
      <c r="BZ1092" s="104"/>
      <c r="CA1092" s="104"/>
      <c r="CB1092" s="104"/>
      <c r="CC1092" s="104"/>
      <c r="CD1092" s="104"/>
      <c r="CE1092" s="104"/>
      <c r="CF1092" s="104"/>
      <c r="CG1092" s="104"/>
      <c r="CJ1092" s="104"/>
      <c r="CL1092" s="104"/>
      <c r="CM1092" s="104"/>
      <c r="CN1092" s="104"/>
      <c r="CO1092" s="104"/>
      <c r="CP1092" s="104"/>
      <c r="CQ1092" s="104"/>
      <c r="CR1092" s="104"/>
      <c r="CS1092" s="104"/>
      <c r="CT1092" s="104"/>
      <c r="CU1092" s="104"/>
    </row>
    <row r="1093" spans="1:99" ht="13" x14ac:dyDescent="0.3">
      <c r="A1093" s="104"/>
      <c r="B1093" s="104"/>
      <c r="C1093" s="104"/>
      <c r="D1093" s="104"/>
      <c r="E1093" s="104"/>
      <c r="F1093" s="104"/>
      <c r="G1093" s="104"/>
      <c r="H1093" s="104"/>
      <c r="I1093" s="104"/>
      <c r="J1093" s="104"/>
      <c r="K1093" s="104"/>
      <c r="L1093" s="104"/>
      <c r="M1093" s="104"/>
      <c r="P1093" s="104"/>
      <c r="Q1093" s="104"/>
      <c r="U1093" s="104"/>
      <c r="AQ1093" s="104"/>
      <c r="AR1093" s="104"/>
      <c r="AS1093" s="104"/>
      <c r="AT1093" s="104"/>
      <c r="AU1093" s="104"/>
      <c r="AV1093" s="104"/>
      <c r="AW1093" s="104"/>
      <c r="AX1093" s="104"/>
      <c r="AY1093" s="104"/>
      <c r="BH1093" s="104"/>
      <c r="BJ1093" s="104"/>
      <c r="BK1093" s="104"/>
      <c r="BL1093" s="104"/>
      <c r="BM1093" s="104"/>
      <c r="BN1093" s="104"/>
      <c r="BO1093" s="104"/>
      <c r="BP1093" s="104"/>
      <c r="BQ1093" s="104"/>
      <c r="BR1093" s="104"/>
      <c r="BS1093" s="104"/>
      <c r="BT1093" s="104"/>
      <c r="BV1093" s="104"/>
      <c r="BW1093" s="104"/>
      <c r="BX1093" s="104"/>
      <c r="BY1093" s="104"/>
      <c r="BZ1093" s="104"/>
      <c r="CA1093" s="104"/>
      <c r="CB1093" s="104"/>
      <c r="CC1093" s="104"/>
      <c r="CD1093" s="104"/>
      <c r="CE1093" s="104"/>
      <c r="CF1093" s="104"/>
      <c r="CG1093" s="104"/>
      <c r="CJ1093" s="104"/>
      <c r="CL1093" s="104"/>
      <c r="CM1093" s="104"/>
      <c r="CN1093" s="104"/>
      <c r="CO1093" s="104"/>
      <c r="CP1093" s="104"/>
      <c r="CQ1093" s="104"/>
      <c r="CR1093" s="104"/>
      <c r="CS1093" s="104"/>
      <c r="CT1093" s="104"/>
      <c r="CU1093" s="104"/>
    </row>
    <row r="1094" spans="1:99" ht="13" x14ac:dyDescent="0.3">
      <c r="A1094" s="104"/>
      <c r="B1094" s="104"/>
      <c r="C1094" s="104"/>
      <c r="D1094" s="104"/>
      <c r="E1094" s="104"/>
      <c r="F1094" s="104"/>
      <c r="G1094" s="104"/>
      <c r="H1094" s="104"/>
      <c r="I1094" s="104"/>
      <c r="J1094" s="104"/>
      <c r="K1094" s="104"/>
      <c r="L1094" s="104"/>
      <c r="M1094" s="104"/>
      <c r="P1094" s="104"/>
      <c r="Q1094" s="104"/>
      <c r="U1094" s="104"/>
      <c r="AQ1094" s="104"/>
      <c r="AR1094" s="104"/>
      <c r="AS1094" s="104"/>
      <c r="AT1094" s="104"/>
      <c r="AU1094" s="104"/>
      <c r="AV1094" s="104"/>
      <c r="AW1094" s="104"/>
      <c r="AX1094" s="104"/>
      <c r="AY1094" s="104"/>
      <c r="BH1094" s="104"/>
      <c r="BJ1094" s="104"/>
      <c r="BK1094" s="104"/>
      <c r="BL1094" s="104"/>
      <c r="BM1094" s="104"/>
      <c r="BN1094" s="104"/>
      <c r="BO1094" s="104"/>
      <c r="BP1094" s="104"/>
      <c r="BQ1094" s="104"/>
      <c r="BR1094" s="104"/>
      <c r="BS1094" s="104"/>
      <c r="BT1094" s="104"/>
      <c r="BV1094" s="104"/>
      <c r="BW1094" s="104"/>
      <c r="BX1094" s="104"/>
      <c r="BY1094" s="104"/>
      <c r="BZ1094" s="104"/>
      <c r="CA1094" s="104"/>
      <c r="CB1094" s="104"/>
      <c r="CC1094" s="104"/>
      <c r="CD1094" s="104"/>
      <c r="CE1094" s="104"/>
      <c r="CF1094" s="104"/>
      <c r="CG1094" s="104"/>
      <c r="CJ1094" s="104"/>
      <c r="CL1094" s="104"/>
      <c r="CM1094" s="104"/>
      <c r="CN1094" s="104"/>
      <c r="CO1094" s="104"/>
      <c r="CP1094" s="104"/>
      <c r="CQ1094" s="104"/>
      <c r="CR1094" s="104"/>
      <c r="CS1094" s="104"/>
      <c r="CT1094" s="104"/>
      <c r="CU1094" s="104"/>
    </row>
    <row r="1095" spans="1:99" ht="13" x14ac:dyDescent="0.3">
      <c r="A1095" s="104"/>
      <c r="B1095" s="104"/>
      <c r="C1095" s="104"/>
      <c r="D1095" s="104"/>
      <c r="E1095" s="104"/>
      <c r="F1095" s="104"/>
      <c r="G1095" s="104"/>
      <c r="H1095" s="104"/>
      <c r="I1095" s="104"/>
      <c r="J1095" s="104"/>
      <c r="K1095" s="104"/>
      <c r="L1095" s="104"/>
      <c r="M1095" s="104"/>
      <c r="P1095" s="104"/>
      <c r="Q1095" s="104"/>
      <c r="U1095" s="104"/>
      <c r="AQ1095" s="104"/>
      <c r="AR1095" s="104"/>
      <c r="AS1095" s="104"/>
      <c r="AT1095" s="104"/>
      <c r="AU1095" s="104"/>
      <c r="AV1095" s="104"/>
      <c r="AW1095" s="104"/>
      <c r="AX1095" s="104"/>
      <c r="AY1095" s="104"/>
      <c r="BH1095" s="104"/>
      <c r="BJ1095" s="104"/>
      <c r="BK1095" s="104"/>
      <c r="BL1095" s="104"/>
      <c r="BM1095" s="104"/>
      <c r="BN1095" s="104"/>
      <c r="BO1095" s="104"/>
      <c r="BP1095" s="104"/>
      <c r="BQ1095" s="104"/>
      <c r="BR1095" s="104"/>
      <c r="BS1095" s="104"/>
      <c r="BT1095" s="104"/>
      <c r="BV1095" s="104"/>
      <c r="BW1095" s="104"/>
      <c r="BX1095" s="104"/>
      <c r="BY1095" s="104"/>
      <c r="BZ1095" s="104"/>
      <c r="CA1095" s="104"/>
      <c r="CB1095" s="104"/>
      <c r="CC1095" s="104"/>
      <c r="CD1095" s="104"/>
      <c r="CE1095" s="104"/>
      <c r="CF1095" s="104"/>
      <c r="CG1095" s="104"/>
      <c r="CJ1095" s="104"/>
      <c r="CL1095" s="104"/>
      <c r="CM1095" s="104"/>
      <c r="CN1095" s="104"/>
      <c r="CO1095" s="104"/>
      <c r="CP1095" s="104"/>
      <c r="CQ1095" s="104"/>
      <c r="CR1095" s="104"/>
      <c r="CS1095" s="104"/>
      <c r="CT1095" s="104"/>
      <c r="CU1095" s="104"/>
    </row>
    <row r="1096" spans="1:99" ht="13" x14ac:dyDescent="0.3">
      <c r="A1096" s="104"/>
      <c r="B1096" s="104"/>
      <c r="C1096" s="104"/>
      <c r="D1096" s="104"/>
      <c r="E1096" s="104"/>
      <c r="F1096" s="104"/>
      <c r="G1096" s="104"/>
      <c r="H1096" s="104"/>
      <c r="I1096" s="104"/>
      <c r="J1096" s="104"/>
      <c r="K1096" s="104"/>
      <c r="L1096" s="104"/>
      <c r="M1096" s="104"/>
      <c r="P1096" s="104"/>
      <c r="Q1096" s="104"/>
      <c r="U1096" s="104"/>
      <c r="AQ1096" s="104"/>
      <c r="AR1096" s="104"/>
      <c r="AS1096" s="104"/>
      <c r="AT1096" s="104"/>
      <c r="AU1096" s="104"/>
      <c r="AV1096" s="104"/>
      <c r="AW1096" s="104"/>
      <c r="AX1096" s="104"/>
      <c r="AY1096" s="104"/>
      <c r="BH1096" s="104"/>
      <c r="BJ1096" s="104"/>
      <c r="BK1096" s="104"/>
      <c r="BL1096" s="104"/>
      <c r="BM1096" s="104"/>
      <c r="BN1096" s="104"/>
      <c r="BO1096" s="104"/>
      <c r="BP1096" s="104"/>
      <c r="BQ1096" s="104"/>
      <c r="BR1096" s="104"/>
      <c r="BS1096" s="104"/>
      <c r="BT1096" s="104"/>
      <c r="BV1096" s="104"/>
      <c r="BW1096" s="104"/>
      <c r="BX1096" s="104"/>
      <c r="BY1096" s="104"/>
      <c r="BZ1096" s="104"/>
      <c r="CA1096" s="104"/>
      <c r="CB1096" s="104"/>
      <c r="CC1096" s="104"/>
      <c r="CD1096" s="104"/>
      <c r="CE1096" s="104"/>
      <c r="CF1096" s="104"/>
      <c r="CG1096" s="104"/>
      <c r="CJ1096" s="104"/>
      <c r="CL1096" s="104"/>
      <c r="CM1096" s="104"/>
      <c r="CN1096" s="104"/>
      <c r="CO1096" s="104"/>
      <c r="CP1096" s="104"/>
      <c r="CQ1096" s="104"/>
      <c r="CR1096" s="104"/>
      <c r="CS1096" s="104"/>
      <c r="CT1096" s="104"/>
      <c r="CU1096" s="104"/>
    </row>
    <row r="1097" spans="1:99" ht="13" x14ac:dyDescent="0.3">
      <c r="A1097" s="104"/>
      <c r="B1097" s="104"/>
      <c r="C1097" s="104"/>
      <c r="D1097" s="104"/>
      <c r="E1097" s="104"/>
      <c r="F1097" s="104"/>
      <c r="G1097" s="104"/>
      <c r="H1097" s="104"/>
      <c r="I1097" s="104"/>
      <c r="J1097" s="104"/>
      <c r="K1097" s="104"/>
      <c r="L1097" s="104"/>
      <c r="M1097" s="104"/>
      <c r="P1097" s="104"/>
      <c r="Q1097" s="104"/>
      <c r="U1097" s="104"/>
      <c r="AQ1097" s="104"/>
      <c r="AR1097" s="104"/>
      <c r="AS1097" s="104"/>
      <c r="AT1097" s="104"/>
      <c r="AU1097" s="104"/>
      <c r="AV1097" s="104"/>
      <c r="AW1097" s="104"/>
      <c r="AX1097" s="104"/>
      <c r="AY1097" s="104"/>
      <c r="BH1097" s="104"/>
      <c r="BJ1097" s="104"/>
      <c r="BK1097" s="104"/>
      <c r="BL1097" s="104"/>
      <c r="BM1097" s="104"/>
      <c r="BN1097" s="104"/>
      <c r="BO1097" s="104"/>
      <c r="BP1097" s="104"/>
      <c r="BQ1097" s="104"/>
      <c r="BR1097" s="104"/>
      <c r="BS1097" s="104"/>
      <c r="BT1097" s="104"/>
      <c r="BV1097" s="104"/>
      <c r="BW1097" s="104"/>
      <c r="BX1097" s="104"/>
      <c r="BY1097" s="104"/>
      <c r="BZ1097" s="104"/>
      <c r="CA1097" s="104"/>
      <c r="CB1097" s="104"/>
      <c r="CC1097" s="104"/>
      <c r="CD1097" s="104"/>
      <c r="CE1097" s="104"/>
      <c r="CF1097" s="104"/>
      <c r="CG1097" s="104"/>
      <c r="CJ1097" s="104"/>
      <c r="CL1097" s="104"/>
      <c r="CM1097" s="104"/>
      <c r="CN1097" s="104"/>
      <c r="CO1097" s="104"/>
      <c r="CP1097" s="104"/>
      <c r="CQ1097" s="104"/>
      <c r="CR1097" s="104"/>
      <c r="CS1097" s="104"/>
      <c r="CT1097" s="104"/>
      <c r="CU1097" s="104"/>
    </row>
    <row r="1098" spans="1:99" ht="13" x14ac:dyDescent="0.3">
      <c r="A1098" s="104"/>
      <c r="B1098" s="104"/>
      <c r="C1098" s="104"/>
      <c r="D1098" s="104"/>
      <c r="E1098" s="104"/>
      <c r="F1098" s="104"/>
      <c r="G1098" s="104"/>
      <c r="H1098" s="104"/>
      <c r="I1098" s="104"/>
      <c r="J1098" s="104"/>
      <c r="K1098" s="104"/>
      <c r="L1098" s="104"/>
      <c r="M1098" s="104"/>
      <c r="P1098" s="104"/>
      <c r="Q1098" s="104"/>
      <c r="U1098" s="104"/>
      <c r="AQ1098" s="104"/>
      <c r="AR1098" s="104"/>
      <c r="AS1098" s="104"/>
      <c r="AT1098" s="104"/>
      <c r="AU1098" s="104"/>
      <c r="AV1098" s="104"/>
      <c r="AW1098" s="104"/>
      <c r="AX1098" s="104"/>
      <c r="AY1098" s="104"/>
      <c r="BH1098" s="104"/>
      <c r="BJ1098" s="104"/>
      <c r="BK1098" s="104"/>
      <c r="BL1098" s="104"/>
      <c r="BM1098" s="104"/>
      <c r="BN1098" s="104"/>
      <c r="BO1098" s="104"/>
      <c r="BP1098" s="104"/>
      <c r="BQ1098" s="104"/>
      <c r="BR1098" s="104"/>
      <c r="BS1098" s="104"/>
      <c r="BT1098" s="104"/>
      <c r="BV1098" s="104"/>
      <c r="BW1098" s="104"/>
      <c r="BX1098" s="104"/>
      <c r="BY1098" s="104"/>
      <c r="BZ1098" s="104"/>
      <c r="CA1098" s="104"/>
      <c r="CB1098" s="104"/>
      <c r="CC1098" s="104"/>
      <c r="CD1098" s="104"/>
      <c r="CE1098" s="104"/>
      <c r="CF1098" s="104"/>
      <c r="CG1098" s="104"/>
      <c r="CJ1098" s="104"/>
      <c r="CL1098" s="104"/>
      <c r="CM1098" s="104"/>
      <c r="CN1098" s="104"/>
      <c r="CO1098" s="104"/>
      <c r="CP1098" s="104"/>
      <c r="CQ1098" s="104"/>
      <c r="CR1098" s="104"/>
      <c r="CS1098" s="104"/>
      <c r="CT1098" s="104"/>
      <c r="CU1098" s="104"/>
    </row>
    <row r="1099" spans="1:99" ht="13" x14ac:dyDescent="0.3">
      <c r="A1099" s="104"/>
      <c r="B1099" s="104"/>
      <c r="C1099" s="104"/>
      <c r="D1099" s="104"/>
      <c r="E1099" s="104"/>
      <c r="F1099" s="104"/>
      <c r="G1099" s="104"/>
      <c r="H1099" s="104"/>
      <c r="I1099" s="104"/>
      <c r="J1099" s="104"/>
      <c r="K1099" s="104"/>
      <c r="L1099" s="104"/>
      <c r="M1099" s="104"/>
      <c r="P1099" s="104"/>
      <c r="Q1099" s="104"/>
      <c r="U1099" s="104"/>
      <c r="AQ1099" s="104"/>
      <c r="AR1099" s="104"/>
      <c r="AS1099" s="104"/>
      <c r="AT1099" s="104"/>
      <c r="AU1099" s="104"/>
      <c r="AV1099" s="104"/>
      <c r="AW1099" s="104"/>
      <c r="AX1099" s="104"/>
      <c r="AY1099" s="104"/>
      <c r="BH1099" s="104"/>
      <c r="BJ1099" s="104"/>
      <c r="BK1099" s="104"/>
      <c r="BL1099" s="104"/>
      <c r="BM1099" s="104"/>
      <c r="BN1099" s="104"/>
      <c r="BO1099" s="104"/>
      <c r="BP1099" s="104"/>
      <c r="BQ1099" s="104"/>
      <c r="BR1099" s="104"/>
      <c r="BS1099" s="104"/>
      <c r="BT1099" s="104"/>
      <c r="BV1099" s="104"/>
      <c r="BW1099" s="104"/>
      <c r="BX1099" s="104"/>
      <c r="BY1099" s="104"/>
      <c r="BZ1099" s="104"/>
      <c r="CA1099" s="104"/>
      <c r="CB1099" s="104"/>
      <c r="CC1099" s="104"/>
      <c r="CD1099" s="104"/>
      <c r="CE1099" s="104"/>
      <c r="CF1099" s="104"/>
      <c r="CG1099" s="104"/>
      <c r="CJ1099" s="104"/>
      <c r="CL1099" s="104"/>
      <c r="CM1099" s="104"/>
      <c r="CN1099" s="104"/>
      <c r="CO1099" s="104"/>
      <c r="CP1099" s="104"/>
      <c r="CQ1099" s="104"/>
      <c r="CR1099" s="104"/>
      <c r="CS1099" s="104"/>
      <c r="CT1099" s="104"/>
      <c r="CU1099" s="104"/>
    </row>
    <row r="1100" spans="1:99" ht="13" x14ac:dyDescent="0.3">
      <c r="A1100" s="104"/>
      <c r="B1100" s="104"/>
      <c r="C1100" s="104"/>
      <c r="D1100" s="104"/>
      <c r="E1100" s="104"/>
      <c r="F1100" s="104"/>
      <c r="G1100" s="104"/>
      <c r="H1100" s="104"/>
      <c r="I1100" s="104"/>
      <c r="J1100" s="104"/>
      <c r="K1100" s="104"/>
      <c r="L1100" s="104"/>
      <c r="M1100" s="104"/>
      <c r="P1100" s="104"/>
      <c r="Q1100" s="104"/>
      <c r="U1100" s="104"/>
      <c r="AQ1100" s="104"/>
      <c r="AR1100" s="104"/>
      <c r="AS1100" s="104"/>
      <c r="AT1100" s="104"/>
      <c r="AU1100" s="104"/>
      <c r="AV1100" s="104"/>
      <c r="AW1100" s="104"/>
      <c r="AX1100" s="104"/>
      <c r="AY1100" s="104"/>
      <c r="BH1100" s="104"/>
      <c r="BJ1100" s="104"/>
      <c r="BK1100" s="104"/>
      <c r="BL1100" s="104"/>
      <c r="BM1100" s="104"/>
      <c r="BN1100" s="104"/>
      <c r="BO1100" s="104"/>
      <c r="BP1100" s="104"/>
      <c r="BQ1100" s="104"/>
      <c r="BR1100" s="104"/>
      <c r="BS1100" s="104"/>
      <c r="BT1100" s="104"/>
      <c r="BV1100" s="104"/>
      <c r="BW1100" s="104"/>
      <c r="BX1100" s="104"/>
      <c r="BY1100" s="104"/>
      <c r="BZ1100" s="104"/>
      <c r="CA1100" s="104"/>
      <c r="CB1100" s="104"/>
      <c r="CC1100" s="104"/>
      <c r="CD1100" s="104"/>
      <c r="CE1100" s="104"/>
      <c r="CF1100" s="104"/>
      <c r="CG1100" s="104"/>
      <c r="CJ1100" s="104"/>
      <c r="CL1100" s="104"/>
      <c r="CM1100" s="104"/>
      <c r="CN1100" s="104"/>
      <c r="CO1100" s="104"/>
      <c r="CP1100" s="104"/>
      <c r="CQ1100" s="104"/>
      <c r="CR1100" s="104"/>
      <c r="CS1100" s="104"/>
      <c r="CT1100" s="104"/>
      <c r="CU1100" s="104"/>
    </row>
    <row r="1101" spans="1:99" ht="13" x14ac:dyDescent="0.3">
      <c r="A1101" s="104"/>
      <c r="B1101" s="104"/>
      <c r="C1101" s="104"/>
      <c r="D1101" s="104"/>
      <c r="E1101" s="104"/>
      <c r="F1101" s="104"/>
      <c r="G1101" s="104"/>
      <c r="H1101" s="104"/>
      <c r="I1101" s="104"/>
      <c r="J1101" s="104"/>
      <c r="K1101" s="104"/>
      <c r="L1101" s="104"/>
      <c r="M1101" s="104"/>
      <c r="P1101" s="104"/>
      <c r="Q1101" s="104"/>
      <c r="U1101" s="104"/>
      <c r="AQ1101" s="104"/>
      <c r="AR1101" s="104"/>
      <c r="AS1101" s="104"/>
      <c r="AT1101" s="104"/>
      <c r="AU1101" s="104"/>
      <c r="AV1101" s="104"/>
      <c r="AW1101" s="104"/>
      <c r="AX1101" s="104"/>
      <c r="AY1101" s="104"/>
      <c r="BH1101" s="104"/>
      <c r="BJ1101" s="104"/>
      <c r="BK1101" s="104"/>
      <c r="BL1101" s="104"/>
      <c r="BM1101" s="104"/>
      <c r="BN1101" s="104"/>
      <c r="BO1101" s="104"/>
      <c r="BP1101" s="104"/>
      <c r="BQ1101" s="104"/>
      <c r="BR1101" s="104"/>
      <c r="BS1101" s="104"/>
      <c r="BT1101" s="104"/>
      <c r="BV1101" s="104"/>
      <c r="BW1101" s="104"/>
      <c r="BX1101" s="104"/>
      <c r="BY1101" s="104"/>
      <c r="BZ1101" s="104"/>
      <c r="CA1101" s="104"/>
      <c r="CB1101" s="104"/>
      <c r="CC1101" s="104"/>
      <c r="CD1101" s="104"/>
      <c r="CE1101" s="104"/>
      <c r="CF1101" s="104"/>
      <c r="CG1101" s="104"/>
      <c r="CJ1101" s="104"/>
      <c r="CL1101" s="104"/>
      <c r="CM1101" s="104"/>
      <c r="CN1101" s="104"/>
      <c r="CO1101" s="104"/>
      <c r="CP1101" s="104"/>
      <c r="CQ1101" s="104"/>
      <c r="CR1101" s="104"/>
      <c r="CS1101" s="104"/>
      <c r="CT1101" s="104"/>
      <c r="CU1101" s="104"/>
    </row>
    <row r="1102" spans="1:99" ht="13" x14ac:dyDescent="0.3">
      <c r="A1102" s="104"/>
      <c r="B1102" s="104"/>
      <c r="C1102" s="104"/>
      <c r="D1102" s="104"/>
      <c r="E1102" s="104"/>
      <c r="F1102" s="104"/>
      <c r="G1102" s="104"/>
      <c r="H1102" s="104"/>
      <c r="I1102" s="104"/>
      <c r="J1102" s="104"/>
      <c r="K1102" s="104"/>
      <c r="L1102" s="104"/>
      <c r="M1102" s="104"/>
      <c r="P1102" s="104"/>
      <c r="Q1102" s="104"/>
      <c r="U1102" s="104"/>
      <c r="AQ1102" s="104"/>
      <c r="AR1102" s="104"/>
      <c r="AS1102" s="104"/>
      <c r="AT1102" s="104"/>
      <c r="AU1102" s="104"/>
      <c r="AV1102" s="104"/>
      <c r="AW1102" s="104"/>
      <c r="AX1102" s="104"/>
      <c r="AY1102" s="104"/>
      <c r="BH1102" s="104"/>
      <c r="BJ1102" s="104"/>
      <c r="BK1102" s="104"/>
      <c r="BL1102" s="104"/>
      <c r="BM1102" s="104"/>
      <c r="BN1102" s="104"/>
      <c r="BO1102" s="104"/>
      <c r="BP1102" s="104"/>
      <c r="BQ1102" s="104"/>
      <c r="BR1102" s="104"/>
      <c r="BS1102" s="104"/>
      <c r="BT1102" s="104"/>
      <c r="BV1102" s="104"/>
      <c r="BW1102" s="104"/>
      <c r="BX1102" s="104"/>
      <c r="BY1102" s="104"/>
      <c r="BZ1102" s="104"/>
      <c r="CA1102" s="104"/>
      <c r="CB1102" s="104"/>
      <c r="CC1102" s="104"/>
      <c r="CD1102" s="104"/>
      <c r="CE1102" s="104"/>
      <c r="CF1102" s="104"/>
      <c r="CG1102" s="104"/>
      <c r="CJ1102" s="104"/>
      <c r="CL1102" s="104"/>
      <c r="CM1102" s="104"/>
      <c r="CN1102" s="104"/>
      <c r="CO1102" s="104"/>
      <c r="CP1102" s="104"/>
      <c r="CQ1102" s="104"/>
      <c r="CR1102" s="104"/>
      <c r="CS1102" s="104"/>
      <c r="CT1102" s="104"/>
      <c r="CU1102" s="104"/>
    </row>
    <row r="1103" spans="1:99" ht="13" x14ac:dyDescent="0.3">
      <c r="A1103" s="104"/>
      <c r="B1103" s="104"/>
      <c r="C1103" s="104"/>
      <c r="D1103" s="104"/>
      <c r="E1103" s="104"/>
      <c r="F1103" s="104"/>
      <c r="G1103" s="104"/>
      <c r="H1103" s="104"/>
      <c r="I1103" s="104"/>
      <c r="J1103" s="104"/>
      <c r="K1103" s="104"/>
      <c r="L1103" s="104"/>
      <c r="M1103" s="104"/>
      <c r="P1103" s="104"/>
      <c r="Q1103" s="104"/>
      <c r="U1103" s="104"/>
      <c r="AQ1103" s="104"/>
      <c r="AR1103" s="104"/>
      <c r="AS1103" s="104"/>
      <c r="AT1103" s="104"/>
      <c r="AU1103" s="104"/>
      <c r="AV1103" s="104"/>
      <c r="AW1103" s="104"/>
      <c r="AX1103" s="104"/>
      <c r="AY1103" s="104"/>
      <c r="BH1103" s="104"/>
      <c r="BJ1103" s="104"/>
      <c r="BK1103" s="104"/>
      <c r="BL1103" s="104"/>
      <c r="BM1103" s="104"/>
      <c r="BN1103" s="104"/>
      <c r="BO1103" s="104"/>
      <c r="BP1103" s="104"/>
      <c r="BQ1103" s="104"/>
      <c r="BR1103" s="104"/>
      <c r="BS1103" s="104"/>
      <c r="BT1103" s="104"/>
      <c r="BV1103" s="104"/>
      <c r="BW1103" s="104"/>
      <c r="BX1103" s="104"/>
      <c r="BY1103" s="104"/>
      <c r="BZ1103" s="104"/>
      <c r="CA1103" s="104"/>
      <c r="CB1103" s="104"/>
      <c r="CC1103" s="104"/>
      <c r="CD1103" s="104"/>
      <c r="CE1103" s="104"/>
      <c r="CF1103" s="104"/>
      <c r="CG1103" s="104"/>
      <c r="CJ1103" s="104"/>
      <c r="CL1103" s="104"/>
      <c r="CM1103" s="104"/>
      <c r="CN1103" s="104"/>
      <c r="CO1103" s="104"/>
      <c r="CP1103" s="104"/>
      <c r="CQ1103" s="104"/>
      <c r="CR1103" s="104"/>
      <c r="CS1103" s="104"/>
      <c r="CT1103" s="104"/>
      <c r="CU1103" s="104"/>
    </row>
    <row r="1104" spans="1:99" ht="13" x14ac:dyDescent="0.3">
      <c r="A1104" s="104"/>
      <c r="B1104" s="104"/>
      <c r="C1104" s="104"/>
      <c r="D1104" s="104"/>
      <c r="E1104" s="104"/>
      <c r="F1104" s="104"/>
      <c r="G1104" s="104"/>
      <c r="H1104" s="104"/>
      <c r="I1104" s="104"/>
      <c r="J1104" s="104"/>
      <c r="K1104" s="104"/>
      <c r="L1104" s="104"/>
      <c r="M1104" s="104"/>
      <c r="P1104" s="104"/>
      <c r="Q1104" s="104"/>
      <c r="U1104" s="104"/>
      <c r="AQ1104" s="104"/>
      <c r="AR1104" s="104"/>
      <c r="AS1104" s="104"/>
      <c r="AT1104" s="104"/>
      <c r="AU1104" s="104"/>
      <c r="AV1104" s="104"/>
      <c r="AW1104" s="104"/>
      <c r="AX1104" s="104"/>
      <c r="AY1104" s="104"/>
      <c r="BH1104" s="104"/>
      <c r="BJ1104" s="104"/>
      <c r="BK1104" s="104"/>
      <c r="BL1104" s="104"/>
      <c r="BM1104" s="104"/>
      <c r="BN1104" s="104"/>
      <c r="BO1104" s="104"/>
      <c r="BP1104" s="104"/>
      <c r="BQ1104" s="104"/>
      <c r="BR1104" s="104"/>
      <c r="BS1104" s="104"/>
      <c r="BT1104" s="104"/>
      <c r="BV1104" s="104"/>
      <c r="BW1104" s="104"/>
      <c r="BX1104" s="104"/>
      <c r="BY1104" s="104"/>
      <c r="BZ1104" s="104"/>
      <c r="CA1104" s="104"/>
      <c r="CB1104" s="104"/>
      <c r="CC1104" s="104"/>
      <c r="CD1104" s="104"/>
      <c r="CE1104" s="104"/>
      <c r="CF1104" s="104"/>
      <c r="CG1104" s="104"/>
      <c r="CJ1104" s="104"/>
      <c r="CL1104" s="104"/>
      <c r="CM1104" s="104"/>
      <c r="CN1104" s="104"/>
      <c r="CO1104" s="104"/>
      <c r="CP1104" s="104"/>
      <c r="CQ1104" s="104"/>
      <c r="CR1104" s="104"/>
      <c r="CS1104" s="104"/>
      <c r="CT1104" s="104"/>
      <c r="CU1104" s="104"/>
    </row>
    <row r="1105" spans="1:99" ht="13" x14ac:dyDescent="0.3">
      <c r="A1105" s="104"/>
      <c r="B1105" s="104"/>
      <c r="C1105" s="104"/>
      <c r="D1105" s="104"/>
      <c r="E1105" s="104"/>
      <c r="F1105" s="104"/>
      <c r="G1105" s="104"/>
      <c r="H1105" s="104"/>
      <c r="I1105" s="104"/>
      <c r="J1105" s="104"/>
      <c r="K1105" s="104"/>
      <c r="L1105" s="104"/>
      <c r="M1105" s="104"/>
      <c r="P1105" s="104"/>
      <c r="Q1105" s="104"/>
      <c r="U1105" s="104"/>
      <c r="AQ1105" s="104"/>
      <c r="AR1105" s="104"/>
      <c r="AS1105" s="104"/>
      <c r="AT1105" s="104"/>
      <c r="AU1105" s="104"/>
      <c r="AV1105" s="104"/>
      <c r="AW1105" s="104"/>
      <c r="AX1105" s="104"/>
      <c r="AY1105" s="104"/>
      <c r="BH1105" s="104"/>
      <c r="BJ1105" s="104"/>
      <c r="BK1105" s="104"/>
      <c r="BL1105" s="104"/>
      <c r="BM1105" s="104"/>
      <c r="BN1105" s="104"/>
      <c r="BO1105" s="104"/>
      <c r="BP1105" s="104"/>
      <c r="BQ1105" s="104"/>
      <c r="BR1105" s="104"/>
      <c r="BS1105" s="104"/>
      <c r="BT1105" s="104"/>
      <c r="BV1105" s="104"/>
      <c r="BW1105" s="104"/>
      <c r="BX1105" s="104"/>
      <c r="BY1105" s="104"/>
      <c r="BZ1105" s="104"/>
      <c r="CA1105" s="104"/>
      <c r="CB1105" s="104"/>
      <c r="CC1105" s="104"/>
      <c r="CD1105" s="104"/>
      <c r="CE1105" s="104"/>
      <c r="CF1105" s="104"/>
      <c r="CG1105" s="104"/>
      <c r="CJ1105" s="104"/>
      <c r="CL1105" s="104"/>
      <c r="CM1105" s="104"/>
      <c r="CN1105" s="104"/>
      <c r="CO1105" s="104"/>
      <c r="CP1105" s="104"/>
      <c r="CQ1105" s="104"/>
      <c r="CR1105" s="104"/>
      <c r="CS1105" s="104"/>
      <c r="CT1105" s="104"/>
      <c r="CU1105" s="104"/>
    </row>
    <row r="1106" spans="1:99" ht="13" x14ac:dyDescent="0.3">
      <c r="A1106" s="104"/>
      <c r="B1106" s="104"/>
      <c r="C1106" s="104"/>
      <c r="D1106" s="104"/>
      <c r="E1106" s="104"/>
      <c r="F1106" s="104"/>
      <c r="G1106" s="104"/>
      <c r="H1106" s="104"/>
      <c r="I1106" s="104"/>
      <c r="J1106" s="104"/>
      <c r="K1106" s="104"/>
      <c r="L1106" s="104"/>
      <c r="M1106" s="104"/>
      <c r="P1106" s="104"/>
      <c r="Q1106" s="104"/>
      <c r="U1106" s="104"/>
      <c r="AQ1106" s="104"/>
      <c r="AR1106" s="104"/>
      <c r="AS1106" s="104"/>
      <c r="AT1106" s="104"/>
      <c r="AU1106" s="104"/>
      <c r="AV1106" s="104"/>
      <c r="AW1106" s="104"/>
      <c r="AX1106" s="104"/>
      <c r="AY1106" s="104"/>
      <c r="BH1106" s="104"/>
      <c r="BJ1106" s="104"/>
      <c r="BK1106" s="104"/>
      <c r="BL1106" s="104"/>
      <c r="BM1106" s="104"/>
      <c r="BN1106" s="104"/>
      <c r="BO1106" s="104"/>
      <c r="BP1106" s="104"/>
      <c r="BQ1106" s="104"/>
      <c r="BR1106" s="104"/>
      <c r="BS1106" s="104"/>
      <c r="BT1106" s="104"/>
      <c r="BV1106" s="104"/>
      <c r="BW1106" s="104"/>
      <c r="BX1106" s="104"/>
      <c r="BY1106" s="104"/>
      <c r="BZ1106" s="104"/>
      <c r="CA1106" s="104"/>
      <c r="CB1106" s="104"/>
      <c r="CC1106" s="104"/>
      <c r="CD1106" s="104"/>
      <c r="CE1106" s="104"/>
      <c r="CF1106" s="104"/>
      <c r="CG1106" s="104"/>
      <c r="CJ1106" s="104"/>
      <c r="CL1106" s="104"/>
      <c r="CM1106" s="104"/>
      <c r="CN1106" s="104"/>
      <c r="CO1106" s="104"/>
      <c r="CP1106" s="104"/>
      <c r="CQ1106" s="104"/>
      <c r="CR1106" s="104"/>
      <c r="CS1106" s="104"/>
      <c r="CT1106" s="104"/>
      <c r="CU1106" s="104"/>
    </row>
    <row r="1107" spans="1:99" ht="13" x14ac:dyDescent="0.3">
      <c r="A1107" s="104"/>
      <c r="B1107" s="104"/>
      <c r="C1107" s="104"/>
      <c r="D1107" s="104"/>
      <c r="E1107" s="104"/>
      <c r="F1107" s="104"/>
      <c r="G1107" s="104"/>
      <c r="H1107" s="104"/>
      <c r="I1107" s="104"/>
      <c r="J1107" s="104"/>
      <c r="K1107" s="104"/>
      <c r="L1107" s="104"/>
      <c r="M1107" s="104"/>
      <c r="P1107" s="104"/>
      <c r="Q1107" s="104"/>
      <c r="U1107" s="104"/>
      <c r="AQ1107" s="104"/>
      <c r="AR1107" s="104"/>
      <c r="AS1107" s="104"/>
      <c r="AT1107" s="104"/>
      <c r="AU1107" s="104"/>
      <c r="AV1107" s="104"/>
      <c r="AW1107" s="104"/>
      <c r="AX1107" s="104"/>
      <c r="AY1107" s="104"/>
      <c r="BH1107" s="104"/>
      <c r="BJ1107" s="104"/>
      <c r="BK1107" s="104"/>
      <c r="BL1107" s="104"/>
      <c r="BM1107" s="104"/>
      <c r="BN1107" s="104"/>
      <c r="BO1107" s="104"/>
      <c r="BP1107" s="104"/>
      <c r="BQ1107" s="104"/>
      <c r="BR1107" s="104"/>
      <c r="BS1107" s="104"/>
      <c r="BT1107" s="104"/>
      <c r="BV1107" s="104"/>
      <c r="BW1107" s="104"/>
      <c r="BX1107" s="104"/>
      <c r="BY1107" s="104"/>
      <c r="BZ1107" s="104"/>
      <c r="CA1107" s="104"/>
      <c r="CB1107" s="104"/>
      <c r="CC1107" s="104"/>
      <c r="CD1107" s="104"/>
      <c r="CE1107" s="104"/>
      <c r="CF1107" s="104"/>
      <c r="CG1107" s="104"/>
      <c r="CJ1107" s="104"/>
      <c r="CL1107" s="104"/>
      <c r="CM1107" s="104"/>
      <c r="CN1107" s="104"/>
      <c r="CO1107" s="104"/>
      <c r="CP1107" s="104"/>
      <c r="CQ1107" s="104"/>
      <c r="CR1107" s="104"/>
      <c r="CS1107" s="104"/>
      <c r="CT1107" s="104"/>
      <c r="CU1107" s="104"/>
    </row>
    <row r="1108" spans="1:99" ht="13" x14ac:dyDescent="0.3">
      <c r="A1108" s="104"/>
      <c r="B1108" s="104"/>
      <c r="C1108" s="104"/>
      <c r="D1108" s="104"/>
      <c r="E1108" s="104"/>
      <c r="F1108" s="104"/>
      <c r="G1108" s="104"/>
      <c r="H1108" s="104"/>
      <c r="I1108" s="104"/>
      <c r="J1108" s="104"/>
      <c r="K1108" s="104"/>
      <c r="L1108" s="104"/>
      <c r="M1108" s="104"/>
      <c r="P1108" s="104"/>
      <c r="Q1108" s="104"/>
      <c r="U1108" s="104"/>
      <c r="AQ1108" s="104"/>
      <c r="AR1108" s="104"/>
      <c r="AS1108" s="104"/>
      <c r="AT1108" s="104"/>
      <c r="AU1108" s="104"/>
      <c r="AV1108" s="104"/>
      <c r="AW1108" s="104"/>
      <c r="AX1108" s="104"/>
      <c r="AY1108" s="104"/>
      <c r="BH1108" s="104"/>
      <c r="BJ1108" s="104"/>
      <c r="BK1108" s="104"/>
      <c r="BL1108" s="104"/>
      <c r="BM1108" s="104"/>
      <c r="BN1108" s="104"/>
      <c r="BO1108" s="104"/>
      <c r="BP1108" s="104"/>
      <c r="BQ1108" s="104"/>
      <c r="BR1108" s="104"/>
      <c r="BS1108" s="104"/>
      <c r="BT1108" s="104"/>
      <c r="BV1108" s="104"/>
      <c r="BW1108" s="104"/>
      <c r="BX1108" s="104"/>
      <c r="BY1108" s="104"/>
      <c r="BZ1108" s="104"/>
      <c r="CA1108" s="104"/>
      <c r="CB1108" s="104"/>
      <c r="CC1108" s="104"/>
      <c r="CD1108" s="104"/>
      <c r="CE1108" s="104"/>
      <c r="CF1108" s="104"/>
      <c r="CG1108" s="104"/>
      <c r="CJ1108" s="104"/>
      <c r="CL1108" s="104"/>
      <c r="CM1108" s="104"/>
      <c r="CN1108" s="104"/>
      <c r="CO1108" s="104"/>
      <c r="CP1108" s="104"/>
      <c r="CQ1108" s="104"/>
      <c r="CR1108" s="104"/>
      <c r="CS1108" s="104"/>
      <c r="CT1108" s="104"/>
      <c r="CU1108" s="104"/>
    </row>
    <row r="1109" spans="1:99" ht="13" x14ac:dyDescent="0.3">
      <c r="A1109" s="104"/>
      <c r="B1109" s="104"/>
      <c r="C1109" s="104"/>
      <c r="D1109" s="104"/>
      <c r="E1109" s="104"/>
      <c r="F1109" s="104"/>
      <c r="G1109" s="104"/>
      <c r="H1109" s="104"/>
      <c r="I1109" s="104"/>
      <c r="J1109" s="104"/>
      <c r="K1109" s="104"/>
      <c r="L1109" s="104"/>
      <c r="M1109" s="104"/>
      <c r="P1109" s="104"/>
      <c r="Q1109" s="104"/>
      <c r="U1109" s="104"/>
      <c r="AQ1109" s="104"/>
      <c r="AR1109" s="104"/>
      <c r="AS1109" s="104"/>
      <c r="AT1109" s="104"/>
      <c r="AU1109" s="104"/>
      <c r="AV1109" s="104"/>
      <c r="AW1109" s="104"/>
      <c r="AX1109" s="104"/>
      <c r="AY1109" s="104"/>
      <c r="BH1109" s="104"/>
      <c r="BJ1109" s="104"/>
      <c r="BK1109" s="104"/>
      <c r="BL1109" s="104"/>
      <c r="BM1109" s="104"/>
      <c r="BN1109" s="104"/>
      <c r="BO1109" s="104"/>
      <c r="BP1109" s="104"/>
      <c r="BQ1109" s="104"/>
      <c r="BR1109" s="104"/>
      <c r="BS1109" s="104"/>
      <c r="BT1109" s="104"/>
      <c r="BV1109" s="104"/>
      <c r="BW1109" s="104"/>
      <c r="BX1109" s="104"/>
      <c r="BY1109" s="104"/>
      <c r="BZ1109" s="104"/>
      <c r="CA1109" s="104"/>
      <c r="CB1109" s="104"/>
      <c r="CC1109" s="104"/>
      <c r="CD1109" s="104"/>
      <c r="CE1109" s="104"/>
      <c r="CF1109" s="104"/>
      <c r="CG1109" s="104"/>
      <c r="CJ1109" s="104"/>
      <c r="CL1109" s="104"/>
      <c r="CM1109" s="104"/>
      <c r="CN1109" s="104"/>
      <c r="CO1109" s="104"/>
      <c r="CP1109" s="104"/>
      <c r="CQ1109" s="104"/>
      <c r="CR1109" s="104"/>
      <c r="CS1109" s="104"/>
      <c r="CT1109" s="104"/>
      <c r="CU1109" s="104"/>
    </row>
    <row r="1110" spans="1:99" ht="13" x14ac:dyDescent="0.3">
      <c r="A1110" s="104"/>
      <c r="B1110" s="104"/>
      <c r="C1110" s="104"/>
      <c r="D1110" s="104"/>
      <c r="E1110" s="104"/>
      <c r="F1110" s="104"/>
      <c r="G1110" s="104"/>
      <c r="H1110" s="104"/>
      <c r="I1110" s="104"/>
      <c r="J1110" s="104"/>
      <c r="K1110" s="104"/>
      <c r="L1110" s="104"/>
      <c r="M1110" s="104"/>
      <c r="P1110" s="104"/>
      <c r="Q1110" s="104"/>
      <c r="U1110" s="104"/>
      <c r="AQ1110" s="104"/>
      <c r="AR1110" s="104"/>
      <c r="AS1110" s="104"/>
      <c r="AT1110" s="104"/>
      <c r="AU1110" s="104"/>
      <c r="AV1110" s="104"/>
      <c r="AW1110" s="104"/>
      <c r="AX1110" s="104"/>
      <c r="AY1110" s="104"/>
      <c r="BH1110" s="104"/>
      <c r="BJ1110" s="104"/>
      <c r="BK1110" s="104"/>
      <c r="BL1110" s="104"/>
      <c r="BM1110" s="104"/>
      <c r="BN1110" s="104"/>
      <c r="BO1110" s="104"/>
      <c r="BP1110" s="104"/>
      <c r="BQ1110" s="104"/>
      <c r="BR1110" s="104"/>
      <c r="BS1110" s="104"/>
      <c r="BT1110" s="104"/>
      <c r="BV1110" s="104"/>
      <c r="BW1110" s="104"/>
      <c r="BX1110" s="104"/>
      <c r="BY1110" s="104"/>
      <c r="BZ1110" s="104"/>
      <c r="CA1110" s="104"/>
      <c r="CB1110" s="104"/>
      <c r="CC1110" s="104"/>
      <c r="CD1110" s="104"/>
      <c r="CE1110" s="104"/>
      <c r="CF1110" s="104"/>
      <c r="CG1110" s="104"/>
      <c r="CJ1110" s="104"/>
      <c r="CL1110" s="104"/>
      <c r="CM1110" s="104"/>
      <c r="CN1110" s="104"/>
      <c r="CO1110" s="104"/>
      <c r="CP1110" s="104"/>
      <c r="CQ1110" s="104"/>
      <c r="CR1110" s="104"/>
      <c r="CS1110" s="104"/>
      <c r="CT1110" s="104"/>
      <c r="CU1110" s="104"/>
    </row>
    <row r="1111" spans="1:99" ht="13" x14ac:dyDescent="0.3">
      <c r="A1111" s="104"/>
      <c r="B1111" s="104"/>
      <c r="C1111" s="104"/>
      <c r="D1111" s="104"/>
      <c r="E1111" s="104"/>
      <c r="F1111" s="104"/>
      <c r="G1111" s="104"/>
      <c r="H1111" s="104"/>
      <c r="I1111" s="104"/>
      <c r="J1111" s="104"/>
      <c r="K1111" s="104"/>
      <c r="L1111" s="104"/>
      <c r="M1111" s="104"/>
      <c r="P1111" s="104"/>
      <c r="Q1111" s="104"/>
      <c r="U1111" s="104"/>
      <c r="AQ1111" s="104"/>
      <c r="AR1111" s="104"/>
      <c r="AS1111" s="104"/>
      <c r="AT1111" s="104"/>
      <c r="AU1111" s="104"/>
      <c r="AV1111" s="104"/>
      <c r="AW1111" s="104"/>
      <c r="AX1111" s="104"/>
      <c r="AY1111" s="104"/>
      <c r="BH1111" s="104"/>
      <c r="BJ1111" s="104"/>
      <c r="BK1111" s="104"/>
      <c r="BL1111" s="104"/>
      <c r="BM1111" s="104"/>
      <c r="BN1111" s="104"/>
      <c r="BO1111" s="104"/>
      <c r="BP1111" s="104"/>
      <c r="BQ1111" s="104"/>
      <c r="BR1111" s="104"/>
      <c r="BS1111" s="104"/>
      <c r="BT1111" s="104"/>
      <c r="BV1111" s="104"/>
      <c r="BW1111" s="104"/>
      <c r="BX1111" s="104"/>
      <c r="BY1111" s="104"/>
      <c r="BZ1111" s="104"/>
      <c r="CA1111" s="104"/>
      <c r="CB1111" s="104"/>
      <c r="CC1111" s="104"/>
      <c r="CD1111" s="104"/>
      <c r="CE1111" s="104"/>
      <c r="CF1111" s="104"/>
      <c r="CG1111" s="104"/>
      <c r="CJ1111" s="104"/>
      <c r="CL1111" s="104"/>
      <c r="CM1111" s="104"/>
      <c r="CN1111" s="104"/>
      <c r="CO1111" s="104"/>
      <c r="CP1111" s="104"/>
      <c r="CQ1111" s="104"/>
      <c r="CR1111" s="104"/>
      <c r="CS1111" s="104"/>
      <c r="CT1111" s="104"/>
      <c r="CU1111" s="104"/>
    </row>
    <row r="1112" spans="1:99" ht="13" x14ac:dyDescent="0.3">
      <c r="A1112" s="104"/>
      <c r="B1112" s="104"/>
      <c r="C1112" s="104"/>
      <c r="D1112" s="104"/>
      <c r="E1112" s="104"/>
      <c r="F1112" s="104"/>
      <c r="G1112" s="104"/>
      <c r="H1112" s="104"/>
      <c r="I1112" s="104"/>
      <c r="J1112" s="104"/>
      <c r="K1112" s="104"/>
      <c r="L1112" s="104"/>
      <c r="M1112" s="104"/>
      <c r="P1112" s="104"/>
      <c r="Q1112" s="104"/>
      <c r="U1112" s="104"/>
      <c r="AQ1112" s="104"/>
      <c r="AR1112" s="104"/>
      <c r="AS1112" s="104"/>
      <c r="AT1112" s="104"/>
      <c r="AU1112" s="104"/>
      <c r="AV1112" s="104"/>
      <c r="AW1112" s="104"/>
      <c r="AX1112" s="104"/>
      <c r="AY1112" s="104"/>
      <c r="BH1112" s="104"/>
      <c r="BJ1112" s="104"/>
      <c r="BK1112" s="104"/>
      <c r="BL1112" s="104"/>
      <c r="BM1112" s="104"/>
      <c r="BN1112" s="104"/>
      <c r="BO1112" s="104"/>
      <c r="BP1112" s="104"/>
      <c r="BQ1112" s="104"/>
      <c r="BR1112" s="104"/>
      <c r="BS1112" s="104"/>
      <c r="BT1112" s="104"/>
      <c r="BV1112" s="104"/>
      <c r="BW1112" s="104"/>
      <c r="BX1112" s="104"/>
      <c r="BY1112" s="104"/>
      <c r="BZ1112" s="104"/>
      <c r="CA1112" s="104"/>
      <c r="CB1112" s="104"/>
      <c r="CC1112" s="104"/>
      <c r="CD1112" s="104"/>
      <c r="CE1112" s="104"/>
      <c r="CF1112" s="104"/>
      <c r="CG1112" s="104"/>
      <c r="CJ1112" s="104"/>
      <c r="CL1112" s="104"/>
      <c r="CM1112" s="104"/>
      <c r="CN1112" s="104"/>
      <c r="CO1112" s="104"/>
      <c r="CP1112" s="104"/>
      <c r="CQ1112" s="104"/>
      <c r="CR1112" s="104"/>
      <c r="CS1112" s="104"/>
      <c r="CT1112" s="104"/>
      <c r="CU1112" s="104"/>
    </row>
    <row r="1113" spans="1:99" ht="13" x14ac:dyDescent="0.3">
      <c r="A1113" s="104"/>
      <c r="B1113" s="104"/>
      <c r="C1113" s="104"/>
      <c r="D1113" s="104"/>
      <c r="E1113" s="104"/>
      <c r="F1113" s="104"/>
      <c r="G1113" s="104"/>
      <c r="H1113" s="104"/>
      <c r="I1113" s="104"/>
      <c r="J1113" s="104"/>
      <c r="K1113" s="104"/>
      <c r="L1113" s="104"/>
      <c r="M1113" s="104"/>
      <c r="P1113" s="104"/>
      <c r="Q1113" s="104"/>
      <c r="U1113" s="104"/>
      <c r="AQ1113" s="104"/>
      <c r="AR1113" s="104"/>
      <c r="AS1113" s="104"/>
      <c r="AT1113" s="104"/>
      <c r="AU1113" s="104"/>
      <c r="AV1113" s="104"/>
      <c r="AW1113" s="104"/>
      <c r="AX1113" s="104"/>
      <c r="AY1113" s="104"/>
      <c r="BH1113" s="104"/>
      <c r="BJ1113" s="104"/>
      <c r="BK1113" s="104"/>
      <c r="BL1113" s="104"/>
      <c r="BM1113" s="104"/>
      <c r="BN1113" s="104"/>
      <c r="BO1113" s="104"/>
      <c r="BP1113" s="104"/>
      <c r="BQ1113" s="104"/>
      <c r="BR1113" s="104"/>
      <c r="BS1113" s="104"/>
      <c r="BT1113" s="104"/>
      <c r="BV1113" s="104"/>
      <c r="BW1113" s="104"/>
      <c r="BX1113" s="104"/>
      <c r="BY1113" s="104"/>
      <c r="BZ1113" s="104"/>
      <c r="CA1113" s="104"/>
      <c r="CB1113" s="104"/>
      <c r="CC1113" s="104"/>
      <c r="CD1113" s="104"/>
      <c r="CE1113" s="104"/>
      <c r="CF1113" s="104"/>
      <c r="CG1113" s="104"/>
      <c r="CJ1113" s="104"/>
      <c r="CL1113" s="104"/>
      <c r="CM1113" s="104"/>
      <c r="CN1113" s="104"/>
      <c r="CO1113" s="104"/>
      <c r="CP1113" s="104"/>
      <c r="CQ1113" s="104"/>
      <c r="CR1113" s="104"/>
      <c r="CS1113" s="104"/>
      <c r="CT1113" s="104"/>
      <c r="CU1113" s="104"/>
    </row>
    <row r="1114" spans="1:99" ht="13" x14ac:dyDescent="0.3">
      <c r="A1114" s="104"/>
      <c r="B1114" s="104"/>
      <c r="C1114" s="104"/>
      <c r="D1114" s="104"/>
      <c r="E1114" s="104"/>
      <c r="F1114" s="104"/>
      <c r="G1114" s="104"/>
      <c r="H1114" s="104"/>
      <c r="I1114" s="104"/>
      <c r="J1114" s="104"/>
      <c r="K1114" s="104"/>
      <c r="L1114" s="104"/>
      <c r="M1114" s="104"/>
      <c r="P1114" s="104"/>
      <c r="Q1114" s="104"/>
      <c r="U1114" s="104"/>
      <c r="AQ1114" s="104"/>
      <c r="AR1114" s="104"/>
      <c r="AS1114" s="104"/>
      <c r="AT1114" s="104"/>
      <c r="AU1114" s="104"/>
      <c r="AV1114" s="104"/>
      <c r="AW1114" s="104"/>
      <c r="AX1114" s="104"/>
      <c r="AY1114" s="104"/>
      <c r="BH1114" s="104"/>
      <c r="BJ1114" s="104"/>
      <c r="BK1114" s="104"/>
      <c r="BL1114" s="104"/>
      <c r="BM1114" s="104"/>
      <c r="BN1114" s="104"/>
      <c r="BO1114" s="104"/>
      <c r="BP1114" s="104"/>
      <c r="BQ1114" s="104"/>
      <c r="BR1114" s="104"/>
      <c r="BS1114" s="104"/>
      <c r="BT1114" s="104"/>
      <c r="BV1114" s="104"/>
      <c r="BW1114" s="104"/>
      <c r="BX1114" s="104"/>
      <c r="BY1114" s="104"/>
      <c r="BZ1114" s="104"/>
      <c r="CA1114" s="104"/>
      <c r="CB1114" s="104"/>
      <c r="CC1114" s="104"/>
      <c r="CD1114" s="104"/>
      <c r="CE1114" s="104"/>
      <c r="CF1114" s="104"/>
      <c r="CG1114" s="104"/>
      <c r="CJ1114" s="104"/>
      <c r="CL1114" s="104"/>
      <c r="CM1114" s="104"/>
      <c r="CN1114" s="104"/>
      <c r="CO1114" s="104"/>
      <c r="CP1114" s="104"/>
      <c r="CQ1114" s="104"/>
      <c r="CR1114" s="104"/>
      <c r="CS1114" s="104"/>
      <c r="CT1114" s="104"/>
      <c r="CU1114" s="104"/>
    </row>
    <row r="1115" spans="1:99" ht="13" x14ac:dyDescent="0.3">
      <c r="A1115" s="104"/>
      <c r="B1115" s="104"/>
      <c r="C1115" s="104"/>
      <c r="D1115" s="104"/>
      <c r="E1115" s="104"/>
      <c r="F1115" s="104"/>
      <c r="G1115" s="104"/>
      <c r="H1115" s="104"/>
      <c r="I1115" s="104"/>
      <c r="J1115" s="104"/>
      <c r="K1115" s="104"/>
      <c r="L1115" s="104"/>
      <c r="M1115" s="104"/>
      <c r="P1115" s="104"/>
      <c r="Q1115" s="104"/>
      <c r="U1115" s="104"/>
      <c r="AQ1115" s="104"/>
      <c r="AR1115" s="104"/>
      <c r="AS1115" s="104"/>
      <c r="AT1115" s="104"/>
      <c r="AU1115" s="104"/>
      <c r="AV1115" s="104"/>
      <c r="AW1115" s="104"/>
      <c r="AX1115" s="104"/>
      <c r="AY1115" s="104"/>
      <c r="BH1115" s="104"/>
      <c r="BJ1115" s="104"/>
      <c r="BK1115" s="104"/>
      <c r="BL1115" s="104"/>
      <c r="BM1115" s="104"/>
      <c r="BN1115" s="104"/>
      <c r="BO1115" s="104"/>
      <c r="BP1115" s="104"/>
      <c r="BQ1115" s="104"/>
      <c r="BR1115" s="104"/>
      <c r="BS1115" s="104"/>
      <c r="BT1115" s="104"/>
      <c r="BV1115" s="104"/>
      <c r="BW1115" s="104"/>
      <c r="BX1115" s="104"/>
      <c r="BY1115" s="104"/>
      <c r="BZ1115" s="104"/>
      <c r="CA1115" s="104"/>
      <c r="CB1115" s="104"/>
      <c r="CC1115" s="104"/>
      <c r="CD1115" s="104"/>
      <c r="CE1115" s="104"/>
      <c r="CF1115" s="104"/>
      <c r="CG1115" s="104"/>
      <c r="CJ1115" s="104"/>
      <c r="CL1115" s="104"/>
      <c r="CM1115" s="104"/>
      <c r="CN1115" s="104"/>
      <c r="CO1115" s="104"/>
      <c r="CP1115" s="104"/>
      <c r="CQ1115" s="104"/>
      <c r="CR1115" s="104"/>
      <c r="CS1115" s="104"/>
      <c r="CT1115" s="104"/>
      <c r="CU1115" s="104"/>
    </row>
    <row r="1116" spans="1:99" ht="13" x14ac:dyDescent="0.3">
      <c r="A1116" s="104"/>
      <c r="B1116" s="104"/>
      <c r="C1116" s="104"/>
      <c r="D1116" s="104"/>
      <c r="E1116" s="104"/>
      <c r="F1116" s="104"/>
      <c r="G1116" s="104"/>
      <c r="H1116" s="104"/>
      <c r="I1116" s="104"/>
      <c r="J1116" s="104"/>
      <c r="K1116" s="104"/>
      <c r="L1116" s="104"/>
      <c r="M1116" s="104"/>
      <c r="P1116" s="104"/>
      <c r="Q1116" s="104"/>
      <c r="U1116" s="104"/>
      <c r="AQ1116" s="104"/>
      <c r="AR1116" s="104"/>
      <c r="AS1116" s="104"/>
      <c r="AT1116" s="104"/>
      <c r="AU1116" s="104"/>
      <c r="AV1116" s="104"/>
      <c r="AW1116" s="104"/>
      <c r="AX1116" s="104"/>
      <c r="AY1116" s="104"/>
      <c r="BH1116" s="104"/>
      <c r="BJ1116" s="104"/>
      <c r="BK1116" s="104"/>
      <c r="BL1116" s="104"/>
      <c r="BM1116" s="104"/>
      <c r="BN1116" s="104"/>
      <c r="BO1116" s="104"/>
      <c r="BP1116" s="104"/>
      <c r="BQ1116" s="104"/>
      <c r="BR1116" s="104"/>
      <c r="BS1116" s="104"/>
      <c r="BT1116" s="104"/>
      <c r="BV1116" s="104"/>
      <c r="BW1116" s="104"/>
      <c r="BX1116" s="104"/>
      <c r="BY1116" s="104"/>
      <c r="BZ1116" s="104"/>
      <c r="CA1116" s="104"/>
      <c r="CB1116" s="104"/>
      <c r="CC1116" s="104"/>
      <c r="CD1116" s="104"/>
      <c r="CE1116" s="104"/>
      <c r="CF1116" s="104"/>
      <c r="CG1116" s="104"/>
      <c r="CJ1116" s="104"/>
      <c r="CL1116" s="104"/>
      <c r="CM1116" s="104"/>
      <c r="CN1116" s="104"/>
      <c r="CO1116" s="104"/>
      <c r="CP1116" s="104"/>
      <c r="CQ1116" s="104"/>
      <c r="CR1116" s="104"/>
      <c r="CS1116" s="104"/>
      <c r="CT1116" s="104"/>
      <c r="CU1116" s="104"/>
    </row>
    <row r="1117" spans="1:99" ht="13" x14ac:dyDescent="0.3">
      <c r="A1117" s="104"/>
      <c r="B1117" s="104"/>
      <c r="C1117" s="104"/>
      <c r="D1117" s="104"/>
      <c r="E1117" s="104"/>
      <c r="F1117" s="104"/>
      <c r="G1117" s="104"/>
      <c r="H1117" s="104"/>
      <c r="I1117" s="104"/>
      <c r="J1117" s="104"/>
      <c r="K1117" s="104"/>
      <c r="L1117" s="104"/>
      <c r="M1117" s="104"/>
      <c r="P1117" s="104"/>
      <c r="Q1117" s="104"/>
      <c r="U1117" s="104"/>
      <c r="AQ1117" s="104"/>
      <c r="AR1117" s="104"/>
      <c r="AS1117" s="104"/>
      <c r="AT1117" s="104"/>
      <c r="AU1117" s="104"/>
      <c r="AV1117" s="104"/>
      <c r="AW1117" s="104"/>
      <c r="AX1117" s="104"/>
      <c r="AY1117" s="104"/>
      <c r="BH1117" s="104"/>
      <c r="BJ1117" s="104"/>
      <c r="BK1117" s="104"/>
      <c r="BL1117" s="104"/>
      <c r="BM1117" s="104"/>
      <c r="BN1117" s="104"/>
      <c r="BO1117" s="104"/>
      <c r="BP1117" s="104"/>
      <c r="BQ1117" s="104"/>
      <c r="BR1117" s="104"/>
      <c r="BS1117" s="104"/>
      <c r="BT1117" s="104"/>
      <c r="BV1117" s="104"/>
      <c r="BW1117" s="104"/>
      <c r="BX1117" s="104"/>
      <c r="BY1117" s="104"/>
      <c r="BZ1117" s="104"/>
      <c r="CA1117" s="104"/>
      <c r="CB1117" s="104"/>
      <c r="CC1117" s="104"/>
      <c r="CD1117" s="104"/>
      <c r="CE1117" s="104"/>
      <c r="CF1117" s="104"/>
      <c r="CG1117" s="104"/>
      <c r="CJ1117" s="104"/>
      <c r="CL1117" s="104"/>
      <c r="CM1117" s="104"/>
      <c r="CN1117" s="104"/>
      <c r="CO1117" s="104"/>
      <c r="CP1117" s="104"/>
      <c r="CQ1117" s="104"/>
      <c r="CR1117" s="104"/>
      <c r="CS1117" s="104"/>
      <c r="CT1117" s="104"/>
      <c r="CU1117" s="104"/>
    </row>
    <row r="1118" spans="1:99" ht="13" x14ac:dyDescent="0.3">
      <c r="A1118" s="104"/>
      <c r="B1118" s="104"/>
      <c r="C1118" s="104"/>
      <c r="D1118" s="104"/>
      <c r="E1118" s="104"/>
      <c r="F1118" s="104"/>
      <c r="G1118" s="104"/>
      <c r="H1118" s="104"/>
      <c r="I1118" s="104"/>
      <c r="J1118" s="104"/>
      <c r="K1118" s="104"/>
      <c r="L1118" s="104"/>
      <c r="M1118" s="104"/>
      <c r="P1118" s="104"/>
      <c r="Q1118" s="104"/>
      <c r="U1118" s="104"/>
      <c r="AQ1118" s="104"/>
      <c r="AR1118" s="104"/>
      <c r="AS1118" s="104"/>
      <c r="AT1118" s="104"/>
      <c r="AU1118" s="104"/>
      <c r="AV1118" s="104"/>
      <c r="AW1118" s="104"/>
      <c r="AX1118" s="104"/>
      <c r="AY1118" s="104"/>
      <c r="BH1118" s="104"/>
      <c r="BJ1118" s="104"/>
      <c r="BK1118" s="104"/>
      <c r="BL1118" s="104"/>
      <c r="BM1118" s="104"/>
      <c r="BN1118" s="104"/>
      <c r="BO1118" s="104"/>
      <c r="BP1118" s="104"/>
      <c r="BQ1118" s="104"/>
      <c r="BR1118" s="104"/>
      <c r="BS1118" s="104"/>
      <c r="BT1118" s="104"/>
      <c r="BV1118" s="104"/>
      <c r="BW1118" s="104"/>
      <c r="BX1118" s="104"/>
      <c r="BY1118" s="104"/>
      <c r="BZ1118" s="104"/>
      <c r="CA1118" s="104"/>
      <c r="CB1118" s="104"/>
      <c r="CC1118" s="104"/>
      <c r="CD1118" s="104"/>
      <c r="CE1118" s="104"/>
      <c r="CF1118" s="104"/>
      <c r="CG1118" s="104"/>
      <c r="CJ1118" s="104"/>
      <c r="CL1118" s="104"/>
      <c r="CM1118" s="104"/>
      <c r="CN1118" s="104"/>
      <c r="CO1118" s="104"/>
      <c r="CP1118" s="104"/>
      <c r="CQ1118" s="104"/>
      <c r="CR1118" s="104"/>
      <c r="CS1118" s="104"/>
      <c r="CT1118" s="104"/>
      <c r="CU1118" s="104"/>
    </row>
    <row r="1119" spans="1:99" ht="13" x14ac:dyDescent="0.3">
      <c r="A1119" s="104"/>
      <c r="B1119" s="104"/>
      <c r="C1119" s="104"/>
      <c r="D1119" s="104"/>
      <c r="E1119" s="104"/>
      <c r="F1119" s="104"/>
      <c r="G1119" s="104"/>
      <c r="H1119" s="104"/>
      <c r="I1119" s="104"/>
      <c r="J1119" s="104"/>
      <c r="K1119" s="104"/>
      <c r="L1119" s="104"/>
      <c r="M1119" s="104"/>
      <c r="P1119" s="104"/>
      <c r="Q1119" s="104"/>
      <c r="U1119" s="104"/>
      <c r="AQ1119" s="104"/>
      <c r="AR1119" s="104"/>
      <c r="AS1119" s="104"/>
      <c r="AT1119" s="104"/>
      <c r="AU1119" s="104"/>
      <c r="AV1119" s="104"/>
      <c r="AW1119" s="104"/>
      <c r="AX1119" s="104"/>
      <c r="AY1119" s="104"/>
      <c r="BH1119" s="104"/>
      <c r="BJ1119" s="104"/>
      <c r="BK1119" s="104"/>
      <c r="BL1119" s="104"/>
      <c r="BM1119" s="104"/>
      <c r="BN1119" s="104"/>
      <c r="BO1119" s="104"/>
      <c r="BP1119" s="104"/>
      <c r="BQ1119" s="104"/>
      <c r="BR1119" s="104"/>
      <c r="BS1119" s="104"/>
      <c r="BT1119" s="104"/>
      <c r="BV1119" s="104"/>
      <c r="BW1119" s="104"/>
      <c r="BX1119" s="104"/>
      <c r="BY1119" s="104"/>
      <c r="BZ1119" s="104"/>
      <c r="CA1119" s="104"/>
      <c r="CB1119" s="104"/>
      <c r="CC1119" s="104"/>
      <c r="CD1119" s="104"/>
      <c r="CE1119" s="104"/>
      <c r="CF1119" s="104"/>
      <c r="CG1119" s="104"/>
      <c r="CJ1119" s="104"/>
      <c r="CL1119" s="104"/>
      <c r="CM1119" s="104"/>
      <c r="CN1119" s="104"/>
      <c r="CO1119" s="104"/>
      <c r="CP1119" s="104"/>
      <c r="CQ1119" s="104"/>
      <c r="CR1119" s="104"/>
      <c r="CS1119" s="104"/>
      <c r="CT1119" s="104"/>
      <c r="CU1119" s="104"/>
    </row>
    <row r="1120" spans="1:99" ht="13" x14ac:dyDescent="0.3">
      <c r="A1120" s="104"/>
      <c r="B1120" s="104"/>
      <c r="C1120" s="104"/>
      <c r="D1120" s="104"/>
      <c r="E1120" s="104"/>
      <c r="F1120" s="104"/>
      <c r="G1120" s="104"/>
      <c r="H1120" s="104"/>
      <c r="I1120" s="104"/>
      <c r="J1120" s="104"/>
      <c r="K1120" s="104"/>
      <c r="L1120" s="104"/>
      <c r="M1120" s="104"/>
      <c r="P1120" s="104"/>
      <c r="Q1120" s="104"/>
      <c r="U1120" s="104"/>
      <c r="AQ1120" s="104"/>
      <c r="AR1120" s="104"/>
      <c r="AS1120" s="104"/>
      <c r="AT1120" s="104"/>
      <c r="AU1120" s="104"/>
      <c r="AV1120" s="104"/>
      <c r="AW1120" s="104"/>
      <c r="AX1120" s="104"/>
      <c r="AY1120" s="104"/>
      <c r="BH1120" s="104"/>
      <c r="BJ1120" s="104"/>
      <c r="BK1120" s="104"/>
      <c r="BL1120" s="104"/>
      <c r="BM1120" s="104"/>
      <c r="BN1120" s="104"/>
      <c r="BO1120" s="104"/>
      <c r="BP1120" s="104"/>
      <c r="BQ1120" s="104"/>
      <c r="BR1120" s="104"/>
      <c r="BS1120" s="104"/>
      <c r="BT1120" s="104"/>
      <c r="BV1120" s="104"/>
      <c r="BW1120" s="104"/>
      <c r="BX1120" s="104"/>
      <c r="BY1120" s="104"/>
      <c r="BZ1120" s="104"/>
      <c r="CA1120" s="104"/>
      <c r="CB1120" s="104"/>
      <c r="CC1120" s="104"/>
      <c r="CD1120" s="104"/>
      <c r="CE1120" s="104"/>
      <c r="CF1120" s="104"/>
      <c r="CG1120" s="104"/>
      <c r="CJ1120" s="104"/>
      <c r="CL1120" s="104"/>
      <c r="CM1120" s="104"/>
      <c r="CN1120" s="104"/>
      <c r="CO1120" s="104"/>
      <c r="CP1120" s="104"/>
      <c r="CQ1120" s="104"/>
      <c r="CR1120" s="104"/>
      <c r="CS1120" s="104"/>
      <c r="CT1120" s="104"/>
      <c r="CU1120" s="104"/>
    </row>
    <row r="1121" spans="1:99" ht="13" x14ac:dyDescent="0.3">
      <c r="A1121" s="104"/>
      <c r="B1121" s="104"/>
      <c r="C1121" s="104"/>
      <c r="D1121" s="104"/>
      <c r="E1121" s="104"/>
      <c r="F1121" s="104"/>
      <c r="G1121" s="104"/>
      <c r="H1121" s="104"/>
      <c r="I1121" s="104"/>
      <c r="J1121" s="104"/>
      <c r="K1121" s="104"/>
      <c r="L1121" s="104"/>
      <c r="M1121" s="104"/>
      <c r="P1121" s="104"/>
      <c r="Q1121" s="104"/>
      <c r="U1121" s="104"/>
      <c r="AQ1121" s="104"/>
      <c r="AR1121" s="104"/>
      <c r="AS1121" s="104"/>
      <c r="AT1121" s="104"/>
      <c r="AU1121" s="104"/>
      <c r="AV1121" s="104"/>
      <c r="AW1121" s="104"/>
      <c r="AX1121" s="104"/>
      <c r="AY1121" s="104"/>
      <c r="BH1121" s="104"/>
      <c r="BJ1121" s="104"/>
      <c r="BK1121" s="104"/>
      <c r="BL1121" s="104"/>
      <c r="BM1121" s="104"/>
      <c r="BN1121" s="104"/>
      <c r="BO1121" s="104"/>
      <c r="BP1121" s="104"/>
      <c r="BQ1121" s="104"/>
      <c r="BR1121" s="104"/>
      <c r="BS1121" s="104"/>
      <c r="BT1121" s="104"/>
      <c r="BV1121" s="104"/>
      <c r="BW1121" s="104"/>
      <c r="BX1121" s="104"/>
      <c r="BY1121" s="104"/>
      <c r="BZ1121" s="104"/>
      <c r="CA1121" s="104"/>
      <c r="CB1121" s="104"/>
      <c r="CC1121" s="104"/>
      <c r="CD1121" s="104"/>
      <c r="CE1121" s="104"/>
      <c r="CF1121" s="104"/>
      <c r="CG1121" s="104"/>
      <c r="CJ1121" s="104"/>
      <c r="CL1121" s="104"/>
      <c r="CM1121" s="104"/>
      <c r="CN1121" s="104"/>
      <c r="CO1121" s="104"/>
      <c r="CP1121" s="104"/>
      <c r="CQ1121" s="104"/>
      <c r="CR1121" s="104"/>
      <c r="CS1121" s="104"/>
      <c r="CT1121" s="104"/>
      <c r="CU1121" s="104"/>
    </row>
    <row r="1122" spans="1:99" ht="13" x14ac:dyDescent="0.3">
      <c r="A1122" s="104"/>
      <c r="B1122" s="104"/>
      <c r="C1122" s="104"/>
      <c r="D1122" s="104"/>
      <c r="E1122" s="104"/>
      <c r="F1122" s="104"/>
      <c r="G1122" s="104"/>
      <c r="H1122" s="104"/>
      <c r="I1122" s="104"/>
      <c r="J1122" s="104"/>
      <c r="K1122" s="104"/>
      <c r="L1122" s="104"/>
      <c r="M1122" s="104"/>
      <c r="P1122" s="104"/>
      <c r="Q1122" s="104"/>
      <c r="U1122" s="104"/>
      <c r="AQ1122" s="104"/>
      <c r="AR1122" s="104"/>
      <c r="AS1122" s="104"/>
      <c r="AT1122" s="104"/>
      <c r="AU1122" s="104"/>
      <c r="AV1122" s="104"/>
      <c r="AW1122" s="104"/>
      <c r="AX1122" s="104"/>
      <c r="AY1122" s="104"/>
      <c r="BH1122" s="104"/>
      <c r="BJ1122" s="104"/>
      <c r="BK1122" s="104"/>
      <c r="BL1122" s="104"/>
      <c r="BM1122" s="104"/>
      <c r="BN1122" s="104"/>
      <c r="BO1122" s="104"/>
      <c r="BP1122" s="104"/>
      <c r="BQ1122" s="104"/>
      <c r="BR1122" s="104"/>
      <c r="BS1122" s="104"/>
      <c r="BT1122" s="104"/>
      <c r="BV1122" s="104"/>
      <c r="BW1122" s="104"/>
      <c r="BX1122" s="104"/>
      <c r="BY1122" s="104"/>
      <c r="BZ1122" s="104"/>
      <c r="CA1122" s="104"/>
      <c r="CB1122" s="104"/>
      <c r="CC1122" s="104"/>
      <c r="CD1122" s="104"/>
      <c r="CE1122" s="104"/>
      <c r="CF1122" s="104"/>
      <c r="CG1122" s="104"/>
      <c r="CJ1122" s="104"/>
      <c r="CL1122" s="104"/>
      <c r="CM1122" s="104"/>
      <c r="CN1122" s="104"/>
      <c r="CO1122" s="104"/>
      <c r="CP1122" s="104"/>
      <c r="CQ1122" s="104"/>
      <c r="CR1122" s="104"/>
      <c r="CS1122" s="104"/>
      <c r="CT1122" s="104"/>
      <c r="CU1122" s="104"/>
    </row>
    <row r="1123" spans="1:99" ht="13" x14ac:dyDescent="0.3">
      <c r="A1123" s="104"/>
      <c r="B1123" s="104"/>
      <c r="C1123" s="104"/>
      <c r="D1123" s="104"/>
      <c r="E1123" s="104"/>
      <c r="F1123" s="104"/>
      <c r="G1123" s="104"/>
      <c r="H1123" s="104"/>
      <c r="I1123" s="104"/>
      <c r="J1123" s="104"/>
      <c r="K1123" s="104"/>
      <c r="L1123" s="104"/>
      <c r="M1123" s="104"/>
      <c r="P1123" s="104"/>
      <c r="Q1123" s="104"/>
      <c r="U1123" s="104"/>
      <c r="AQ1123" s="104"/>
      <c r="AR1123" s="104"/>
      <c r="AS1123" s="104"/>
      <c r="AT1123" s="104"/>
      <c r="AU1123" s="104"/>
      <c r="AV1123" s="104"/>
      <c r="AW1123" s="104"/>
      <c r="AX1123" s="104"/>
      <c r="AY1123" s="104"/>
      <c r="BH1123" s="104"/>
      <c r="BJ1123" s="104"/>
      <c r="BK1123" s="104"/>
      <c r="BL1123" s="104"/>
      <c r="BM1123" s="104"/>
      <c r="BN1123" s="104"/>
      <c r="BO1123" s="104"/>
      <c r="BP1123" s="104"/>
      <c r="BQ1123" s="104"/>
      <c r="BR1123" s="104"/>
      <c r="BS1123" s="104"/>
      <c r="BT1123" s="104"/>
      <c r="BV1123" s="104"/>
      <c r="BW1123" s="104"/>
      <c r="BX1123" s="104"/>
      <c r="BY1123" s="104"/>
      <c r="BZ1123" s="104"/>
      <c r="CA1123" s="104"/>
      <c r="CB1123" s="104"/>
      <c r="CC1123" s="104"/>
      <c r="CD1123" s="104"/>
      <c r="CE1123" s="104"/>
      <c r="CF1123" s="104"/>
      <c r="CG1123" s="104"/>
      <c r="CJ1123" s="104"/>
      <c r="CL1123" s="104"/>
      <c r="CM1123" s="104"/>
      <c r="CN1123" s="104"/>
      <c r="CO1123" s="104"/>
      <c r="CP1123" s="104"/>
      <c r="CQ1123" s="104"/>
      <c r="CR1123" s="104"/>
      <c r="CS1123" s="104"/>
      <c r="CT1123" s="104"/>
      <c r="CU1123" s="104"/>
    </row>
    <row r="1124" spans="1:99" ht="13" x14ac:dyDescent="0.3">
      <c r="A1124" s="104"/>
      <c r="B1124" s="104"/>
      <c r="C1124" s="104"/>
      <c r="D1124" s="104"/>
      <c r="E1124" s="104"/>
      <c r="F1124" s="104"/>
      <c r="G1124" s="104"/>
      <c r="H1124" s="104"/>
      <c r="I1124" s="104"/>
      <c r="J1124" s="104"/>
      <c r="K1124" s="104"/>
      <c r="L1124" s="104"/>
      <c r="M1124" s="104"/>
      <c r="P1124" s="104"/>
      <c r="Q1124" s="104"/>
      <c r="U1124" s="104"/>
      <c r="AQ1124" s="104"/>
      <c r="AR1124" s="104"/>
      <c r="AS1124" s="104"/>
      <c r="AT1124" s="104"/>
      <c r="AU1124" s="104"/>
      <c r="AV1124" s="104"/>
      <c r="AW1124" s="104"/>
      <c r="AX1124" s="104"/>
      <c r="AY1124" s="104"/>
      <c r="BH1124" s="104"/>
      <c r="BJ1124" s="104"/>
      <c r="BK1124" s="104"/>
      <c r="BL1124" s="104"/>
      <c r="BM1124" s="104"/>
      <c r="BN1124" s="104"/>
      <c r="BO1124" s="104"/>
      <c r="BP1124" s="104"/>
      <c r="BQ1124" s="104"/>
      <c r="BR1124" s="104"/>
      <c r="BS1124" s="104"/>
      <c r="BT1124" s="104"/>
      <c r="BV1124" s="104"/>
      <c r="BW1124" s="104"/>
      <c r="BX1124" s="104"/>
      <c r="BY1124" s="104"/>
      <c r="BZ1124" s="104"/>
      <c r="CA1124" s="104"/>
      <c r="CB1124" s="104"/>
      <c r="CC1124" s="104"/>
      <c r="CD1124" s="104"/>
      <c r="CE1124" s="104"/>
      <c r="CF1124" s="104"/>
      <c r="CG1124" s="104"/>
      <c r="CJ1124" s="104"/>
      <c r="CL1124" s="104"/>
      <c r="CM1124" s="104"/>
      <c r="CN1124" s="104"/>
      <c r="CO1124" s="104"/>
      <c r="CP1124" s="104"/>
      <c r="CQ1124" s="104"/>
      <c r="CR1124" s="104"/>
      <c r="CS1124" s="104"/>
      <c r="CT1124" s="104"/>
      <c r="CU1124" s="104"/>
    </row>
    <row r="1125" spans="1:99" ht="13" x14ac:dyDescent="0.3">
      <c r="A1125" s="104"/>
      <c r="B1125" s="104"/>
      <c r="C1125" s="104"/>
      <c r="D1125" s="104"/>
      <c r="E1125" s="104"/>
      <c r="F1125" s="104"/>
      <c r="G1125" s="104"/>
      <c r="H1125" s="104"/>
      <c r="I1125" s="104"/>
      <c r="J1125" s="104"/>
      <c r="K1125" s="104"/>
      <c r="L1125" s="104"/>
      <c r="M1125" s="104"/>
      <c r="P1125" s="104"/>
      <c r="Q1125" s="104"/>
      <c r="U1125" s="104"/>
      <c r="AQ1125" s="104"/>
      <c r="AR1125" s="104"/>
      <c r="AS1125" s="104"/>
      <c r="AT1125" s="104"/>
      <c r="AU1125" s="104"/>
      <c r="AV1125" s="104"/>
      <c r="AW1125" s="104"/>
      <c r="AX1125" s="104"/>
      <c r="AY1125" s="104"/>
      <c r="BH1125" s="104"/>
      <c r="BJ1125" s="104"/>
      <c r="BK1125" s="104"/>
      <c r="BL1125" s="104"/>
      <c r="BM1125" s="104"/>
      <c r="BN1125" s="104"/>
      <c r="BO1125" s="104"/>
      <c r="BP1125" s="104"/>
      <c r="BQ1125" s="104"/>
      <c r="BR1125" s="104"/>
      <c r="BS1125" s="104"/>
      <c r="BT1125" s="104"/>
      <c r="BV1125" s="104"/>
      <c r="BW1125" s="104"/>
      <c r="BX1125" s="104"/>
      <c r="BY1125" s="104"/>
      <c r="BZ1125" s="104"/>
      <c r="CA1125" s="104"/>
      <c r="CB1125" s="104"/>
      <c r="CC1125" s="104"/>
      <c r="CD1125" s="104"/>
      <c r="CE1125" s="104"/>
      <c r="CF1125" s="104"/>
      <c r="CG1125" s="104"/>
      <c r="CJ1125" s="104"/>
      <c r="CL1125" s="104"/>
      <c r="CM1125" s="104"/>
      <c r="CN1125" s="104"/>
      <c r="CO1125" s="104"/>
      <c r="CP1125" s="104"/>
      <c r="CQ1125" s="104"/>
      <c r="CR1125" s="104"/>
      <c r="CS1125" s="104"/>
      <c r="CT1125" s="104"/>
      <c r="CU1125" s="104"/>
    </row>
    <row r="1126" spans="1:99" ht="13" x14ac:dyDescent="0.3">
      <c r="A1126" s="104"/>
      <c r="B1126" s="104"/>
      <c r="C1126" s="104"/>
      <c r="D1126" s="104"/>
      <c r="E1126" s="104"/>
      <c r="F1126" s="104"/>
      <c r="G1126" s="104"/>
      <c r="H1126" s="104"/>
      <c r="I1126" s="104"/>
      <c r="J1126" s="104"/>
      <c r="K1126" s="104"/>
      <c r="L1126" s="104"/>
      <c r="M1126" s="104"/>
      <c r="P1126" s="104"/>
      <c r="Q1126" s="104"/>
      <c r="U1126" s="104"/>
      <c r="AQ1126" s="104"/>
      <c r="AR1126" s="104"/>
      <c r="AS1126" s="104"/>
      <c r="AT1126" s="104"/>
      <c r="AU1126" s="104"/>
      <c r="AV1126" s="104"/>
      <c r="AW1126" s="104"/>
      <c r="AX1126" s="104"/>
      <c r="AY1126" s="104"/>
      <c r="BH1126" s="104"/>
      <c r="BJ1126" s="104"/>
      <c r="BK1126" s="104"/>
      <c r="BL1126" s="104"/>
      <c r="BM1126" s="104"/>
      <c r="BN1126" s="104"/>
      <c r="BO1126" s="104"/>
      <c r="BP1126" s="104"/>
      <c r="BQ1126" s="104"/>
      <c r="BR1126" s="104"/>
      <c r="BS1126" s="104"/>
      <c r="BT1126" s="104"/>
      <c r="BV1126" s="104"/>
      <c r="BW1126" s="104"/>
      <c r="BX1126" s="104"/>
      <c r="BY1126" s="104"/>
      <c r="BZ1126" s="104"/>
      <c r="CA1126" s="104"/>
      <c r="CB1126" s="104"/>
      <c r="CC1126" s="104"/>
      <c r="CD1126" s="104"/>
      <c r="CE1126" s="104"/>
      <c r="CF1126" s="104"/>
      <c r="CG1126" s="104"/>
      <c r="CJ1126" s="104"/>
      <c r="CL1126" s="104"/>
      <c r="CM1126" s="104"/>
      <c r="CN1126" s="104"/>
      <c r="CO1126" s="104"/>
      <c r="CP1126" s="104"/>
      <c r="CQ1126" s="104"/>
      <c r="CR1126" s="104"/>
      <c r="CS1126" s="104"/>
      <c r="CT1126" s="104"/>
      <c r="CU1126" s="104"/>
    </row>
    <row r="1127" spans="1:99" ht="13" x14ac:dyDescent="0.3">
      <c r="A1127" s="104"/>
      <c r="B1127" s="104"/>
      <c r="C1127" s="104"/>
      <c r="D1127" s="104"/>
      <c r="E1127" s="104"/>
      <c r="F1127" s="104"/>
      <c r="G1127" s="104"/>
      <c r="H1127" s="104"/>
      <c r="I1127" s="104"/>
      <c r="J1127" s="104"/>
      <c r="K1127" s="104"/>
      <c r="L1127" s="104"/>
      <c r="M1127" s="104"/>
      <c r="P1127" s="104"/>
      <c r="Q1127" s="104"/>
      <c r="U1127" s="104"/>
      <c r="AQ1127" s="104"/>
      <c r="AR1127" s="104"/>
      <c r="AS1127" s="104"/>
      <c r="AT1127" s="104"/>
      <c r="AU1127" s="104"/>
      <c r="AV1127" s="104"/>
      <c r="AW1127" s="104"/>
      <c r="AX1127" s="104"/>
      <c r="AY1127" s="104"/>
      <c r="BH1127" s="104"/>
      <c r="BJ1127" s="104"/>
      <c r="BK1127" s="104"/>
      <c r="BL1127" s="104"/>
      <c r="BM1127" s="104"/>
      <c r="BN1127" s="104"/>
      <c r="BO1127" s="104"/>
      <c r="BP1127" s="104"/>
      <c r="BQ1127" s="104"/>
      <c r="BR1127" s="104"/>
      <c r="BS1127" s="104"/>
      <c r="BT1127" s="104"/>
      <c r="BV1127" s="104"/>
      <c r="BW1127" s="104"/>
      <c r="BX1127" s="104"/>
      <c r="BY1127" s="104"/>
      <c r="BZ1127" s="104"/>
      <c r="CA1127" s="104"/>
      <c r="CB1127" s="104"/>
      <c r="CC1127" s="104"/>
      <c r="CD1127" s="104"/>
      <c r="CE1127" s="104"/>
      <c r="CF1127" s="104"/>
      <c r="CG1127" s="104"/>
      <c r="CJ1127" s="104"/>
      <c r="CL1127" s="104"/>
      <c r="CM1127" s="104"/>
      <c r="CN1127" s="104"/>
      <c r="CO1127" s="104"/>
      <c r="CP1127" s="104"/>
      <c r="CQ1127" s="104"/>
      <c r="CR1127" s="104"/>
      <c r="CS1127" s="104"/>
      <c r="CT1127" s="104"/>
      <c r="CU1127" s="104"/>
    </row>
    <row r="1128" spans="1:99" ht="13" x14ac:dyDescent="0.3">
      <c r="A1128" s="104"/>
      <c r="B1128" s="104"/>
      <c r="C1128" s="104"/>
      <c r="D1128" s="104"/>
      <c r="E1128" s="104"/>
      <c r="F1128" s="104"/>
      <c r="G1128" s="104"/>
      <c r="H1128" s="104"/>
      <c r="I1128" s="104"/>
      <c r="J1128" s="104"/>
      <c r="K1128" s="104"/>
      <c r="L1128" s="104"/>
      <c r="M1128" s="104"/>
      <c r="P1128" s="104"/>
      <c r="Q1128" s="104"/>
      <c r="U1128" s="104"/>
      <c r="AQ1128" s="104"/>
      <c r="AR1128" s="104"/>
      <c r="AS1128" s="104"/>
      <c r="AT1128" s="104"/>
      <c r="AU1128" s="104"/>
      <c r="AV1128" s="104"/>
      <c r="AW1128" s="104"/>
      <c r="AX1128" s="104"/>
      <c r="AY1128" s="104"/>
      <c r="BH1128" s="104"/>
      <c r="BJ1128" s="104"/>
      <c r="BK1128" s="104"/>
      <c r="BL1128" s="104"/>
      <c r="BM1128" s="104"/>
      <c r="BN1128" s="104"/>
      <c r="BO1128" s="104"/>
      <c r="BP1128" s="104"/>
      <c r="BQ1128" s="104"/>
      <c r="BR1128" s="104"/>
      <c r="BS1128" s="104"/>
      <c r="BT1128" s="104"/>
      <c r="BV1128" s="104"/>
      <c r="BW1128" s="104"/>
      <c r="BX1128" s="104"/>
      <c r="BY1128" s="104"/>
      <c r="BZ1128" s="104"/>
      <c r="CA1128" s="104"/>
      <c r="CB1128" s="104"/>
      <c r="CC1128" s="104"/>
      <c r="CD1128" s="104"/>
      <c r="CE1128" s="104"/>
      <c r="CF1128" s="104"/>
      <c r="CG1128" s="104"/>
      <c r="CJ1128" s="104"/>
      <c r="CL1128" s="104"/>
      <c r="CM1128" s="104"/>
      <c r="CN1128" s="104"/>
      <c r="CO1128" s="104"/>
      <c r="CP1128" s="104"/>
      <c r="CQ1128" s="104"/>
      <c r="CR1128" s="104"/>
      <c r="CS1128" s="104"/>
      <c r="CT1128" s="104"/>
      <c r="CU1128" s="104"/>
    </row>
    <row r="1129" spans="1:99" ht="13" x14ac:dyDescent="0.3">
      <c r="A1129" s="104"/>
      <c r="B1129" s="104"/>
      <c r="C1129" s="104"/>
      <c r="D1129" s="104"/>
      <c r="E1129" s="104"/>
      <c r="F1129" s="104"/>
      <c r="G1129" s="104"/>
      <c r="H1129" s="104"/>
      <c r="I1129" s="104"/>
      <c r="J1129" s="104"/>
      <c r="K1129" s="104"/>
      <c r="L1129" s="104"/>
      <c r="M1129" s="104"/>
      <c r="P1129" s="104"/>
      <c r="Q1129" s="104"/>
      <c r="U1129" s="104"/>
      <c r="AQ1129" s="104"/>
      <c r="AR1129" s="104"/>
      <c r="AS1129" s="104"/>
      <c r="AT1129" s="104"/>
      <c r="AU1129" s="104"/>
      <c r="AV1129" s="104"/>
      <c r="AW1129" s="104"/>
      <c r="AX1129" s="104"/>
      <c r="AY1129" s="104"/>
      <c r="BH1129" s="104"/>
      <c r="BJ1129" s="104"/>
      <c r="BK1129" s="104"/>
      <c r="BL1129" s="104"/>
      <c r="BM1129" s="104"/>
      <c r="BN1129" s="104"/>
      <c r="BO1129" s="104"/>
      <c r="BP1129" s="104"/>
      <c r="BQ1129" s="104"/>
      <c r="BR1129" s="104"/>
      <c r="BS1129" s="104"/>
      <c r="BT1129" s="104"/>
      <c r="BV1129" s="104"/>
      <c r="BW1129" s="104"/>
      <c r="BX1129" s="104"/>
      <c r="BY1129" s="104"/>
      <c r="BZ1129" s="104"/>
      <c r="CA1129" s="104"/>
      <c r="CB1129" s="104"/>
      <c r="CC1129" s="104"/>
      <c r="CD1129" s="104"/>
      <c r="CE1129" s="104"/>
      <c r="CF1129" s="104"/>
      <c r="CG1129" s="104"/>
      <c r="CJ1129" s="104"/>
      <c r="CL1129" s="104"/>
      <c r="CM1129" s="104"/>
      <c r="CN1129" s="104"/>
      <c r="CO1129" s="104"/>
      <c r="CP1129" s="104"/>
      <c r="CQ1129" s="104"/>
      <c r="CR1129" s="104"/>
      <c r="CS1129" s="104"/>
      <c r="CT1129" s="104"/>
      <c r="CU1129" s="104"/>
    </row>
    <row r="1130" spans="1:99" ht="13" x14ac:dyDescent="0.3">
      <c r="A1130" s="104"/>
      <c r="B1130" s="104"/>
      <c r="C1130" s="104"/>
      <c r="D1130" s="104"/>
      <c r="E1130" s="104"/>
      <c r="F1130" s="104"/>
      <c r="G1130" s="104"/>
      <c r="H1130" s="104"/>
      <c r="I1130" s="104"/>
      <c r="J1130" s="104"/>
      <c r="K1130" s="104"/>
      <c r="L1130" s="104"/>
      <c r="M1130" s="104"/>
      <c r="P1130" s="104"/>
      <c r="Q1130" s="104"/>
      <c r="U1130" s="104"/>
      <c r="AQ1130" s="104"/>
      <c r="AR1130" s="104"/>
      <c r="AS1130" s="104"/>
      <c r="AT1130" s="104"/>
      <c r="AU1130" s="104"/>
      <c r="AV1130" s="104"/>
      <c r="AW1130" s="104"/>
      <c r="AX1130" s="104"/>
      <c r="AY1130" s="104"/>
      <c r="BH1130" s="104"/>
      <c r="BJ1130" s="104"/>
      <c r="BK1130" s="104"/>
      <c r="BL1130" s="104"/>
      <c r="BM1130" s="104"/>
      <c r="BN1130" s="104"/>
      <c r="BO1130" s="104"/>
      <c r="BP1130" s="104"/>
      <c r="BQ1130" s="104"/>
      <c r="BR1130" s="104"/>
      <c r="BS1130" s="104"/>
      <c r="BT1130" s="104"/>
      <c r="BV1130" s="104"/>
      <c r="BW1130" s="104"/>
      <c r="BX1130" s="104"/>
      <c r="BY1130" s="104"/>
      <c r="BZ1130" s="104"/>
      <c r="CA1130" s="104"/>
      <c r="CB1130" s="104"/>
      <c r="CC1130" s="104"/>
      <c r="CD1130" s="104"/>
      <c r="CE1130" s="104"/>
      <c r="CF1130" s="104"/>
      <c r="CG1130" s="104"/>
      <c r="CJ1130" s="104"/>
      <c r="CL1130" s="104"/>
      <c r="CM1130" s="104"/>
      <c r="CN1130" s="104"/>
      <c r="CO1130" s="104"/>
      <c r="CP1130" s="104"/>
      <c r="CQ1130" s="104"/>
      <c r="CR1130" s="104"/>
      <c r="CS1130" s="104"/>
      <c r="CT1130" s="104"/>
      <c r="CU1130" s="104"/>
    </row>
    <row r="1131" spans="1:99" ht="13" x14ac:dyDescent="0.3">
      <c r="A1131" s="104"/>
      <c r="B1131" s="104"/>
      <c r="C1131" s="104"/>
      <c r="D1131" s="104"/>
      <c r="E1131" s="104"/>
      <c r="F1131" s="104"/>
      <c r="G1131" s="104"/>
      <c r="H1131" s="104"/>
      <c r="I1131" s="104"/>
      <c r="J1131" s="104"/>
      <c r="K1131" s="104"/>
      <c r="L1131" s="104"/>
      <c r="M1131" s="104"/>
      <c r="P1131" s="104"/>
      <c r="Q1131" s="104"/>
      <c r="U1131" s="104"/>
      <c r="AQ1131" s="104"/>
      <c r="AR1131" s="104"/>
      <c r="AS1131" s="104"/>
      <c r="AT1131" s="104"/>
      <c r="AU1131" s="104"/>
      <c r="AV1131" s="104"/>
      <c r="AW1131" s="104"/>
      <c r="AX1131" s="104"/>
      <c r="AY1131" s="104"/>
      <c r="BH1131" s="104"/>
      <c r="BJ1131" s="104"/>
      <c r="BK1131" s="104"/>
      <c r="BL1131" s="104"/>
      <c r="BM1131" s="104"/>
      <c r="BN1131" s="104"/>
      <c r="BO1131" s="104"/>
      <c r="BP1131" s="104"/>
      <c r="BQ1131" s="104"/>
      <c r="BR1131" s="104"/>
      <c r="BS1131" s="104"/>
      <c r="BT1131" s="104"/>
      <c r="BV1131" s="104"/>
      <c r="BW1131" s="104"/>
      <c r="BX1131" s="104"/>
      <c r="BY1131" s="104"/>
      <c r="BZ1131" s="104"/>
      <c r="CA1131" s="104"/>
      <c r="CB1131" s="104"/>
      <c r="CC1131" s="104"/>
      <c r="CD1131" s="104"/>
      <c r="CE1131" s="104"/>
      <c r="CF1131" s="104"/>
      <c r="CG1131" s="104"/>
      <c r="CJ1131" s="104"/>
      <c r="CL1131" s="104"/>
      <c r="CM1131" s="104"/>
      <c r="CN1131" s="104"/>
      <c r="CO1131" s="104"/>
      <c r="CP1131" s="104"/>
      <c r="CQ1131" s="104"/>
      <c r="CR1131" s="104"/>
      <c r="CS1131" s="104"/>
      <c r="CT1131" s="104"/>
      <c r="CU1131" s="104"/>
    </row>
    <row r="1132" spans="1:99" ht="13" x14ac:dyDescent="0.3">
      <c r="A1132" s="104"/>
      <c r="B1132" s="104"/>
      <c r="C1132" s="104"/>
      <c r="D1132" s="104"/>
      <c r="E1132" s="104"/>
      <c r="F1132" s="104"/>
      <c r="G1132" s="104"/>
      <c r="H1132" s="104"/>
      <c r="I1132" s="104"/>
      <c r="J1132" s="104"/>
      <c r="K1132" s="104"/>
      <c r="L1132" s="104"/>
      <c r="M1132" s="104"/>
      <c r="P1132" s="104"/>
      <c r="Q1132" s="104"/>
      <c r="U1132" s="104"/>
      <c r="AQ1132" s="104"/>
      <c r="AR1132" s="104"/>
      <c r="AS1132" s="104"/>
      <c r="AT1132" s="104"/>
      <c r="AU1132" s="104"/>
      <c r="AV1132" s="104"/>
      <c r="AW1132" s="104"/>
      <c r="AX1132" s="104"/>
      <c r="AY1132" s="104"/>
      <c r="BH1132" s="104"/>
      <c r="BJ1132" s="104"/>
      <c r="BK1132" s="104"/>
      <c r="BL1132" s="104"/>
      <c r="BM1132" s="104"/>
      <c r="BN1132" s="104"/>
      <c r="BO1132" s="104"/>
      <c r="BP1132" s="104"/>
      <c r="BQ1132" s="104"/>
      <c r="BR1132" s="104"/>
      <c r="BS1132" s="104"/>
      <c r="BT1132" s="104"/>
      <c r="BV1132" s="104"/>
      <c r="BW1132" s="104"/>
      <c r="BX1132" s="104"/>
      <c r="BY1132" s="104"/>
      <c r="BZ1132" s="104"/>
      <c r="CA1132" s="104"/>
      <c r="CB1132" s="104"/>
      <c r="CC1132" s="104"/>
      <c r="CD1132" s="104"/>
      <c r="CE1132" s="104"/>
      <c r="CF1132" s="104"/>
      <c r="CG1132" s="104"/>
      <c r="CJ1132" s="104"/>
      <c r="CL1132" s="104"/>
      <c r="CM1132" s="104"/>
      <c r="CN1132" s="104"/>
      <c r="CO1132" s="104"/>
      <c r="CP1132" s="104"/>
      <c r="CQ1132" s="104"/>
      <c r="CR1132" s="104"/>
      <c r="CS1132" s="104"/>
      <c r="CT1132" s="104"/>
      <c r="CU1132" s="104"/>
    </row>
    <row r="1133" spans="1:99" ht="13" x14ac:dyDescent="0.3">
      <c r="A1133" s="104"/>
      <c r="B1133" s="104"/>
      <c r="C1133" s="104"/>
      <c r="D1133" s="104"/>
      <c r="E1133" s="104"/>
      <c r="F1133" s="104"/>
      <c r="G1133" s="104"/>
      <c r="H1133" s="104"/>
      <c r="I1133" s="104"/>
      <c r="J1133" s="104"/>
      <c r="K1133" s="104"/>
      <c r="L1133" s="104"/>
      <c r="M1133" s="104"/>
      <c r="P1133" s="104"/>
      <c r="Q1133" s="104"/>
      <c r="U1133" s="104"/>
      <c r="AQ1133" s="104"/>
      <c r="AR1133" s="104"/>
      <c r="AS1133" s="104"/>
      <c r="AT1133" s="104"/>
      <c r="AU1133" s="104"/>
      <c r="AV1133" s="104"/>
      <c r="AW1133" s="104"/>
      <c r="AX1133" s="104"/>
      <c r="AY1133" s="104"/>
      <c r="BH1133" s="104"/>
      <c r="BJ1133" s="104"/>
      <c r="BK1133" s="104"/>
      <c r="BL1133" s="104"/>
      <c r="BM1133" s="104"/>
      <c r="BN1133" s="104"/>
      <c r="BO1133" s="104"/>
      <c r="BP1133" s="104"/>
      <c r="BQ1133" s="104"/>
      <c r="BR1133" s="104"/>
      <c r="BS1133" s="104"/>
      <c r="BT1133" s="104"/>
      <c r="BV1133" s="104"/>
      <c r="BW1133" s="104"/>
      <c r="BX1133" s="104"/>
      <c r="BY1133" s="104"/>
      <c r="BZ1133" s="104"/>
      <c r="CA1133" s="104"/>
      <c r="CB1133" s="104"/>
      <c r="CC1133" s="104"/>
      <c r="CD1133" s="104"/>
      <c r="CE1133" s="104"/>
      <c r="CF1133" s="104"/>
      <c r="CG1133" s="104"/>
      <c r="CJ1133" s="104"/>
      <c r="CL1133" s="104"/>
      <c r="CM1133" s="104"/>
      <c r="CN1133" s="104"/>
      <c r="CO1133" s="104"/>
      <c r="CP1133" s="104"/>
      <c r="CQ1133" s="104"/>
      <c r="CR1133" s="104"/>
      <c r="CS1133" s="104"/>
      <c r="CT1133" s="104"/>
      <c r="CU1133" s="104"/>
    </row>
    <row r="1134" spans="1:99" ht="13" x14ac:dyDescent="0.3">
      <c r="A1134" s="104"/>
      <c r="B1134" s="104"/>
      <c r="C1134" s="104"/>
      <c r="D1134" s="104"/>
      <c r="E1134" s="104"/>
      <c r="F1134" s="104"/>
      <c r="G1134" s="104"/>
      <c r="H1134" s="104"/>
      <c r="I1134" s="104"/>
      <c r="J1134" s="104"/>
      <c r="K1134" s="104"/>
      <c r="L1134" s="104"/>
      <c r="M1134" s="104"/>
      <c r="P1134" s="104"/>
      <c r="Q1134" s="104"/>
      <c r="U1134" s="104"/>
      <c r="AQ1134" s="104"/>
      <c r="AR1134" s="104"/>
      <c r="AS1134" s="104"/>
      <c r="AT1134" s="104"/>
      <c r="AU1134" s="104"/>
      <c r="AV1134" s="104"/>
      <c r="AW1134" s="104"/>
      <c r="AX1134" s="104"/>
      <c r="AY1134" s="104"/>
      <c r="BH1134" s="104"/>
      <c r="BJ1134" s="104"/>
      <c r="BK1134" s="104"/>
      <c r="BL1134" s="104"/>
      <c r="BM1134" s="104"/>
      <c r="BN1134" s="104"/>
      <c r="BO1134" s="104"/>
      <c r="BP1134" s="104"/>
      <c r="BQ1134" s="104"/>
      <c r="BR1134" s="104"/>
      <c r="BS1134" s="104"/>
      <c r="BT1134" s="104"/>
      <c r="BV1134" s="104"/>
      <c r="BW1134" s="104"/>
      <c r="BX1134" s="104"/>
      <c r="BY1134" s="104"/>
      <c r="BZ1134" s="104"/>
      <c r="CA1134" s="104"/>
      <c r="CB1134" s="104"/>
      <c r="CC1134" s="104"/>
      <c r="CD1134" s="104"/>
      <c r="CE1134" s="104"/>
      <c r="CF1134" s="104"/>
      <c r="CG1134" s="104"/>
      <c r="CJ1134" s="104"/>
      <c r="CL1134" s="104"/>
      <c r="CM1134" s="104"/>
      <c r="CN1134" s="104"/>
      <c r="CO1134" s="104"/>
      <c r="CP1134" s="104"/>
      <c r="CQ1134" s="104"/>
      <c r="CR1134" s="104"/>
      <c r="CS1134" s="104"/>
      <c r="CT1134" s="104"/>
      <c r="CU1134" s="104"/>
    </row>
    <row r="1135" spans="1:99" ht="13" x14ac:dyDescent="0.3">
      <c r="A1135" s="104"/>
      <c r="B1135" s="104"/>
      <c r="C1135" s="104"/>
      <c r="D1135" s="104"/>
      <c r="E1135" s="104"/>
      <c r="F1135" s="104"/>
      <c r="G1135" s="104"/>
      <c r="H1135" s="104"/>
      <c r="I1135" s="104"/>
      <c r="J1135" s="104"/>
      <c r="K1135" s="104"/>
      <c r="L1135" s="104"/>
      <c r="M1135" s="104"/>
      <c r="P1135" s="104"/>
      <c r="Q1135" s="104"/>
      <c r="U1135" s="104"/>
      <c r="AQ1135" s="104"/>
      <c r="AR1135" s="104"/>
      <c r="AS1135" s="104"/>
      <c r="AT1135" s="104"/>
      <c r="AU1135" s="104"/>
      <c r="AV1135" s="104"/>
      <c r="AW1135" s="104"/>
      <c r="AX1135" s="104"/>
      <c r="AY1135" s="104"/>
      <c r="BH1135" s="104"/>
      <c r="BJ1135" s="104"/>
      <c r="BK1135" s="104"/>
      <c r="BL1135" s="104"/>
      <c r="BM1135" s="104"/>
      <c r="BN1135" s="104"/>
      <c r="BO1135" s="104"/>
      <c r="BP1135" s="104"/>
      <c r="BQ1135" s="104"/>
      <c r="BR1135" s="104"/>
      <c r="BS1135" s="104"/>
      <c r="BT1135" s="104"/>
      <c r="BV1135" s="104"/>
      <c r="BW1135" s="104"/>
      <c r="BX1135" s="104"/>
      <c r="BY1135" s="104"/>
      <c r="BZ1135" s="104"/>
      <c r="CA1135" s="104"/>
      <c r="CB1135" s="104"/>
      <c r="CC1135" s="104"/>
      <c r="CD1135" s="104"/>
      <c r="CE1135" s="104"/>
      <c r="CF1135" s="104"/>
      <c r="CG1135" s="104"/>
      <c r="CJ1135" s="104"/>
      <c r="CL1135" s="104"/>
      <c r="CM1135" s="104"/>
      <c r="CN1135" s="104"/>
      <c r="CO1135" s="104"/>
      <c r="CP1135" s="104"/>
      <c r="CQ1135" s="104"/>
      <c r="CR1135" s="104"/>
      <c r="CS1135" s="104"/>
      <c r="CT1135" s="104"/>
      <c r="CU1135" s="104"/>
    </row>
    <row r="1136" spans="1:99" ht="13" x14ac:dyDescent="0.3">
      <c r="A1136" s="104"/>
      <c r="B1136" s="104"/>
      <c r="C1136" s="104"/>
      <c r="D1136" s="104"/>
      <c r="E1136" s="104"/>
      <c r="F1136" s="104"/>
      <c r="G1136" s="104"/>
      <c r="H1136" s="104"/>
      <c r="I1136" s="104"/>
      <c r="J1136" s="104"/>
      <c r="K1136" s="104"/>
      <c r="L1136" s="104"/>
      <c r="M1136" s="104"/>
      <c r="P1136" s="104"/>
      <c r="Q1136" s="104"/>
      <c r="U1136" s="104"/>
      <c r="AQ1136" s="104"/>
      <c r="AR1136" s="104"/>
      <c r="AS1136" s="104"/>
      <c r="AT1136" s="104"/>
      <c r="AU1136" s="104"/>
      <c r="AV1136" s="104"/>
      <c r="AW1136" s="104"/>
      <c r="AX1136" s="104"/>
      <c r="AY1136" s="104"/>
      <c r="BH1136" s="104"/>
      <c r="BJ1136" s="104"/>
      <c r="BK1136" s="104"/>
      <c r="BL1136" s="104"/>
      <c r="BM1136" s="104"/>
      <c r="BN1136" s="104"/>
      <c r="BO1136" s="104"/>
      <c r="BP1136" s="104"/>
      <c r="BQ1136" s="104"/>
      <c r="BR1136" s="104"/>
      <c r="BS1136" s="104"/>
      <c r="BT1136" s="104"/>
      <c r="BV1136" s="104"/>
      <c r="BW1136" s="104"/>
      <c r="BX1136" s="104"/>
      <c r="BY1136" s="104"/>
      <c r="BZ1136" s="104"/>
      <c r="CA1136" s="104"/>
      <c r="CB1136" s="104"/>
      <c r="CC1136" s="104"/>
      <c r="CD1136" s="104"/>
      <c r="CE1136" s="104"/>
      <c r="CF1136" s="104"/>
      <c r="CG1136" s="104"/>
      <c r="CJ1136" s="104"/>
      <c r="CL1136" s="104"/>
      <c r="CM1136" s="104"/>
      <c r="CN1136" s="104"/>
      <c r="CO1136" s="104"/>
      <c r="CP1136" s="104"/>
      <c r="CQ1136" s="104"/>
      <c r="CR1136" s="104"/>
      <c r="CS1136" s="104"/>
      <c r="CT1136" s="104"/>
      <c r="CU1136" s="104"/>
    </row>
    <row r="1137" spans="1:99" ht="13" x14ac:dyDescent="0.3">
      <c r="A1137" s="104"/>
      <c r="B1137" s="104"/>
      <c r="C1137" s="104"/>
      <c r="D1137" s="104"/>
      <c r="E1137" s="104"/>
      <c r="F1137" s="104"/>
      <c r="G1137" s="104"/>
      <c r="H1137" s="104"/>
      <c r="I1137" s="104"/>
      <c r="J1137" s="104"/>
      <c r="K1137" s="104"/>
      <c r="L1137" s="104"/>
      <c r="M1137" s="104"/>
      <c r="P1137" s="104"/>
      <c r="Q1137" s="104"/>
      <c r="U1137" s="104"/>
      <c r="AQ1137" s="104"/>
      <c r="AR1137" s="104"/>
      <c r="AS1137" s="104"/>
      <c r="AT1137" s="104"/>
      <c r="AU1137" s="104"/>
      <c r="AV1137" s="104"/>
      <c r="AW1137" s="104"/>
      <c r="AX1137" s="104"/>
      <c r="AY1137" s="104"/>
      <c r="BH1137" s="104"/>
      <c r="BJ1137" s="104"/>
      <c r="BK1137" s="104"/>
      <c r="BL1137" s="104"/>
      <c r="BM1137" s="104"/>
      <c r="BN1137" s="104"/>
      <c r="BO1137" s="104"/>
      <c r="BP1137" s="104"/>
      <c r="BQ1137" s="104"/>
      <c r="BR1137" s="104"/>
      <c r="BS1137" s="104"/>
      <c r="BT1137" s="104"/>
      <c r="BV1137" s="104"/>
      <c r="BW1137" s="104"/>
      <c r="BX1137" s="104"/>
      <c r="BY1137" s="104"/>
      <c r="BZ1137" s="104"/>
      <c r="CA1137" s="104"/>
      <c r="CB1137" s="104"/>
      <c r="CC1137" s="104"/>
      <c r="CD1137" s="104"/>
      <c r="CE1137" s="104"/>
      <c r="CF1137" s="104"/>
      <c r="CG1137" s="104"/>
      <c r="CJ1137" s="104"/>
      <c r="CL1137" s="104"/>
      <c r="CM1137" s="104"/>
      <c r="CN1137" s="104"/>
      <c r="CO1137" s="104"/>
      <c r="CP1137" s="104"/>
      <c r="CQ1137" s="104"/>
      <c r="CR1137" s="104"/>
      <c r="CS1137" s="104"/>
      <c r="CT1137" s="104"/>
      <c r="CU1137" s="104"/>
    </row>
    <row r="1138" spans="1:99" ht="13" x14ac:dyDescent="0.3">
      <c r="A1138" s="104"/>
      <c r="B1138" s="104"/>
      <c r="C1138" s="104"/>
      <c r="D1138" s="104"/>
      <c r="E1138" s="104"/>
      <c r="F1138" s="104"/>
      <c r="G1138" s="104"/>
      <c r="H1138" s="104"/>
      <c r="I1138" s="104"/>
      <c r="J1138" s="104"/>
      <c r="K1138" s="104"/>
      <c r="L1138" s="104"/>
      <c r="M1138" s="104"/>
      <c r="P1138" s="104"/>
      <c r="Q1138" s="104"/>
      <c r="U1138" s="104"/>
      <c r="AQ1138" s="104"/>
      <c r="AR1138" s="104"/>
      <c r="AS1138" s="104"/>
      <c r="AT1138" s="104"/>
      <c r="AU1138" s="104"/>
      <c r="AV1138" s="104"/>
      <c r="AW1138" s="104"/>
      <c r="AX1138" s="104"/>
      <c r="AY1138" s="104"/>
      <c r="BH1138" s="104"/>
      <c r="BJ1138" s="104"/>
      <c r="BK1138" s="104"/>
      <c r="BL1138" s="104"/>
      <c r="BM1138" s="104"/>
      <c r="BN1138" s="104"/>
      <c r="BO1138" s="104"/>
      <c r="BP1138" s="104"/>
      <c r="BQ1138" s="104"/>
      <c r="BR1138" s="104"/>
      <c r="BS1138" s="104"/>
      <c r="BT1138" s="104"/>
      <c r="BV1138" s="104"/>
      <c r="BW1138" s="104"/>
      <c r="BX1138" s="104"/>
      <c r="BY1138" s="104"/>
      <c r="BZ1138" s="104"/>
      <c r="CA1138" s="104"/>
      <c r="CB1138" s="104"/>
      <c r="CC1138" s="104"/>
      <c r="CD1138" s="104"/>
      <c r="CE1138" s="104"/>
      <c r="CF1138" s="104"/>
      <c r="CG1138" s="104"/>
      <c r="CJ1138" s="104"/>
      <c r="CL1138" s="104"/>
      <c r="CM1138" s="104"/>
      <c r="CN1138" s="104"/>
      <c r="CO1138" s="104"/>
      <c r="CP1138" s="104"/>
      <c r="CQ1138" s="104"/>
      <c r="CR1138" s="104"/>
      <c r="CS1138" s="104"/>
      <c r="CT1138" s="104"/>
      <c r="CU1138" s="104"/>
    </row>
    <row r="1139" spans="1:99" ht="13" x14ac:dyDescent="0.3">
      <c r="A1139" s="104"/>
      <c r="B1139" s="104"/>
      <c r="C1139" s="104"/>
      <c r="D1139" s="104"/>
      <c r="E1139" s="104"/>
      <c r="F1139" s="104"/>
      <c r="G1139" s="104"/>
      <c r="H1139" s="104"/>
      <c r="I1139" s="104"/>
      <c r="J1139" s="104"/>
      <c r="K1139" s="104"/>
      <c r="L1139" s="104"/>
      <c r="M1139" s="104"/>
      <c r="P1139" s="104"/>
      <c r="Q1139" s="104"/>
      <c r="U1139" s="104"/>
      <c r="AQ1139" s="104"/>
      <c r="AR1139" s="104"/>
      <c r="AS1139" s="104"/>
      <c r="AT1139" s="104"/>
      <c r="AU1139" s="104"/>
      <c r="AV1139" s="104"/>
      <c r="AW1139" s="104"/>
      <c r="AX1139" s="104"/>
      <c r="AY1139" s="104"/>
      <c r="BH1139" s="104"/>
      <c r="BJ1139" s="104"/>
      <c r="BK1139" s="104"/>
      <c r="BL1139" s="104"/>
      <c r="BM1139" s="104"/>
      <c r="BN1139" s="104"/>
      <c r="BO1139" s="104"/>
      <c r="BP1139" s="104"/>
      <c r="BQ1139" s="104"/>
      <c r="BR1139" s="104"/>
      <c r="BS1139" s="104"/>
      <c r="BT1139" s="104"/>
      <c r="BV1139" s="104"/>
      <c r="BW1139" s="104"/>
      <c r="BX1139" s="104"/>
      <c r="BY1139" s="104"/>
      <c r="BZ1139" s="104"/>
      <c r="CA1139" s="104"/>
      <c r="CB1139" s="104"/>
      <c r="CC1139" s="104"/>
      <c r="CD1139" s="104"/>
      <c r="CE1139" s="104"/>
      <c r="CF1139" s="104"/>
      <c r="CG1139" s="104"/>
      <c r="CJ1139" s="104"/>
      <c r="CL1139" s="104"/>
      <c r="CM1139" s="104"/>
      <c r="CN1139" s="104"/>
      <c r="CO1139" s="104"/>
      <c r="CP1139" s="104"/>
      <c r="CQ1139" s="104"/>
      <c r="CR1139" s="104"/>
      <c r="CS1139" s="104"/>
      <c r="CT1139" s="104"/>
      <c r="CU1139" s="104"/>
    </row>
    <row r="1140" spans="1:99" ht="13" x14ac:dyDescent="0.3">
      <c r="A1140" s="104"/>
      <c r="B1140" s="104"/>
      <c r="C1140" s="104"/>
      <c r="D1140" s="104"/>
      <c r="E1140" s="104"/>
      <c r="F1140" s="104"/>
      <c r="G1140" s="104"/>
      <c r="H1140" s="104"/>
      <c r="I1140" s="104"/>
      <c r="J1140" s="104"/>
      <c r="K1140" s="104"/>
      <c r="L1140" s="104"/>
      <c r="M1140" s="104"/>
      <c r="P1140" s="104"/>
      <c r="Q1140" s="104"/>
      <c r="U1140" s="104"/>
      <c r="AQ1140" s="104"/>
      <c r="AR1140" s="104"/>
      <c r="AS1140" s="104"/>
      <c r="AT1140" s="104"/>
      <c r="AU1140" s="104"/>
      <c r="AV1140" s="104"/>
      <c r="AW1140" s="104"/>
      <c r="AX1140" s="104"/>
      <c r="AY1140" s="104"/>
      <c r="BH1140" s="104"/>
      <c r="BJ1140" s="104"/>
      <c r="BK1140" s="104"/>
      <c r="BL1140" s="104"/>
      <c r="BM1140" s="104"/>
      <c r="BN1140" s="104"/>
      <c r="BO1140" s="104"/>
      <c r="BP1140" s="104"/>
      <c r="BQ1140" s="104"/>
      <c r="BR1140" s="104"/>
      <c r="BS1140" s="104"/>
      <c r="BT1140" s="104"/>
      <c r="BV1140" s="104"/>
      <c r="BW1140" s="104"/>
      <c r="BX1140" s="104"/>
      <c r="BY1140" s="104"/>
      <c r="BZ1140" s="104"/>
      <c r="CA1140" s="104"/>
      <c r="CB1140" s="104"/>
      <c r="CC1140" s="104"/>
      <c r="CD1140" s="104"/>
      <c r="CE1140" s="104"/>
      <c r="CF1140" s="104"/>
      <c r="CG1140" s="104"/>
      <c r="CJ1140" s="104"/>
      <c r="CL1140" s="104"/>
      <c r="CM1140" s="104"/>
      <c r="CN1140" s="104"/>
      <c r="CO1140" s="104"/>
      <c r="CP1140" s="104"/>
      <c r="CQ1140" s="104"/>
      <c r="CR1140" s="104"/>
      <c r="CS1140" s="104"/>
      <c r="CT1140" s="104"/>
      <c r="CU1140" s="104"/>
    </row>
    <row r="1141" spans="1:99" ht="13" x14ac:dyDescent="0.3">
      <c r="A1141" s="104"/>
      <c r="B1141" s="104"/>
      <c r="C1141" s="104"/>
      <c r="D1141" s="104"/>
      <c r="E1141" s="104"/>
      <c r="F1141" s="104"/>
      <c r="G1141" s="104"/>
      <c r="H1141" s="104"/>
      <c r="I1141" s="104"/>
      <c r="J1141" s="104"/>
      <c r="K1141" s="104"/>
      <c r="L1141" s="104"/>
      <c r="M1141" s="104"/>
      <c r="P1141" s="104"/>
      <c r="Q1141" s="104"/>
      <c r="U1141" s="104"/>
      <c r="AQ1141" s="104"/>
      <c r="AR1141" s="104"/>
      <c r="AS1141" s="104"/>
      <c r="AT1141" s="104"/>
      <c r="AU1141" s="104"/>
      <c r="AV1141" s="104"/>
      <c r="AW1141" s="104"/>
      <c r="AX1141" s="104"/>
      <c r="AY1141" s="104"/>
      <c r="BH1141" s="104"/>
      <c r="BJ1141" s="104"/>
      <c r="BK1141" s="104"/>
      <c r="BL1141" s="104"/>
      <c r="BM1141" s="104"/>
      <c r="BN1141" s="104"/>
      <c r="BO1141" s="104"/>
      <c r="BP1141" s="104"/>
      <c r="BQ1141" s="104"/>
      <c r="BR1141" s="104"/>
      <c r="BS1141" s="104"/>
      <c r="BT1141" s="104"/>
      <c r="BV1141" s="104"/>
      <c r="BW1141" s="104"/>
      <c r="BX1141" s="104"/>
      <c r="BY1141" s="104"/>
      <c r="BZ1141" s="104"/>
      <c r="CA1141" s="104"/>
      <c r="CB1141" s="104"/>
      <c r="CC1141" s="104"/>
      <c r="CD1141" s="104"/>
      <c r="CE1141" s="104"/>
      <c r="CF1141" s="104"/>
      <c r="CG1141" s="104"/>
      <c r="CJ1141" s="104"/>
      <c r="CL1141" s="104"/>
      <c r="CM1141" s="104"/>
      <c r="CN1141" s="104"/>
      <c r="CO1141" s="104"/>
      <c r="CP1141" s="104"/>
      <c r="CQ1141" s="104"/>
      <c r="CR1141" s="104"/>
      <c r="CS1141" s="104"/>
      <c r="CT1141" s="104"/>
      <c r="CU1141" s="104"/>
    </row>
    <row r="1142" spans="1:99" ht="13" x14ac:dyDescent="0.3">
      <c r="A1142" s="104"/>
      <c r="B1142" s="104"/>
      <c r="C1142" s="104"/>
      <c r="D1142" s="104"/>
      <c r="E1142" s="104"/>
      <c r="F1142" s="104"/>
      <c r="G1142" s="104"/>
      <c r="H1142" s="104"/>
      <c r="I1142" s="104"/>
      <c r="J1142" s="104"/>
      <c r="K1142" s="104"/>
      <c r="L1142" s="104"/>
      <c r="M1142" s="104"/>
      <c r="P1142" s="104"/>
      <c r="Q1142" s="104"/>
      <c r="U1142" s="104"/>
      <c r="AQ1142" s="104"/>
      <c r="AR1142" s="104"/>
      <c r="AS1142" s="104"/>
      <c r="AT1142" s="104"/>
      <c r="AU1142" s="104"/>
      <c r="AV1142" s="104"/>
      <c r="AW1142" s="104"/>
      <c r="AX1142" s="104"/>
      <c r="AY1142" s="104"/>
      <c r="BH1142" s="104"/>
      <c r="BJ1142" s="104"/>
      <c r="BK1142" s="104"/>
      <c r="BL1142" s="104"/>
      <c r="BM1142" s="104"/>
      <c r="BN1142" s="104"/>
      <c r="BO1142" s="104"/>
      <c r="BP1142" s="104"/>
      <c r="BQ1142" s="104"/>
      <c r="BR1142" s="104"/>
      <c r="BS1142" s="104"/>
      <c r="BT1142" s="104"/>
      <c r="BV1142" s="104"/>
      <c r="BW1142" s="104"/>
      <c r="BX1142" s="104"/>
      <c r="BY1142" s="104"/>
      <c r="BZ1142" s="104"/>
      <c r="CA1142" s="104"/>
      <c r="CB1142" s="104"/>
      <c r="CC1142" s="104"/>
      <c r="CD1142" s="104"/>
      <c r="CE1142" s="104"/>
      <c r="CF1142" s="104"/>
      <c r="CG1142" s="104"/>
      <c r="CJ1142" s="104"/>
      <c r="CL1142" s="104"/>
      <c r="CM1142" s="104"/>
      <c r="CN1142" s="104"/>
      <c r="CO1142" s="104"/>
      <c r="CP1142" s="104"/>
      <c r="CQ1142" s="104"/>
      <c r="CR1142" s="104"/>
      <c r="CS1142" s="104"/>
      <c r="CT1142" s="104"/>
      <c r="CU1142" s="104"/>
    </row>
    <row r="1143" spans="1:99" ht="13" x14ac:dyDescent="0.3">
      <c r="A1143" s="104"/>
      <c r="B1143" s="104"/>
      <c r="C1143" s="104"/>
      <c r="D1143" s="104"/>
      <c r="E1143" s="104"/>
      <c r="F1143" s="104"/>
      <c r="G1143" s="104"/>
      <c r="H1143" s="104"/>
      <c r="I1143" s="104"/>
      <c r="J1143" s="104"/>
      <c r="K1143" s="104"/>
      <c r="L1143" s="104"/>
      <c r="M1143" s="104"/>
      <c r="P1143" s="104"/>
      <c r="Q1143" s="104"/>
      <c r="U1143" s="104"/>
      <c r="AQ1143" s="104"/>
      <c r="AR1143" s="104"/>
      <c r="AS1143" s="104"/>
      <c r="AT1143" s="104"/>
      <c r="AU1143" s="104"/>
      <c r="AV1143" s="104"/>
      <c r="AW1143" s="104"/>
      <c r="AX1143" s="104"/>
      <c r="AY1143" s="104"/>
      <c r="BH1143" s="104"/>
      <c r="BJ1143" s="104"/>
      <c r="BK1143" s="104"/>
      <c r="BL1143" s="104"/>
      <c r="BM1143" s="104"/>
      <c r="BN1143" s="104"/>
      <c r="BO1143" s="104"/>
      <c r="BP1143" s="104"/>
      <c r="BQ1143" s="104"/>
      <c r="BR1143" s="104"/>
      <c r="BS1143" s="104"/>
      <c r="BT1143" s="104"/>
      <c r="BV1143" s="104"/>
      <c r="BW1143" s="104"/>
      <c r="BX1143" s="104"/>
      <c r="BY1143" s="104"/>
      <c r="BZ1143" s="104"/>
      <c r="CA1143" s="104"/>
      <c r="CB1143" s="104"/>
      <c r="CC1143" s="104"/>
      <c r="CD1143" s="104"/>
      <c r="CE1143" s="104"/>
      <c r="CF1143" s="104"/>
      <c r="CG1143" s="104"/>
      <c r="CJ1143" s="104"/>
      <c r="CL1143" s="104"/>
      <c r="CM1143" s="104"/>
      <c r="CN1143" s="104"/>
      <c r="CO1143" s="104"/>
      <c r="CP1143" s="104"/>
      <c r="CQ1143" s="104"/>
      <c r="CR1143" s="104"/>
      <c r="CS1143" s="104"/>
      <c r="CT1143" s="104"/>
      <c r="CU1143" s="104"/>
    </row>
    <row r="1144" spans="1:99" ht="13" x14ac:dyDescent="0.3">
      <c r="A1144" s="104"/>
      <c r="B1144" s="104"/>
      <c r="C1144" s="104"/>
      <c r="D1144" s="104"/>
      <c r="E1144" s="104"/>
      <c r="F1144" s="104"/>
      <c r="G1144" s="104"/>
      <c r="H1144" s="104"/>
      <c r="I1144" s="104"/>
      <c r="J1144" s="104"/>
      <c r="K1144" s="104"/>
      <c r="L1144" s="104"/>
      <c r="M1144" s="104"/>
      <c r="P1144" s="104"/>
      <c r="Q1144" s="104"/>
      <c r="U1144" s="104"/>
      <c r="AQ1144" s="104"/>
      <c r="AR1144" s="104"/>
      <c r="AS1144" s="104"/>
      <c r="AT1144" s="104"/>
      <c r="AU1144" s="104"/>
      <c r="AV1144" s="104"/>
      <c r="AW1144" s="104"/>
      <c r="AX1144" s="104"/>
      <c r="AY1144" s="104"/>
      <c r="BH1144" s="104"/>
      <c r="BJ1144" s="104"/>
      <c r="BK1144" s="104"/>
      <c r="BL1144" s="104"/>
      <c r="BM1144" s="104"/>
      <c r="BN1144" s="104"/>
      <c r="BO1144" s="104"/>
      <c r="BP1144" s="104"/>
      <c r="BQ1144" s="104"/>
      <c r="BR1144" s="104"/>
      <c r="BS1144" s="104"/>
      <c r="BT1144" s="104"/>
      <c r="BV1144" s="104"/>
      <c r="BW1144" s="104"/>
      <c r="BX1144" s="104"/>
      <c r="BY1144" s="104"/>
      <c r="BZ1144" s="104"/>
      <c r="CA1144" s="104"/>
      <c r="CB1144" s="104"/>
      <c r="CC1144" s="104"/>
      <c r="CD1144" s="104"/>
      <c r="CE1144" s="104"/>
      <c r="CF1144" s="104"/>
      <c r="CG1144" s="104"/>
      <c r="CJ1144" s="104"/>
      <c r="CL1144" s="104"/>
      <c r="CM1144" s="104"/>
      <c r="CN1144" s="104"/>
      <c r="CO1144" s="104"/>
      <c r="CP1144" s="104"/>
      <c r="CQ1144" s="104"/>
      <c r="CR1144" s="104"/>
      <c r="CS1144" s="104"/>
      <c r="CT1144" s="104"/>
      <c r="CU1144" s="104"/>
    </row>
    <row r="1145" spans="1:99" ht="13" x14ac:dyDescent="0.3">
      <c r="A1145" s="104"/>
      <c r="B1145" s="104"/>
      <c r="C1145" s="104"/>
      <c r="D1145" s="104"/>
      <c r="E1145" s="104"/>
      <c r="F1145" s="104"/>
      <c r="G1145" s="104"/>
      <c r="H1145" s="104"/>
      <c r="I1145" s="104"/>
      <c r="J1145" s="104"/>
      <c r="K1145" s="104"/>
      <c r="L1145" s="104"/>
      <c r="M1145" s="104"/>
      <c r="P1145" s="104"/>
      <c r="Q1145" s="104"/>
      <c r="U1145" s="104"/>
      <c r="AQ1145" s="104"/>
      <c r="AR1145" s="104"/>
      <c r="AS1145" s="104"/>
      <c r="AT1145" s="104"/>
      <c r="AU1145" s="104"/>
      <c r="AV1145" s="104"/>
      <c r="AW1145" s="104"/>
      <c r="AX1145" s="104"/>
      <c r="AY1145" s="104"/>
      <c r="BH1145" s="104"/>
      <c r="BJ1145" s="104"/>
      <c r="BK1145" s="104"/>
      <c r="BL1145" s="104"/>
      <c r="BM1145" s="104"/>
      <c r="BN1145" s="104"/>
      <c r="BO1145" s="104"/>
      <c r="BP1145" s="104"/>
      <c r="BQ1145" s="104"/>
      <c r="BR1145" s="104"/>
      <c r="BS1145" s="104"/>
      <c r="BT1145" s="104"/>
      <c r="BV1145" s="104"/>
      <c r="BW1145" s="104"/>
      <c r="BX1145" s="104"/>
      <c r="BY1145" s="104"/>
      <c r="BZ1145" s="104"/>
      <c r="CA1145" s="104"/>
      <c r="CB1145" s="104"/>
      <c r="CC1145" s="104"/>
      <c r="CD1145" s="104"/>
      <c r="CE1145" s="104"/>
      <c r="CF1145" s="104"/>
      <c r="CG1145" s="104"/>
      <c r="CJ1145" s="104"/>
      <c r="CL1145" s="104"/>
      <c r="CM1145" s="104"/>
      <c r="CN1145" s="104"/>
      <c r="CO1145" s="104"/>
      <c r="CP1145" s="104"/>
      <c r="CQ1145" s="104"/>
      <c r="CR1145" s="104"/>
      <c r="CS1145" s="104"/>
      <c r="CT1145" s="104"/>
      <c r="CU1145" s="104"/>
    </row>
    <row r="1146" spans="1:99" ht="13" x14ac:dyDescent="0.3">
      <c r="A1146" s="104"/>
      <c r="B1146" s="104"/>
      <c r="C1146" s="104"/>
      <c r="D1146" s="104"/>
      <c r="E1146" s="104"/>
      <c r="F1146" s="104"/>
      <c r="G1146" s="104"/>
      <c r="H1146" s="104"/>
      <c r="I1146" s="104"/>
      <c r="J1146" s="104"/>
      <c r="K1146" s="104"/>
      <c r="L1146" s="104"/>
      <c r="M1146" s="104"/>
      <c r="P1146" s="104"/>
      <c r="Q1146" s="104"/>
      <c r="U1146" s="104"/>
      <c r="AQ1146" s="104"/>
      <c r="AR1146" s="104"/>
      <c r="AS1146" s="104"/>
      <c r="AT1146" s="104"/>
      <c r="AU1146" s="104"/>
      <c r="AV1146" s="104"/>
      <c r="AW1146" s="104"/>
      <c r="AX1146" s="104"/>
      <c r="AY1146" s="104"/>
      <c r="BH1146" s="104"/>
      <c r="BJ1146" s="104"/>
      <c r="BK1146" s="104"/>
      <c r="BL1146" s="104"/>
      <c r="BM1146" s="104"/>
      <c r="BN1146" s="104"/>
      <c r="BO1146" s="104"/>
      <c r="BP1146" s="104"/>
      <c r="BQ1146" s="104"/>
      <c r="BR1146" s="104"/>
      <c r="BS1146" s="104"/>
      <c r="BT1146" s="104"/>
      <c r="BV1146" s="104"/>
      <c r="BW1146" s="104"/>
      <c r="BX1146" s="104"/>
      <c r="BY1146" s="104"/>
      <c r="BZ1146" s="104"/>
      <c r="CA1146" s="104"/>
      <c r="CB1146" s="104"/>
      <c r="CC1146" s="104"/>
      <c r="CD1146" s="104"/>
      <c r="CE1146" s="104"/>
      <c r="CF1146" s="104"/>
      <c r="CG1146" s="104"/>
      <c r="CJ1146" s="104"/>
      <c r="CL1146" s="104"/>
      <c r="CM1146" s="104"/>
      <c r="CN1146" s="104"/>
      <c r="CO1146" s="104"/>
      <c r="CP1146" s="104"/>
      <c r="CQ1146" s="104"/>
      <c r="CR1146" s="104"/>
      <c r="CS1146" s="104"/>
      <c r="CT1146" s="104"/>
      <c r="CU1146" s="104"/>
    </row>
    <row r="1147" spans="1:99" ht="13" x14ac:dyDescent="0.3">
      <c r="A1147" s="104"/>
      <c r="B1147" s="104"/>
      <c r="C1147" s="104"/>
      <c r="D1147" s="104"/>
      <c r="E1147" s="104"/>
      <c r="F1147" s="104"/>
      <c r="G1147" s="104"/>
      <c r="H1147" s="104"/>
      <c r="I1147" s="104"/>
      <c r="J1147" s="104"/>
      <c r="K1147" s="104"/>
      <c r="L1147" s="104"/>
      <c r="M1147" s="104"/>
      <c r="P1147" s="104"/>
      <c r="Q1147" s="104"/>
      <c r="U1147" s="104"/>
      <c r="AQ1147" s="104"/>
      <c r="AR1147" s="104"/>
      <c r="AS1147" s="104"/>
      <c r="AT1147" s="104"/>
      <c r="AU1147" s="104"/>
      <c r="AV1147" s="104"/>
      <c r="AW1147" s="104"/>
      <c r="AX1147" s="104"/>
      <c r="AY1147" s="104"/>
      <c r="BH1147" s="104"/>
      <c r="BJ1147" s="104"/>
      <c r="BK1147" s="104"/>
      <c r="BL1147" s="104"/>
      <c r="BM1147" s="104"/>
      <c r="BN1147" s="104"/>
      <c r="BO1147" s="104"/>
      <c r="BP1147" s="104"/>
      <c r="BQ1147" s="104"/>
      <c r="BR1147" s="104"/>
      <c r="BS1147" s="104"/>
      <c r="BT1147" s="104"/>
      <c r="BV1147" s="104"/>
      <c r="BW1147" s="104"/>
      <c r="BX1147" s="104"/>
      <c r="BY1147" s="104"/>
      <c r="BZ1147" s="104"/>
      <c r="CA1147" s="104"/>
      <c r="CB1147" s="104"/>
      <c r="CC1147" s="104"/>
      <c r="CD1147" s="104"/>
      <c r="CE1147" s="104"/>
      <c r="CF1147" s="104"/>
      <c r="CG1147" s="104"/>
      <c r="CJ1147" s="104"/>
      <c r="CL1147" s="104"/>
      <c r="CM1147" s="104"/>
      <c r="CN1147" s="104"/>
      <c r="CO1147" s="104"/>
      <c r="CP1147" s="104"/>
      <c r="CQ1147" s="104"/>
      <c r="CR1147" s="104"/>
      <c r="CS1147" s="104"/>
      <c r="CT1147" s="104"/>
      <c r="CU1147" s="104"/>
    </row>
    <row r="1148" spans="1:99" ht="13" x14ac:dyDescent="0.3">
      <c r="A1148" s="104"/>
      <c r="B1148" s="104"/>
      <c r="C1148" s="104"/>
      <c r="D1148" s="104"/>
      <c r="E1148" s="104"/>
      <c r="F1148" s="104"/>
      <c r="G1148" s="104"/>
      <c r="H1148" s="104"/>
      <c r="I1148" s="104"/>
      <c r="J1148" s="104"/>
      <c r="K1148" s="104"/>
      <c r="L1148" s="104"/>
      <c r="M1148" s="104"/>
      <c r="P1148" s="104"/>
      <c r="Q1148" s="104"/>
      <c r="U1148" s="104"/>
      <c r="AQ1148" s="104"/>
      <c r="AR1148" s="104"/>
      <c r="AS1148" s="104"/>
      <c r="AT1148" s="104"/>
      <c r="AU1148" s="104"/>
      <c r="AV1148" s="104"/>
      <c r="AW1148" s="104"/>
      <c r="AX1148" s="104"/>
      <c r="AY1148" s="104"/>
      <c r="BH1148" s="104"/>
      <c r="BJ1148" s="104"/>
      <c r="BK1148" s="104"/>
      <c r="BL1148" s="104"/>
      <c r="BM1148" s="104"/>
      <c r="BN1148" s="104"/>
      <c r="BO1148" s="104"/>
      <c r="BP1148" s="104"/>
      <c r="BQ1148" s="104"/>
      <c r="BR1148" s="104"/>
      <c r="BS1148" s="104"/>
      <c r="BT1148" s="104"/>
      <c r="BV1148" s="104"/>
      <c r="BW1148" s="104"/>
      <c r="BX1148" s="104"/>
      <c r="BY1148" s="104"/>
      <c r="BZ1148" s="104"/>
      <c r="CA1148" s="104"/>
      <c r="CB1148" s="104"/>
      <c r="CC1148" s="104"/>
      <c r="CD1148" s="104"/>
      <c r="CE1148" s="104"/>
      <c r="CF1148" s="104"/>
      <c r="CG1148" s="104"/>
      <c r="CJ1148" s="104"/>
      <c r="CL1148" s="104"/>
      <c r="CM1148" s="104"/>
      <c r="CN1148" s="104"/>
      <c r="CO1148" s="104"/>
      <c r="CP1148" s="104"/>
      <c r="CQ1148" s="104"/>
      <c r="CR1148" s="104"/>
      <c r="CS1148" s="104"/>
      <c r="CT1148" s="104"/>
      <c r="CU1148" s="104"/>
    </row>
    <row r="1149" spans="1:99" ht="13" x14ac:dyDescent="0.3">
      <c r="A1149" s="104"/>
      <c r="B1149" s="104"/>
      <c r="C1149" s="104"/>
      <c r="D1149" s="104"/>
      <c r="E1149" s="104"/>
      <c r="F1149" s="104"/>
      <c r="G1149" s="104"/>
      <c r="H1149" s="104"/>
      <c r="I1149" s="104"/>
      <c r="J1149" s="104"/>
      <c r="K1149" s="104"/>
      <c r="L1149" s="104"/>
      <c r="M1149" s="104"/>
      <c r="P1149" s="104"/>
      <c r="Q1149" s="104"/>
      <c r="U1149" s="104"/>
      <c r="AQ1149" s="104"/>
      <c r="AR1149" s="104"/>
      <c r="AS1149" s="104"/>
      <c r="AT1149" s="104"/>
      <c r="AU1149" s="104"/>
      <c r="AV1149" s="104"/>
      <c r="AW1149" s="104"/>
      <c r="AX1149" s="104"/>
      <c r="AY1149" s="104"/>
      <c r="BH1149" s="104"/>
      <c r="BJ1149" s="104"/>
      <c r="BK1149" s="104"/>
      <c r="BL1149" s="104"/>
      <c r="BM1149" s="104"/>
      <c r="BN1149" s="104"/>
      <c r="BO1149" s="104"/>
      <c r="BP1149" s="104"/>
      <c r="BQ1149" s="104"/>
      <c r="BR1149" s="104"/>
      <c r="BS1149" s="104"/>
      <c r="BT1149" s="104"/>
      <c r="BV1149" s="104"/>
      <c r="BW1149" s="104"/>
      <c r="BX1149" s="104"/>
      <c r="BY1149" s="104"/>
      <c r="BZ1149" s="104"/>
      <c r="CA1149" s="104"/>
      <c r="CB1149" s="104"/>
      <c r="CC1149" s="104"/>
      <c r="CD1149" s="104"/>
      <c r="CE1149" s="104"/>
      <c r="CF1149" s="104"/>
      <c r="CG1149" s="104"/>
      <c r="CJ1149" s="104"/>
      <c r="CL1149" s="104"/>
      <c r="CM1149" s="104"/>
      <c r="CN1149" s="104"/>
      <c r="CO1149" s="104"/>
      <c r="CP1149" s="104"/>
      <c r="CQ1149" s="104"/>
      <c r="CR1149" s="104"/>
      <c r="CS1149" s="104"/>
      <c r="CT1149" s="104"/>
      <c r="CU1149" s="104"/>
    </row>
    <row r="1150" spans="1:99" ht="13" x14ac:dyDescent="0.3">
      <c r="A1150" s="104"/>
      <c r="B1150" s="104"/>
      <c r="C1150" s="104"/>
      <c r="D1150" s="104"/>
      <c r="E1150" s="104"/>
      <c r="F1150" s="104"/>
      <c r="G1150" s="104"/>
      <c r="H1150" s="104"/>
      <c r="I1150" s="104"/>
      <c r="J1150" s="104"/>
      <c r="K1150" s="104"/>
      <c r="L1150" s="104"/>
      <c r="M1150" s="104"/>
      <c r="P1150" s="104"/>
      <c r="Q1150" s="104"/>
      <c r="U1150" s="104"/>
      <c r="AQ1150" s="104"/>
      <c r="AR1150" s="104"/>
      <c r="AS1150" s="104"/>
      <c r="AT1150" s="104"/>
      <c r="AU1150" s="104"/>
      <c r="AV1150" s="104"/>
      <c r="AW1150" s="104"/>
      <c r="AX1150" s="104"/>
      <c r="AY1150" s="104"/>
      <c r="BH1150" s="104"/>
      <c r="BJ1150" s="104"/>
      <c r="BK1150" s="104"/>
      <c r="BL1150" s="104"/>
      <c r="BM1150" s="104"/>
      <c r="BN1150" s="104"/>
      <c r="BO1150" s="104"/>
      <c r="BP1150" s="104"/>
      <c r="BQ1150" s="104"/>
      <c r="BR1150" s="104"/>
      <c r="BS1150" s="104"/>
      <c r="BT1150" s="104"/>
      <c r="BV1150" s="104"/>
      <c r="BW1150" s="104"/>
      <c r="BX1150" s="104"/>
      <c r="BY1150" s="104"/>
      <c r="BZ1150" s="104"/>
      <c r="CA1150" s="104"/>
      <c r="CB1150" s="104"/>
      <c r="CC1150" s="104"/>
      <c r="CD1150" s="104"/>
      <c r="CE1150" s="104"/>
      <c r="CF1150" s="104"/>
      <c r="CG1150" s="104"/>
      <c r="CJ1150" s="104"/>
      <c r="CL1150" s="104"/>
      <c r="CM1150" s="104"/>
      <c r="CN1150" s="104"/>
      <c r="CO1150" s="104"/>
      <c r="CP1150" s="104"/>
      <c r="CQ1150" s="104"/>
      <c r="CR1150" s="104"/>
      <c r="CS1150" s="104"/>
      <c r="CT1150" s="104"/>
      <c r="CU1150" s="104"/>
    </row>
    <row r="1151" spans="1:99" ht="13" x14ac:dyDescent="0.3">
      <c r="A1151" s="104"/>
      <c r="B1151" s="104"/>
      <c r="C1151" s="104"/>
      <c r="D1151" s="104"/>
      <c r="E1151" s="104"/>
      <c r="F1151" s="104"/>
      <c r="G1151" s="104"/>
      <c r="H1151" s="104"/>
      <c r="I1151" s="104"/>
      <c r="J1151" s="104"/>
      <c r="K1151" s="104"/>
      <c r="L1151" s="104"/>
      <c r="M1151" s="104"/>
      <c r="P1151" s="104"/>
      <c r="Q1151" s="104"/>
      <c r="U1151" s="104"/>
      <c r="AQ1151" s="104"/>
      <c r="AR1151" s="104"/>
      <c r="AS1151" s="104"/>
      <c r="AT1151" s="104"/>
      <c r="AU1151" s="104"/>
      <c r="AV1151" s="104"/>
      <c r="AW1151" s="104"/>
      <c r="AX1151" s="104"/>
      <c r="AY1151" s="104"/>
      <c r="BH1151" s="104"/>
      <c r="BJ1151" s="104"/>
      <c r="BK1151" s="104"/>
      <c r="BL1151" s="104"/>
      <c r="BM1151" s="104"/>
      <c r="BN1151" s="104"/>
      <c r="BO1151" s="104"/>
      <c r="BP1151" s="104"/>
      <c r="BQ1151" s="104"/>
      <c r="BR1151" s="104"/>
      <c r="BS1151" s="104"/>
      <c r="BT1151" s="104"/>
      <c r="BV1151" s="104"/>
      <c r="BW1151" s="104"/>
      <c r="BX1151" s="104"/>
      <c r="BY1151" s="104"/>
      <c r="BZ1151" s="104"/>
      <c r="CA1151" s="104"/>
      <c r="CB1151" s="104"/>
      <c r="CC1151" s="104"/>
      <c r="CD1151" s="104"/>
      <c r="CE1151" s="104"/>
      <c r="CF1151" s="104"/>
      <c r="CG1151" s="104"/>
      <c r="CJ1151" s="104"/>
      <c r="CL1151" s="104"/>
      <c r="CM1151" s="104"/>
      <c r="CN1151" s="104"/>
      <c r="CO1151" s="104"/>
      <c r="CP1151" s="104"/>
      <c r="CQ1151" s="104"/>
      <c r="CR1151" s="104"/>
      <c r="CS1151" s="104"/>
      <c r="CT1151" s="104"/>
      <c r="CU1151" s="104"/>
    </row>
    <row r="1152" spans="1:99" ht="13" x14ac:dyDescent="0.3">
      <c r="A1152" s="104"/>
      <c r="B1152" s="104"/>
      <c r="C1152" s="104"/>
      <c r="D1152" s="104"/>
      <c r="E1152" s="104"/>
      <c r="F1152" s="104"/>
      <c r="G1152" s="104"/>
      <c r="H1152" s="104"/>
      <c r="I1152" s="104"/>
      <c r="J1152" s="104"/>
      <c r="K1152" s="104"/>
      <c r="L1152" s="104"/>
      <c r="M1152" s="104"/>
      <c r="P1152" s="104"/>
      <c r="Q1152" s="104"/>
      <c r="U1152" s="104"/>
      <c r="AQ1152" s="104"/>
      <c r="AR1152" s="104"/>
      <c r="AS1152" s="104"/>
      <c r="AT1152" s="104"/>
      <c r="AU1152" s="104"/>
      <c r="AV1152" s="104"/>
      <c r="AW1152" s="104"/>
      <c r="AX1152" s="104"/>
      <c r="AY1152" s="104"/>
      <c r="BH1152" s="104"/>
      <c r="BJ1152" s="104"/>
      <c r="BK1152" s="104"/>
      <c r="BL1152" s="104"/>
      <c r="BM1152" s="104"/>
      <c r="BN1152" s="104"/>
      <c r="BO1152" s="104"/>
      <c r="BP1152" s="104"/>
      <c r="BQ1152" s="104"/>
      <c r="BR1152" s="104"/>
      <c r="BS1152" s="104"/>
      <c r="BT1152" s="104"/>
      <c r="BV1152" s="104"/>
      <c r="BW1152" s="104"/>
      <c r="BX1152" s="104"/>
      <c r="BY1152" s="104"/>
      <c r="BZ1152" s="104"/>
      <c r="CA1152" s="104"/>
      <c r="CB1152" s="104"/>
      <c r="CC1152" s="104"/>
      <c r="CD1152" s="104"/>
      <c r="CE1152" s="104"/>
      <c r="CF1152" s="104"/>
      <c r="CG1152" s="104"/>
      <c r="CJ1152" s="104"/>
      <c r="CL1152" s="104"/>
      <c r="CM1152" s="104"/>
      <c r="CN1152" s="104"/>
      <c r="CO1152" s="104"/>
      <c r="CP1152" s="104"/>
      <c r="CQ1152" s="104"/>
      <c r="CR1152" s="104"/>
      <c r="CS1152" s="104"/>
      <c r="CT1152" s="104"/>
      <c r="CU1152" s="104"/>
    </row>
    <row r="1153" spans="1:99" ht="13" x14ac:dyDescent="0.3">
      <c r="A1153" s="104"/>
      <c r="B1153" s="104"/>
      <c r="C1153" s="104"/>
      <c r="D1153" s="104"/>
      <c r="E1153" s="104"/>
      <c r="F1153" s="104"/>
      <c r="G1153" s="104"/>
      <c r="H1153" s="104"/>
      <c r="I1153" s="104"/>
      <c r="J1153" s="104"/>
      <c r="K1153" s="104"/>
      <c r="L1153" s="104"/>
      <c r="M1153" s="104"/>
      <c r="P1153" s="104"/>
      <c r="Q1153" s="104"/>
      <c r="U1153" s="104"/>
      <c r="AQ1153" s="104"/>
      <c r="AR1153" s="104"/>
      <c r="AS1153" s="104"/>
      <c r="AT1153" s="104"/>
      <c r="AU1153" s="104"/>
      <c r="AV1153" s="104"/>
      <c r="AW1153" s="104"/>
      <c r="AX1153" s="104"/>
      <c r="AY1153" s="104"/>
      <c r="BH1153" s="104"/>
      <c r="BJ1153" s="104"/>
      <c r="BK1153" s="104"/>
      <c r="BL1153" s="104"/>
      <c r="BM1153" s="104"/>
      <c r="BN1153" s="104"/>
      <c r="BO1153" s="104"/>
      <c r="BP1153" s="104"/>
      <c r="BQ1153" s="104"/>
      <c r="BR1153" s="104"/>
      <c r="BS1153" s="104"/>
      <c r="BT1153" s="104"/>
      <c r="BV1153" s="104"/>
      <c r="BW1153" s="104"/>
      <c r="BX1153" s="104"/>
      <c r="BY1153" s="104"/>
      <c r="BZ1153" s="104"/>
      <c r="CA1153" s="104"/>
      <c r="CB1153" s="104"/>
      <c r="CC1153" s="104"/>
      <c r="CD1153" s="104"/>
      <c r="CE1153" s="104"/>
      <c r="CF1153" s="104"/>
      <c r="CG1153" s="104"/>
      <c r="CJ1153" s="104"/>
      <c r="CL1153" s="104"/>
      <c r="CM1153" s="104"/>
      <c r="CN1153" s="104"/>
      <c r="CO1153" s="104"/>
      <c r="CP1153" s="104"/>
      <c r="CQ1153" s="104"/>
      <c r="CR1153" s="104"/>
      <c r="CS1153" s="104"/>
      <c r="CT1153" s="104"/>
      <c r="CU1153" s="104"/>
    </row>
    <row r="1154" spans="1:99" ht="13" x14ac:dyDescent="0.3">
      <c r="A1154" s="104"/>
      <c r="B1154" s="104"/>
      <c r="C1154" s="104"/>
      <c r="D1154" s="104"/>
      <c r="E1154" s="104"/>
      <c r="F1154" s="104"/>
      <c r="G1154" s="104"/>
      <c r="H1154" s="104"/>
      <c r="I1154" s="104"/>
      <c r="J1154" s="104"/>
      <c r="K1154" s="104"/>
      <c r="L1154" s="104"/>
      <c r="M1154" s="104"/>
      <c r="P1154" s="104"/>
      <c r="Q1154" s="104"/>
      <c r="U1154" s="104"/>
      <c r="AQ1154" s="104"/>
      <c r="AR1154" s="104"/>
      <c r="AS1154" s="104"/>
      <c r="AT1154" s="104"/>
      <c r="AU1154" s="104"/>
      <c r="AV1154" s="104"/>
      <c r="AW1154" s="104"/>
      <c r="AX1154" s="104"/>
      <c r="AY1154" s="104"/>
      <c r="BH1154" s="104"/>
      <c r="BJ1154" s="104"/>
      <c r="BK1154" s="104"/>
      <c r="BL1154" s="104"/>
      <c r="BM1154" s="104"/>
      <c r="BN1154" s="104"/>
      <c r="BO1154" s="104"/>
      <c r="BP1154" s="104"/>
      <c r="BQ1154" s="104"/>
      <c r="BR1154" s="104"/>
      <c r="BS1154" s="104"/>
      <c r="BT1154" s="104"/>
      <c r="BV1154" s="104"/>
      <c r="BW1154" s="104"/>
      <c r="BX1154" s="104"/>
      <c r="BY1154" s="104"/>
      <c r="BZ1154" s="104"/>
      <c r="CA1154" s="104"/>
      <c r="CB1154" s="104"/>
      <c r="CC1154" s="104"/>
      <c r="CD1154" s="104"/>
      <c r="CE1154" s="104"/>
      <c r="CF1154" s="104"/>
      <c r="CG1154" s="104"/>
      <c r="CJ1154" s="104"/>
      <c r="CL1154" s="104"/>
      <c r="CM1154" s="104"/>
      <c r="CN1154" s="104"/>
      <c r="CO1154" s="104"/>
      <c r="CP1154" s="104"/>
      <c r="CQ1154" s="104"/>
      <c r="CR1154" s="104"/>
      <c r="CS1154" s="104"/>
      <c r="CT1154" s="104"/>
      <c r="CU1154" s="104"/>
    </row>
    <row r="1155" spans="1:99" ht="13" x14ac:dyDescent="0.3">
      <c r="A1155" s="104"/>
      <c r="B1155" s="104"/>
      <c r="C1155" s="104"/>
      <c r="D1155" s="104"/>
      <c r="E1155" s="104"/>
      <c r="F1155" s="104"/>
      <c r="G1155" s="104"/>
      <c r="H1155" s="104"/>
      <c r="I1155" s="104"/>
      <c r="J1155" s="104"/>
      <c r="K1155" s="104"/>
      <c r="L1155" s="104"/>
      <c r="M1155" s="104"/>
      <c r="P1155" s="104"/>
      <c r="Q1155" s="104"/>
      <c r="U1155" s="104"/>
      <c r="AQ1155" s="104"/>
      <c r="AR1155" s="104"/>
      <c r="AS1155" s="104"/>
      <c r="AT1155" s="104"/>
      <c r="AU1155" s="104"/>
      <c r="AV1155" s="104"/>
      <c r="AW1155" s="104"/>
      <c r="AX1155" s="104"/>
      <c r="AY1155" s="104"/>
      <c r="BH1155" s="104"/>
      <c r="BJ1155" s="104"/>
      <c r="BK1155" s="104"/>
      <c r="BL1155" s="104"/>
      <c r="BM1155" s="104"/>
      <c r="BN1155" s="104"/>
      <c r="BO1155" s="104"/>
      <c r="BP1155" s="104"/>
      <c r="BQ1155" s="104"/>
      <c r="BR1155" s="104"/>
      <c r="BS1155" s="104"/>
      <c r="BT1155" s="104"/>
      <c r="BV1155" s="104"/>
      <c r="BW1155" s="104"/>
      <c r="BX1155" s="104"/>
      <c r="BY1155" s="104"/>
      <c r="BZ1155" s="104"/>
      <c r="CA1155" s="104"/>
      <c r="CB1155" s="104"/>
      <c r="CC1155" s="104"/>
      <c r="CD1155" s="104"/>
      <c r="CE1155" s="104"/>
      <c r="CF1155" s="104"/>
      <c r="CG1155" s="104"/>
      <c r="CJ1155" s="104"/>
      <c r="CL1155" s="104"/>
      <c r="CM1155" s="104"/>
      <c r="CN1155" s="104"/>
      <c r="CO1155" s="104"/>
      <c r="CP1155" s="104"/>
      <c r="CQ1155" s="104"/>
      <c r="CR1155" s="104"/>
      <c r="CS1155" s="104"/>
      <c r="CT1155" s="104"/>
      <c r="CU1155" s="104"/>
    </row>
    <row r="1156" spans="1:99" ht="13" x14ac:dyDescent="0.3">
      <c r="A1156" s="104"/>
      <c r="B1156" s="104"/>
      <c r="C1156" s="104"/>
      <c r="D1156" s="104"/>
      <c r="E1156" s="104"/>
      <c r="F1156" s="104"/>
      <c r="G1156" s="104"/>
      <c r="H1156" s="104"/>
      <c r="I1156" s="104"/>
      <c r="J1156" s="104"/>
      <c r="K1156" s="104"/>
      <c r="L1156" s="104"/>
      <c r="M1156" s="104"/>
      <c r="P1156" s="104"/>
      <c r="Q1156" s="104"/>
      <c r="U1156" s="104"/>
      <c r="AQ1156" s="104"/>
      <c r="AR1156" s="104"/>
      <c r="AS1156" s="104"/>
      <c r="AT1156" s="104"/>
      <c r="AU1156" s="104"/>
      <c r="AV1156" s="104"/>
      <c r="AW1156" s="104"/>
      <c r="AX1156" s="104"/>
      <c r="AY1156" s="104"/>
      <c r="BH1156" s="104"/>
      <c r="BJ1156" s="104"/>
      <c r="BK1156" s="104"/>
      <c r="BL1156" s="104"/>
      <c r="BM1156" s="104"/>
      <c r="BN1156" s="104"/>
      <c r="BO1156" s="104"/>
      <c r="BP1156" s="104"/>
      <c r="BQ1156" s="104"/>
      <c r="BR1156" s="104"/>
      <c r="BS1156" s="104"/>
      <c r="BT1156" s="104"/>
      <c r="BV1156" s="104"/>
      <c r="BW1156" s="104"/>
      <c r="BX1156" s="104"/>
      <c r="BY1156" s="104"/>
      <c r="BZ1156" s="104"/>
      <c r="CA1156" s="104"/>
      <c r="CB1156" s="104"/>
      <c r="CC1156" s="104"/>
      <c r="CD1156" s="104"/>
      <c r="CE1156" s="104"/>
      <c r="CF1156" s="104"/>
      <c r="CG1156" s="104"/>
      <c r="CJ1156" s="104"/>
      <c r="CL1156" s="104"/>
      <c r="CM1156" s="104"/>
      <c r="CN1156" s="104"/>
      <c r="CO1156" s="104"/>
      <c r="CP1156" s="104"/>
      <c r="CQ1156" s="104"/>
      <c r="CR1156" s="104"/>
      <c r="CS1156" s="104"/>
      <c r="CT1156" s="104"/>
      <c r="CU1156" s="104"/>
    </row>
    <row r="1157" spans="1:99" ht="13" x14ac:dyDescent="0.3">
      <c r="A1157" s="104"/>
      <c r="B1157" s="104"/>
      <c r="C1157" s="104"/>
      <c r="D1157" s="104"/>
      <c r="E1157" s="104"/>
      <c r="F1157" s="104"/>
      <c r="G1157" s="104"/>
      <c r="H1157" s="104"/>
      <c r="I1157" s="104"/>
      <c r="J1157" s="104"/>
      <c r="K1157" s="104"/>
      <c r="L1157" s="104"/>
      <c r="M1157" s="104"/>
      <c r="P1157" s="104"/>
      <c r="Q1157" s="104"/>
      <c r="U1157" s="104"/>
      <c r="AQ1157" s="104"/>
      <c r="AR1157" s="104"/>
      <c r="AS1157" s="104"/>
      <c r="AT1157" s="104"/>
      <c r="AU1157" s="104"/>
      <c r="AV1157" s="104"/>
      <c r="AW1157" s="104"/>
      <c r="AX1157" s="104"/>
      <c r="AY1157" s="104"/>
      <c r="BH1157" s="104"/>
      <c r="BJ1157" s="104"/>
      <c r="BK1157" s="104"/>
      <c r="BL1157" s="104"/>
      <c r="BM1157" s="104"/>
      <c r="BN1157" s="104"/>
      <c r="BO1157" s="104"/>
      <c r="BP1157" s="104"/>
      <c r="BQ1157" s="104"/>
      <c r="BR1157" s="104"/>
      <c r="BS1157" s="104"/>
      <c r="BT1157" s="104"/>
      <c r="BV1157" s="104"/>
      <c r="BW1157" s="104"/>
      <c r="BX1157" s="104"/>
      <c r="BY1157" s="104"/>
      <c r="BZ1157" s="104"/>
      <c r="CA1157" s="104"/>
      <c r="CB1157" s="104"/>
      <c r="CC1157" s="104"/>
      <c r="CD1157" s="104"/>
      <c r="CE1157" s="104"/>
      <c r="CF1157" s="104"/>
      <c r="CG1157" s="104"/>
      <c r="CJ1157" s="104"/>
      <c r="CL1157" s="104"/>
      <c r="CM1157" s="104"/>
      <c r="CN1157" s="104"/>
      <c r="CO1157" s="104"/>
      <c r="CP1157" s="104"/>
      <c r="CQ1157" s="104"/>
      <c r="CR1157" s="104"/>
      <c r="CS1157" s="104"/>
      <c r="CT1157" s="104"/>
      <c r="CU1157" s="104"/>
    </row>
    <row r="1158" spans="1:99" ht="13" x14ac:dyDescent="0.3">
      <c r="A1158" s="104"/>
      <c r="B1158" s="104"/>
      <c r="C1158" s="104"/>
      <c r="D1158" s="104"/>
      <c r="E1158" s="104"/>
      <c r="F1158" s="104"/>
      <c r="G1158" s="104"/>
      <c r="H1158" s="104"/>
      <c r="I1158" s="104"/>
      <c r="J1158" s="104"/>
      <c r="K1158" s="104"/>
      <c r="L1158" s="104"/>
      <c r="M1158" s="104"/>
      <c r="P1158" s="104"/>
      <c r="Q1158" s="104"/>
      <c r="U1158" s="104"/>
      <c r="AQ1158" s="104"/>
      <c r="AR1158" s="104"/>
      <c r="AS1158" s="104"/>
      <c r="AT1158" s="104"/>
      <c r="AU1158" s="104"/>
      <c r="AV1158" s="104"/>
      <c r="AW1158" s="104"/>
      <c r="AX1158" s="104"/>
      <c r="AY1158" s="104"/>
      <c r="BH1158" s="104"/>
      <c r="BJ1158" s="104"/>
      <c r="BK1158" s="104"/>
      <c r="BL1158" s="104"/>
      <c r="BM1158" s="104"/>
      <c r="BN1158" s="104"/>
      <c r="BO1158" s="104"/>
      <c r="BP1158" s="104"/>
      <c r="BQ1158" s="104"/>
      <c r="BR1158" s="104"/>
      <c r="BS1158" s="104"/>
      <c r="BT1158" s="104"/>
      <c r="BV1158" s="104"/>
      <c r="BW1158" s="104"/>
      <c r="BX1158" s="104"/>
      <c r="BY1158" s="104"/>
      <c r="BZ1158" s="104"/>
      <c r="CA1158" s="104"/>
      <c r="CB1158" s="104"/>
      <c r="CC1158" s="104"/>
      <c r="CD1158" s="104"/>
      <c r="CE1158" s="104"/>
      <c r="CF1158" s="104"/>
      <c r="CG1158" s="104"/>
      <c r="CJ1158" s="104"/>
      <c r="CL1158" s="104"/>
      <c r="CM1158" s="104"/>
      <c r="CN1158" s="104"/>
      <c r="CO1158" s="104"/>
      <c r="CP1158" s="104"/>
      <c r="CQ1158" s="104"/>
      <c r="CR1158" s="104"/>
      <c r="CS1158" s="104"/>
      <c r="CT1158" s="104"/>
      <c r="CU1158" s="104"/>
    </row>
    <row r="1159" spans="1:99" ht="13" x14ac:dyDescent="0.3">
      <c r="A1159" s="104"/>
      <c r="B1159" s="104"/>
      <c r="C1159" s="104"/>
      <c r="D1159" s="104"/>
      <c r="E1159" s="104"/>
      <c r="F1159" s="104"/>
      <c r="G1159" s="104"/>
      <c r="H1159" s="104"/>
      <c r="I1159" s="104"/>
      <c r="J1159" s="104"/>
      <c r="K1159" s="104"/>
      <c r="L1159" s="104"/>
      <c r="M1159" s="104"/>
      <c r="P1159" s="104"/>
      <c r="Q1159" s="104"/>
      <c r="U1159" s="104"/>
      <c r="AQ1159" s="104"/>
      <c r="AR1159" s="104"/>
      <c r="AS1159" s="104"/>
      <c r="AT1159" s="104"/>
      <c r="AU1159" s="104"/>
      <c r="AV1159" s="104"/>
      <c r="AW1159" s="104"/>
      <c r="AX1159" s="104"/>
      <c r="AY1159" s="104"/>
      <c r="BH1159" s="104"/>
      <c r="BJ1159" s="104"/>
      <c r="BK1159" s="104"/>
      <c r="BL1159" s="104"/>
      <c r="BM1159" s="104"/>
      <c r="BN1159" s="104"/>
      <c r="BO1159" s="104"/>
      <c r="BP1159" s="104"/>
      <c r="BQ1159" s="104"/>
      <c r="BR1159" s="104"/>
      <c r="BS1159" s="104"/>
      <c r="BT1159" s="104"/>
      <c r="BV1159" s="104"/>
      <c r="BW1159" s="104"/>
      <c r="BX1159" s="104"/>
      <c r="BY1159" s="104"/>
      <c r="BZ1159" s="104"/>
      <c r="CA1159" s="104"/>
      <c r="CB1159" s="104"/>
      <c r="CC1159" s="104"/>
      <c r="CD1159" s="104"/>
      <c r="CE1159" s="104"/>
      <c r="CF1159" s="104"/>
      <c r="CG1159" s="104"/>
      <c r="CJ1159" s="104"/>
      <c r="CL1159" s="104"/>
      <c r="CM1159" s="104"/>
      <c r="CN1159" s="104"/>
      <c r="CO1159" s="104"/>
      <c r="CP1159" s="104"/>
      <c r="CQ1159" s="104"/>
      <c r="CR1159" s="104"/>
      <c r="CS1159" s="104"/>
      <c r="CT1159" s="104"/>
      <c r="CU1159" s="104"/>
    </row>
    <row r="1160" spans="1:99" ht="13" x14ac:dyDescent="0.3">
      <c r="A1160" s="104"/>
      <c r="B1160" s="104"/>
      <c r="C1160" s="104"/>
      <c r="D1160" s="104"/>
      <c r="E1160" s="104"/>
      <c r="F1160" s="104"/>
      <c r="G1160" s="104"/>
      <c r="H1160" s="104"/>
      <c r="I1160" s="104"/>
      <c r="J1160" s="104"/>
      <c r="K1160" s="104"/>
      <c r="L1160" s="104"/>
      <c r="M1160" s="104"/>
      <c r="P1160" s="104"/>
      <c r="Q1160" s="104"/>
      <c r="U1160" s="104"/>
      <c r="AQ1160" s="104"/>
      <c r="AR1160" s="104"/>
      <c r="AS1160" s="104"/>
      <c r="AT1160" s="104"/>
      <c r="AU1160" s="104"/>
      <c r="AV1160" s="104"/>
      <c r="AW1160" s="104"/>
      <c r="AX1160" s="104"/>
      <c r="AY1160" s="104"/>
      <c r="BH1160" s="104"/>
      <c r="BJ1160" s="104"/>
      <c r="BK1160" s="104"/>
      <c r="BL1160" s="104"/>
      <c r="BM1160" s="104"/>
      <c r="BN1160" s="104"/>
      <c r="BO1160" s="104"/>
      <c r="BP1160" s="104"/>
      <c r="BQ1160" s="104"/>
      <c r="BR1160" s="104"/>
      <c r="BS1160" s="104"/>
      <c r="BT1160" s="104"/>
      <c r="BV1160" s="104"/>
      <c r="BW1160" s="104"/>
      <c r="BX1160" s="104"/>
      <c r="BY1160" s="104"/>
      <c r="BZ1160" s="104"/>
      <c r="CA1160" s="104"/>
      <c r="CB1160" s="104"/>
      <c r="CC1160" s="104"/>
      <c r="CD1160" s="104"/>
      <c r="CE1160" s="104"/>
      <c r="CF1160" s="104"/>
      <c r="CG1160" s="104"/>
      <c r="CJ1160" s="104"/>
      <c r="CL1160" s="104"/>
      <c r="CM1160" s="104"/>
      <c r="CN1160" s="104"/>
      <c r="CO1160" s="104"/>
      <c r="CP1160" s="104"/>
      <c r="CQ1160" s="104"/>
      <c r="CR1160" s="104"/>
      <c r="CS1160" s="104"/>
      <c r="CT1160" s="104"/>
      <c r="CU1160" s="104"/>
    </row>
    <row r="1161" spans="1:99" ht="13" x14ac:dyDescent="0.3">
      <c r="A1161" s="104"/>
      <c r="B1161" s="104"/>
      <c r="C1161" s="104"/>
      <c r="D1161" s="104"/>
      <c r="E1161" s="104"/>
      <c r="F1161" s="104"/>
      <c r="G1161" s="104"/>
      <c r="H1161" s="104"/>
      <c r="I1161" s="104"/>
      <c r="J1161" s="104"/>
      <c r="K1161" s="104"/>
      <c r="L1161" s="104"/>
      <c r="M1161" s="104"/>
      <c r="P1161" s="104"/>
      <c r="Q1161" s="104"/>
      <c r="U1161" s="104"/>
      <c r="AQ1161" s="104"/>
      <c r="AR1161" s="104"/>
      <c r="AS1161" s="104"/>
      <c r="AT1161" s="104"/>
      <c r="AU1161" s="104"/>
      <c r="AV1161" s="104"/>
      <c r="AW1161" s="104"/>
      <c r="AX1161" s="104"/>
      <c r="AY1161" s="104"/>
      <c r="BH1161" s="104"/>
      <c r="BJ1161" s="104"/>
      <c r="BK1161" s="104"/>
      <c r="BL1161" s="104"/>
      <c r="BM1161" s="104"/>
      <c r="BN1161" s="104"/>
      <c r="BO1161" s="104"/>
      <c r="BP1161" s="104"/>
      <c r="BQ1161" s="104"/>
      <c r="BR1161" s="104"/>
      <c r="BS1161" s="104"/>
      <c r="BT1161" s="104"/>
      <c r="BV1161" s="104"/>
      <c r="BW1161" s="104"/>
      <c r="BX1161" s="104"/>
      <c r="BY1161" s="104"/>
      <c r="BZ1161" s="104"/>
      <c r="CA1161" s="104"/>
      <c r="CB1161" s="104"/>
      <c r="CC1161" s="104"/>
      <c r="CD1161" s="104"/>
      <c r="CE1161" s="104"/>
      <c r="CF1161" s="104"/>
      <c r="CG1161" s="104"/>
      <c r="CJ1161" s="104"/>
      <c r="CL1161" s="104"/>
      <c r="CM1161" s="104"/>
      <c r="CN1161" s="104"/>
      <c r="CO1161" s="104"/>
      <c r="CP1161" s="104"/>
      <c r="CQ1161" s="104"/>
      <c r="CR1161" s="104"/>
      <c r="CS1161" s="104"/>
      <c r="CT1161" s="104"/>
      <c r="CU1161" s="104"/>
    </row>
    <row r="1162" spans="1:99" ht="13" x14ac:dyDescent="0.3">
      <c r="A1162" s="104"/>
      <c r="B1162" s="104"/>
      <c r="C1162" s="104"/>
      <c r="D1162" s="104"/>
      <c r="E1162" s="104"/>
      <c r="F1162" s="104"/>
      <c r="G1162" s="104"/>
      <c r="H1162" s="104"/>
      <c r="I1162" s="104"/>
      <c r="J1162" s="104"/>
      <c r="K1162" s="104"/>
      <c r="L1162" s="104"/>
      <c r="M1162" s="104"/>
      <c r="P1162" s="104"/>
      <c r="Q1162" s="104"/>
      <c r="U1162" s="104"/>
      <c r="AQ1162" s="104"/>
      <c r="AR1162" s="104"/>
      <c r="AS1162" s="104"/>
      <c r="AT1162" s="104"/>
      <c r="AU1162" s="104"/>
      <c r="AV1162" s="104"/>
      <c r="AW1162" s="104"/>
      <c r="AX1162" s="104"/>
      <c r="AY1162" s="104"/>
      <c r="BH1162" s="104"/>
      <c r="BJ1162" s="104"/>
      <c r="BK1162" s="104"/>
      <c r="BL1162" s="104"/>
      <c r="BM1162" s="104"/>
      <c r="BN1162" s="104"/>
      <c r="BO1162" s="104"/>
      <c r="BP1162" s="104"/>
      <c r="BQ1162" s="104"/>
      <c r="BR1162" s="104"/>
      <c r="BS1162" s="104"/>
      <c r="BT1162" s="104"/>
      <c r="BV1162" s="104"/>
      <c r="BW1162" s="104"/>
      <c r="BX1162" s="104"/>
      <c r="BY1162" s="104"/>
      <c r="BZ1162" s="104"/>
      <c r="CA1162" s="104"/>
      <c r="CB1162" s="104"/>
      <c r="CC1162" s="104"/>
      <c r="CD1162" s="104"/>
      <c r="CE1162" s="104"/>
      <c r="CF1162" s="104"/>
      <c r="CG1162" s="104"/>
      <c r="CJ1162" s="104"/>
      <c r="CL1162" s="104"/>
      <c r="CM1162" s="104"/>
      <c r="CN1162" s="104"/>
      <c r="CO1162" s="104"/>
      <c r="CP1162" s="104"/>
      <c r="CQ1162" s="104"/>
      <c r="CR1162" s="104"/>
      <c r="CS1162" s="104"/>
      <c r="CT1162" s="104"/>
      <c r="CU1162" s="104"/>
    </row>
    <row r="1163" spans="1:99" ht="13" x14ac:dyDescent="0.3">
      <c r="A1163" s="104"/>
      <c r="B1163" s="104"/>
      <c r="C1163" s="104"/>
      <c r="D1163" s="104"/>
      <c r="E1163" s="104"/>
      <c r="F1163" s="104"/>
      <c r="G1163" s="104"/>
      <c r="H1163" s="104"/>
      <c r="I1163" s="104"/>
      <c r="J1163" s="104"/>
      <c r="K1163" s="104"/>
      <c r="L1163" s="104"/>
      <c r="M1163" s="104"/>
      <c r="P1163" s="104"/>
      <c r="Q1163" s="104"/>
      <c r="U1163" s="104"/>
      <c r="AQ1163" s="104"/>
      <c r="AR1163" s="104"/>
      <c r="AS1163" s="104"/>
      <c r="AT1163" s="104"/>
      <c r="AU1163" s="104"/>
      <c r="AV1163" s="104"/>
      <c r="AW1163" s="104"/>
      <c r="AX1163" s="104"/>
      <c r="AY1163" s="104"/>
      <c r="BH1163" s="104"/>
      <c r="BJ1163" s="104"/>
      <c r="BK1163" s="104"/>
      <c r="BL1163" s="104"/>
      <c r="BM1163" s="104"/>
      <c r="BN1163" s="104"/>
      <c r="BO1163" s="104"/>
      <c r="BP1163" s="104"/>
      <c r="BQ1163" s="104"/>
      <c r="BR1163" s="104"/>
      <c r="BS1163" s="104"/>
      <c r="BT1163" s="104"/>
      <c r="BV1163" s="104"/>
      <c r="BW1163" s="104"/>
      <c r="BX1163" s="104"/>
      <c r="BY1163" s="104"/>
      <c r="BZ1163" s="104"/>
      <c r="CA1163" s="104"/>
      <c r="CB1163" s="104"/>
      <c r="CC1163" s="104"/>
      <c r="CD1163" s="104"/>
      <c r="CE1163" s="104"/>
      <c r="CF1163" s="104"/>
      <c r="CG1163" s="104"/>
      <c r="CJ1163" s="104"/>
      <c r="CL1163" s="104"/>
      <c r="CM1163" s="104"/>
      <c r="CN1163" s="104"/>
      <c r="CO1163" s="104"/>
      <c r="CP1163" s="104"/>
      <c r="CQ1163" s="104"/>
      <c r="CR1163" s="104"/>
      <c r="CS1163" s="104"/>
      <c r="CT1163" s="104"/>
      <c r="CU1163" s="104"/>
    </row>
    <row r="1164" spans="1:99" ht="13" x14ac:dyDescent="0.3">
      <c r="A1164" s="104"/>
      <c r="B1164" s="104"/>
      <c r="C1164" s="104"/>
      <c r="D1164" s="104"/>
      <c r="E1164" s="104"/>
      <c r="F1164" s="104"/>
      <c r="G1164" s="104"/>
      <c r="H1164" s="104"/>
      <c r="I1164" s="104"/>
      <c r="J1164" s="104"/>
      <c r="K1164" s="104"/>
      <c r="L1164" s="104"/>
      <c r="M1164" s="104"/>
      <c r="P1164" s="104"/>
      <c r="Q1164" s="104"/>
      <c r="U1164" s="104"/>
      <c r="AQ1164" s="104"/>
      <c r="AR1164" s="104"/>
      <c r="AS1164" s="104"/>
      <c r="AT1164" s="104"/>
      <c r="AU1164" s="104"/>
      <c r="AV1164" s="104"/>
      <c r="AW1164" s="104"/>
      <c r="AX1164" s="104"/>
      <c r="AY1164" s="104"/>
      <c r="BH1164" s="104"/>
      <c r="BJ1164" s="104"/>
      <c r="BK1164" s="104"/>
      <c r="BL1164" s="104"/>
      <c r="BM1164" s="104"/>
      <c r="BN1164" s="104"/>
      <c r="BO1164" s="104"/>
      <c r="BP1164" s="104"/>
      <c r="BQ1164" s="104"/>
      <c r="BR1164" s="104"/>
      <c r="BS1164" s="104"/>
      <c r="BT1164" s="104"/>
      <c r="BV1164" s="104"/>
      <c r="BW1164" s="104"/>
      <c r="BX1164" s="104"/>
      <c r="BY1164" s="104"/>
      <c r="BZ1164" s="104"/>
      <c r="CA1164" s="104"/>
      <c r="CB1164" s="104"/>
      <c r="CC1164" s="104"/>
      <c r="CD1164" s="104"/>
      <c r="CE1164" s="104"/>
      <c r="CF1164" s="104"/>
      <c r="CG1164" s="104"/>
      <c r="CJ1164" s="104"/>
      <c r="CL1164" s="104"/>
      <c r="CM1164" s="104"/>
      <c r="CN1164" s="104"/>
      <c r="CO1164" s="104"/>
      <c r="CP1164" s="104"/>
      <c r="CQ1164" s="104"/>
      <c r="CR1164" s="104"/>
      <c r="CS1164" s="104"/>
      <c r="CT1164" s="104"/>
      <c r="CU1164" s="104"/>
    </row>
    <row r="1165" spans="1:99" ht="13" x14ac:dyDescent="0.3">
      <c r="A1165" s="104"/>
      <c r="B1165" s="104"/>
      <c r="C1165" s="104"/>
      <c r="D1165" s="104"/>
      <c r="E1165" s="104"/>
      <c r="F1165" s="104"/>
      <c r="G1165" s="104"/>
      <c r="H1165" s="104"/>
      <c r="I1165" s="104"/>
      <c r="J1165" s="104"/>
      <c r="K1165" s="104"/>
      <c r="L1165" s="104"/>
      <c r="M1165" s="104"/>
      <c r="P1165" s="104"/>
      <c r="Q1165" s="104"/>
      <c r="U1165" s="104"/>
      <c r="AQ1165" s="104"/>
      <c r="AR1165" s="104"/>
      <c r="AS1165" s="104"/>
      <c r="AT1165" s="104"/>
      <c r="AU1165" s="104"/>
      <c r="AV1165" s="104"/>
      <c r="AW1165" s="104"/>
      <c r="AX1165" s="104"/>
      <c r="AY1165" s="104"/>
      <c r="BH1165" s="104"/>
      <c r="BJ1165" s="104"/>
      <c r="BK1165" s="104"/>
      <c r="BL1165" s="104"/>
      <c r="BM1165" s="104"/>
      <c r="BN1165" s="104"/>
      <c r="BO1165" s="104"/>
      <c r="BP1165" s="104"/>
      <c r="BQ1165" s="104"/>
      <c r="BR1165" s="104"/>
      <c r="BS1165" s="104"/>
      <c r="BT1165" s="104"/>
      <c r="BV1165" s="104"/>
      <c r="BW1165" s="104"/>
      <c r="BX1165" s="104"/>
      <c r="BY1165" s="104"/>
      <c r="BZ1165" s="104"/>
      <c r="CA1165" s="104"/>
      <c r="CB1165" s="104"/>
      <c r="CC1165" s="104"/>
      <c r="CD1165" s="104"/>
      <c r="CE1165" s="104"/>
      <c r="CF1165" s="104"/>
      <c r="CG1165" s="104"/>
      <c r="CJ1165" s="104"/>
      <c r="CL1165" s="104"/>
      <c r="CM1165" s="104"/>
      <c r="CN1165" s="104"/>
      <c r="CO1165" s="104"/>
      <c r="CP1165" s="104"/>
      <c r="CQ1165" s="104"/>
      <c r="CR1165" s="104"/>
      <c r="CS1165" s="104"/>
      <c r="CT1165" s="104"/>
      <c r="CU1165" s="104"/>
    </row>
    <row r="1166" spans="1:99" ht="13" x14ac:dyDescent="0.3">
      <c r="A1166" s="104"/>
      <c r="B1166" s="104"/>
      <c r="C1166" s="104"/>
      <c r="D1166" s="104"/>
      <c r="E1166" s="104"/>
      <c r="F1166" s="104"/>
      <c r="G1166" s="104"/>
      <c r="H1166" s="104"/>
      <c r="I1166" s="104"/>
      <c r="J1166" s="104"/>
      <c r="K1166" s="104"/>
      <c r="L1166" s="104"/>
      <c r="M1166" s="104"/>
      <c r="P1166" s="104"/>
      <c r="Q1166" s="104"/>
      <c r="U1166" s="104"/>
      <c r="AQ1166" s="104"/>
      <c r="AR1166" s="104"/>
      <c r="AS1166" s="104"/>
      <c r="AT1166" s="104"/>
      <c r="AU1166" s="104"/>
      <c r="AV1166" s="104"/>
      <c r="AW1166" s="104"/>
      <c r="AX1166" s="104"/>
      <c r="AY1166" s="104"/>
      <c r="BH1166" s="104"/>
      <c r="BJ1166" s="104"/>
      <c r="BK1166" s="104"/>
      <c r="BL1166" s="104"/>
      <c r="BM1166" s="104"/>
      <c r="BN1166" s="104"/>
      <c r="BO1166" s="104"/>
      <c r="BP1166" s="104"/>
      <c r="BQ1166" s="104"/>
      <c r="BR1166" s="104"/>
      <c r="BS1166" s="104"/>
      <c r="BT1166" s="104"/>
      <c r="BV1166" s="104"/>
      <c r="BW1166" s="104"/>
      <c r="BX1166" s="104"/>
      <c r="BY1166" s="104"/>
      <c r="BZ1166" s="104"/>
      <c r="CA1166" s="104"/>
      <c r="CB1166" s="104"/>
      <c r="CC1166" s="104"/>
      <c r="CD1166" s="104"/>
      <c r="CE1166" s="104"/>
      <c r="CF1166" s="104"/>
      <c r="CG1166" s="104"/>
      <c r="CJ1166" s="104"/>
      <c r="CL1166" s="104"/>
      <c r="CM1166" s="104"/>
      <c r="CN1166" s="104"/>
      <c r="CO1166" s="104"/>
      <c r="CP1166" s="104"/>
      <c r="CQ1166" s="104"/>
      <c r="CR1166" s="104"/>
      <c r="CS1166" s="104"/>
      <c r="CT1166" s="104"/>
      <c r="CU1166" s="104"/>
    </row>
    <row r="1167" spans="1:99" ht="13" x14ac:dyDescent="0.3">
      <c r="A1167" s="104"/>
      <c r="B1167" s="104"/>
      <c r="C1167" s="104"/>
      <c r="D1167" s="104"/>
      <c r="E1167" s="104"/>
      <c r="F1167" s="104"/>
      <c r="G1167" s="104"/>
      <c r="H1167" s="104"/>
      <c r="I1167" s="104"/>
      <c r="J1167" s="104"/>
      <c r="K1167" s="104"/>
      <c r="L1167" s="104"/>
      <c r="M1167" s="104"/>
      <c r="P1167" s="104"/>
      <c r="Q1167" s="104"/>
      <c r="U1167" s="104"/>
      <c r="AQ1167" s="104"/>
      <c r="AR1167" s="104"/>
      <c r="AS1167" s="104"/>
      <c r="AT1167" s="104"/>
      <c r="AU1167" s="104"/>
      <c r="AV1167" s="104"/>
      <c r="AW1167" s="104"/>
      <c r="AX1167" s="104"/>
      <c r="AY1167" s="104"/>
      <c r="BH1167" s="104"/>
      <c r="BJ1167" s="104"/>
      <c r="BK1167" s="104"/>
      <c r="BL1167" s="104"/>
      <c r="BM1167" s="104"/>
      <c r="BN1167" s="104"/>
      <c r="BO1167" s="104"/>
      <c r="BP1167" s="104"/>
      <c r="BQ1167" s="104"/>
      <c r="BR1167" s="104"/>
      <c r="BS1167" s="104"/>
      <c r="BT1167" s="104"/>
      <c r="BV1167" s="104"/>
      <c r="BW1167" s="104"/>
      <c r="BX1167" s="104"/>
      <c r="BY1167" s="104"/>
      <c r="BZ1167" s="104"/>
      <c r="CA1167" s="104"/>
      <c r="CB1167" s="104"/>
      <c r="CC1167" s="104"/>
      <c r="CD1167" s="104"/>
      <c r="CE1167" s="104"/>
      <c r="CF1167" s="104"/>
      <c r="CG1167" s="104"/>
      <c r="CJ1167" s="104"/>
      <c r="CL1167" s="104"/>
      <c r="CM1167" s="104"/>
      <c r="CN1167" s="104"/>
      <c r="CO1167" s="104"/>
      <c r="CP1167" s="104"/>
      <c r="CQ1167" s="104"/>
      <c r="CR1167" s="104"/>
      <c r="CS1167" s="104"/>
      <c r="CT1167" s="104"/>
      <c r="CU1167" s="104"/>
    </row>
    <row r="1168" spans="1:99" ht="13" x14ac:dyDescent="0.3">
      <c r="A1168" s="104"/>
      <c r="B1168" s="104"/>
      <c r="C1168" s="104"/>
      <c r="D1168" s="104"/>
      <c r="E1168" s="104"/>
      <c r="F1168" s="104"/>
      <c r="G1168" s="104"/>
      <c r="H1168" s="104"/>
      <c r="I1168" s="104"/>
      <c r="J1168" s="104"/>
      <c r="K1168" s="104"/>
      <c r="L1168" s="104"/>
      <c r="M1168" s="104"/>
      <c r="P1168" s="104"/>
      <c r="Q1168" s="104"/>
      <c r="U1168" s="104"/>
      <c r="AQ1168" s="104"/>
      <c r="AR1168" s="104"/>
      <c r="AS1168" s="104"/>
      <c r="AT1168" s="104"/>
      <c r="AU1168" s="104"/>
      <c r="AV1168" s="104"/>
      <c r="AW1168" s="104"/>
      <c r="AX1168" s="104"/>
      <c r="AY1168" s="104"/>
      <c r="BH1168" s="104"/>
      <c r="BJ1168" s="104"/>
      <c r="BK1168" s="104"/>
      <c r="BL1168" s="104"/>
      <c r="BM1168" s="104"/>
      <c r="BN1168" s="104"/>
      <c r="BO1168" s="104"/>
      <c r="BP1168" s="104"/>
      <c r="BQ1168" s="104"/>
      <c r="BR1168" s="104"/>
      <c r="BS1168" s="104"/>
      <c r="BT1168" s="104"/>
      <c r="BV1168" s="104"/>
      <c r="BW1168" s="104"/>
      <c r="BX1168" s="104"/>
      <c r="BY1168" s="104"/>
      <c r="BZ1168" s="104"/>
      <c r="CA1168" s="104"/>
      <c r="CB1168" s="104"/>
      <c r="CC1168" s="104"/>
      <c r="CD1168" s="104"/>
      <c r="CE1168" s="104"/>
      <c r="CF1168" s="104"/>
      <c r="CG1168" s="104"/>
      <c r="CJ1168" s="104"/>
      <c r="CL1168" s="104"/>
      <c r="CM1168" s="104"/>
      <c r="CN1168" s="104"/>
      <c r="CO1168" s="104"/>
      <c r="CP1168" s="104"/>
      <c r="CQ1168" s="104"/>
      <c r="CR1168" s="104"/>
      <c r="CS1168" s="104"/>
      <c r="CT1168" s="104"/>
      <c r="CU1168" s="104"/>
    </row>
    <row r="1169" spans="1:99" ht="13" x14ac:dyDescent="0.3">
      <c r="A1169" s="104"/>
      <c r="B1169" s="104"/>
      <c r="C1169" s="104"/>
      <c r="D1169" s="104"/>
      <c r="E1169" s="104"/>
      <c r="F1169" s="104"/>
      <c r="G1169" s="104"/>
      <c r="H1169" s="104"/>
      <c r="I1169" s="104"/>
      <c r="J1169" s="104"/>
      <c r="K1169" s="104"/>
      <c r="L1169" s="104"/>
      <c r="M1169" s="104"/>
      <c r="P1169" s="104"/>
      <c r="Q1169" s="104"/>
      <c r="U1169" s="104"/>
      <c r="AQ1169" s="104"/>
      <c r="AR1169" s="104"/>
      <c r="AS1169" s="104"/>
      <c r="AT1169" s="104"/>
      <c r="AU1169" s="104"/>
      <c r="AV1169" s="104"/>
      <c r="AW1169" s="104"/>
      <c r="AX1169" s="104"/>
      <c r="AY1169" s="104"/>
      <c r="BH1169" s="104"/>
      <c r="BJ1169" s="104"/>
      <c r="BK1169" s="104"/>
      <c r="BL1169" s="104"/>
      <c r="BM1169" s="104"/>
      <c r="BN1169" s="104"/>
      <c r="BO1169" s="104"/>
      <c r="BP1169" s="104"/>
      <c r="BQ1169" s="104"/>
      <c r="BR1169" s="104"/>
      <c r="BS1169" s="104"/>
      <c r="BT1169" s="104"/>
      <c r="BV1169" s="104"/>
      <c r="BW1169" s="104"/>
      <c r="BX1169" s="104"/>
      <c r="BY1169" s="104"/>
      <c r="BZ1169" s="104"/>
      <c r="CA1169" s="104"/>
      <c r="CB1169" s="104"/>
      <c r="CC1169" s="104"/>
      <c r="CD1169" s="104"/>
      <c r="CE1169" s="104"/>
      <c r="CF1169" s="104"/>
      <c r="CG1169" s="104"/>
      <c r="CJ1169" s="104"/>
      <c r="CL1169" s="104"/>
      <c r="CM1169" s="104"/>
      <c r="CN1169" s="104"/>
      <c r="CO1169" s="104"/>
      <c r="CP1169" s="104"/>
      <c r="CQ1169" s="104"/>
      <c r="CR1169" s="104"/>
      <c r="CS1169" s="104"/>
      <c r="CT1169" s="104"/>
      <c r="CU1169" s="104"/>
    </row>
    <row r="1170" spans="1:99" ht="13" x14ac:dyDescent="0.3">
      <c r="A1170" s="104"/>
      <c r="B1170" s="104"/>
      <c r="C1170" s="104"/>
      <c r="D1170" s="104"/>
      <c r="E1170" s="104"/>
      <c r="F1170" s="104"/>
      <c r="G1170" s="104"/>
      <c r="H1170" s="104"/>
      <c r="I1170" s="104"/>
      <c r="J1170" s="104"/>
      <c r="K1170" s="104"/>
      <c r="L1170" s="104"/>
      <c r="M1170" s="104"/>
      <c r="P1170" s="104"/>
      <c r="Q1170" s="104"/>
      <c r="U1170" s="104"/>
      <c r="AQ1170" s="104"/>
      <c r="AR1170" s="104"/>
      <c r="AS1170" s="104"/>
      <c r="AT1170" s="104"/>
      <c r="AU1170" s="104"/>
      <c r="AV1170" s="104"/>
      <c r="AW1170" s="104"/>
      <c r="AX1170" s="104"/>
      <c r="AY1170" s="104"/>
      <c r="BH1170" s="104"/>
      <c r="BJ1170" s="104"/>
      <c r="BK1170" s="104"/>
      <c r="BL1170" s="104"/>
      <c r="BM1170" s="104"/>
      <c r="BN1170" s="104"/>
      <c r="BO1170" s="104"/>
      <c r="BP1170" s="104"/>
      <c r="BQ1170" s="104"/>
      <c r="BR1170" s="104"/>
      <c r="BS1170" s="104"/>
      <c r="BT1170" s="104"/>
      <c r="BV1170" s="104"/>
      <c r="BW1170" s="104"/>
      <c r="BX1170" s="104"/>
      <c r="BY1170" s="104"/>
      <c r="BZ1170" s="104"/>
      <c r="CA1170" s="104"/>
      <c r="CB1170" s="104"/>
      <c r="CC1170" s="104"/>
      <c r="CD1170" s="104"/>
      <c r="CE1170" s="104"/>
      <c r="CF1170" s="104"/>
      <c r="CG1170" s="104"/>
      <c r="CJ1170" s="104"/>
      <c r="CL1170" s="104"/>
      <c r="CM1170" s="104"/>
      <c r="CN1170" s="104"/>
      <c r="CO1170" s="104"/>
      <c r="CP1170" s="104"/>
      <c r="CQ1170" s="104"/>
      <c r="CR1170" s="104"/>
      <c r="CS1170" s="104"/>
      <c r="CT1170" s="104"/>
      <c r="CU1170" s="104"/>
    </row>
    <row r="1171" spans="1:99" ht="13" x14ac:dyDescent="0.3">
      <c r="A1171" s="104"/>
      <c r="B1171" s="104"/>
      <c r="C1171" s="104"/>
      <c r="D1171" s="104"/>
      <c r="E1171" s="104"/>
      <c r="F1171" s="104"/>
      <c r="G1171" s="104"/>
      <c r="H1171" s="104"/>
      <c r="I1171" s="104"/>
      <c r="J1171" s="104"/>
      <c r="K1171" s="104"/>
      <c r="L1171" s="104"/>
      <c r="M1171" s="104"/>
      <c r="P1171" s="104"/>
      <c r="Q1171" s="104"/>
      <c r="U1171" s="104"/>
      <c r="AQ1171" s="104"/>
      <c r="AR1171" s="104"/>
      <c r="AS1171" s="104"/>
      <c r="AT1171" s="104"/>
      <c r="AU1171" s="104"/>
      <c r="AV1171" s="104"/>
      <c r="AW1171" s="104"/>
      <c r="AX1171" s="104"/>
      <c r="AY1171" s="104"/>
      <c r="BH1171" s="104"/>
      <c r="BJ1171" s="104"/>
      <c r="BK1171" s="104"/>
      <c r="BL1171" s="104"/>
      <c r="BM1171" s="104"/>
      <c r="BN1171" s="104"/>
      <c r="BO1171" s="104"/>
      <c r="BP1171" s="104"/>
      <c r="BQ1171" s="104"/>
      <c r="BR1171" s="104"/>
      <c r="BS1171" s="104"/>
      <c r="BT1171" s="104"/>
      <c r="BV1171" s="104"/>
      <c r="BW1171" s="104"/>
      <c r="BX1171" s="104"/>
      <c r="BY1171" s="104"/>
      <c r="BZ1171" s="104"/>
      <c r="CA1171" s="104"/>
      <c r="CB1171" s="104"/>
      <c r="CC1171" s="104"/>
      <c r="CD1171" s="104"/>
      <c r="CE1171" s="104"/>
      <c r="CF1171" s="104"/>
      <c r="CG1171" s="104"/>
      <c r="CJ1171" s="104"/>
      <c r="CL1171" s="104"/>
      <c r="CM1171" s="104"/>
      <c r="CN1171" s="104"/>
      <c r="CO1171" s="104"/>
      <c r="CP1171" s="104"/>
      <c r="CQ1171" s="104"/>
      <c r="CR1171" s="104"/>
      <c r="CS1171" s="104"/>
      <c r="CT1171" s="104"/>
      <c r="CU1171" s="104"/>
    </row>
    <row r="1172" spans="1:99" ht="13" x14ac:dyDescent="0.3">
      <c r="A1172" s="104"/>
      <c r="B1172" s="104"/>
      <c r="C1172" s="104"/>
      <c r="D1172" s="104"/>
      <c r="E1172" s="104"/>
      <c r="F1172" s="104"/>
      <c r="G1172" s="104"/>
      <c r="H1172" s="104"/>
      <c r="I1172" s="104"/>
      <c r="J1172" s="104"/>
      <c r="K1172" s="104"/>
      <c r="L1172" s="104"/>
      <c r="M1172" s="104"/>
      <c r="P1172" s="104"/>
      <c r="Q1172" s="104"/>
      <c r="U1172" s="104"/>
      <c r="AQ1172" s="104"/>
      <c r="AR1172" s="104"/>
      <c r="AS1172" s="104"/>
      <c r="AT1172" s="104"/>
      <c r="AU1172" s="104"/>
      <c r="AV1172" s="104"/>
      <c r="AW1172" s="104"/>
      <c r="AX1172" s="104"/>
      <c r="AY1172" s="104"/>
      <c r="BH1172" s="104"/>
      <c r="BJ1172" s="104"/>
      <c r="BK1172" s="104"/>
      <c r="BL1172" s="104"/>
      <c r="BM1172" s="104"/>
      <c r="BN1172" s="104"/>
      <c r="BO1172" s="104"/>
      <c r="BP1172" s="104"/>
      <c r="BQ1172" s="104"/>
      <c r="BR1172" s="104"/>
      <c r="BS1172" s="104"/>
      <c r="BT1172" s="104"/>
      <c r="BV1172" s="104"/>
      <c r="BW1172" s="104"/>
      <c r="BX1172" s="104"/>
      <c r="BY1172" s="104"/>
      <c r="BZ1172" s="104"/>
      <c r="CA1172" s="104"/>
      <c r="CB1172" s="104"/>
      <c r="CC1172" s="104"/>
      <c r="CD1172" s="104"/>
      <c r="CE1172" s="104"/>
      <c r="CF1172" s="104"/>
      <c r="CG1172" s="104"/>
      <c r="CJ1172" s="104"/>
      <c r="CL1172" s="104"/>
      <c r="CM1172" s="104"/>
      <c r="CN1172" s="104"/>
      <c r="CO1172" s="104"/>
      <c r="CP1172" s="104"/>
      <c r="CQ1172" s="104"/>
      <c r="CR1172" s="104"/>
      <c r="CS1172" s="104"/>
      <c r="CT1172" s="104"/>
      <c r="CU1172" s="104"/>
    </row>
    <row r="1173" spans="1:99" ht="13" x14ac:dyDescent="0.3">
      <c r="A1173" s="104"/>
      <c r="B1173" s="104"/>
      <c r="C1173" s="104"/>
      <c r="D1173" s="104"/>
      <c r="E1173" s="104"/>
      <c r="F1173" s="104"/>
      <c r="G1173" s="104"/>
      <c r="H1173" s="104"/>
      <c r="I1173" s="104"/>
      <c r="J1173" s="104"/>
      <c r="K1173" s="104"/>
      <c r="L1173" s="104"/>
      <c r="M1173" s="104"/>
      <c r="P1173" s="104"/>
      <c r="Q1173" s="104"/>
      <c r="U1173" s="104"/>
      <c r="AQ1173" s="104"/>
      <c r="AR1173" s="104"/>
      <c r="AS1173" s="104"/>
      <c r="AT1173" s="104"/>
      <c r="AU1173" s="104"/>
      <c r="AV1173" s="104"/>
      <c r="AW1173" s="104"/>
      <c r="AX1173" s="104"/>
      <c r="AY1173" s="104"/>
      <c r="BH1173" s="104"/>
      <c r="BJ1173" s="104"/>
      <c r="BK1173" s="104"/>
      <c r="BL1173" s="104"/>
      <c r="BM1173" s="104"/>
      <c r="BN1173" s="104"/>
      <c r="BO1173" s="104"/>
      <c r="BP1173" s="104"/>
      <c r="BQ1173" s="104"/>
      <c r="BR1173" s="104"/>
      <c r="BS1173" s="104"/>
      <c r="BT1173" s="104"/>
      <c r="BV1173" s="104"/>
      <c r="BW1173" s="104"/>
      <c r="BX1173" s="104"/>
      <c r="BY1173" s="104"/>
      <c r="BZ1173" s="104"/>
      <c r="CA1173" s="104"/>
      <c r="CB1173" s="104"/>
      <c r="CC1173" s="104"/>
      <c r="CD1173" s="104"/>
      <c r="CE1173" s="104"/>
      <c r="CF1173" s="104"/>
      <c r="CG1173" s="104"/>
      <c r="CJ1173" s="104"/>
      <c r="CL1173" s="104"/>
      <c r="CM1173" s="104"/>
      <c r="CN1173" s="104"/>
      <c r="CO1173" s="104"/>
      <c r="CP1173" s="104"/>
      <c r="CQ1173" s="104"/>
      <c r="CR1173" s="104"/>
      <c r="CS1173" s="104"/>
      <c r="CT1173" s="104"/>
      <c r="CU1173" s="104"/>
    </row>
    <row r="1174" spans="1:99" ht="13" x14ac:dyDescent="0.3">
      <c r="A1174" s="104"/>
      <c r="B1174" s="104"/>
      <c r="C1174" s="104"/>
      <c r="D1174" s="104"/>
      <c r="E1174" s="104"/>
      <c r="F1174" s="104"/>
      <c r="G1174" s="104"/>
      <c r="H1174" s="104"/>
      <c r="I1174" s="104"/>
      <c r="J1174" s="104"/>
      <c r="K1174" s="104"/>
      <c r="L1174" s="104"/>
      <c r="M1174" s="104"/>
      <c r="P1174" s="104"/>
      <c r="Q1174" s="104"/>
      <c r="U1174" s="104"/>
      <c r="AQ1174" s="104"/>
      <c r="AR1174" s="104"/>
      <c r="AS1174" s="104"/>
      <c r="AT1174" s="104"/>
      <c r="AU1174" s="104"/>
      <c r="AV1174" s="104"/>
      <c r="AW1174" s="104"/>
      <c r="AX1174" s="104"/>
      <c r="AY1174" s="104"/>
      <c r="BH1174" s="104"/>
      <c r="BJ1174" s="104"/>
      <c r="BK1174" s="104"/>
      <c r="BL1174" s="104"/>
      <c r="BM1174" s="104"/>
      <c r="BN1174" s="104"/>
      <c r="BO1174" s="104"/>
      <c r="BP1174" s="104"/>
      <c r="BQ1174" s="104"/>
      <c r="BR1174" s="104"/>
      <c r="BS1174" s="104"/>
      <c r="BT1174" s="104"/>
      <c r="BV1174" s="104"/>
      <c r="BW1174" s="104"/>
      <c r="BX1174" s="104"/>
      <c r="BY1174" s="104"/>
      <c r="BZ1174" s="104"/>
      <c r="CA1174" s="104"/>
      <c r="CB1174" s="104"/>
      <c r="CC1174" s="104"/>
      <c r="CD1174" s="104"/>
      <c r="CE1174" s="104"/>
      <c r="CF1174" s="104"/>
      <c r="CG1174" s="104"/>
      <c r="CJ1174" s="104"/>
      <c r="CL1174" s="104"/>
      <c r="CM1174" s="104"/>
      <c r="CN1174" s="104"/>
      <c r="CO1174" s="104"/>
      <c r="CP1174" s="104"/>
      <c r="CQ1174" s="104"/>
      <c r="CR1174" s="104"/>
      <c r="CS1174" s="104"/>
      <c r="CT1174" s="104"/>
      <c r="CU1174" s="104"/>
    </row>
    <row r="1175" spans="1:99" ht="13" x14ac:dyDescent="0.3">
      <c r="A1175" s="104"/>
      <c r="B1175" s="104"/>
      <c r="C1175" s="104"/>
      <c r="D1175" s="104"/>
      <c r="E1175" s="104"/>
      <c r="F1175" s="104"/>
      <c r="G1175" s="104"/>
      <c r="H1175" s="104"/>
      <c r="I1175" s="104"/>
      <c r="J1175" s="104"/>
      <c r="K1175" s="104"/>
      <c r="L1175" s="104"/>
      <c r="M1175" s="104"/>
      <c r="P1175" s="104"/>
      <c r="Q1175" s="104"/>
      <c r="U1175" s="104"/>
      <c r="AQ1175" s="104"/>
      <c r="AR1175" s="104"/>
      <c r="AS1175" s="104"/>
      <c r="AT1175" s="104"/>
      <c r="AU1175" s="104"/>
      <c r="AV1175" s="104"/>
      <c r="AW1175" s="104"/>
      <c r="AX1175" s="104"/>
      <c r="AY1175" s="104"/>
      <c r="BH1175" s="104"/>
      <c r="BJ1175" s="104"/>
      <c r="BK1175" s="104"/>
      <c r="BL1175" s="104"/>
      <c r="BM1175" s="104"/>
      <c r="BN1175" s="104"/>
      <c r="BO1175" s="104"/>
      <c r="BP1175" s="104"/>
      <c r="BQ1175" s="104"/>
      <c r="BR1175" s="104"/>
      <c r="BS1175" s="104"/>
      <c r="BT1175" s="104"/>
      <c r="BV1175" s="104"/>
      <c r="BW1175" s="104"/>
      <c r="BX1175" s="104"/>
      <c r="BY1175" s="104"/>
      <c r="BZ1175" s="104"/>
      <c r="CA1175" s="104"/>
      <c r="CB1175" s="104"/>
      <c r="CC1175" s="104"/>
      <c r="CD1175" s="104"/>
      <c r="CE1175" s="104"/>
      <c r="CF1175" s="104"/>
      <c r="CG1175" s="104"/>
      <c r="CJ1175" s="104"/>
      <c r="CL1175" s="104"/>
      <c r="CM1175" s="104"/>
      <c r="CN1175" s="104"/>
      <c r="CO1175" s="104"/>
      <c r="CP1175" s="104"/>
      <c r="CQ1175" s="104"/>
      <c r="CR1175" s="104"/>
      <c r="CS1175" s="104"/>
      <c r="CT1175" s="104"/>
      <c r="CU1175" s="104"/>
    </row>
    <row r="1176" spans="1:99" ht="13" x14ac:dyDescent="0.3">
      <c r="A1176" s="104"/>
      <c r="B1176" s="104"/>
      <c r="C1176" s="104"/>
      <c r="D1176" s="104"/>
      <c r="E1176" s="104"/>
      <c r="F1176" s="104"/>
      <c r="G1176" s="104"/>
      <c r="H1176" s="104"/>
      <c r="I1176" s="104"/>
      <c r="J1176" s="104"/>
      <c r="K1176" s="104"/>
      <c r="L1176" s="104"/>
      <c r="M1176" s="104"/>
      <c r="P1176" s="104"/>
      <c r="Q1176" s="104"/>
      <c r="U1176" s="104"/>
      <c r="AQ1176" s="104"/>
      <c r="AR1176" s="104"/>
      <c r="AS1176" s="104"/>
      <c r="AT1176" s="104"/>
      <c r="AU1176" s="104"/>
      <c r="AV1176" s="104"/>
      <c r="AW1176" s="104"/>
      <c r="AX1176" s="104"/>
      <c r="AY1176" s="104"/>
      <c r="BH1176" s="104"/>
      <c r="BJ1176" s="104"/>
      <c r="BK1176" s="104"/>
      <c r="BL1176" s="104"/>
      <c r="BM1176" s="104"/>
      <c r="BN1176" s="104"/>
      <c r="BO1176" s="104"/>
      <c r="BP1176" s="104"/>
      <c r="BQ1176" s="104"/>
      <c r="BR1176" s="104"/>
      <c r="BS1176" s="104"/>
      <c r="BT1176" s="104"/>
      <c r="BV1176" s="104"/>
      <c r="BW1176" s="104"/>
      <c r="BX1176" s="104"/>
      <c r="BY1176" s="104"/>
      <c r="BZ1176" s="104"/>
      <c r="CA1176" s="104"/>
      <c r="CB1176" s="104"/>
      <c r="CC1176" s="104"/>
      <c r="CD1176" s="104"/>
      <c r="CE1176" s="104"/>
      <c r="CF1176" s="104"/>
      <c r="CG1176" s="104"/>
      <c r="CJ1176" s="104"/>
      <c r="CL1176" s="104"/>
      <c r="CM1176" s="104"/>
      <c r="CN1176" s="104"/>
      <c r="CO1176" s="104"/>
      <c r="CP1176" s="104"/>
      <c r="CQ1176" s="104"/>
      <c r="CR1176" s="104"/>
      <c r="CS1176" s="104"/>
      <c r="CT1176" s="104"/>
      <c r="CU1176" s="104"/>
    </row>
    <row r="1177" spans="1:99" ht="13" x14ac:dyDescent="0.3">
      <c r="A1177" s="104"/>
      <c r="B1177" s="104"/>
      <c r="C1177" s="104"/>
      <c r="D1177" s="104"/>
      <c r="E1177" s="104"/>
      <c r="F1177" s="104"/>
      <c r="G1177" s="104"/>
      <c r="H1177" s="104"/>
      <c r="I1177" s="104"/>
      <c r="J1177" s="104"/>
      <c r="K1177" s="104"/>
      <c r="L1177" s="104"/>
      <c r="M1177" s="104"/>
      <c r="P1177" s="104"/>
      <c r="Q1177" s="104"/>
      <c r="U1177" s="104"/>
      <c r="AQ1177" s="104"/>
      <c r="AR1177" s="104"/>
      <c r="AS1177" s="104"/>
      <c r="AT1177" s="104"/>
      <c r="AU1177" s="104"/>
      <c r="AV1177" s="104"/>
      <c r="AW1177" s="104"/>
      <c r="AX1177" s="104"/>
      <c r="AY1177" s="104"/>
      <c r="BH1177" s="104"/>
      <c r="BJ1177" s="104"/>
      <c r="BK1177" s="104"/>
      <c r="BL1177" s="104"/>
      <c r="BM1177" s="104"/>
      <c r="BN1177" s="104"/>
      <c r="BO1177" s="104"/>
      <c r="BP1177" s="104"/>
      <c r="BQ1177" s="104"/>
      <c r="BR1177" s="104"/>
      <c r="BS1177" s="104"/>
      <c r="BT1177" s="104"/>
      <c r="BV1177" s="104"/>
      <c r="BW1177" s="104"/>
      <c r="BX1177" s="104"/>
      <c r="BY1177" s="104"/>
      <c r="BZ1177" s="104"/>
      <c r="CA1177" s="104"/>
      <c r="CB1177" s="104"/>
      <c r="CC1177" s="104"/>
      <c r="CD1177" s="104"/>
      <c r="CE1177" s="104"/>
      <c r="CF1177" s="104"/>
      <c r="CG1177" s="104"/>
      <c r="CJ1177" s="104"/>
      <c r="CL1177" s="104"/>
      <c r="CM1177" s="104"/>
      <c r="CN1177" s="104"/>
      <c r="CO1177" s="104"/>
      <c r="CP1177" s="104"/>
      <c r="CQ1177" s="104"/>
      <c r="CR1177" s="104"/>
      <c r="CS1177" s="104"/>
      <c r="CT1177" s="104"/>
      <c r="CU1177" s="104"/>
    </row>
    <row r="1178" spans="1:99" ht="13" x14ac:dyDescent="0.3">
      <c r="A1178" s="104"/>
      <c r="B1178" s="104"/>
      <c r="C1178" s="104"/>
      <c r="D1178" s="104"/>
      <c r="E1178" s="104"/>
      <c r="F1178" s="104"/>
      <c r="G1178" s="104"/>
      <c r="H1178" s="104"/>
      <c r="I1178" s="104"/>
      <c r="J1178" s="104"/>
      <c r="K1178" s="104"/>
      <c r="L1178" s="104"/>
      <c r="M1178" s="104"/>
      <c r="P1178" s="104"/>
      <c r="Q1178" s="104"/>
      <c r="U1178" s="104"/>
      <c r="AQ1178" s="104"/>
      <c r="AR1178" s="104"/>
      <c r="AS1178" s="104"/>
      <c r="AT1178" s="104"/>
      <c r="AU1178" s="104"/>
      <c r="AV1178" s="104"/>
      <c r="AW1178" s="104"/>
      <c r="AX1178" s="104"/>
      <c r="AY1178" s="104"/>
      <c r="BH1178" s="104"/>
      <c r="BJ1178" s="104"/>
      <c r="BK1178" s="104"/>
      <c r="BL1178" s="104"/>
      <c r="BM1178" s="104"/>
      <c r="BN1178" s="104"/>
      <c r="BO1178" s="104"/>
      <c r="BP1178" s="104"/>
      <c r="BQ1178" s="104"/>
      <c r="BR1178" s="104"/>
      <c r="BS1178" s="104"/>
      <c r="BT1178" s="104"/>
      <c r="BV1178" s="104"/>
      <c r="BW1178" s="104"/>
      <c r="BX1178" s="104"/>
      <c r="BY1178" s="104"/>
      <c r="BZ1178" s="104"/>
      <c r="CA1178" s="104"/>
      <c r="CB1178" s="104"/>
      <c r="CC1178" s="104"/>
      <c r="CD1178" s="104"/>
      <c r="CE1178" s="104"/>
      <c r="CF1178" s="104"/>
      <c r="CG1178" s="104"/>
      <c r="CJ1178" s="104"/>
      <c r="CL1178" s="104"/>
      <c r="CM1178" s="104"/>
      <c r="CN1178" s="104"/>
      <c r="CO1178" s="104"/>
      <c r="CP1178" s="104"/>
      <c r="CQ1178" s="104"/>
      <c r="CR1178" s="104"/>
      <c r="CS1178" s="104"/>
      <c r="CT1178" s="104"/>
      <c r="CU1178" s="104"/>
    </row>
    <row r="1179" spans="1:99" ht="13" x14ac:dyDescent="0.3">
      <c r="A1179" s="104"/>
      <c r="B1179" s="104"/>
      <c r="C1179" s="104"/>
      <c r="D1179" s="104"/>
      <c r="E1179" s="104"/>
      <c r="F1179" s="104"/>
      <c r="G1179" s="104"/>
      <c r="H1179" s="104"/>
      <c r="I1179" s="104"/>
      <c r="J1179" s="104"/>
      <c r="K1179" s="104"/>
      <c r="L1179" s="104"/>
      <c r="M1179" s="104"/>
      <c r="P1179" s="104"/>
      <c r="Q1179" s="104"/>
      <c r="U1179" s="104"/>
      <c r="AQ1179" s="104"/>
      <c r="AR1179" s="104"/>
      <c r="AS1179" s="104"/>
      <c r="AT1179" s="104"/>
      <c r="AU1179" s="104"/>
      <c r="AV1179" s="104"/>
      <c r="AW1179" s="104"/>
      <c r="AX1179" s="104"/>
      <c r="AY1179" s="104"/>
      <c r="BH1179" s="104"/>
      <c r="BJ1179" s="104"/>
      <c r="BK1179" s="104"/>
      <c r="BL1179" s="104"/>
      <c r="BM1179" s="104"/>
      <c r="BN1179" s="104"/>
      <c r="BO1179" s="104"/>
      <c r="BP1179" s="104"/>
      <c r="BQ1179" s="104"/>
      <c r="BR1179" s="104"/>
      <c r="BS1179" s="104"/>
      <c r="BT1179" s="104"/>
      <c r="BV1179" s="104"/>
      <c r="BW1179" s="104"/>
      <c r="BX1179" s="104"/>
      <c r="BY1179" s="104"/>
      <c r="BZ1179" s="104"/>
      <c r="CA1179" s="104"/>
      <c r="CB1179" s="104"/>
      <c r="CC1179" s="104"/>
      <c r="CD1179" s="104"/>
      <c r="CE1179" s="104"/>
      <c r="CF1179" s="104"/>
      <c r="CG1179" s="104"/>
      <c r="CJ1179" s="104"/>
      <c r="CL1179" s="104"/>
      <c r="CM1179" s="104"/>
      <c r="CN1179" s="104"/>
      <c r="CO1179" s="104"/>
      <c r="CP1179" s="104"/>
      <c r="CQ1179" s="104"/>
      <c r="CR1179" s="104"/>
      <c r="CS1179" s="104"/>
      <c r="CT1179" s="104"/>
      <c r="CU1179" s="104"/>
    </row>
    <row r="1180" spans="1:99" ht="13" x14ac:dyDescent="0.3">
      <c r="A1180" s="104"/>
      <c r="B1180" s="104"/>
      <c r="C1180" s="104"/>
      <c r="D1180" s="104"/>
      <c r="E1180" s="104"/>
      <c r="F1180" s="104"/>
      <c r="G1180" s="104"/>
      <c r="H1180" s="104"/>
      <c r="I1180" s="104"/>
      <c r="J1180" s="104"/>
      <c r="K1180" s="104"/>
      <c r="L1180" s="104"/>
      <c r="M1180" s="104"/>
      <c r="P1180" s="104"/>
      <c r="Q1180" s="104"/>
      <c r="U1180" s="104"/>
      <c r="AQ1180" s="104"/>
      <c r="AR1180" s="104"/>
      <c r="AS1180" s="104"/>
      <c r="AT1180" s="104"/>
      <c r="AU1180" s="104"/>
      <c r="AV1180" s="104"/>
      <c r="AW1180" s="104"/>
      <c r="AX1180" s="104"/>
      <c r="AY1180" s="104"/>
      <c r="BH1180" s="104"/>
      <c r="BJ1180" s="104"/>
      <c r="BK1180" s="104"/>
      <c r="BL1180" s="104"/>
      <c r="BM1180" s="104"/>
      <c r="BN1180" s="104"/>
      <c r="BO1180" s="104"/>
      <c r="BP1180" s="104"/>
      <c r="BQ1180" s="104"/>
      <c r="BR1180" s="104"/>
      <c r="BS1180" s="104"/>
      <c r="BT1180" s="104"/>
      <c r="BV1180" s="104"/>
      <c r="BW1180" s="104"/>
      <c r="BX1180" s="104"/>
      <c r="BY1180" s="104"/>
      <c r="BZ1180" s="104"/>
      <c r="CA1180" s="104"/>
      <c r="CB1180" s="104"/>
      <c r="CC1180" s="104"/>
      <c r="CD1180" s="104"/>
      <c r="CE1180" s="104"/>
      <c r="CF1180" s="104"/>
      <c r="CG1180" s="104"/>
      <c r="CJ1180" s="104"/>
      <c r="CL1180" s="104"/>
      <c r="CM1180" s="104"/>
      <c r="CN1180" s="104"/>
      <c r="CO1180" s="104"/>
      <c r="CP1180" s="104"/>
      <c r="CQ1180" s="104"/>
      <c r="CR1180" s="104"/>
      <c r="CS1180" s="104"/>
      <c r="CT1180" s="104"/>
      <c r="CU1180" s="104"/>
    </row>
    <row r="1181" spans="1:99" ht="13" x14ac:dyDescent="0.3">
      <c r="A1181" s="104"/>
      <c r="B1181" s="104"/>
      <c r="C1181" s="104"/>
      <c r="D1181" s="104"/>
      <c r="E1181" s="104"/>
      <c r="F1181" s="104"/>
      <c r="G1181" s="104"/>
      <c r="H1181" s="104"/>
      <c r="I1181" s="104"/>
      <c r="J1181" s="104"/>
      <c r="K1181" s="104"/>
      <c r="L1181" s="104"/>
      <c r="M1181" s="104"/>
      <c r="P1181" s="104"/>
      <c r="Q1181" s="104"/>
      <c r="U1181" s="104"/>
      <c r="AQ1181" s="104"/>
      <c r="AR1181" s="104"/>
      <c r="AS1181" s="104"/>
      <c r="AT1181" s="104"/>
      <c r="AU1181" s="104"/>
      <c r="AV1181" s="104"/>
      <c r="AW1181" s="104"/>
      <c r="AX1181" s="104"/>
      <c r="AY1181" s="104"/>
      <c r="BH1181" s="104"/>
      <c r="BJ1181" s="104"/>
      <c r="BK1181" s="104"/>
      <c r="BL1181" s="104"/>
      <c r="BM1181" s="104"/>
      <c r="BN1181" s="104"/>
      <c r="BO1181" s="104"/>
      <c r="BP1181" s="104"/>
      <c r="BQ1181" s="104"/>
      <c r="BR1181" s="104"/>
      <c r="BS1181" s="104"/>
      <c r="BT1181" s="104"/>
      <c r="BV1181" s="104"/>
      <c r="BW1181" s="104"/>
      <c r="BX1181" s="104"/>
      <c r="BY1181" s="104"/>
      <c r="BZ1181" s="104"/>
      <c r="CA1181" s="104"/>
      <c r="CB1181" s="104"/>
      <c r="CC1181" s="104"/>
      <c r="CD1181" s="104"/>
      <c r="CE1181" s="104"/>
      <c r="CF1181" s="104"/>
      <c r="CG1181" s="104"/>
      <c r="CJ1181" s="104"/>
      <c r="CL1181" s="104"/>
      <c r="CM1181" s="104"/>
      <c r="CN1181" s="104"/>
      <c r="CO1181" s="104"/>
      <c r="CP1181" s="104"/>
      <c r="CQ1181" s="104"/>
      <c r="CR1181" s="104"/>
      <c r="CS1181" s="104"/>
      <c r="CT1181" s="104"/>
      <c r="CU1181" s="104"/>
    </row>
    <row r="1182" spans="1:99" ht="13" x14ac:dyDescent="0.3">
      <c r="A1182" s="104"/>
      <c r="B1182" s="104"/>
      <c r="C1182" s="104"/>
      <c r="D1182" s="104"/>
      <c r="E1182" s="104"/>
      <c r="F1182" s="104"/>
      <c r="G1182" s="104"/>
      <c r="H1182" s="104"/>
      <c r="I1182" s="104"/>
      <c r="J1182" s="104"/>
      <c r="K1182" s="104"/>
      <c r="L1182" s="104"/>
      <c r="M1182" s="104"/>
      <c r="P1182" s="104"/>
      <c r="Q1182" s="104"/>
      <c r="U1182" s="104"/>
      <c r="AQ1182" s="104"/>
      <c r="AR1182" s="104"/>
      <c r="AS1182" s="104"/>
      <c r="AT1182" s="104"/>
      <c r="AU1182" s="104"/>
      <c r="AV1182" s="104"/>
      <c r="AW1182" s="104"/>
      <c r="AX1182" s="104"/>
      <c r="AY1182" s="104"/>
      <c r="BH1182" s="104"/>
      <c r="BJ1182" s="104"/>
      <c r="BK1182" s="104"/>
      <c r="BL1182" s="104"/>
      <c r="BM1182" s="104"/>
      <c r="BN1182" s="104"/>
      <c r="BO1182" s="104"/>
      <c r="BP1182" s="104"/>
      <c r="BQ1182" s="104"/>
      <c r="BR1182" s="104"/>
      <c r="BS1182" s="104"/>
      <c r="BT1182" s="104"/>
      <c r="BV1182" s="104"/>
      <c r="BW1182" s="104"/>
      <c r="BX1182" s="104"/>
      <c r="BY1182" s="104"/>
      <c r="BZ1182" s="104"/>
      <c r="CA1182" s="104"/>
      <c r="CB1182" s="104"/>
      <c r="CC1182" s="104"/>
      <c r="CD1182" s="104"/>
      <c r="CE1182" s="104"/>
      <c r="CF1182" s="104"/>
      <c r="CG1182" s="104"/>
      <c r="CJ1182" s="104"/>
      <c r="CL1182" s="104"/>
      <c r="CM1182" s="104"/>
      <c r="CN1182" s="104"/>
      <c r="CO1182" s="104"/>
      <c r="CP1182" s="104"/>
      <c r="CQ1182" s="104"/>
      <c r="CR1182" s="104"/>
      <c r="CS1182" s="104"/>
      <c r="CT1182" s="104"/>
      <c r="CU1182" s="104"/>
    </row>
    <row r="1183" spans="1:99" ht="13" x14ac:dyDescent="0.3">
      <c r="A1183" s="104"/>
      <c r="B1183" s="104"/>
      <c r="C1183" s="104"/>
      <c r="D1183" s="104"/>
      <c r="E1183" s="104"/>
      <c r="F1183" s="104"/>
      <c r="G1183" s="104"/>
      <c r="H1183" s="104"/>
      <c r="I1183" s="104"/>
      <c r="J1183" s="104"/>
      <c r="K1183" s="104"/>
      <c r="L1183" s="104"/>
      <c r="M1183" s="104"/>
      <c r="P1183" s="104"/>
      <c r="Q1183" s="104"/>
      <c r="U1183" s="104"/>
      <c r="AQ1183" s="104"/>
      <c r="AR1183" s="104"/>
      <c r="AS1183" s="104"/>
      <c r="AT1183" s="104"/>
      <c r="AU1183" s="104"/>
      <c r="AV1183" s="104"/>
      <c r="AW1183" s="104"/>
      <c r="AX1183" s="104"/>
      <c r="AY1183" s="104"/>
      <c r="BH1183" s="104"/>
      <c r="BJ1183" s="104"/>
      <c r="BK1183" s="104"/>
      <c r="BL1183" s="104"/>
      <c r="BM1183" s="104"/>
      <c r="BN1183" s="104"/>
      <c r="BO1183" s="104"/>
      <c r="BP1183" s="104"/>
      <c r="BQ1183" s="104"/>
      <c r="BR1183" s="104"/>
      <c r="BS1183" s="104"/>
      <c r="BT1183" s="104"/>
      <c r="BV1183" s="104"/>
      <c r="BW1183" s="104"/>
      <c r="BX1183" s="104"/>
      <c r="BY1183" s="104"/>
      <c r="BZ1183" s="104"/>
      <c r="CA1183" s="104"/>
      <c r="CB1183" s="104"/>
      <c r="CC1183" s="104"/>
      <c r="CD1183" s="104"/>
      <c r="CE1183" s="104"/>
      <c r="CF1183" s="104"/>
      <c r="CG1183" s="104"/>
      <c r="CJ1183" s="104"/>
      <c r="CL1183" s="104"/>
      <c r="CM1183" s="104"/>
      <c r="CN1183" s="104"/>
      <c r="CO1183" s="104"/>
      <c r="CP1183" s="104"/>
      <c r="CQ1183" s="104"/>
      <c r="CR1183" s="104"/>
      <c r="CS1183" s="104"/>
      <c r="CT1183" s="104"/>
      <c r="CU1183" s="104"/>
    </row>
    <row r="1184" spans="1:99" ht="13" x14ac:dyDescent="0.3">
      <c r="A1184" s="104"/>
      <c r="B1184" s="104"/>
      <c r="C1184" s="104"/>
      <c r="D1184" s="104"/>
      <c r="E1184" s="104"/>
      <c r="F1184" s="104"/>
      <c r="G1184" s="104"/>
      <c r="H1184" s="104"/>
      <c r="I1184" s="104"/>
      <c r="J1184" s="104"/>
      <c r="K1184" s="104"/>
      <c r="L1184" s="104"/>
      <c r="M1184" s="104"/>
      <c r="P1184" s="104"/>
      <c r="Q1184" s="104"/>
      <c r="U1184" s="104"/>
      <c r="AQ1184" s="104"/>
      <c r="AR1184" s="104"/>
      <c r="AS1184" s="104"/>
      <c r="AT1184" s="104"/>
      <c r="AU1184" s="104"/>
      <c r="AV1184" s="104"/>
      <c r="AW1184" s="104"/>
      <c r="AX1184" s="104"/>
      <c r="AY1184" s="104"/>
      <c r="BH1184" s="104"/>
      <c r="BJ1184" s="104"/>
      <c r="BK1184" s="104"/>
      <c r="BL1184" s="104"/>
      <c r="BM1184" s="104"/>
      <c r="BN1184" s="104"/>
      <c r="BO1184" s="104"/>
      <c r="BP1184" s="104"/>
      <c r="BQ1184" s="104"/>
      <c r="BR1184" s="104"/>
      <c r="BS1184" s="104"/>
      <c r="BT1184" s="104"/>
      <c r="BV1184" s="104"/>
      <c r="BW1184" s="104"/>
      <c r="BX1184" s="104"/>
      <c r="BY1184" s="104"/>
      <c r="BZ1184" s="104"/>
      <c r="CA1184" s="104"/>
      <c r="CB1184" s="104"/>
      <c r="CC1184" s="104"/>
      <c r="CD1184" s="104"/>
      <c r="CE1184" s="104"/>
      <c r="CF1184" s="104"/>
      <c r="CG1184" s="104"/>
      <c r="CJ1184" s="104"/>
      <c r="CL1184" s="104"/>
      <c r="CM1184" s="104"/>
      <c r="CN1184" s="104"/>
      <c r="CO1184" s="104"/>
      <c r="CP1184" s="104"/>
      <c r="CQ1184" s="104"/>
      <c r="CR1184" s="104"/>
      <c r="CS1184" s="104"/>
      <c r="CT1184" s="104"/>
      <c r="CU1184" s="104"/>
    </row>
    <row r="1185" spans="1:99" ht="13" x14ac:dyDescent="0.3">
      <c r="A1185" s="104"/>
      <c r="B1185" s="104"/>
      <c r="C1185" s="104"/>
      <c r="D1185" s="104"/>
      <c r="E1185" s="104"/>
      <c r="F1185" s="104"/>
      <c r="G1185" s="104"/>
      <c r="H1185" s="104"/>
      <c r="I1185" s="104"/>
      <c r="J1185" s="104"/>
      <c r="K1185" s="104"/>
      <c r="L1185" s="104"/>
      <c r="M1185" s="104"/>
      <c r="P1185" s="104"/>
      <c r="Q1185" s="104"/>
      <c r="U1185" s="104"/>
      <c r="AQ1185" s="104"/>
      <c r="AR1185" s="104"/>
      <c r="AS1185" s="104"/>
      <c r="AT1185" s="104"/>
      <c r="AU1185" s="104"/>
      <c r="AV1185" s="104"/>
      <c r="AW1185" s="104"/>
      <c r="AX1185" s="104"/>
      <c r="AY1185" s="104"/>
      <c r="BH1185" s="104"/>
      <c r="BJ1185" s="104"/>
      <c r="BK1185" s="104"/>
      <c r="BL1185" s="104"/>
      <c r="BM1185" s="104"/>
      <c r="BN1185" s="104"/>
      <c r="BO1185" s="104"/>
      <c r="BP1185" s="104"/>
      <c r="BQ1185" s="104"/>
      <c r="BR1185" s="104"/>
      <c r="BS1185" s="104"/>
      <c r="BT1185" s="104"/>
      <c r="BV1185" s="104"/>
      <c r="BW1185" s="104"/>
      <c r="BX1185" s="104"/>
      <c r="BY1185" s="104"/>
      <c r="BZ1185" s="104"/>
      <c r="CA1185" s="104"/>
      <c r="CB1185" s="104"/>
      <c r="CC1185" s="104"/>
      <c r="CD1185" s="104"/>
      <c r="CE1185" s="104"/>
      <c r="CF1185" s="104"/>
      <c r="CG1185" s="104"/>
      <c r="CJ1185" s="104"/>
      <c r="CL1185" s="104"/>
      <c r="CM1185" s="104"/>
      <c r="CN1185" s="104"/>
      <c r="CO1185" s="104"/>
      <c r="CP1185" s="104"/>
      <c r="CQ1185" s="104"/>
      <c r="CR1185" s="104"/>
      <c r="CS1185" s="104"/>
      <c r="CT1185" s="104"/>
      <c r="CU1185" s="104"/>
    </row>
    <row r="1186" spans="1:99" ht="13" x14ac:dyDescent="0.3">
      <c r="A1186" s="104"/>
      <c r="B1186" s="104"/>
      <c r="C1186" s="104"/>
      <c r="D1186" s="104"/>
      <c r="E1186" s="104"/>
      <c r="F1186" s="104"/>
      <c r="G1186" s="104"/>
      <c r="H1186" s="104"/>
      <c r="I1186" s="104"/>
      <c r="J1186" s="104"/>
      <c r="K1186" s="104"/>
      <c r="L1186" s="104"/>
      <c r="M1186" s="104"/>
      <c r="P1186" s="104"/>
      <c r="Q1186" s="104"/>
      <c r="U1186" s="104"/>
      <c r="AQ1186" s="104"/>
      <c r="AR1186" s="104"/>
      <c r="AS1186" s="104"/>
      <c r="AT1186" s="104"/>
      <c r="AU1186" s="104"/>
      <c r="AV1186" s="104"/>
      <c r="AW1186" s="104"/>
      <c r="AX1186" s="104"/>
      <c r="AY1186" s="104"/>
      <c r="BH1186" s="104"/>
      <c r="BJ1186" s="104"/>
      <c r="BK1186" s="104"/>
      <c r="BL1186" s="104"/>
      <c r="BM1186" s="104"/>
      <c r="BN1186" s="104"/>
      <c r="BO1186" s="104"/>
      <c r="BP1186" s="104"/>
      <c r="BQ1186" s="104"/>
      <c r="BR1186" s="104"/>
      <c r="BS1186" s="104"/>
      <c r="BT1186" s="104"/>
      <c r="BV1186" s="104"/>
      <c r="BW1186" s="104"/>
      <c r="BX1186" s="104"/>
      <c r="BY1186" s="104"/>
      <c r="BZ1186" s="104"/>
      <c r="CA1186" s="104"/>
      <c r="CB1186" s="104"/>
      <c r="CC1186" s="104"/>
      <c r="CD1186" s="104"/>
      <c r="CE1186" s="104"/>
      <c r="CF1186" s="104"/>
      <c r="CG1186" s="104"/>
      <c r="CJ1186" s="104"/>
      <c r="CL1186" s="104"/>
      <c r="CM1186" s="104"/>
      <c r="CN1186" s="104"/>
      <c r="CO1186" s="104"/>
      <c r="CP1186" s="104"/>
      <c r="CQ1186" s="104"/>
      <c r="CR1186" s="104"/>
      <c r="CS1186" s="104"/>
      <c r="CT1186" s="104"/>
      <c r="CU1186" s="104"/>
    </row>
    <row r="1187" spans="1:99" ht="13" x14ac:dyDescent="0.3">
      <c r="A1187" s="104"/>
      <c r="B1187" s="104"/>
      <c r="C1187" s="104"/>
      <c r="D1187" s="104"/>
      <c r="E1187" s="104"/>
      <c r="F1187" s="104"/>
      <c r="G1187" s="104"/>
      <c r="H1187" s="104"/>
      <c r="I1187" s="104"/>
      <c r="J1187" s="104"/>
      <c r="K1187" s="104"/>
      <c r="L1187" s="104"/>
      <c r="M1187" s="104"/>
      <c r="P1187" s="104"/>
      <c r="Q1187" s="104"/>
      <c r="U1187" s="104"/>
      <c r="AQ1187" s="104"/>
      <c r="AR1187" s="104"/>
      <c r="AS1187" s="104"/>
      <c r="AT1187" s="104"/>
      <c r="AU1187" s="104"/>
      <c r="AV1187" s="104"/>
      <c r="AW1187" s="104"/>
      <c r="AX1187" s="104"/>
      <c r="AY1187" s="104"/>
      <c r="BH1187" s="104"/>
      <c r="BJ1187" s="104"/>
      <c r="BK1187" s="104"/>
      <c r="BL1187" s="104"/>
      <c r="BM1187" s="104"/>
      <c r="BN1187" s="104"/>
      <c r="BO1187" s="104"/>
      <c r="BP1187" s="104"/>
      <c r="BQ1187" s="104"/>
      <c r="BR1187" s="104"/>
      <c r="BS1187" s="104"/>
      <c r="BT1187" s="104"/>
      <c r="BV1187" s="104"/>
      <c r="BW1187" s="104"/>
      <c r="BX1187" s="104"/>
      <c r="BY1187" s="104"/>
      <c r="BZ1187" s="104"/>
      <c r="CA1187" s="104"/>
      <c r="CB1187" s="104"/>
      <c r="CC1187" s="104"/>
      <c r="CD1187" s="104"/>
      <c r="CE1187" s="104"/>
      <c r="CF1187" s="104"/>
      <c r="CG1187" s="104"/>
      <c r="CJ1187" s="104"/>
      <c r="CL1187" s="104"/>
      <c r="CM1187" s="104"/>
      <c r="CN1187" s="104"/>
      <c r="CO1187" s="104"/>
      <c r="CP1187" s="104"/>
      <c r="CQ1187" s="104"/>
      <c r="CR1187" s="104"/>
      <c r="CS1187" s="104"/>
      <c r="CT1187" s="104"/>
      <c r="CU1187" s="104"/>
    </row>
    <row r="1188" spans="1:99" ht="13" x14ac:dyDescent="0.3">
      <c r="A1188" s="104"/>
      <c r="B1188" s="104"/>
      <c r="C1188" s="104"/>
      <c r="D1188" s="104"/>
      <c r="E1188" s="104"/>
      <c r="F1188" s="104"/>
      <c r="G1188" s="104"/>
      <c r="H1188" s="104"/>
      <c r="I1188" s="104"/>
      <c r="J1188" s="104"/>
      <c r="K1188" s="104"/>
      <c r="L1188" s="104"/>
      <c r="M1188" s="104"/>
      <c r="P1188" s="104"/>
      <c r="Q1188" s="104"/>
      <c r="U1188" s="104"/>
      <c r="AQ1188" s="104"/>
      <c r="AR1188" s="104"/>
      <c r="AS1188" s="104"/>
      <c r="AT1188" s="104"/>
      <c r="AU1188" s="104"/>
      <c r="AV1188" s="104"/>
      <c r="AW1188" s="104"/>
      <c r="AX1188" s="104"/>
      <c r="AY1188" s="104"/>
      <c r="BH1188" s="104"/>
      <c r="BJ1188" s="104"/>
      <c r="BK1188" s="104"/>
      <c r="BL1188" s="104"/>
      <c r="BM1188" s="104"/>
      <c r="BN1188" s="104"/>
      <c r="BO1188" s="104"/>
      <c r="BP1188" s="104"/>
      <c r="BQ1188" s="104"/>
      <c r="BR1188" s="104"/>
      <c r="BS1188" s="104"/>
      <c r="BT1188" s="104"/>
      <c r="BV1188" s="104"/>
      <c r="BW1188" s="104"/>
      <c r="BX1188" s="104"/>
      <c r="BY1188" s="104"/>
      <c r="BZ1188" s="104"/>
      <c r="CA1188" s="104"/>
      <c r="CB1188" s="104"/>
      <c r="CC1188" s="104"/>
      <c r="CD1188" s="104"/>
      <c r="CE1188" s="104"/>
      <c r="CF1188" s="104"/>
      <c r="CG1188" s="104"/>
      <c r="CJ1188" s="104"/>
      <c r="CL1188" s="104"/>
      <c r="CM1188" s="104"/>
      <c r="CN1188" s="104"/>
      <c r="CO1188" s="104"/>
      <c r="CP1188" s="104"/>
      <c r="CQ1188" s="104"/>
      <c r="CR1188" s="104"/>
      <c r="CS1188" s="104"/>
      <c r="CT1188" s="104"/>
      <c r="CU1188" s="104"/>
    </row>
    <row r="1189" spans="1:99" ht="13" x14ac:dyDescent="0.3">
      <c r="A1189" s="104"/>
      <c r="B1189" s="104"/>
      <c r="C1189" s="104"/>
      <c r="D1189" s="104"/>
      <c r="E1189" s="104"/>
      <c r="F1189" s="104"/>
      <c r="G1189" s="104"/>
      <c r="H1189" s="104"/>
      <c r="I1189" s="104"/>
      <c r="J1189" s="104"/>
      <c r="K1189" s="104"/>
      <c r="L1189" s="104"/>
      <c r="M1189" s="104"/>
      <c r="P1189" s="104"/>
      <c r="Q1189" s="104"/>
      <c r="U1189" s="104"/>
      <c r="AQ1189" s="104"/>
      <c r="AR1189" s="104"/>
      <c r="AS1189" s="104"/>
      <c r="AT1189" s="104"/>
      <c r="AU1189" s="104"/>
      <c r="AV1189" s="104"/>
      <c r="AW1189" s="104"/>
      <c r="AX1189" s="104"/>
      <c r="AY1189" s="104"/>
      <c r="BH1189" s="104"/>
      <c r="BJ1189" s="104"/>
      <c r="BK1189" s="104"/>
      <c r="BL1189" s="104"/>
      <c r="BM1189" s="104"/>
      <c r="BN1189" s="104"/>
      <c r="BO1189" s="104"/>
      <c r="BP1189" s="104"/>
      <c r="BQ1189" s="104"/>
      <c r="BR1189" s="104"/>
      <c r="BS1189" s="104"/>
      <c r="BT1189" s="104"/>
      <c r="BV1189" s="104"/>
      <c r="BW1189" s="104"/>
      <c r="BX1189" s="104"/>
      <c r="BY1189" s="104"/>
      <c r="BZ1189" s="104"/>
      <c r="CA1189" s="104"/>
      <c r="CB1189" s="104"/>
      <c r="CC1189" s="104"/>
      <c r="CD1189" s="104"/>
      <c r="CE1189" s="104"/>
      <c r="CF1189" s="104"/>
      <c r="CG1189" s="104"/>
      <c r="CJ1189" s="104"/>
      <c r="CL1189" s="104"/>
      <c r="CM1189" s="104"/>
      <c r="CN1189" s="104"/>
      <c r="CO1189" s="104"/>
      <c r="CP1189" s="104"/>
      <c r="CQ1189" s="104"/>
      <c r="CR1189" s="104"/>
      <c r="CS1189" s="104"/>
      <c r="CT1189" s="104"/>
      <c r="CU1189" s="104"/>
    </row>
    <row r="1190" spans="1:99" ht="13" x14ac:dyDescent="0.3">
      <c r="A1190" s="104"/>
      <c r="B1190" s="104"/>
      <c r="C1190" s="104"/>
      <c r="D1190" s="104"/>
      <c r="E1190" s="104"/>
      <c r="F1190" s="104"/>
      <c r="G1190" s="104"/>
      <c r="H1190" s="104"/>
      <c r="I1190" s="104"/>
      <c r="J1190" s="104"/>
      <c r="K1190" s="104"/>
      <c r="L1190" s="104"/>
      <c r="M1190" s="104"/>
      <c r="P1190" s="104"/>
      <c r="Q1190" s="104"/>
      <c r="U1190" s="104"/>
      <c r="AQ1190" s="104"/>
      <c r="AR1190" s="104"/>
      <c r="AS1190" s="104"/>
      <c r="AT1190" s="104"/>
      <c r="AU1190" s="104"/>
      <c r="AV1190" s="104"/>
      <c r="AW1190" s="104"/>
      <c r="AX1190" s="104"/>
      <c r="AY1190" s="104"/>
      <c r="BH1190" s="104"/>
      <c r="BJ1190" s="104"/>
      <c r="BK1190" s="104"/>
      <c r="BL1190" s="104"/>
      <c r="BM1190" s="104"/>
      <c r="BN1190" s="104"/>
      <c r="BO1190" s="104"/>
      <c r="BP1190" s="104"/>
      <c r="BQ1190" s="104"/>
      <c r="BR1190" s="104"/>
      <c r="BS1190" s="104"/>
      <c r="BT1190" s="104"/>
      <c r="BV1190" s="104"/>
      <c r="BW1190" s="104"/>
      <c r="BX1190" s="104"/>
      <c r="BY1190" s="104"/>
      <c r="BZ1190" s="104"/>
      <c r="CA1190" s="104"/>
      <c r="CB1190" s="104"/>
      <c r="CC1190" s="104"/>
      <c r="CD1190" s="104"/>
      <c r="CE1190" s="104"/>
      <c r="CF1190" s="104"/>
      <c r="CG1190" s="104"/>
      <c r="CJ1190" s="104"/>
      <c r="CL1190" s="104"/>
      <c r="CM1190" s="104"/>
      <c r="CN1190" s="104"/>
      <c r="CO1190" s="104"/>
      <c r="CP1190" s="104"/>
      <c r="CQ1190" s="104"/>
      <c r="CR1190" s="104"/>
      <c r="CS1190" s="104"/>
      <c r="CT1190" s="104"/>
      <c r="CU1190" s="104"/>
    </row>
    <row r="1191" spans="1:99" ht="13" x14ac:dyDescent="0.3">
      <c r="A1191" s="104"/>
      <c r="B1191" s="104"/>
      <c r="C1191" s="104"/>
      <c r="D1191" s="104"/>
      <c r="E1191" s="104"/>
      <c r="F1191" s="104"/>
      <c r="G1191" s="104"/>
      <c r="H1191" s="104"/>
      <c r="I1191" s="104"/>
      <c r="J1191" s="104"/>
      <c r="K1191" s="104"/>
      <c r="L1191" s="104"/>
      <c r="M1191" s="104"/>
      <c r="P1191" s="104"/>
      <c r="Q1191" s="104"/>
      <c r="U1191" s="104"/>
      <c r="AQ1191" s="104"/>
      <c r="AR1191" s="104"/>
      <c r="AS1191" s="104"/>
      <c r="AT1191" s="104"/>
      <c r="AU1191" s="104"/>
      <c r="AV1191" s="104"/>
      <c r="AW1191" s="104"/>
      <c r="AX1191" s="104"/>
      <c r="AY1191" s="104"/>
      <c r="BH1191" s="104"/>
      <c r="BJ1191" s="104"/>
      <c r="BK1191" s="104"/>
      <c r="BL1191" s="104"/>
      <c r="BM1191" s="104"/>
      <c r="BN1191" s="104"/>
      <c r="BO1191" s="104"/>
      <c r="BP1191" s="104"/>
      <c r="BQ1191" s="104"/>
      <c r="BR1191" s="104"/>
      <c r="BS1191" s="104"/>
      <c r="BT1191" s="104"/>
      <c r="BV1191" s="104"/>
      <c r="BW1191" s="104"/>
      <c r="BX1191" s="104"/>
      <c r="BY1191" s="104"/>
      <c r="BZ1191" s="104"/>
      <c r="CA1191" s="104"/>
      <c r="CB1191" s="104"/>
      <c r="CC1191" s="104"/>
      <c r="CD1191" s="104"/>
      <c r="CE1191" s="104"/>
      <c r="CF1191" s="104"/>
      <c r="CG1191" s="104"/>
      <c r="CJ1191" s="104"/>
      <c r="CL1191" s="104"/>
      <c r="CM1191" s="104"/>
      <c r="CN1191" s="104"/>
      <c r="CO1191" s="104"/>
      <c r="CP1191" s="104"/>
      <c r="CQ1191" s="104"/>
      <c r="CR1191" s="104"/>
      <c r="CS1191" s="104"/>
      <c r="CT1191" s="104"/>
      <c r="CU1191" s="104"/>
    </row>
    <row r="1192" spans="1:99" ht="13" x14ac:dyDescent="0.3">
      <c r="A1192" s="104"/>
      <c r="B1192" s="104"/>
      <c r="C1192" s="104"/>
      <c r="D1192" s="104"/>
      <c r="E1192" s="104"/>
      <c r="F1192" s="104"/>
      <c r="G1192" s="104"/>
      <c r="H1192" s="104"/>
      <c r="I1192" s="104"/>
      <c r="J1192" s="104"/>
      <c r="K1192" s="104"/>
      <c r="L1192" s="104"/>
      <c r="M1192" s="104"/>
      <c r="P1192" s="104"/>
      <c r="Q1192" s="104"/>
      <c r="U1192" s="104"/>
      <c r="AQ1192" s="104"/>
      <c r="AR1192" s="104"/>
      <c r="AS1192" s="104"/>
      <c r="AT1192" s="104"/>
      <c r="AU1192" s="104"/>
      <c r="AV1192" s="104"/>
      <c r="AW1192" s="104"/>
      <c r="AX1192" s="104"/>
      <c r="AY1192" s="104"/>
      <c r="BH1192" s="104"/>
      <c r="BJ1192" s="104"/>
      <c r="BK1192" s="104"/>
      <c r="BL1192" s="104"/>
      <c r="BM1192" s="104"/>
      <c r="BN1192" s="104"/>
      <c r="BO1192" s="104"/>
      <c r="BP1192" s="104"/>
      <c r="BQ1192" s="104"/>
      <c r="BR1192" s="104"/>
      <c r="BS1192" s="104"/>
      <c r="BT1192" s="104"/>
      <c r="BV1192" s="104"/>
      <c r="BW1192" s="104"/>
      <c r="BX1192" s="104"/>
      <c r="BY1192" s="104"/>
      <c r="BZ1192" s="104"/>
      <c r="CA1192" s="104"/>
      <c r="CB1192" s="104"/>
      <c r="CC1192" s="104"/>
      <c r="CD1192" s="104"/>
      <c r="CE1192" s="104"/>
      <c r="CF1192" s="104"/>
      <c r="CG1192" s="104"/>
      <c r="CJ1192" s="104"/>
      <c r="CL1192" s="104"/>
      <c r="CM1192" s="104"/>
      <c r="CN1192" s="104"/>
      <c r="CO1192" s="104"/>
      <c r="CP1192" s="104"/>
      <c r="CQ1192" s="104"/>
      <c r="CR1192" s="104"/>
      <c r="CS1192" s="104"/>
      <c r="CT1192" s="104"/>
      <c r="CU1192" s="104"/>
    </row>
    <row r="1193" spans="1:99" ht="13" x14ac:dyDescent="0.3">
      <c r="A1193" s="104"/>
      <c r="B1193" s="104"/>
      <c r="C1193" s="104"/>
      <c r="D1193" s="104"/>
      <c r="E1193" s="104"/>
      <c r="F1193" s="104"/>
      <c r="G1193" s="104"/>
      <c r="H1193" s="104"/>
      <c r="I1193" s="104"/>
      <c r="J1193" s="104"/>
      <c r="K1193" s="104"/>
      <c r="L1193" s="104"/>
      <c r="M1193" s="104"/>
      <c r="P1193" s="104"/>
      <c r="Q1193" s="104"/>
      <c r="U1193" s="104"/>
      <c r="AQ1193" s="104"/>
      <c r="AR1193" s="104"/>
      <c r="AS1193" s="104"/>
      <c r="AT1193" s="104"/>
      <c r="AU1193" s="104"/>
      <c r="AV1193" s="104"/>
      <c r="AW1193" s="104"/>
      <c r="AX1193" s="104"/>
      <c r="AY1193" s="104"/>
      <c r="BH1193" s="104"/>
      <c r="BJ1193" s="104"/>
      <c r="BK1193" s="104"/>
      <c r="BL1193" s="104"/>
      <c r="BM1193" s="104"/>
      <c r="BN1193" s="104"/>
      <c r="BO1193" s="104"/>
      <c r="BP1193" s="104"/>
      <c r="BQ1193" s="104"/>
      <c r="BR1193" s="104"/>
      <c r="BS1193" s="104"/>
      <c r="BT1193" s="104"/>
      <c r="BV1193" s="104"/>
      <c r="BW1193" s="104"/>
      <c r="BX1193" s="104"/>
      <c r="BY1193" s="104"/>
      <c r="BZ1193" s="104"/>
      <c r="CA1193" s="104"/>
      <c r="CB1193" s="104"/>
      <c r="CC1193" s="104"/>
      <c r="CD1193" s="104"/>
      <c r="CE1193" s="104"/>
      <c r="CF1193" s="104"/>
      <c r="CG1193" s="104"/>
      <c r="CJ1193" s="104"/>
      <c r="CL1193" s="104"/>
      <c r="CM1193" s="104"/>
      <c r="CN1193" s="104"/>
      <c r="CO1193" s="104"/>
      <c r="CP1193" s="104"/>
      <c r="CQ1193" s="104"/>
      <c r="CR1193" s="104"/>
      <c r="CS1193" s="104"/>
      <c r="CT1193" s="104"/>
      <c r="CU1193" s="104"/>
    </row>
    <row r="1194" spans="1:99" ht="13" x14ac:dyDescent="0.3">
      <c r="A1194" s="104"/>
      <c r="B1194" s="104"/>
      <c r="C1194" s="104"/>
      <c r="D1194" s="104"/>
      <c r="E1194" s="104"/>
      <c r="F1194" s="104"/>
      <c r="G1194" s="104"/>
      <c r="H1194" s="104"/>
      <c r="I1194" s="104"/>
      <c r="J1194" s="104"/>
      <c r="K1194" s="104"/>
      <c r="L1194" s="104"/>
      <c r="M1194" s="104"/>
      <c r="P1194" s="104"/>
      <c r="Q1194" s="104"/>
      <c r="U1194" s="104"/>
      <c r="AQ1194" s="104"/>
      <c r="AR1194" s="104"/>
      <c r="AS1194" s="104"/>
      <c r="AT1194" s="104"/>
      <c r="AU1194" s="104"/>
      <c r="AV1194" s="104"/>
      <c r="AW1194" s="104"/>
      <c r="AX1194" s="104"/>
      <c r="AY1194" s="104"/>
      <c r="BH1194" s="104"/>
      <c r="BJ1194" s="104"/>
      <c r="BK1194" s="104"/>
      <c r="BL1194" s="104"/>
      <c r="BM1194" s="104"/>
      <c r="BN1194" s="104"/>
      <c r="BO1194" s="104"/>
      <c r="BP1194" s="104"/>
      <c r="BQ1194" s="104"/>
      <c r="BR1194" s="104"/>
      <c r="BS1194" s="104"/>
      <c r="BT1194" s="104"/>
      <c r="BV1194" s="104"/>
      <c r="BW1194" s="104"/>
      <c r="BX1194" s="104"/>
      <c r="BY1194" s="104"/>
      <c r="BZ1194" s="104"/>
      <c r="CA1194" s="104"/>
      <c r="CB1194" s="104"/>
      <c r="CC1194" s="104"/>
      <c r="CD1194" s="104"/>
      <c r="CE1194" s="104"/>
      <c r="CF1194" s="104"/>
      <c r="CG1194" s="104"/>
      <c r="CJ1194" s="104"/>
      <c r="CL1194" s="104"/>
      <c r="CM1194" s="104"/>
      <c r="CN1194" s="104"/>
      <c r="CO1194" s="104"/>
      <c r="CP1194" s="104"/>
      <c r="CQ1194" s="104"/>
      <c r="CR1194" s="104"/>
      <c r="CS1194" s="104"/>
      <c r="CT1194" s="104"/>
      <c r="CU1194" s="104"/>
    </row>
    <row r="1195" spans="1:99" ht="13" x14ac:dyDescent="0.3">
      <c r="A1195" s="104"/>
      <c r="B1195" s="104"/>
      <c r="C1195" s="104"/>
      <c r="D1195" s="104"/>
      <c r="E1195" s="104"/>
      <c r="F1195" s="104"/>
      <c r="G1195" s="104"/>
      <c r="H1195" s="104"/>
      <c r="I1195" s="104"/>
      <c r="J1195" s="104"/>
      <c r="K1195" s="104"/>
      <c r="L1195" s="104"/>
      <c r="M1195" s="104"/>
      <c r="P1195" s="104"/>
      <c r="Q1195" s="104"/>
      <c r="U1195" s="104"/>
      <c r="AQ1195" s="104"/>
      <c r="AR1195" s="104"/>
      <c r="AS1195" s="104"/>
      <c r="AT1195" s="104"/>
      <c r="AU1195" s="104"/>
      <c r="AV1195" s="104"/>
      <c r="AW1195" s="104"/>
      <c r="AX1195" s="104"/>
      <c r="AY1195" s="104"/>
      <c r="BH1195" s="104"/>
      <c r="BJ1195" s="104"/>
      <c r="BK1195" s="104"/>
      <c r="BL1195" s="104"/>
      <c r="BM1195" s="104"/>
      <c r="BN1195" s="104"/>
      <c r="BO1195" s="104"/>
      <c r="BP1195" s="104"/>
      <c r="BQ1195" s="104"/>
      <c r="BR1195" s="104"/>
      <c r="BS1195" s="104"/>
      <c r="BT1195" s="104"/>
      <c r="BV1195" s="104"/>
      <c r="BW1195" s="104"/>
      <c r="BX1195" s="104"/>
      <c r="BY1195" s="104"/>
      <c r="BZ1195" s="104"/>
      <c r="CA1195" s="104"/>
      <c r="CB1195" s="104"/>
      <c r="CC1195" s="104"/>
      <c r="CD1195" s="104"/>
      <c r="CE1195" s="104"/>
      <c r="CF1195" s="104"/>
      <c r="CG1195" s="104"/>
      <c r="CJ1195" s="104"/>
      <c r="CL1195" s="104"/>
      <c r="CM1195" s="104"/>
      <c r="CN1195" s="104"/>
      <c r="CO1195" s="104"/>
      <c r="CP1195" s="104"/>
      <c r="CQ1195" s="104"/>
      <c r="CR1195" s="104"/>
      <c r="CS1195" s="104"/>
      <c r="CT1195" s="104"/>
      <c r="CU1195" s="104"/>
    </row>
    <row r="1196" spans="1:99" ht="13" x14ac:dyDescent="0.3">
      <c r="A1196" s="104"/>
      <c r="B1196" s="104"/>
      <c r="C1196" s="104"/>
      <c r="D1196" s="104"/>
      <c r="E1196" s="104"/>
      <c r="F1196" s="104"/>
      <c r="G1196" s="104"/>
      <c r="H1196" s="104"/>
      <c r="I1196" s="104"/>
      <c r="J1196" s="104"/>
      <c r="K1196" s="104"/>
      <c r="L1196" s="104"/>
      <c r="M1196" s="104"/>
      <c r="P1196" s="104"/>
      <c r="Q1196" s="104"/>
      <c r="U1196" s="104"/>
      <c r="AQ1196" s="104"/>
      <c r="AR1196" s="104"/>
      <c r="AS1196" s="104"/>
      <c r="AT1196" s="104"/>
      <c r="AU1196" s="104"/>
      <c r="AV1196" s="104"/>
      <c r="AW1196" s="104"/>
      <c r="AX1196" s="104"/>
      <c r="AY1196" s="104"/>
      <c r="BH1196" s="104"/>
      <c r="BJ1196" s="104"/>
      <c r="BK1196" s="104"/>
      <c r="BL1196" s="104"/>
      <c r="BM1196" s="104"/>
      <c r="BN1196" s="104"/>
      <c r="BO1196" s="104"/>
      <c r="BP1196" s="104"/>
      <c r="BQ1196" s="104"/>
      <c r="BR1196" s="104"/>
      <c r="BS1196" s="104"/>
      <c r="BT1196" s="104"/>
      <c r="BV1196" s="104"/>
      <c r="BW1196" s="104"/>
      <c r="BX1196" s="104"/>
      <c r="BY1196" s="104"/>
      <c r="BZ1196" s="104"/>
      <c r="CA1196" s="104"/>
      <c r="CB1196" s="104"/>
      <c r="CC1196" s="104"/>
      <c r="CD1196" s="104"/>
      <c r="CE1196" s="104"/>
      <c r="CF1196" s="104"/>
      <c r="CG1196" s="104"/>
      <c r="CJ1196" s="104"/>
      <c r="CL1196" s="104"/>
      <c r="CM1196" s="104"/>
      <c r="CN1196" s="104"/>
      <c r="CO1196" s="104"/>
      <c r="CP1196" s="104"/>
      <c r="CQ1196" s="104"/>
      <c r="CR1196" s="104"/>
      <c r="CS1196" s="104"/>
      <c r="CT1196" s="104"/>
      <c r="CU1196" s="104"/>
    </row>
    <row r="1197" spans="1:99" ht="13" x14ac:dyDescent="0.3">
      <c r="A1197" s="104"/>
      <c r="B1197" s="104"/>
      <c r="C1197" s="104"/>
      <c r="D1197" s="104"/>
      <c r="E1197" s="104"/>
      <c r="F1197" s="104"/>
      <c r="G1197" s="104"/>
      <c r="H1197" s="104"/>
      <c r="I1197" s="104"/>
      <c r="J1197" s="104"/>
      <c r="K1197" s="104"/>
      <c r="L1197" s="104"/>
      <c r="M1197" s="104"/>
      <c r="P1197" s="104"/>
      <c r="Q1197" s="104"/>
      <c r="U1197" s="104"/>
      <c r="AQ1197" s="104"/>
      <c r="AR1197" s="104"/>
      <c r="AS1197" s="104"/>
      <c r="AT1197" s="104"/>
      <c r="AU1197" s="104"/>
      <c r="AV1197" s="104"/>
      <c r="AW1197" s="104"/>
      <c r="AX1197" s="104"/>
      <c r="AY1197" s="104"/>
      <c r="BH1197" s="104"/>
      <c r="BJ1197" s="104"/>
      <c r="BK1197" s="104"/>
      <c r="BL1197" s="104"/>
      <c r="BM1197" s="104"/>
      <c r="BN1197" s="104"/>
      <c r="BO1197" s="104"/>
      <c r="BP1197" s="104"/>
      <c r="BQ1197" s="104"/>
      <c r="BR1197" s="104"/>
      <c r="BS1197" s="104"/>
      <c r="BT1197" s="104"/>
      <c r="BV1197" s="104"/>
      <c r="BW1197" s="104"/>
      <c r="BX1197" s="104"/>
      <c r="BY1197" s="104"/>
      <c r="BZ1197" s="104"/>
      <c r="CA1197" s="104"/>
      <c r="CB1197" s="104"/>
      <c r="CC1197" s="104"/>
      <c r="CD1197" s="104"/>
      <c r="CE1197" s="104"/>
      <c r="CF1197" s="104"/>
      <c r="CG1197" s="104"/>
      <c r="CJ1197" s="104"/>
      <c r="CL1197" s="104"/>
      <c r="CM1197" s="104"/>
      <c r="CN1197" s="104"/>
      <c r="CO1197" s="104"/>
      <c r="CP1197" s="104"/>
      <c r="CQ1197" s="104"/>
      <c r="CR1197" s="104"/>
      <c r="CS1197" s="104"/>
      <c r="CT1197" s="104"/>
      <c r="CU1197" s="104"/>
    </row>
    <row r="1198" spans="1:99" ht="13" x14ac:dyDescent="0.3">
      <c r="A1198" s="104"/>
      <c r="B1198" s="104"/>
      <c r="C1198" s="104"/>
      <c r="D1198" s="104"/>
      <c r="E1198" s="104"/>
      <c r="F1198" s="104"/>
      <c r="G1198" s="104"/>
      <c r="H1198" s="104"/>
      <c r="I1198" s="104"/>
      <c r="J1198" s="104"/>
      <c r="K1198" s="104"/>
      <c r="L1198" s="104"/>
      <c r="M1198" s="104"/>
      <c r="P1198" s="104"/>
      <c r="Q1198" s="104"/>
      <c r="U1198" s="104"/>
      <c r="AQ1198" s="104"/>
      <c r="AR1198" s="104"/>
      <c r="AS1198" s="104"/>
      <c r="AT1198" s="104"/>
      <c r="AU1198" s="104"/>
      <c r="AV1198" s="104"/>
      <c r="AW1198" s="104"/>
      <c r="AX1198" s="104"/>
      <c r="AY1198" s="104"/>
      <c r="BH1198" s="104"/>
      <c r="BJ1198" s="104"/>
      <c r="BK1198" s="104"/>
      <c r="BL1198" s="104"/>
      <c r="BM1198" s="104"/>
      <c r="BN1198" s="104"/>
      <c r="BO1198" s="104"/>
      <c r="BP1198" s="104"/>
      <c r="BQ1198" s="104"/>
      <c r="BR1198" s="104"/>
      <c r="BS1198" s="104"/>
      <c r="BT1198" s="104"/>
      <c r="BV1198" s="104"/>
      <c r="BW1198" s="104"/>
      <c r="BX1198" s="104"/>
      <c r="BY1198" s="104"/>
      <c r="BZ1198" s="104"/>
      <c r="CA1198" s="104"/>
      <c r="CB1198" s="104"/>
      <c r="CC1198" s="104"/>
      <c r="CD1198" s="104"/>
      <c r="CE1198" s="104"/>
      <c r="CF1198" s="104"/>
      <c r="CG1198" s="104"/>
      <c r="CJ1198" s="104"/>
      <c r="CL1198" s="104"/>
      <c r="CM1198" s="104"/>
      <c r="CN1198" s="104"/>
      <c r="CO1198" s="104"/>
      <c r="CP1198" s="104"/>
      <c r="CQ1198" s="104"/>
      <c r="CR1198" s="104"/>
      <c r="CS1198" s="104"/>
      <c r="CT1198" s="104"/>
      <c r="CU1198" s="104"/>
    </row>
    <row r="1199" spans="1:99" ht="13" x14ac:dyDescent="0.3">
      <c r="A1199" s="104"/>
      <c r="B1199" s="104"/>
      <c r="C1199" s="104"/>
      <c r="D1199" s="104"/>
      <c r="E1199" s="104"/>
      <c r="F1199" s="104"/>
      <c r="G1199" s="104"/>
      <c r="H1199" s="104"/>
      <c r="I1199" s="104"/>
      <c r="J1199" s="104"/>
      <c r="K1199" s="104"/>
      <c r="L1199" s="104"/>
      <c r="M1199" s="104"/>
      <c r="P1199" s="104"/>
      <c r="Q1199" s="104"/>
      <c r="U1199" s="104"/>
      <c r="AQ1199" s="104"/>
      <c r="AR1199" s="104"/>
      <c r="AS1199" s="104"/>
      <c r="AT1199" s="104"/>
      <c r="AU1199" s="104"/>
      <c r="AV1199" s="104"/>
      <c r="AW1199" s="104"/>
      <c r="AX1199" s="104"/>
      <c r="AY1199" s="104"/>
      <c r="BH1199" s="104"/>
      <c r="BJ1199" s="104"/>
      <c r="BK1199" s="104"/>
      <c r="BL1199" s="104"/>
      <c r="BM1199" s="104"/>
      <c r="BN1199" s="104"/>
      <c r="BO1199" s="104"/>
      <c r="BP1199" s="104"/>
      <c r="BQ1199" s="104"/>
      <c r="BR1199" s="104"/>
      <c r="BS1199" s="104"/>
      <c r="BT1199" s="104"/>
      <c r="BV1199" s="104"/>
      <c r="BW1199" s="104"/>
      <c r="BX1199" s="104"/>
      <c r="BY1199" s="104"/>
      <c r="BZ1199" s="104"/>
      <c r="CA1199" s="104"/>
      <c r="CB1199" s="104"/>
      <c r="CC1199" s="104"/>
      <c r="CD1199" s="104"/>
      <c r="CE1199" s="104"/>
      <c r="CF1199" s="104"/>
      <c r="CG1199" s="104"/>
      <c r="CJ1199" s="104"/>
      <c r="CL1199" s="104"/>
      <c r="CM1199" s="104"/>
      <c r="CN1199" s="104"/>
      <c r="CO1199" s="104"/>
      <c r="CP1199" s="104"/>
      <c r="CQ1199" s="104"/>
      <c r="CR1199" s="104"/>
      <c r="CS1199" s="104"/>
      <c r="CT1199" s="104"/>
      <c r="CU1199" s="104"/>
    </row>
    <row r="1200" spans="1:99" ht="13" x14ac:dyDescent="0.3">
      <c r="A1200" s="104"/>
      <c r="B1200" s="104"/>
      <c r="C1200" s="104"/>
      <c r="D1200" s="104"/>
      <c r="E1200" s="104"/>
      <c r="F1200" s="104"/>
      <c r="G1200" s="104"/>
      <c r="H1200" s="104"/>
      <c r="I1200" s="104"/>
      <c r="J1200" s="104"/>
      <c r="K1200" s="104"/>
      <c r="L1200" s="104"/>
      <c r="M1200" s="104"/>
      <c r="P1200" s="104"/>
      <c r="Q1200" s="104"/>
      <c r="U1200" s="104"/>
      <c r="AQ1200" s="104"/>
      <c r="AR1200" s="104"/>
      <c r="AS1200" s="104"/>
      <c r="AT1200" s="104"/>
      <c r="AU1200" s="104"/>
      <c r="AV1200" s="104"/>
      <c r="AW1200" s="104"/>
      <c r="AX1200" s="104"/>
      <c r="AY1200" s="104"/>
      <c r="BH1200" s="104"/>
      <c r="BJ1200" s="104"/>
      <c r="BK1200" s="104"/>
      <c r="BL1200" s="104"/>
      <c r="BM1200" s="104"/>
      <c r="BN1200" s="104"/>
      <c r="BO1200" s="104"/>
      <c r="BP1200" s="104"/>
      <c r="BQ1200" s="104"/>
      <c r="BR1200" s="104"/>
      <c r="BS1200" s="104"/>
      <c r="BT1200" s="104"/>
      <c r="BV1200" s="104"/>
      <c r="BW1200" s="104"/>
      <c r="BX1200" s="104"/>
      <c r="BY1200" s="104"/>
      <c r="BZ1200" s="104"/>
      <c r="CA1200" s="104"/>
      <c r="CB1200" s="104"/>
      <c r="CC1200" s="104"/>
      <c r="CD1200" s="104"/>
      <c r="CE1200" s="104"/>
      <c r="CF1200" s="104"/>
      <c r="CG1200" s="104"/>
      <c r="CJ1200" s="104"/>
      <c r="CL1200" s="104"/>
      <c r="CM1200" s="104"/>
      <c r="CN1200" s="104"/>
      <c r="CO1200" s="104"/>
      <c r="CP1200" s="104"/>
      <c r="CQ1200" s="104"/>
      <c r="CR1200" s="104"/>
      <c r="CS1200" s="104"/>
      <c r="CT1200" s="104"/>
      <c r="CU1200" s="104"/>
    </row>
    <row r="1201" spans="1:99" ht="13" x14ac:dyDescent="0.3">
      <c r="A1201" s="104"/>
      <c r="B1201" s="104"/>
      <c r="C1201" s="104"/>
      <c r="D1201" s="104"/>
      <c r="E1201" s="104"/>
      <c r="F1201" s="104"/>
      <c r="G1201" s="104"/>
      <c r="H1201" s="104"/>
      <c r="I1201" s="104"/>
      <c r="J1201" s="104"/>
      <c r="K1201" s="104"/>
      <c r="L1201" s="104"/>
      <c r="M1201" s="104"/>
      <c r="P1201" s="104"/>
      <c r="Q1201" s="104"/>
      <c r="U1201" s="104"/>
      <c r="AQ1201" s="104"/>
      <c r="AR1201" s="104"/>
      <c r="AS1201" s="104"/>
      <c r="AT1201" s="104"/>
      <c r="AU1201" s="104"/>
      <c r="AV1201" s="104"/>
      <c r="AW1201" s="104"/>
      <c r="AX1201" s="104"/>
      <c r="AY1201" s="104"/>
      <c r="BH1201" s="104"/>
      <c r="BJ1201" s="104"/>
      <c r="BK1201" s="104"/>
      <c r="BL1201" s="104"/>
      <c r="BM1201" s="104"/>
      <c r="BN1201" s="104"/>
      <c r="BO1201" s="104"/>
      <c r="BP1201" s="104"/>
      <c r="BQ1201" s="104"/>
      <c r="BR1201" s="104"/>
      <c r="BS1201" s="104"/>
      <c r="BT1201" s="104"/>
      <c r="BV1201" s="104"/>
      <c r="BW1201" s="104"/>
      <c r="BX1201" s="104"/>
      <c r="BY1201" s="104"/>
      <c r="BZ1201" s="104"/>
      <c r="CA1201" s="104"/>
      <c r="CB1201" s="104"/>
      <c r="CC1201" s="104"/>
      <c r="CD1201" s="104"/>
      <c r="CE1201" s="104"/>
      <c r="CF1201" s="104"/>
      <c r="CG1201" s="104"/>
      <c r="CJ1201" s="104"/>
      <c r="CL1201" s="104"/>
      <c r="CM1201" s="104"/>
      <c r="CN1201" s="104"/>
      <c r="CO1201" s="104"/>
      <c r="CP1201" s="104"/>
      <c r="CQ1201" s="104"/>
      <c r="CR1201" s="104"/>
      <c r="CS1201" s="104"/>
      <c r="CT1201" s="104"/>
      <c r="CU1201" s="104"/>
    </row>
    <row r="1202" spans="1:99" ht="13" x14ac:dyDescent="0.3">
      <c r="A1202" s="104"/>
      <c r="B1202" s="104"/>
      <c r="C1202" s="104"/>
      <c r="D1202" s="104"/>
      <c r="E1202" s="104"/>
      <c r="F1202" s="104"/>
      <c r="G1202" s="104"/>
      <c r="H1202" s="104"/>
      <c r="I1202" s="104"/>
      <c r="J1202" s="104"/>
      <c r="K1202" s="104"/>
      <c r="L1202" s="104"/>
      <c r="M1202" s="104"/>
      <c r="P1202" s="104"/>
      <c r="Q1202" s="104"/>
      <c r="U1202" s="104"/>
      <c r="AQ1202" s="104"/>
      <c r="AR1202" s="104"/>
      <c r="AS1202" s="104"/>
      <c r="AT1202" s="104"/>
      <c r="AU1202" s="104"/>
      <c r="AV1202" s="104"/>
      <c r="AW1202" s="104"/>
      <c r="AX1202" s="104"/>
      <c r="AY1202" s="104"/>
      <c r="BH1202" s="104"/>
      <c r="BJ1202" s="104"/>
      <c r="BK1202" s="104"/>
      <c r="BL1202" s="104"/>
      <c r="BM1202" s="104"/>
      <c r="BN1202" s="104"/>
      <c r="BO1202" s="104"/>
      <c r="BP1202" s="104"/>
      <c r="BQ1202" s="104"/>
      <c r="BR1202" s="104"/>
      <c r="BS1202" s="104"/>
      <c r="BT1202" s="104"/>
      <c r="BV1202" s="104"/>
      <c r="BW1202" s="104"/>
      <c r="BX1202" s="104"/>
      <c r="BY1202" s="104"/>
      <c r="BZ1202" s="104"/>
      <c r="CA1202" s="104"/>
      <c r="CB1202" s="104"/>
      <c r="CC1202" s="104"/>
      <c r="CD1202" s="104"/>
      <c r="CE1202" s="104"/>
      <c r="CF1202" s="104"/>
      <c r="CG1202" s="104"/>
      <c r="CJ1202" s="104"/>
      <c r="CL1202" s="104"/>
      <c r="CM1202" s="104"/>
      <c r="CN1202" s="104"/>
      <c r="CO1202" s="104"/>
      <c r="CP1202" s="104"/>
      <c r="CQ1202" s="104"/>
      <c r="CR1202" s="104"/>
      <c r="CS1202" s="104"/>
      <c r="CT1202" s="104"/>
      <c r="CU1202" s="104"/>
    </row>
    <row r="1203" spans="1:99" ht="13" x14ac:dyDescent="0.3">
      <c r="A1203" s="104"/>
      <c r="B1203" s="104"/>
      <c r="C1203" s="104"/>
      <c r="D1203" s="104"/>
      <c r="E1203" s="104"/>
      <c r="F1203" s="104"/>
      <c r="G1203" s="104"/>
      <c r="H1203" s="104"/>
      <c r="I1203" s="104"/>
      <c r="J1203" s="104"/>
      <c r="K1203" s="104"/>
      <c r="L1203" s="104"/>
      <c r="M1203" s="104"/>
      <c r="P1203" s="104"/>
      <c r="Q1203" s="104"/>
      <c r="U1203" s="104"/>
      <c r="AQ1203" s="104"/>
      <c r="AR1203" s="104"/>
      <c r="AS1203" s="104"/>
      <c r="AT1203" s="104"/>
      <c r="AU1203" s="104"/>
      <c r="AV1203" s="104"/>
      <c r="AW1203" s="104"/>
      <c r="AX1203" s="104"/>
      <c r="AY1203" s="104"/>
      <c r="BH1203" s="104"/>
      <c r="BJ1203" s="104"/>
      <c r="BK1203" s="104"/>
      <c r="BL1203" s="104"/>
      <c r="BM1203" s="104"/>
      <c r="BN1203" s="104"/>
      <c r="BO1203" s="104"/>
      <c r="BP1203" s="104"/>
      <c r="BQ1203" s="104"/>
      <c r="BR1203" s="104"/>
      <c r="BS1203" s="104"/>
      <c r="BT1203" s="104"/>
      <c r="BV1203" s="104"/>
      <c r="BW1203" s="104"/>
      <c r="BX1203" s="104"/>
      <c r="BY1203" s="104"/>
      <c r="BZ1203" s="104"/>
      <c r="CA1203" s="104"/>
      <c r="CB1203" s="104"/>
      <c r="CC1203" s="104"/>
      <c r="CD1203" s="104"/>
      <c r="CE1203" s="104"/>
      <c r="CF1203" s="104"/>
      <c r="CG1203" s="104"/>
      <c r="CJ1203" s="104"/>
      <c r="CL1203" s="104"/>
      <c r="CM1203" s="104"/>
      <c r="CN1203" s="104"/>
      <c r="CO1203" s="104"/>
      <c r="CP1203" s="104"/>
      <c r="CQ1203" s="104"/>
      <c r="CR1203" s="104"/>
      <c r="CS1203" s="104"/>
      <c r="CT1203" s="104"/>
      <c r="CU1203" s="104"/>
    </row>
    <row r="1204" spans="1:99" ht="13" x14ac:dyDescent="0.3">
      <c r="A1204" s="104"/>
      <c r="B1204" s="104"/>
      <c r="C1204" s="104"/>
      <c r="D1204" s="104"/>
      <c r="E1204" s="104"/>
      <c r="F1204" s="104"/>
      <c r="G1204" s="104"/>
      <c r="H1204" s="104"/>
      <c r="I1204" s="104"/>
      <c r="J1204" s="104"/>
      <c r="K1204" s="104"/>
      <c r="L1204" s="104"/>
      <c r="M1204" s="104"/>
      <c r="P1204" s="104"/>
      <c r="Q1204" s="104"/>
      <c r="U1204" s="104"/>
      <c r="AQ1204" s="104"/>
      <c r="AR1204" s="104"/>
      <c r="AS1204" s="104"/>
      <c r="AT1204" s="104"/>
      <c r="AU1204" s="104"/>
      <c r="AV1204" s="104"/>
      <c r="AW1204" s="104"/>
      <c r="AX1204" s="104"/>
      <c r="AY1204" s="104"/>
      <c r="BH1204" s="104"/>
      <c r="BJ1204" s="104"/>
      <c r="BK1204" s="104"/>
      <c r="BL1204" s="104"/>
      <c r="BM1204" s="104"/>
      <c r="BN1204" s="104"/>
      <c r="BO1204" s="104"/>
      <c r="BP1204" s="104"/>
      <c r="BQ1204" s="104"/>
      <c r="BR1204" s="104"/>
      <c r="BS1204" s="104"/>
      <c r="BT1204" s="104"/>
      <c r="BV1204" s="104"/>
      <c r="BW1204" s="104"/>
      <c r="BX1204" s="104"/>
      <c r="BY1204" s="104"/>
      <c r="BZ1204" s="104"/>
      <c r="CA1204" s="104"/>
      <c r="CB1204" s="104"/>
      <c r="CC1204" s="104"/>
      <c r="CD1204" s="104"/>
      <c r="CE1204" s="104"/>
      <c r="CF1204" s="104"/>
      <c r="CG1204" s="104"/>
      <c r="CJ1204" s="104"/>
      <c r="CL1204" s="104"/>
      <c r="CM1204" s="104"/>
      <c r="CN1204" s="104"/>
      <c r="CO1204" s="104"/>
      <c r="CP1204" s="104"/>
      <c r="CQ1204" s="104"/>
      <c r="CR1204" s="104"/>
      <c r="CS1204" s="104"/>
      <c r="CT1204" s="104"/>
      <c r="CU1204" s="104"/>
    </row>
    <row r="1205" spans="1:99" ht="13" x14ac:dyDescent="0.3">
      <c r="A1205" s="104"/>
      <c r="B1205" s="104"/>
      <c r="C1205" s="104"/>
      <c r="D1205" s="104"/>
      <c r="E1205" s="104"/>
      <c r="F1205" s="104"/>
      <c r="G1205" s="104"/>
      <c r="H1205" s="104"/>
      <c r="I1205" s="104"/>
      <c r="J1205" s="104"/>
      <c r="K1205" s="104"/>
      <c r="L1205" s="104"/>
      <c r="M1205" s="104"/>
      <c r="P1205" s="104"/>
      <c r="Q1205" s="104"/>
      <c r="U1205" s="104"/>
      <c r="AQ1205" s="104"/>
      <c r="AR1205" s="104"/>
      <c r="AS1205" s="104"/>
      <c r="AT1205" s="104"/>
      <c r="AU1205" s="104"/>
      <c r="AV1205" s="104"/>
      <c r="AW1205" s="104"/>
      <c r="AX1205" s="104"/>
      <c r="AY1205" s="104"/>
      <c r="BH1205" s="104"/>
      <c r="BJ1205" s="104"/>
      <c r="BK1205" s="104"/>
      <c r="BL1205" s="104"/>
      <c r="BM1205" s="104"/>
      <c r="BN1205" s="104"/>
      <c r="BO1205" s="104"/>
      <c r="BP1205" s="104"/>
      <c r="BQ1205" s="104"/>
      <c r="BR1205" s="104"/>
      <c r="BS1205" s="104"/>
      <c r="BT1205" s="104"/>
      <c r="BV1205" s="104"/>
      <c r="BW1205" s="104"/>
      <c r="BX1205" s="104"/>
      <c r="BY1205" s="104"/>
      <c r="BZ1205" s="104"/>
      <c r="CA1205" s="104"/>
      <c r="CB1205" s="104"/>
      <c r="CC1205" s="104"/>
      <c r="CD1205" s="104"/>
      <c r="CE1205" s="104"/>
      <c r="CF1205" s="104"/>
      <c r="CG1205" s="104"/>
      <c r="CJ1205" s="104"/>
      <c r="CL1205" s="104"/>
      <c r="CM1205" s="104"/>
      <c r="CN1205" s="104"/>
      <c r="CO1205" s="104"/>
      <c r="CP1205" s="104"/>
      <c r="CQ1205" s="104"/>
      <c r="CR1205" s="104"/>
      <c r="CS1205" s="104"/>
      <c r="CT1205" s="104"/>
      <c r="CU1205" s="104"/>
    </row>
    <row r="1206" spans="1:99" ht="13" x14ac:dyDescent="0.3">
      <c r="A1206" s="104"/>
      <c r="B1206" s="104"/>
      <c r="C1206" s="104"/>
      <c r="D1206" s="104"/>
      <c r="E1206" s="104"/>
      <c r="F1206" s="104"/>
      <c r="G1206" s="104"/>
      <c r="H1206" s="104"/>
      <c r="I1206" s="104"/>
      <c r="J1206" s="104"/>
      <c r="K1206" s="104"/>
      <c r="L1206" s="104"/>
      <c r="M1206" s="104"/>
      <c r="P1206" s="104"/>
      <c r="Q1206" s="104"/>
      <c r="U1206" s="104"/>
      <c r="AQ1206" s="104"/>
      <c r="AR1206" s="104"/>
      <c r="AS1206" s="104"/>
      <c r="AT1206" s="104"/>
      <c r="AU1206" s="104"/>
      <c r="AV1206" s="104"/>
      <c r="AW1206" s="104"/>
      <c r="AX1206" s="104"/>
      <c r="AY1206" s="104"/>
      <c r="BH1206" s="104"/>
      <c r="BJ1206" s="104"/>
      <c r="BK1206" s="104"/>
      <c r="BL1206" s="104"/>
      <c r="BM1206" s="104"/>
      <c r="BN1206" s="104"/>
      <c r="BO1206" s="104"/>
      <c r="BP1206" s="104"/>
      <c r="BQ1206" s="104"/>
      <c r="BR1206" s="104"/>
      <c r="BS1206" s="104"/>
      <c r="BT1206" s="104"/>
      <c r="BV1206" s="104"/>
      <c r="BW1206" s="104"/>
      <c r="BX1206" s="104"/>
      <c r="BY1206" s="104"/>
      <c r="BZ1206" s="104"/>
      <c r="CA1206" s="104"/>
      <c r="CB1206" s="104"/>
      <c r="CC1206" s="104"/>
      <c r="CD1206" s="104"/>
      <c r="CE1206" s="104"/>
      <c r="CF1206" s="104"/>
      <c r="CG1206" s="104"/>
      <c r="CJ1206" s="104"/>
      <c r="CL1206" s="104"/>
      <c r="CM1206" s="104"/>
      <c r="CN1206" s="104"/>
      <c r="CO1206" s="104"/>
      <c r="CP1206" s="104"/>
      <c r="CQ1206" s="104"/>
      <c r="CR1206" s="104"/>
      <c r="CS1206" s="104"/>
      <c r="CT1206" s="104"/>
      <c r="CU1206" s="104"/>
    </row>
    <row r="1207" spans="1:99" ht="13" x14ac:dyDescent="0.3">
      <c r="A1207" s="104"/>
      <c r="B1207" s="104"/>
      <c r="C1207" s="104"/>
      <c r="D1207" s="104"/>
      <c r="E1207" s="104"/>
      <c r="F1207" s="104"/>
      <c r="G1207" s="104"/>
      <c r="H1207" s="104"/>
      <c r="I1207" s="104"/>
      <c r="J1207" s="104"/>
      <c r="K1207" s="104"/>
      <c r="L1207" s="104"/>
      <c r="M1207" s="104"/>
      <c r="P1207" s="104"/>
      <c r="Q1207" s="104"/>
      <c r="U1207" s="104"/>
      <c r="AQ1207" s="104"/>
      <c r="AR1207" s="104"/>
      <c r="AS1207" s="104"/>
      <c r="AT1207" s="104"/>
      <c r="AU1207" s="104"/>
      <c r="AV1207" s="104"/>
      <c r="AW1207" s="104"/>
      <c r="AX1207" s="104"/>
      <c r="AY1207" s="104"/>
      <c r="BH1207" s="104"/>
      <c r="BJ1207" s="104"/>
      <c r="BK1207" s="104"/>
      <c r="BL1207" s="104"/>
      <c r="BM1207" s="104"/>
      <c r="BN1207" s="104"/>
      <c r="BO1207" s="104"/>
      <c r="BP1207" s="104"/>
      <c r="BQ1207" s="104"/>
      <c r="BR1207" s="104"/>
      <c r="BS1207" s="104"/>
      <c r="BT1207" s="104"/>
      <c r="BV1207" s="104"/>
      <c r="BW1207" s="104"/>
      <c r="BX1207" s="104"/>
      <c r="BY1207" s="104"/>
      <c r="BZ1207" s="104"/>
      <c r="CA1207" s="104"/>
      <c r="CB1207" s="104"/>
      <c r="CC1207" s="104"/>
      <c r="CD1207" s="104"/>
      <c r="CE1207" s="104"/>
      <c r="CF1207" s="104"/>
      <c r="CG1207" s="104"/>
      <c r="CJ1207" s="104"/>
      <c r="CL1207" s="104"/>
      <c r="CM1207" s="104"/>
      <c r="CN1207" s="104"/>
      <c r="CO1207" s="104"/>
      <c r="CP1207" s="104"/>
      <c r="CQ1207" s="104"/>
      <c r="CR1207" s="104"/>
      <c r="CS1207" s="104"/>
      <c r="CT1207" s="104"/>
      <c r="CU1207" s="104"/>
    </row>
    <row r="1208" spans="1:99" ht="13" x14ac:dyDescent="0.3">
      <c r="A1208" s="104"/>
      <c r="B1208" s="104"/>
      <c r="C1208" s="104"/>
      <c r="D1208" s="104"/>
      <c r="E1208" s="104"/>
      <c r="F1208" s="104"/>
      <c r="G1208" s="104"/>
      <c r="H1208" s="104"/>
      <c r="I1208" s="104"/>
      <c r="J1208" s="104"/>
      <c r="K1208" s="104"/>
      <c r="L1208" s="104"/>
      <c r="M1208" s="104"/>
      <c r="P1208" s="104"/>
      <c r="Q1208" s="104"/>
      <c r="U1208" s="104"/>
      <c r="AQ1208" s="104"/>
      <c r="AR1208" s="104"/>
      <c r="AS1208" s="104"/>
      <c r="AT1208" s="104"/>
      <c r="AU1208" s="104"/>
      <c r="AV1208" s="104"/>
      <c r="AW1208" s="104"/>
      <c r="AX1208" s="104"/>
      <c r="AY1208" s="104"/>
      <c r="BH1208" s="104"/>
      <c r="BJ1208" s="104"/>
      <c r="BK1208" s="104"/>
      <c r="BL1208" s="104"/>
      <c r="BM1208" s="104"/>
      <c r="BN1208" s="104"/>
      <c r="BO1208" s="104"/>
      <c r="BP1208" s="104"/>
      <c r="BQ1208" s="104"/>
      <c r="BR1208" s="104"/>
      <c r="BS1208" s="104"/>
      <c r="BT1208" s="104"/>
      <c r="BV1208" s="104"/>
      <c r="BW1208" s="104"/>
      <c r="BX1208" s="104"/>
      <c r="BY1208" s="104"/>
      <c r="BZ1208" s="104"/>
      <c r="CA1208" s="104"/>
      <c r="CB1208" s="104"/>
      <c r="CC1208" s="104"/>
      <c r="CD1208" s="104"/>
      <c r="CE1208" s="104"/>
      <c r="CF1208" s="104"/>
      <c r="CG1208" s="104"/>
      <c r="CJ1208" s="104"/>
      <c r="CL1208" s="104"/>
      <c r="CM1208" s="104"/>
      <c r="CN1208" s="104"/>
      <c r="CO1208" s="104"/>
      <c r="CP1208" s="104"/>
      <c r="CQ1208" s="104"/>
      <c r="CR1208" s="104"/>
      <c r="CS1208" s="104"/>
      <c r="CT1208" s="104"/>
      <c r="CU1208" s="104"/>
    </row>
    <row r="1209" spans="1:99" ht="13" x14ac:dyDescent="0.3">
      <c r="A1209" s="104"/>
      <c r="B1209" s="104"/>
      <c r="C1209" s="104"/>
      <c r="D1209" s="104"/>
      <c r="E1209" s="104"/>
      <c r="F1209" s="104"/>
      <c r="G1209" s="104"/>
      <c r="H1209" s="104"/>
      <c r="I1209" s="104"/>
      <c r="J1209" s="104"/>
      <c r="K1209" s="104"/>
      <c r="L1209" s="104"/>
      <c r="M1209" s="104"/>
      <c r="P1209" s="104"/>
      <c r="Q1209" s="104"/>
      <c r="U1209" s="104"/>
      <c r="AQ1209" s="104"/>
      <c r="AR1209" s="104"/>
      <c r="AS1209" s="104"/>
      <c r="AT1209" s="104"/>
      <c r="AU1209" s="104"/>
      <c r="AV1209" s="104"/>
      <c r="AW1209" s="104"/>
      <c r="AX1209" s="104"/>
      <c r="AY1209" s="104"/>
      <c r="BH1209" s="104"/>
      <c r="BJ1209" s="104"/>
      <c r="BK1209" s="104"/>
      <c r="BL1209" s="104"/>
      <c r="BM1209" s="104"/>
      <c r="BN1209" s="104"/>
      <c r="BO1209" s="104"/>
      <c r="BP1209" s="104"/>
      <c r="BQ1209" s="104"/>
      <c r="BR1209" s="104"/>
      <c r="BS1209" s="104"/>
      <c r="BT1209" s="104"/>
      <c r="BV1209" s="104"/>
      <c r="BW1209" s="104"/>
      <c r="BX1209" s="104"/>
      <c r="BY1209" s="104"/>
      <c r="BZ1209" s="104"/>
      <c r="CA1209" s="104"/>
      <c r="CB1209" s="104"/>
      <c r="CC1209" s="104"/>
      <c r="CD1209" s="104"/>
      <c r="CE1209" s="104"/>
      <c r="CF1209" s="104"/>
      <c r="CG1209" s="104"/>
      <c r="CJ1209" s="104"/>
      <c r="CL1209" s="104"/>
      <c r="CM1209" s="104"/>
      <c r="CN1209" s="104"/>
      <c r="CO1209" s="104"/>
      <c r="CP1209" s="104"/>
      <c r="CQ1209" s="104"/>
      <c r="CR1209" s="104"/>
      <c r="CS1209" s="104"/>
      <c r="CT1209" s="104"/>
      <c r="CU1209" s="104"/>
    </row>
    <row r="1210" spans="1:99" ht="13" x14ac:dyDescent="0.3">
      <c r="A1210" s="104"/>
      <c r="B1210" s="104"/>
      <c r="C1210" s="104"/>
      <c r="D1210" s="104"/>
      <c r="E1210" s="104"/>
      <c r="F1210" s="104"/>
      <c r="G1210" s="104"/>
      <c r="H1210" s="104"/>
      <c r="I1210" s="104"/>
      <c r="J1210" s="104"/>
      <c r="K1210" s="104"/>
      <c r="L1210" s="104"/>
      <c r="M1210" s="104"/>
      <c r="P1210" s="104"/>
      <c r="Q1210" s="104"/>
      <c r="U1210" s="104"/>
      <c r="AQ1210" s="104"/>
      <c r="AR1210" s="104"/>
      <c r="AS1210" s="104"/>
      <c r="AT1210" s="104"/>
      <c r="AU1210" s="104"/>
      <c r="AV1210" s="104"/>
      <c r="AW1210" s="104"/>
      <c r="AX1210" s="104"/>
      <c r="AY1210" s="104"/>
      <c r="BH1210" s="104"/>
      <c r="BJ1210" s="104"/>
      <c r="BK1210" s="104"/>
      <c r="BL1210" s="104"/>
      <c r="BM1210" s="104"/>
      <c r="BN1210" s="104"/>
      <c r="BO1210" s="104"/>
      <c r="BP1210" s="104"/>
      <c r="BQ1210" s="104"/>
      <c r="BR1210" s="104"/>
      <c r="BS1210" s="104"/>
      <c r="BT1210" s="104"/>
      <c r="BV1210" s="104"/>
      <c r="BW1210" s="104"/>
      <c r="BX1210" s="104"/>
      <c r="BY1210" s="104"/>
      <c r="BZ1210" s="104"/>
      <c r="CA1210" s="104"/>
      <c r="CB1210" s="104"/>
      <c r="CC1210" s="104"/>
      <c r="CD1210" s="104"/>
      <c r="CE1210" s="104"/>
      <c r="CF1210" s="104"/>
      <c r="CG1210" s="104"/>
      <c r="CJ1210" s="104"/>
      <c r="CL1210" s="104"/>
      <c r="CM1210" s="104"/>
      <c r="CN1210" s="104"/>
      <c r="CO1210" s="104"/>
      <c r="CP1210" s="104"/>
      <c r="CQ1210" s="104"/>
      <c r="CR1210" s="104"/>
      <c r="CS1210" s="104"/>
      <c r="CT1210" s="104"/>
      <c r="CU1210" s="104"/>
    </row>
    <row r="1211" spans="1:99" ht="13" x14ac:dyDescent="0.3">
      <c r="A1211" s="104"/>
      <c r="B1211" s="104"/>
      <c r="C1211" s="104"/>
      <c r="D1211" s="104"/>
      <c r="E1211" s="104"/>
      <c r="F1211" s="104"/>
      <c r="G1211" s="104"/>
      <c r="H1211" s="104"/>
      <c r="I1211" s="104"/>
      <c r="J1211" s="104"/>
      <c r="K1211" s="104"/>
      <c r="L1211" s="104"/>
      <c r="M1211" s="104"/>
      <c r="P1211" s="104"/>
      <c r="Q1211" s="104"/>
      <c r="U1211" s="104"/>
      <c r="AQ1211" s="104"/>
      <c r="AR1211" s="104"/>
      <c r="AS1211" s="104"/>
      <c r="AT1211" s="104"/>
      <c r="AU1211" s="104"/>
      <c r="AV1211" s="104"/>
      <c r="AW1211" s="104"/>
      <c r="AX1211" s="104"/>
      <c r="AY1211" s="104"/>
      <c r="BH1211" s="104"/>
      <c r="BJ1211" s="104"/>
      <c r="BK1211" s="104"/>
      <c r="BL1211" s="104"/>
      <c r="BM1211" s="104"/>
      <c r="BN1211" s="104"/>
      <c r="BO1211" s="104"/>
      <c r="BP1211" s="104"/>
      <c r="BQ1211" s="104"/>
      <c r="BR1211" s="104"/>
      <c r="BS1211" s="104"/>
      <c r="BT1211" s="104"/>
      <c r="BV1211" s="104"/>
      <c r="BW1211" s="104"/>
      <c r="BX1211" s="104"/>
      <c r="BY1211" s="104"/>
      <c r="BZ1211" s="104"/>
      <c r="CA1211" s="104"/>
      <c r="CB1211" s="104"/>
      <c r="CC1211" s="104"/>
      <c r="CD1211" s="104"/>
      <c r="CE1211" s="104"/>
      <c r="CF1211" s="104"/>
      <c r="CG1211" s="104"/>
      <c r="CJ1211" s="104"/>
      <c r="CL1211" s="104"/>
      <c r="CM1211" s="104"/>
      <c r="CN1211" s="104"/>
      <c r="CO1211" s="104"/>
      <c r="CP1211" s="104"/>
      <c r="CQ1211" s="104"/>
      <c r="CR1211" s="104"/>
      <c r="CS1211" s="104"/>
      <c r="CT1211" s="104"/>
      <c r="CU1211" s="104"/>
    </row>
    <row r="1212" spans="1:99" ht="13" x14ac:dyDescent="0.3">
      <c r="A1212" s="104"/>
      <c r="B1212" s="104"/>
      <c r="C1212" s="104"/>
      <c r="D1212" s="104"/>
      <c r="E1212" s="104"/>
      <c r="F1212" s="104"/>
      <c r="G1212" s="104"/>
      <c r="H1212" s="104"/>
      <c r="I1212" s="104"/>
      <c r="J1212" s="104"/>
      <c r="K1212" s="104"/>
      <c r="L1212" s="104"/>
      <c r="M1212" s="104"/>
      <c r="P1212" s="104"/>
      <c r="Q1212" s="104"/>
      <c r="U1212" s="104"/>
      <c r="AQ1212" s="104"/>
      <c r="AR1212" s="104"/>
      <c r="AS1212" s="104"/>
      <c r="AT1212" s="104"/>
      <c r="AU1212" s="104"/>
      <c r="AV1212" s="104"/>
      <c r="AW1212" s="104"/>
      <c r="AX1212" s="104"/>
      <c r="AY1212" s="104"/>
      <c r="BH1212" s="104"/>
      <c r="BJ1212" s="104"/>
      <c r="BK1212" s="104"/>
      <c r="BL1212" s="104"/>
      <c r="BM1212" s="104"/>
      <c r="BN1212" s="104"/>
      <c r="BO1212" s="104"/>
      <c r="BP1212" s="104"/>
      <c r="BQ1212" s="104"/>
      <c r="BR1212" s="104"/>
      <c r="BS1212" s="104"/>
      <c r="BT1212" s="104"/>
      <c r="BV1212" s="104"/>
      <c r="BW1212" s="104"/>
      <c r="BX1212" s="104"/>
      <c r="BY1212" s="104"/>
      <c r="BZ1212" s="104"/>
      <c r="CA1212" s="104"/>
      <c r="CB1212" s="104"/>
      <c r="CC1212" s="104"/>
      <c r="CD1212" s="104"/>
      <c r="CE1212" s="104"/>
      <c r="CF1212" s="104"/>
      <c r="CG1212" s="104"/>
      <c r="CJ1212" s="104"/>
      <c r="CL1212" s="104"/>
      <c r="CM1212" s="104"/>
      <c r="CN1212" s="104"/>
      <c r="CO1212" s="104"/>
      <c r="CP1212" s="104"/>
      <c r="CQ1212" s="104"/>
      <c r="CR1212" s="104"/>
      <c r="CS1212" s="104"/>
      <c r="CT1212" s="104"/>
      <c r="CU1212" s="104"/>
    </row>
    <row r="1213" spans="1:99" ht="13" x14ac:dyDescent="0.3">
      <c r="A1213" s="104"/>
      <c r="B1213" s="104"/>
      <c r="C1213" s="104"/>
      <c r="D1213" s="104"/>
      <c r="E1213" s="104"/>
      <c r="F1213" s="104"/>
      <c r="G1213" s="104"/>
      <c r="H1213" s="104"/>
      <c r="I1213" s="104"/>
      <c r="J1213" s="104"/>
      <c r="K1213" s="104"/>
      <c r="L1213" s="104"/>
      <c r="M1213" s="104"/>
      <c r="P1213" s="104"/>
      <c r="Q1213" s="104"/>
      <c r="U1213" s="104"/>
      <c r="AQ1213" s="104"/>
      <c r="AR1213" s="104"/>
      <c r="AS1213" s="104"/>
      <c r="AT1213" s="104"/>
      <c r="AU1213" s="104"/>
      <c r="AV1213" s="104"/>
      <c r="AW1213" s="104"/>
      <c r="AX1213" s="104"/>
      <c r="AY1213" s="104"/>
      <c r="BH1213" s="104"/>
      <c r="BJ1213" s="104"/>
      <c r="BK1213" s="104"/>
      <c r="BL1213" s="104"/>
      <c r="BM1213" s="104"/>
      <c r="BN1213" s="104"/>
      <c r="BO1213" s="104"/>
      <c r="BP1213" s="104"/>
      <c r="BQ1213" s="104"/>
      <c r="BR1213" s="104"/>
      <c r="BS1213" s="104"/>
      <c r="BT1213" s="104"/>
      <c r="BV1213" s="104"/>
      <c r="BW1213" s="104"/>
      <c r="BX1213" s="104"/>
      <c r="BY1213" s="104"/>
      <c r="BZ1213" s="104"/>
      <c r="CA1213" s="104"/>
      <c r="CB1213" s="104"/>
      <c r="CC1213" s="104"/>
      <c r="CD1213" s="104"/>
      <c r="CE1213" s="104"/>
      <c r="CF1213" s="104"/>
      <c r="CG1213" s="104"/>
      <c r="CJ1213" s="104"/>
      <c r="CL1213" s="104"/>
      <c r="CM1213" s="104"/>
      <c r="CN1213" s="104"/>
      <c r="CO1213" s="104"/>
      <c r="CP1213" s="104"/>
      <c r="CQ1213" s="104"/>
      <c r="CR1213" s="104"/>
      <c r="CS1213" s="104"/>
      <c r="CT1213" s="104"/>
      <c r="CU1213" s="104"/>
    </row>
    <row r="1214" spans="1:99" ht="13" x14ac:dyDescent="0.3">
      <c r="A1214" s="104"/>
      <c r="B1214" s="104"/>
      <c r="C1214" s="104"/>
      <c r="D1214" s="104"/>
      <c r="E1214" s="104"/>
      <c r="F1214" s="104"/>
      <c r="G1214" s="104"/>
      <c r="H1214" s="104"/>
      <c r="I1214" s="104"/>
      <c r="J1214" s="104"/>
      <c r="K1214" s="104"/>
      <c r="L1214" s="104"/>
      <c r="M1214" s="104"/>
      <c r="P1214" s="104"/>
      <c r="Q1214" s="104"/>
      <c r="U1214" s="104"/>
      <c r="AQ1214" s="104"/>
      <c r="AR1214" s="104"/>
      <c r="AS1214" s="104"/>
      <c r="AT1214" s="104"/>
      <c r="AU1214" s="104"/>
      <c r="AV1214" s="104"/>
      <c r="AW1214" s="104"/>
      <c r="AX1214" s="104"/>
      <c r="AY1214" s="104"/>
      <c r="BH1214" s="104"/>
      <c r="BJ1214" s="104"/>
      <c r="BK1214" s="104"/>
      <c r="BL1214" s="104"/>
      <c r="BM1214" s="104"/>
      <c r="BN1214" s="104"/>
      <c r="BO1214" s="104"/>
      <c r="BP1214" s="104"/>
      <c r="BQ1214" s="104"/>
      <c r="BR1214" s="104"/>
      <c r="BS1214" s="104"/>
      <c r="BT1214" s="104"/>
      <c r="BV1214" s="104"/>
      <c r="BW1214" s="104"/>
      <c r="BX1214" s="104"/>
      <c r="BY1214" s="104"/>
      <c r="BZ1214" s="104"/>
      <c r="CA1214" s="104"/>
      <c r="CB1214" s="104"/>
      <c r="CC1214" s="104"/>
      <c r="CD1214" s="104"/>
      <c r="CE1214" s="104"/>
      <c r="CF1214" s="104"/>
      <c r="CG1214" s="104"/>
      <c r="CJ1214" s="104"/>
      <c r="CL1214" s="104"/>
      <c r="CM1214" s="104"/>
      <c r="CN1214" s="104"/>
      <c r="CO1214" s="104"/>
      <c r="CP1214" s="104"/>
      <c r="CQ1214" s="104"/>
      <c r="CR1214" s="104"/>
      <c r="CS1214" s="104"/>
      <c r="CT1214" s="104"/>
      <c r="CU1214" s="104"/>
    </row>
    <row r="1215" spans="1:99" ht="13" x14ac:dyDescent="0.3">
      <c r="A1215" s="104"/>
      <c r="B1215" s="104"/>
      <c r="C1215" s="104"/>
      <c r="D1215" s="104"/>
      <c r="E1215" s="104"/>
      <c r="F1215" s="104"/>
      <c r="G1215" s="104"/>
      <c r="H1215" s="104"/>
      <c r="I1215" s="104"/>
      <c r="J1215" s="104"/>
      <c r="K1215" s="104"/>
      <c r="L1215" s="104"/>
      <c r="M1215" s="104"/>
      <c r="P1215" s="104"/>
      <c r="Q1215" s="104"/>
      <c r="U1215" s="104"/>
      <c r="AQ1215" s="104"/>
      <c r="AR1215" s="104"/>
      <c r="AS1215" s="104"/>
      <c r="AT1215" s="104"/>
      <c r="AU1215" s="104"/>
      <c r="AV1215" s="104"/>
      <c r="AW1215" s="104"/>
      <c r="AX1215" s="104"/>
      <c r="AY1215" s="104"/>
      <c r="BH1215" s="104"/>
      <c r="BJ1215" s="104"/>
      <c r="BK1215" s="104"/>
      <c r="BL1215" s="104"/>
      <c r="BM1215" s="104"/>
      <c r="BN1215" s="104"/>
      <c r="BO1215" s="104"/>
      <c r="BP1215" s="104"/>
      <c r="BQ1215" s="104"/>
      <c r="BR1215" s="104"/>
      <c r="BS1215" s="104"/>
      <c r="BT1215" s="104"/>
      <c r="BV1215" s="104"/>
      <c r="BW1215" s="104"/>
      <c r="BX1215" s="104"/>
      <c r="BY1215" s="104"/>
      <c r="BZ1215" s="104"/>
      <c r="CA1215" s="104"/>
      <c r="CB1215" s="104"/>
      <c r="CC1215" s="104"/>
      <c r="CD1215" s="104"/>
      <c r="CE1215" s="104"/>
      <c r="CF1215" s="104"/>
      <c r="CG1215" s="104"/>
      <c r="CJ1215" s="104"/>
      <c r="CL1215" s="104"/>
      <c r="CM1215" s="104"/>
      <c r="CN1215" s="104"/>
      <c r="CO1215" s="104"/>
      <c r="CP1215" s="104"/>
      <c r="CQ1215" s="104"/>
      <c r="CR1215" s="104"/>
      <c r="CS1215" s="104"/>
      <c r="CT1215" s="104"/>
      <c r="CU1215" s="104"/>
    </row>
    <row r="1216" spans="1:99" ht="13" x14ac:dyDescent="0.3">
      <c r="A1216" s="104"/>
      <c r="B1216" s="104"/>
      <c r="C1216" s="104"/>
      <c r="D1216" s="104"/>
      <c r="E1216" s="104"/>
      <c r="F1216" s="104"/>
      <c r="G1216" s="104"/>
      <c r="H1216" s="104"/>
      <c r="I1216" s="104"/>
      <c r="J1216" s="104"/>
      <c r="K1216" s="104"/>
      <c r="L1216" s="104"/>
      <c r="M1216" s="104"/>
      <c r="P1216" s="104"/>
      <c r="Q1216" s="104"/>
      <c r="U1216" s="104"/>
      <c r="AQ1216" s="104"/>
      <c r="AR1216" s="104"/>
      <c r="AS1216" s="104"/>
      <c r="AT1216" s="104"/>
      <c r="AU1216" s="104"/>
      <c r="AV1216" s="104"/>
      <c r="AW1216" s="104"/>
      <c r="AX1216" s="104"/>
      <c r="AY1216" s="104"/>
      <c r="BH1216" s="104"/>
      <c r="BJ1216" s="104"/>
      <c r="BK1216" s="104"/>
      <c r="BL1216" s="104"/>
      <c r="BM1216" s="104"/>
      <c r="BN1216" s="104"/>
      <c r="BO1216" s="104"/>
      <c r="BP1216" s="104"/>
      <c r="BQ1216" s="104"/>
      <c r="BR1216" s="104"/>
      <c r="BS1216" s="104"/>
      <c r="BT1216" s="104"/>
      <c r="BV1216" s="104"/>
      <c r="BW1216" s="104"/>
      <c r="BX1216" s="104"/>
      <c r="BY1216" s="104"/>
      <c r="BZ1216" s="104"/>
      <c r="CA1216" s="104"/>
      <c r="CB1216" s="104"/>
      <c r="CC1216" s="104"/>
      <c r="CD1216" s="104"/>
      <c r="CE1216" s="104"/>
      <c r="CF1216" s="104"/>
      <c r="CG1216" s="104"/>
      <c r="CJ1216" s="104"/>
      <c r="CL1216" s="104"/>
      <c r="CM1216" s="104"/>
      <c r="CN1216" s="104"/>
      <c r="CO1216" s="104"/>
      <c r="CP1216" s="104"/>
      <c r="CQ1216" s="104"/>
      <c r="CR1216" s="104"/>
      <c r="CS1216" s="104"/>
      <c r="CT1216" s="104"/>
      <c r="CU1216" s="104"/>
    </row>
    <row r="1217" spans="1:99" ht="13" x14ac:dyDescent="0.3">
      <c r="A1217" s="104"/>
      <c r="B1217" s="104"/>
      <c r="C1217" s="104"/>
      <c r="D1217" s="104"/>
      <c r="E1217" s="104"/>
      <c r="F1217" s="104"/>
      <c r="G1217" s="104"/>
      <c r="H1217" s="104"/>
      <c r="I1217" s="104"/>
      <c r="J1217" s="104"/>
      <c r="K1217" s="104"/>
      <c r="L1217" s="104"/>
      <c r="M1217" s="104"/>
      <c r="P1217" s="104"/>
      <c r="Q1217" s="104"/>
      <c r="U1217" s="104"/>
      <c r="AQ1217" s="104"/>
      <c r="AR1217" s="104"/>
      <c r="AS1217" s="104"/>
      <c r="AT1217" s="104"/>
      <c r="AU1217" s="104"/>
      <c r="AV1217" s="104"/>
      <c r="AW1217" s="104"/>
      <c r="AX1217" s="104"/>
      <c r="AY1217" s="104"/>
      <c r="BH1217" s="104"/>
      <c r="BJ1217" s="104"/>
      <c r="BK1217" s="104"/>
      <c r="BL1217" s="104"/>
      <c r="BM1217" s="104"/>
      <c r="BN1217" s="104"/>
      <c r="BO1217" s="104"/>
      <c r="BP1217" s="104"/>
      <c r="BQ1217" s="104"/>
      <c r="BR1217" s="104"/>
      <c r="BS1217" s="104"/>
      <c r="BT1217" s="104"/>
      <c r="BV1217" s="104"/>
      <c r="BW1217" s="104"/>
      <c r="BX1217" s="104"/>
      <c r="BY1217" s="104"/>
      <c r="BZ1217" s="104"/>
      <c r="CA1217" s="104"/>
      <c r="CB1217" s="104"/>
      <c r="CC1217" s="104"/>
      <c r="CD1217" s="104"/>
      <c r="CE1217" s="104"/>
      <c r="CF1217" s="104"/>
      <c r="CG1217" s="104"/>
      <c r="CJ1217" s="104"/>
      <c r="CL1217" s="104"/>
      <c r="CM1217" s="104"/>
      <c r="CN1217" s="104"/>
      <c r="CO1217" s="104"/>
      <c r="CP1217" s="104"/>
      <c r="CQ1217" s="104"/>
      <c r="CR1217" s="104"/>
      <c r="CS1217" s="104"/>
      <c r="CT1217" s="104"/>
      <c r="CU1217" s="104"/>
    </row>
    <row r="1218" spans="1:99" ht="13" x14ac:dyDescent="0.3">
      <c r="A1218" s="104"/>
      <c r="B1218" s="104"/>
      <c r="C1218" s="104"/>
      <c r="D1218" s="104"/>
      <c r="E1218" s="104"/>
      <c r="F1218" s="104"/>
      <c r="G1218" s="104"/>
      <c r="H1218" s="104"/>
      <c r="I1218" s="104"/>
      <c r="J1218" s="104"/>
      <c r="K1218" s="104"/>
      <c r="L1218" s="104"/>
      <c r="M1218" s="104"/>
      <c r="P1218" s="104"/>
      <c r="Q1218" s="104"/>
      <c r="U1218" s="104"/>
      <c r="AQ1218" s="104"/>
      <c r="AR1218" s="104"/>
      <c r="AS1218" s="104"/>
      <c r="AT1218" s="104"/>
      <c r="AU1218" s="104"/>
      <c r="AV1218" s="104"/>
      <c r="AW1218" s="104"/>
      <c r="AX1218" s="104"/>
      <c r="AY1218" s="104"/>
      <c r="BH1218" s="104"/>
      <c r="BJ1218" s="104"/>
      <c r="BK1218" s="104"/>
      <c r="BL1218" s="104"/>
      <c r="BM1218" s="104"/>
      <c r="BN1218" s="104"/>
      <c r="BO1218" s="104"/>
      <c r="BP1218" s="104"/>
      <c r="BQ1218" s="104"/>
      <c r="BR1218" s="104"/>
      <c r="BS1218" s="104"/>
      <c r="BT1218" s="104"/>
      <c r="BV1218" s="104"/>
      <c r="BW1218" s="104"/>
      <c r="BX1218" s="104"/>
      <c r="BY1218" s="104"/>
      <c r="BZ1218" s="104"/>
      <c r="CA1218" s="104"/>
      <c r="CB1218" s="104"/>
      <c r="CC1218" s="104"/>
      <c r="CD1218" s="104"/>
      <c r="CE1218" s="104"/>
      <c r="CF1218" s="104"/>
      <c r="CG1218" s="104"/>
      <c r="CJ1218" s="104"/>
      <c r="CL1218" s="104"/>
      <c r="CM1218" s="104"/>
      <c r="CN1218" s="104"/>
      <c r="CO1218" s="104"/>
      <c r="CP1218" s="104"/>
      <c r="CQ1218" s="104"/>
      <c r="CR1218" s="104"/>
      <c r="CS1218" s="104"/>
      <c r="CT1218" s="104"/>
      <c r="CU1218" s="104"/>
    </row>
    <row r="1219" spans="1:99" ht="13" x14ac:dyDescent="0.3">
      <c r="A1219" s="104"/>
      <c r="B1219" s="104"/>
      <c r="C1219" s="104"/>
      <c r="D1219" s="104"/>
      <c r="E1219" s="104"/>
      <c r="F1219" s="104"/>
      <c r="G1219" s="104"/>
      <c r="H1219" s="104"/>
      <c r="I1219" s="104"/>
      <c r="J1219" s="104"/>
      <c r="K1219" s="104"/>
      <c r="L1219" s="104"/>
      <c r="M1219" s="104"/>
      <c r="P1219" s="104"/>
      <c r="Q1219" s="104"/>
      <c r="U1219" s="104"/>
      <c r="AQ1219" s="104"/>
      <c r="AR1219" s="104"/>
      <c r="AS1219" s="104"/>
      <c r="AT1219" s="104"/>
      <c r="AU1219" s="104"/>
      <c r="AV1219" s="104"/>
      <c r="AW1219" s="104"/>
      <c r="AX1219" s="104"/>
      <c r="AY1219" s="104"/>
      <c r="BH1219" s="104"/>
      <c r="BJ1219" s="104"/>
      <c r="BK1219" s="104"/>
      <c r="BL1219" s="104"/>
      <c r="BM1219" s="104"/>
      <c r="BN1219" s="104"/>
      <c r="BO1219" s="104"/>
      <c r="BP1219" s="104"/>
      <c r="BQ1219" s="104"/>
      <c r="BR1219" s="104"/>
      <c r="BS1219" s="104"/>
      <c r="BT1219" s="104"/>
      <c r="BV1219" s="104"/>
      <c r="BW1219" s="104"/>
      <c r="BX1219" s="104"/>
      <c r="BY1219" s="104"/>
      <c r="BZ1219" s="104"/>
      <c r="CA1219" s="104"/>
      <c r="CB1219" s="104"/>
      <c r="CC1219" s="104"/>
      <c r="CD1219" s="104"/>
      <c r="CE1219" s="104"/>
      <c r="CF1219" s="104"/>
      <c r="CG1219" s="104"/>
      <c r="CJ1219" s="104"/>
      <c r="CL1219" s="104"/>
      <c r="CM1219" s="104"/>
      <c r="CN1219" s="104"/>
      <c r="CO1219" s="104"/>
      <c r="CP1219" s="104"/>
      <c r="CQ1219" s="104"/>
      <c r="CR1219" s="104"/>
      <c r="CS1219" s="104"/>
      <c r="CT1219" s="104"/>
      <c r="CU1219" s="104"/>
    </row>
    <row r="1220" spans="1:99" ht="13" x14ac:dyDescent="0.3">
      <c r="A1220" s="104"/>
      <c r="B1220" s="104"/>
      <c r="C1220" s="104"/>
      <c r="D1220" s="104"/>
      <c r="E1220" s="104"/>
      <c r="F1220" s="104"/>
      <c r="G1220" s="104"/>
      <c r="H1220" s="104"/>
      <c r="I1220" s="104"/>
      <c r="J1220" s="104"/>
      <c r="K1220" s="104"/>
      <c r="L1220" s="104"/>
      <c r="M1220" s="104"/>
      <c r="P1220" s="104"/>
      <c r="Q1220" s="104"/>
      <c r="U1220" s="104"/>
      <c r="AQ1220" s="104"/>
      <c r="AR1220" s="104"/>
      <c r="AS1220" s="104"/>
      <c r="AT1220" s="104"/>
      <c r="AU1220" s="104"/>
      <c r="AV1220" s="104"/>
      <c r="AW1220" s="104"/>
      <c r="AX1220" s="104"/>
      <c r="AY1220" s="104"/>
      <c r="BH1220" s="104"/>
      <c r="BJ1220" s="104"/>
      <c r="BK1220" s="104"/>
      <c r="BL1220" s="104"/>
      <c r="BM1220" s="104"/>
      <c r="BN1220" s="104"/>
      <c r="BO1220" s="104"/>
      <c r="BP1220" s="104"/>
      <c r="BQ1220" s="104"/>
      <c r="BR1220" s="104"/>
      <c r="BS1220" s="104"/>
      <c r="BT1220" s="104"/>
      <c r="BV1220" s="104"/>
      <c r="BW1220" s="104"/>
      <c r="BX1220" s="104"/>
      <c r="BY1220" s="104"/>
      <c r="BZ1220" s="104"/>
      <c r="CA1220" s="104"/>
      <c r="CB1220" s="104"/>
      <c r="CC1220" s="104"/>
      <c r="CD1220" s="104"/>
      <c r="CE1220" s="104"/>
      <c r="CF1220" s="104"/>
      <c r="CG1220" s="104"/>
      <c r="CJ1220" s="104"/>
      <c r="CL1220" s="104"/>
      <c r="CM1220" s="104"/>
      <c r="CN1220" s="104"/>
      <c r="CO1220" s="104"/>
      <c r="CP1220" s="104"/>
      <c r="CQ1220" s="104"/>
      <c r="CR1220" s="104"/>
      <c r="CS1220" s="104"/>
      <c r="CT1220" s="104"/>
      <c r="CU1220" s="104"/>
    </row>
    <row r="1221" spans="1:99" ht="13" x14ac:dyDescent="0.3">
      <c r="A1221" s="104"/>
      <c r="B1221" s="104"/>
      <c r="C1221" s="104"/>
      <c r="D1221" s="104"/>
      <c r="E1221" s="104"/>
      <c r="F1221" s="104"/>
      <c r="G1221" s="104"/>
      <c r="H1221" s="104"/>
      <c r="I1221" s="104"/>
      <c r="J1221" s="104"/>
      <c r="K1221" s="104"/>
      <c r="L1221" s="104"/>
      <c r="M1221" s="104"/>
      <c r="P1221" s="104"/>
      <c r="Q1221" s="104"/>
      <c r="U1221" s="104"/>
      <c r="AQ1221" s="104"/>
      <c r="AR1221" s="104"/>
      <c r="AS1221" s="104"/>
      <c r="AT1221" s="104"/>
      <c r="AU1221" s="104"/>
      <c r="AV1221" s="104"/>
      <c r="AW1221" s="104"/>
      <c r="AX1221" s="104"/>
      <c r="AY1221" s="104"/>
      <c r="BH1221" s="104"/>
      <c r="BJ1221" s="104"/>
      <c r="BK1221" s="104"/>
      <c r="BL1221" s="104"/>
      <c r="BM1221" s="104"/>
      <c r="BN1221" s="104"/>
      <c r="BO1221" s="104"/>
      <c r="BP1221" s="104"/>
      <c r="BQ1221" s="104"/>
      <c r="BR1221" s="104"/>
      <c r="BS1221" s="104"/>
      <c r="BT1221" s="104"/>
      <c r="BV1221" s="104"/>
      <c r="BW1221" s="104"/>
      <c r="BX1221" s="104"/>
      <c r="BY1221" s="104"/>
      <c r="BZ1221" s="104"/>
      <c r="CA1221" s="104"/>
      <c r="CB1221" s="104"/>
      <c r="CC1221" s="104"/>
      <c r="CD1221" s="104"/>
      <c r="CE1221" s="104"/>
      <c r="CF1221" s="104"/>
      <c r="CG1221" s="104"/>
      <c r="CJ1221" s="104"/>
      <c r="CL1221" s="104"/>
      <c r="CM1221" s="104"/>
      <c r="CN1221" s="104"/>
      <c r="CO1221" s="104"/>
      <c r="CP1221" s="104"/>
      <c r="CQ1221" s="104"/>
      <c r="CR1221" s="104"/>
      <c r="CS1221" s="104"/>
      <c r="CT1221" s="104"/>
      <c r="CU1221" s="104"/>
    </row>
    <row r="1222" spans="1:99" ht="13" x14ac:dyDescent="0.3">
      <c r="A1222" s="104"/>
      <c r="B1222" s="104"/>
      <c r="C1222" s="104"/>
      <c r="D1222" s="104"/>
      <c r="E1222" s="104"/>
      <c r="F1222" s="104"/>
      <c r="G1222" s="104"/>
      <c r="H1222" s="104"/>
      <c r="I1222" s="104"/>
      <c r="J1222" s="104"/>
      <c r="K1222" s="104"/>
      <c r="L1222" s="104"/>
      <c r="M1222" s="104"/>
      <c r="P1222" s="104"/>
      <c r="Q1222" s="104"/>
      <c r="U1222" s="104"/>
      <c r="AQ1222" s="104"/>
      <c r="AR1222" s="104"/>
      <c r="AS1222" s="104"/>
      <c r="AT1222" s="104"/>
      <c r="AU1222" s="104"/>
      <c r="AV1222" s="104"/>
      <c r="AW1222" s="104"/>
      <c r="AX1222" s="104"/>
      <c r="AY1222" s="104"/>
      <c r="BH1222" s="104"/>
      <c r="BJ1222" s="104"/>
      <c r="BK1222" s="104"/>
      <c r="BL1222" s="104"/>
      <c r="BM1222" s="104"/>
      <c r="BN1222" s="104"/>
      <c r="BO1222" s="104"/>
      <c r="BP1222" s="104"/>
      <c r="BQ1222" s="104"/>
      <c r="BR1222" s="104"/>
      <c r="BS1222" s="104"/>
      <c r="BT1222" s="104"/>
      <c r="BV1222" s="104"/>
      <c r="BW1222" s="104"/>
      <c r="BX1222" s="104"/>
      <c r="BY1222" s="104"/>
      <c r="BZ1222" s="104"/>
      <c r="CA1222" s="104"/>
      <c r="CB1222" s="104"/>
      <c r="CC1222" s="104"/>
      <c r="CD1222" s="104"/>
      <c r="CE1222" s="104"/>
      <c r="CF1222" s="104"/>
      <c r="CG1222" s="104"/>
      <c r="CJ1222" s="104"/>
      <c r="CL1222" s="104"/>
      <c r="CM1222" s="104"/>
      <c r="CN1222" s="104"/>
      <c r="CO1222" s="104"/>
      <c r="CP1222" s="104"/>
      <c r="CQ1222" s="104"/>
      <c r="CR1222" s="104"/>
      <c r="CS1222" s="104"/>
      <c r="CT1222" s="104"/>
      <c r="CU1222" s="104"/>
    </row>
    <row r="1223" spans="1:99" ht="13" x14ac:dyDescent="0.3">
      <c r="A1223" s="104"/>
      <c r="B1223" s="104"/>
      <c r="C1223" s="104"/>
      <c r="D1223" s="104"/>
      <c r="E1223" s="104"/>
      <c r="F1223" s="104"/>
      <c r="G1223" s="104"/>
      <c r="H1223" s="104"/>
      <c r="I1223" s="104"/>
      <c r="J1223" s="104"/>
      <c r="K1223" s="104"/>
      <c r="L1223" s="104"/>
      <c r="M1223" s="104"/>
      <c r="P1223" s="104"/>
      <c r="Q1223" s="104"/>
      <c r="U1223" s="104"/>
      <c r="AQ1223" s="104"/>
      <c r="AR1223" s="104"/>
      <c r="AS1223" s="104"/>
      <c r="AT1223" s="104"/>
      <c r="AU1223" s="104"/>
      <c r="AV1223" s="104"/>
      <c r="AW1223" s="104"/>
      <c r="AX1223" s="104"/>
      <c r="AY1223" s="104"/>
      <c r="BH1223" s="104"/>
      <c r="BJ1223" s="104"/>
      <c r="BK1223" s="104"/>
      <c r="BL1223" s="104"/>
      <c r="BM1223" s="104"/>
      <c r="BN1223" s="104"/>
      <c r="BO1223" s="104"/>
      <c r="BP1223" s="104"/>
      <c r="BQ1223" s="104"/>
      <c r="BR1223" s="104"/>
      <c r="BS1223" s="104"/>
      <c r="BT1223" s="104"/>
      <c r="BV1223" s="104"/>
      <c r="BW1223" s="104"/>
      <c r="BX1223" s="104"/>
      <c r="BY1223" s="104"/>
      <c r="BZ1223" s="104"/>
      <c r="CA1223" s="104"/>
      <c r="CB1223" s="104"/>
      <c r="CC1223" s="104"/>
      <c r="CD1223" s="104"/>
      <c r="CE1223" s="104"/>
      <c r="CF1223" s="104"/>
      <c r="CG1223" s="104"/>
      <c r="CJ1223" s="104"/>
      <c r="CL1223" s="104"/>
      <c r="CM1223" s="104"/>
      <c r="CN1223" s="104"/>
      <c r="CO1223" s="104"/>
      <c r="CP1223" s="104"/>
      <c r="CQ1223" s="104"/>
      <c r="CR1223" s="104"/>
      <c r="CS1223" s="104"/>
      <c r="CT1223" s="104"/>
      <c r="CU1223" s="104"/>
    </row>
    <row r="1224" spans="1:99" ht="13" x14ac:dyDescent="0.3">
      <c r="A1224" s="104"/>
      <c r="B1224" s="104"/>
      <c r="C1224" s="104"/>
      <c r="D1224" s="104"/>
      <c r="E1224" s="104"/>
      <c r="F1224" s="104"/>
      <c r="G1224" s="104"/>
      <c r="H1224" s="104"/>
      <c r="I1224" s="104"/>
      <c r="J1224" s="104"/>
      <c r="K1224" s="104"/>
      <c r="L1224" s="104"/>
      <c r="M1224" s="104"/>
      <c r="P1224" s="104"/>
      <c r="Q1224" s="104"/>
      <c r="U1224" s="104"/>
      <c r="AQ1224" s="104"/>
      <c r="AR1224" s="104"/>
      <c r="AS1224" s="104"/>
      <c r="AT1224" s="104"/>
      <c r="AU1224" s="104"/>
      <c r="AV1224" s="104"/>
      <c r="AW1224" s="104"/>
      <c r="AX1224" s="104"/>
      <c r="AY1224" s="104"/>
      <c r="BH1224" s="104"/>
      <c r="BJ1224" s="104"/>
      <c r="BK1224" s="104"/>
      <c r="BL1224" s="104"/>
      <c r="BM1224" s="104"/>
      <c r="BN1224" s="104"/>
      <c r="BO1224" s="104"/>
      <c r="BP1224" s="104"/>
      <c r="BQ1224" s="104"/>
      <c r="BR1224" s="104"/>
      <c r="BS1224" s="104"/>
      <c r="BT1224" s="104"/>
      <c r="BV1224" s="104"/>
      <c r="BW1224" s="104"/>
      <c r="BX1224" s="104"/>
      <c r="BY1224" s="104"/>
      <c r="BZ1224" s="104"/>
      <c r="CA1224" s="104"/>
      <c r="CB1224" s="104"/>
      <c r="CC1224" s="104"/>
      <c r="CD1224" s="104"/>
      <c r="CE1224" s="104"/>
      <c r="CF1224" s="104"/>
      <c r="CG1224" s="104"/>
      <c r="CJ1224" s="104"/>
      <c r="CL1224" s="104"/>
      <c r="CM1224" s="104"/>
      <c r="CN1224" s="104"/>
      <c r="CO1224" s="104"/>
      <c r="CP1224" s="104"/>
      <c r="CQ1224" s="104"/>
      <c r="CR1224" s="104"/>
      <c r="CS1224" s="104"/>
      <c r="CT1224" s="104"/>
      <c r="CU1224" s="104"/>
    </row>
    <row r="1225" spans="1:99" ht="13" x14ac:dyDescent="0.3">
      <c r="A1225" s="104"/>
      <c r="B1225" s="104"/>
      <c r="C1225" s="104"/>
      <c r="D1225" s="104"/>
      <c r="E1225" s="104"/>
      <c r="F1225" s="104"/>
      <c r="G1225" s="104"/>
      <c r="H1225" s="104"/>
      <c r="I1225" s="104"/>
      <c r="J1225" s="104"/>
      <c r="K1225" s="104"/>
      <c r="L1225" s="104"/>
      <c r="M1225" s="104"/>
      <c r="P1225" s="104"/>
      <c r="Q1225" s="104"/>
      <c r="U1225" s="104"/>
      <c r="AQ1225" s="104"/>
      <c r="AR1225" s="104"/>
      <c r="AS1225" s="104"/>
      <c r="AT1225" s="104"/>
      <c r="AU1225" s="104"/>
      <c r="AV1225" s="104"/>
      <c r="AW1225" s="104"/>
      <c r="AX1225" s="104"/>
      <c r="AY1225" s="104"/>
      <c r="BH1225" s="104"/>
      <c r="BJ1225" s="104"/>
      <c r="BK1225" s="104"/>
      <c r="BL1225" s="104"/>
      <c r="BM1225" s="104"/>
      <c r="BN1225" s="104"/>
      <c r="BO1225" s="104"/>
      <c r="BP1225" s="104"/>
      <c r="BQ1225" s="104"/>
      <c r="BR1225" s="104"/>
      <c r="BS1225" s="104"/>
      <c r="BT1225" s="104"/>
      <c r="BV1225" s="104"/>
      <c r="BW1225" s="104"/>
      <c r="BX1225" s="104"/>
      <c r="BY1225" s="104"/>
      <c r="BZ1225" s="104"/>
      <c r="CA1225" s="104"/>
      <c r="CB1225" s="104"/>
      <c r="CC1225" s="104"/>
      <c r="CD1225" s="104"/>
      <c r="CE1225" s="104"/>
      <c r="CF1225" s="104"/>
      <c r="CG1225" s="104"/>
      <c r="CJ1225" s="104"/>
      <c r="CL1225" s="104"/>
      <c r="CM1225" s="104"/>
      <c r="CN1225" s="104"/>
      <c r="CO1225" s="104"/>
      <c r="CP1225" s="104"/>
      <c r="CQ1225" s="104"/>
      <c r="CR1225" s="104"/>
      <c r="CS1225" s="104"/>
      <c r="CT1225" s="104"/>
      <c r="CU1225" s="104"/>
    </row>
    <row r="1226" spans="1:99" ht="13" x14ac:dyDescent="0.3">
      <c r="A1226" s="104"/>
      <c r="B1226" s="104"/>
      <c r="C1226" s="104"/>
      <c r="D1226" s="104"/>
      <c r="E1226" s="104"/>
      <c r="F1226" s="104"/>
      <c r="G1226" s="104"/>
      <c r="H1226" s="104"/>
      <c r="I1226" s="104"/>
      <c r="J1226" s="104"/>
      <c r="K1226" s="104"/>
      <c r="L1226" s="104"/>
      <c r="M1226" s="104"/>
      <c r="P1226" s="104"/>
      <c r="Q1226" s="104"/>
      <c r="U1226" s="104"/>
      <c r="AQ1226" s="104"/>
      <c r="AR1226" s="104"/>
      <c r="AS1226" s="104"/>
      <c r="AT1226" s="104"/>
      <c r="AU1226" s="104"/>
      <c r="AV1226" s="104"/>
      <c r="AW1226" s="104"/>
      <c r="AX1226" s="104"/>
      <c r="AY1226" s="104"/>
      <c r="BH1226" s="104"/>
      <c r="BJ1226" s="104"/>
      <c r="BK1226" s="104"/>
      <c r="BL1226" s="104"/>
      <c r="BM1226" s="104"/>
      <c r="BN1226" s="104"/>
      <c r="BO1226" s="104"/>
      <c r="BP1226" s="104"/>
      <c r="BQ1226" s="104"/>
      <c r="BR1226" s="104"/>
      <c r="BS1226" s="104"/>
      <c r="BT1226" s="104"/>
      <c r="BV1226" s="104"/>
      <c r="BW1226" s="104"/>
      <c r="BX1226" s="104"/>
      <c r="BY1226" s="104"/>
      <c r="BZ1226" s="104"/>
      <c r="CA1226" s="104"/>
      <c r="CB1226" s="104"/>
      <c r="CC1226" s="104"/>
      <c r="CD1226" s="104"/>
      <c r="CE1226" s="104"/>
      <c r="CF1226" s="104"/>
      <c r="CG1226" s="104"/>
      <c r="CJ1226" s="104"/>
      <c r="CL1226" s="104"/>
      <c r="CM1226" s="104"/>
      <c r="CN1226" s="104"/>
      <c r="CO1226" s="104"/>
      <c r="CP1226" s="104"/>
      <c r="CQ1226" s="104"/>
      <c r="CR1226" s="104"/>
      <c r="CS1226" s="104"/>
      <c r="CT1226" s="104"/>
      <c r="CU1226" s="104"/>
    </row>
    <row r="1227" spans="1:99" ht="13" x14ac:dyDescent="0.3">
      <c r="A1227" s="104"/>
      <c r="B1227" s="104"/>
      <c r="C1227" s="104"/>
      <c r="D1227" s="104"/>
      <c r="E1227" s="104"/>
      <c r="F1227" s="104"/>
      <c r="G1227" s="104"/>
      <c r="H1227" s="104"/>
      <c r="I1227" s="104"/>
      <c r="J1227" s="104"/>
      <c r="K1227" s="104"/>
      <c r="L1227" s="104"/>
      <c r="M1227" s="104"/>
      <c r="P1227" s="104"/>
      <c r="Q1227" s="104"/>
      <c r="U1227" s="104"/>
      <c r="AQ1227" s="104"/>
      <c r="AR1227" s="104"/>
      <c r="AS1227" s="104"/>
      <c r="AT1227" s="104"/>
      <c r="AU1227" s="104"/>
      <c r="AV1227" s="104"/>
      <c r="AW1227" s="104"/>
      <c r="AX1227" s="104"/>
      <c r="AY1227" s="104"/>
      <c r="BH1227" s="104"/>
      <c r="BJ1227" s="104"/>
      <c r="BK1227" s="104"/>
      <c r="BL1227" s="104"/>
      <c r="BM1227" s="104"/>
      <c r="BN1227" s="104"/>
      <c r="BO1227" s="104"/>
      <c r="BP1227" s="104"/>
      <c r="BQ1227" s="104"/>
      <c r="BR1227" s="104"/>
      <c r="BS1227" s="104"/>
      <c r="BT1227" s="104"/>
      <c r="BV1227" s="104"/>
      <c r="BW1227" s="104"/>
      <c r="BX1227" s="104"/>
      <c r="BY1227" s="104"/>
      <c r="BZ1227" s="104"/>
      <c r="CA1227" s="104"/>
      <c r="CB1227" s="104"/>
      <c r="CC1227" s="104"/>
      <c r="CD1227" s="104"/>
      <c r="CE1227" s="104"/>
      <c r="CF1227" s="104"/>
      <c r="CG1227" s="104"/>
      <c r="CJ1227" s="104"/>
      <c r="CL1227" s="104"/>
      <c r="CM1227" s="104"/>
      <c r="CN1227" s="104"/>
      <c r="CO1227" s="104"/>
      <c r="CP1227" s="104"/>
      <c r="CQ1227" s="104"/>
      <c r="CR1227" s="104"/>
      <c r="CS1227" s="104"/>
      <c r="CT1227" s="104"/>
      <c r="CU1227" s="104"/>
    </row>
    <row r="1228" spans="1:99" ht="13" x14ac:dyDescent="0.3">
      <c r="A1228" s="104"/>
      <c r="B1228" s="104"/>
      <c r="C1228" s="104"/>
      <c r="D1228" s="104"/>
      <c r="E1228" s="104"/>
      <c r="F1228" s="104"/>
      <c r="G1228" s="104"/>
      <c r="H1228" s="104"/>
      <c r="I1228" s="104"/>
      <c r="J1228" s="104"/>
      <c r="K1228" s="104"/>
      <c r="L1228" s="104"/>
      <c r="M1228" s="104"/>
      <c r="P1228" s="104"/>
      <c r="Q1228" s="104"/>
      <c r="U1228" s="104"/>
      <c r="AQ1228" s="104"/>
      <c r="AR1228" s="104"/>
      <c r="AS1228" s="104"/>
      <c r="AT1228" s="104"/>
      <c r="AU1228" s="104"/>
      <c r="AV1228" s="104"/>
      <c r="AW1228" s="104"/>
      <c r="AX1228" s="104"/>
      <c r="AY1228" s="104"/>
      <c r="BH1228" s="104"/>
      <c r="BJ1228" s="104"/>
      <c r="BK1228" s="104"/>
      <c r="BL1228" s="104"/>
      <c r="BM1228" s="104"/>
      <c r="BN1228" s="104"/>
      <c r="BO1228" s="104"/>
      <c r="BP1228" s="104"/>
      <c r="BQ1228" s="104"/>
      <c r="BR1228" s="104"/>
      <c r="BS1228" s="104"/>
      <c r="BT1228" s="104"/>
      <c r="BV1228" s="104"/>
      <c r="BW1228" s="104"/>
      <c r="BX1228" s="104"/>
      <c r="BY1228" s="104"/>
      <c r="BZ1228" s="104"/>
      <c r="CA1228" s="104"/>
      <c r="CB1228" s="104"/>
      <c r="CC1228" s="104"/>
      <c r="CD1228" s="104"/>
      <c r="CE1228" s="104"/>
      <c r="CF1228" s="104"/>
      <c r="CG1228" s="104"/>
      <c r="CJ1228" s="104"/>
      <c r="CL1228" s="104"/>
      <c r="CM1228" s="104"/>
      <c r="CN1228" s="104"/>
      <c r="CO1228" s="104"/>
      <c r="CP1228" s="104"/>
      <c r="CQ1228" s="104"/>
      <c r="CR1228" s="104"/>
      <c r="CS1228" s="104"/>
      <c r="CT1228" s="104"/>
      <c r="CU1228" s="104"/>
    </row>
    <row r="1229" spans="1:99" ht="13" x14ac:dyDescent="0.3">
      <c r="A1229" s="104"/>
      <c r="B1229" s="104"/>
      <c r="C1229" s="104"/>
      <c r="D1229" s="104"/>
      <c r="E1229" s="104"/>
      <c r="F1229" s="104"/>
      <c r="G1229" s="104"/>
      <c r="H1229" s="104"/>
      <c r="I1229" s="104"/>
      <c r="J1229" s="104"/>
      <c r="K1229" s="104"/>
      <c r="L1229" s="104"/>
      <c r="M1229" s="104"/>
      <c r="P1229" s="104"/>
      <c r="Q1229" s="104"/>
      <c r="U1229" s="104"/>
      <c r="AQ1229" s="104"/>
      <c r="AR1229" s="104"/>
      <c r="AS1229" s="104"/>
      <c r="AT1229" s="104"/>
      <c r="AU1229" s="104"/>
      <c r="AV1229" s="104"/>
      <c r="AW1229" s="104"/>
      <c r="AX1229" s="104"/>
      <c r="AY1229" s="104"/>
      <c r="BH1229" s="104"/>
      <c r="BJ1229" s="104"/>
      <c r="BK1229" s="104"/>
      <c r="BL1229" s="104"/>
      <c r="BM1229" s="104"/>
      <c r="BN1229" s="104"/>
      <c r="BO1229" s="104"/>
      <c r="BP1229" s="104"/>
      <c r="BQ1229" s="104"/>
      <c r="BR1229" s="104"/>
      <c r="BS1229" s="104"/>
      <c r="BT1229" s="104"/>
      <c r="BV1229" s="104"/>
      <c r="BW1229" s="104"/>
      <c r="BX1229" s="104"/>
      <c r="BY1229" s="104"/>
      <c r="BZ1229" s="104"/>
      <c r="CA1229" s="104"/>
      <c r="CB1229" s="104"/>
      <c r="CC1229" s="104"/>
      <c r="CD1229" s="104"/>
      <c r="CE1229" s="104"/>
      <c r="CF1229" s="104"/>
      <c r="CG1229" s="104"/>
      <c r="CJ1229" s="104"/>
      <c r="CL1229" s="104"/>
      <c r="CM1229" s="104"/>
      <c r="CN1229" s="104"/>
      <c r="CO1229" s="104"/>
      <c r="CP1229" s="104"/>
      <c r="CQ1229" s="104"/>
      <c r="CR1229" s="104"/>
      <c r="CS1229" s="104"/>
      <c r="CT1229" s="104"/>
      <c r="CU1229" s="104"/>
    </row>
    <row r="1230" spans="1:99" ht="13" x14ac:dyDescent="0.3">
      <c r="A1230" s="104"/>
      <c r="B1230" s="104"/>
      <c r="C1230" s="104"/>
      <c r="D1230" s="104"/>
      <c r="E1230" s="104"/>
      <c r="F1230" s="104"/>
      <c r="G1230" s="104"/>
      <c r="H1230" s="104"/>
      <c r="I1230" s="104"/>
      <c r="J1230" s="104"/>
      <c r="K1230" s="104"/>
      <c r="L1230" s="104"/>
      <c r="M1230" s="104"/>
      <c r="P1230" s="104"/>
      <c r="Q1230" s="104"/>
      <c r="U1230" s="104"/>
      <c r="AQ1230" s="104"/>
      <c r="AR1230" s="104"/>
      <c r="AS1230" s="104"/>
      <c r="AT1230" s="104"/>
      <c r="AU1230" s="104"/>
      <c r="AV1230" s="104"/>
      <c r="AW1230" s="104"/>
      <c r="AX1230" s="104"/>
      <c r="AY1230" s="104"/>
      <c r="BH1230" s="104"/>
      <c r="BJ1230" s="104"/>
      <c r="BK1230" s="104"/>
      <c r="BL1230" s="104"/>
      <c r="BM1230" s="104"/>
      <c r="BN1230" s="104"/>
      <c r="BO1230" s="104"/>
      <c r="BP1230" s="104"/>
      <c r="BQ1230" s="104"/>
      <c r="BR1230" s="104"/>
      <c r="BS1230" s="104"/>
      <c r="BT1230" s="104"/>
      <c r="BV1230" s="104"/>
      <c r="BW1230" s="104"/>
      <c r="BX1230" s="104"/>
      <c r="BY1230" s="104"/>
      <c r="BZ1230" s="104"/>
      <c r="CA1230" s="104"/>
      <c r="CB1230" s="104"/>
      <c r="CC1230" s="104"/>
      <c r="CD1230" s="104"/>
      <c r="CE1230" s="104"/>
      <c r="CF1230" s="104"/>
      <c r="CG1230" s="104"/>
      <c r="CJ1230" s="104"/>
      <c r="CL1230" s="104"/>
      <c r="CM1230" s="104"/>
      <c r="CN1230" s="104"/>
      <c r="CO1230" s="104"/>
      <c r="CP1230" s="104"/>
      <c r="CQ1230" s="104"/>
      <c r="CR1230" s="104"/>
      <c r="CS1230" s="104"/>
      <c r="CT1230" s="104"/>
      <c r="CU1230" s="104"/>
    </row>
    <row r="1231" spans="1:99" ht="13" x14ac:dyDescent="0.3">
      <c r="A1231" s="104"/>
      <c r="B1231" s="104"/>
      <c r="C1231" s="104"/>
      <c r="D1231" s="104"/>
      <c r="E1231" s="104"/>
      <c r="F1231" s="104"/>
      <c r="G1231" s="104"/>
      <c r="H1231" s="104"/>
      <c r="I1231" s="104"/>
      <c r="J1231" s="104"/>
      <c r="K1231" s="104"/>
      <c r="L1231" s="104"/>
      <c r="M1231" s="104"/>
      <c r="P1231" s="104"/>
      <c r="Q1231" s="104"/>
      <c r="U1231" s="104"/>
      <c r="AQ1231" s="104"/>
      <c r="AR1231" s="104"/>
      <c r="AS1231" s="104"/>
      <c r="AT1231" s="104"/>
      <c r="AU1231" s="104"/>
      <c r="AV1231" s="104"/>
      <c r="AW1231" s="104"/>
      <c r="AX1231" s="104"/>
      <c r="AY1231" s="104"/>
      <c r="BH1231" s="104"/>
      <c r="BJ1231" s="104"/>
      <c r="BK1231" s="104"/>
      <c r="BL1231" s="104"/>
      <c r="BM1231" s="104"/>
      <c r="BN1231" s="104"/>
      <c r="BO1231" s="104"/>
      <c r="BP1231" s="104"/>
      <c r="BQ1231" s="104"/>
      <c r="BR1231" s="104"/>
      <c r="BS1231" s="104"/>
      <c r="BT1231" s="104"/>
      <c r="BV1231" s="104"/>
      <c r="BW1231" s="104"/>
      <c r="BX1231" s="104"/>
      <c r="BY1231" s="104"/>
      <c r="BZ1231" s="104"/>
      <c r="CA1231" s="104"/>
      <c r="CB1231" s="104"/>
      <c r="CC1231" s="104"/>
      <c r="CD1231" s="104"/>
      <c r="CE1231" s="104"/>
      <c r="CF1231" s="104"/>
      <c r="CG1231" s="104"/>
      <c r="CJ1231" s="104"/>
      <c r="CL1231" s="104"/>
      <c r="CM1231" s="104"/>
      <c r="CN1231" s="104"/>
      <c r="CO1231" s="104"/>
      <c r="CP1231" s="104"/>
      <c r="CQ1231" s="104"/>
      <c r="CR1231" s="104"/>
      <c r="CS1231" s="104"/>
      <c r="CT1231" s="104"/>
      <c r="CU1231" s="104"/>
    </row>
    <row r="1232" spans="1:99" ht="13" x14ac:dyDescent="0.3">
      <c r="A1232" s="104"/>
      <c r="B1232" s="104"/>
      <c r="C1232" s="104"/>
      <c r="D1232" s="104"/>
      <c r="E1232" s="104"/>
      <c r="F1232" s="104"/>
      <c r="G1232" s="104"/>
      <c r="H1232" s="104"/>
      <c r="I1232" s="104"/>
      <c r="J1232" s="104"/>
      <c r="K1232" s="104"/>
      <c r="L1232" s="104"/>
      <c r="M1232" s="104"/>
      <c r="P1232" s="104"/>
      <c r="Q1232" s="104"/>
      <c r="U1232" s="104"/>
      <c r="AQ1232" s="104"/>
      <c r="AR1232" s="104"/>
      <c r="AS1232" s="104"/>
      <c r="AT1232" s="104"/>
      <c r="AU1232" s="104"/>
      <c r="AV1232" s="104"/>
      <c r="AW1232" s="104"/>
      <c r="AX1232" s="104"/>
      <c r="AY1232" s="104"/>
      <c r="BH1232" s="104"/>
      <c r="BJ1232" s="104"/>
      <c r="BK1232" s="104"/>
      <c r="BL1232" s="104"/>
      <c r="BM1232" s="104"/>
      <c r="BN1232" s="104"/>
      <c r="BO1232" s="104"/>
      <c r="BP1232" s="104"/>
      <c r="BQ1232" s="104"/>
      <c r="BR1232" s="104"/>
      <c r="BS1232" s="104"/>
      <c r="BT1232" s="104"/>
      <c r="BV1232" s="104"/>
      <c r="BW1232" s="104"/>
      <c r="BX1232" s="104"/>
      <c r="BY1232" s="104"/>
      <c r="BZ1232" s="104"/>
      <c r="CA1232" s="104"/>
      <c r="CB1232" s="104"/>
      <c r="CC1232" s="104"/>
      <c r="CD1232" s="104"/>
      <c r="CE1232" s="104"/>
      <c r="CF1232" s="104"/>
      <c r="CG1232" s="104"/>
      <c r="CJ1232" s="104"/>
      <c r="CL1232" s="104"/>
      <c r="CM1232" s="104"/>
      <c r="CN1232" s="104"/>
      <c r="CO1232" s="104"/>
      <c r="CP1232" s="104"/>
      <c r="CQ1232" s="104"/>
      <c r="CR1232" s="104"/>
      <c r="CS1232" s="104"/>
      <c r="CT1232" s="104"/>
      <c r="CU1232" s="104"/>
    </row>
    <row r="1233" spans="1:99" ht="13" x14ac:dyDescent="0.3">
      <c r="A1233" s="104"/>
      <c r="B1233" s="104"/>
      <c r="C1233" s="104"/>
      <c r="D1233" s="104"/>
      <c r="E1233" s="104"/>
      <c r="F1233" s="104"/>
      <c r="G1233" s="104"/>
      <c r="H1233" s="104"/>
      <c r="I1233" s="104"/>
      <c r="J1233" s="104"/>
      <c r="K1233" s="104"/>
      <c r="L1233" s="104"/>
      <c r="M1233" s="104"/>
      <c r="P1233" s="104"/>
      <c r="Q1233" s="104"/>
      <c r="U1233" s="104"/>
      <c r="AQ1233" s="104"/>
      <c r="AR1233" s="104"/>
      <c r="AS1233" s="104"/>
      <c r="AT1233" s="104"/>
      <c r="AU1233" s="104"/>
      <c r="AV1233" s="104"/>
      <c r="AW1233" s="104"/>
      <c r="AX1233" s="104"/>
      <c r="AY1233" s="104"/>
      <c r="BH1233" s="104"/>
      <c r="BJ1233" s="104"/>
      <c r="BK1233" s="104"/>
      <c r="BL1233" s="104"/>
      <c r="BM1233" s="104"/>
      <c r="BN1233" s="104"/>
      <c r="BO1233" s="104"/>
      <c r="BP1233" s="104"/>
      <c r="BQ1233" s="104"/>
      <c r="BR1233" s="104"/>
      <c r="BS1233" s="104"/>
      <c r="BT1233" s="104"/>
      <c r="BV1233" s="104"/>
      <c r="BW1233" s="104"/>
      <c r="BX1233" s="104"/>
      <c r="BY1233" s="104"/>
      <c r="BZ1233" s="104"/>
      <c r="CA1233" s="104"/>
      <c r="CB1233" s="104"/>
      <c r="CC1233" s="104"/>
      <c r="CD1233" s="104"/>
      <c r="CE1233" s="104"/>
      <c r="CF1233" s="104"/>
      <c r="CG1233" s="104"/>
      <c r="CJ1233" s="104"/>
      <c r="CL1233" s="104"/>
      <c r="CM1233" s="104"/>
      <c r="CN1233" s="104"/>
      <c r="CO1233" s="104"/>
      <c r="CP1233" s="104"/>
      <c r="CQ1233" s="104"/>
      <c r="CR1233" s="104"/>
      <c r="CS1233" s="104"/>
      <c r="CT1233" s="104"/>
      <c r="CU1233" s="104"/>
    </row>
    <row r="1234" spans="1:99" ht="13" x14ac:dyDescent="0.3">
      <c r="A1234" s="104"/>
      <c r="B1234" s="104"/>
      <c r="C1234" s="104"/>
      <c r="D1234" s="104"/>
      <c r="E1234" s="104"/>
      <c r="F1234" s="104"/>
      <c r="G1234" s="104"/>
      <c r="H1234" s="104"/>
      <c r="I1234" s="104"/>
      <c r="J1234" s="104"/>
      <c r="K1234" s="104"/>
      <c r="L1234" s="104"/>
      <c r="M1234" s="104"/>
      <c r="P1234" s="104"/>
      <c r="Q1234" s="104"/>
      <c r="U1234" s="104"/>
      <c r="AQ1234" s="104"/>
      <c r="AR1234" s="104"/>
      <c r="AS1234" s="104"/>
      <c r="AT1234" s="104"/>
      <c r="AU1234" s="104"/>
      <c r="AV1234" s="104"/>
      <c r="AW1234" s="104"/>
      <c r="AX1234" s="104"/>
      <c r="AY1234" s="104"/>
      <c r="BH1234" s="104"/>
      <c r="BJ1234" s="104"/>
      <c r="BK1234" s="104"/>
      <c r="BL1234" s="104"/>
      <c r="BM1234" s="104"/>
      <c r="BN1234" s="104"/>
      <c r="BO1234" s="104"/>
      <c r="BP1234" s="104"/>
      <c r="BQ1234" s="104"/>
      <c r="BR1234" s="104"/>
      <c r="BS1234" s="104"/>
      <c r="BT1234" s="104"/>
      <c r="BV1234" s="104"/>
      <c r="BW1234" s="104"/>
      <c r="BX1234" s="104"/>
      <c r="BY1234" s="104"/>
      <c r="BZ1234" s="104"/>
      <c r="CA1234" s="104"/>
      <c r="CB1234" s="104"/>
      <c r="CC1234" s="104"/>
      <c r="CD1234" s="104"/>
      <c r="CE1234" s="104"/>
      <c r="CF1234" s="104"/>
      <c r="CG1234" s="104"/>
      <c r="CJ1234" s="104"/>
      <c r="CL1234" s="104"/>
      <c r="CM1234" s="104"/>
      <c r="CN1234" s="104"/>
      <c r="CO1234" s="104"/>
      <c r="CP1234" s="104"/>
      <c r="CQ1234" s="104"/>
      <c r="CR1234" s="104"/>
      <c r="CS1234" s="104"/>
      <c r="CT1234" s="104"/>
      <c r="CU1234" s="104"/>
    </row>
    <row r="1235" spans="1:99" ht="13" x14ac:dyDescent="0.3">
      <c r="A1235" s="104"/>
      <c r="B1235" s="104"/>
      <c r="C1235" s="104"/>
      <c r="D1235" s="104"/>
      <c r="E1235" s="104"/>
      <c r="F1235" s="104"/>
      <c r="G1235" s="104"/>
      <c r="H1235" s="104"/>
      <c r="I1235" s="104"/>
      <c r="J1235" s="104"/>
      <c r="K1235" s="104"/>
      <c r="L1235" s="104"/>
      <c r="M1235" s="104"/>
      <c r="P1235" s="104"/>
      <c r="Q1235" s="104"/>
      <c r="U1235" s="104"/>
      <c r="AQ1235" s="104"/>
      <c r="AR1235" s="104"/>
      <c r="AS1235" s="104"/>
      <c r="AT1235" s="104"/>
      <c r="AU1235" s="104"/>
      <c r="AV1235" s="104"/>
      <c r="AW1235" s="104"/>
      <c r="AX1235" s="104"/>
      <c r="AY1235" s="104"/>
      <c r="BH1235" s="104"/>
      <c r="BJ1235" s="104"/>
      <c r="BK1235" s="104"/>
      <c r="BL1235" s="104"/>
      <c r="BM1235" s="104"/>
      <c r="BN1235" s="104"/>
      <c r="BO1235" s="104"/>
      <c r="BP1235" s="104"/>
      <c r="BQ1235" s="104"/>
      <c r="BR1235" s="104"/>
      <c r="BS1235" s="104"/>
      <c r="BT1235" s="104"/>
      <c r="BV1235" s="104"/>
      <c r="BW1235" s="104"/>
      <c r="BX1235" s="104"/>
      <c r="BY1235" s="104"/>
      <c r="BZ1235" s="104"/>
      <c r="CA1235" s="104"/>
      <c r="CB1235" s="104"/>
      <c r="CC1235" s="104"/>
      <c r="CD1235" s="104"/>
      <c r="CE1235" s="104"/>
      <c r="CF1235" s="104"/>
      <c r="CG1235" s="104"/>
      <c r="CJ1235" s="104"/>
      <c r="CL1235" s="104"/>
      <c r="CM1235" s="104"/>
      <c r="CN1235" s="104"/>
      <c r="CO1235" s="104"/>
      <c r="CP1235" s="104"/>
      <c r="CQ1235" s="104"/>
      <c r="CR1235" s="104"/>
      <c r="CS1235" s="104"/>
      <c r="CT1235" s="104"/>
      <c r="CU1235" s="104"/>
    </row>
    <row r="1236" spans="1:99" ht="13" x14ac:dyDescent="0.3">
      <c r="A1236" s="104"/>
      <c r="B1236" s="104"/>
      <c r="C1236" s="104"/>
      <c r="D1236" s="104"/>
      <c r="E1236" s="104"/>
      <c r="F1236" s="104"/>
      <c r="G1236" s="104"/>
      <c r="H1236" s="104"/>
      <c r="I1236" s="104"/>
      <c r="J1236" s="104"/>
      <c r="K1236" s="104"/>
      <c r="L1236" s="104"/>
      <c r="M1236" s="104"/>
      <c r="P1236" s="104"/>
      <c r="Q1236" s="104"/>
      <c r="U1236" s="104"/>
      <c r="AQ1236" s="104"/>
      <c r="AR1236" s="104"/>
      <c r="AS1236" s="104"/>
      <c r="AT1236" s="104"/>
      <c r="AU1236" s="104"/>
      <c r="AV1236" s="104"/>
      <c r="AW1236" s="104"/>
      <c r="AX1236" s="104"/>
      <c r="AY1236" s="104"/>
      <c r="BH1236" s="104"/>
      <c r="BJ1236" s="104"/>
      <c r="BK1236" s="104"/>
      <c r="BL1236" s="104"/>
      <c r="BM1236" s="104"/>
      <c r="BN1236" s="104"/>
      <c r="BO1236" s="104"/>
      <c r="BP1236" s="104"/>
      <c r="BQ1236" s="104"/>
      <c r="BR1236" s="104"/>
      <c r="BS1236" s="104"/>
      <c r="BT1236" s="104"/>
      <c r="BV1236" s="104"/>
      <c r="BW1236" s="104"/>
      <c r="BX1236" s="104"/>
      <c r="BY1236" s="104"/>
      <c r="BZ1236" s="104"/>
      <c r="CA1236" s="104"/>
      <c r="CB1236" s="104"/>
      <c r="CC1236" s="104"/>
      <c r="CD1236" s="104"/>
      <c r="CE1236" s="104"/>
      <c r="CF1236" s="104"/>
      <c r="CG1236" s="104"/>
      <c r="CJ1236" s="104"/>
      <c r="CL1236" s="104"/>
      <c r="CM1236" s="104"/>
      <c r="CN1236" s="104"/>
      <c r="CO1236" s="104"/>
      <c r="CP1236" s="104"/>
      <c r="CQ1236" s="104"/>
      <c r="CR1236" s="104"/>
      <c r="CS1236" s="104"/>
      <c r="CT1236" s="104"/>
      <c r="CU1236" s="104"/>
    </row>
    <row r="1237" spans="1:99" ht="13" x14ac:dyDescent="0.3">
      <c r="A1237" s="104"/>
      <c r="B1237" s="104"/>
      <c r="C1237" s="104"/>
      <c r="D1237" s="104"/>
      <c r="E1237" s="104"/>
      <c r="F1237" s="104"/>
      <c r="G1237" s="104"/>
      <c r="H1237" s="104"/>
      <c r="I1237" s="104"/>
      <c r="J1237" s="104"/>
      <c r="K1237" s="104"/>
      <c r="L1237" s="104"/>
      <c r="M1237" s="104"/>
      <c r="P1237" s="104"/>
      <c r="Q1237" s="104"/>
      <c r="U1237" s="104"/>
      <c r="AQ1237" s="104"/>
      <c r="AR1237" s="104"/>
      <c r="AS1237" s="104"/>
      <c r="AT1237" s="104"/>
      <c r="AU1237" s="104"/>
      <c r="AV1237" s="104"/>
      <c r="AW1237" s="104"/>
      <c r="AX1237" s="104"/>
      <c r="AY1237" s="104"/>
      <c r="BH1237" s="104"/>
      <c r="BJ1237" s="104"/>
      <c r="BK1237" s="104"/>
      <c r="BL1237" s="104"/>
      <c r="BM1237" s="104"/>
      <c r="BN1237" s="104"/>
      <c r="BO1237" s="104"/>
      <c r="BP1237" s="104"/>
      <c r="BQ1237" s="104"/>
      <c r="BR1237" s="104"/>
      <c r="BS1237" s="104"/>
      <c r="BT1237" s="104"/>
      <c r="BV1237" s="104"/>
      <c r="BW1237" s="104"/>
      <c r="BX1237" s="104"/>
      <c r="BY1237" s="104"/>
      <c r="BZ1237" s="104"/>
      <c r="CA1237" s="104"/>
      <c r="CB1237" s="104"/>
      <c r="CC1237" s="104"/>
      <c r="CD1237" s="104"/>
      <c r="CE1237" s="104"/>
      <c r="CF1237" s="104"/>
      <c r="CG1237" s="104"/>
      <c r="CJ1237" s="104"/>
      <c r="CL1237" s="104"/>
      <c r="CM1237" s="104"/>
      <c r="CN1237" s="104"/>
      <c r="CO1237" s="104"/>
      <c r="CP1237" s="104"/>
      <c r="CQ1237" s="104"/>
      <c r="CR1237" s="104"/>
      <c r="CS1237" s="104"/>
      <c r="CT1237" s="104"/>
      <c r="CU1237" s="104"/>
    </row>
    <row r="1238" spans="1:99" ht="13" x14ac:dyDescent="0.3">
      <c r="A1238" s="104"/>
      <c r="B1238" s="104"/>
      <c r="C1238" s="104"/>
      <c r="D1238" s="104"/>
      <c r="E1238" s="104"/>
      <c r="F1238" s="104"/>
      <c r="G1238" s="104"/>
      <c r="H1238" s="104"/>
      <c r="I1238" s="104"/>
      <c r="J1238" s="104"/>
      <c r="K1238" s="104"/>
      <c r="L1238" s="104"/>
      <c r="M1238" s="104"/>
      <c r="P1238" s="104"/>
      <c r="Q1238" s="104"/>
      <c r="U1238" s="104"/>
      <c r="AQ1238" s="104"/>
      <c r="AR1238" s="104"/>
      <c r="AS1238" s="104"/>
      <c r="AT1238" s="104"/>
      <c r="AU1238" s="104"/>
      <c r="AV1238" s="104"/>
      <c r="AW1238" s="104"/>
      <c r="AX1238" s="104"/>
      <c r="AY1238" s="104"/>
      <c r="BH1238" s="104"/>
      <c r="BJ1238" s="104"/>
      <c r="BK1238" s="104"/>
      <c r="BL1238" s="104"/>
      <c r="BM1238" s="104"/>
      <c r="BN1238" s="104"/>
      <c r="BO1238" s="104"/>
      <c r="BP1238" s="104"/>
      <c r="BQ1238" s="104"/>
      <c r="BR1238" s="104"/>
      <c r="BS1238" s="104"/>
      <c r="BT1238" s="104"/>
      <c r="BV1238" s="104"/>
      <c r="BW1238" s="104"/>
      <c r="BX1238" s="104"/>
      <c r="BY1238" s="104"/>
      <c r="BZ1238" s="104"/>
      <c r="CA1238" s="104"/>
      <c r="CB1238" s="104"/>
      <c r="CC1238" s="104"/>
      <c r="CD1238" s="104"/>
      <c r="CE1238" s="104"/>
      <c r="CF1238" s="104"/>
      <c r="CG1238" s="104"/>
      <c r="CJ1238" s="104"/>
      <c r="CL1238" s="104"/>
      <c r="CM1238" s="104"/>
      <c r="CN1238" s="104"/>
      <c r="CO1238" s="104"/>
      <c r="CP1238" s="104"/>
      <c r="CQ1238" s="104"/>
      <c r="CR1238" s="104"/>
      <c r="CS1238" s="104"/>
      <c r="CT1238" s="104"/>
      <c r="CU1238" s="104"/>
    </row>
    <row r="1239" spans="1:99" ht="13" x14ac:dyDescent="0.3">
      <c r="A1239" s="104"/>
      <c r="B1239" s="104"/>
      <c r="C1239" s="104"/>
      <c r="D1239" s="104"/>
      <c r="E1239" s="104"/>
      <c r="F1239" s="104"/>
      <c r="G1239" s="104"/>
      <c r="H1239" s="104"/>
      <c r="I1239" s="104"/>
      <c r="J1239" s="104"/>
      <c r="K1239" s="104"/>
      <c r="L1239" s="104"/>
      <c r="M1239" s="104"/>
      <c r="P1239" s="104"/>
      <c r="Q1239" s="104"/>
      <c r="U1239" s="104"/>
      <c r="AQ1239" s="104"/>
      <c r="AR1239" s="104"/>
      <c r="AS1239" s="104"/>
      <c r="AT1239" s="104"/>
      <c r="AU1239" s="104"/>
      <c r="AV1239" s="104"/>
      <c r="AW1239" s="104"/>
      <c r="AX1239" s="104"/>
      <c r="AY1239" s="104"/>
      <c r="BH1239" s="104"/>
      <c r="BJ1239" s="104"/>
      <c r="BK1239" s="104"/>
      <c r="BL1239" s="104"/>
      <c r="BM1239" s="104"/>
      <c r="BN1239" s="104"/>
      <c r="BO1239" s="104"/>
      <c r="BP1239" s="104"/>
      <c r="BQ1239" s="104"/>
      <c r="BR1239" s="104"/>
      <c r="BS1239" s="104"/>
      <c r="BT1239" s="104"/>
      <c r="BV1239" s="104"/>
      <c r="BW1239" s="104"/>
      <c r="BX1239" s="104"/>
      <c r="BY1239" s="104"/>
      <c r="BZ1239" s="104"/>
      <c r="CA1239" s="104"/>
      <c r="CB1239" s="104"/>
      <c r="CC1239" s="104"/>
      <c r="CD1239" s="104"/>
      <c r="CE1239" s="104"/>
      <c r="CF1239" s="104"/>
      <c r="CG1239" s="104"/>
      <c r="CJ1239" s="104"/>
      <c r="CL1239" s="104"/>
      <c r="CM1239" s="104"/>
      <c r="CN1239" s="104"/>
      <c r="CO1239" s="104"/>
      <c r="CP1239" s="104"/>
      <c r="CQ1239" s="104"/>
      <c r="CR1239" s="104"/>
      <c r="CS1239" s="104"/>
      <c r="CT1239" s="104"/>
      <c r="CU1239" s="104"/>
    </row>
    <row r="1240" spans="1:99" ht="13" x14ac:dyDescent="0.3">
      <c r="A1240" s="104"/>
      <c r="B1240" s="104"/>
      <c r="C1240" s="104"/>
      <c r="D1240" s="104"/>
      <c r="E1240" s="104"/>
      <c r="F1240" s="104"/>
      <c r="G1240" s="104"/>
      <c r="H1240" s="104"/>
      <c r="I1240" s="104"/>
      <c r="J1240" s="104"/>
      <c r="K1240" s="104"/>
      <c r="L1240" s="104"/>
      <c r="M1240" s="104"/>
      <c r="P1240" s="104"/>
      <c r="Q1240" s="104"/>
      <c r="U1240" s="104"/>
      <c r="AQ1240" s="104"/>
      <c r="AR1240" s="104"/>
      <c r="AS1240" s="104"/>
      <c r="AT1240" s="104"/>
      <c r="AU1240" s="104"/>
      <c r="AV1240" s="104"/>
      <c r="AW1240" s="104"/>
      <c r="AX1240" s="104"/>
      <c r="AY1240" s="104"/>
      <c r="BH1240" s="104"/>
      <c r="BJ1240" s="104"/>
      <c r="BK1240" s="104"/>
      <c r="BL1240" s="104"/>
      <c r="BM1240" s="104"/>
      <c r="BN1240" s="104"/>
      <c r="BO1240" s="104"/>
      <c r="BP1240" s="104"/>
      <c r="BQ1240" s="104"/>
      <c r="BR1240" s="104"/>
      <c r="BS1240" s="104"/>
      <c r="BT1240" s="104"/>
      <c r="BV1240" s="104"/>
      <c r="BW1240" s="104"/>
      <c r="BX1240" s="104"/>
      <c r="BY1240" s="104"/>
      <c r="BZ1240" s="104"/>
      <c r="CA1240" s="104"/>
      <c r="CB1240" s="104"/>
      <c r="CC1240" s="104"/>
      <c r="CD1240" s="104"/>
      <c r="CE1240" s="104"/>
      <c r="CF1240" s="104"/>
      <c r="CG1240" s="104"/>
      <c r="CJ1240" s="104"/>
      <c r="CL1240" s="104"/>
      <c r="CM1240" s="104"/>
      <c r="CN1240" s="104"/>
      <c r="CO1240" s="104"/>
      <c r="CP1240" s="104"/>
      <c r="CQ1240" s="104"/>
      <c r="CR1240" s="104"/>
      <c r="CS1240" s="104"/>
      <c r="CT1240" s="104"/>
      <c r="CU1240" s="104"/>
    </row>
    <row r="1241" spans="1:99" ht="13" x14ac:dyDescent="0.3">
      <c r="A1241" s="104"/>
      <c r="B1241" s="104"/>
      <c r="C1241" s="104"/>
      <c r="D1241" s="104"/>
      <c r="E1241" s="104"/>
      <c r="F1241" s="104"/>
      <c r="G1241" s="104"/>
      <c r="H1241" s="104"/>
      <c r="I1241" s="104"/>
      <c r="J1241" s="104"/>
      <c r="K1241" s="104"/>
      <c r="L1241" s="104"/>
      <c r="M1241" s="104"/>
      <c r="P1241" s="104"/>
      <c r="Q1241" s="104"/>
      <c r="U1241" s="104"/>
      <c r="AQ1241" s="104"/>
      <c r="AR1241" s="104"/>
      <c r="AS1241" s="104"/>
      <c r="AT1241" s="104"/>
      <c r="AU1241" s="104"/>
      <c r="AV1241" s="104"/>
      <c r="AW1241" s="104"/>
      <c r="AX1241" s="104"/>
      <c r="AY1241" s="104"/>
      <c r="BH1241" s="104"/>
      <c r="BJ1241" s="104"/>
      <c r="BK1241" s="104"/>
      <c r="BL1241" s="104"/>
      <c r="BM1241" s="104"/>
      <c r="BN1241" s="104"/>
      <c r="BO1241" s="104"/>
      <c r="BP1241" s="104"/>
      <c r="BQ1241" s="104"/>
      <c r="BR1241" s="104"/>
      <c r="BS1241" s="104"/>
      <c r="BT1241" s="104"/>
      <c r="BV1241" s="104"/>
      <c r="BW1241" s="104"/>
      <c r="BX1241" s="104"/>
      <c r="BY1241" s="104"/>
      <c r="BZ1241" s="104"/>
      <c r="CA1241" s="104"/>
      <c r="CB1241" s="104"/>
      <c r="CC1241" s="104"/>
      <c r="CD1241" s="104"/>
      <c r="CE1241" s="104"/>
      <c r="CF1241" s="104"/>
      <c r="CG1241" s="104"/>
      <c r="CJ1241" s="104"/>
      <c r="CL1241" s="104"/>
      <c r="CM1241" s="104"/>
      <c r="CN1241" s="104"/>
      <c r="CO1241" s="104"/>
      <c r="CP1241" s="104"/>
      <c r="CQ1241" s="104"/>
      <c r="CR1241" s="104"/>
      <c r="CS1241" s="104"/>
      <c r="CT1241" s="104"/>
      <c r="CU1241" s="104"/>
    </row>
    <row r="1242" spans="1:99" ht="13" x14ac:dyDescent="0.3">
      <c r="A1242" s="104"/>
      <c r="B1242" s="104"/>
      <c r="C1242" s="104"/>
      <c r="D1242" s="104"/>
      <c r="E1242" s="104"/>
      <c r="F1242" s="104"/>
      <c r="G1242" s="104"/>
      <c r="H1242" s="104"/>
      <c r="I1242" s="104"/>
      <c r="J1242" s="104"/>
      <c r="K1242" s="104"/>
      <c r="L1242" s="104"/>
      <c r="M1242" s="104"/>
      <c r="P1242" s="104"/>
      <c r="Q1242" s="104"/>
      <c r="U1242" s="104"/>
      <c r="AQ1242" s="104"/>
      <c r="AR1242" s="104"/>
      <c r="AS1242" s="104"/>
      <c r="AT1242" s="104"/>
      <c r="AU1242" s="104"/>
      <c r="AV1242" s="104"/>
      <c r="AW1242" s="104"/>
      <c r="AX1242" s="104"/>
      <c r="AY1242" s="104"/>
      <c r="BH1242" s="104"/>
      <c r="BJ1242" s="104"/>
      <c r="BK1242" s="104"/>
      <c r="BL1242" s="104"/>
      <c r="BM1242" s="104"/>
      <c r="BN1242" s="104"/>
      <c r="BO1242" s="104"/>
      <c r="BP1242" s="104"/>
      <c r="BQ1242" s="104"/>
      <c r="BR1242" s="104"/>
      <c r="BS1242" s="104"/>
      <c r="BT1242" s="104"/>
      <c r="BV1242" s="104"/>
      <c r="BW1242" s="104"/>
      <c r="BX1242" s="104"/>
      <c r="BY1242" s="104"/>
      <c r="BZ1242" s="104"/>
      <c r="CA1242" s="104"/>
      <c r="CB1242" s="104"/>
      <c r="CC1242" s="104"/>
      <c r="CD1242" s="104"/>
      <c r="CE1242" s="104"/>
      <c r="CF1242" s="104"/>
      <c r="CG1242" s="104"/>
      <c r="CJ1242" s="104"/>
      <c r="CL1242" s="104"/>
      <c r="CM1242" s="104"/>
      <c r="CN1242" s="104"/>
      <c r="CO1242" s="104"/>
      <c r="CP1242" s="104"/>
      <c r="CQ1242" s="104"/>
      <c r="CR1242" s="104"/>
      <c r="CS1242" s="104"/>
      <c r="CT1242" s="104"/>
      <c r="CU1242" s="104"/>
    </row>
    <row r="1243" spans="1:99" ht="13" x14ac:dyDescent="0.3">
      <c r="A1243" s="104"/>
      <c r="B1243" s="104"/>
      <c r="C1243" s="104"/>
      <c r="D1243" s="104"/>
      <c r="E1243" s="104"/>
      <c r="F1243" s="104"/>
      <c r="G1243" s="104"/>
      <c r="H1243" s="104"/>
      <c r="I1243" s="104"/>
      <c r="J1243" s="104"/>
      <c r="K1243" s="104"/>
      <c r="L1243" s="104"/>
      <c r="M1243" s="104"/>
      <c r="P1243" s="104"/>
      <c r="Q1243" s="104"/>
      <c r="U1243" s="104"/>
      <c r="AQ1243" s="104"/>
      <c r="AR1243" s="104"/>
      <c r="AS1243" s="104"/>
      <c r="AT1243" s="104"/>
      <c r="AU1243" s="104"/>
      <c r="AV1243" s="104"/>
      <c r="AW1243" s="104"/>
      <c r="AX1243" s="104"/>
      <c r="AY1243" s="104"/>
      <c r="BH1243" s="104"/>
      <c r="BJ1243" s="104"/>
      <c r="BK1243" s="104"/>
      <c r="BL1243" s="104"/>
      <c r="BM1243" s="104"/>
      <c r="BN1243" s="104"/>
      <c r="BO1243" s="104"/>
      <c r="BP1243" s="104"/>
      <c r="BQ1243" s="104"/>
      <c r="BR1243" s="104"/>
      <c r="BS1243" s="104"/>
      <c r="BT1243" s="104"/>
      <c r="BV1243" s="104"/>
      <c r="BW1243" s="104"/>
      <c r="BX1243" s="104"/>
      <c r="BY1243" s="104"/>
      <c r="BZ1243" s="104"/>
      <c r="CA1243" s="104"/>
      <c r="CB1243" s="104"/>
      <c r="CC1243" s="104"/>
      <c r="CD1243" s="104"/>
      <c r="CE1243" s="104"/>
      <c r="CF1243" s="104"/>
      <c r="CG1243" s="104"/>
      <c r="CJ1243" s="104"/>
      <c r="CL1243" s="104"/>
      <c r="CM1243" s="104"/>
      <c r="CN1243" s="104"/>
      <c r="CO1243" s="104"/>
      <c r="CP1243" s="104"/>
      <c r="CQ1243" s="104"/>
      <c r="CR1243" s="104"/>
      <c r="CS1243" s="104"/>
      <c r="CT1243" s="104"/>
      <c r="CU1243" s="104"/>
    </row>
    <row r="1244" spans="1:99" ht="13" x14ac:dyDescent="0.3">
      <c r="A1244" s="104"/>
      <c r="B1244" s="104"/>
      <c r="C1244" s="104"/>
      <c r="D1244" s="104"/>
      <c r="E1244" s="104"/>
      <c r="F1244" s="104"/>
      <c r="G1244" s="104"/>
      <c r="H1244" s="104"/>
      <c r="I1244" s="104"/>
      <c r="J1244" s="104"/>
      <c r="K1244" s="104"/>
      <c r="L1244" s="104"/>
      <c r="M1244" s="104"/>
      <c r="P1244" s="104"/>
      <c r="Q1244" s="104"/>
      <c r="U1244" s="104"/>
      <c r="AQ1244" s="104"/>
      <c r="AR1244" s="104"/>
      <c r="AS1244" s="104"/>
      <c r="AT1244" s="104"/>
      <c r="AU1244" s="104"/>
      <c r="AV1244" s="104"/>
      <c r="AW1244" s="104"/>
      <c r="AX1244" s="104"/>
      <c r="AY1244" s="104"/>
      <c r="BH1244" s="104"/>
      <c r="BJ1244" s="104"/>
      <c r="BK1244" s="104"/>
      <c r="BL1244" s="104"/>
      <c r="BM1244" s="104"/>
      <c r="BN1244" s="104"/>
      <c r="BO1244" s="104"/>
      <c r="BP1244" s="104"/>
      <c r="BQ1244" s="104"/>
      <c r="BR1244" s="104"/>
      <c r="BS1244" s="104"/>
      <c r="BT1244" s="104"/>
      <c r="BV1244" s="104"/>
      <c r="BW1244" s="104"/>
      <c r="BX1244" s="104"/>
      <c r="BY1244" s="104"/>
      <c r="BZ1244" s="104"/>
      <c r="CA1244" s="104"/>
      <c r="CB1244" s="104"/>
      <c r="CC1244" s="104"/>
      <c r="CD1244" s="104"/>
      <c r="CE1244" s="104"/>
      <c r="CF1244" s="104"/>
      <c r="CG1244" s="104"/>
      <c r="CJ1244" s="104"/>
      <c r="CL1244" s="104"/>
      <c r="CM1244" s="104"/>
      <c r="CN1244" s="104"/>
      <c r="CO1244" s="104"/>
      <c r="CP1244" s="104"/>
      <c r="CQ1244" s="104"/>
      <c r="CR1244" s="104"/>
      <c r="CS1244" s="104"/>
      <c r="CT1244" s="104"/>
      <c r="CU1244" s="104"/>
    </row>
    <row r="1245" spans="1:99" ht="13" x14ac:dyDescent="0.3">
      <c r="A1245" s="104"/>
      <c r="B1245" s="104"/>
      <c r="C1245" s="104"/>
      <c r="D1245" s="104"/>
      <c r="E1245" s="104"/>
      <c r="F1245" s="104"/>
      <c r="G1245" s="104"/>
      <c r="H1245" s="104"/>
      <c r="I1245" s="104"/>
      <c r="J1245" s="104"/>
      <c r="K1245" s="104"/>
      <c r="L1245" s="104"/>
      <c r="M1245" s="104"/>
      <c r="P1245" s="104"/>
      <c r="Q1245" s="104"/>
      <c r="U1245" s="104"/>
      <c r="AQ1245" s="104"/>
      <c r="AR1245" s="104"/>
      <c r="AS1245" s="104"/>
      <c r="AT1245" s="104"/>
      <c r="AU1245" s="104"/>
      <c r="AV1245" s="104"/>
      <c r="AW1245" s="104"/>
      <c r="AX1245" s="104"/>
      <c r="AY1245" s="104"/>
      <c r="BH1245" s="104"/>
      <c r="BJ1245" s="104"/>
      <c r="BK1245" s="104"/>
      <c r="BL1245" s="104"/>
      <c r="BM1245" s="104"/>
      <c r="BN1245" s="104"/>
      <c r="BO1245" s="104"/>
      <c r="BP1245" s="104"/>
      <c r="BQ1245" s="104"/>
      <c r="BR1245" s="104"/>
      <c r="BS1245" s="104"/>
      <c r="BT1245" s="104"/>
      <c r="BV1245" s="104"/>
      <c r="BW1245" s="104"/>
      <c r="BX1245" s="104"/>
      <c r="BY1245" s="104"/>
      <c r="BZ1245" s="104"/>
      <c r="CA1245" s="104"/>
      <c r="CB1245" s="104"/>
      <c r="CC1245" s="104"/>
      <c r="CD1245" s="104"/>
      <c r="CE1245" s="104"/>
      <c r="CF1245" s="104"/>
      <c r="CG1245" s="104"/>
      <c r="CJ1245" s="104"/>
      <c r="CL1245" s="104"/>
      <c r="CM1245" s="104"/>
      <c r="CN1245" s="104"/>
      <c r="CO1245" s="104"/>
      <c r="CP1245" s="104"/>
      <c r="CQ1245" s="104"/>
      <c r="CR1245" s="104"/>
      <c r="CS1245" s="104"/>
      <c r="CT1245" s="104"/>
      <c r="CU1245" s="104"/>
    </row>
    <row r="1246" spans="1:99" ht="13" x14ac:dyDescent="0.3">
      <c r="A1246" s="104"/>
      <c r="B1246" s="104"/>
      <c r="C1246" s="104"/>
      <c r="D1246" s="104"/>
      <c r="E1246" s="104"/>
      <c r="F1246" s="104"/>
      <c r="G1246" s="104"/>
      <c r="H1246" s="104"/>
      <c r="I1246" s="104"/>
      <c r="J1246" s="104"/>
      <c r="K1246" s="104"/>
      <c r="L1246" s="104"/>
      <c r="M1246" s="104"/>
      <c r="P1246" s="104"/>
      <c r="Q1246" s="104"/>
      <c r="U1246" s="104"/>
      <c r="AQ1246" s="104"/>
      <c r="AR1246" s="104"/>
      <c r="AS1246" s="104"/>
      <c r="AT1246" s="104"/>
      <c r="AU1246" s="104"/>
      <c r="AV1246" s="104"/>
      <c r="AW1246" s="104"/>
      <c r="AX1246" s="104"/>
      <c r="AY1246" s="104"/>
      <c r="BH1246" s="104"/>
      <c r="BJ1246" s="104"/>
      <c r="BK1246" s="104"/>
      <c r="BL1246" s="104"/>
      <c r="BM1246" s="104"/>
      <c r="BN1246" s="104"/>
      <c r="BO1246" s="104"/>
      <c r="BP1246" s="104"/>
      <c r="BQ1246" s="104"/>
      <c r="BR1246" s="104"/>
      <c r="BS1246" s="104"/>
      <c r="BT1246" s="104"/>
      <c r="BV1246" s="104"/>
      <c r="BW1246" s="104"/>
      <c r="BX1246" s="104"/>
      <c r="BY1246" s="104"/>
      <c r="BZ1246" s="104"/>
      <c r="CA1246" s="104"/>
      <c r="CB1246" s="104"/>
      <c r="CC1246" s="104"/>
      <c r="CD1246" s="104"/>
      <c r="CE1246" s="104"/>
      <c r="CF1246" s="104"/>
      <c r="CG1246" s="104"/>
      <c r="CJ1246" s="104"/>
      <c r="CL1246" s="104"/>
      <c r="CM1246" s="104"/>
      <c r="CN1246" s="104"/>
      <c r="CO1246" s="104"/>
      <c r="CP1246" s="104"/>
      <c r="CQ1246" s="104"/>
      <c r="CR1246" s="104"/>
      <c r="CS1246" s="104"/>
      <c r="CT1246" s="104"/>
      <c r="CU1246" s="104"/>
    </row>
    <row r="1247" spans="1:99" ht="13" x14ac:dyDescent="0.3">
      <c r="A1247" s="104"/>
      <c r="B1247" s="104"/>
      <c r="C1247" s="104"/>
      <c r="D1247" s="104"/>
      <c r="E1247" s="104"/>
      <c r="F1247" s="104"/>
      <c r="G1247" s="104"/>
      <c r="H1247" s="104"/>
      <c r="I1247" s="104"/>
      <c r="J1247" s="104"/>
      <c r="K1247" s="104"/>
      <c r="L1247" s="104"/>
      <c r="M1247" s="104"/>
      <c r="P1247" s="104"/>
      <c r="Q1247" s="104"/>
      <c r="U1247" s="104"/>
      <c r="AQ1247" s="104"/>
      <c r="AR1247" s="104"/>
      <c r="AS1247" s="104"/>
      <c r="AT1247" s="104"/>
      <c r="AU1247" s="104"/>
      <c r="AV1247" s="104"/>
      <c r="AW1247" s="104"/>
      <c r="AX1247" s="104"/>
      <c r="AY1247" s="104"/>
      <c r="BH1247" s="104"/>
      <c r="BJ1247" s="104"/>
      <c r="BK1247" s="104"/>
      <c r="BL1247" s="104"/>
      <c r="BM1247" s="104"/>
      <c r="BN1247" s="104"/>
      <c r="BO1247" s="104"/>
      <c r="BP1247" s="104"/>
      <c r="BQ1247" s="104"/>
      <c r="BR1247" s="104"/>
      <c r="BS1247" s="104"/>
      <c r="BT1247" s="104"/>
      <c r="BV1247" s="104"/>
      <c r="BW1247" s="104"/>
      <c r="BX1247" s="104"/>
      <c r="BY1247" s="104"/>
      <c r="BZ1247" s="104"/>
      <c r="CA1247" s="104"/>
      <c r="CB1247" s="104"/>
      <c r="CC1247" s="104"/>
      <c r="CD1247" s="104"/>
      <c r="CE1247" s="104"/>
      <c r="CF1247" s="104"/>
      <c r="CG1247" s="104"/>
      <c r="CJ1247" s="104"/>
      <c r="CL1247" s="104"/>
      <c r="CM1247" s="104"/>
      <c r="CN1247" s="104"/>
      <c r="CO1247" s="104"/>
      <c r="CP1247" s="104"/>
      <c r="CQ1247" s="104"/>
      <c r="CR1247" s="104"/>
      <c r="CS1247" s="104"/>
      <c r="CT1247" s="104"/>
      <c r="CU1247" s="104"/>
    </row>
    <row r="1248" spans="1:99" ht="13" x14ac:dyDescent="0.3">
      <c r="A1248" s="104"/>
      <c r="B1248" s="104"/>
      <c r="C1248" s="104"/>
      <c r="D1248" s="104"/>
      <c r="E1248" s="104"/>
      <c r="F1248" s="104"/>
      <c r="G1248" s="104"/>
      <c r="H1248" s="104"/>
      <c r="I1248" s="104"/>
      <c r="J1248" s="104"/>
      <c r="K1248" s="104"/>
      <c r="L1248" s="104"/>
      <c r="M1248" s="104"/>
      <c r="P1248" s="104"/>
      <c r="Q1248" s="104"/>
      <c r="U1248" s="104"/>
      <c r="AQ1248" s="104"/>
      <c r="AR1248" s="104"/>
      <c r="AS1248" s="104"/>
      <c r="AT1248" s="104"/>
      <c r="AU1248" s="104"/>
      <c r="AV1248" s="104"/>
      <c r="AW1248" s="104"/>
      <c r="AX1248" s="104"/>
      <c r="AY1248" s="104"/>
      <c r="BH1248" s="104"/>
      <c r="BJ1248" s="104"/>
      <c r="BK1248" s="104"/>
      <c r="BL1248" s="104"/>
      <c r="BM1248" s="104"/>
      <c r="BN1248" s="104"/>
      <c r="BO1248" s="104"/>
      <c r="BP1248" s="104"/>
      <c r="BQ1248" s="104"/>
      <c r="BR1248" s="104"/>
      <c r="BS1248" s="104"/>
      <c r="BT1248" s="104"/>
      <c r="BV1248" s="104"/>
      <c r="BW1248" s="104"/>
      <c r="BX1248" s="104"/>
      <c r="BY1248" s="104"/>
      <c r="BZ1248" s="104"/>
      <c r="CA1248" s="104"/>
      <c r="CB1248" s="104"/>
      <c r="CC1248" s="104"/>
      <c r="CD1248" s="104"/>
      <c r="CE1248" s="104"/>
      <c r="CF1248" s="104"/>
      <c r="CG1248" s="104"/>
      <c r="CJ1248" s="104"/>
      <c r="CL1248" s="104"/>
      <c r="CM1248" s="104"/>
      <c r="CN1248" s="104"/>
      <c r="CO1248" s="104"/>
      <c r="CP1248" s="104"/>
      <c r="CQ1248" s="104"/>
      <c r="CR1248" s="104"/>
      <c r="CS1248" s="104"/>
      <c r="CT1248" s="104"/>
      <c r="CU1248" s="104"/>
    </row>
    <row r="1249" spans="1:99" ht="13" x14ac:dyDescent="0.3">
      <c r="A1249" s="104"/>
      <c r="B1249" s="104"/>
      <c r="C1249" s="104"/>
      <c r="D1249" s="104"/>
      <c r="E1249" s="104"/>
      <c r="F1249" s="104"/>
      <c r="G1249" s="104"/>
      <c r="H1249" s="104"/>
      <c r="I1249" s="104"/>
      <c r="J1249" s="104"/>
      <c r="K1249" s="104"/>
      <c r="L1249" s="104"/>
      <c r="M1249" s="104"/>
      <c r="P1249" s="104"/>
      <c r="Q1249" s="104"/>
      <c r="U1249" s="104"/>
      <c r="AQ1249" s="104"/>
      <c r="AR1249" s="104"/>
      <c r="AS1249" s="104"/>
      <c r="AT1249" s="104"/>
      <c r="AU1249" s="104"/>
      <c r="AV1249" s="104"/>
      <c r="AW1249" s="104"/>
      <c r="AX1249" s="104"/>
      <c r="AY1249" s="104"/>
      <c r="BH1249" s="104"/>
      <c r="BJ1249" s="104"/>
      <c r="BK1249" s="104"/>
      <c r="BL1249" s="104"/>
      <c r="BM1249" s="104"/>
      <c r="BN1249" s="104"/>
      <c r="BO1249" s="104"/>
      <c r="BP1249" s="104"/>
      <c r="BQ1249" s="104"/>
      <c r="BR1249" s="104"/>
      <c r="BS1249" s="104"/>
      <c r="BT1249" s="104"/>
      <c r="BV1249" s="104"/>
      <c r="BW1249" s="104"/>
      <c r="BX1249" s="104"/>
      <c r="BY1249" s="104"/>
      <c r="BZ1249" s="104"/>
      <c r="CA1249" s="104"/>
      <c r="CB1249" s="104"/>
      <c r="CC1249" s="104"/>
      <c r="CD1249" s="104"/>
      <c r="CE1249" s="104"/>
      <c r="CF1249" s="104"/>
      <c r="CG1249" s="104"/>
      <c r="CJ1249" s="104"/>
      <c r="CL1249" s="104"/>
      <c r="CM1249" s="104"/>
      <c r="CN1249" s="104"/>
      <c r="CO1249" s="104"/>
      <c r="CP1249" s="104"/>
      <c r="CQ1249" s="104"/>
      <c r="CR1249" s="104"/>
      <c r="CS1249" s="104"/>
      <c r="CT1249" s="104"/>
      <c r="CU1249" s="104"/>
    </row>
    <row r="1250" spans="1:99" ht="13" x14ac:dyDescent="0.3">
      <c r="A1250" s="104"/>
      <c r="B1250" s="104"/>
      <c r="C1250" s="104"/>
      <c r="D1250" s="104"/>
      <c r="E1250" s="104"/>
      <c r="F1250" s="104"/>
      <c r="G1250" s="104"/>
      <c r="H1250" s="104"/>
      <c r="I1250" s="104"/>
      <c r="J1250" s="104"/>
      <c r="K1250" s="104"/>
      <c r="L1250" s="104"/>
      <c r="M1250" s="104"/>
      <c r="P1250" s="104"/>
      <c r="Q1250" s="104"/>
      <c r="U1250" s="104"/>
      <c r="AQ1250" s="104"/>
      <c r="AR1250" s="104"/>
      <c r="AS1250" s="104"/>
      <c r="AT1250" s="104"/>
      <c r="AU1250" s="104"/>
      <c r="AV1250" s="104"/>
      <c r="AW1250" s="104"/>
      <c r="AX1250" s="104"/>
      <c r="AY1250" s="104"/>
      <c r="BH1250" s="104"/>
      <c r="BJ1250" s="104"/>
      <c r="BK1250" s="104"/>
      <c r="BL1250" s="104"/>
      <c r="BM1250" s="104"/>
      <c r="BN1250" s="104"/>
      <c r="BO1250" s="104"/>
      <c r="BP1250" s="104"/>
      <c r="BQ1250" s="104"/>
      <c r="BR1250" s="104"/>
      <c r="BS1250" s="104"/>
      <c r="BT1250" s="104"/>
      <c r="BV1250" s="104"/>
      <c r="BW1250" s="104"/>
      <c r="BX1250" s="104"/>
      <c r="BY1250" s="104"/>
      <c r="BZ1250" s="104"/>
      <c r="CA1250" s="104"/>
      <c r="CB1250" s="104"/>
      <c r="CC1250" s="104"/>
      <c r="CD1250" s="104"/>
      <c r="CE1250" s="104"/>
      <c r="CF1250" s="104"/>
      <c r="CG1250" s="104"/>
      <c r="CJ1250" s="104"/>
      <c r="CL1250" s="104"/>
      <c r="CM1250" s="104"/>
      <c r="CN1250" s="104"/>
      <c r="CO1250" s="104"/>
      <c r="CP1250" s="104"/>
      <c r="CQ1250" s="104"/>
      <c r="CR1250" s="104"/>
      <c r="CS1250" s="104"/>
      <c r="CT1250" s="104"/>
      <c r="CU1250" s="104"/>
    </row>
    <row r="1251" spans="1:99" ht="13" x14ac:dyDescent="0.3">
      <c r="A1251" s="104"/>
      <c r="B1251" s="104"/>
      <c r="C1251" s="104"/>
      <c r="D1251" s="104"/>
      <c r="E1251" s="104"/>
      <c r="F1251" s="104"/>
      <c r="G1251" s="104"/>
      <c r="H1251" s="104"/>
      <c r="I1251" s="104"/>
      <c r="J1251" s="104"/>
      <c r="K1251" s="104"/>
      <c r="L1251" s="104"/>
      <c r="M1251" s="104"/>
      <c r="P1251" s="104"/>
      <c r="Q1251" s="104"/>
      <c r="U1251" s="104"/>
      <c r="AQ1251" s="104"/>
      <c r="AR1251" s="104"/>
      <c r="AS1251" s="104"/>
      <c r="AT1251" s="104"/>
      <c r="AU1251" s="104"/>
      <c r="AV1251" s="104"/>
      <c r="AW1251" s="104"/>
      <c r="AX1251" s="104"/>
      <c r="AY1251" s="104"/>
      <c r="BH1251" s="104"/>
      <c r="BJ1251" s="104"/>
      <c r="BK1251" s="104"/>
      <c r="BL1251" s="104"/>
      <c r="BM1251" s="104"/>
      <c r="BN1251" s="104"/>
      <c r="BO1251" s="104"/>
      <c r="BP1251" s="104"/>
      <c r="BQ1251" s="104"/>
      <c r="BR1251" s="104"/>
      <c r="BS1251" s="104"/>
      <c r="BT1251" s="104"/>
      <c r="BV1251" s="104"/>
      <c r="BW1251" s="104"/>
      <c r="BX1251" s="104"/>
      <c r="BY1251" s="104"/>
      <c r="BZ1251" s="104"/>
      <c r="CA1251" s="104"/>
      <c r="CB1251" s="104"/>
      <c r="CC1251" s="104"/>
      <c r="CD1251" s="104"/>
      <c r="CE1251" s="104"/>
      <c r="CF1251" s="104"/>
      <c r="CG1251" s="104"/>
      <c r="CJ1251" s="104"/>
      <c r="CL1251" s="104"/>
      <c r="CM1251" s="104"/>
      <c r="CN1251" s="104"/>
      <c r="CO1251" s="104"/>
      <c r="CP1251" s="104"/>
      <c r="CQ1251" s="104"/>
      <c r="CR1251" s="104"/>
      <c r="CS1251" s="104"/>
      <c r="CT1251" s="104"/>
      <c r="CU1251" s="104"/>
    </row>
    <row r="1252" spans="1:99" ht="13" x14ac:dyDescent="0.3">
      <c r="A1252" s="104"/>
      <c r="B1252" s="104"/>
      <c r="C1252" s="104"/>
      <c r="D1252" s="104"/>
      <c r="E1252" s="104"/>
      <c r="F1252" s="104"/>
      <c r="G1252" s="104"/>
      <c r="H1252" s="104"/>
      <c r="I1252" s="104"/>
      <c r="J1252" s="104"/>
      <c r="K1252" s="104"/>
      <c r="L1252" s="104"/>
      <c r="M1252" s="104"/>
      <c r="P1252" s="104"/>
      <c r="Q1252" s="104"/>
      <c r="U1252" s="104"/>
      <c r="AQ1252" s="104"/>
      <c r="AR1252" s="104"/>
      <c r="AS1252" s="104"/>
      <c r="AT1252" s="104"/>
      <c r="AU1252" s="104"/>
      <c r="AV1252" s="104"/>
      <c r="AW1252" s="104"/>
      <c r="AX1252" s="104"/>
      <c r="AY1252" s="104"/>
      <c r="BH1252" s="104"/>
      <c r="BJ1252" s="104"/>
      <c r="BK1252" s="104"/>
      <c r="BL1252" s="104"/>
      <c r="BM1252" s="104"/>
      <c r="BN1252" s="104"/>
      <c r="BO1252" s="104"/>
      <c r="BP1252" s="104"/>
      <c r="BQ1252" s="104"/>
      <c r="BR1252" s="104"/>
      <c r="BS1252" s="104"/>
      <c r="BT1252" s="104"/>
      <c r="BV1252" s="104"/>
      <c r="BW1252" s="104"/>
      <c r="BX1252" s="104"/>
      <c r="BY1252" s="104"/>
      <c r="BZ1252" s="104"/>
      <c r="CA1252" s="104"/>
      <c r="CB1252" s="104"/>
      <c r="CC1252" s="104"/>
      <c r="CD1252" s="104"/>
      <c r="CE1252" s="104"/>
      <c r="CF1252" s="104"/>
      <c r="CG1252" s="104"/>
      <c r="CJ1252" s="104"/>
      <c r="CL1252" s="104"/>
      <c r="CM1252" s="104"/>
      <c r="CN1252" s="104"/>
      <c r="CO1252" s="104"/>
      <c r="CP1252" s="104"/>
      <c r="CQ1252" s="104"/>
      <c r="CR1252" s="104"/>
      <c r="CS1252" s="104"/>
      <c r="CT1252" s="104"/>
      <c r="CU1252" s="104"/>
    </row>
    <row r="1253" spans="1:99" ht="13" x14ac:dyDescent="0.3">
      <c r="A1253" s="104"/>
      <c r="B1253" s="104"/>
      <c r="C1253" s="104"/>
      <c r="D1253" s="104"/>
      <c r="E1253" s="104"/>
      <c r="F1253" s="104"/>
      <c r="G1253" s="104"/>
      <c r="H1253" s="104"/>
      <c r="I1253" s="104"/>
      <c r="J1253" s="104"/>
      <c r="K1253" s="104"/>
      <c r="L1253" s="104"/>
      <c r="M1253" s="104"/>
      <c r="P1253" s="104"/>
      <c r="Q1253" s="104"/>
      <c r="U1253" s="104"/>
      <c r="AQ1253" s="104"/>
      <c r="AR1253" s="104"/>
      <c r="AS1253" s="104"/>
      <c r="AT1253" s="104"/>
      <c r="AU1253" s="104"/>
      <c r="AV1253" s="104"/>
      <c r="AW1253" s="104"/>
      <c r="AX1253" s="104"/>
      <c r="AY1253" s="104"/>
      <c r="BH1253" s="104"/>
      <c r="BJ1253" s="104"/>
      <c r="BK1253" s="104"/>
      <c r="BL1253" s="104"/>
      <c r="BM1253" s="104"/>
      <c r="BN1253" s="104"/>
      <c r="BO1253" s="104"/>
      <c r="BP1253" s="104"/>
      <c r="BQ1253" s="104"/>
      <c r="BR1253" s="104"/>
      <c r="BS1253" s="104"/>
      <c r="BT1253" s="104"/>
      <c r="BV1253" s="104"/>
      <c r="BW1253" s="104"/>
      <c r="BX1253" s="104"/>
      <c r="BY1253" s="104"/>
      <c r="BZ1253" s="104"/>
      <c r="CA1253" s="104"/>
      <c r="CB1253" s="104"/>
      <c r="CC1253" s="104"/>
      <c r="CD1253" s="104"/>
      <c r="CE1253" s="104"/>
      <c r="CF1253" s="104"/>
      <c r="CG1253" s="104"/>
      <c r="CJ1253" s="104"/>
      <c r="CL1253" s="104"/>
      <c r="CM1253" s="104"/>
      <c r="CN1253" s="104"/>
      <c r="CO1253" s="104"/>
      <c r="CP1253" s="104"/>
      <c r="CQ1253" s="104"/>
      <c r="CR1253" s="104"/>
      <c r="CS1253" s="104"/>
      <c r="CT1253" s="104"/>
      <c r="CU1253" s="104"/>
    </row>
    <row r="1254" spans="1:99" ht="13" x14ac:dyDescent="0.3">
      <c r="A1254" s="104"/>
      <c r="B1254" s="104"/>
      <c r="C1254" s="104"/>
      <c r="D1254" s="104"/>
      <c r="E1254" s="104"/>
      <c r="F1254" s="104"/>
      <c r="G1254" s="104"/>
      <c r="H1254" s="104"/>
      <c r="I1254" s="104"/>
      <c r="J1254" s="104"/>
      <c r="K1254" s="104"/>
      <c r="L1254" s="104"/>
      <c r="M1254" s="104"/>
      <c r="P1254" s="104"/>
      <c r="Q1254" s="104"/>
      <c r="U1254" s="104"/>
      <c r="AQ1254" s="104"/>
      <c r="AR1254" s="104"/>
      <c r="AS1254" s="104"/>
      <c r="AT1254" s="104"/>
      <c r="AU1254" s="104"/>
      <c r="AV1254" s="104"/>
      <c r="AW1254" s="104"/>
      <c r="AX1254" s="104"/>
      <c r="AY1254" s="104"/>
      <c r="BH1254" s="104"/>
      <c r="BJ1254" s="104"/>
      <c r="BK1254" s="104"/>
      <c r="BL1254" s="104"/>
      <c r="BM1254" s="104"/>
      <c r="BN1254" s="104"/>
      <c r="BO1254" s="104"/>
      <c r="BP1254" s="104"/>
      <c r="BQ1254" s="104"/>
      <c r="BR1254" s="104"/>
      <c r="BS1254" s="104"/>
      <c r="BT1254" s="104"/>
      <c r="BV1254" s="104"/>
      <c r="BW1254" s="104"/>
      <c r="BX1254" s="104"/>
      <c r="BY1254" s="104"/>
      <c r="BZ1254" s="104"/>
      <c r="CA1254" s="104"/>
      <c r="CB1254" s="104"/>
      <c r="CC1254" s="104"/>
      <c r="CD1254" s="104"/>
      <c r="CE1254" s="104"/>
      <c r="CF1254" s="104"/>
      <c r="CG1254" s="104"/>
      <c r="CJ1254" s="104"/>
      <c r="CL1254" s="104"/>
      <c r="CM1254" s="104"/>
      <c r="CN1254" s="104"/>
      <c r="CO1254" s="104"/>
      <c r="CP1254" s="104"/>
      <c r="CQ1254" s="104"/>
      <c r="CR1254" s="104"/>
      <c r="CS1254" s="104"/>
      <c r="CT1254" s="104"/>
      <c r="CU1254" s="104"/>
    </row>
    <row r="1255" spans="1:99" ht="13" x14ac:dyDescent="0.3">
      <c r="A1255" s="104"/>
      <c r="B1255" s="104"/>
      <c r="C1255" s="104"/>
      <c r="D1255" s="104"/>
      <c r="E1255" s="104"/>
      <c r="F1255" s="104"/>
      <c r="G1255" s="104"/>
      <c r="H1255" s="104"/>
      <c r="I1255" s="104"/>
      <c r="J1255" s="104"/>
      <c r="K1255" s="104"/>
      <c r="L1255" s="104"/>
      <c r="M1255" s="104"/>
      <c r="P1255" s="104"/>
      <c r="Q1255" s="104"/>
      <c r="U1255" s="104"/>
      <c r="AQ1255" s="104"/>
      <c r="AR1255" s="104"/>
      <c r="AS1255" s="104"/>
      <c r="AT1255" s="104"/>
      <c r="AU1255" s="104"/>
      <c r="AV1255" s="104"/>
      <c r="AW1255" s="104"/>
      <c r="AX1255" s="104"/>
      <c r="AY1255" s="104"/>
      <c r="BH1255" s="104"/>
      <c r="BJ1255" s="104"/>
      <c r="BK1255" s="104"/>
      <c r="BL1255" s="104"/>
      <c r="BM1255" s="104"/>
      <c r="BN1255" s="104"/>
      <c r="BO1255" s="104"/>
      <c r="BP1255" s="104"/>
      <c r="BQ1255" s="104"/>
      <c r="BR1255" s="104"/>
      <c r="BS1255" s="104"/>
      <c r="BT1255" s="104"/>
      <c r="BV1255" s="104"/>
      <c r="BW1255" s="104"/>
      <c r="BX1255" s="104"/>
      <c r="BY1255" s="104"/>
      <c r="BZ1255" s="104"/>
      <c r="CA1255" s="104"/>
      <c r="CB1255" s="104"/>
      <c r="CC1255" s="104"/>
      <c r="CD1255" s="104"/>
      <c r="CE1255" s="104"/>
      <c r="CF1255" s="104"/>
      <c r="CG1255" s="104"/>
      <c r="CJ1255" s="104"/>
      <c r="CL1255" s="104"/>
      <c r="CM1255" s="104"/>
      <c r="CN1255" s="104"/>
      <c r="CO1255" s="104"/>
      <c r="CP1255" s="104"/>
      <c r="CQ1255" s="104"/>
      <c r="CR1255" s="104"/>
      <c r="CS1255" s="104"/>
      <c r="CT1255" s="104"/>
      <c r="CU1255" s="104"/>
    </row>
    <row r="1256" spans="1:99" ht="13" x14ac:dyDescent="0.3">
      <c r="A1256" s="104"/>
      <c r="B1256" s="104"/>
      <c r="C1256" s="104"/>
      <c r="D1256" s="104"/>
      <c r="E1256" s="104"/>
      <c r="F1256" s="104"/>
      <c r="G1256" s="104"/>
      <c r="H1256" s="104"/>
      <c r="I1256" s="104"/>
      <c r="J1256" s="104"/>
      <c r="K1256" s="104"/>
      <c r="L1256" s="104"/>
      <c r="M1256" s="104"/>
      <c r="P1256" s="104"/>
      <c r="Q1256" s="104"/>
      <c r="U1256" s="104"/>
      <c r="AQ1256" s="104"/>
      <c r="AR1256" s="104"/>
      <c r="AS1256" s="104"/>
      <c r="AT1256" s="104"/>
      <c r="AU1256" s="104"/>
      <c r="AV1256" s="104"/>
      <c r="AW1256" s="104"/>
      <c r="AX1256" s="104"/>
      <c r="AY1256" s="104"/>
      <c r="BH1256" s="104"/>
      <c r="BJ1256" s="104"/>
      <c r="BK1256" s="104"/>
      <c r="BL1256" s="104"/>
      <c r="BM1256" s="104"/>
      <c r="BN1256" s="104"/>
      <c r="BO1256" s="104"/>
      <c r="BP1256" s="104"/>
      <c r="BQ1256" s="104"/>
      <c r="BR1256" s="104"/>
      <c r="BS1256" s="104"/>
      <c r="BT1256" s="104"/>
      <c r="BV1256" s="104"/>
      <c r="BW1256" s="104"/>
      <c r="BX1256" s="104"/>
      <c r="BY1256" s="104"/>
      <c r="BZ1256" s="104"/>
      <c r="CA1256" s="104"/>
      <c r="CB1256" s="104"/>
      <c r="CC1256" s="104"/>
      <c r="CD1256" s="104"/>
      <c r="CE1256" s="104"/>
      <c r="CF1256" s="104"/>
      <c r="CG1256" s="104"/>
      <c r="CJ1256" s="104"/>
      <c r="CL1256" s="104"/>
      <c r="CM1256" s="104"/>
      <c r="CN1256" s="104"/>
      <c r="CO1256" s="104"/>
      <c r="CP1256" s="104"/>
      <c r="CQ1256" s="104"/>
      <c r="CR1256" s="104"/>
      <c r="CS1256" s="104"/>
      <c r="CT1256" s="104"/>
      <c r="CU1256" s="104"/>
    </row>
    <row r="1257" spans="1:99" ht="13" x14ac:dyDescent="0.3">
      <c r="A1257" s="104"/>
      <c r="B1257" s="104"/>
      <c r="C1257" s="104"/>
      <c r="D1257" s="104"/>
      <c r="E1257" s="104"/>
      <c r="F1257" s="104"/>
      <c r="G1257" s="104"/>
      <c r="H1257" s="104"/>
      <c r="I1257" s="104"/>
      <c r="J1257" s="104"/>
      <c r="K1257" s="104"/>
      <c r="L1257" s="104"/>
      <c r="M1257" s="104"/>
      <c r="P1257" s="104"/>
      <c r="Q1257" s="104"/>
      <c r="U1257" s="104"/>
      <c r="AQ1257" s="104"/>
      <c r="AR1257" s="104"/>
      <c r="AS1257" s="104"/>
      <c r="AT1257" s="104"/>
      <c r="AU1257" s="104"/>
      <c r="AV1257" s="104"/>
      <c r="AW1257" s="104"/>
      <c r="AX1257" s="104"/>
      <c r="AY1257" s="104"/>
      <c r="BH1257" s="104"/>
      <c r="BJ1257" s="104"/>
      <c r="BK1257" s="104"/>
      <c r="BL1257" s="104"/>
      <c r="BM1257" s="104"/>
      <c r="BN1257" s="104"/>
      <c r="BO1257" s="104"/>
      <c r="BP1257" s="104"/>
      <c r="BQ1257" s="104"/>
      <c r="BR1257" s="104"/>
      <c r="BS1257" s="104"/>
      <c r="BT1257" s="104"/>
      <c r="BV1257" s="104"/>
      <c r="BW1257" s="104"/>
      <c r="BX1257" s="104"/>
      <c r="BY1257" s="104"/>
      <c r="BZ1257" s="104"/>
      <c r="CA1257" s="104"/>
      <c r="CB1257" s="104"/>
      <c r="CC1257" s="104"/>
      <c r="CD1257" s="104"/>
      <c r="CE1257" s="104"/>
      <c r="CF1257" s="104"/>
      <c r="CG1257" s="104"/>
      <c r="CJ1257" s="104"/>
      <c r="CL1257" s="104"/>
      <c r="CM1257" s="104"/>
      <c r="CN1257" s="104"/>
      <c r="CO1257" s="104"/>
      <c r="CP1257" s="104"/>
      <c r="CQ1257" s="104"/>
      <c r="CR1257" s="104"/>
      <c r="CS1257" s="104"/>
      <c r="CT1257" s="104"/>
      <c r="CU1257" s="104"/>
    </row>
    <row r="1258" spans="1:99" ht="13" x14ac:dyDescent="0.3">
      <c r="A1258" s="104"/>
      <c r="B1258" s="104"/>
      <c r="C1258" s="104"/>
      <c r="D1258" s="104"/>
      <c r="E1258" s="104"/>
      <c r="F1258" s="104"/>
      <c r="G1258" s="104"/>
      <c r="H1258" s="104"/>
      <c r="I1258" s="104"/>
      <c r="J1258" s="104"/>
      <c r="K1258" s="104"/>
      <c r="L1258" s="104"/>
      <c r="M1258" s="104"/>
      <c r="P1258" s="104"/>
      <c r="Q1258" s="104"/>
      <c r="U1258" s="104"/>
      <c r="AQ1258" s="104"/>
      <c r="AR1258" s="104"/>
      <c r="AS1258" s="104"/>
      <c r="AT1258" s="104"/>
      <c r="AU1258" s="104"/>
      <c r="AV1258" s="104"/>
      <c r="AW1258" s="104"/>
      <c r="AX1258" s="104"/>
      <c r="AY1258" s="104"/>
      <c r="BH1258" s="104"/>
      <c r="BJ1258" s="104"/>
      <c r="BK1258" s="104"/>
      <c r="BL1258" s="104"/>
      <c r="BM1258" s="104"/>
      <c r="BN1258" s="104"/>
      <c r="BO1258" s="104"/>
      <c r="BP1258" s="104"/>
      <c r="BQ1258" s="104"/>
      <c r="BR1258" s="104"/>
      <c r="BS1258" s="104"/>
      <c r="BT1258" s="104"/>
      <c r="BV1258" s="104"/>
      <c r="BW1258" s="104"/>
      <c r="BX1258" s="104"/>
      <c r="BY1258" s="104"/>
      <c r="BZ1258" s="104"/>
      <c r="CA1258" s="104"/>
      <c r="CB1258" s="104"/>
      <c r="CC1258" s="104"/>
      <c r="CD1258" s="104"/>
      <c r="CE1258" s="104"/>
      <c r="CF1258" s="104"/>
      <c r="CG1258" s="104"/>
      <c r="CJ1258" s="104"/>
      <c r="CL1258" s="104"/>
      <c r="CM1258" s="104"/>
      <c r="CN1258" s="104"/>
      <c r="CO1258" s="104"/>
      <c r="CP1258" s="104"/>
      <c r="CQ1258" s="104"/>
      <c r="CR1258" s="104"/>
      <c r="CS1258" s="104"/>
      <c r="CT1258" s="104"/>
      <c r="CU1258" s="104"/>
    </row>
    <row r="1259" spans="1:99" ht="13" x14ac:dyDescent="0.3">
      <c r="A1259" s="104"/>
      <c r="B1259" s="104"/>
      <c r="C1259" s="104"/>
      <c r="D1259" s="104"/>
      <c r="E1259" s="104"/>
      <c r="F1259" s="104"/>
      <c r="G1259" s="104"/>
      <c r="H1259" s="104"/>
      <c r="I1259" s="104"/>
      <c r="J1259" s="104"/>
      <c r="K1259" s="104"/>
      <c r="L1259" s="104"/>
      <c r="M1259" s="104"/>
      <c r="P1259" s="104"/>
      <c r="Q1259" s="104"/>
      <c r="U1259" s="104"/>
      <c r="AQ1259" s="104"/>
      <c r="AR1259" s="104"/>
      <c r="AS1259" s="104"/>
      <c r="AT1259" s="104"/>
      <c r="AU1259" s="104"/>
      <c r="AV1259" s="104"/>
      <c r="AW1259" s="104"/>
      <c r="AX1259" s="104"/>
      <c r="AY1259" s="104"/>
      <c r="BH1259" s="104"/>
      <c r="BJ1259" s="104"/>
      <c r="BK1259" s="104"/>
      <c r="BL1259" s="104"/>
      <c r="BM1259" s="104"/>
      <c r="BN1259" s="104"/>
      <c r="BO1259" s="104"/>
      <c r="BP1259" s="104"/>
      <c r="BQ1259" s="104"/>
      <c r="BR1259" s="104"/>
      <c r="BS1259" s="104"/>
      <c r="BT1259" s="104"/>
      <c r="BV1259" s="104"/>
      <c r="BW1259" s="104"/>
      <c r="BX1259" s="104"/>
      <c r="BY1259" s="104"/>
      <c r="BZ1259" s="104"/>
      <c r="CA1259" s="104"/>
      <c r="CB1259" s="104"/>
      <c r="CC1259" s="104"/>
      <c r="CD1259" s="104"/>
      <c r="CE1259" s="104"/>
      <c r="CF1259" s="104"/>
      <c r="CG1259" s="104"/>
      <c r="CJ1259" s="104"/>
      <c r="CL1259" s="104"/>
      <c r="CM1259" s="104"/>
      <c r="CN1259" s="104"/>
      <c r="CO1259" s="104"/>
      <c r="CP1259" s="104"/>
      <c r="CQ1259" s="104"/>
      <c r="CR1259" s="104"/>
      <c r="CS1259" s="104"/>
      <c r="CT1259" s="104"/>
      <c r="CU1259" s="104"/>
    </row>
    <row r="1260" spans="1:99" ht="13" x14ac:dyDescent="0.3">
      <c r="A1260" s="104"/>
      <c r="B1260" s="104"/>
      <c r="C1260" s="104"/>
      <c r="D1260" s="104"/>
      <c r="E1260" s="104"/>
      <c r="F1260" s="104"/>
      <c r="G1260" s="104"/>
      <c r="H1260" s="104"/>
      <c r="I1260" s="104"/>
      <c r="J1260" s="104"/>
      <c r="K1260" s="104"/>
      <c r="L1260" s="104"/>
      <c r="M1260" s="104"/>
      <c r="P1260" s="104"/>
      <c r="Q1260" s="104"/>
      <c r="U1260" s="104"/>
      <c r="AQ1260" s="104"/>
      <c r="AR1260" s="104"/>
      <c r="AS1260" s="104"/>
      <c r="AT1260" s="104"/>
      <c r="AU1260" s="104"/>
      <c r="AV1260" s="104"/>
      <c r="AW1260" s="104"/>
      <c r="AX1260" s="104"/>
      <c r="AY1260" s="104"/>
      <c r="BH1260" s="104"/>
      <c r="BJ1260" s="104"/>
      <c r="BK1260" s="104"/>
      <c r="BL1260" s="104"/>
      <c r="BM1260" s="104"/>
      <c r="BN1260" s="104"/>
      <c r="BO1260" s="104"/>
      <c r="BP1260" s="104"/>
      <c r="BQ1260" s="104"/>
      <c r="BR1260" s="104"/>
      <c r="BS1260" s="104"/>
      <c r="BT1260" s="104"/>
      <c r="BV1260" s="104"/>
      <c r="BW1260" s="104"/>
      <c r="BX1260" s="104"/>
      <c r="BY1260" s="104"/>
      <c r="BZ1260" s="104"/>
      <c r="CA1260" s="104"/>
      <c r="CB1260" s="104"/>
      <c r="CC1260" s="104"/>
      <c r="CD1260" s="104"/>
      <c r="CE1260" s="104"/>
      <c r="CF1260" s="104"/>
      <c r="CG1260" s="104"/>
      <c r="CJ1260" s="104"/>
      <c r="CL1260" s="104"/>
      <c r="CM1260" s="104"/>
      <c r="CN1260" s="104"/>
      <c r="CO1260" s="104"/>
      <c r="CP1260" s="104"/>
      <c r="CQ1260" s="104"/>
      <c r="CR1260" s="104"/>
      <c r="CS1260" s="104"/>
      <c r="CT1260" s="104"/>
      <c r="CU1260" s="104"/>
    </row>
    <row r="1261" spans="1:99" ht="13" x14ac:dyDescent="0.3">
      <c r="A1261" s="104"/>
      <c r="B1261" s="104"/>
      <c r="C1261" s="104"/>
      <c r="D1261" s="104"/>
      <c r="E1261" s="104"/>
      <c r="F1261" s="104"/>
      <c r="G1261" s="104"/>
      <c r="H1261" s="104"/>
      <c r="I1261" s="104"/>
      <c r="J1261" s="104"/>
      <c r="K1261" s="104"/>
      <c r="L1261" s="104"/>
      <c r="M1261" s="104"/>
      <c r="P1261" s="104"/>
      <c r="Q1261" s="104"/>
      <c r="U1261" s="104"/>
      <c r="AQ1261" s="104"/>
      <c r="AR1261" s="104"/>
      <c r="AS1261" s="104"/>
      <c r="AT1261" s="104"/>
      <c r="AU1261" s="104"/>
      <c r="AV1261" s="104"/>
      <c r="AW1261" s="104"/>
      <c r="AX1261" s="104"/>
      <c r="AY1261" s="104"/>
      <c r="BH1261" s="104"/>
      <c r="BJ1261" s="104"/>
      <c r="BK1261" s="104"/>
      <c r="BL1261" s="104"/>
      <c r="BM1261" s="104"/>
      <c r="BN1261" s="104"/>
      <c r="BO1261" s="104"/>
      <c r="BP1261" s="104"/>
      <c r="BQ1261" s="104"/>
      <c r="BR1261" s="104"/>
      <c r="BS1261" s="104"/>
      <c r="BT1261" s="104"/>
      <c r="BV1261" s="104"/>
      <c r="BW1261" s="104"/>
      <c r="BX1261" s="104"/>
      <c r="BY1261" s="104"/>
      <c r="BZ1261" s="104"/>
      <c r="CA1261" s="104"/>
      <c r="CB1261" s="104"/>
      <c r="CC1261" s="104"/>
      <c r="CD1261" s="104"/>
      <c r="CE1261" s="104"/>
      <c r="CF1261" s="104"/>
      <c r="CG1261" s="104"/>
      <c r="CJ1261" s="104"/>
      <c r="CL1261" s="104"/>
      <c r="CM1261" s="104"/>
      <c r="CN1261" s="104"/>
      <c r="CO1261" s="104"/>
      <c r="CP1261" s="104"/>
      <c r="CQ1261" s="104"/>
      <c r="CR1261" s="104"/>
      <c r="CS1261" s="104"/>
      <c r="CT1261" s="104"/>
      <c r="CU1261" s="104"/>
    </row>
    <row r="1262" spans="1:99" ht="13" x14ac:dyDescent="0.3">
      <c r="A1262" s="104"/>
      <c r="B1262" s="104"/>
      <c r="C1262" s="104"/>
      <c r="D1262" s="104"/>
      <c r="E1262" s="104"/>
      <c r="F1262" s="104"/>
      <c r="G1262" s="104"/>
      <c r="H1262" s="104"/>
      <c r="I1262" s="104"/>
      <c r="J1262" s="104"/>
      <c r="K1262" s="104"/>
      <c r="L1262" s="104"/>
      <c r="M1262" s="104"/>
      <c r="P1262" s="104"/>
      <c r="Q1262" s="104"/>
      <c r="U1262" s="104"/>
      <c r="AQ1262" s="104"/>
      <c r="AR1262" s="104"/>
      <c r="AS1262" s="104"/>
      <c r="AT1262" s="104"/>
      <c r="AU1262" s="104"/>
      <c r="AV1262" s="104"/>
      <c r="AW1262" s="104"/>
      <c r="AX1262" s="104"/>
      <c r="AY1262" s="104"/>
      <c r="BH1262" s="104"/>
      <c r="BJ1262" s="104"/>
      <c r="BK1262" s="104"/>
      <c r="BL1262" s="104"/>
      <c r="BM1262" s="104"/>
      <c r="BN1262" s="104"/>
      <c r="BO1262" s="104"/>
      <c r="BP1262" s="104"/>
      <c r="BQ1262" s="104"/>
      <c r="BR1262" s="104"/>
      <c r="BS1262" s="104"/>
      <c r="BT1262" s="104"/>
      <c r="BV1262" s="104"/>
      <c r="BW1262" s="104"/>
      <c r="BX1262" s="104"/>
      <c r="BY1262" s="104"/>
      <c r="BZ1262" s="104"/>
      <c r="CA1262" s="104"/>
      <c r="CB1262" s="104"/>
      <c r="CC1262" s="104"/>
      <c r="CD1262" s="104"/>
      <c r="CE1262" s="104"/>
      <c r="CF1262" s="104"/>
      <c r="CG1262" s="104"/>
      <c r="CJ1262" s="104"/>
      <c r="CL1262" s="104"/>
      <c r="CM1262" s="104"/>
      <c r="CN1262" s="104"/>
      <c r="CO1262" s="104"/>
      <c r="CP1262" s="104"/>
      <c r="CQ1262" s="104"/>
      <c r="CR1262" s="104"/>
      <c r="CS1262" s="104"/>
      <c r="CT1262" s="104"/>
      <c r="CU1262" s="104"/>
    </row>
    <row r="1263" spans="1:99" ht="13" x14ac:dyDescent="0.3">
      <c r="A1263" s="104"/>
      <c r="B1263" s="104"/>
      <c r="C1263" s="104"/>
      <c r="D1263" s="104"/>
      <c r="E1263" s="104"/>
      <c r="F1263" s="104"/>
      <c r="G1263" s="104"/>
      <c r="H1263" s="104"/>
      <c r="I1263" s="104"/>
      <c r="J1263" s="104"/>
      <c r="K1263" s="104"/>
      <c r="L1263" s="104"/>
      <c r="M1263" s="104"/>
      <c r="P1263" s="104"/>
      <c r="Q1263" s="104"/>
      <c r="U1263" s="104"/>
      <c r="AQ1263" s="104"/>
      <c r="AR1263" s="104"/>
      <c r="AS1263" s="104"/>
      <c r="AT1263" s="104"/>
      <c r="AU1263" s="104"/>
      <c r="AV1263" s="104"/>
      <c r="AW1263" s="104"/>
      <c r="AX1263" s="104"/>
      <c r="AY1263" s="104"/>
      <c r="BH1263" s="104"/>
      <c r="BJ1263" s="104"/>
      <c r="BK1263" s="104"/>
      <c r="BL1263" s="104"/>
      <c r="BM1263" s="104"/>
      <c r="BN1263" s="104"/>
      <c r="BO1263" s="104"/>
      <c r="BP1263" s="104"/>
      <c r="BQ1263" s="104"/>
      <c r="BR1263" s="104"/>
      <c r="BS1263" s="104"/>
      <c r="BT1263" s="104"/>
      <c r="BV1263" s="104"/>
      <c r="BW1263" s="104"/>
      <c r="BX1263" s="104"/>
      <c r="BY1263" s="104"/>
      <c r="BZ1263" s="104"/>
      <c r="CA1263" s="104"/>
      <c r="CB1263" s="104"/>
      <c r="CC1263" s="104"/>
      <c r="CD1263" s="104"/>
      <c r="CE1263" s="104"/>
      <c r="CF1263" s="104"/>
      <c r="CG1263" s="104"/>
      <c r="CJ1263" s="104"/>
      <c r="CL1263" s="104"/>
      <c r="CM1263" s="104"/>
      <c r="CN1263" s="104"/>
      <c r="CO1263" s="104"/>
      <c r="CP1263" s="104"/>
      <c r="CQ1263" s="104"/>
      <c r="CR1263" s="104"/>
      <c r="CS1263" s="104"/>
      <c r="CT1263" s="104"/>
      <c r="CU1263" s="104"/>
    </row>
    <row r="1264" spans="1:99" ht="13" x14ac:dyDescent="0.3">
      <c r="A1264" s="104"/>
      <c r="B1264" s="104"/>
      <c r="C1264" s="104"/>
      <c r="D1264" s="104"/>
      <c r="E1264" s="104"/>
      <c r="F1264" s="104"/>
      <c r="G1264" s="104"/>
      <c r="H1264" s="104"/>
      <c r="I1264" s="104"/>
      <c r="J1264" s="104"/>
      <c r="K1264" s="104"/>
      <c r="L1264" s="104"/>
      <c r="M1264" s="104"/>
      <c r="P1264" s="104"/>
      <c r="Q1264" s="104"/>
      <c r="U1264" s="104"/>
      <c r="AQ1264" s="104"/>
      <c r="AR1264" s="104"/>
      <c r="AS1264" s="104"/>
      <c r="AT1264" s="104"/>
      <c r="AU1264" s="104"/>
      <c r="AV1264" s="104"/>
      <c r="AW1264" s="104"/>
      <c r="AX1264" s="104"/>
      <c r="AY1264" s="104"/>
      <c r="BH1264" s="104"/>
      <c r="BJ1264" s="104"/>
      <c r="BK1264" s="104"/>
      <c r="BL1264" s="104"/>
      <c r="BM1264" s="104"/>
      <c r="BN1264" s="104"/>
      <c r="BO1264" s="104"/>
      <c r="BP1264" s="104"/>
      <c r="BQ1264" s="104"/>
      <c r="BR1264" s="104"/>
      <c r="BS1264" s="104"/>
      <c r="BT1264" s="104"/>
      <c r="BV1264" s="104"/>
      <c r="BW1264" s="104"/>
      <c r="BX1264" s="104"/>
      <c r="BY1264" s="104"/>
      <c r="BZ1264" s="104"/>
      <c r="CA1264" s="104"/>
      <c r="CB1264" s="104"/>
      <c r="CC1264" s="104"/>
      <c r="CD1264" s="104"/>
      <c r="CE1264" s="104"/>
      <c r="CF1264" s="104"/>
      <c r="CG1264" s="104"/>
      <c r="CJ1264" s="104"/>
      <c r="CL1264" s="104"/>
      <c r="CM1264" s="104"/>
      <c r="CN1264" s="104"/>
      <c r="CO1264" s="104"/>
      <c r="CP1264" s="104"/>
      <c r="CQ1264" s="104"/>
      <c r="CR1264" s="104"/>
      <c r="CS1264" s="104"/>
      <c r="CT1264" s="104"/>
      <c r="CU1264" s="104"/>
    </row>
    <row r="1265" spans="1:99" ht="13" x14ac:dyDescent="0.3">
      <c r="A1265" s="104"/>
      <c r="B1265" s="104"/>
      <c r="C1265" s="104"/>
      <c r="D1265" s="104"/>
      <c r="E1265" s="104"/>
      <c r="F1265" s="104"/>
      <c r="G1265" s="104"/>
      <c r="H1265" s="104"/>
      <c r="I1265" s="104"/>
      <c r="J1265" s="104"/>
      <c r="K1265" s="104"/>
      <c r="L1265" s="104"/>
      <c r="M1265" s="104"/>
      <c r="P1265" s="104"/>
      <c r="Q1265" s="104"/>
      <c r="U1265" s="104"/>
      <c r="AQ1265" s="104"/>
      <c r="AR1265" s="104"/>
      <c r="AS1265" s="104"/>
      <c r="AT1265" s="104"/>
      <c r="AU1265" s="104"/>
      <c r="AV1265" s="104"/>
      <c r="AW1265" s="104"/>
      <c r="AX1265" s="104"/>
      <c r="AY1265" s="104"/>
      <c r="BH1265" s="104"/>
      <c r="BJ1265" s="104"/>
      <c r="BK1265" s="104"/>
      <c r="BL1265" s="104"/>
      <c r="BM1265" s="104"/>
      <c r="BN1265" s="104"/>
      <c r="BO1265" s="104"/>
      <c r="BP1265" s="104"/>
      <c r="BQ1265" s="104"/>
      <c r="BR1265" s="104"/>
      <c r="BS1265" s="104"/>
      <c r="BT1265" s="104"/>
      <c r="BV1265" s="104"/>
      <c r="BW1265" s="104"/>
      <c r="BX1265" s="104"/>
      <c r="BY1265" s="104"/>
      <c r="BZ1265" s="104"/>
      <c r="CA1265" s="104"/>
      <c r="CB1265" s="104"/>
      <c r="CC1265" s="104"/>
      <c r="CD1265" s="104"/>
      <c r="CE1265" s="104"/>
      <c r="CF1265" s="104"/>
      <c r="CG1265" s="104"/>
      <c r="CJ1265" s="104"/>
      <c r="CL1265" s="104"/>
      <c r="CM1265" s="104"/>
      <c r="CN1265" s="104"/>
      <c r="CO1265" s="104"/>
      <c r="CP1265" s="104"/>
      <c r="CQ1265" s="104"/>
      <c r="CR1265" s="104"/>
      <c r="CS1265" s="104"/>
      <c r="CT1265" s="104"/>
      <c r="CU1265" s="104"/>
    </row>
    <row r="1266" spans="1:99" ht="13" x14ac:dyDescent="0.3">
      <c r="A1266" s="104"/>
      <c r="B1266" s="104"/>
      <c r="C1266" s="104"/>
      <c r="D1266" s="104"/>
      <c r="E1266" s="104"/>
      <c r="F1266" s="104"/>
      <c r="G1266" s="104"/>
      <c r="H1266" s="104"/>
      <c r="I1266" s="104"/>
      <c r="J1266" s="104"/>
      <c r="K1266" s="104"/>
      <c r="L1266" s="104"/>
      <c r="M1266" s="104"/>
      <c r="P1266" s="104"/>
      <c r="Q1266" s="104"/>
      <c r="U1266" s="104"/>
      <c r="AQ1266" s="104"/>
      <c r="AR1266" s="104"/>
      <c r="AS1266" s="104"/>
      <c r="AT1266" s="104"/>
      <c r="AU1266" s="104"/>
      <c r="AV1266" s="104"/>
      <c r="AW1266" s="104"/>
      <c r="AX1266" s="104"/>
      <c r="AY1266" s="104"/>
      <c r="BH1266" s="104"/>
      <c r="BJ1266" s="104"/>
      <c r="BK1266" s="104"/>
      <c r="BL1266" s="104"/>
      <c r="BM1266" s="104"/>
      <c r="BN1266" s="104"/>
      <c r="BO1266" s="104"/>
      <c r="BP1266" s="104"/>
      <c r="BQ1266" s="104"/>
      <c r="BR1266" s="104"/>
      <c r="BS1266" s="104"/>
      <c r="BT1266" s="104"/>
      <c r="BV1266" s="104"/>
      <c r="BW1266" s="104"/>
      <c r="BX1266" s="104"/>
      <c r="BY1266" s="104"/>
      <c r="BZ1266" s="104"/>
      <c r="CA1266" s="104"/>
      <c r="CB1266" s="104"/>
      <c r="CC1266" s="104"/>
      <c r="CD1266" s="104"/>
      <c r="CE1266" s="104"/>
      <c r="CF1266" s="104"/>
      <c r="CG1266" s="104"/>
      <c r="CJ1266" s="104"/>
      <c r="CL1266" s="104"/>
      <c r="CM1266" s="104"/>
      <c r="CN1266" s="104"/>
      <c r="CO1266" s="104"/>
      <c r="CP1266" s="104"/>
      <c r="CQ1266" s="104"/>
      <c r="CR1266" s="104"/>
      <c r="CS1266" s="104"/>
      <c r="CT1266" s="104"/>
      <c r="CU1266" s="104"/>
    </row>
    <row r="1267" spans="1:99" ht="13" x14ac:dyDescent="0.3">
      <c r="A1267" s="104"/>
      <c r="B1267" s="104"/>
      <c r="C1267" s="104"/>
      <c r="D1267" s="104"/>
      <c r="E1267" s="104"/>
      <c r="F1267" s="104"/>
      <c r="G1267" s="104"/>
      <c r="H1267" s="104"/>
      <c r="I1267" s="104"/>
      <c r="J1267" s="104"/>
      <c r="K1267" s="104"/>
      <c r="L1267" s="104"/>
      <c r="M1267" s="104"/>
      <c r="P1267" s="104"/>
      <c r="Q1267" s="104"/>
      <c r="U1267" s="104"/>
      <c r="AQ1267" s="104"/>
      <c r="AR1267" s="104"/>
      <c r="AS1267" s="104"/>
      <c r="AT1267" s="104"/>
      <c r="AU1267" s="104"/>
      <c r="AV1267" s="104"/>
      <c r="AW1267" s="104"/>
      <c r="AX1267" s="104"/>
      <c r="AY1267" s="104"/>
      <c r="BH1267" s="104"/>
      <c r="BJ1267" s="104"/>
      <c r="BK1267" s="104"/>
      <c r="BL1267" s="104"/>
      <c r="BM1267" s="104"/>
      <c r="BN1267" s="104"/>
      <c r="BO1267" s="104"/>
      <c r="BP1267" s="104"/>
      <c r="BQ1267" s="104"/>
      <c r="BR1267" s="104"/>
      <c r="BS1267" s="104"/>
      <c r="BT1267" s="104"/>
      <c r="BV1267" s="104"/>
      <c r="BW1267" s="104"/>
      <c r="BX1267" s="104"/>
      <c r="BY1267" s="104"/>
      <c r="BZ1267" s="104"/>
      <c r="CA1267" s="104"/>
      <c r="CB1267" s="104"/>
      <c r="CC1267" s="104"/>
      <c r="CD1267" s="104"/>
      <c r="CE1267" s="104"/>
      <c r="CF1267" s="104"/>
      <c r="CG1267" s="104"/>
      <c r="CJ1267" s="104"/>
      <c r="CL1267" s="104"/>
      <c r="CM1267" s="104"/>
      <c r="CN1267" s="104"/>
      <c r="CO1267" s="104"/>
      <c r="CP1267" s="104"/>
      <c r="CQ1267" s="104"/>
      <c r="CR1267" s="104"/>
      <c r="CS1267" s="104"/>
      <c r="CT1267" s="104"/>
      <c r="CU1267" s="104"/>
    </row>
    <row r="1268" spans="1:99" ht="13" x14ac:dyDescent="0.3">
      <c r="A1268" s="104"/>
      <c r="B1268" s="104"/>
      <c r="C1268" s="104"/>
      <c r="D1268" s="104"/>
      <c r="E1268" s="104"/>
      <c r="F1268" s="104"/>
      <c r="G1268" s="104"/>
      <c r="H1268" s="104"/>
      <c r="I1268" s="104"/>
      <c r="J1268" s="104"/>
      <c r="K1268" s="104"/>
      <c r="L1268" s="104"/>
      <c r="M1268" s="104"/>
      <c r="P1268" s="104"/>
      <c r="Q1268" s="104"/>
      <c r="U1268" s="104"/>
      <c r="AQ1268" s="104"/>
      <c r="AR1268" s="104"/>
      <c r="AS1268" s="104"/>
      <c r="AT1268" s="104"/>
      <c r="AU1268" s="104"/>
      <c r="AV1268" s="104"/>
      <c r="AW1268" s="104"/>
      <c r="AX1268" s="104"/>
      <c r="AY1268" s="104"/>
      <c r="BH1268" s="104"/>
      <c r="BJ1268" s="104"/>
      <c r="BK1268" s="104"/>
      <c r="BL1268" s="104"/>
      <c r="BM1268" s="104"/>
      <c r="BN1268" s="104"/>
      <c r="BO1268" s="104"/>
      <c r="BP1268" s="104"/>
      <c r="BQ1268" s="104"/>
      <c r="BR1268" s="104"/>
      <c r="BS1268" s="104"/>
      <c r="BT1268" s="104"/>
      <c r="BV1268" s="104"/>
      <c r="BW1268" s="104"/>
      <c r="BX1268" s="104"/>
      <c r="BY1268" s="104"/>
      <c r="BZ1268" s="104"/>
      <c r="CA1268" s="104"/>
      <c r="CB1268" s="104"/>
      <c r="CC1268" s="104"/>
      <c r="CD1268" s="104"/>
      <c r="CE1268" s="104"/>
      <c r="CF1268" s="104"/>
      <c r="CG1268" s="104"/>
      <c r="CJ1268" s="104"/>
      <c r="CL1268" s="104"/>
      <c r="CM1268" s="104"/>
      <c r="CN1268" s="104"/>
      <c r="CO1268" s="104"/>
      <c r="CP1268" s="104"/>
      <c r="CQ1268" s="104"/>
      <c r="CR1268" s="104"/>
      <c r="CS1268" s="104"/>
      <c r="CT1268" s="104"/>
      <c r="CU1268" s="104"/>
    </row>
    <row r="1269" spans="1:99" ht="13" x14ac:dyDescent="0.3">
      <c r="A1269" s="104"/>
      <c r="B1269" s="104"/>
      <c r="C1269" s="104"/>
      <c r="D1269" s="104"/>
      <c r="E1269" s="104"/>
      <c r="F1269" s="104"/>
      <c r="G1269" s="104"/>
      <c r="H1269" s="104"/>
      <c r="I1269" s="104"/>
      <c r="J1269" s="104"/>
      <c r="K1269" s="104"/>
      <c r="L1269" s="104"/>
      <c r="M1269" s="104"/>
      <c r="P1269" s="104"/>
      <c r="Q1269" s="104"/>
      <c r="U1269" s="104"/>
      <c r="AQ1269" s="104"/>
      <c r="AR1269" s="104"/>
      <c r="AS1269" s="104"/>
      <c r="AT1269" s="104"/>
      <c r="AU1269" s="104"/>
      <c r="AV1269" s="104"/>
      <c r="AW1269" s="104"/>
      <c r="AX1269" s="104"/>
      <c r="AY1269" s="104"/>
      <c r="BH1269" s="104"/>
      <c r="BJ1269" s="104"/>
      <c r="BK1269" s="104"/>
      <c r="BL1269" s="104"/>
      <c r="BM1269" s="104"/>
      <c r="BN1269" s="104"/>
      <c r="BO1269" s="104"/>
      <c r="BP1269" s="104"/>
      <c r="BQ1269" s="104"/>
      <c r="BR1269" s="104"/>
      <c r="BS1269" s="104"/>
      <c r="BT1269" s="104"/>
      <c r="BV1269" s="104"/>
      <c r="BW1269" s="104"/>
      <c r="BX1269" s="104"/>
      <c r="BY1269" s="104"/>
      <c r="BZ1269" s="104"/>
      <c r="CA1269" s="104"/>
      <c r="CB1269" s="104"/>
      <c r="CC1269" s="104"/>
      <c r="CD1269" s="104"/>
      <c r="CE1269" s="104"/>
      <c r="CF1269" s="104"/>
      <c r="CG1269" s="104"/>
      <c r="CJ1269" s="104"/>
      <c r="CL1269" s="104"/>
      <c r="CM1269" s="104"/>
      <c r="CN1269" s="104"/>
      <c r="CO1269" s="104"/>
      <c r="CP1269" s="104"/>
      <c r="CQ1269" s="104"/>
      <c r="CR1269" s="104"/>
      <c r="CS1269" s="104"/>
      <c r="CT1269" s="104"/>
      <c r="CU1269" s="104"/>
    </row>
    <row r="1270" spans="1:99" ht="13" x14ac:dyDescent="0.3">
      <c r="A1270" s="104"/>
      <c r="B1270" s="104"/>
      <c r="C1270" s="104"/>
      <c r="D1270" s="104"/>
      <c r="E1270" s="104"/>
      <c r="F1270" s="104"/>
      <c r="G1270" s="104"/>
      <c r="H1270" s="104"/>
      <c r="I1270" s="104"/>
      <c r="J1270" s="104"/>
      <c r="K1270" s="104"/>
      <c r="L1270" s="104"/>
      <c r="M1270" s="104"/>
      <c r="P1270" s="104"/>
      <c r="Q1270" s="104"/>
      <c r="U1270" s="104"/>
      <c r="AQ1270" s="104"/>
      <c r="AR1270" s="104"/>
      <c r="AS1270" s="104"/>
      <c r="AT1270" s="104"/>
      <c r="AU1270" s="104"/>
      <c r="AV1270" s="104"/>
      <c r="AW1270" s="104"/>
      <c r="AX1270" s="104"/>
      <c r="AY1270" s="104"/>
      <c r="BH1270" s="104"/>
      <c r="BJ1270" s="104"/>
      <c r="BK1270" s="104"/>
      <c r="BL1270" s="104"/>
      <c r="BM1270" s="104"/>
      <c r="BN1270" s="104"/>
      <c r="BO1270" s="104"/>
      <c r="BP1270" s="104"/>
      <c r="BQ1270" s="104"/>
      <c r="BR1270" s="104"/>
      <c r="BS1270" s="104"/>
      <c r="BT1270" s="104"/>
      <c r="BV1270" s="104"/>
      <c r="BW1270" s="104"/>
      <c r="BX1270" s="104"/>
      <c r="BY1270" s="104"/>
      <c r="BZ1270" s="104"/>
      <c r="CA1270" s="104"/>
      <c r="CB1270" s="104"/>
      <c r="CC1270" s="104"/>
      <c r="CD1270" s="104"/>
      <c r="CE1270" s="104"/>
      <c r="CF1270" s="104"/>
      <c r="CG1270" s="104"/>
      <c r="CJ1270" s="104"/>
      <c r="CL1270" s="104"/>
      <c r="CM1270" s="104"/>
      <c r="CN1270" s="104"/>
      <c r="CO1270" s="104"/>
      <c r="CP1270" s="104"/>
      <c r="CQ1270" s="104"/>
      <c r="CR1270" s="104"/>
      <c r="CS1270" s="104"/>
      <c r="CT1270" s="104"/>
      <c r="CU1270" s="104"/>
    </row>
    <row r="1271" spans="1:99" ht="13" x14ac:dyDescent="0.3">
      <c r="A1271" s="104"/>
      <c r="B1271" s="104"/>
      <c r="C1271" s="104"/>
      <c r="D1271" s="104"/>
      <c r="E1271" s="104"/>
      <c r="F1271" s="104"/>
      <c r="G1271" s="104"/>
      <c r="H1271" s="104"/>
      <c r="I1271" s="104"/>
      <c r="J1271" s="104"/>
      <c r="K1271" s="104"/>
      <c r="L1271" s="104"/>
      <c r="M1271" s="104"/>
      <c r="P1271" s="104"/>
      <c r="Q1271" s="104"/>
      <c r="U1271" s="104"/>
      <c r="AQ1271" s="104"/>
      <c r="AR1271" s="104"/>
      <c r="AS1271" s="104"/>
      <c r="AT1271" s="104"/>
      <c r="AU1271" s="104"/>
      <c r="AV1271" s="104"/>
      <c r="AW1271" s="104"/>
      <c r="AX1271" s="104"/>
      <c r="AY1271" s="104"/>
      <c r="BH1271" s="104"/>
      <c r="BJ1271" s="104"/>
      <c r="BK1271" s="104"/>
      <c r="BL1271" s="104"/>
      <c r="BM1271" s="104"/>
      <c r="BN1271" s="104"/>
      <c r="BO1271" s="104"/>
      <c r="BP1271" s="104"/>
      <c r="BQ1271" s="104"/>
      <c r="BR1271" s="104"/>
      <c r="BS1271" s="104"/>
      <c r="BT1271" s="104"/>
      <c r="BV1271" s="104"/>
      <c r="BW1271" s="104"/>
      <c r="BX1271" s="104"/>
      <c r="BY1271" s="104"/>
      <c r="BZ1271" s="104"/>
      <c r="CA1271" s="104"/>
      <c r="CB1271" s="104"/>
      <c r="CC1271" s="104"/>
      <c r="CD1271" s="104"/>
      <c r="CE1271" s="104"/>
      <c r="CF1271" s="104"/>
      <c r="CG1271" s="104"/>
      <c r="CJ1271" s="104"/>
      <c r="CL1271" s="104"/>
      <c r="CM1271" s="104"/>
      <c r="CN1271" s="104"/>
      <c r="CO1271" s="104"/>
      <c r="CP1271" s="104"/>
      <c r="CQ1271" s="104"/>
      <c r="CR1271" s="104"/>
      <c r="CS1271" s="104"/>
      <c r="CT1271" s="104"/>
      <c r="CU1271" s="104"/>
    </row>
    <row r="1272" spans="1:99" ht="13" x14ac:dyDescent="0.3">
      <c r="A1272" s="104"/>
      <c r="B1272" s="104"/>
      <c r="C1272" s="104"/>
      <c r="D1272" s="104"/>
      <c r="E1272" s="104"/>
      <c r="F1272" s="104"/>
      <c r="G1272" s="104"/>
      <c r="H1272" s="104"/>
      <c r="I1272" s="104"/>
      <c r="J1272" s="104"/>
      <c r="K1272" s="104"/>
      <c r="L1272" s="104"/>
      <c r="M1272" s="104"/>
      <c r="P1272" s="104"/>
      <c r="Q1272" s="104"/>
      <c r="U1272" s="104"/>
      <c r="AQ1272" s="104"/>
      <c r="AR1272" s="104"/>
      <c r="AS1272" s="104"/>
      <c r="AT1272" s="104"/>
      <c r="AU1272" s="104"/>
      <c r="AV1272" s="104"/>
      <c r="AW1272" s="104"/>
      <c r="AX1272" s="104"/>
      <c r="AY1272" s="104"/>
      <c r="BH1272" s="104"/>
      <c r="BJ1272" s="104"/>
      <c r="BK1272" s="104"/>
      <c r="BL1272" s="104"/>
      <c r="BM1272" s="104"/>
      <c r="BN1272" s="104"/>
      <c r="BO1272" s="104"/>
      <c r="BP1272" s="104"/>
      <c r="BQ1272" s="104"/>
      <c r="BR1272" s="104"/>
      <c r="BS1272" s="104"/>
      <c r="BT1272" s="104"/>
      <c r="BV1272" s="104"/>
      <c r="BW1272" s="104"/>
      <c r="BX1272" s="104"/>
      <c r="BY1272" s="104"/>
      <c r="BZ1272" s="104"/>
      <c r="CA1272" s="104"/>
      <c r="CB1272" s="104"/>
      <c r="CC1272" s="104"/>
      <c r="CD1272" s="104"/>
      <c r="CE1272" s="104"/>
      <c r="CF1272" s="104"/>
      <c r="CG1272" s="104"/>
      <c r="CJ1272" s="104"/>
      <c r="CL1272" s="104"/>
      <c r="CM1272" s="104"/>
      <c r="CN1272" s="104"/>
      <c r="CO1272" s="104"/>
      <c r="CP1272" s="104"/>
      <c r="CQ1272" s="104"/>
      <c r="CR1272" s="104"/>
      <c r="CS1272" s="104"/>
      <c r="CT1272" s="104"/>
      <c r="CU1272" s="104"/>
    </row>
    <row r="1273" spans="1:99" ht="13" x14ac:dyDescent="0.3">
      <c r="A1273" s="104"/>
      <c r="B1273" s="104"/>
      <c r="C1273" s="104"/>
      <c r="D1273" s="104"/>
      <c r="E1273" s="104"/>
      <c r="F1273" s="104"/>
      <c r="G1273" s="104"/>
      <c r="H1273" s="104"/>
      <c r="I1273" s="104"/>
      <c r="J1273" s="104"/>
      <c r="K1273" s="104"/>
      <c r="L1273" s="104"/>
      <c r="M1273" s="104"/>
      <c r="P1273" s="104"/>
      <c r="Q1273" s="104"/>
      <c r="U1273" s="104"/>
      <c r="AQ1273" s="104"/>
      <c r="AR1273" s="104"/>
      <c r="AS1273" s="104"/>
      <c r="AT1273" s="104"/>
      <c r="AU1273" s="104"/>
      <c r="AV1273" s="104"/>
      <c r="AW1273" s="104"/>
      <c r="AX1273" s="104"/>
      <c r="AY1273" s="104"/>
      <c r="BH1273" s="104"/>
      <c r="BJ1273" s="104"/>
      <c r="BK1273" s="104"/>
      <c r="BL1273" s="104"/>
      <c r="BM1273" s="104"/>
      <c r="BN1273" s="104"/>
      <c r="BO1273" s="104"/>
      <c r="BP1273" s="104"/>
      <c r="BQ1273" s="104"/>
      <c r="BR1273" s="104"/>
      <c r="BS1273" s="104"/>
      <c r="BT1273" s="104"/>
      <c r="BV1273" s="104"/>
      <c r="BW1273" s="104"/>
      <c r="BX1273" s="104"/>
      <c r="BY1273" s="104"/>
      <c r="BZ1273" s="104"/>
      <c r="CA1273" s="104"/>
      <c r="CB1273" s="104"/>
      <c r="CC1273" s="104"/>
      <c r="CD1273" s="104"/>
      <c r="CE1273" s="104"/>
      <c r="CF1273" s="104"/>
      <c r="CG1273" s="104"/>
      <c r="CJ1273" s="104"/>
      <c r="CL1273" s="104"/>
      <c r="CM1273" s="104"/>
      <c r="CN1273" s="104"/>
      <c r="CO1273" s="104"/>
      <c r="CP1273" s="104"/>
      <c r="CQ1273" s="104"/>
      <c r="CR1273" s="104"/>
      <c r="CS1273" s="104"/>
      <c r="CT1273" s="104"/>
      <c r="CU1273" s="104"/>
    </row>
    <row r="1274" spans="1:99" ht="13" x14ac:dyDescent="0.3">
      <c r="A1274" s="104"/>
      <c r="B1274" s="104"/>
      <c r="C1274" s="104"/>
      <c r="D1274" s="104"/>
      <c r="E1274" s="104"/>
      <c r="F1274" s="104"/>
      <c r="G1274" s="104"/>
      <c r="H1274" s="104"/>
      <c r="I1274" s="104"/>
      <c r="J1274" s="104"/>
      <c r="K1274" s="104"/>
      <c r="L1274" s="104"/>
      <c r="M1274" s="104"/>
      <c r="P1274" s="104"/>
      <c r="Q1274" s="104"/>
      <c r="U1274" s="104"/>
      <c r="AQ1274" s="104"/>
      <c r="AR1274" s="104"/>
      <c r="AS1274" s="104"/>
      <c r="AT1274" s="104"/>
      <c r="AU1274" s="104"/>
      <c r="AV1274" s="104"/>
      <c r="AW1274" s="104"/>
      <c r="AX1274" s="104"/>
      <c r="AY1274" s="104"/>
      <c r="BH1274" s="104"/>
      <c r="BJ1274" s="104"/>
      <c r="BK1274" s="104"/>
      <c r="BL1274" s="104"/>
      <c r="BM1274" s="104"/>
      <c r="BN1274" s="104"/>
      <c r="BO1274" s="104"/>
      <c r="BP1274" s="104"/>
      <c r="BQ1274" s="104"/>
      <c r="BR1274" s="104"/>
      <c r="BS1274" s="104"/>
      <c r="BT1274" s="104"/>
      <c r="BV1274" s="104"/>
      <c r="BW1274" s="104"/>
      <c r="BX1274" s="104"/>
      <c r="BY1274" s="104"/>
      <c r="BZ1274" s="104"/>
      <c r="CA1274" s="104"/>
      <c r="CB1274" s="104"/>
      <c r="CC1274" s="104"/>
      <c r="CD1274" s="104"/>
      <c r="CE1274" s="104"/>
      <c r="CF1274" s="104"/>
      <c r="CG1274" s="104"/>
      <c r="CJ1274" s="104"/>
      <c r="CL1274" s="104"/>
      <c r="CM1274" s="104"/>
      <c r="CN1274" s="104"/>
      <c r="CO1274" s="104"/>
      <c r="CP1274" s="104"/>
      <c r="CQ1274" s="104"/>
      <c r="CR1274" s="104"/>
      <c r="CS1274" s="104"/>
      <c r="CT1274" s="104"/>
      <c r="CU1274" s="104"/>
    </row>
    <row r="1275" spans="1:99" ht="13" x14ac:dyDescent="0.3">
      <c r="A1275" s="104"/>
      <c r="B1275" s="104"/>
      <c r="C1275" s="104"/>
      <c r="D1275" s="104"/>
      <c r="E1275" s="104"/>
      <c r="F1275" s="104"/>
      <c r="G1275" s="104"/>
      <c r="H1275" s="104"/>
      <c r="I1275" s="104"/>
      <c r="J1275" s="104"/>
      <c r="K1275" s="104"/>
      <c r="L1275" s="104"/>
      <c r="M1275" s="104"/>
      <c r="P1275" s="104"/>
      <c r="Q1275" s="104"/>
      <c r="U1275" s="104"/>
      <c r="AQ1275" s="104"/>
      <c r="AR1275" s="104"/>
      <c r="AS1275" s="104"/>
      <c r="AT1275" s="104"/>
      <c r="AU1275" s="104"/>
      <c r="AV1275" s="104"/>
      <c r="AW1275" s="104"/>
      <c r="AX1275" s="104"/>
      <c r="AY1275" s="104"/>
      <c r="BH1275" s="104"/>
      <c r="BJ1275" s="104"/>
      <c r="BK1275" s="104"/>
      <c r="BL1275" s="104"/>
      <c r="BM1275" s="104"/>
      <c r="BN1275" s="104"/>
      <c r="BO1275" s="104"/>
      <c r="BP1275" s="104"/>
      <c r="BQ1275" s="104"/>
      <c r="BR1275" s="104"/>
      <c r="BS1275" s="104"/>
      <c r="BT1275" s="104"/>
      <c r="BV1275" s="104"/>
      <c r="BW1275" s="104"/>
      <c r="BX1275" s="104"/>
      <c r="BY1275" s="104"/>
      <c r="BZ1275" s="104"/>
      <c r="CA1275" s="104"/>
      <c r="CB1275" s="104"/>
      <c r="CC1275" s="104"/>
      <c r="CD1275" s="104"/>
      <c r="CE1275" s="104"/>
      <c r="CF1275" s="104"/>
      <c r="CG1275" s="104"/>
      <c r="CJ1275" s="104"/>
      <c r="CL1275" s="104"/>
      <c r="CM1275" s="104"/>
      <c r="CN1275" s="104"/>
      <c r="CO1275" s="104"/>
      <c r="CP1275" s="104"/>
      <c r="CQ1275" s="104"/>
      <c r="CR1275" s="104"/>
      <c r="CS1275" s="104"/>
      <c r="CT1275" s="104"/>
      <c r="CU1275" s="104"/>
    </row>
    <row r="1276" spans="1:99" ht="13" x14ac:dyDescent="0.3">
      <c r="A1276" s="104"/>
      <c r="B1276" s="104"/>
      <c r="C1276" s="104"/>
      <c r="D1276" s="104"/>
      <c r="E1276" s="104"/>
      <c r="F1276" s="104"/>
      <c r="G1276" s="104"/>
      <c r="H1276" s="104"/>
      <c r="I1276" s="104"/>
      <c r="J1276" s="104"/>
      <c r="K1276" s="104"/>
      <c r="L1276" s="104"/>
      <c r="M1276" s="104"/>
      <c r="P1276" s="104"/>
      <c r="Q1276" s="104"/>
      <c r="U1276" s="104"/>
      <c r="AQ1276" s="104"/>
      <c r="AR1276" s="104"/>
      <c r="AS1276" s="104"/>
      <c r="AT1276" s="104"/>
      <c r="AU1276" s="104"/>
      <c r="AV1276" s="104"/>
      <c r="AW1276" s="104"/>
      <c r="AX1276" s="104"/>
      <c r="AY1276" s="104"/>
      <c r="BH1276" s="104"/>
      <c r="BJ1276" s="104"/>
      <c r="BK1276" s="104"/>
      <c r="BL1276" s="104"/>
      <c r="BM1276" s="104"/>
      <c r="BN1276" s="104"/>
      <c r="BO1276" s="104"/>
      <c r="BP1276" s="104"/>
      <c r="BQ1276" s="104"/>
      <c r="BR1276" s="104"/>
      <c r="BS1276" s="104"/>
      <c r="BT1276" s="104"/>
      <c r="BV1276" s="104"/>
      <c r="BW1276" s="104"/>
      <c r="BX1276" s="104"/>
      <c r="BY1276" s="104"/>
      <c r="BZ1276" s="104"/>
      <c r="CA1276" s="104"/>
      <c r="CB1276" s="104"/>
      <c r="CC1276" s="104"/>
      <c r="CD1276" s="104"/>
      <c r="CE1276" s="104"/>
      <c r="CF1276" s="104"/>
      <c r="CG1276" s="104"/>
      <c r="CJ1276" s="104"/>
      <c r="CL1276" s="104"/>
      <c r="CM1276" s="104"/>
      <c r="CN1276" s="104"/>
      <c r="CO1276" s="104"/>
      <c r="CP1276" s="104"/>
      <c r="CQ1276" s="104"/>
      <c r="CR1276" s="104"/>
      <c r="CS1276" s="104"/>
      <c r="CT1276" s="104"/>
      <c r="CU1276" s="104"/>
    </row>
    <row r="1277" spans="1:99" ht="13" x14ac:dyDescent="0.3">
      <c r="A1277" s="104"/>
      <c r="B1277" s="104"/>
      <c r="C1277" s="104"/>
      <c r="D1277" s="104"/>
      <c r="E1277" s="104"/>
      <c r="F1277" s="104"/>
      <c r="G1277" s="104"/>
      <c r="H1277" s="104"/>
      <c r="I1277" s="104"/>
      <c r="J1277" s="104"/>
      <c r="K1277" s="104"/>
      <c r="L1277" s="104"/>
      <c r="M1277" s="104"/>
      <c r="P1277" s="104"/>
      <c r="Q1277" s="104"/>
      <c r="U1277" s="104"/>
      <c r="AQ1277" s="104"/>
      <c r="AR1277" s="104"/>
      <c r="AS1277" s="104"/>
      <c r="AT1277" s="104"/>
      <c r="AU1277" s="104"/>
      <c r="AV1277" s="104"/>
      <c r="AW1277" s="104"/>
      <c r="AX1277" s="104"/>
      <c r="AY1277" s="104"/>
      <c r="BH1277" s="104"/>
      <c r="BJ1277" s="104"/>
      <c r="BK1277" s="104"/>
      <c r="BL1277" s="104"/>
      <c r="BM1277" s="104"/>
      <c r="BN1277" s="104"/>
      <c r="BO1277" s="104"/>
      <c r="BP1277" s="104"/>
      <c r="BQ1277" s="104"/>
      <c r="BR1277" s="104"/>
      <c r="BS1277" s="104"/>
      <c r="BT1277" s="104"/>
      <c r="BV1277" s="104"/>
      <c r="BW1277" s="104"/>
      <c r="BX1277" s="104"/>
      <c r="BY1277" s="104"/>
      <c r="BZ1277" s="104"/>
      <c r="CA1277" s="104"/>
      <c r="CB1277" s="104"/>
      <c r="CC1277" s="104"/>
      <c r="CD1277" s="104"/>
      <c r="CE1277" s="104"/>
      <c r="CF1277" s="104"/>
      <c r="CG1277" s="104"/>
      <c r="CJ1277" s="104"/>
      <c r="CL1277" s="104"/>
      <c r="CM1277" s="104"/>
      <c r="CN1277" s="104"/>
      <c r="CO1277" s="104"/>
      <c r="CP1277" s="104"/>
      <c r="CQ1277" s="104"/>
      <c r="CR1277" s="104"/>
      <c r="CS1277" s="104"/>
      <c r="CT1277" s="104"/>
      <c r="CU1277" s="104"/>
    </row>
    <row r="1278" spans="1:99" ht="13" x14ac:dyDescent="0.3">
      <c r="A1278" s="104"/>
      <c r="B1278" s="104"/>
      <c r="C1278" s="104"/>
      <c r="D1278" s="104"/>
      <c r="E1278" s="104"/>
      <c r="F1278" s="104"/>
      <c r="G1278" s="104"/>
      <c r="H1278" s="104"/>
      <c r="I1278" s="104"/>
      <c r="J1278" s="104"/>
      <c r="K1278" s="104"/>
      <c r="L1278" s="104"/>
      <c r="M1278" s="104"/>
      <c r="P1278" s="104"/>
      <c r="Q1278" s="104"/>
      <c r="U1278" s="104"/>
      <c r="AQ1278" s="104"/>
      <c r="AR1278" s="104"/>
      <c r="AS1278" s="104"/>
      <c r="AT1278" s="104"/>
      <c r="AU1278" s="104"/>
      <c r="AV1278" s="104"/>
      <c r="AW1278" s="104"/>
      <c r="AX1278" s="104"/>
      <c r="AY1278" s="104"/>
      <c r="BH1278" s="104"/>
      <c r="BJ1278" s="104"/>
      <c r="BK1278" s="104"/>
      <c r="BL1278" s="104"/>
      <c r="BM1278" s="104"/>
      <c r="BN1278" s="104"/>
      <c r="BO1278" s="104"/>
      <c r="BP1278" s="104"/>
      <c r="BQ1278" s="104"/>
      <c r="BR1278" s="104"/>
      <c r="BS1278" s="104"/>
      <c r="BT1278" s="104"/>
      <c r="BV1278" s="104"/>
      <c r="BW1278" s="104"/>
      <c r="BX1278" s="104"/>
      <c r="BY1278" s="104"/>
      <c r="BZ1278" s="104"/>
      <c r="CA1278" s="104"/>
      <c r="CB1278" s="104"/>
      <c r="CC1278" s="104"/>
      <c r="CD1278" s="104"/>
      <c r="CE1278" s="104"/>
      <c r="CF1278" s="104"/>
      <c r="CG1278" s="104"/>
      <c r="CJ1278" s="104"/>
      <c r="CL1278" s="104"/>
      <c r="CM1278" s="104"/>
      <c r="CN1278" s="104"/>
      <c r="CO1278" s="104"/>
      <c r="CP1278" s="104"/>
      <c r="CQ1278" s="104"/>
      <c r="CR1278" s="104"/>
      <c r="CS1278" s="104"/>
      <c r="CT1278" s="104"/>
      <c r="CU1278" s="104"/>
    </row>
    <row r="1279" spans="1:99" ht="13" x14ac:dyDescent="0.3">
      <c r="A1279" s="104"/>
      <c r="B1279" s="104"/>
      <c r="C1279" s="104"/>
      <c r="D1279" s="104"/>
      <c r="E1279" s="104"/>
      <c r="F1279" s="104"/>
      <c r="G1279" s="104"/>
      <c r="H1279" s="104"/>
      <c r="I1279" s="104"/>
      <c r="J1279" s="104"/>
      <c r="K1279" s="104"/>
      <c r="L1279" s="104"/>
      <c r="M1279" s="104"/>
      <c r="P1279" s="104"/>
      <c r="Q1279" s="104"/>
      <c r="U1279" s="104"/>
      <c r="AQ1279" s="104"/>
      <c r="AR1279" s="104"/>
      <c r="AS1279" s="104"/>
      <c r="AT1279" s="104"/>
      <c r="AU1279" s="104"/>
      <c r="AV1279" s="104"/>
      <c r="AW1279" s="104"/>
      <c r="AX1279" s="104"/>
      <c r="AY1279" s="104"/>
      <c r="BH1279" s="104"/>
      <c r="BJ1279" s="104"/>
      <c r="BK1279" s="104"/>
      <c r="BL1279" s="104"/>
      <c r="BM1279" s="104"/>
      <c r="BN1279" s="104"/>
      <c r="BO1279" s="104"/>
      <c r="BP1279" s="104"/>
      <c r="BQ1279" s="104"/>
      <c r="BR1279" s="104"/>
      <c r="BS1279" s="104"/>
      <c r="BT1279" s="104"/>
      <c r="BV1279" s="104"/>
      <c r="BW1279" s="104"/>
      <c r="BX1279" s="104"/>
      <c r="BY1279" s="104"/>
      <c r="BZ1279" s="104"/>
      <c r="CA1279" s="104"/>
      <c r="CB1279" s="104"/>
      <c r="CC1279" s="104"/>
      <c r="CD1279" s="104"/>
      <c r="CE1279" s="104"/>
      <c r="CF1279" s="104"/>
      <c r="CG1279" s="104"/>
      <c r="CJ1279" s="104"/>
      <c r="CL1279" s="104"/>
      <c r="CM1279" s="104"/>
      <c r="CN1279" s="104"/>
      <c r="CO1279" s="104"/>
      <c r="CP1279" s="104"/>
      <c r="CQ1279" s="104"/>
      <c r="CR1279" s="104"/>
      <c r="CS1279" s="104"/>
      <c r="CT1279" s="104"/>
      <c r="CU1279" s="104"/>
    </row>
    <row r="1280" spans="1:99" ht="13" x14ac:dyDescent="0.3">
      <c r="A1280" s="104"/>
      <c r="B1280" s="104"/>
      <c r="C1280" s="104"/>
      <c r="D1280" s="104"/>
      <c r="E1280" s="104"/>
      <c r="F1280" s="104"/>
      <c r="G1280" s="104"/>
      <c r="H1280" s="104"/>
      <c r="I1280" s="104"/>
      <c r="J1280" s="104"/>
      <c r="K1280" s="104"/>
      <c r="L1280" s="104"/>
      <c r="M1280" s="104"/>
      <c r="P1280" s="104"/>
      <c r="Q1280" s="104"/>
      <c r="U1280" s="104"/>
      <c r="AQ1280" s="104"/>
      <c r="AR1280" s="104"/>
      <c r="AS1280" s="104"/>
      <c r="AT1280" s="104"/>
      <c r="AU1280" s="104"/>
      <c r="AV1280" s="104"/>
      <c r="AW1280" s="104"/>
      <c r="AX1280" s="104"/>
      <c r="AY1280" s="104"/>
      <c r="BH1280" s="104"/>
      <c r="BJ1280" s="104"/>
      <c r="BK1280" s="104"/>
      <c r="BL1280" s="104"/>
      <c r="BM1280" s="104"/>
      <c r="BN1280" s="104"/>
      <c r="BO1280" s="104"/>
      <c r="BP1280" s="104"/>
      <c r="BQ1280" s="104"/>
      <c r="BR1280" s="104"/>
      <c r="BS1280" s="104"/>
      <c r="BT1280" s="104"/>
      <c r="BV1280" s="104"/>
      <c r="BW1280" s="104"/>
      <c r="BX1280" s="104"/>
      <c r="BY1280" s="104"/>
      <c r="BZ1280" s="104"/>
      <c r="CA1280" s="104"/>
      <c r="CB1280" s="104"/>
      <c r="CC1280" s="104"/>
      <c r="CD1280" s="104"/>
      <c r="CE1280" s="104"/>
      <c r="CF1280" s="104"/>
      <c r="CG1280" s="104"/>
      <c r="CJ1280" s="104"/>
      <c r="CL1280" s="104"/>
      <c r="CM1280" s="104"/>
      <c r="CN1280" s="104"/>
      <c r="CO1280" s="104"/>
      <c r="CP1280" s="104"/>
      <c r="CQ1280" s="104"/>
      <c r="CR1280" s="104"/>
      <c r="CS1280" s="104"/>
      <c r="CT1280" s="104"/>
      <c r="CU1280" s="104"/>
    </row>
    <row r="1281" spans="1:99" ht="13" x14ac:dyDescent="0.3">
      <c r="A1281" s="104"/>
      <c r="B1281" s="104"/>
      <c r="C1281" s="104"/>
      <c r="D1281" s="104"/>
      <c r="E1281" s="104"/>
      <c r="F1281" s="104"/>
      <c r="G1281" s="104"/>
      <c r="H1281" s="104"/>
      <c r="I1281" s="104"/>
      <c r="J1281" s="104"/>
      <c r="K1281" s="104"/>
      <c r="L1281" s="104"/>
      <c r="M1281" s="104"/>
      <c r="P1281" s="104"/>
      <c r="Q1281" s="104"/>
      <c r="U1281" s="104"/>
      <c r="AQ1281" s="104"/>
      <c r="AR1281" s="104"/>
      <c r="AS1281" s="104"/>
      <c r="AT1281" s="104"/>
      <c r="AU1281" s="104"/>
      <c r="AV1281" s="104"/>
      <c r="AW1281" s="104"/>
      <c r="AX1281" s="104"/>
      <c r="AY1281" s="104"/>
      <c r="BH1281" s="104"/>
      <c r="BJ1281" s="104"/>
      <c r="BK1281" s="104"/>
      <c r="BL1281" s="104"/>
      <c r="BM1281" s="104"/>
      <c r="BN1281" s="104"/>
      <c r="BO1281" s="104"/>
      <c r="BP1281" s="104"/>
      <c r="BQ1281" s="104"/>
      <c r="BR1281" s="104"/>
      <c r="BS1281" s="104"/>
      <c r="BT1281" s="104"/>
      <c r="BV1281" s="104"/>
      <c r="BW1281" s="104"/>
      <c r="BX1281" s="104"/>
      <c r="BY1281" s="104"/>
      <c r="BZ1281" s="104"/>
      <c r="CA1281" s="104"/>
      <c r="CB1281" s="104"/>
      <c r="CC1281" s="104"/>
      <c r="CD1281" s="104"/>
      <c r="CE1281" s="104"/>
      <c r="CF1281" s="104"/>
      <c r="CG1281" s="104"/>
      <c r="CJ1281" s="104"/>
      <c r="CL1281" s="104"/>
      <c r="CM1281" s="104"/>
      <c r="CN1281" s="104"/>
      <c r="CO1281" s="104"/>
      <c r="CP1281" s="104"/>
      <c r="CQ1281" s="104"/>
      <c r="CR1281" s="104"/>
      <c r="CS1281" s="104"/>
      <c r="CT1281" s="104"/>
      <c r="CU1281" s="104"/>
    </row>
    <row r="1282" spans="1:99" ht="13" x14ac:dyDescent="0.3">
      <c r="A1282" s="104"/>
      <c r="B1282" s="104"/>
      <c r="C1282" s="104"/>
      <c r="D1282" s="104"/>
      <c r="E1282" s="104"/>
      <c r="F1282" s="104"/>
      <c r="G1282" s="104"/>
      <c r="H1282" s="104"/>
      <c r="I1282" s="104"/>
      <c r="J1282" s="104"/>
      <c r="K1282" s="104"/>
      <c r="L1282" s="104"/>
      <c r="M1282" s="104"/>
      <c r="P1282" s="104"/>
      <c r="Q1282" s="104"/>
      <c r="U1282" s="104"/>
      <c r="AQ1282" s="104"/>
      <c r="AR1282" s="104"/>
      <c r="AS1282" s="104"/>
      <c r="AT1282" s="104"/>
      <c r="AU1282" s="104"/>
      <c r="AV1282" s="104"/>
      <c r="AW1282" s="104"/>
      <c r="AX1282" s="104"/>
      <c r="AY1282" s="104"/>
      <c r="BH1282" s="104"/>
      <c r="BJ1282" s="104"/>
      <c r="BK1282" s="104"/>
      <c r="BL1282" s="104"/>
      <c r="BM1282" s="104"/>
      <c r="BN1282" s="104"/>
      <c r="BO1282" s="104"/>
      <c r="BP1282" s="104"/>
      <c r="BQ1282" s="104"/>
      <c r="BR1282" s="104"/>
      <c r="BS1282" s="104"/>
      <c r="BT1282" s="104"/>
      <c r="BV1282" s="104"/>
      <c r="BW1282" s="104"/>
      <c r="BX1282" s="104"/>
      <c r="BY1282" s="104"/>
      <c r="BZ1282" s="104"/>
      <c r="CA1282" s="104"/>
      <c r="CB1282" s="104"/>
      <c r="CC1282" s="104"/>
      <c r="CD1282" s="104"/>
      <c r="CE1282" s="104"/>
      <c r="CF1282" s="104"/>
      <c r="CG1282" s="104"/>
      <c r="CJ1282" s="104"/>
      <c r="CL1282" s="104"/>
      <c r="CM1282" s="104"/>
      <c r="CN1282" s="104"/>
      <c r="CO1282" s="104"/>
      <c r="CP1282" s="104"/>
      <c r="CQ1282" s="104"/>
      <c r="CR1282" s="104"/>
      <c r="CS1282" s="104"/>
      <c r="CT1282" s="104"/>
      <c r="CU1282" s="104"/>
    </row>
    <row r="1283" spans="1:99" ht="13" x14ac:dyDescent="0.3">
      <c r="A1283" s="104"/>
      <c r="B1283" s="104"/>
      <c r="C1283" s="104"/>
      <c r="D1283" s="104"/>
      <c r="E1283" s="104"/>
      <c r="F1283" s="104"/>
      <c r="G1283" s="104"/>
      <c r="H1283" s="104"/>
      <c r="I1283" s="104"/>
      <c r="J1283" s="104"/>
      <c r="K1283" s="104"/>
      <c r="L1283" s="104"/>
      <c r="M1283" s="104"/>
      <c r="P1283" s="104"/>
      <c r="Q1283" s="104"/>
      <c r="U1283" s="104"/>
      <c r="AQ1283" s="104"/>
      <c r="AR1283" s="104"/>
      <c r="AS1283" s="104"/>
      <c r="AT1283" s="104"/>
      <c r="AU1283" s="104"/>
      <c r="AV1283" s="104"/>
      <c r="AW1283" s="104"/>
      <c r="AX1283" s="104"/>
      <c r="AY1283" s="104"/>
      <c r="BH1283" s="104"/>
      <c r="BJ1283" s="104"/>
      <c r="BK1283" s="104"/>
      <c r="BL1283" s="104"/>
      <c r="BM1283" s="104"/>
      <c r="BN1283" s="104"/>
      <c r="BO1283" s="104"/>
      <c r="BP1283" s="104"/>
      <c r="BQ1283" s="104"/>
      <c r="BR1283" s="104"/>
      <c r="BS1283" s="104"/>
      <c r="BT1283" s="104"/>
      <c r="BV1283" s="104"/>
      <c r="BW1283" s="104"/>
      <c r="BX1283" s="104"/>
      <c r="BY1283" s="104"/>
      <c r="BZ1283" s="104"/>
      <c r="CA1283" s="104"/>
      <c r="CB1283" s="104"/>
      <c r="CC1283" s="104"/>
      <c r="CD1283" s="104"/>
      <c r="CE1283" s="104"/>
      <c r="CF1283" s="104"/>
      <c r="CG1283" s="104"/>
      <c r="CJ1283" s="104"/>
      <c r="CL1283" s="104"/>
      <c r="CM1283" s="104"/>
      <c r="CN1283" s="104"/>
      <c r="CO1283" s="104"/>
      <c r="CP1283" s="104"/>
      <c r="CQ1283" s="104"/>
      <c r="CR1283" s="104"/>
      <c r="CS1283" s="104"/>
      <c r="CT1283" s="104"/>
      <c r="CU1283" s="104"/>
    </row>
    <row r="1284" spans="1:99" ht="13" x14ac:dyDescent="0.3">
      <c r="A1284" s="104"/>
      <c r="B1284" s="104"/>
      <c r="C1284" s="104"/>
      <c r="D1284" s="104"/>
      <c r="E1284" s="104"/>
      <c r="F1284" s="104"/>
      <c r="G1284" s="104"/>
      <c r="H1284" s="104"/>
      <c r="I1284" s="104"/>
      <c r="J1284" s="104"/>
      <c r="K1284" s="104"/>
      <c r="L1284" s="104"/>
      <c r="M1284" s="104"/>
      <c r="P1284" s="104"/>
      <c r="Q1284" s="104"/>
      <c r="U1284" s="104"/>
      <c r="AQ1284" s="104"/>
      <c r="AR1284" s="104"/>
      <c r="AS1284" s="104"/>
      <c r="AT1284" s="104"/>
      <c r="AU1284" s="104"/>
      <c r="AV1284" s="104"/>
      <c r="AW1284" s="104"/>
      <c r="AX1284" s="104"/>
      <c r="AY1284" s="104"/>
      <c r="BH1284" s="104"/>
      <c r="BJ1284" s="104"/>
      <c r="BK1284" s="104"/>
      <c r="BL1284" s="104"/>
      <c r="BM1284" s="104"/>
      <c r="BN1284" s="104"/>
      <c r="BO1284" s="104"/>
      <c r="BP1284" s="104"/>
      <c r="BQ1284" s="104"/>
      <c r="BR1284" s="104"/>
      <c r="BS1284" s="104"/>
      <c r="BT1284" s="104"/>
      <c r="BV1284" s="104"/>
      <c r="BW1284" s="104"/>
      <c r="BX1284" s="104"/>
      <c r="BY1284" s="104"/>
      <c r="BZ1284" s="104"/>
      <c r="CA1284" s="104"/>
      <c r="CB1284" s="104"/>
      <c r="CC1284" s="104"/>
      <c r="CD1284" s="104"/>
      <c r="CE1284" s="104"/>
      <c r="CF1284" s="104"/>
      <c r="CG1284" s="104"/>
      <c r="CJ1284" s="104"/>
      <c r="CL1284" s="104"/>
      <c r="CM1284" s="104"/>
      <c r="CN1284" s="104"/>
      <c r="CO1284" s="104"/>
      <c r="CP1284" s="104"/>
      <c r="CQ1284" s="104"/>
      <c r="CR1284" s="104"/>
      <c r="CS1284" s="104"/>
      <c r="CT1284" s="104"/>
      <c r="CU1284" s="104"/>
    </row>
    <row r="1285" spans="1:99" ht="13" x14ac:dyDescent="0.3">
      <c r="A1285" s="104"/>
      <c r="B1285" s="104"/>
      <c r="C1285" s="104"/>
      <c r="D1285" s="104"/>
      <c r="E1285" s="104"/>
      <c r="F1285" s="104"/>
      <c r="G1285" s="104"/>
      <c r="H1285" s="104"/>
      <c r="I1285" s="104"/>
      <c r="J1285" s="104"/>
      <c r="K1285" s="104"/>
      <c r="L1285" s="104"/>
      <c r="M1285" s="104"/>
      <c r="P1285" s="104"/>
      <c r="Q1285" s="104"/>
      <c r="U1285" s="104"/>
      <c r="AQ1285" s="104"/>
      <c r="AR1285" s="104"/>
      <c r="AS1285" s="104"/>
      <c r="AT1285" s="104"/>
      <c r="AU1285" s="104"/>
      <c r="AV1285" s="104"/>
      <c r="AW1285" s="104"/>
      <c r="AX1285" s="104"/>
      <c r="AY1285" s="104"/>
      <c r="BH1285" s="104"/>
      <c r="BJ1285" s="104"/>
      <c r="BK1285" s="104"/>
      <c r="BL1285" s="104"/>
      <c r="BM1285" s="104"/>
      <c r="BN1285" s="104"/>
      <c r="BO1285" s="104"/>
      <c r="BP1285" s="104"/>
      <c r="BQ1285" s="104"/>
      <c r="BR1285" s="104"/>
      <c r="BS1285" s="104"/>
      <c r="BT1285" s="104"/>
      <c r="BV1285" s="104"/>
      <c r="BW1285" s="104"/>
      <c r="BX1285" s="104"/>
      <c r="BY1285" s="104"/>
      <c r="BZ1285" s="104"/>
      <c r="CA1285" s="104"/>
      <c r="CB1285" s="104"/>
      <c r="CC1285" s="104"/>
      <c r="CD1285" s="104"/>
      <c r="CE1285" s="104"/>
      <c r="CF1285" s="104"/>
      <c r="CG1285" s="104"/>
      <c r="CJ1285" s="104"/>
      <c r="CL1285" s="104"/>
      <c r="CM1285" s="104"/>
      <c r="CN1285" s="104"/>
      <c r="CO1285" s="104"/>
      <c r="CP1285" s="104"/>
      <c r="CQ1285" s="104"/>
      <c r="CR1285" s="104"/>
      <c r="CS1285" s="104"/>
      <c r="CT1285" s="104"/>
      <c r="CU1285" s="104"/>
    </row>
    <row r="1286" spans="1:99" ht="13" x14ac:dyDescent="0.3">
      <c r="A1286" s="104"/>
      <c r="B1286" s="104"/>
      <c r="C1286" s="104"/>
      <c r="D1286" s="104"/>
      <c r="E1286" s="104"/>
      <c r="F1286" s="104"/>
      <c r="G1286" s="104"/>
      <c r="H1286" s="104"/>
      <c r="I1286" s="104"/>
      <c r="J1286" s="104"/>
      <c r="K1286" s="104"/>
      <c r="L1286" s="104"/>
      <c r="M1286" s="104"/>
      <c r="P1286" s="104"/>
      <c r="Q1286" s="104"/>
      <c r="U1286" s="104"/>
      <c r="AQ1286" s="104"/>
      <c r="AR1286" s="104"/>
      <c r="AS1286" s="104"/>
      <c r="AT1286" s="104"/>
      <c r="AU1286" s="104"/>
      <c r="AV1286" s="104"/>
      <c r="AW1286" s="104"/>
      <c r="AX1286" s="104"/>
      <c r="AY1286" s="104"/>
      <c r="BH1286" s="104"/>
      <c r="BJ1286" s="104"/>
      <c r="BK1286" s="104"/>
      <c r="BL1286" s="104"/>
      <c r="BM1286" s="104"/>
      <c r="BN1286" s="104"/>
      <c r="BO1286" s="104"/>
      <c r="BP1286" s="104"/>
      <c r="BQ1286" s="104"/>
      <c r="BR1286" s="104"/>
      <c r="BS1286" s="104"/>
      <c r="BT1286" s="104"/>
      <c r="BV1286" s="104"/>
      <c r="BW1286" s="104"/>
      <c r="BX1286" s="104"/>
      <c r="BY1286" s="104"/>
      <c r="BZ1286" s="104"/>
      <c r="CA1286" s="104"/>
      <c r="CB1286" s="104"/>
      <c r="CC1286" s="104"/>
      <c r="CD1286" s="104"/>
      <c r="CE1286" s="104"/>
      <c r="CF1286" s="104"/>
      <c r="CG1286" s="104"/>
      <c r="CJ1286" s="104"/>
      <c r="CL1286" s="104"/>
      <c r="CM1286" s="104"/>
      <c r="CN1286" s="104"/>
      <c r="CO1286" s="104"/>
      <c r="CP1286" s="104"/>
      <c r="CQ1286" s="104"/>
      <c r="CR1286" s="104"/>
      <c r="CS1286" s="104"/>
      <c r="CT1286" s="104"/>
      <c r="CU1286" s="104"/>
    </row>
    <row r="1287" spans="1:99" ht="13" x14ac:dyDescent="0.3">
      <c r="A1287" s="104"/>
      <c r="B1287" s="104"/>
      <c r="C1287" s="104"/>
      <c r="D1287" s="104"/>
      <c r="E1287" s="104"/>
      <c r="F1287" s="104"/>
      <c r="G1287" s="104"/>
      <c r="H1287" s="104"/>
      <c r="I1287" s="104"/>
      <c r="J1287" s="104"/>
      <c r="K1287" s="104"/>
      <c r="L1287" s="104"/>
      <c r="M1287" s="104"/>
      <c r="P1287" s="104"/>
      <c r="Q1287" s="104"/>
      <c r="U1287" s="104"/>
      <c r="AQ1287" s="104"/>
      <c r="AR1287" s="104"/>
      <c r="AS1287" s="104"/>
      <c r="AT1287" s="104"/>
      <c r="AU1287" s="104"/>
      <c r="AV1287" s="104"/>
      <c r="AW1287" s="104"/>
      <c r="AX1287" s="104"/>
      <c r="AY1287" s="104"/>
      <c r="BH1287" s="104"/>
      <c r="BJ1287" s="104"/>
      <c r="BK1287" s="104"/>
      <c r="BL1287" s="104"/>
      <c r="BM1287" s="104"/>
      <c r="BN1287" s="104"/>
      <c r="BO1287" s="104"/>
      <c r="BP1287" s="104"/>
      <c r="BQ1287" s="104"/>
      <c r="BR1287" s="104"/>
      <c r="BS1287" s="104"/>
      <c r="BT1287" s="104"/>
      <c r="BV1287" s="104"/>
      <c r="BW1287" s="104"/>
      <c r="BX1287" s="104"/>
      <c r="BY1287" s="104"/>
      <c r="BZ1287" s="104"/>
      <c r="CA1287" s="104"/>
      <c r="CB1287" s="104"/>
      <c r="CC1287" s="104"/>
      <c r="CD1287" s="104"/>
      <c r="CE1287" s="104"/>
      <c r="CF1287" s="104"/>
      <c r="CG1287" s="104"/>
      <c r="CJ1287" s="104"/>
      <c r="CL1287" s="104"/>
      <c r="CM1287" s="104"/>
      <c r="CN1287" s="104"/>
      <c r="CO1287" s="104"/>
      <c r="CP1287" s="104"/>
      <c r="CQ1287" s="104"/>
      <c r="CR1287" s="104"/>
      <c r="CS1287" s="104"/>
      <c r="CT1287" s="104"/>
      <c r="CU1287" s="104"/>
    </row>
    <row r="1288" spans="1:99" ht="13" x14ac:dyDescent="0.3">
      <c r="A1288" s="104"/>
      <c r="B1288" s="104"/>
      <c r="C1288" s="104"/>
      <c r="D1288" s="104"/>
      <c r="E1288" s="104"/>
      <c r="F1288" s="104"/>
      <c r="G1288" s="104"/>
      <c r="H1288" s="104"/>
      <c r="I1288" s="104"/>
      <c r="J1288" s="104"/>
      <c r="K1288" s="104"/>
      <c r="L1288" s="104"/>
      <c r="M1288" s="104"/>
      <c r="P1288" s="104"/>
      <c r="Q1288" s="104"/>
      <c r="U1288" s="104"/>
      <c r="AQ1288" s="104"/>
      <c r="AR1288" s="104"/>
      <c r="AS1288" s="104"/>
      <c r="AT1288" s="104"/>
      <c r="AU1288" s="104"/>
      <c r="AV1288" s="104"/>
      <c r="AW1288" s="104"/>
      <c r="AX1288" s="104"/>
      <c r="AY1288" s="104"/>
      <c r="BH1288" s="104"/>
      <c r="BJ1288" s="104"/>
      <c r="BK1288" s="104"/>
      <c r="BL1288" s="104"/>
      <c r="BM1288" s="104"/>
      <c r="BN1288" s="104"/>
      <c r="BO1288" s="104"/>
      <c r="BP1288" s="104"/>
      <c r="BQ1288" s="104"/>
      <c r="BR1288" s="104"/>
      <c r="BS1288" s="104"/>
      <c r="BT1288" s="104"/>
      <c r="BV1288" s="104"/>
      <c r="BW1288" s="104"/>
      <c r="BX1288" s="104"/>
      <c r="BY1288" s="104"/>
      <c r="BZ1288" s="104"/>
      <c r="CA1288" s="104"/>
      <c r="CB1288" s="104"/>
      <c r="CC1288" s="104"/>
      <c r="CD1288" s="104"/>
      <c r="CE1288" s="104"/>
      <c r="CF1288" s="104"/>
      <c r="CG1288" s="104"/>
      <c r="CJ1288" s="104"/>
      <c r="CL1288" s="104"/>
      <c r="CM1288" s="104"/>
      <c r="CN1288" s="104"/>
      <c r="CO1288" s="104"/>
      <c r="CP1288" s="104"/>
      <c r="CQ1288" s="104"/>
      <c r="CR1288" s="104"/>
      <c r="CS1288" s="104"/>
      <c r="CT1288" s="104"/>
      <c r="CU1288" s="104"/>
    </row>
    <row r="1289" spans="1:99" ht="13" x14ac:dyDescent="0.3">
      <c r="A1289" s="104"/>
      <c r="B1289" s="104"/>
      <c r="C1289" s="104"/>
      <c r="D1289" s="104"/>
      <c r="E1289" s="104"/>
      <c r="F1289" s="104"/>
      <c r="G1289" s="104"/>
      <c r="H1289" s="104"/>
      <c r="I1289" s="104"/>
      <c r="J1289" s="104"/>
      <c r="K1289" s="104"/>
      <c r="L1289" s="104"/>
      <c r="M1289" s="104"/>
      <c r="P1289" s="104"/>
      <c r="Q1289" s="104"/>
      <c r="U1289" s="104"/>
      <c r="AQ1289" s="104"/>
      <c r="AR1289" s="104"/>
      <c r="AS1289" s="104"/>
      <c r="AT1289" s="104"/>
      <c r="AU1289" s="104"/>
      <c r="AV1289" s="104"/>
      <c r="AW1289" s="104"/>
      <c r="AX1289" s="104"/>
      <c r="AY1289" s="104"/>
      <c r="BH1289" s="104"/>
      <c r="BJ1289" s="104"/>
      <c r="BK1289" s="104"/>
      <c r="BL1289" s="104"/>
      <c r="BM1289" s="104"/>
      <c r="BN1289" s="104"/>
      <c r="BO1289" s="104"/>
      <c r="BP1289" s="104"/>
      <c r="BQ1289" s="104"/>
      <c r="BR1289" s="104"/>
      <c r="BS1289" s="104"/>
      <c r="BT1289" s="104"/>
      <c r="BV1289" s="104"/>
      <c r="BW1289" s="104"/>
      <c r="BX1289" s="104"/>
      <c r="BY1289" s="104"/>
      <c r="BZ1289" s="104"/>
      <c r="CA1289" s="104"/>
      <c r="CB1289" s="104"/>
      <c r="CC1289" s="104"/>
      <c r="CD1289" s="104"/>
      <c r="CE1289" s="104"/>
      <c r="CF1289" s="104"/>
      <c r="CG1289" s="104"/>
      <c r="CJ1289" s="104"/>
      <c r="CL1289" s="104"/>
      <c r="CM1289" s="104"/>
      <c r="CN1289" s="104"/>
      <c r="CO1289" s="104"/>
      <c r="CP1289" s="104"/>
      <c r="CQ1289" s="104"/>
      <c r="CR1289" s="104"/>
      <c r="CS1289" s="104"/>
      <c r="CT1289" s="104"/>
      <c r="CU1289" s="104"/>
    </row>
    <row r="1290" spans="1:99" ht="13" x14ac:dyDescent="0.3">
      <c r="A1290" s="104"/>
      <c r="B1290" s="104"/>
      <c r="C1290" s="104"/>
      <c r="D1290" s="104"/>
      <c r="E1290" s="104"/>
      <c r="F1290" s="104"/>
      <c r="G1290" s="104"/>
      <c r="H1290" s="104"/>
      <c r="I1290" s="104"/>
      <c r="J1290" s="104"/>
      <c r="K1290" s="104"/>
      <c r="L1290" s="104"/>
      <c r="M1290" s="104"/>
      <c r="P1290" s="104"/>
      <c r="Q1290" s="104"/>
      <c r="U1290" s="104"/>
      <c r="AQ1290" s="104"/>
      <c r="AR1290" s="104"/>
      <c r="AS1290" s="104"/>
      <c r="AT1290" s="104"/>
      <c r="AU1290" s="104"/>
      <c r="AV1290" s="104"/>
      <c r="AW1290" s="104"/>
      <c r="AX1290" s="104"/>
      <c r="AY1290" s="104"/>
      <c r="BH1290" s="104"/>
      <c r="BJ1290" s="104"/>
      <c r="BK1290" s="104"/>
      <c r="BL1290" s="104"/>
      <c r="BM1290" s="104"/>
      <c r="BN1290" s="104"/>
      <c r="BO1290" s="104"/>
      <c r="BP1290" s="104"/>
      <c r="BQ1290" s="104"/>
      <c r="BR1290" s="104"/>
      <c r="BS1290" s="104"/>
      <c r="BT1290" s="104"/>
      <c r="BV1290" s="104"/>
      <c r="BW1290" s="104"/>
      <c r="BX1290" s="104"/>
      <c r="BY1290" s="104"/>
      <c r="BZ1290" s="104"/>
      <c r="CA1290" s="104"/>
      <c r="CB1290" s="104"/>
      <c r="CC1290" s="104"/>
      <c r="CD1290" s="104"/>
      <c r="CE1290" s="104"/>
      <c r="CF1290" s="104"/>
      <c r="CG1290" s="104"/>
      <c r="CJ1290" s="104"/>
      <c r="CL1290" s="104"/>
      <c r="CM1290" s="104"/>
      <c r="CN1290" s="104"/>
      <c r="CO1290" s="104"/>
      <c r="CP1290" s="104"/>
      <c r="CQ1290" s="104"/>
      <c r="CR1290" s="104"/>
      <c r="CS1290" s="104"/>
      <c r="CT1290" s="104"/>
      <c r="CU1290" s="104"/>
    </row>
    <row r="1291" spans="1:99" ht="13" x14ac:dyDescent="0.3">
      <c r="A1291" s="104"/>
      <c r="B1291" s="104"/>
      <c r="C1291" s="104"/>
      <c r="D1291" s="104"/>
      <c r="E1291" s="104"/>
      <c r="F1291" s="104"/>
      <c r="G1291" s="104"/>
      <c r="H1291" s="104"/>
      <c r="I1291" s="104"/>
      <c r="J1291" s="104"/>
      <c r="K1291" s="104"/>
      <c r="L1291" s="104"/>
      <c r="M1291" s="104"/>
      <c r="P1291" s="104"/>
      <c r="Q1291" s="104"/>
      <c r="U1291" s="104"/>
      <c r="AQ1291" s="104"/>
      <c r="AR1291" s="104"/>
      <c r="AS1291" s="104"/>
      <c r="AT1291" s="104"/>
      <c r="AU1291" s="104"/>
      <c r="AV1291" s="104"/>
      <c r="AW1291" s="104"/>
      <c r="AX1291" s="104"/>
      <c r="AY1291" s="104"/>
      <c r="BH1291" s="104"/>
      <c r="BJ1291" s="104"/>
      <c r="BK1291" s="104"/>
      <c r="BL1291" s="104"/>
      <c r="BM1291" s="104"/>
      <c r="BN1291" s="104"/>
      <c r="BO1291" s="104"/>
      <c r="BP1291" s="104"/>
      <c r="BQ1291" s="104"/>
      <c r="BR1291" s="104"/>
      <c r="BS1291" s="104"/>
      <c r="BT1291" s="104"/>
      <c r="BV1291" s="104"/>
      <c r="BW1291" s="104"/>
      <c r="BX1291" s="104"/>
      <c r="BY1291" s="104"/>
      <c r="BZ1291" s="104"/>
      <c r="CA1291" s="104"/>
      <c r="CB1291" s="104"/>
      <c r="CC1291" s="104"/>
      <c r="CD1291" s="104"/>
      <c r="CE1291" s="104"/>
      <c r="CF1291" s="104"/>
      <c r="CG1291" s="104"/>
      <c r="CJ1291" s="104"/>
      <c r="CL1291" s="104"/>
      <c r="CM1291" s="104"/>
      <c r="CN1291" s="104"/>
      <c r="CO1291" s="104"/>
      <c r="CP1291" s="104"/>
      <c r="CQ1291" s="104"/>
      <c r="CR1291" s="104"/>
      <c r="CS1291" s="104"/>
      <c r="CT1291" s="104"/>
      <c r="CU1291" s="104"/>
    </row>
    <row r="1292" spans="1:99" ht="13" x14ac:dyDescent="0.3">
      <c r="A1292" s="104"/>
      <c r="B1292" s="104"/>
      <c r="C1292" s="104"/>
      <c r="D1292" s="104"/>
      <c r="E1292" s="104"/>
      <c r="F1292" s="104"/>
      <c r="G1292" s="104"/>
      <c r="H1292" s="104"/>
      <c r="I1292" s="104"/>
      <c r="J1292" s="104"/>
      <c r="K1292" s="104"/>
      <c r="L1292" s="104"/>
      <c r="M1292" s="104"/>
      <c r="P1292" s="104"/>
      <c r="Q1292" s="104"/>
      <c r="U1292" s="104"/>
      <c r="AQ1292" s="104"/>
      <c r="AR1292" s="104"/>
      <c r="AS1292" s="104"/>
      <c r="AT1292" s="104"/>
      <c r="AU1292" s="104"/>
      <c r="AV1292" s="104"/>
      <c r="AW1292" s="104"/>
      <c r="AX1292" s="104"/>
      <c r="AY1292" s="104"/>
      <c r="BH1292" s="104"/>
      <c r="BJ1292" s="104"/>
      <c r="BK1292" s="104"/>
      <c r="BL1292" s="104"/>
      <c r="BM1292" s="104"/>
      <c r="BN1292" s="104"/>
      <c r="BO1292" s="104"/>
      <c r="BP1292" s="104"/>
      <c r="BQ1292" s="104"/>
      <c r="BR1292" s="104"/>
      <c r="BS1292" s="104"/>
      <c r="BT1292" s="104"/>
      <c r="BV1292" s="104"/>
      <c r="BW1292" s="104"/>
      <c r="BX1292" s="104"/>
      <c r="BY1292" s="104"/>
      <c r="BZ1292" s="104"/>
      <c r="CA1292" s="104"/>
      <c r="CB1292" s="104"/>
      <c r="CC1292" s="104"/>
      <c r="CD1292" s="104"/>
      <c r="CE1292" s="104"/>
      <c r="CF1292" s="104"/>
      <c r="CG1292" s="104"/>
      <c r="CJ1292" s="104"/>
      <c r="CL1292" s="104"/>
      <c r="CM1292" s="104"/>
      <c r="CN1292" s="104"/>
      <c r="CO1292" s="104"/>
      <c r="CP1292" s="104"/>
      <c r="CQ1292" s="104"/>
      <c r="CR1292" s="104"/>
      <c r="CS1292" s="104"/>
      <c r="CT1292" s="104"/>
      <c r="CU1292" s="104"/>
    </row>
    <row r="1293" spans="1:99" ht="13" x14ac:dyDescent="0.3">
      <c r="A1293" s="104"/>
      <c r="B1293" s="104"/>
      <c r="C1293" s="104"/>
      <c r="D1293" s="104"/>
      <c r="E1293" s="104"/>
      <c r="F1293" s="104"/>
      <c r="G1293" s="104"/>
      <c r="H1293" s="104"/>
      <c r="I1293" s="104"/>
      <c r="J1293" s="104"/>
      <c r="K1293" s="104"/>
      <c r="L1293" s="104"/>
      <c r="M1293" s="104"/>
      <c r="P1293" s="104"/>
      <c r="Q1293" s="104"/>
      <c r="U1293" s="104"/>
      <c r="AQ1293" s="104"/>
      <c r="AR1293" s="104"/>
      <c r="AS1293" s="104"/>
      <c r="AT1293" s="104"/>
      <c r="AU1293" s="104"/>
      <c r="AV1293" s="104"/>
      <c r="AW1293" s="104"/>
      <c r="AX1293" s="104"/>
      <c r="AY1293" s="104"/>
      <c r="BH1293" s="104"/>
      <c r="BJ1293" s="104"/>
      <c r="BK1293" s="104"/>
      <c r="BL1293" s="104"/>
      <c r="BM1293" s="104"/>
      <c r="BN1293" s="104"/>
      <c r="BO1293" s="104"/>
      <c r="BP1293" s="104"/>
      <c r="BQ1293" s="104"/>
      <c r="BR1293" s="104"/>
      <c r="BS1293" s="104"/>
      <c r="BT1293" s="104"/>
      <c r="BV1293" s="104"/>
      <c r="BW1293" s="104"/>
      <c r="BX1293" s="104"/>
      <c r="BY1293" s="104"/>
      <c r="BZ1293" s="104"/>
      <c r="CA1293" s="104"/>
      <c r="CB1293" s="104"/>
      <c r="CC1293" s="104"/>
      <c r="CD1293" s="104"/>
      <c r="CE1293" s="104"/>
      <c r="CF1293" s="104"/>
      <c r="CG1293" s="104"/>
      <c r="CJ1293" s="104"/>
      <c r="CL1293" s="104"/>
      <c r="CM1293" s="104"/>
      <c r="CN1293" s="104"/>
      <c r="CO1293" s="104"/>
      <c r="CP1293" s="104"/>
      <c r="CQ1293" s="104"/>
      <c r="CR1293" s="104"/>
      <c r="CS1293" s="104"/>
      <c r="CT1293" s="104"/>
      <c r="CU1293" s="104"/>
    </row>
    <row r="1294" spans="1:99" ht="13" x14ac:dyDescent="0.3">
      <c r="A1294" s="104"/>
      <c r="B1294" s="104"/>
      <c r="C1294" s="104"/>
      <c r="D1294" s="104"/>
      <c r="E1294" s="104"/>
      <c r="F1294" s="104"/>
      <c r="G1294" s="104"/>
      <c r="H1294" s="104"/>
      <c r="I1294" s="104"/>
      <c r="J1294" s="104"/>
      <c r="K1294" s="104"/>
      <c r="L1294" s="104"/>
      <c r="M1294" s="104"/>
      <c r="P1294" s="104"/>
      <c r="Q1294" s="104"/>
      <c r="U1294" s="104"/>
      <c r="AQ1294" s="104"/>
      <c r="AR1294" s="104"/>
      <c r="AS1294" s="104"/>
      <c r="AT1294" s="104"/>
      <c r="AU1294" s="104"/>
      <c r="AV1294" s="104"/>
      <c r="AW1294" s="104"/>
      <c r="AX1294" s="104"/>
      <c r="AY1294" s="104"/>
      <c r="BH1294" s="104"/>
      <c r="BJ1294" s="104"/>
      <c r="BK1294" s="104"/>
      <c r="BL1294" s="104"/>
      <c r="BM1294" s="104"/>
      <c r="BN1294" s="104"/>
      <c r="BO1294" s="104"/>
      <c r="BP1294" s="104"/>
      <c r="BQ1294" s="104"/>
      <c r="BR1294" s="104"/>
      <c r="BS1294" s="104"/>
      <c r="BT1294" s="104"/>
      <c r="BV1294" s="104"/>
      <c r="BW1294" s="104"/>
      <c r="BX1294" s="104"/>
      <c r="BY1294" s="104"/>
      <c r="BZ1294" s="104"/>
      <c r="CA1294" s="104"/>
      <c r="CB1294" s="104"/>
      <c r="CC1294" s="104"/>
      <c r="CD1294" s="104"/>
      <c r="CE1294" s="104"/>
      <c r="CF1294" s="104"/>
      <c r="CG1294" s="104"/>
      <c r="CJ1294" s="104"/>
      <c r="CL1294" s="104"/>
      <c r="CM1294" s="104"/>
      <c r="CN1294" s="104"/>
      <c r="CO1294" s="104"/>
      <c r="CP1294" s="104"/>
      <c r="CQ1294" s="104"/>
      <c r="CR1294" s="104"/>
      <c r="CS1294" s="104"/>
      <c r="CT1294" s="104"/>
      <c r="CU1294" s="104"/>
    </row>
    <row r="1295" spans="1:99" ht="13" x14ac:dyDescent="0.3">
      <c r="A1295" s="104"/>
      <c r="B1295" s="104"/>
      <c r="C1295" s="104"/>
      <c r="D1295" s="104"/>
      <c r="E1295" s="104"/>
      <c r="F1295" s="104"/>
      <c r="G1295" s="104"/>
      <c r="H1295" s="104"/>
      <c r="I1295" s="104"/>
      <c r="J1295" s="104"/>
      <c r="K1295" s="104"/>
      <c r="L1295" s="104"/>
      <c r="M1295" s="104"/>
      <c r="P1295" s="104"/>
      <c r="Q1295" s="104"/>
      <c r="U1295" s="104"/>
      <c r="AQ1295" s="104"/>
      <c r="AR1295" s="104"/>
      <c r="AS1295" s="104"/>
      <c r="AT1295" s="104"/>
      <c r="AU1295" s="104"/>
      <c r="AV1295" s="104"/>
      <c r="AW1295" s="104"/>
      <c r="AX1295" s="104"/>
      <c r="AY1295" s="104"/>
      <c r="BH1295" s="104"/>
      <c r="BJ1295" s="104"/>
      <c r="BK1295" s="104"/>
      <c r="BL1295" s="104"/>
      <c r="BM1295" s="104"/>
      <c r="BN1295" s="104"/>
      <c r="BO1295" s="104"/>
      <c r="BP1295" s="104"/>
      <c r="BQ1295" s="104"/>
      <c r="BR1295" s="104"/>
      <c r="BS1295" s="104"/>
      <c r="BT1295" s="104"/>
      <c r="BV1295" s="104"/>
      <c r="BW1295" s="104"/>
      <c r="BX1295" s="104"/>
      <c r="BY1295" s="104"/>
      <c r="BZ1295" s="104"/>
      <c r="CA1295" s="104"/>
      <c r="CB1295" s="104"/>
      <c r="CC1295" s="104"/>
      <c r="CD1295" s="104"/>
      <c r="CE1295" s="104"/>
      <c r="CF1295" s="104"/>
      <c r="CG1295" s="104"/>
      <c r="CJ1295" s="104"/>
      <c r="CL1295" s="104"/>
      <c r="CM1295" s="104"/>
      <c r="CN1295" s="104"/>
      <c r="CO1295" s="104"/>
      <c r="CP1295" s="104"/>
      <c r="CQ1295" s="104"/>
      <c r="CR1295" s="104"/>
      <c r="CS1295" s="104"/>
      <c r="CT1295" s="104"/>
      <c r="CU1295" s="104"/>
    </row>
    <row r="1296" spans="1:99" ht="13" x14ac:dyDescent="0.3">
      <c r="A1296" s="104"/>
      <c r="B1296" s="104"/>
      <c r="C1296" s="104"/>
      <c r="D1296" s="104"/>
      <c r="E1296" s="104"/>
      <c r="F1296" s="104"/>
      <c r="G1296" s="104"/>
      <c r="H1296" s="104"/>
      <c r="I1296" s="104"/>
      <c r="J1296" s="104"/>
      <c r="K1296" s="104"/>
      <c r="L1296" s="104"/>
      <c r="M1296" s="104"/>
      <c r="P1296" s="104"/>
      <c r="Q1296" s="104"/>
      <c r="U1296" s="104"/>
      <c r="AQ1296" s="104"/>
      <c r="AR1296" s="104"/>
      <c r="AS1296" s="104"/>
      <c r="AT1296" s="104"/>
      <c r="AU1296" s="104"/>
      <c r="AV1296" s="104"/>
      <c r="AW1296" s="104"/>
      <c r="AX1296" s="104"/>
      <c r="AY1296" s="104"/>
      <c r="BH1296" s="104"/>
      <c r="BJ1296" s="104"/>
      <c r="BK1296" s="104"/>
      <c r="BL1296" s="104"/>
      <c r="BM1296" s="104"/>
      <c r="BN1296" s="104"/>
      <c r="BO1296" s="104"/>
      <c r="BP1296" s="104"/>
      <c r="BQ1296" s="104"/>
      <c r="BR1296" s="104"/>
      <c r="BS1296" s="104"/>
      <c r="BT1296" s="104"/>
      <c r="BV1296" s="104"/>
      <c r="BW1296" s="104"/>
      <c r="BX1296" s="104"/>
      <c r="BY1296" s="104"/>
      <c r="BZ1296" s="104"/>
      <c r="CA1296" s="104"/>
      <c r="CB1296" s="104"/>
      <c r="CC1296" s="104"/>
      <c r="CD1296" s="104"/>
      <c r="CE1296" s="104"/>
      <c r="CF1296" s="104"/>
      <c r="CG1296" s="104"/>
      <c r="CJ1296" s="104"/>
      <c r="CL1296" s="104"/>
      <c r="CM1296" s="104"/>
      <c r="CN1296" s="104"/>
      <c r="CO1296" s="104"/>
      <c r="CP1296" s="104"/>
      <c r="CQ1296" s="104"/>
      <c r="CR1296" s="104"/>
      <c r="CS1296" s="104"/>
      <c r="CT1296" s="104"/>
      <c r="CU1296" s="104"/>
    </row>
    <row r="1297" spans="1:99" ht="13" x14ac:dyDescent="0.3">
      <c r="A1297" s="104"/>
      <c r="B1297" s="104"/>
      <c r="C1297" s="104"/>
      <c r="D1297" s="104"/>
      <c r="E1297" s="104"/>
      <c r="F1297" s="104"/>
      <c r="G1297" s="104"/>
      <c r="H1297" s="104"/>
      <c r="I1297" s="104"/>
      <c r="J1297" s="104"/>
      <c r="K1297" s="104"/>
      <c r="L1297" s="104"/>
      <c r="M1297" s="104"/>
      <c r="P1297" s="104"/>
      <c r="Q1297" s="104"/>
      <c r="U1297" s="104"/>
      <c r="AQ1297" s="104"/>
      <c r="AR1297" s="104"/>
      <c r="AS1297" s="104"/>
      <c r="AT1297" s="104"/>
      <c r="AU1297" s="104"/>
      <c r="AV1297" s="104"/>
      <c r="AW1297" s="104"/>
      <c r="AX1297" s="104"/>
      <c r="AY1297" s="104"/>
      <c r="BH1297" s="104"/>
      <c r="BJ1297" s="104"/>
      <c r="BK1297" s="104"/>
      <c r="BL1297" s="104"/>
      <c r="BM1297" s="104"/>
      <c r="BN1297" s="104"/>
      <c r="BO1297" s="104"/>
      <c r="BP1297" s="104"/>
      <c r="BQ1297" s="104"/>
      <c r="BR1297" s="104"/>
      <c r="BS1297" s="104"/>
      <c r="BT1297" s="104"/>
      <c r="BV1297" s="104"/>
      <c r="BW1297" s="104"/>
      <c r="BX1297" s="104"/>
      <c r="BY1297" s="104"/>
      <c r="BZ1297" s="104"/>
      <c r="CA1297" s="104"/>
      <c r="CB1297" s="104"/>
      <c r="CC1297" s="104"/>
      <c r="CD1297" s="104"/>
      <c r="CE1297" s="104"/>
      <c r="CF1297" s="104"/>
      <c r="CG1297" s="104"/>
      <c r="CJ1297" s="104"/>
      <c r="CL1297" s="104"/>
      <c r="CM1297" s="104"/>
      <c r="CN1297" s="104"/>
      <c r="CO1297" s="104"/>
      <c r="CP1297" s="104"/>
      <c r="CQ1297" s="104"/>
      <c r="CR1297" s="104"/>
      <c r="CS1297" s="104"/>
      <c r="CT1297" s="104"/>
      <c r="CU1297" s="104"/>
    </row>
    <row r="1298" spans="1:99" ht="13" x14ac:dyDescent="0.3">
      <c r="A1298" s="104"/>
      <c r="B1298" s="104"/>
      <c r="C1298" s="104"/>
      <c r="D1298" s="104"/>
      <c r="E1298" s="104"/>
      <c r="F1298" s="104"/>
      <c r="G1298" s="104"/>
      <c r="H1298" s="104"/>
      <c r="I1298" s="104"/>
      <c r="J1298" s="104"/>
      <c r="K1298" s="104"/>
      <c r="L1298" s="104"/>
      <c r="M1298" s="104"/>
      <c r="P1298" s="104"/>
      <c r="Q1298" s="104"/>
      <c r="U1298" s="104"/>
      <c r="AQ1298" s="104"/>
      <c r="AR1298" s="104"/>
      <c r="AS1298" s="104"/>
      <c r="AT1298" s="104"/>
      <c r="AU1298" s="104"/>
      <c r="AV1298" s="104"/>
      <c r="AW1298" s="104"/>
      <c r="AX1298" s="104"/>
      <c r="AY1298" s="104"/>
      <c r="BH1298" s="104"/>
      <c r="BJ1298" s="104"/>
      <c r="BK1298" s="104"/>
      <c r="BL1298" s="104"/>
      <c r="BM1298" s="104"/>
      <c r="BN1298" s="104"/>
      <c r="BO1298" s="104"/>
      <c r="BP1298" s="104"/>
      <c r="BQ1298" s="104"/>
      <c r="BR1298" s="104"/>
      <c r="BS1298" s="104"/>
      <c r="BT1298" s="104"/>
      <c r="BV1298" s="104"/>
      <c r="BW1298" s="104"/>
      <c r="BX1298" s="104"/>
      <c r="BY1298" s="104"/>
      <c r="BZ1298" s="104"/>
      <c r="CA1298" s="104"/>
      <c r="CB1298" s="104"/>
      <c r="CC1298" s="104"/>
      <c r="CD1298" s="104"/>
      <c r="CE1298" s="104"/>
      <c r="CF1298" s="104"/>
      <c r="CG1298" s="104"/>
      <c r="CJ1298" s="104"/>
      <c r="CL1298" s="104"/>
      <c r="CM1298" s="104"/>
      <c r="CN1298" s="104"/>
      <c r="CO1298" s="104"/>
      <c r="CP1298" s="104"/>
      <c r="CQ1298" s="104"/>
      <c r="CR1298" s="104"/>
      <c r="CS1298" s="104"/>
      <c r="CT1298" s="104"/>
      <c r="CU1298" s="104"/>
    </row>
    <row r="1299" spans="1:99" ht="13" x14ac:dyDescent="0.3">
      <c r="A1299" s="104"/>
      <c r="B1299" s="104"/>
      <c r="C1299" s="104"/>
      <c r="D1299" s="104"/>
      <c r="E1299" s="104"/>
      <c r="F1299" s="104"/>
      <c r="G1299" s="104"/>
      <c r="H1299" s="104"/>
      <c r="I1299" s="104"/>
      <c r="J1299" s="104"/>
      <c r="K1299" s="104"/>
      <c r="L1299" s="104"/>
      <c r="M1299" s="104"/>
      <c r="P1299" s="104"/>
      <c r="Q1299" s="104"/>
      <c r="U1299" s="104"/>
      <c r="AQ1299" s="104"/>
      <c r="AR1299" s="104"/>
      <c r="AS1299" s="104"/>
      <c r="AT1299" s="104"/>
      <c r="AU1299" s="104"/>
      <c r="AV1299" s="104"/>
      <c r="AW1299" s="104"/>
      <c r="AX1299" s="104"/>
      <c r="AY1299" s="104"/>
      <c r="BH1299" s="104"/>
      <c r="BJ1299" s="104"/>
      <c r="BK1299" s="104"/>
      <c r="BL1299" s="104"/>
      <c r="BM1299" s="104"/>
      <c r="BN1299" s="104"/>
      <c r="BO1299" s="104"/>
      <c r="BP1299" s="104"/>
      <c r="BQ1299" s="104"/>
      <c r="BR1299" s="104"/>
      <c r="BS1299" s="104"/>
      <c r="BT1299" s="104"/>
      <c r="BV1299" s="104"/>
      <c r="BW1299" s="104"/>
      <c r="BX1299" s="104"/>
      <c r="BY1299" s="104"/>
      <c r="BZ1299" s="104"/>
      <c r="CA1299" s="104"/>
      <c r="CB1299" s="104"/>
      <c r="CC1299" s="104"/>
      <c r="CD1299" s="104"/>
      <c r="CE1299" s="104"/>
      <c r="CF1299" s="104"/>
      <c r="CG1299" s="104"/>
      <c r="CJ1299" s="104"/>
      <c r="CL1299" s="104"/>
      <c r="CM1299" s="104"/>
      <c r="CN1299" s="104"/>
      <c r="CO1299" s="104"/>
      <c r="CP1299" s="104"/>
      <c r="CQ1299" s="104"/>
      <c r="CR1299" s="104"/>
      <c r="CS1299" s="104"/>
      <c r="CT1299" s="104"/>
      <c r="CU1299" s="104"/>
    </row>
    <row r="1300" spans="1:99" ht="13" x14ac:dyDescent="0.3">
      <c r="A1300" s="104"/>
      <c r="B1300" s="104"/>
      <c r="C1300" s="104"/>
      <c r="D1300" s="104"/>
      <c r="E1300" s="104"/>
      <c r="F1300" s="104"/>
      <c r="G1300" s="104"/>
      <c r="H1300" s="104"/>
      <c r="I1300" s="104"/>
      <c r="J1300" s="104"/>
      <c r="K1300" s="104"/>
      <c r="L1300" s="104"/>
      <c r="M1300" s="104"/>
      <c r="P1300" s="104"/>
      <c r="Q1300" s="104"/>
      <c r="U1300" s="104"/>
      <c r="AQ1300" s="104"/>
      <c r="AR1300" s="104"/>
      <c r="AS1300" s="104"/>
      <c r="AT1300" s="104"/>
      <c r="AU1300" s="104"/>
      <c r="AV1300" s="104"/>
      <c r="AW1300" s="104"/>
      <c r="AX1300" s="104"/>
      <c r="AY1300" s="104"/>
      <c r="BH1300" s="104"/>
      <c r="BJ1300" s="104"/>
      <c r="BK1300" s="104"/>
      <c r="BL1300" s="104"/>
      <c r="BM1300" s="104"/>
      <c r="BN1300" s="104"/>
      <c r="BO1300" s="104"/>
      <c r="BP1300" s="104"/>
      <c r="BQ1300" s="104"/>
      <c r="BR1300" s="104"/>
      <c r="BS1300" s="104"/>
      <c r="BT1300" s="104"/>
      <c r="BV1300" s="104"/>
      <c r="BW1300" s="104"/>
      <c r="BX1300" s="104"/>
      <c r="BY1300" s="104"/>
      <c r="BZ1300" s="104"/>
      <c r="CA1300" s="104"/>
      <c r="CB1300" s="104"/>
      <c r="CC1300" s="104"/>
      <c r="CD1300" s="104"/>
      <c r="CE1300" s="104"/>
      <c r="CF1300" s="104"/>
      <c r="CG1300" s="104"/>
      <c r="CJ1300" s="104"/>
      <c r="CL1300" s="104"/>
      <c r="CM1300" s="104"/>
      <c r="CN1300" s="104"/>
      <c r="CO1300" s="104"/>
      <c r="CP1300" s="104"/>
      <c r="CQ1300" s="104"/>
      <c r="CR1300" s="104"/>
      <c r="CS1300" s="104"/>
      <c r="CT1300" s="104"/>
      <c r="CU1300" s="104"/>
    </row>
    <row r="1301" spans="1:99" ht="13" x14ac:dyDescent="0.3">
      <c r="A1301" s="104"/>
      <c r="B1301" s="104"/>
      <c r="C1301" s="104"/>
      <c r="D1301" s="104"/>
      <c r="E1301" s="104"/>
      <c r="F1301" s="104"/>
      <c r="G1301" s="104"/>
      <c r="H1301" s="104"/>
      <c r="I1301" s="104"/>
      <c r="J1301" s="104"/>
      <c r="K1301" s="104"/>
      <c r="L1301" s="104"/>
      <c r="M1301" s="104"/>
      <c r="P1301" s="104"/>
      <c r="Q1301" s="104"/>
      <c r="U1301" s="104"/>
      <c r="AQ1301" s="104"/>
      <c r="AR1301" s="104"/>
      <c r="AS1301" s="104"/>
      <c r="AT1301" s="104"/>
      <c r="AU1301" s="104"/>
      <c r="AV1301" s="104"/>
      <c r="AW1301" s="104"/>
      <c r="AX1301" s="104"/>
      <c r="AY1301" s="104"/>
      <c r="BH1301" s="104"/>
      <c r="BJ1301" s="104"/>
      <c r="BK1301" s="104"/>
      <c r="BL1301" s="104"/>
      <c r="BM1301" s="104"/>
      <c r="BN1301" s="104"/>
      <c r="BO1301" s="104"/>
      <c r="BP1301" s="104"/>
      <c r="BQ1301" s="104"/>
      <c r="BR1301" s="104"/>
      <c r="BS1301" s="104"/>
      <c r="BT1301" s="104"/>
      <c r="BV1301" s="104"/>
      <c r="BW1301" s="104"/>
      <c r="BX1301" s="104"/>
      <c r="BY1301" s="104"/>
      <c r="BZ1301" s="104"/>
      <c r="CA1301" s="104"/>
      <c r="CB1301" s="104"/>
      <c r="CC1301" s="104"/>
      <c r="CD1301" s="104"/>
      <c r="CE1301" s="104"/>
      <c r="CF1301" s="104"/>
      <c r="CG1301" s="104"/>
      <c r="CJ1301" s="104"/>
      <c r="CL1301" s="104"/>
      <c r="CM1301" s="104"/>
      <c r="CN1301" s="104"/>
      <c r="CO1301" s="104"/>
      <c r="CP1301" s="104"/>
      <c r="CQ1301" s="104"/>
      <c r="CR1301" s="104"/>
      <c r="CS1301" s="104"/>
      <c r="CT1301" s="104"/>
      <c r="CU1301" s="104"/>
    </row>
    <row r="1302" spans="1:99" ht="13" x14ac:dyDescent="0.3">
      <c r="A1302" s="104"/>
      <c r="B1302" s="104"/>
      <c r="C1302" s="104"/>
      <c r="D1302" s="104"/>
      <c r="E1302" s="104"/>
      <c r="F1302" s="104"/>
      <c r="G1302" s="104"/>
      <c r="H1302" s="104"/>
      <c r="I1302" s="104"/>
      <c r="J1302" s="104"/>
      <c r="K1302" s="104"/>
      <c r="L1302" s="104"/>
      <c r="M1302" s="104"/>
      <c r="P1302" s="104"/>
      <c r="Q1302" s="104"/>
      <c r="U1302" s="104"/>
      <c r="AQ1302" s="104"/>
      <c r="AR1302" s="104"/>
      <c r="AS1302" s="104"/>
      <c r="AT1302" s="104"/>
      <c r="AU1302" s="104"/>
      <c r="AV1302" s="104"/>
      <c r="AW1302" s="104"/>
      <c r="AX1302" s="104"/>
      <c r="AY1302" s="104"/>
      <c r="BH1302" s="104"/>
      <c r="BJ1302" s="104"/>
      <c r="BK1302" s="104"/>
      <c r="BL1302" s="104"/>
      <c r="BM1302" s="104"/>
      <c r="BN1302" s="104"/>
      <c r="BO1302" s="104"/>
      <c r="BP1302" s="104"/>
      <c r="BQ1302" s="104"/>
      <c r="BR1302" s="104"/>
      <c r="BS1302" s="104"/>
      <c r="BT1302" s="104"/>
      <c r="BV1302" s="104"/>
      <c r="BW1302" s="104"/>
      <c r="BX1302" s="104"/>
      <c r="BY1302" s="104"/>
      <c r="BZ1302" s="104"/>
      <c r="CA1302" s="104"/>
      <c r="CB1302" s="104"/>
      <c r="CC1302" s="104"/>
      <c r="CD1302" s="104"/>
      <c r="CE1302" s="104"/>
      <c r="CF1302" s="104"/>
      <c r="CG1302" s="104"/>
      <c r="CJ1302" s="104"/>
      <c r="CL1302" s="104"/>
      <c r="CM1302" s="104"/>
      <c r="CN1302" s="104"/>
      <c r="CO1302" s="104"/>
      <c r="CP1302" s="104"/>
      <c r="CQ1302" s="104"/>
      <c r="CR1302" s="104"/>
      <c r="CS1302" s="104"/>
      <c r="CT1302" s="104"/>
      <c r="CU1302" s="104"/>
    </row>
    <row r="1303" spans="1:99" ht="13" x14ac:dyDescent="0.3">
      <c r="A1303" s="104"/>
      <c r="B1303" s="104"/>
      <c r="C1303" s="104"/>
      <c r="D1303" s="104"/>
      <c r="E1303" s="104"/>
      <c r="F1303" s="104"/>
      <c r="G1303" s="104"/>
      <c r="H1303" s="104"/>
      <c r="I1303" s="104"/>
      <c r="J1303" s="104"/>
      <c r="K1303" s="104"/>
      <c r="L1303" s="104"/>
      <c r="M1303" s="104"/>
      <c r="P1303" s="104"/>
      <c r="Q1303" s="104"/>
      <c r="U1303" s="104"/>
      <c r="AQ1303" s="104"/>
      <c r="AR1303" s="104"/>
      <c r="AS1303" s="104"/>
      <c r="AT1303" s="104"/>
      <c r="AU1303" s="104"/>
      <c r="AV1303" s="104"/>
      <c r="AW1303" s="104"/>
      <c r="AX1303" s="104"/>
      <c r="AY1303" s="104"/>
      <c r="BH1303" s="104"/>
      <c r="BJ1303" s="104"/>
      <c r="BK1303" s="104"/>
      <c r="BL1303" s="104"/>
      <c r="BM1303" s="104"/>
      <c r="BN1303" s="104"/>
      <c r="BO1303" s="104"/>
      <c r="BP1303" s="104"/>
      <c r="BQ1303" s="104"/>
      <c r="BR1303" s="104"/>
      <c r="BS1303" s="104"/>
      <c r="BT1303" s="104"/>
      <c r="BV1303" s="104"/>
      <c r="BW1303" s="104"/>
      <c r="BX1303" s="104"/>
      <c r="BY1303" s="104"/>
      <c r="BZ1303" s="104"/>
      <c r="CA1303" s="104"/>
      <c r="CB1303" s="104"/>
      <c r="CC1303" s="104"/>
      <c r="CD1303" s="104"/>
      <c r="CE1303" s="104"/>
      <c r="CF1303" s="104"/>
      <c r="CG1303" s="104"/>
      <c r="CJ1303" s="104"/>
      <c r="CL1303" s="104"/>
      <c r="CM1303" s="104"/>
      <c r="CN1303" s="104"/>
      <c r="CO1303" s="104"/>
      <c r="CP1303" s="104"/>
      <c r="CQ1303" s="104"/>
      <c r="CR1303" s="104"/>
      <c r="CS1303" s="104"/>
      <c r="CT1303" s="104"/>
      <c r="CU1303" s="104"/>
    </row>
    <row r="1304" spans="1:99" ht="13" x14ac:dyDescent="0.3">
      <c r="A1304" s="104"/>
      <c r="B1304" s="104"/>
      <c r="C1304" s="104"/>
      <c r="D1304" s="104"/>
      <c r="E1304" s="104"/>
      <c r="F1304" s="104"/>
      <c r="G1304" s="104"/>
      <c r="H1304" s="104"/>
      <c r="I1304" s="104"/>
      <c r="J1304" s="104"/>
      <c r="K1304" s="104"/>
      <c r="L1304" s="104"/>
      <c r="M1304" s="104"/>
      <c r="P1304" s="104"/>
      <c r="Q1304" s="104"/>
      <c r="U1304" s="104"/>
      <c r="AQ1304" s="104"/>
      <c r="AR1304" s="104"/>
      <c r="AS1304" s="104"/>
      <c r="AT1304" s="104"/>
      <c r="AU1304" s="104"/>
      <c r="AV1304" s="104"/>
      <c r="AW1304" s="104"/>
      <c r="AX1304" s="104"/>
      <c r="AY1304" s="104"/>
      <c r="BH1304" s="104"/>
      <c r="BJ1304" s="104"/>
      <c r="BK1304" s="104"/>
      <c r="BL1304" s="104"/>
      <c r="BM1304" s="104"/>
      <c r="BN1304" s="104"/>
      <c r="BO1304" s="104"/>
      <c r="BP1304" s="104"/>
      <c r="BQ1304" s="104"/>
      <c r="BR1304" s="104"/>
      <c r="BS1304" s="104"/>
      <c r="BT1304" s="104"/>
      <c r="BV1304" s="104"/>
      <c r="BW1304" s="104"/>
      <c r="BX1304" s="104"/>
      <c r="BY1304" s="104"/>
      <c r="BZ1304" s="104"/>
      <c r="CA1304" s="104"/>
      <c r="CB1304" s="104"/>
      <c r="CC1304" s="104"/>
      <c r="CD1304" s="104"/>
      <c r="CE1304" s="104"/>
      <c r="CF1304" s="104"/>
      <c r="CG1304" s="104"/>
      <c r="CJ1304" s="104"/>
      <c r="CL1304" s="104"/>
      <c r="CM1304" s="104"/>
      <c r="CN1304" s="104"/>
      <c r="CO1304" s="104"/>
      <c r="CP1304" s="104"/>
      <c r="CQ1304" s="104"/>
      <c r="CR1304" s="104"/>
      <c r="CS1304" s="104"/>
      <c r="CT1304" s="104"/>
      <c r="CU1304" s="104"/>
    </row>
    <row r="1305" spans="1:99" ht="13" x14ac:dyDescent="0.3">
      <c r="A1305" s="104"/>
      <c r="B1305" s="104"/>
      <c r="C1305" s="104"/>
      <c r="D1305" s="104"/>
      <c r="E1305" s="104"/>
      <c r="F1305" s="104"/>
      <c r="G1305" s="104"/>
      <c r="H1305" s="104"/>
      <c r="I1305" s="104"/>
      <c r="J1305" s="104"/>
      <c r="K1305" s="104"/>
      <c r="L1305" s="104"/>
      <c r="M1305" s="104"/>
      <c r="P1305" s="104"/>
      <c r="Q1305" s="104"/>
      <c r="U1305" s="104"/>
      <c r="AQ1305" s="104"/>
      <c r="AR1305" s="104"/>
      <c r="AS1305" s="104"/>
      <c r="AT1305" s="104"/>
      <c r="AU1305" s="104"/>
      <c r="AV1305" s="104"/>
      <c r="AW1305" s="104"/>
      <c r="AX1305" s="104"/>
      <c r="AY1305" s="104"/>
      <c r="BH1305" s="104"/>
      <c r="BJ1305" s="104"/>
      <c r="BK1305" s="104"/>
      <c r="BL1305" s="104"/>
      <c r="BM1305" s="104"/>
      <c r="BN1305" s="104"/>
      <c r="BO1305" s="104"/>
      <c r="BP1305" s="104"/>
      <c r="BQ1305" s="104"/>
      <c r="BR1305" s="104"/>
      <c r="BS1305" s="104"/>
      <c r="BT1305" s="104"/>
      <c r="BV1305" s="104"/>
      <c r="BW1305" s="104"/>
      <c r="BX1305" s="104"/>
      <c r="BY1305" s="104"/>
      <c r="BZ1305" s="104"/>
      <c r="CA1305" s="104"/>
      <c r="CB1305" s="104"/>
      <c r="CC1305" s="104"/>
      <c r="CD1305" s="104"/>
      <c r="CE1305" s="104"/>
      <c r="CF1305" s="104"/>
      <c r="CG1305" s="104"/>
      <c r="CJ1305" s="104"/>
      <c r="CL1305" s="104"/>
      <c r="CM1305" s="104"/>
      <c r="CN1305" s="104"/>
      <c r="CO1305" s="104"/>
      <c r="CP1305" s="104"/>
      <c r="CQ1305" s="104"/>
      <c r="CR1305" s="104"/>
      <c r="CS1305" s="104"/>
      <c r="CT1305" s="104"/>
      <c r="CU1305" s="104"/>
    </row>
    <row r="1306" spans="1:99" ht="13" x14ac:dyDescent="0.3">
      <c r="A1306" s="104"/>
      <c r="B1306" s="104"/>
      <c r="C1306" s="104"/>
      <c r="D1306" s="104"/>
      <c r="E1306" s="104"/>
      <c r="F1306" s="104"/>
      <c r="G1306" s="104"/>
      <c r="H1306" s="104"/>
      <c r="I1306" s="104"/>
      <c r="J1306" s="104"/>
      <c r="K1306" s="104"/>
      <c r="L1306" s="104"/>
      <c r="M1306" s="104"/>
      <c r="P1306" s="104"/>
      <c r="Q1306" s="104"/>
      <c r="U1306" s="104"/>
      <c r="AQ1306" s="104"/>
      <c r="AR1306" s="104"/>
      <c r="AS1306" s="104"/>
      <c r="AT1306" s="104"/>
      <c r="AU1306" s="104"/>
      <c r="AV1306" s="104"/>
      <c r="AW1306" s="104"/>
      <c r="AX1306" s="104"/>
      <c r="AY1306" s="104"/>
      <c r="BH1306" s="104"/>
      <c r="BJ1306" s="104"/>
      <c r="BK1306" s="104"/>
      <c r="BL1306" s="104"/>
      <c r="BM1306" s="104"/>
      <c r="BN1306" s="104"/>
      <c r="BO1306" s="104"/>
      <c r="BP1306" s="104"/>
      <c r="BQ1306" s="104"/>
      <c r="BR1306" s="104"/>
      <c r="BS1306" s="104"/>
      <c r="BT1306" s="104"/>
      <c r="BV1306" s="104"/>
      <c r="BW1306" s="104"/>
      <c r="BX1306" s="104"/>
      <c r="BY1306" s="104"/>
      <c r="BZ1306" s="104"/>
      <c r="CA1306" s="104"/>
      <c r="CB1306" s="104"/>
      <c r="CC1306" s="104"/>
      <c r="CD1306" s="104"/>
      <c r="CE1306" s="104"/>
      <c r="CF1306" s="104"/>
      <c r="CG1306" s="104"/>
      <c r="CJ1306" s="104"/>
      <c r="CL1306" s="104"/>
      <c r="CM1306" s="104"/>
      <c r="CN1306" s="104"/>
      <c r="CO1306" s="104"/>
      <c r="CP1306" s="104"/>
      <c r="CQ1306" s="104"/>
      <c r="CR1306" s="104"/>
      <c r="CS1306" s="104"/>
      <c r="CT1306" s="104"/>
      <c r="CU1306" s="104"/>
    </row>
    <row r="1307" spans="1:99" ht="13" x14ac:dyDescent="0.3">
      <c r="A1307" s="104"/>
      <c r="B1307" s="104"/>
      <c r="C1307" s="104"/>
      <c r="D1307" s="104"/>
      <c r="E1307" s="104"/>
      <c r="F1307" s="104"/>
      <c r="G1307" s="104"/>
      <c r="H1307" s="104"/>
      <c r="I1307" s="104"/>
      <c r="J1307" s="104"/>
      <c r="K1307" s="104"/>
      <c r="L1307" s="104"/>
      <c r="M1307" s="104"/>
      <c r="P1307" s="104"/>
      <c r="Q1307" s="104"/>
      <c r="U1307" s="104"/>
      <c r="AQ1307" s="104"/>
      <c r="AR1307" s="104"/>
      <c r="AS1307" s="104"/>
      <c r="AT1307" s="104"/>
      <c r="AU1307" s="104"/>
      <c r="AV1307" s="104"/>
      <c r="AW1307" s="104"/>
      <c r="AX1307" s="104"/>
      <c r="AY1307" s="104"/>
      <c r="BH1307" s="104"/>
      <c r="BJ1307" s="104"/>
      <c r="BK1307" s="104"/>
      <c r="BL1307" s="104"/>
      <c r="BM1307" s="104"/>
      <c r="BN1307" s="104"/>
      <c r="BO1307" s="104"/>
      <c r="BP1307" s="104"/>
      <c r="BQ1307" s="104"/>
      <c r="BR1307" s="104"/>
      <c r="BS1307" s="104"/>
      <c r="BT1307" s="104"/>
      <c r="BV1307" s="104"/>
      <c r="BW1307" s="104"/>
      <c r="BX1307" s="104"/>
      <c r="BY1307" s="104"/>
      <c r="BZ1307" s="104"/>
      <c r="CA1307" s="104"/>
      <c r="CB1307" s="104"/>
      <c r="CC1307" s="104"/>
      <c r="CD1307" s="104"/>
      <c r="CE1307" s="104"/>
      <c r="CF1307" s="104"/>
      <c r="CG1307" s="104"/>
      <c r="CJ1307" s="104"/>
      <c r="CL1307" s="104"/>
      <c r="CM1307" s="104"/>
      <c r="CN1307" s="104"/>
      <c r="CO1307" s="104"/>
      <c r="CP1307" s="104"/>
      <c r="CQ1307" s="104"/>
      <c r="CR1307" s="104"/>
      <c r="CS1307" s="104"/>
      <c r="CT1307" s="104"/>
      <c r="CU1307" s="104"/>
    </row>
    <row r="1308" spans="1:99" ht="13" x14ac:dyDescent="0.3">
      <c r="A1308" s="104"/>
      <c r="B1308" s="104"/>
      <c r="C1308" s="104"/>
      <c r="D1308" s="104"/>
      <c r="E1308" s="104"/>
      <c r="F1308" s="104"/>
      <c r="G1308" s="104"/>
      <c r="H1308" s="104"/>
      <c r="I1308" s="104"/>
      <c r="J1308" s="104"/>
      <c r="K1308" s="104"/>
      <c r="L1308" s="104"/>
      <c r="M1308" s="104"/>
      <c r="P1308" s="104"/>
      <c r="Q1308" s="104"/>
      <c r="U1308" s="104"/>
      <c r="AQ1308" s="104"/>
      <c r="AR1308" s="104"/>
      <c r="AS1308" s="104"/>
      <c r="AT1308" s="104"/>
      <c r="AU1308" s="104"/>
      <c r="AV1308" s="104"/>
      <c r="AW1308" s="104"/>
      <c r="AX1308" s="104"/>
      <c r="AY1308" s="104"/>
      <c r="BH1308" s="104"/>
      <c r="BJ1308" s="104"/>
      <c r="BK1308" s="104"/>
      <c r="BL1308" s="104"/>
      <c r="BM1308" s="104"/>
      <c r="BN1308" s="104"/>
      <c r="BO1308" s="104"/>
      <c r="BP1308" s="104"/>
      <c r="BQ1308" s="104"/>
      <c r="BR1308" s="104"/>
      <c r="BS1308" s="104"/>
      <c r="BT1308" s="104"/>
      <c r="BV1308" s="104"/>
      <c r="BW1308" s="104"/>
      <c r="BX1308" s="104"/>
      <c r="BY1308" s="104"/>
      <c r="BZ1308" s="104"/>
      <c r="CA1308" s="104"/>
      <c r="CB1308" s="104"/>
      <c r="CC1308" s="104"/>
      <c r="CD1308" s="104"/>
      <c r="CE1308" s="104"/>
      <c r="CF1308" s="104"/>
      <c r="CG1308" s="104"/>
      <c r="CJ1308" s="104"/>
      <c r="CL1308" s="104"/>
      <c r="CM1308" s="104"/>
      <c r="CN1308" s="104"/>
      <c r="CO1308" s="104"/>
      <c r="CP1308" s="104"/>
      <c r="CQ1308" s="104"/>
      <c r="CR1308" s="104"/>
      <c r="CS1308" s="104"/>
      <c r="CT1308" s="104"/>
      <c r="CU1308" s="104"/>
    </row>
    <row r="1309" spans="1:99" ht="13" x14ac:dyDescent="0.3">
      <c r="A1309" s="104"/>
      <c r="B1309" s="104"/>
      <c r="C1309" s="104"/>
      <c r="D1309" s="104"/>
      <c r="E1309" s="104"/>
      <c r="F1309" s="104"/>
      <c r="G1309" s="104"/>
      <c r="H1309" s="104"/>
      <c r="I1309" s="104"/>
      <c r="J1309" s="104"/>
      <c r="K1309" s="104"/>
      <c r="L1309" s="104"/>
      <c r="M1309" s="104"/>
      <c r="P1309" s="104"/>
      <c r="Q1309" s="104"/>
      <c r="U1309" s="104"/>
      <c r="AQ1309" s="104"/>
      <c r="AR1309" s="104"/>
      <c r="AS1309" s="104"/>
      <c r="AT1309" s="104"/>
      <c r="AU1309" s="104"/>
      <c r="AV1309" s="104"/>
      <c r="AW1309" s="104"/>
      <c r="AX1309" s="104"/>
      <c r="AY1309" s="104"/>
      <c r="BH1309" s="104"/>
      <c r="BJ1309" s="104"/>
      <c r="BK1309" s="104"/>
      <c r="BL1309" s="104"/>
      <c r="BM1309" s="104"/>
      <c r="BN1309" s="104"/>
      <c r="BO1309" s="104"/>
      <c r="BP1309" s="104"/>
      <c r="BQ1309" s="104"/>
      <c r="BR1309" s="104"/>
      <c r="BS1309" s="104"/>
      <c r="BT1309" s="104"/>
      <c r="BV1309" s="104"/>
      <c r="BW1309" s="104"/>
      <c r="BX1309" s="104"/>
      <c r="BY1309" s="104"/>
      <c r="BZ1309" s="104"/>
      <c r="CA1309" s="104"/>
      <c r="CB1309" s="104"/>
      <c r="CC1309" s="104"/>
      <c r="CD1309" s="104"/>
      <c r="CE1309" s="104"/>
      <c r="CF1309" s="104"/>
      <c r="CG1309" s="104"/>
      <c r="CJ1309" s="104"/>
      <c r="CL1309" s="104"/>
      <c r="CM1309" s="104"/>
      <c r="CN1309" s="104"/>
      <c r="CO1309" s="104"/>
      <c r="CP1309" s="104"/>
      <c r="CQ1309" s="104"/>
      <c r="CR1309" s="104"/>
      <c r="CS1309" s="104"/>
      <c r="CT1309" s="104"/>
      <c r="CU1309" s="104"/>
    </row>
    <row r="1310" spans="1:99" ht="13" x14ac:dyDescent="0.3">
      <c r="A1310" s="104"/>
      <c r="B1310" s="104"/>
      <c r="C1310" s="104"/>
      <c r="D1310" s="104"/>
      <c r="E1310" s="104"/>
      <c r="F1310" s="104"/>
      <c r="G1310" s="104"/>
      <c r="H1310" s="104"/>
      <c r="I1310" s="104"/>
      <c r="J1310" s="104"/>
      <c r="K1310" s="104"/>
      <c r="L1310" s="104"/>
      <c r="M1310" s="104"/>
      <c r="P1310" s="104"/>
      <c r="Q1310" s="104"/>
      <c r="U1310" s="104"/>
      <c r="AQ1310" s="104"/>
      <c r="AR1310" s="104"/>
      <c r="AS1310" s="104"/>
      <c r="AT1310" s="104"/>
      <c r="AU1310" s="104"/>
      <c r="AV1310" s="104"/>
      <c r="AW1310" s="104"/>
      <c r="AX1310" s="104"/>
      <c r="AY1310" s="104"/>
      <c r="BH1310" s="104"/>
      <c r="BJ1310" s="104"/>
      <c r="BK1310" s="104"/>
      <c r="BL1310" s="104"/>
      <c r="BM1310" s="104"/>
      <c r="BN1310" s="104"/>
      <c r="BO1310" s="104"/>
      <c r="BP1310" s="104"/>
      <c r="BQ1310" s="104"/>
      <c r="BR1310" s="104"/>
      <c r="BS1310" s="104"/>
      <c r="BT1310" s="104"/>
      <c r="BV1310" s="104"/>
      <c r="BW1310" s="104"/>
      <c r="BX1310" s="104"/>
      <c r="BY1310" s="104"/>
      <c r="BZ1310" s="104"/>
      <c r="CA1310" s="104"/>
      <c r="CB1310" s="104"/>
      <c r="CC1310" s="104"/>
      <c r="CD1310" s="104"/>
      <c r="CE1310" s="104"/>
      <c r="CF1310" s="104"/>
      <c r="CG1310" s="104"/>
      <c r="CJ1310" s="104"/>
      <c r="CL1310" s="104"/>
      <c r="CM1310" s="104"/>
      <c r="CN1310" s="104"/>
      <c r="CO1310" s="104"/>
      <c r="CP1310" s="104"/>
      <c r="CQ1310" s="104"/>
      <c r="CR1310" s="104"/>
      <c r="CS1310" s="104"/>
      <c r="CT1310" s="104"/>
      <c r="CU1310" s="104"/>
    </row>
    <row r="1311" spans="1:99" ht="13" x14ac:dyDescent="0.3">
      <c r="A1311" s="104"/>
      <c r="B1311" s="104"/>
      <c r="C1311" s="104"/>
      <c r="D1311" s="104"/>
      <c r="E1311" s="104"/>
      <c r="F1311" s="104"/>
      <c r="G1311" s="104"/>
      <c r="H1311" s="104"/>
      <c r="I1311" s="104"/>
      <c r="J1311" s="104"/>
      <c r="K1311" s="104"/>
      <c r="L1311" s="104"/>
      <c r="M1311" s="104"/>
      <c r="P1311" s="104"/>
      <c r="Q1311" s="104"/>
      <c r="U1311" s="104"/>
      <c r="AQ1311" s="104"/>
      <c r="AR1311" s="104"/>
      <c r="AS1311" s="104"/>
      <c r="AT1311" s="104"/>
      <c r="AU1311" s="104"/>
      <c r="AV1311" s="104"/>
      <c r="AW1311" s="104"/>
      <c r="AX1311" s="104"/>
      <c r="AY1311" s="104"/>
      <c r="BH1311" s="104"/>
      <c r="BJ1311" s="104"/>
      <c r="BK1311" s="104"/>
      <c r="BL1311" s="104"/>
      <c r="BM1311" s="104"/>
      <c r="BN1311" s="104"/>
      <c r="BO1311" s="104"/>
      <c r="BP1311" s="104"/>
      <c r="BQ1311" s="104"/>
      <c r="BR1311" s="104"/>
      <c r="BS1311" s="104"/>
      <c r="BT1311" s="104"/>
      <c r="BV1311" s="104"/>
      <c r="BW1311" s="104"/>
      <c r="BX1311" s="104"/>
      <c r="BY1311" s="104"/>
      <c r="BZ1311" s="104"/>
      <c r="CA1311" s="104"/>
      <c r="CB1311" s="104"/>
      <c r="CC1311" s="104"/>
      <c r="CD1311" s="104"/>
      <c r="CE1311" s="104"/>
      <c r="CF1311" s="104"/>
      <c r="CG1311" s="104"/>
      <c r="CJ1311" s="104"/>
      <c r="CL1311" s="104"/>
      <c r="CM1311" s="104"/>
      <c r="CN1311" s="104"/>
      <c r="CO1311" s="104"/>
      <c r="CP1311" s="104"/>
      <c r="CQ1311" s="104"/>
      <c r="CR1311" s="104"/>
      <c r="CS1311" s="104"/>
      <c r="CT1311" s="104"/>
      <c r="CU1311" s="104"/>
    </row>
    <row r="1312" spans="1:99" ht="13" x14ac:dyDescent="0.3">
      <c r="A1312" s="104"/>
      <c r="B1312" s="104"/>
      <c r="C1312" s="104"/>
      <c r="D1312" s="104"/>
      <c r="E1312" s="104"/>
      <c r="F1312" s="104"/>
      <c r="G1312" s="104"/>
      <c r="H1312" s="104"/>
      <c r="I1312" s="104"/>
      <c r="J1312" s="104"/>
      <c r="K1312" s="104"/>
      <c r="L1312" s="104"/>
      <c r="M1312" s="104"/>
      <c r="P1312" s="104"/>
      <c r="Q1312" s="104"/>
      <c r="U1312" s="104"/>
      <c r="AQ1312" s="104"/>
      <c r="AR1312" s="104"/>
      <c r="AS1312" s="104"/>
      <c r="AT1312" s="104"/>
      <c r="AU1312" s="104"/>
      <c r="AV1312" s="104"/>
      <c r="AW1312" s="104"/>
      <c r="AX1312" s="104"/>
      <c r="AY1312" s="104"/>
      <c r="BH1312" s="104"/>
      <c r="BJ1312" s="104"/>
      <c r="BK1312" s="104"/>
      <c r="BL1312" s="104"/>
      <c r="BM1312" s="104"/>
      <c r="BN1312" s="104"/>
      <c r="BO1312" s="104"/>
      <c r="BP1312" s="104"/>
      <c r="BQ1312" s="104"/>
      <c r="BR1312" s="104"/>
      <c r="BS1312" s="104"/>
      <c r="BT1312" s="104"/>
      <c r="BV1312" s="104"/>
      <c r="BW1312" s="104"/>
      <c r="BX1312" s="104"/>
      <c r="BY1312" s="104"/>
      <c r="BZ1312" s="104"/>
      <c r="CA1312" s="104"/>
      <c r="CB1312" s="104"/>
      <c r="CC1312" s="104"/>
      <c r="CD1312" s="104"/>
      <c r="CE1312" s="104"/>
      <c r="CF1312" s="104"/>
      <c r="CG1312" s="104"/>
      <c r="CJ1312" s="104"/>
      <c r="CL1312" s="104"/>
      <c r="CM1312" s="104"/>
      <c r="CN1312" s="104"/>
      <c r="CO1312" s="104"/>
      <c r="CP1312" s="104"/>
      <c r="CQ1312" s="104"/>
      <c r="CR1312" s="104"/>
      <c r="CS1312" s="104"/>
      <c r="CT1312" s="104"/>
      <c r="CU1312" s="104"/>
    </row>
    <row r="1313" spans="1:99" ht="13" x14ac:dyDescent="0.3">
      <c r="A1313" s="104"/>
      <c r="B1313" s="104"/>
      <c r="C1313" s="104"/>
      <c r="D1313" s="104"/>
      <c r="E1313" s="104"/>
      <c r="F1313" s="104"/>
      <c r="G1313" s="104"/>
      <c r="H1313" s="104"/>
      <c r="I1313" s="104"/>
      <c r="J1313" s="104"/>
      <c r="K1313" s="104"/>
      <c r="L1313" s="104"/>
      <c r="M1313" s="104"/>
      <c r="P1313" s="104"/>
      <c r="Q1313" s="104"/>
      <c r="U1313" s="104"/>
      <c r="AQ1313" s="104"/>
      <c r="AR1313" s="104"/>
      <c r="AS1313" s="104"/>
      <c r="AT1313" s="104"/>
      <c r="AU1313" s="104"/>
      <c r="AV1313" s="104"/>
      <c r="AW1313" s="104"/>
      <c r="AX1313" s="104"/>
      <c r="AY1313" s="104"/>
      <c r="BH1313" s="104"/>
      <c r="BJ1313" s="104"/>
      <c r="BK1313" s="104"/>
      <c r="BL1313" s="104"/>
      <c r="BM1313" s="104"/>
      <c r="BN1313" s="104"/>
      <c r="BO1313" s="104"/>
      <c r="BP1313" s="104"/>
      <c r="BQ1313" s="104"/>
      <c r="BR1313" s="104"/>
      <c r="BS1313" s="104"/>
      <c r="BT1313" s="104"/>
      <c r="BV1313" s="104"/>
      <c r="BW1313" s="104"/>
      <c r="BX1313" s="104"/>
      <c r="BY1313" s="104"/>
      <c r="BZ1313" s="104"/>
      <c r="CA1313" s="104"/>
      <c r="CB1313" s="104"/>
      <c r="CC1313" s="104"/>
      <c r="CD1313" s="104"/>
      <c r="CE1313" s="104"/>
      <c r="CF1313" s="104"/>
      <c r="CG1313" s="104"/>
      <c r="CJ1313" s="104"/>
      <c r="CL1313" s="104"/>
      <c r="CM1313" s="104"/>
      <c r="CN1313" s="104"/>
      <c r="CO1313" s="104"/>
      <c r="CP1313" s="104"/>
      <c r="CQ1313" s="104"/>
      <c r="CR1313" s="104"/>
      <c r="CS1313" s="104"/>
      <c r="CT1313" s="104"/>
      <c r="CU1313" s="104"/>
    </row>
    <row r="1314" spans="1:99" ht="13" x14ac:dyDescent="0.3">
      <c r="A1314" s="104"/>
      <c r="B1314" s="104"/>
      <c r="C1314" s="104"/>
      <c r="D1314" s="104"/>
      <c r="E1314" s="104"/>
      <c r="F1314" s="104"/>
      <c r="G1314" s="104"/>
      <c r="H1314" s="104"/>
      <c r="I1314" s="104"/>
      <c r="J1314" s="104"/>
      <c r="K1314" s="104"/>
      <c r="L1314" s="104"/>
      <c r="M1314" s="104"/>
      <c r="P1314" s="104"/>
      <c r="Q1314" s="104"/>
      <c r="U1314" s="104"/>
      <c r="AQ1314" s="104"/>
      <c r="AR1314" s="104"/>
      <c r="AS1314" s="104"/>
      <c r="AT1314" s="104"/>
      <c r="AU1314" s="104"/>
      <c r="AV1314" s="104"/>
      <c r="AW1314" s="104"/>
      <c r="AX1314" s="104"/>
      <c r="AY1314" s="104"/>
      <c r="BH1314" s="104"/>
      <c r="BJ1314" s="104"/>
      <c r="BK1314" s="104"/>
      <c r="BL1314" s="104"/>
      <c r="BM1314" s="104"/>
      <c r="BN1314" s="104"/>
      <c r="BO1314" s="104"/>
      <c r="BP1314" s="104"/>
      <c r="BQ1314" s="104"/>
      <c r="BR1314" s="104"/>
      <c r="BS1314" s="104"/>
      <c r="BT1314" s="104"/>
      <c r="BV1314" s="104"/>
      <c r="BW1314" s="104"/>
      <c r="BX1314" s="104"/>
      <c r="BY1314" s="104"/>
      <c r="BZ1314" s="104"/>
      <c r="CA1314" s="104"/>
      <c r="CB1314" s="104"/>
      <c r="CC1314" s="104"/>
      <c r="CD1314" s="104"/>
      <c r="CE1314" s="104"/>
      <c r="CF1314" s="104"/>
      <c r="CG1314" s="104"/>
      <c r="CJ1314" s="104"/>
      <c r="CL1314" s="104"/>
      <c r="CM1314" s="104"/>
      <c r="CN1314" s="104"/>
      <c r="CO1314" s="104"/>
      <c r="CP1314" s="104"/>
      <c r="CQ1314" s="104"/>
      <c r="CR1314" s="104"/>
      <c r="CS1314" s="104"/>
      <c r="CT1314" s="104"/>
      <c r="CU1314" s="104"/>
    </row>
    <row r="1315" spans="1:99" ht="13" x14ac:dyDescent="0.3">
      <c r="A1315" s="104"/>
      <c r="B1315" s="104"/>
      <c r="C1315" s="104"/>
      <c r="D1315" s="104"/>
      <c r="E1315" s="104"/>
      <c r="F1315" s="104"/>
      <c r="G1315" s="104"/>
      <c r="H1315" s="104"/>
      <c r="I1315" s="104"/>
      <c r="J1315" s="104"/>
      <c r="K1315" s="104"/>
      <c r="L1315" s="104"/>
      <c r="M1315" s="104"/>
      <c r="P1315" s="104"/>
      <c r="Q1315" s="104"/>
      <c r="U1315" s="104"/>
      <c r="AQ1315" s="104"/>
      <c r="AR1315" s="104"/>
      <c r="AS1315" s="104"/>
      <c r="AT1315" s="104"/>
      <c r="AU1315" s="104"/>
      <c r="AV1315" s="104"/>
      <c r="AW1315" s="104"/>
      <c r="AX1315" s="104"/>
      <c r="AY1315" s="104"/>
      <c r="BH1315" s="104"/>
      <c r="BJ1315" s="104"/>
      <c r="BK1315" s="104"/>
      <c r="BL1315" s="104"/>
      <c r="BM1315" s="104"/>
      <c r="BN1315" s="104"/>
      <c r="BO1315" s="104"/>
      <c r="BP1315" s="104"/>
      <c r="BQ1315" s="104"/>
      <c r="BR1315" s="104"/>
      <c r="BS1315" s="104"/>
      <c r="BT1315" s="104"/>
      <c r="BV1315" s="104"/>
      <c r="BW1315" s="104"/>
      <c r="BX1315" s="104"/>
      <c r="BY1315" s="104"/>
      <c r="BZ1315" s="104"/>
      <c r="CA1315" s="104"/>
      <c r="CB1315" s="104"/>
      <c r="CC1315" s="104"/>
      <c r="CD1315" s="104"/>
      <c r="CE1315" s="104"/>
      <c r="CF1315" s="104"/>
      <c r="CG1315" s="104"/>
      <c r="CJ1315" s="104"/>
      <c r="CL1315" s="104"/>
      <c r="CM1315" s="104"/>
      <c r="CN1315" s="104"/>
      <c r="CO1315" s="104"/>
      <c r="CP1315" s="104"/>
      <c r="CQ1315" s="104"/>
      <c r="CR1315" s="104"/>
      <c r="CS1315" s="104"/>
      <c r="CT1315" s="104"/>
      <c r="CU1315" s="104"/>
    </row>
    <row r="1316" spans="1:99" ht="13" x14ac:dyDescent="0.3">
      <c r="A1316" s="104"/>
      <c r="B1316" s="104"/>
      <c r="C1316" s="104"/>
      <c r="D1316" s="104"/>
      <c r="E1316" s="104"/>
      <c r="F1316" s="104"/>
      <c r="G1316" s="104"/>
      <c r="H1316" s="104"/>
      <c r="I1316" s="104"/>
      <c r="J1316" s="104"/>
      <c r="K1316" s="104"/>
      <c r="L1316" s="104"/>
      <c r="M1316" s="104"/>
      <c r="P1316" s="104"/>
      <c r="Q1316" s="104"/>
      <c r="U1316" s="104"/>
      <c r="AQ1316" s="104"/>
      <c r="AR1316" s="104"/>
      <c r="AS1316" s="104"/>
      <c r="AT1316" s="104"/>
      <c r="AU1316" s="104"/>
      <c r="AV1316" s="104"/>
      <c r="AW1316" s="104"/>
      <c r="AX1316" s="104"/>
      <c r="AY1316" s="104"/>
      <c r="BH1316" s="104"/>
      <c r="BJ1316" s="104"/>
      <c r="BK1316" s="104"/>
      <c r="BL1316" s="104"/>
      <c r="BM1316" s="104"/>
      <c r="BN1316" s="104"/>
      <c r="BO1316" s="104"/>
      <c r="BP1316" s="104"/>
      <c r="BQ1316" s="104"/>
      <c r="BR1316" s="104"/>
      <c r="BS1316" s="104"/>
      <c r="BT1316" s="104"/>
      <c r="BV1316" s="104"/>
      <c r="BW1316" s="104"/>
      <c r="BX1316" s="104"/>
      <c r="BY1316" s="104"/>
      <c r="BZ1316" s="104"/>
      <c r="CA1316" s="104"/>
      <c r="CB1316" s="104"/>
      <c r="CC1316" s="104"/>
      <c r="CD1316" s="104"/>
      <c r="CE1316" s="104"/>
      <c r="CF1316" s="104"/>
      <c r="CG1316" s="104"/>
      <c r="CJ1316" s="104"/>
      <c r="CL1316" s="104"/>
      <c r="CM1316" s="104"/>
      <c r="CN1316" s="104"/>
      <c r="CO1316" s="104"/>
      <c r="CP1316" s="104"/>
      <c r="CQ1316" s="104"/>
      <c r="CR1316" s="104"/>
      <c r="CS1316" s="104"/>
      <c r="CT1316" s="104"/>
      <c r="CU1316" s="104"/>
    </row>
    <row r="1317" spans="1:99" ht="13" x14ac:dyDescent="0.3">
      <c r="A1317" s="104"/>
      <c r="B1317" s="104"/>
      <c r="C1317" s="104"/>
      <c r="D1317" s="104"/>
      <c r="E1317" s="104"/>
      <c r="F1317" s="104"/>
      <c r="G1317" s="104"/>
      <c r="H1317" s="104"/>
      <c r="I1317" s="104"/>
      <c r="J1317" s="104"/>
      <c r="K1317" s="104"/>
      <c r="L1317" s="104"/>
      <c r="M1317" s="104"/>
      <c r="P1317" s="104"/>
      <c r="Q1317" s="104"/>
      <c r="U1317" s="104"/>
      <c r="AQ1317" s="104"/>
      <c r="AR1317" s="104"/>
      <c r="AS1317" s="104"/>
      <c r="AT1317" s="104"/>
      <c r="AU1317" s="104"/>
      <c r="AV1317" s="104"/>
      <c r="AW1317" s="104"/>
      <c r="AX1317" s="104"/>
      <c r="AY1317" s="104"/>
      <c r="BH1317" s="104"/>
      <c r="BJ1317" s="104"/>
      <c r="BK1317" s="104"/>
      <c r="BL1317" s="104"/>
      <c r="BM1317" s="104"/>
      <c r="BN1317" s="104"/>
      <c r="BO1317" s="104"/>
      <c r="BP1317" s="104"/>
      <c r="BQ1317" s="104"/>
      <c r="BR1317" s="104"/>
      <c r="BS1317" s="104"/>
      <c r="BT1317" s="104"/>
      <c r="BV1317" s="104"/>
      <c r="BW1317" s="104"/>
      <c r="BX1317" s="104"/>
      <c r="BY1317" s="104"/>
      <c r="BZ1317" s="104"/>
      <c r="CA1317" s="104"/>
      <c r="CB1317" s="104"/>
      <c r="CC1317" s="104"/>
      <c r="CD1317" s="104"/>
      <c r="CE1317" s="104"/>
      <c r="CF1317" s="104"/>
      <c r="CG1317" s="104"/>
      <c r="CJ1317" s="104"/>
      <c r="CL1317" s="104"/>
      <c r="CM1317" s="104"/>
      <c r="CN1317" s="104"/>
      <c r="CO1317" s="104"/>
      <c r="CP1317" s="104"/>
      <c r="CQ1317" s="104"/>
      <c r="CR1317" s="104"/>
      <c r="CS1317" s="104"/>
      <c r="CT1317" s="104"/>
      <c r="CU1317" s="104"/>
    </row>
    <row r="1318" spans="1:99" ht="13" x14ac:dyDescent="0.3">
      <c r="A1318" s="104"/>
      <c r="B1318" s="104"/>
      <c r="C1318" s="104"/>
      <c r="D1318" s="104"/>
      <c r="E1318" s="104"/>
      <c r="F1318" s="104"/>
      <c r="G1318" s="104"/>
      <c r="H1318" s="104"/>
      <c r="I1318" s="104"/>
      <c r="J1318" s="104"/>
      <c r="K1318" s="104"/>
      <c r="L1318" s="104"/>
      <c r="M1318" s="104"/>
      <c r="P1318" s="104"/>
      <c r="Q1318" s="104"/>
      <c r="U1318" s="104"/>
      <c r="AQ1318" s="104"/>
      <c r="AR1318" s="104"/>
      <c r="AS1318" s="104"/>
      <c r="AT1318" s="104"/>
      <c r="AU1318" s="104"/>
      <c r="AV1318" s="104"/>
      <c r="AW1318" s="104"/>
      <c r="AX1318" s="104"/>
      <c r="AY1318" s="104"/>
      <c r="BH1318" s="104"/>
      <c r="BJ1318" s="104"/>
      <c r="BK1318" s="104"/>
      <c r="BL1318" s="104"/>
      <c r="BM1318" s="104"/>
      <c r="BN1318" s="104"/>
      <c r="BO1318" s="104"/>
      <c r="BP1318" s="104"/>
      <c r="BQ1318" s="104"/>
      <c r="BR1318" s="104"/>
      <c r="BS1318" s="104"/>
      <c r="BT1318" s="104"/>
      <c r="BV1318" s="104"/>
      <c r="BW1318" s="104"/>
      <c r="BX1318" s="104"/>
      <c r="BY1318" s="104"/>
      <c r="BZ1318" s="104"/>
      <c r="CA1318" s="104"/>
      <c r="CB1318" s="104"/>
      <c r="CC1318" s="104"/>
      <c r="CD1318" s="104"/>
      <c r="CE1318" s="104"/>
      <c r="CF1318" s="104"/>
      <c r="CG1318" s="104"/>
      <c r="CJ1318" s="104"/>
      <c r="CL1318" s="104"/>
      <c r="CM1318" s="104"/>
      <c r="CN1318" s="104"/>
      <c r="CO1318" s="104"/>
      <c r="CP1318" s="104"/>
      <c r="CQ1318" s="104"/>
      <c r="CR1318" s="104"/>
      <c r="CS1318" s="104"/>
      <c r="CT1318" s="104"/>
      <c r="CU1318" s="104"/>
    </row>
    <row r="1319" spans="1:99" ht="13" x14ac:dyDescent="0.3">
      <c r="A1319" s="104"/>
      <c r="B1319" s="104"/>
      <c r="C1319" s="104"/>
      <c r="D1319" s="104"/>
      <c r="E1319" s="104"/>
      <c r="F1319" s="104"/>
      <c r="G1319" s="104"/>
      <c r="H1319" s="104"/>
      <c r="I1319" s="104"/>
      <c r="J1319" s="104"/>
      <c r="K1319" s="104"/>
      <c r="L1319" s="104"/>
      <c r="M1319" s="104"/>
      <c r="P1319" s="104"/>
      <c r="Q1319" s="104"/>
      <c r="U1319" s="104"/>
      <c r="AQ1319" s="104"/>
      <c r="AR1319" s="104"/>
      <c r="AS1319" s="104"/>
      <c r="AT1319" s="104"/>
      <c r="AU1319" s="104"/>
      <c r="AV1319" s="104"/>
      <c r="AW1319" s="104"/>
      <c r="AX1319" s="104"/>
      <c r="AY1319" s="104"/>
      <c r="BH1319" s="104"/>
      <c r="BJ1319" s="104"/>
      <c r="BK1319" s="104"/>
      <c r="BL1319" s="104"/>
      <c r="BM1319" s="104"/>
      <c r="BN1319" s="104"/>
      <c r="BO1319" s="104"/>
      <c r="BP1319" s="104"/>
      <c r="BQ1319" s="104"/>
      <c r="BR1319" s="104"/>
      <c r="BS1319" s="104"/>
      <c r="BT1319" s="104"/>
      <c r="BV1319" s="104"/>
      <c r="BW1319" s="104"/>
      <c r="BX1319" s="104"/>
      <c r="BY1319" s="104"/>
      <c r="BZ1319" s="104"/>
      <c r="CA1319" s="104"/>
      <c r="CB1319" s="104"/>
      <c r="CC1319" s="104"/>
      <c r="CD1319" s="104"/>
      <c r="CE1319" s="104"/>
      <c r="CF1319" s="104"/>
      <c r="CG1319" s="104"/>
      <c r="CJ1319" s="104"/>
      <c r="CL1319" s="104"/>
      <c r="CM1319" s="104"/>
      <c r="CN1319" s="104"/>
      <c r="CO1319" s="104"/>
      <c r="CP1319" s="104"/>
      <c r="CQ1319" s="104"/>
      <c r="CR1319" s="104"/>
      <c r="CS1319" s="104"/>
      <c r="CT1319" s="104"/>
      <c r="CU1319" s="104"/>
    </row>
    <row r="1320" spans="1:99" ht="13" x14ac:dyDescent="0.3">
      <c r="A1320" s="104"/>
      <c r="B1320" s="104"/>
      <c r="C1320" s="104"/>
      <c r="D1320" s="104"/>
      <c r="E1320" s="104"/>
      <c r="F1320" s="104"/>
      <c r="G1320" s="104"/>
      <c r="H1320" s="104"/>
      <c r="I1320" s="104"/>
      <c r="J1320" s="104"/>
      <c r="K1320" s="104"/>
      <c r="L1320" s="104"/>
      <c r="M1320" s="104"/>
      <c r="P1320" s="104"/>
      <c r="Q1320" s="104"/>
      <c r="U1320" s="104"/>
      <c r="AQ1320" s="104"/>
      <c r="AR1320" s="104"/>
      <c r="AS1320" s="104"/>
      <c r="AT1320" s="104"/>
      <c r="AU1320" s="104"/>
      <c r="AV1320" s="104"/>
      <c r="AW1320" s="104"/>
      <c r="AX1320" s="104"/>
      <c r="AY1320" s="104"/>
      <c r="BH1320" s="104"/>
      <c r="BJ1320" s="104"/>
      <c r="BK1320" s="104"/>
      <c r="BL1320" s="104"/>
      <c r="BM1320" s="104"/>
      <c r="BN1320" s="104"/>
      <c r="BO1320" s="104"/>
      <c r="BP1320" s="104"/>
      <c r="BQ1320" s="104"/>
      <c r="BR1320" s="104"/>
      <c r="BS1320" s="104"/>
      <c r="BT1320" s="104"/>
      <c r="BV1320" s="104"/>
      <c r="BW1320" s="104"/>
      <c r="BX1320" s="104"/>
      <c r="BY1320" s="104"/>
      <c r="BZ1320" s="104"/>
      <c r="CA1320" s="104"/>
      <c r="CB1320" s="104"/>
      <c r="CC1320" s="104"/>
      <c r="CD1320" s="104"/>
      <c r="CE1320" s="104"/>
      <c r="CF1320" s="104"/>
      <c r="CG1320" s="104"/>
      <c r="CJ1320" s="104"/>
      <c r="CL1320" s="104"/>
      <c r="CM1320" s="104"/>
      <c r="CN1320" s="104"/>
      <c r="CO1320" s="104"/>
      <c r="CP1320" s="104"/>
      <c r="CQ1320" s="104"/>
      <c r="CR1320" s="104"/>
      <c r="CS1320" s="104"/>
      <c r="CT1320" s="104"/>
      <c r="CU1320" s="104"/>
    </row>
    <row r="1321" spans="1:99" ht="13" x14ac:dyDescent="0.3">
      <c r="A1321" s="104"/>
      <c r="B1321" s="104"/>
      <c r="C1321" s="104"/>
      <c r="D1321" s="104"/>
      <c r="E1321" s="104"/>
      <c r="F1321" s="104"/>
      <c r="G1321" s="104"/>
      <c r="H1321" s="104"/>
      <c r="I1321" s="104"/>
      <c r="J1321" s="104"/>
      <c r="K1321" s="104"/>
      <c r="L1321" s="104"/>
      <c r="M1321" s="104"/>
      <c r="P1321" s="104"/>
      <c r="Q1321" s="104"/>
      <c r="U1321" s="104"/>
      <c r="AQ1321" s="104"/>
      <c r="AR1321" s="104"/>
      <c r="AS1321" s="104"/>
      <c r="AT1321" s="104"/>
      <c r="AU1321" s="104"/>
      <c r="AV1321" s="104"/>
      <c r="AW1321" s="104"/>
      <c r="AX1321" s="104"/>
      <c r="AY1321" s="104"/>
      <c r="BH1321" s="104"/>
      <c r="BJ1321" s="104"/>
      <c r="BK1321" s="104"/>
      <c r="BL1321" s="104"/>
      <c r="BM1321" s="104"/>
      <c r="BN1321" s="104"/>
      <c r="BO1321" s="104"/>
      <c r="BP1321" s="104"/>
      <c r="BQ1321" s="104"/>
      <c r="BR1321" s="104"/>
      <c r="BS1321" s="104"/>
      <c r="BT1321" s="104"/>
      <c r="BV1321" s="104"/>
      <c r="BW1321" s="104"/>
      <c r="BX1321" s="104"/>
      <c r="BY1321" s="104"/>
      <c r="BZ1321" s="104"/>
      <c r="CA1321" s="104"/>
      <c r="CB1321" s="104"/>
      <c r="CC1321" s="104"/>
      <c r="CD1321" s="104"/>
      <c r="CE1321" s="104"/>
      <c r="CF1321" s="104"/>
      <c r="CG1321" s="104"/>
      <c r="CJ1321" s="104"/>
      <c r="CL1321" s="104"/>
      <c r="CM1321" s="104"/>
      <c r="CN1321" s="104"/>
      <c r="CO1321" s="104"/>
      <c r="CP1321" s="104"/>
      <c r="CQ1321" s="104"/>
      <c r="CR1321" s="104"/>
      <c r="CS1321" s="104"/>
      <c r="CT1321" s="104"/>
      <c r="CU1321" s="104"/>
    </row>
    <row r="1322" spans="1:99" ht="13" x14ac:dyDescent="0.3">
      <c r="A1322" s="104"/>
      <c r="B1322" s="104"/>
      <c r="C1322" s="104"/>
      <c r="D1322" s="104"/>
      <c r="E1322" s="104"/>
      <c r="F1322" s="104"/>
      <c r="G1322" s="104"/>
      <c r="H1322" s="104"/>
      <c r="I1322" s="104"/>
      <c r="J1322" s="104"/>
      <c r="K1322" s="104"/>
      <c r="L1322" s="104"/>
      <c r="M1322" s="104"/>
      <c r="P1322" s="104"/>
      <c r="Q1322" s="104"/>
      <c r="U1322" s="104"/>
      <c r="AQ1322" s="104"/>
      <c r="AR1322" s="104"/>
      <c r="AS1322" s="104"/>
      <c r="AT1322" s="104"/>
      <c r="AU1322" s="104"/>
      <c r="AV1322" s="104"/>
      <c r="AW1322" s="104"/>
      <c r="AX1322" s="104"/>
      <c r="AY1322" s="104"/>
      <c r="BH1322" s="104"/>
      <c r="BJ1322" s="104"/>
      <c r="BK1322" s="104"/>
      <c r="BL1322" s="104"/>
      <c r="BM1322" s="104"/>
      <c r="BN1322" s="104"/>
      <c r="BO1322" s="104"/>
      <c r="BP1322" s="104"/>
      <c r="BQ1322" s="104"/>
      <c r="BR1322" s="104"/>
      <c r="BS1322" s="104"/>
      <c r="BT1322" s="104"/>
      <c r="BV1322" s="104"/>
      <c r="BW1322" s="104"/>
      <c r="BX1322" s="104"/>
      <c r="BY1322" s="104"/>
      <c r="BZ1322" s="104"/>
      <c r="CA1322" s="104"/>
      <c r="CB1322" s="104"/>
      <c r="CC1322" s="104"/>
      <c r="CD1322" s="104"/>
      <c r="CE1322" s="104"/>
      <c r="CF1322" s="104"/>
      <c r="CG1322" s="104"/>
      <c r="CJ1322" s="104"/>
      <c r="CL1322" s="104"/>
      <c r="CM1322" s="104"/>
      <c r="CN1322" s="104"/>
      <c r="CO1322" s="104"/>
      <c r="CP1322" s="104"/>
      <c r="CQ1322" s="104"/>
      <c r="CR1322" s="104"/>
      <c r="CS1322" s="104"/>
      <c r="CT1322" s="104"/>
      <c r="CU1322" s="104"/>
    </row>
    <row r="1323" spans="1:99" ht="13" x14ac:dyDescent="0.3">
      <c r="A1323" s="104"/>
      <c r="B1323" s="104"/>
      <c r="C1323" s="104"/>
      <c r="D1323" s="104"/>
      <c r="E1323" s="104"/>
      <c r="F1323" s="104"/>
      <c r="G1323" s="104"/>
      <c r="H1323" s="104"/>
      <c r="I1323" s="104"/>
      <c r="J1323" s="104"/>
      <c r="K1323" s="104"/>
      <c r="L1323" s="104"/>
      <c r="M1323" s="104"/>
      <c r="P1323" s="104"/>
      <c r="Q1323" s="104"/>
      <c r="U1323" s="104"/>
      <c r="AQ1323" s="104"/>
      <c r="AR1323" s="104"/>
      <c r="AS1323" s="104"/>
      <c r="AT1323" s="104"/>
      <c r="AU1323" s="104"/>
      <c r="AV1323" s="104"/>
      <c r="AW1323" s="104"/>
      <c r="AX1323" s="104"/>
      <c r="AY1323" s="104"/>
      <c r="BH1323" s="104"/>
      <c r="BJ1323" s="104"/>
      <c r="BK1323" s="104"/>
      <c r="BL1323" s="104"/>
      <c r="BM1323" s="104"/>
      <c r="BN1323" s="104"/>
      <c r="BO1323" s="104"/>
      <c r="BP1323" s="104"/>
      <c r="BQ1323" s="104"/>
      <c r="BR1323" s="104"/>
      <c r="BS1323" s="104"/>
      <c r="BT1323" s="104"/>
      <c r="BV1323" s="104"/>
      <c r="BW1323" s="104"/>
      <c r="BX1323" s="104"/>
      <c r="BY1323" s="104"/>
      <c r="BZ1323" s="104"/>
      <c r="CA1323" s="104"/>
      <c r="CB1323" s="104"/>
      <c r="CC1323" s="104"/>
      <c r="CD1323" s="104"/>
      <c r="CE1323" s="104"/>
      <c r="CF1323" s="104"/>
      <c r="CG1323" s="104"/>
      <c r="CJ1323" s="104"/>
      <c r="CL1323" s="104"/>
      <c r="CM1323" s="104"/>
      <c r="CN1323" s="104"/>
      <c r="CO1323" s="104"/>
      <c r="CP1323" s="104"/>
      <c r="CQ1323" s="104"/>
      <c r="CR1323" s="104"/>
      <c r="CS1323" s="104"/>
      <c r="CT1323" s="104"/>
      <c r="CU1323" s="104"/>
    </row>
    <row r="1324" spans="1:99" ht="13" x14ac:dyDescent="0.3">
      <c r="A1324" s="104"/>
      <c r="B1324" s="104"/>
      <c r="C1324" s="104"/>
      <c r="D1324" s="104"/>
      <c r="E1324" s="104"/>
      <c r="F1324" s="104"/>
      <c r="G1324" s="104"/>
      <c r="H1324" s="104"/>
      <c r="I1324" s="104"/>
      <c r="J1324" s="104"/>
      <c r="K1324" s="104"/>
      <c r="L1324" s="104"/>
      <c r="M1324" s="104"/>
      <c r="P1324" s="104"/>
      <c r="Q1324" s="104"/>
      <c r="U1324" s="104"/>
      <c r="AQ1324" s="104"/>
      <c r="AR1324" s="104"/>
      <c r="AS1324" s="104"/>
      <c r="AT1324" s="104"/>
      <c r="AU1324" s="104"/>
      <c r="AV1324" s="104"/>
      <c r="AW1324" s="104"/>
      <c r="AX1324" s="104"/>
      <c r="AY1324" s="104"/>
      <c r="BH1324" s="104"/>
      <c r="BJ1324" s="104"/>
      <c r="BK1324" s="104"/>
      <c r="BL1324" s="104"/>
      <c r="BM1324" s="104"/>
      <c r="BN1324" s="104"/>
      <c r="BO1324" s="104"/>
      <c r="BP1324" s="104"/>
      <c r="BQ1324" s="104"/>
      <c r="BR1324" s="104"/>
      <c r="BS1324" s="104"/>
      <c r="BT1324" s="104"/>
      <c r="BV1324" s="104"/>
      <c r="BW1324" s="104"/>
      <c r="BX1324" s="104"/>
      <c r="BY1324" s="104"/>
      <c r="BZ1324" s="104"/>
      <c r="CA1324" s="104"/>
      <c r="CB1324" s="104"/>
      <c r="CC1324" s="104"/>
      <c r="CD1324" s="104"/>
      <c r="CE1324" s="104"/>
      <c r="CF1324" s="104"/>
      <c r="CG1324" s="104"/>
      <c r="CJ1324" s="104"/>
      <c r="CL1324" s="104"/>
      <c r="CM1324" s="104"/>
      <c r="CN1324" s="104"/>
      <c r="CO1324" s="104"/>
      <c r="CP1324" s="104"/>
      <c r="CQ1324" s="104"/>
      <c r="CR1324" s="104"/>
      <c r="CS1324" s="104"/>
      <c r="CT1324" s="104"/>
      <c r="CU1324" s="104"/>
    </row>
    <row r="1325" spans="1:99" ht="13" x14ac:dyDescent="0.3">
      <c r="A1325" s="104"/>
      <c r="B1325" s="104"/>
      <c r="C1325" s="104"/>
      <c r="D1325" s="104"/>
      <c r="E1325" s="104"/>
      <c r="F1325" s="104"/>
      <c r="G1325" s="104"/>
      <c r="H1325" s="104"/>
      <c r="I1325" s="104"/>
      <c r="J1325" s="104"/>
      <c r="K1325" s="104"/>
      <c r="L1325" s="104"/>
      <c r="M1325" s="104"/>
      <c r="P1325" s="104"/>
      <c r="Q1325" s="104"/>
      <c r="U1325" s="104"/>
      <c r="AQ1325" s="104"/>
      <c r="AR1325" s="104"/>
      <c r="AS1325" s="104"/>
      <c r="AT1325" s="104"/>
      <c r="AU1325" s="104"/>
      <c r="AV1325" s="104"/>
      <c r="AW1325" s="104"/>
      <c r="AX1325" s="104"/>
      <c r="AY1325" s="104"/>
      <c r="BH1325" s="104"/>
      <c r="BJ1325" s="104"/>
      <c r="BK1325" s="104"/>
      <c r="BL1325" s="104"/>
      <c r="BM1325" s="104"/>
      <c r="BN1325" s="104"/>
      <c r="BO1325" s="104"/>
      <c r="BP1325" s="104"/>
      <c r="BQ1325" s="104"/>
      <c r="BR1325" s="104"/>
      <c r="BS1325" s="104"/>
      <c r="BT1325" s="104"/>
      <c r="BV1325" s="104"/>
      <c r="BW1325" s="104"/>
      <c r="BX1325" s="104"/>
      <c r="BY1325" s="104"/>
      <c r="BZ1325" s="104"/>
      <c r="CA1325" s="104"/>
      <c r="CB1325" s="104"/>
      <c r="CC1325" s="104"/>
      <c r="CD1325" s="104"/>
      <c r="CE1325" s="104"/>
      <c r="CF1325" s="104"/>
      <c r="CG1325" s="104"/>
      <c r="CJ1325" s="104"/>
      <c r="CL1325" s="104"/>
      <c r="CM1325" s="104"/>
      <c r="CN1325" s="104"/>
      <c r="CO1325" s="104"/>
      <c r="CP1325" s="104"/>
      <c r="CQ1325" s="104"/>
      <c r="CR1325" s="104"/>
      <c r="CS1325" s="104"/>
      <c r="CT1325" s="104"/>
      <c r="CU1325" s="104"/>
    </row>
    <row r="1326" spans="1:99" ht="13" x14ac:dyDescent="0.3">
      <c r="A1326" s="104"/>
      <c r="B1326" s="104"/>
      <c r="C1326" s="104"/>
      <c r="D1326" s="104"/>
      <c r="E1326" s="104"/>
      <c r="F1326" s="104"/>
      <c r="G1326" s="104"/>
      <c r="H1326" s="104"/>
      <c r="I1326" s="104"/>
      <c r="J1326" s="104"/>
      <c r="K1326" s="104"/>
      <c r="L1326" s="104"/>
      <c r="M1326" s="104"/>
      <c r="P1326" s="104"/>
      <c r="Q1326" s="104"/>
      <c r="U1326" s="104"/>
      <c r="AQ1326" s="104"/>
      <c r="AR1326" s="104"/>
      <c r="AS1326" s="104"/>
      <c r="AT1326" s="104"/>
      <c r="AU1326" s="104"/>
      <c r="AV1326" s="104"/>
      <c r="AW1326" s="104"/>
      <c r="AX1326" s="104"/>
      <c r="AY1326" s="104"/>
      <c r="BH1326" s="104"/>
      <c r="BJ1326" s="104"/>
      <c r="BK1326" s="104"/>
      <c r="BL1326" s="104"/>
      <c r="BM1326" s="104"/>
      <c r="BN1326" s="104"/>
      <c r="BO1326" s="104"/>
      <c r="BP1326" s="104"/>
      <c r="BQ1326" s="104"/>
      <c r="BR1326" s="104"/>
      <c r="BS1326" s="104"/>
      <c r="BT1326" s="104"/>
      <c r="BV1326" s="104"/>
      <c r="BW1326" s="104"/>
      <c r="BX1326" s="104"/>
      <c r="BY1326" s="104"/>
      <c r="BZ1326" s="104"/>
      <c r="CA1326" s="104"/>
      <c r="CB1326" s="104"/>
      <c r="CC1326" s="104"/>
      <c r="CD1326" s="104"/>
      <c r="CE1326" s="104"/>
      <c r="CF1326" s="104"/>
      <c r="CG1326" s="104"/>
      <c r="CJ1326" s="104"/>
      <c r="CL1326" s="104"/>
      <c r="CM1326" s="104"/>
      <c r="CN1326" s="104"/>
      <c r="CO1326" s="104"/>
      <c r="CP1326" s="104"/>
      <c r="CQ1326" s="104"/>
      <c r="CR1326" s="104"/>
      <c r="CS1326" s="104"/>
      <c r="CT1326" s="104"/>
      <c r="CU1326" s="104"/>
    </row>
    <row r="1327" spans="1:99" ht="13" x14ac:dyDescent="0.3">
      <c r="A1327" s="104"/>
      <c r="B1327" s="104"/>
      <c r="C1327" s="104"/>
      <c r="D1327" s="104"/>
      <c r="E1327" s="104"/>
      <c r="F1327" s="104"/>
      <c r="G1327" s="104"/>
      <c r="H1327" s="104"/>
      <c r="I1327" s="104"/>
      <c r="J1327" s="104"/>
      <c r="K1327" s="104"/>
      <c r="L1327" s="104"/>
      <c r="M1327" s="104"/>
      <c r="P1327" s="104"/>
      <c r="Q1327" s="104"/>
      <c r="U1327" s="104"/>
      <c r="AQ1327" s="104"/>
      <c r="AR1327" s="104"/>
      <c r="AS1327" s="104"/>
      <c r="AT1327" s="104"/>
      <c r="AU1327" s="104"/>
      <c r="AV1327" s="104"/>
      <c r="AW1327" s="104"/>
      <c r="AX1327" s="104"/>
      <c r="AY1327" s="104"/>
      <c r="BH1327" s="104"/>
      <c r="BJ1327" s="104"/>
      <c r="BK1327" s="104"/>
      <c r="BL1327" s="104"/>
      <c r="BM1327" s="104"/>
      <c r="BN1327" s="104"/>
      <c r="BO1327" s="104"/>
      <c r="BP1327" s="104"/>
      <c r="BQ1327" s="104"/>
      <c r="BR1327" s="104"/>
      <c r="BS1327" s="104"/>
      <c r="BT1327" s="104"/>
      <c r="BV1327" s="104"/>
      <c r="BW1327" s="104"/>
      <c r="BX1327" s="104"/>
      <c r="BY1327" s="104"/>
      <c r="BZ1327" s="104"/>
      <c r="CA1327" s="104"/>
      <c r="CB1327" s="104"/>
      <c r="CC1327" s="104"/>
      <c r="CD1327" s="104"/>
      <c r="CE1327" s="104"/>
      <c r="CF1327" s="104"/>
      <c r="CG1327" s="104"/>
      <c r="CJ1327" s="104"/>
      <c r="CL1327" s="104"/>
      <c r="CM1327" s="104"/>
      <c r="CN1327" s="104"/>
      <c r="CO1327" s="104"/>
      <c r="CP1327" s="104"/>
      <c r="CQ1327" s="104"/>
      <c r="CR1327" s="104"/>
      <c r="CS1327" s="104"/>
      <c r="CT1327" s="104"/>
      <c r="CU1327" s="104"/>
    </row>
    <row r="1328" spans="1:99" ht="13" x14ac:dyDescent="0.3">
      <c r="A1328" s="104"/>
      <c r="B1328" s="104"/>
      <c r="C1328" s="104"/>
      <c r="D1328" s="104"/>
      <c r="E1328" s="104"/>
      <c r="F1328" s="104"/>
      <c r="G1328" s="104"/>
      <c r="H1328" s="104"/>
      <c r="I1328" s="104"/>
      <c r="J1328" s="104"/>
      <c r="K1328" s="104"/>
      <c r="L1328" s="104"/>
      <c r="M1328" s="104"/>
      <c r="P1328" s="104"/>
      <c r="Q1328" s="104"/>
      <c r="U1328" s="104"/>
      <c r="AQ1328" s="104"/>
      <c r="AR1328" s="104"/>
      <c r="AS1328" s="104"/>
      <c r="AT1328" s="104"/>
      <c r="AU1328" s="104"/>
      <c r="AV1328" s="104"/>
      <c r="AW1328" s="104"/>
      <c r="AX1328" s="104"/>
      <c r="AY1328" s="104"/>
      <c r="BH1328" s="104"/>
      <c r="BJ1328" s="104"/>
      <c r="BK1328" s="104"/>
      <c r="BL1328" s="104"/>
      <c r="BM1328" s="104"/>
      <c r="BN1328" s="104"/>
      <c r="BO1328" s="104"/>
      <c r="BP1328" s="104"/>
      <c r="BQ1328" s="104"/>
      <c r="BR1328" s="104"/>
      <c r="BS1328" s="104"/>
      <c r="BT1328" s="104"/>
      <c r="BV1328" s="104"/>
      <c r="BW1328" s="104"/>
      <c r="BX1328" s="104"/>
      <c r="BY1328" s="104"/>
      <c r="BZ1328" s="104"/>
      <c r="CA1328" s="104"/>
      <c r="CB1328" s="104"/>
      <c r="CC1328" s="104"/>
      <c r="CD1328" s="104"/>
      <c r="CE1328" s="104"/>
      <c r="CF1328" s="104"/>
      <c r="CG1328" s="104"/>
      <c r="CJ1328" s="104"/>
      <c r="CL1328" s="104"/>
      <c r="CM1328" s="104"/>
      <c r="CN1328" s="104"/>
      <c r="CO1328" s="104"/>
      <c r="CP1328" s="104"/>
      <c r="CQ1328" s="104"/>
      <c r="CR1328" s="104"/>
      <c r="CS1328" s="104"/>
      <c r="CT1328" s="104"/>
      <c r="CU1328" s="104"/>
    </row>
    <row r="1329" spans="1:99" ht="13" x14ac:dyDescent="0.3">
      <c r="A1329" s="104"/>
      <c r="B1329" s="104"/>
      <c r="C1329" s="104"/>
      <c r="D1329" s="104"/>
      <c r="E1329" s="104"/>
      <c r="F1329" s="104"/>
      <c r="G1329" s="104"/>
      <c r="H1329" s="104"/>
      <c r="I1329" s="104"/>
      <c r="J1329" s="104"/>
      <c r="K1329" s="104"/>
      <c r="L1329" s="104"/>
      <c r="M1329" s="104"/>
      <c r="P1329" s="104"/>
      <c r="Q1329" s="104"/>
      <c r="U1329" s="104"/>
      <c r="AQ1329" s="104"/>
      <c r="AR1329" s="104"/>
      <c r="AS1329" s="104"/>
      <c r="AT1329" s="104"/>
      <c r="AU1329" s="104"/>
      <c r="AV1329" s="104"/>
      <c r="AW1329" s="104"/>
      <c r="AX1329" s="104"/>
      <c r="AY1329" s="104"/>
      <c r="BH1329" s="104"/>
      <c r="BJ1329" s="104"/>
      <c r="BK1329" s="104"/>
      <c r="BL1329" s="104"/>
      <c r="BM1329" s="104"/>
      <c r="BN1329" s="104"/>
      <c r="BO1329" s="104"/>
      <c r="BP1329" s="104"/>
      <c r="BQ1329" s="104"/>
      <c r="BR1329" s="104"/>
      <c r="BS1329" s="104"/>
      <c r="BT1329" s="104"/>
      <c r="BV1329" s="104"/>
      <c r="BW1329" s="104"/>
      <c r="BX1329" s="104"/>
      <c r="BY1329" s="104"/>
      <c r="BZ1329" s="104"/>
      <c r="CA1329" s="104"/>
      <c r="CB1329" s="104"/>
      <c r="CC1329" s="104"/>
      <c r="CD1329" s="104"/>
      <c r="CE1329" s="104"/>
      <c r="CF1329" s="104"/>
      <c r="CG1329" s="104"/>
      <c r="CJ1329" s="104"/>
      <c r="CL1329" s="104"/>
      <c r="CM1329" s="104"/>
      <c r="CN1329" s="104"/>
      <c r="CO1329" s="104"/>
      <c r="CP1329" s="104"/>
      <c r="CQ1329" s="104"/>
      <c r="CR1329" s="104"/>
      <c r="CS1329" s="104"/>
      <c r="CT1329" s="104"/>
      <c r="CU1329" s="104"/>
    </row>
    <row r="1330" spans="1:99" ht="13" x14ac:dyDescent="0.3">
      <c r="A1330" s="104"/>
      <c r="B1330" s="104"/>
      <c r="C1330" s="104"/>
      <c r="D1330" s="104"/>
      <c r="E1330" s="104"/>
      <c r="F1330" s="104"/>
      <c r="G1330" s="104"/>
      <c r="H1330" s="104"/>
      <c r="I1330" s="104"/>
      <c r="J1330" s="104"/>
      <c r="K1330" s="104"/>
      <c r="L1330" s="104"/>
      <c r="M1330" s="104"/>
      <c r="P1330" s="104"/>
      <c r="Q1330" s="104"/>
      <c r="U1330" s="104"/>
      <c r="AQ1330" s="104"/>
      <c r="AR1330" s="104"/>
      <c r="AS1330" s="104"/>
      <c r="AT1330" s="104"/>
      <c r="AU1330" s="104"/>
      <c r="AV1330" s="104"/>
      <c r="AW1330" s="104"/>
      <c r="AX1330" s="104"/>
      <c r="AY1330" s="104"/>
      <c r="BH1330" s="104"/>
      <c r="BJ1330" s="104"/>
      <c r="BK1330" s="104"/>
      <c r="BL1330" s="104"/>
      <c r="BM1330" s="104"/>
      <c r="BN1330" s="104"/>
      <c r="BO1330" s="104"/>
      <c r="BP1330" s="104"/>
      <c r="BQ1330" s="104"/>
      <c r="BR1330" s="104"/>
      <c r="BS1330" s="104"/>
      <c r="BT1330" s="104"/>
      <c r="BV1330" s="104"/>
      <c r="BW1330" s="104"/>
      <c r="BX1330" s="104"/>
      <c r="BY1330" s="104"/>
      <c r="BZ1330" s="104"/>
      <c r="CA1330" s="104"/>
      <c r="CB1330" s="104"/>
      <c r="CC1330" s="104"/>
      <c r="CD1330" s="104"/>
      <c r="CE1330" s="104"/>
      <c r="CF1330" s="104"/>
      <c r="CG1330" s="104"/>
      <c r="CJ1330" s="104"/>
      <c r="CL1330" s="104"/>
      <c r="CM1330" s="104"/>
      <c r="CN1330" s="104"/>
      <c r="CO1330" s="104"/>
      <c r="CP1330" s="104"/>
      <c r="CQ1330" s="104"/>
      <c r="CR1330" s="104"/>
      <c r="CS1330" s="104"/>
      <c r="CT1330" s="104"/>
      <c r="CU1330" s="104"/>
    </row>
    <row r="1331" spans="1:99" ht="13" x14ac:dyDescent="0.3">
      <c r="A1331" s="104"/>
      <c r="B1331" s="104"/>
      <c r="C1331" s="104"/>
      <c r="D1331" s="104"/>
      <c r="E1331" s="104"/>
      <c r="F1331" s="104"/>
      <c r="G1331" s="104"/>
      <c r="H1331" s="104"/>
      <c r="I1331" s="104"/>
      <c r="J1331" s="104"/>
      <c r="K1331" s="104"/>
      <c r="L1331" s="104"/>
      <c r="M1331" s="104"/>
      <c r="P1331" s="104"/>
      <c r="Q1331" s="104"/>
      <c r="U1331" s="104"/>
      <c r="AQ1331" s="104"/>
      <c r="AR1331" s="104"/>
      <c r="AS1331" s="104"/>
      <c r="AT1331" s="104"/>
      <c r="AU1331" s="104"/>
      <c r="AV1331" s="104"/>
      <c r="AW1331" s="104"/>
      <c r="AX1331" s="104"/>
      <c r="AY1331" s="104"/>
      <c r="BH1331" s="104"/>
      <c r="BJ1331" s="104"/>
      <c r="BK1331" s="104"/>
      <c r="BL1331" s="104"/>
      <c r="BM1331" s="104"/>
      <c r="BN1331" s="104"/>
      <c r="BO1331" s="104"/>
      <c r="BP1331" s="104"/>
      <c r="BQ1331" s="104"/>
      <c r="BR1331" s="104"/>
      <c r="BS1331" s="104"/>
      <c r="BT1331" s="104"/>
      <c r="BV1331" s="104"/>
      <c r="BW1331" s="104"/>
      <c r="BX1331" s="104"/>
      <c r="BY1331" s="104"/>
      <c r="BZ1331" s="104"/>
      <c r="CA1331" s="104"/>
      <c r="CB1331" s="104"/>
      <c r="CC1331" s="104"/>
      <c r="CD1331" s="104"/>
      <c r="CE1331" s="104"/>
      <c r="CF1331" s="104"/>
      <c r="CG1331" s="104"/>
      <c r="CJ1331" s="104"/>
      <c r="CL1331" s="104"/>
      <c r="CM1331" s="104"/>
      <c r="CN1331" s="104"/>
      <c r="CO1331" s="104"/>
      <c r="CP1331" s="104"/>
      <c r="CQ1331" s="104"/>
      <c r="CR1331" s="104"/>
      <c r="CS1331" s="104"/>
      <c r="CT1331" s="104"/>
      <c r="CU1331" s="104"/>
    </row>
    <row r="1332" spans="1:99" ht="13" x14ac:dyDescent="0.3">
      <c r="A1332" s="104"/>
      <c r="B1332" s="104"/>
      <c r="C1332" s="104"/>
      <c r="D1332" s="104"/>
      <c r="E1332" s="104"/>
      <c r="F1332" s="104"/>
      <c r="G1332" s="104"/>
      <c r="H1332" s="104"/>
      <c r="I1332" s="104"/>
      <c r="J1332" s="104"/>
      <c r="K1332" s="104"/>
      <c r="L1332" s="104"/>
      <c r="M1332" s="104"/>
      <c r="P1332" s="104"/>
      <c r="Q1332" s="104"/>
      <c r="U1332" s="104"/>
      <c r="AQ1332" s="104"/>
      <c r="AR1332" s="104"/>
      <c r="AS1332" s="104"/>
      <c r="AT1332" s="104"/>
      <c r="AU1332" s="104"/>
      <c r="AV1332" s="104"/>
      <c r="AW1332" s="104"/>
      <c r="AX1332" s="104"/>
      <c r="AY1332" s="104"/>
      <c r="BH1332" s="104"/>
      <c r="BJ1332" s="104"/>
      <c r="BK1332" s="104"/>
      <c r="BL1332" s="104"/>
      <c r="BM1332" s="104"/>
      <c r="BN1332" s="104"/>
      <c r="BO1332" s="104"/>
      <c r="BP1332" s="104"/>
      <c r="BQ1332" s="104"/>
      <c r="BR1332" s="104"/>
      <c r="BS1332" s="104"/>
      <c r="BT1332" s="104"/>
      <c r="BV1332" s="104"/>
      <c r="BW1332" s="104"/>
      <c r="BX1332" s="104"/>
      <c r="BY1332" s="104"/>
      <c r="BZ1332" s="104"/>
      <c r="CA1332" s="104"/>
      <c r="CB1332" s="104"/>
      <c r="CC1332" s="104"/>
      <c r="CD1332" s="104"/>
      <c r="CE1332" s="104"/>
      <c r="CF1332" s="104"/>
      <c r="CG1332" s="104"/>
      <c r="CJ1332" s="104"/>
      <c r="CL1332" s="104"/>
      <c r="CM1332" s="104"/>
      <c r="CN1332" s="104"/>
      <c r="CO1332" s="104"/>
      <c r="CP1332" s="104"/>
      <c r="CQ1332" s="104"/>
      <c r="CR1332" s="104"/>
      <c r="CS1332" s="104"/>
      <c r="CT1332" s="104"/>
      <c r="CU1332" s="104"/>
    </row>
    <row r="1333" spans="1:99" ht="13" x14ac:dyDescent="0.3">
      <c r="A1333" s="104"/>
      <c r="B1333" s="104"/>
      <c r="C1333" s="104"/>
      <c r="D1333" s="104"/>
      <c r="E1333" s="104"/>
      <c r="F1333" s="104"/>
      <c r="G1333" s="104"/>
      <c r="H1333" s="104"/>
      <c r="I1333" s="104"/>
      <c r="J1333" s="104"/>
      <c r="K1333" s="104"/>
      <c r="L1333" s="104"/>
      <c r="M1333" s="104"/>
      <c r="P1333" s="104"/>
      <c r="Q1333" s="104"/>
      <c r="U1333" s="104"/>
      <c r="AQ1333" s="104"/>
      <c r="AR1333" s="104"/>
      <c r="AS1333" s="104"/>
      <c r="AT1333" s="104"/>
      <c r="AU1333" s="104"/>
      <c r="AV1333" s="104"/>
      <c r="AW1333" s="104"/>
      <c r="AX1333" s="104"/>
      <c r="AY1333" s="104"/>
      <c r="BH1333" s="104"/>
      <c r="BJ1333" s="104"/>
      <c r="BK1333" s="104"/>
      <c r="BL1333" s="104"/>
      <c r="BM1333" s="104"/>
      <c r="BN1333" s="104"/>
      <c r="BO1333" s="104"/>
      <c r="BP1333" s="104"/>
      <c r="BQ1333" s="104"/>
      <c r="BR1333" s="104"/>
      <c r="BS1333" s="104"/>
      <c r="BT1333" s="104"/>
      <c r="BV1333" s="104"/>
      <c r="BW1333" s="104"/>
      <c r="BX1333" s="104"/>
      <c r="BY1333" s="104"/>
      <c r="BZ1333" s="104"/>
      <c r="CA1333" s="104"/>
      <c r="CB1333" s="104"/>
      <c r="CC1333" s="104"/>
      <c r="CD1333" s="104"/>
      <c r="CE1333" s="104"/>
      <c r="CF1333" s="104"/>
      <c r="CG1333" s="104"/>
      <c r="CJ1333" s="104"/>
      <c r="CL1333" s="104"/>
      <c r="CM1333" s="104"/>
      <c r="CN1333" s="104"/>
      <c r="CO1333" s="104"/>
      <c r="CP1333" s="104"/>
      <c r="CQ1333" s="104"/>
      <c r="CR1333" s="104"/>
      <c r="CS1333" s="104"/>
      <c r="CT1333" s="104"/>
      <c r="CU1333" s="104"/>
    </row>
    <row r="1334" spans="1:99" ht="13" x14ac:dyDescent="0.3">
      <c r="A1334" s="104"/>
      <c r="B1334" s="104"/>
      <c r="C1334" s="104"/>
      <c r="D1334" s="104"/>
      <c r="E1334" s="104"/>
      <c r="F1334" s="104"/>
      <c r="G1334" s="104"/>
      <c r="H1334" s="104"/>
      <c r="I1334" s="104"/>
      <c r="J1334" s="104"/>
      <c r="K1334" s="104"/>
      <c r="L1334" s="104"/>
      <c r="M1334" s="104"/>
      <c r="P1334" s="104"/>
      <c r="Q1334" s="104"/>
      <c r="U1334" s="104"/>
      <c r="AQ1334" s="104"/>
      <c r="AR1334" s="104"/>
      <c r="AS1334" s="104"/>
      <c r="AT1334" s="104"/>
      <c r="AU1334" s="104"/>
      <c r="AV1334" s="104"/>
      <c r="AW1334" s="104"/>
      <c r="AX1334" s="104"/>
      <c r="AY1334" s="104"/>
      <c r="BH1334" s="104"/>
      <c r="BJ1334" s="104"/>
      <c r="BK1334" s="104"/>
      <c r="BL1334" s="104"/>
      <c r="BM1334" s="104"/>
      <c r="BN1334" s="104"/>
      <c r="BO1334" s="104"/>
      <c r="BP1334" s="104"/>
      <c r="BQ1334" s="104"/>
      <c r="BR1334" s="104"/>
      <c r="BS1334" s="104"/>
      <c r="BT1334" s="104"/>
      <c r="BV1334" s="104"/>
      <c r="BW1334" s="104"/>
      <c r="BX1334" s="104"/>
      <c r="BY1334" s="104"/>
      <c r="BZ1334" s="104"/>
      <c r="CA1334" s="104"/>
      <c r="CB1334" s="104"/>
      <c r="CC1334" s="104"/>
      <c r="CD1334" s="104"/>
      <c r="CE1334" s="104"/>
      <c r="CF1334" s="104"/>
      <c r="CG1334" s="104"/>
      <c r="CJ1334" s="104"/>
      <c r="CL1334" s="104"/>
      <c r="CM1334" s="104"/>
      <c r="CN1334" s="104"/>
      <c r="CO1334" s="104"/>
      <c r="CP1334" s="104"/>
      <c r="CQ1334" s="104"/>
      <c r="CR1334" s="104"/>
      <c r="CS1334" s="104"/>
      <c r="CT1334" s="104"/>
      <c r="CU1334" s="104"/>
    </row>
    <row r="1335" spans="1:99" ht="13" x14ac:dyDescent="0.3">
      <c r="A1335" s="104"/>
      <c r="B1335" s="104"/>
      <c r="C1335" s="104"/>
      <c r="D1335" s="104"/>
      <c r="E1335" s="104"/>
      <c r="F1335" s="104"/>
      <c r="G1335" s="104"/>
      <c r="H1335" s="104"/>
      <c r="I1335" s="104"/>
      <c r="J1335" s="104"/>
      <c r="K1335" s="104"/>
      <c r="L1335" s="104"/>
      <c r="M1335" s="104"/>
      <c r="P1335" s="104"/>
      <c r="Q1335" s="104"/>
      <c r="U1335" s="104"/>
      <c r="AQ1335" s="104"/>
      <c r="AR1335" s="104"/>
      <c r="AS1335" s="104"/>
      <c r="AT1335" s="104"/>
      <c r="AU1335" s="104"/>
      <c r="AV1335" s="104"/>
      <c r="AW1335" s="104"/>
      <c r="AX1335" s="104"/>
      <c r="AY1335" s="104"/>
      <c r="BH1335" s="104"/>
      <c r="BJ1335" s="104"/>
      <c r="BK1335" s="104"/>
      <c r="BL1335" s="104"/>
      <c r="BM1335" s="104"/>
      <c r="BN1335" s="104"/>
      <c r="BO1335" s="104"/>
      <c r="BP1335" s="104"/>
      <c r="BQ1335" s="104"/>
      <c r="BR1335" s="104"/>
      <c r="BS1335" s="104"/>
      <c r="BT1335" s="104"/>
      <c r="BV1335" s="104"/>
      <c r="BW1335" s="104"/>
      <c r="BX1335" s="104"/>
      <c r="BY1335" s="104"/>
      <c r="BZ1335" s="104"/>
      <c r="CA1335" s="104"/>
      <c r="CB1335" s="104"/>
      <c r="CC1335" s="104"/>
      <c r="CD1335" s="104"/>
      <c r="CE1335" s="104"/>
      <c r="CF1335" s="104"/>
      <c r="CG1335" s="104"/>
      <c r="CJ1335" s="104"/>
      <c r="CL1335" s="104"/>
      <c r="CM1335" s="104"/>
      <c r="CN1335" s="104"/>
      <c r="CO1335" s="104"/>
      <c r="CP1335" s="104"/>
      <c r="CQ1335" s="104"/>
      <c r="CR1335" s="104"/>
      <c r="CS1335" s="104"/>
      <c r="CT1335" s="104"/>
      <c r="CU1335" s="104"/>
    </row>
    <row r="1336" spans="1:99" ht="13" x14ac:dyDescent="0.3">
      <c r="A1336" s="104"/>
      <c r="B1336" s="104"/>
      <c r="C1336" s="104"/>
      <c r="D1336" s="104"/>
      <c r="E1336" s="104"/>
      <c r="F1336" s="104"/>
      <c r="G1336" s="104"/>
      <c r="H1336" s="104"/>
      <c r="I1336" s="104"/>
      <c r="J1336" s="104"/>
      <c r="K1336" s="104"/>
      <c r="L1336" s="104"/>
      <c r="M1336" s="104"/>
      <c r="P1336" s="104"/>
      <c r="Q1336" s="104"/>
      <c r="U1336" s="104"/>
      <c r="AQ1336" s="104"/>
      <c r="AR1336" s="104"/>
      <c r="AS1336" s="104"/>
      <c r="AT1336" s="104"/>
      <c r="AU1336" s="104"/>
      <c r="AV1336" s="104"/>
      <c r="AW1336" s="104"/>
      <c r="AX1336" s="104"/>
      <c r="AY1336" s="104"/>
      <c r="BH1336" s="104"/>
      <c r="BJ1336" s="104"/>
      <c r="BK1336" s="104"/>
      <c r="BL1336" s="104"/>
      <c r="BM1336" s="104"/>
      <c r="BN1336" s="104"/>
      <c r="BO1336" s="104"/>
      <c r="BP1336" s="104"/>
      <c r="BQ1336" s="104"/>
      <c r="BR1336" s="104"/>
      <c r="BS1336" s="104"/>
      <c r="BT1336" s="104"/>
      <c r="BV1336" s="104"/>
      <c r="BW1336" s="104"/>
      <c r="BX1336" s="104"/>
      <c r="BY1336" s="104"/>
      <c r="BZ1336" s="104"/>
      <c r="CA1336" s="104"/>
      <c r="CB1336" s="104"/>
      <c r="CC1336" s="104"/>
      <c r="CD1336" s="104"/>
      <c r="CE1336" s="104"/>
      <c r="CF1336" s="104"/>
      <c r="CG1336" s="104"/>
      <c r="CJ1336" s="104"/>
      <c r="CL1336" s="104"/>
      <c r="CM1336" s="104"/>
      <c r="CN1336" s="104"/>
      <c r="CO1336" s="104"/>
      <c r="CP1336" s="104"/>
      <c r="CQ1336" s="104"/>
      <c r="CR1336" s="104"/>
      <c r="CS1336" s="104"/>
      <c r="CT1336" s="104"/>
      <c r="CU1336" s="104"/>
    </row>
    <row r="1337" spans="1:99" ht="13" x14ac:dyDescent="0.3">
      <c r="A1337" s="104"/>
      <c r="B1337" s="104"/>
      <c r="C1337" s="104"/>
      <c r="D1337" s="104"/>
      <c r="E1337" s="104"/>
      <c r="F1337" s="104"/>
      <c r="G1337" s="104"/>
      <c r="H1337" s="104"/>
      <c r="I1337" s="104"/>
      <c r="J1337" s="104"/>
      <c r="K1337" s="104"/>
      <c r="L1337" s="104"/>
      <c r="M1337" s="104"/>
      <c r="P1337" s="104"/>
      <c r="Q1337" s="104"/>
      <c r="U1337" s="104"/>
      <c r="AQ1337" s="104"/>
      <c r="AR1337" s="104"/>
      <c r="AS1337" s="104"/>
      <c r="AT1337" s="104"/>
      <c r="AU1337" s="104"/>
      <c r="AV1337" s="104"/>
      <c r="AW1337" s="104"/>
      <c r="AX1337" s="104"/>
      <c r="AY1337" s="104"/>
      <c r="BH1337" s="104"/>
      <c r="BJ1337" s="104"/>
      <c r="BK1337" s="104"/>
      <c r="BL1337" s="104"/>
      <c r="BM1337" s="104"/>
      <c r="BN1337" s="104"/>
      <c r="BO1337" s="104"/>
      <c r="BP1337" s="104"/>
      <c r="BQ1337" s="104"/>
      <c r="BR1337" s="104"/>
      <c r="BS1337" s="104"/>
      <c r="BT1337" s="104"/>
      <c r="BV1337" s="104"/>
      <c r="BW1337" s="104"/>
      <c r="BX1337" s="104"/>
      <c r="BY1337" s="104"/>
      <c r="BZ1337" s="104"/>
      <c r="CA1337" s="104"/>
      <c r="CB1337" s="104"/>
      <c r="CC1337" s="104"/>
      <c r="CD1337" s="104"/>
      <c r="CE1337" s="104"/>
      <c r="CF1337" s="104"/>
      <c r="CG1337" s="104"/>
      <c r="CJ1337" s="104"/>
      <c r="CL1337" s="104"/>
      <c r="CM1337" s="104"/>
      <c r="CN1337" s="104"/>
      <c r="CO1337" s="104"/>
      <c r="CP1337" s="104"/>
      <c r="CQ1337" s="104"/>
      <c r="CR1337" s="104"/>
      <c r="CS1337" s="104"/>
      <c r="CT1337" s="104"/>
      <c r="CU1337" s="104"/>
    </row>
    <row r="1338" spans="1:99" ht="13" x14ac:dyDescent="0.3">
      <c r="A1338" s="104"/>
      <c r="B1338" s="104"/>
      <c r="C1338" s="104"/>
      <c r="D1338" s="104"/>
      <c r="E1338" s="104"/>
      <c r="F1338" s="104"/>
      <c r="G1338" s="104"/>
      <c r="H1338" s="104"/>
      <c r="I1338" s="104"/>
      <c r="J1338" s="104"/>
      <c r="K1338" s="104"/>
      <c r="L1338" s="104"/>
      <c r="M1338" s="104"/>
      <c r="P1338" s="104"/>
      <c r="Q1338" s="104"/>
      <c r="U1338" s="104"/>
      <c r="AQ1338" s="104"/>
      <c r="AR1338" s="104"/>
      <c r="AS1338" s="104"/>
      <c r="AT1338" s="104"/>
      <c r="AU1338" s="104"/>
      <c r="AV1338" s="104"/>
      <c r="AW1338" s="104"/>
      <c r="AX1338" s="104"/>
      <c r="AY1338" s="104"/>
      <c r="BH1338" s="104"/>
      <c r="BJ1338" s="104"/>
      <c r="BK1338" s="104"/>
      <c r="BL1338" s="104"/>
      <c r="BM1338" s="104"/>
      <c r="BN1338" s="104"/>
      <c r="BO1338" s="104"/>
      <c r="BP1338" s="104"/>
      <c r="BQ1338" s="104"/>
      <c r="BR1338" s="104"/>
      <c r="BS1338" s="104"/>
      <c r="BT1338" s="104"/>
      <c r="BV1338" s="104"/>
      <c r="BW1338" s="104"/>
      <c r="BX1338" s="104"/>
      <c r="BY1338" s="104"/>
      <c r="BZ1338" s="104"/>
      <c r="CA1338" s="104"/>
      <c r="CB1338" s="104"/>
      <c r="CC1338" s="104"/>
      <c r="CD1338" s="104"/>
      <c r="CE1338" s="104"/>
      <c r="CF1338" s="104"/>
      <c r="CG1338" s="104"/>
      <c r="CJ1338" s="104"/>
      <c r="CL1338" s="104"/>
      <c r="CM1338" s="104"/>
      <c r="CN1338" s="104"/>
      <c r="CO1338" s="104"/>
      <c r="CP1338" s="104"/>
      <c r="CQ1338" s="104"/>
      <c r="CR1338" s="104"/>
      <c r="CS1338" s="104"/>
      <c r="CT1338" s="104"/>
      <c r="CU1338" s="104"/>
    </row>
    <row r="1339" spans="1:99" ht="13" x14ac:dyDescent="0.3">
      <c r="A1339" s="104"/>
      <c r="B1339" s="104"/>
      <c r="C1339" s="104"/>
      <c r="D1339" s="104"/>
      <c r="E1339" s="104"/>
      <c r="F1339" s="104"/>
      <c r="G1339" s="104"/>
      <c r="H1339" s="104"/>
      <c r="I1339" s="104"/>
      <c r="J1339" s="104"/>
      <c r="K1339" s="104"/>
      <c r="L1339" s="104"/>
      <c r="M1339" s="104"/>
      <c r="P1339" s="104"/>
      <c r="Q1339" s="104"/>
      <c r="U1339" s="104"/>
      <c r="AQ1339" s="104"/>
      <c r="AR1339" s="104"/>
      <c r="AS1339" s="104"/>
      <c r="AT1339" s="104"/>
      <c r="AU1339" s="104"/>
      <c r="AV1339" s="104"/>
      <c r="AW1339" s="104"/>
      <c r="AX1339" s="104"/>
      <c r="AY1339" s="104"/>
      <c r="BH1339" s="104"/>
      <c r="BJ1339" s="104"/>
      <c r="BK1339" s="104"/>
      <c r="BL1339" s="104"/>
      <c r="BM1339" s="104"/>
      <c r="BN1339" s="104"/>
      <c r="BO1339" s="104"/>
      <c r="BP1339" s="104"/>
      <c r="BQ1339" s="104"/>
      <c r="BR1339" s="104"/>
      <c r="BS1339" s="104"/>
      <c r="BT1339" s="104"/>
      <c r="BV1339" s="104"/>
      <c r="BW1339" s="104"/>
      <c r="BX1339" s="104"/>
      <c r="BY1339" s="104"/>
      <c r="BZ1339" s="104"/>
      <c r="CA1339" s="104"/>
      <c r="CB1339" s="104"/>
      <c r="CC1339" s="104"/>
      <c r="CD1339" s="104"/>
      <c r="CE1339" s="104"/>
      <c r="CF1339" s="104"/>
      <c r="CG1339" s="104"/>
      <c r="CJ1339" s="104"/>
      <c r="CL1339" s="104"/>
      <c r="CM1339" s="104"/>
      <c r="CN1339" s="104"/>
      <c r="CO1339" s="104"/>
      <c r="CP1339" s="104"/>
      <c r="CQ1339" s="104"/>
      <c r="CR1339" s="104"/>
      <c r="CS1339" s="104"/>
      <c r="CT1339" s="104"/>
      <c r="CU1339" s="104"/>
    </row>
    <row r="1340" spans="1:99" ht="13" x14ac:dyDescent="0.3">
      <c r="A1340" s="104"/>
      <c r="B1340" s="104"/>
      <c r="C1340" s="104"/>
      <c r="D1340" s="104"/>
      <c r="E1340" s="104"/>
      <c r="F1340" s="104"/>
      <c r="G1340" s="104"/>
      <c r="H1340" s="104"/>
      <c r="I1340" s="104"/>
      <c r="J1340" s="104"/>
      <c r="K1340" s="104"/>
      <c r="L1340" s="104"/>
      <c r="M1340" s="104"/>
      <c r="P1340" s="104"/>
      <c r="Q1340" s="104"/>
      <c r="U1340" s="104"/>
      <c r="AQ1340" s="104"/>
      <c r="AR1340" s="104"/>
      <c r="AS1340" s="104"/>
      <c r="AT1340" s="104"/>
      <c r="AU1340" s="104"/>
      <c r="AV1340" s="104"/>
      <c r="AW1340" s="104"/>
      <c r="AX1340" s="104"/>
      <c r="AY1340" s="104"/>
      <c r="BH1340" s="104"/>
      <c r="BJ1340" s="104"/>
      <c r="BK1340" s="104"/>
      <c r="BL1340" s="104"/>
      <c r="BM1340" s="104"/>
      <c r="BN1340" s="104"/>
      <c r="BO1340" s="104"/>
      <c r="BP1340" s="104"/>
      <c r="BQ1340" s="104"/>
      <c r="BR1340" s="104"/>
      <c r="BS1340" s="104"/>
      <c r="BT1340" s="104"/>
      <c r="BV1340" s="104"/>
      <c r="BW1340" s="104"/>
      <c r="BX1340" s="104"/>
      <c r="BY1340" s="104"/>
      <c r="BZ1340" s="104"/>
      <c r="CA1340" s="104"/>
      <c r="CB1340" s="104"/>
      <c r="CC1340" s="104"/>
      <c r="CD1340" s="104"/>
      <c r="CE1340" s="104"/>
      <c r="CF1340" s="104"/>
      <c r="CG1340" s="104"/>
      <c r="CJ1340" s="104"/>
      <c r="CL1340" s="104"/>
      <c r="CM1340" s="104"/>
      <c r="CN1340" s="104"/>
      <c r="CO1340" s="104"/>
      <c r="CP1340" s="104"/>
      <c r="CQ1340" s="104"/>
      <c r="CR1340" s="104"/>
      <c r="CS1340" s="104"/>
      <c r="CT1340" s="104"/>
      <c r="CU1340" s="104"/>
    </row>
    <row r="1341" spans="1:99" ht="13" x14ac:dyDescent="0.3">
      <c r="A1341" s="104"/>
      <c r="B1341" s="104"/>
      <c r="C1341" s="104"/>
      <c r="D1341" s="104"/>
      <c r="E1341" s="104"/>
      <c r="F1341" s="104"/>
      <c r="G1341" s="104"/>
      <c r="H1341" s="104"/>
      <c r="I1341" s="104"/>
      <c r="J1341" s="104"/>
      <c r="K1341" s="104"/>
      <c r="L1341" s="104"/>
      <c r="M1341" s="104"/>
      <c r="P1341" s="104"/>
      <c r="Q1341" s="104"/>
      <c r="U1341" s="104"/>
      <c r="AQ1341" s="104"/>
      <c r="AR1341" s="104"/>
      <c r="AS1341" s="104"/>
      <c r="AT1341" s="104"/>
      <c r="AU1341" s="104"/>
      <c r="AV1341" s="104"/>
      <c r="AW1341" s="104"/>
      <c r="AX1341" s="104"/>
      <c r="AY1341" s="104"/>
      <c r="BH1341" s="104"/>
      <c r="BJ1341" s="104"/>
      <c r="BK1341" s="104"/>
      <c r="BL1341" s="104"/>
      <c r="BM1341" s="104"/>
      <c r="BN1341" s="104"/>
      <c r="BO1341" s="104"/>
      <c r="BP1341" s="104"/>
      <c r="BQ1341" s="104"/>
      <c r="BR1341" s="104"/>
      <c r="BS1341" s="104"/>
      <c r="BT1341" s="104"/>
      <c r="BV1341" s="104"/>
      <c r="BW1341" s="104"/>
      <c r="BX1341" s="104"/>
      <c r="BY1341" s="104"/>
      <c r="BZ1341" s="104"/>
      <c r="CA1341" s="104"/>
      <c r="CB1341" s="104"/>
      <c r="CC1341" s="104"/>
      <c r="CD1341" s="104"/>
      <c r="CE1341" s="104"/>
      <c r="CF1341" s="104"/>
      <c r="CG1341" s="104"/>
      <c r="CJ1341" s="104"/>
      <c r="CL1341" s="104"/>
      <c r="CM1341" s="104"/>
      <c r="CN1341" s="104"/>
      <c r="CO1341" s="104"/>
      <c r="CP1341" s="104"/>
      <c r="CQ1341" s="104"/>
      <c r="CR1341" s="104"/>
      <c r="CS1341" s="104"/>
      <c r="CT1341" s="104"/>
      <c r="CU1341" s="104"/>
    </row>
    <row r="1342" spans="1:99" ht="13" x14ac:dyDescent="0.3">
      <c r="A1342" s="104"/>
      <c r="B1342" s="104"/>
      <c r="C1342" s="104"/>
      <c r="D1342" s="104"/>
      <c r="E1342" s="104"/>
      <c r="F1342" s="104"/>
      <c r="G1342" s="104"/>
      <c r="H1342" s="104"/>
      <c r="I1342" s="104"/>
      <c r="J1342" s="104"/>
      <c r="K1342" s="104"/>
      <c r="L1342" s="104"/>
      <c r="M1342" s="104"/>
      <c r="P1342" s="104"/>
      <c r="Q1342" s="104"/>
      <c r="U1342" s="104"/>
      <c r="AQ1342" s="104"/>
      <c r="AR1342" s="104"/>
      <c r="AS1342" s="104"/>
      <c r="AT1342" s="104"/>
      <c r="AU1342" s="104"/>
      <c r="AV1342" s="104"/>
      <c r="AW1342" s="104"/>
      <c r="AX1342" s="104"/>
      <c r="AY1342" s="104"/>
      <c r="BH1342" s="104"/>
      <c r="BJ1342" s="104"/>
      <c r="BK1342" s="104"/>
      <c r="BL1342" s="104"/>
      <c r="BM1342" s="104"/>
      <c r="BN1342" s="104"/>
      <c r="BO1342" s="104"/>
      <c r="BP1342" s="104"/>
      <c r="BQ1342" s="104"/>
      <c r="BR1342" s="104"/>
      <c r="BS1342" s="104"/>
      <c r="BT1342" s="104"/>
      <c r="BV1342" s="104"/>
      <c r="BW1342" s="104"/>
      <c r="BX1342" s="104"/>
      <c r="BY1342" s="104"/>
      <c r="BZ1342" s="104"/>
      <c r="CA1342" s="104"/>
      <c r="CB1342" s="104"/>
      <c r="CC1342" s="104"/>
      <c r="CD1342" s="104"/>
      <c r="CE1342" s="104"/>
      <c r="CF1342" s="104"/>
      <c r="CG1342" s="104"/>
      <c r="CJ1342" s="104"/>
      <c r="CL1342" s="104"/>
      <c r="CM1342" s="104"/>
      <c r="CN1342" s="104"/>
      <c r="CO1342" s="104"/>
      <c r="CP1342" s="104"/>
      <c r="CQ1342" s="104"/>
      <c r="CR1342" s="104"/>
      <c r="CS1342" s="104"/>
      <c r="CT1342" s="104"/>
      <c r="CU1342" s="104"/>
    </row>
    <row r="1343" spans="1:99" ht="13" x14ac:dyDescent="0.3">
      <c r="A1343" s="104"/>
      <c r="B1343" s="104"/>
      <c r="C1343" s="104"/>
      <c r="D1343" s="104"/>
      <c r="E1343" s="104"/>
      <c r="F1343" s="104"/>
      <c r="G1343" s="104"/>
      <c r="H1343" s="104"/>
      <c r="I1343" s="104"/>
      <c r="J1343" s="104"/>
      <c r="K1343" s="104"/>
      <c r="L1343" s="104"/>
      <c r="M1343" s="104"/>
      <c r="P1343" s="104"/>
      <c r="Q1343" s="104"/>
      <c r="U1343" s="104"/>
      <c r="AQ1343" s="104"/>
      <c r="AR1343" s="104"/>
      <c r="AS1343" s="104"/>
      <c r="AT1343" s="104"/>
      <c r="AU1343" s="104"/>
      <c r="AV1343" s="104"/>
      <c r="AW1343" s="104"/>
      <c r="AX1343" s="104"/>
      <c r="AY1343" s="104"/>
      <c r="BH1343" s="104"/>
      <c r="BJ1343" s="104"/>
      <c r="BK1343" s="104"/>
      <c r="BL1343" s="104"/>
      <c r="BM1343" s="104"/>
      <c r="BN1343" s="104"/>
      <c r="BO1343" s="104"/>
      <c r="BP1343" s="104"/>
      <c r="BQ1343" s="104"/>
      <c r="BR1343" s="104"/>
      <c r="BS1343" s="104"/>
      <c r="BT1343" s="104"/>
      <c r="BV1343" s="104"/>
      <c r="BW1343" s="104"/>
      <c r="BX1343" s="104"/>
      <c r="BY1343" s="104"/>
      <c r="BZ1343" s="104"/>
      <c r="CA1343" s="104"/>
      <c r="CB1343" s="104"/>
      <c r="CC1343" s="104"/>
      <c r="CD1343" s="104"/>
      <c r="CE1343" s="104"/>
      <c r="CF1343" s="104"/>
      <c r="CG1343" s="104"/>
      <c r="CJ1343" s="104"/>
      <c r="CL1343" s="104"/>
      <c r="CM1343" s="104"/>
      <c r="CN1343" s="104"/>
      <c r="CO1343" s="104"/>
      <c r="CP1343" s="104"/>
      <c r="CQ1343" s="104"/>
      <c r="CR1343" s="104"/>
      <c r="CS1343" s="104"/>
      <c r="CT1343" s="104"/>
      <c r="CU1343" s="104"/>
    </row>
    <row r="1344" spans="1:99" ht="13" x14ac:dyDescent="0.3">
      <c r="A1344" s="104"/>
      <c r="B1344" s="104"/>
      <c r="C1344" s="104"/>
      <c r="D1344" s="104"/>
      <c r="E1344" s="104"/>
      <c r="F1344" s="104"/>
      <c r="G1344" s="104"/>
      <c r="H1344" s="104"/>
      <c r="I1344" s="104"/>
      <c r="J1344" s="104"/>
      <c r="K1344" s="104"/>
      <c r="L1344" s="104"/>
      <c r="M1344" s="104"/>
      <c r="P1344" s="104"/>
      <c r="Q1344" s="104"/>
      <c r="U1344" s="104"/>
      <c r="AQ1344" s="104"/>
      <c r="AR1344" s="104"/>
      <c r="AS1344" s="104"/>
      <c r="AT1344" s="104"/>
      <c r="AU1344" s="104"/>
      <c r="AV1344" s="104"/>
      <c r="AW1344" s="104"/>
      <c r="AX1344" s="104"/>
      <c r="AY1344" s="104"/>
      <c r="BH1344" s="104"/>
      <c r="BJ1344" s="104"/>
      <c r="BK1344" s="104"/>
      <c r="BL1344" s="104"/>
      <c r="BM1344" s="104"/>
      <c r="BN1344" s="104"/>
      <c r="BO1344" s="104"/>
      <c r="BP1344" s="104"/>
      <c r="BQ1344" s="104"/>
      <c r="BR1344" s="104"/>
      <c r="BS1344" s="104"/>
      <c r="BT1344" s="104"/>
      <c r="BV1344" s="104"/>
      <c r="BW1344" s="104"/>
      <c r="BX1344" s="104"/>
      <c r="BY1344" s="104"/>
      <c r="BZ1344" s="104"/>
      <c r="CA1344" s="104"/>
      <c r="CB1344" s="104"/>
      <c r="CC1344" s="104"/>
      <c r="CD1344" s="104"/>
      <c r="CE1344" s="104"/>
      <c r="CF1344" s="104"/>
      <c r="CG1344" s="104"/>
      <c r="CJ1344" s="104"/>
      <c r="CL1344" s="104"/>
      <c r="CM1344" s="104"/>
      <c r="CN1344" s="104"/>
      <c r="CO1344" s="104"/>
      <c r="CP1344" s="104"/>
      <c r="CQ1344" s="104"/>
      <c r="CR1344" s="104"/>
      <c r="CS1344" s="104"/>
      <c r="CT1344" s="104"/>
      <c r="CU1344" s="104"/>
    </row>
    <row r="1345" spans="1:99" ht="13" x14ac:dyDescent="0.3">
      <c r="A1345" s="104"/>
      <c r="B1345" s="104"/>
      <c r="C1345" s="104"/>
      <c r="D1345" s="104"/>
      <c r="E1345" s="104"/>
      <c r="F1345" s="104"/>
      <c r="G1345" s="104"/>
      <c r="H1345" s="104"/>
      <c r="I1345" s="104"/>
      <c r="J1345" s="104"/>
      <c r="K1345" s="104"/>
      <c r="L1345" s="104"/>
      <c r="M1345" s="104"/>
      <c r="P1345" s="104"/>
      <c r="Q1345" s="104"/>
      <c r="U1345" s="104"/>
      <c r="AQ1345" s="104"/>
      <c r="AR1345" s="104"/>
      <c r="AS1345" s="104"/>
      <c r="AT1345" s="104"/>
      <c r="AU1345" s="104"/>
      <c r="AV1345" s="104"/>
      <c r="AW1345" s="104"/>
      <c r="AX1345" s="104"/>
      <c r="AY1345" s="104"/>
      <c r="BH1345" s="104"/>
      <c r="BJ1345" s="104"/>
      <c r="BK1345" s="104"/>
      <c r="BL1345" s="104"/>
      <c r="BM1345" s="104"/>
      <c r="BN1345" s="104"/>
      <c r="BO1345" s="104"/>
      <c r="BP1345" s="104"/>
      <c r="BQ1345" s="104"/>
      <c r="BR1345" s="104"/>
      <c r="BS1345" s="104"/>
      <c r="BT1345" s="104"/>
      <c r="BV1345" s="104"/>
      <c r="BW1345" s="104"/>
      <c r="BX1345" s="104"/>
      <c r="BY1345" s="104"/>
      <c r="BZ1345" s="104"/>
      <c r="CA1345" s="104"/>
      <c r="CB1345" s="104"/>
      <c r="CC1345" s="104"/>
      <c r="CD1345" s="104"/>
      <c r="CE1345" s="104"/>
      <c r="CF1345" s="104"/>
      <c r="CG1345" s="104"/>
      <c r="CJ1345" s="104"/>
      <c r="CL1345" s="104"/>
      <c r="CM1345" s="104"/>
      <c r="CN1345" s="104"/>
      <c r="CO1345" s="104"/>
      <c r="CP1345" s="104"/>
      <c r="CQ1345" s="104"/>
      <c r="CR1345" s="104"/>
      <c r="CS1345" s="104"/>
      <c r="CT1345" s="104"/>
      <c r="CU1345" s="104"/>
    </row>
    <row r="1346" spans="1:99" ht="13" x14ac:dyDescent="0.3">
      <c r="A1346" s="104"/>
      <c r="B1346" s="104"/>
      <c r="C1346" s="104"/>
      <c r="D1346" s="104"/>
      <c r="E1346" s="104"/>
      <c r="F1346" s="104"/>
      <c r="G1346" s="104"/>
      <c r="H1346" s="104"/>
      <c r="I1346" s="104"/>
      <c r="J1346" s="104"/>
      <c r="K1346" s="104"/>
      <c r="L1346" s="104"/>
      <c r="M1346" s="104"/>
      <c r="P1346" s="104"/>
      <c r="Q1346" s="104"/>
      <c r="U1346" s="104"/>
      <c r="AQ1346" s="104"/>
      <c r="AR1346" s="104"/>
      <c r="AS1346" s="104"/>
      <c r="AT1346" s="104"/>
      <c r="AU1346" s="104"/>
      <c r="AV1346" s="104"/>
      <c r="AW1346" s="104"/>
      <c r="AX1346" s="104"/>
      <c r="AY1346" s="104"/>
      <c r="BH1346" s="104"/>
      <c r="BJ1346" s="104"/>
      <c r="BK1346" s="104"/>
      <c r="BL1346" s="104"/>
      <c r="BM1346" s="104"/>
      <c r="BN1346" s="104"/>
      <c r="BO1346" s="104"/>
      <c r="BP1346" s="104"/>
      <c r="BQ1346" s="104"/>
      <c r="BR1346" s="104"/>
      <c r="BS1346" s="104"/>
      <c r="BT1346" s="104"/>
      <c r="BV1346" s="104"/>
      <c r="BW1346" s="104"/>
      <c r="BX1346" s="104"/>
      <c r="BY1346" s="104"/>
      <c r="BZ1346" s="104"/>
      <c r="CA1346" s="104"/>
      <c r="CB1346" s="104"/>
      <c r="CC1346" s="104"/>
      <c r="CD1346" s="104"/>
      <c r="CE1346" s="104"/>
      <c r="CF1346" s="104"/>
      <c r="CG1346" s="104"/>
      <c r="CJ1346" s="104"/>
      <c r="CL1346" s="104"/>
      <c r="CM1346" s="104"/>
      <c r="CN1346" s="104"/>
      <c r="CO1346" s="104"/>
      <c r="CP1346" s="104"/>
      <c r="CQ1346" s="104"/>
      <c r="CR1346" s="104"/>
      <c r="CS1346" s="104"/>
      <c r="CT1346" s="104"/>
      <c r="CU1346" s="104"/>
    </row>
    <row r="1347" spans="1:99" ht="13" x14ac:dyDescent="0.3">
      <c r="A1347" s="104"/>
      <c r="B1347" s="104"/>
      <c r="C1347" s="104"/>
      <c r="D1347" s="104"/>
      <c r="E1347" s="104"/>
      <c r="F1347" s="104"/>
      <c r="G1347" s="104"/>
      <c r="H1347" s="104"/>
      <c r="I1347" s="104"/>
      <c r="J1347" s="104"/>
      <c r="K1347" s="104"/>
      <c r="L1347" s="104"/>
      <c r="M1347" s="104"/>
      <c r="P1347" s="104"/>
      <c r="Q1347" s="104"/>
      <c r="U1347" s="104"/>
      <c r="AQ1347" s="104"/>
      <c r="AR1347" s="104"/>
      <c r="AS1347" s="104"/>
      <c r="AT1347" s="104"/>
      <c r="AU1347" s="104"/>
      <c r="AV1347" s="104"/>
      <c r="AW1347" s="104"/>
      <c r="AX1347" s="104"/>
      <c r="AY1347" s="104"/>
      <c r="BH1347" s="104"/>
      <c r="BJ1347" s="104"/>
      <c r="BK1347" s="104"/>
      <c r="BL1347" s="104"/>
      <c r="BM1347" s="104"/>
      <c r="BN1347" s="104"/>
      <c r="BO1347" s="104"/>
      <c r="BP1347" s="104"/>
      <c r="BQ1347" s="104"/>
      <c r="BR1347" s="104"/>
      <c r="BS1347" s="104"/>
      <c r="BT1347" s="104"/>
      <c r="BV1347" s="104"/>
      <c r="BW1347" s="104"/>
      <c r="BX1347" s="104"/>
      <c r="BY1347" s="104"/>
      <c r="BZ1347" s="104"/>
      <c r="CA1347" s="104"/>
      <c r="CB1347" s="104"/>
      <c r="CC1347" s="104"/>
      <c r="CD1347" s="104"/>
      <c r="CE1347" s="104"/>
      <c r="CF1347" s="104"/>
      <c r="CG1347" s="104"/>
      <c r="CJ1347" s="104"/>
      <c r="CL1347" s="104"/>
      <c r="CM1347" s="104"/>
      <c r="CN1347" s="104"/>
      <c r="CO1347" s="104"/>
      <c r="CP1347" s="104"/>
      <c r="CQ1347" s="104"/>
      <c r="CR1347" s="104"/>
      <c r="CS1347" s="104"/>
      <c r="CT1347" s="104"/>
      <c r="CU1347" s="104"/>
    </row>
    <row r="1348" spans="1:99" ht="13" x14ac:dyDescent="0.3">
      <c r="A1348" s="104"/>
      <c r="B1348" s="104"/>
      <c r="C1348" s="104"/>
      <c r="D1348" s="104"/>
      <c r="E1348" s="104"/>
      <c r="F1348" s="104"/>
      <c r="G1348" s="104"/>
      <c r="H1348" s="104"/>
      <c r="I1348" s="104"/>
      <c r="J1348" s="104"/>
      <c r="K1348" s="104"/>
      <c r="L1348" s="104"/>
      <c r="M1348" s="104"/>
      <c r="P1348" s="104"/>
      <c r="Q1348" s="104"/>
      <c r="U1348" s="104"/>
      <c r="AQ1348" s="104"/>
      <c r="AR1348" s="104"/>
      <c r="AS1348" s="104"/>
      <c r="AT1348" s="104"/>
      <c r="AU1348" s="104"/>
      <c r="AV1348" s="104"/>
      <c r="AW1348" s="104"/>
      <c r="AX1348" s="104"/>
      <c r="AY1348" s="104"/>
      <c r="BH1348" s="104"/>
      <c r="BJ1348" s="104"/>
      <c r="BK1348" s="104"/>
      <c r="BL1348" s="104"/>
      <c r="BM1348" s="104"/>
      <c r="BN1348" s="104"/>
      <c r="BO1348" s="104"/>
      <c r="BP1348" s="104"/>
      <c r="BQ1348" s="104"/>
      <c r="BR1348" s="104"/>
      <c r="BS1348" s="104"/>
      <c r="BT1348" s="104"/>
      <c r="BV1348" s="104"/>
      <c r="BW1348" s="104"/>
      <c r="BX1348" s="104"/>
      <c r="BY1348" s="104"/>
      <c r="BZ1348" s="104"/>
      <c r="CA1348" s="104"/>
      <c r="CB1348" s="104"/>
      <c r="CC1348" s="104"/>
      <c r="CD1348" s="104"/>
      <c r="CE1348" s="104"/>
      <c r="CF1348" s="104"/>
      <c r="CG1348" s="104"/>
      <c r="CJ1348" s="104"/>
      <c r="CL1348" s="104"/>
      <c r="CM1348" s="104"/>
      <c r="CN1348" s="104"/>
      <c r="CO1348" s="104"/>
      <c r="CP1348" s="104"/>
      <c r="CQ1348" s="104"/>
      <c r="CR1348" s="104"/>
      <c r="CS1348" s="104"/>
      <c r="CT1348" s="104"/>
      <c r="CU1348" s="104"/>
    </row>
    <row r="1349" spans="1:99" ht="13" x14ac:dyDescent="0.3">
      <c r="A1349" s="104"/>
      <c r="B1349" s="104"/>
      <c r="C1349" s="104"/>
      <c r="D1349" s="104"/>
      <c r="E1349" s="104"/>
      <c r="F1349" s="104"/>
      <c r="G1349" s="104"/>
      <c r="H1349" s="104"/>
      <c r="I1349" s="104"/>
      <c r="J1349" s="104"/>
      <c r="K1349" s="104"/>
      <c r="L1349" s="104"/>
      <c r="M1349" s="104"/>
      <c r="P1349" s="104"/>
      <c r="Q1349" s="104"/>
      <c r="U1349" s="104"/>
      <c r="AQ1349" s="104"/>
      <c r="AR1349" s="104"/>
      <c r="AS1349" s="104"/>
      <c r="AT1349" s="104"/>
      <c r="AU1349" s="104"/>
      <c r="AV1349" s="104"/>
      <c r="AW1349" s="104"/>
      <c r="AX1349" s="104"/>
      <c r="AY1349" s="104"/>
      <c r="BH1349" s="104"/>
      <c r="BJ1349" s="104"/>
      <c r="BK1349" s="104"/>
      <c r="BL1349" s="104"/>
      <c r="BM1349" s="104"/>
      <c r="BN1349" s="104"/>
      <c r="BO1349" s="104"/>
      <c r="BP1349" s="104"/>
      <c r="BQ1349" s="104"/>
      <c r="BR1349" s="104"/>
      <c r="BS1349" s="104"/>
      <c r="BT1349" s="104"/>
      <c r="BV1349" s="104"/>
      <c r="BW1349" s="104"/>
      <c r="BX1349" s="104"/>
      <c r="BY1349" s="104"/>
      <c r="BZ1349" s="104"/>
      <c r="CA1349" s="104"/>
      <c r="CB1349" s="104"/>
      <c r="CC1349" s="104"/>
      <c r="CD1349" s="104"/>
      <c r="CE1349" s="104"/>
      <c r="CF1349" s="104"/>
      <c r="CG1349" s="104"/>
      <c r="CJ1349" s="104"/>
      <c r="CL1349" s="104"/>
      <c r="CM1349" s="104"/>
      <c r="CN1349" s="104"/>
      <c r="CO1349" s="104"/>
      <c r="CP1349" s="104"/>
      <c r="CQ1349" s="104"/>
      <c r="CR1349" s="104"/>
      <c r="CS1349" s="104"/>
      <c r="CT1349" s="104"/>
      <c r="CU1349" s="104"/>
    </row>
    <row r="1350" spans="1:99" ht="13" x14ac:dyDescent="0.3">
      <c r="A1350" s="104"/>
      <c r="B1350" s="104"/>
      <c r="C1350" s="104"/>
      <c r="D1350" s="104"/>
      <c r="E1350" s="104"/>
      <c r="F1350" s="104"/>
      <c r="G1350" s="104"/>
      <c r="H1350" s="104"/>
      <c r="I1350" s="104"/>
      <c r="J1350" s="104"/>
      <c r="K1350" s="104"/>
      <c r="L1350" s="104"/>
      <c r="M1350" s="104"/>
      <c r="P1350" s="104"/>
      <c r="Q1350" s="104"/>
      <c r="U1350" s="104"/>
      <c r="AQ1350" s="104"/>
      <c r="AR1350" s="104"/>
      <c r="AS1350" s="104"/>
      <c r="AT1350" s="104"/>
      <c r="AU1350" s="104"/>
      <c r="AV1350" s="104"/>
      <c r="AW1350" s="104"/>
      <c r="AX1350" s="104"/>
      <c r="AY1350" s="104"/>
      <c r="BH1350" s="104"/>
      <c r="BJ1350" s="104"/>
      <c r="BK1350" s="104"/>
      <c r="BL1350" s="104"/>
      <c r="BM1350" s="104"/>
      <c r="BN1350" s="104"/>
      <c r="BO1350" s="104"/>
      <c r="BP1350" s="104"/>
      <c r="BQ1350" s="104"/>
      <c r="BR1350" s="104"/>
      <c r="BS1350" s="104"/>
      <c r="BT1350" s="104"/>
      <c r="BV1350" s="104"/>
      <c r="BW1350" s="104"/>
      <c r="BX1350" s="104"/>
      <c r="BY1350" s="104"/>
      <c r="BZ1350" s="104"/>
      <c r="CA1350" s="104"/>
      <c r="CB1350" s="104"/>
      <c r="CC1350" s="104"/>
      <c r="CD1350" s="104"/>
      <c r="CE1350" s="104"/>
      <c r="CF1350" s="104"/>
      <c r="CG1350" s="104"/>
      <c r="CJ1350" s="104"/>
      <c r="CL1350" s="104"/>
      <c r="CM1350" s="104"/>
      <c r="CN1350" s="104"/>
      <c r="CO1350" s="104"/>
      <c r="CP1350" s="104"/>
      <c r="CQ1350" s="104"/>
      <c r="CR1350" s="104"/>
      <c r="CS1350" s="104"/>
      <c r="CT1350" s="104"/>
      <c r="CU1350" s="104"/>
    </row>
    <row r="1351" spans="1:99" ht="13" x14ac:dyDescent="0.3">
      <c r="A1351" s="104"/>
      <c r="B1351" s="104"/>
      <c r="C1351" s="104"/>
      <c r="D1351" s="104"/>
      <c r="E1351" s="104"/>
      <c r="F1351" s="104"/>
      <c r="G1351" s="104"/>
      <c r="H1351" s="104"/>
      <c r="I1351" s="104"/>
      <c r="J1351" s="104"/>
      <c r="K1351" s="104"/>
      <c r="L1351" s="104"/>
      <c r="M1351" s="104"/>
      <c r="P1351" s="104"/>
      <c r="Q1351" s="104"/>
      <c r="U1351" s="104"/>
      <c r="AQ1351" s="104"/>
      <c r="AR1351" s="104"/>
      <c r="AS1351" s="104"/>
      <c r="AT1351" s="104"/>
      <c r="AU1351" s="104"/>
      <c r="AV1351" s="104"/>
      <c r="AW1351" s="104"/>
      <c r="AX1351" s="104"/>
      <c r="AY1351" s="104"/>
      <c r="BH1351" s="104"/>
      <c r="BJ1351" s="104"/>
      <c r="BK1351" s="104"/>
      <c r="BL1351" s="104"/>
      <c r="BM1351" s="104"/>
      <c r="BN1351" s="104"/>
      <c r="BO1351" s="104"/>
      <c r="BP1351" s="104"/>
      <c r="BQ1351" s="104"/>
      <c r="BR1351" s="104"/>
      <c r="BS1351" s="104"/>
      <c r="BT1351" s="104"/>
      <c r="BV1351" s="104"/>
      <c r="BW1351" s="104"/>
      <c r="BX1351" s="104"/>
      <c r="BY1351" s="104"/>
      <c r="BZ1351" s="104"/>
      <c r="CA1351" s="104"/>
      <c r="CB1351" s="104"/>
      <c r="CC1351" s="104"/>
      <c r="CD1351" s="104"/>
      <c r="CE1351" s="104"/>
      <c r="CF1351" s="104"/>
      <c r="CG1351" s="104"/>
      <c r="CJ1351" s="104"/>
      <c r="CL1351" s="104"/>
      <c r="CM1351" s="104"/>
      <c r="CN1351" s="104"/>
      <c r="CO1351" s="104"/>
      <c r="CP1351" s="104"/>
      <c r="CQ1351" s="104"/>
      <c r="CR1351" s="104"/>
      <c r="CS1351" s="104"/>
      <c r="CT1351" s="104"/>
      <c r="CU1351" s="104"/>
    </row>
    <row r="1352" spans="1:99" ht="13" x14ac:dyDescent="0.3">
      <c r="A1352" s="104"/>
      <c r="B1352" s="104"/>
      <c r="C1352" s="104"/>
      <c r="D1352" s="104"/>
      <c r="E1352" s="104"/>
      <c r="F1352" s="104"/>
      <c r="G1352" s="104"/>
      <c r="H1352" s="104"/>
      <c r="I1352" s="104"/>
      <c r="J1352" s="104"/>
      <c r="K1352" s="104"/>
      <c r="L1352" s="104"/>
      <c r="M1352" s="104"/>
      <c r="P1352" s="104"/>
      <c r="Q1352" s="104"/>
      <c r="U1352" s="104"/>
      <c r="AQ1352" s="104"/>
      <c r="AR1352" s="104"/>
      <c r="AS1352" s="104"/>
      <c r="AT1352" s="104"/>
      <c r="AU1352" s="104"/>
      <c r="AV1352" s="104"/>
      <c r="AW1352" s="104"/>
      <c r="AX1352" s="104"/>
      <c r="AY1352" s="104"/>
      <c r="BH1352" s="104"/>
      <c r="BJ1352" s="104"/>
      <c r="BK1352" s="104"/>
      <c r="BL1352" s="104"/>
      <c r="BM1352" s="104"/>
      <c r="BN1352" s="104"/>
      <c r="BO1352" s="104"/>
      <c r="BP1352" s="104"/>
      <c r="BQ1352" s="104"/>
      <c r="BR1352" s="104"/>
      <c r="BS1352" s="104"/>
      <c r="BT1352" s="104"/>
      <c r="BV1352" s="104"/>
      <c r="BW1352" s="104"/>
      <c r="BX1352" s="104"/>
      <c r="BY1352" s="104"/>
      <c r="BZ1352" s="104"/>
      <c r="CA1352" s="104"/>
      <c r="CB1352" s="104"/>
      <c r="CC1352" s="104"/>
      <c r="CD1352" s="104"/>
      <c r="CE1352" s="104"/>
      <c r="CF1352" s="104"/>
      <c r="CG1352" s="104"/>
      <c r="CJ1352" s="104"/>
      <c r="CL1352" s="104"/>
      <c r="CM1352" s="104"/>
      <c r="CN1352" s="104"/>
      <c r="CO1352" s="104"/>
      <c r="CP1352" s="104"/>
      <c r="CQ1352" s="104"/>
      <c r="CR1352" s="104"/>
      <c r="CS1352" s="104"/>
      <c r="CT1352" s="104"/>
      <c r="CU1352" s="104"/>
    </row>
    <row r="1353" spans="1:99" ht="13" x14ac:dyDescent="0.3">
      <c r="A1353" s="104"/>
      <c r="B1353" s="104"/>
      <c r="C1353" s="104"/>
      <c r="D1353" s="104"/>
      <c r="E1353" s="104"/>
      <c r="F1353" s="104"/>
      <c r="G1353" s="104"/>
      <c r="H1353" s="104"/>
      <c r="I1353" s="104"/>
      <c r="J1353" s="104"/>
      <c r="K1353" s="104"/>
      <c r="L1353" s="104"/>
      <c r="M1353" s="104"/>
      <c r="P1353" s="104"/>
      <c r="Q1353" s="104"/>
      <c r="U1353" s="104"/>
      <c r="AQ1353" s="104"/>
      <c r="AR1353" s="104"/>
      <c r="AS1353" s="104"/>
      <c r="AT1353" s="104"/>
      <c r="AU1353" s="104"/>
      <c r="AV1353" s="104"/>
      <c r="AW1353" s="104"/>
      <c r="AX1353" s="104"/>
      <c r="AY1353" s="104"/>
      <c r="BH1353" s="104"/>
      <c r="BJ1353" s="104"/>
      <c r="BK1353" s="104"/>
      <c r="BL1353" s="104"/>
      <c r="BM1353" s="104"/>
      <c r="BN1353" s="104"/>
      <c r="BO1353" s="104"/>
      <c r="BP1353" s="104"/>
      <c r="BQ1353" s="104"/>
      <c r="BR1353" s="104"/>
      <c r="BS1353" s="104"/>
      <c r="BT1353" s="104"/>
      <c r="BV1353" s="104"/>
      <c r="BW1353" s="104"/>
      <c r="BX1353" s="104"/>
      <c r="BY1353" s="104"/>
      <c r="BZ1353" s="104"/>
      <c r="CA1353" s="104"/>
      <c r="CB1353" s="104"/>
      <c r="CC1353" s="104"/>
      <c r="CD1353" s="104"/>
      <c r="CE1353" s="104"/>
      <c r="CF1353" s="104"/>
      <c r="CG1353" s="104"/>
      <c r="CJ1353" s="104"/>
      <c r="CL1353" s="104"/>
      <c r="CM1353" s="104"/>
      <c r="CN1353" s="104"/>
      <c r="CO1353" s="104"/>
      <c r="CP1353" s="104"/>
      <c r="CQ1353" s="104"/>
      <c r="CR1353" s="104"/>
      <c r="CS1353" s="104"/>
      <c r="CT1353" s="104"/>
      <c r="CU1353" s="104"/>
    </row>
    <row r="1354" spans="1:99" ht="13" x14ac:dyDescent="0.3">
      <c r="A1354" s="104"/>
      <c r="B1354" s="104"/>
      <c r="C1354" s="104"/>
      <c r="D1354" s="104"/>
      <c r="E1354" s="104"/>
      <c r="F1354" s="104"/>
      <c r="G1354" s="104"/>
      <c r="H1354" s="104"/>
      <c r="I1354" s="104"/>
      <c r="J1354" s="104"/>
      <c r="K1354" s="104"/>
      <c r="L1354" s="104"/>
      <c r="M1354" s="104"/>
      <c r="P1354" s="104"/>
      <c r="Q1354" s="104"/>
      <c r="U1354" s="104"/>
      <c r="AQ1354" s="104"/>
      <c r="AR1354" s="104"/>
      <c r="AS1354" s="104"/>
      <c r="AT1354" s="104"/>
      <c r="AU1354" s="104"/>
      <c r="AV1354" s="104"/>
      <c r="AW1354" s="104"/>
      <c r="AX1354" s="104"/>
      <c r="AY1354" s="104"/>
      <c r="BH1354" s="104"/>
      <c r="BJ1354" s="104"/>
      <c r="BK1354" s="104"/>
      <c r="BL1354" s="104"/>
      <c r="BM1354" s="104"/>
      <c r="BN1354" s="104"/>
      <c r="BO1354" s="104"/>
      <c r="BP1354" s="104"/>
      <c r="BQ1354" s="104"/>
      <c r="BR1354" s="104"/>
      <c r="BS1354" s="104"/>
      <c r="BT1354" s="104"/>
      <c r="BV1354" s="104"/>
      <c r="BW1354" s="104"/>
      <c r="BX1354" s="104"/>
      <c r="BY1354" s="104"/>
      <c r="BZ1354" s="104"/>
      <c r="CA1354" s="104"/>
      <c r="CB1354" s="104"/>
      <c r="CC1354" s="104"/>
      <c r="CD1354" s="104"/>
      <c r="CE1354" s="104"/>
      <c r="CF1354" s="104"/>
      <c r="CG1354" s="104"/>
      <c r="CJ1354" s="104"/>
      <c r="CL1354" s="104"/>
      <c r="CM1354" s="104"/>
      <c r="CN1354" s="104"/>
      <c r="CO1354" s="104"/>
      <c r="CP1354" s="104"/>
      <c r="CQ1354" s="104"/>
      <c r="CR1354" s="104"/>
      <c r="CS1354" s="104"/>
      <c r="CT1354" s="104"/>
      <c r="CU1354" s="104"/>
    </row>
    <row r="1355" spans="1:99" ht="13" x14ac:dyDescent="0.3">
      <c r="A1355" s="104"/>
      <c r="B1355" s="104"/>
      <c r="C1355" s="104"/>
      <c r="D1355" s="104"/>
      <c r="E1355" s="104"/>
      <c r="F1355" s="104"/>
      <c r="G1355" s="104"/>
      <c r="H1355" s="104"/>
      <c r="I1355" s="104"/>
      <c r="J1355" s="104"/>
      <c r="K1355" s="104"/>
      <c r="L1355" s="104"/>
      <c r="M1355" s="104"/>
      <c r="P1355" s="104"/>
      <c r="Q1355" s="104"/>
      <c r="U1355" s="104"/>
      <c r="AQ1355" s="104"/>
      <c r="AR1355" s="104"/>
      <c r="AS1355" s="104"/>
      <c r="AT1355" s="104"/>
      <c r="AU1355" s="104"/>
      <c r="AV1355" s="104"/>
      <c r="AW1355" s="104"/>
      <c r="AX1355" s="104"/>
      <c r="AY1355" s="104"/>
      <c r="BH1355" s="104"/>
      <c r="BJ1355" s="104"/>
      <c r="BK1355" s="104"/>
      <c r="BL1355" s="104"/>
      <c r="BM1355" s="104"/>
      <c r="BN1355" s="104"/>
      <c r="BO1355" s="104"/>
      <c r="BP1355" s="104"/>
      <c r="BQ1355" s="104"/>
      <c r="BR1355" s="104"/>
      <c r="BS1355" s="104"/>
      <c r="BT1355" s="104"/>
      <c r="BV1355" s="104"/>
      <c r="BW1355" s="104"/>
      <c r="BX1355" s="104"/>
      <c r="BY1355" s="104"/>
      <c r="BZ1355" s="104"/>
      <c r="CA1355" s="104"/>
      <c r="CB1355" s="104"/>
      <c r="CC1355" s="104"/>
      <c r="CD1355" s="104"/>
      <c r="CE1355" s="104"/>
      <c r="CF1355" s="104"/>
      <c r="CG1355" s="104"/>
      <c r="CJ1355" s="104"/>
      <c r="CL1355" s="104"/>
      <c r="CM1355" s="104"/>
      <c r="CN1355" s="104"/>
      <c r="CO1355" s="104"/>
      <c r="CP1355" s="104"/>
      <c r="CQ1355" s="104"/>
      <c r="CR1355" s="104"/>
      <c r="CS1355" s="104"/>
      <c r="CT1355" s="104"/>
      <c r="CU1355" s="104"/>
    </row>
    <row r="1356" spans="1:99" ht="13" x14ac:dyDescent="0.3">
      <c r="A1356" s="104"/>
      <c r="B1356" s="104"/>
      <c r="C1356" s="104"/>
      <c r="D1356" s="104"/>
      <c r="E1356" s="104"/>
      <c r="F1356" s="104"/>
      <c r="G1356" s="104"/>
      <c r="H1356" s="104"/>
      <c r="I1356" s="104"/>
      <c r="J1356" s="104"/>
      <c r="K1356" s="104"/>
      <c r="L1356" s="104"/>
      <c r="M1356" s="104"/>
      <c r="P1356" s="104"/>
      <c r="Q1356" s="104"/>
      <c r="U1356" s="104"/>
      <c r="AQ1356" s="104"/>
      <c r="AR1356" s="104"/>
      <c r="AS1356" s="104"/>
      <c r="AT1356" s="104"/>
      <c r="AU1356" s="104"/>
      <c r="AV1356" s="104"/>
      <c r="AW1356" s="104"/>
      <c r="AX1356" s="104"/>
      <c r="AY1356" s="104"/>
      <c r="BH1356" s="104"/>
      <c r="BJ1356" s="104"/>
      <c r="BK1356" s="104"/>
      <c r="BL1356" s="104"/>
      <c r="BM1356" s="104"/>
      <c r="BN1356" s="104"/>
      <c r="BO1356" s="104"/>
      <c r="BP1356" s="104"/>
      <c r="BQ1356" s="104"/>
      <c r="BR1356" s="104"/>
      <c r="BS1356" s="104"/>
      <c r="BT1356" s="104"/>
      <c r="BV1356" s="104"/>
      <c r="BW1356" s="104"/>
      <c r="BX1356" s="104"/>
      <c r="BY1356" s="104"/>
      <c r="BZ1356" s="104"/>
      <c r="CA1356" s="104"/>
      <c r="CB1356" s="104"/>
      <c r="CC1356" s="104"/>
      <c r="CD1356" s="104"/>
      <c r="CE1356" s="104"/>
      <c r="CF1356" s="104"/>
      <c r="CG1356" s="104"/>
      <c r="CJ1356" s="104"/>
      <c r="CL1356" s="104"/>
      <c r="CM1356" s="104"/>
      <c r="CN1356" s="104"/>
      <c r="CO1356" s="104"/>
      <c r="CP1356" s="104"/>
      <c r="CQ1356" s="104"/>
      <c r="CR1356" s="104"/>
      <c r="CS1356" s="104"/>
      <c r="CT1356" s="104"/>
      <c r="CU1356" s="104"/>
    </row>
    <row r="1357" spans="1:99" ht="13" x14ac:dyDescent="0.3">
      <c r="A1357" s="104"/>
      <c r="B1357" s="104"/>
      <c r="C1357" s="104"/>
      <c r="D1357" s="104"/>
      <c r="E1357" s="104"/>
      <c r="F1357" s="104"/>
      <c r="G1357" s="104"/>
      <c r="H1357" s="104"/>
      <c r="I1357" s="104"/>
      <c r="J1357" s="104"/>
      <c r="K1357" s="104"/>
      <c r="L1357" s="104"/>
      <c r="M1357" s="104"/>
      <c r="P1357" s="104"/>
      <c r="Q1357" s="104"/>
      <c r="U1357" s="104"/>
      <c r="AQ1357" s="104"/>
      <c r="AR1357" s="104"/>
      <c r="AS1357" s="104"/>
      <c r="AT1357" s="104"/>
      <c r="AU1357" s="104"/>
      <c r="AV1357" s="104"/>
      <c r="AW1357" s="104"/>
      <c r="AX1357" s="104"/>
      <c r="AY1357" s="104"/>
      <c r="BH1357" s="104"/>
      <c r="BJ1357" s="104"/>
      <c r="BK1357" s="104"/>
      <c r="BL1357" s="104"/>
      <c r="BM1357" s="104"/>
      <c r="BN1357" s="104"/>
      <c r="BO1357" s="104"/>
      <c r="BP1357" s="104"/>
      <c r="BQ1357" s="104"/>
      <c r="BR1357" s="104"/>
      <c r="BS1357" s="104"/>
      <c r="BT1357" s="104"/>
      <c r="BV1357" s="104"/>
      <c r="BW1357" s="104"/>
      <c r="BX1357" s="104"/>
      <c r="BY1357" s="104"/>
      <c r="BZ1357" s="104"/>
      <c r="CA1357" s="104"/>
      <c r="CB1357" s="104"/>
      <c r="CC1357" s="104"/>
      <c r="CD1357" s="104"/>
      <c r="CE1357" s="104"/>
      <c r="CF1357" s="104"/>
      <c r="CG1357" s="104"/>
      <c r="CJ1357" s="104"/>
      <c r="CL1357" s="104"/>
      <c r="CM1357" s="104"/>
      <c r="CN1357" s="104"/>
      <c r="CO1357" s="104"/>
      <c r="CP1357" s="104"/>
      <c r="CQ1357" s="104"/>
      <c r="CR1357" s="104"/>
      <c r="CS1357" s="104"/>
      <c r="CT1357" s="104"/>
      <c r="CU1357" s="104"/>
    </row>
    <row r="1358" spans="1:99" ht="13" x14ac:dyDescent="0.3">
      <c r="A1358" s="104"/>
      <c r="B1358" s="104"/>
      <c r="C1358" s="104"/>
      <c r="D1358" s="104"/>
      <c r="E1358" s="104"/>
      <c r="F1358" s="104"/>
      <c r="G1358" s="104"/>
      <c r="H1358" s="104"/>
      <c r="I1358" s="104"/>
      <c r="J1358" s="104"/>
      <c r="K1358" s="104"/>
      <c r="L1358" s="104"/>
      <c r="M1358" s="104"/>
      <c r="P1358" s="104"/>
      <c r="Q1358" s="104"/>
      <c r="U1358" s="104"/>
      <c r="AQ1358" s="104"/>
      <c r="AR1358" s="104"/>
      <c r="AS1358" s="104"/>
      <c r="AT1358" s="104"/>
      <c r="AU1358" s="104"/>
      <c r="AV1358" s="104"/>
      <c r="AW1358" s="104"/>
      <c r="AX1358" s="104"/>
      <c r="AY1358" s="104"/>
      <c r="BH1358" s="104"/>
      <c r="BJ1358" s="104"/>
      <c r="BK1358" s="104"/>
      <c r="BL1358" s="104"/>
      <c r="BM1358" s="104"/>
      <c r="BN1358" s="104"/>
      <c r="BO1358" s="104"/>
      <c r="BP1358" s="104"/>
      <c r="BQ1358" s="104"/>
      <c r="BR1358" s="104"/>
      <c r="BS1358" s="104"/>
      <c r="BT1358" s="104"/>
      <c r="BV1358" s="104"/>
      <c r="BW1358" s="104"/>
      <c r="BX1358" s="104"/>
      <c r="BY1358" s="104"/>
      <c r="BZ1358" s="104"/>
      <c r="CA1358" s="104"/>
      <c r="CB1358" s="104"/>
      <c r="CC1358" s="104"/>
      <c r="CD1358" s="104"/>
      <c r="CE1358" s="104"/>
      <c r="CF1358" s="104"/>
      <c r="CG1358" s="104"/>
      <c r="CJ1358" s="104"/>
      <c r="CL1358" s="104"/>
      <c r="CM1358" s="104"/>
      <c r="CN1358" s="104"/>
      <c r="CO1358" s="104"/>
      <c r="CP1358" s="104"/>
      <c r="CQ1358" s="104"/>
      <c r="CR1358" s="104"/>
      <c r="CS1358" s="104"/>
      <c r="CT1358" s="104"/>
      <c r="CU1358" s="104"/>
    </row>
    <row r="1359" spans="1:99" ht="13" x14ac:dyDescent="0.3">
      <c r="A1359" s="104"/>
      <c r="B1359" s="104"/>
      <c r="C1359" s="104"/>
      <c r="D1359" s="104"/>
      <c r="E1359" s="104"/>
      <c r="F1359" s="104"/>
      <c r="G1359" s="104"/>
      <c r="H1359" s="104"/>
      <c r="I1359" s="104"/>
      <c r="J1359" s="104"/>
      <c r="K1359" s="104"/>
      <c r="L1359" s="104"/>
      <c r="M1359" s="104"/>
      <c r="P1359" s="104"/>
      <c r="Q1359" s="104"/>
      <c r="U1359" s="104"/>
      <c r="AQ1359" s="104"/>
      <c r="AR1359" s="104"/>
      <c r="AS1359" s="104"/>
      <c r="AT1359" s="104"/>
      <c r="AU1359" s="104"/>
      <c r="AV1359" s="104"/>
      <c r="AW1359" s="104"/>
      <c r="AX1359" s="104"/>
      <c r="AY1359" s="104"/>
      <c r="BH1359" s="104"/>
      <c r="BJ1359" s="104"/>
      <c r="BK1359" s="104"/>
      <c r="BL1359" s="104"/>
      <c r="BM1359" s="104"/>
      <c r="BN1359" s="104"/>
      <c r="BO1359" s="104"/>
      <c r="BP1359" s="104"/>
      <c r="BQ1359" s="104"/>
      <c r="BR1359" s="104"/>
      <c r="BS1359" s="104"/>
      <c r="BT1359" s="104"/>
      <c r="BV1359" s="104"/>
      <c r="BW1359" s="104"/>
      <c r="BX1359" s="104"/>
      <c r="BY1359" s="104"/>
      <c r="BZ1359" s="104"/>
      <c r="CA1359" s="104"/>
      <c r="CB1359" s="104"/>
      <c r="CC1359" s="104"/>
      <c r="CD1359" s="104"/>
      <c r="CE1359" s="104"/>
      <c r="CF1359" s="104"/>
      <c r="CG1359" s="104"/>
      <c r="CJ1359" s="104"/>
      <c r="CL1359" s="104"/>
      <c r="CM1359" s="104"/>
      <c r="CN1359" s="104"/>
      <c r="CO1359" s="104"/>
      <c r="CP1359" s="104"/>
      <c r="CQ1359" s="104"/>
      <c r="CR1359" s="104"/>
      <c r="CS1359" s="104"/>
      <c r="CT1359" s="104"/>
      <c r="CU1359" s="104"/>
    </row>
    <row r="1360" spans="1:99" ht="13" x14ac:dyDescent="0.3">
      <c r="A1360" s="104"/>
      <c r="B1360" s="104"/>
      <c r="C1360" s="104"/>
      <c r="D1360" s="104"/>
      <c r="E1360" s="104"/>
      <c r="F1360" s="104"/>
      <c r="G1360" s="104"/>
      <c r="H1360" s="104"/>
      <c r="I1360" s="104"/>
      <c r="J1360" s="104"/>
      <c r="K1360" s="104"/>
      <c r="L1360" s="104"/>
      <c r="M1360" s="104"/>
      <c r="P1360" s="104"/>
      <c r="Q1360" s="104"/>
      <c r="U1360" s="104"/>
      <c r="AQ1360" s="104"/>
      <c r="AR1360" s="104"/>
      <c r="AS1360" s="104"/>
      <c r="AT1360" s="104"/>
      <c r="AU1360" s="104"/>
      <c r="AV1360" s="104"/>
      <c r="AW1360" s="104"/>
      <c r="AX1360" s="104"/>
      <c r="AY1360" s="104"/>
      <c r="BH1360" s="104"/>
      <c r="BJ1360" s="104"/>
      <c r="BK1360" s="104"/>
      <c r="BL1360" s="104"/>
      <c r="BM1360" s="104"/>
      <c r="BN1360" s="104"/>
      <c r="BO1360" s="104"/>
      <c r="BP1360" s="104"/>
      <c r="BQ1360" s="104"/>
      <c r="BR1360" s="104"/>
      <c r="BS1360" s="104"/>
      <c r="BT1360" s="104"/>
      <c r="BV1360" s="104"/>
      <c r="BW1360" s="104"/>
      <c r="BX1360" s="104"/>
      <c r="BY1360" s="104"/>
      <c r="BZ1360" s="104"/>
      <c r="CA1360" s="104"/>
      <c r="CB1360" s="104"/>
      <c r="CC1360" s="104"/>
      <c r="CD1360" s="104"/>
      <c r="CE1360" s="104"/>
      <c r="CF1360" s="104"/>
      <c r="CG1360" s="104"/>
      <c r="CJ1360" s="104"/>
      <c r="CL1360" s="104"/>
      <c r="CM1360" s="104"/>
      <c r="CN1360" s="104"/>
      <c r="CO1360" s="104"/>
      <c r="CP1360" s="104"/>
      <c r="CQ1360" s="104"/>
      <c r="CR1360" s="104"/>
      <c r="CS1360" s="104"/>
      <c r="CT1360" s="104"/>
      <c r="CU1360" s="104"/>
    </row>
    <row r="1361" spans="1:99" ht="13" x14ac:dyDescent="0.3">
      <c r="A1361" s="104"/>
      <c r="B1361" s="104"/>
      <c r="C1361" s="104"/>
      <c r="D1361" s="104"/>
      <c r="E1361" s="104"/>
      <c r="F1361" s="104"/>
      <c r="G1361" s="104"/>
      <c r="H1361" s="104"/>
      <c r="I1361" s="104"/>
      <c r="J1361" s="104"/>
      <c r="K1361" s="104"/>
      <c r="L1361" s="104"/>
      <c r="M1361" s="104"/>
      <c r="P1361" s="104"/>
      <c r="Q1361" s="104"/>
      <c r="U1361" s="104"/>
      <c r="AQ1361" s="104"/>
      <c r="AR1361" s="104"/>
      <c r="AS1361" s="104"/>
      <c r="AT1361" s="104"/>
      <c r="AU1361" s="104"/>
      <c r="AV1361" s="104"/>
      <c r="AW1361" s="104"/>
      <c r="AX1361" s="104"/>
      <c r="AY1361" s="104"/>
      <c r="BH1361" s="104"/>
      <c r="BJ1361" s="104"/>
      <c r="BK1361" s="104"/>
      <c r="BL1361" s="104"/>
      <c r="BM1361" s="104"/>
      <c r="BN1361" s="104"/>
      <c r="BO1361" s="104"/>
      <c r="BP1361" s="104"/>
      <c r="BQ1361" s="104"/>
      <c r="BR1361" s="104"/>
      <c r="BS1361" s="104"/>
      <c r="BT1361" s="104"/>
      <c r="BV1361" s="104"/>
      <c r="BW1361" s="104"/>
      <c r="BX1361" s="104"/>
      <c r="BY1361" s="104"/>
      <c r="BZ1361" s="104"/>
      <c r="CA1361" s="104"/>
      <c r="CB1361" s="104"/>
      <c r="CC1361" s="104"/>
      <c r="CD1361" s="104"/>
      <c r="CE1361" s="104"/>
      <c r="CF1361" s="104"/>
      <c r="CG1361" s="104"/>
      <c r="CJ1361" s="104"/>
      <c r="CL1361" s="104"/>
      <c r="CM1361" s="104"/>
      <c r="CN1361" s="104"/>
      <c r="CO1361" s="104"/>
      <c r="CP1361" s="104"/>
      <c r="CQ1361" s="104"/>
      <c r="CR1361" s="104"/>
      <c r="CS1361" s="104"/>
      <c r="CT1361" s="104"/>
      <c r="CU1361" s="104"/>
    </row>
    <row r="1362" spans="1:99" ht="13" x14ac:dyDescent="0.3">
      <c r="A1362" s="104"/>
      <c r="B1362" s="104"/>
      <c r="C1362" s="104"/>
      <c r="D1362" s="104"/>
      <c r="E1362" s="104"/>
      <c r="F1362" s="104"/>
      <c r="G1362" s="104"/>
      <c r="H1362" s="104"/>
      <c r="I1362" s="104"/>
      <c r="J1362" s="104"/>
      <c r="K1362" s="104"/>
      <c r="L1362" s="104"/>
      <c r="M1362" s="104"/>
      <c r="P1362" s="104"/>
      <c r="Q1362" s="104"/>
      <c r="U1362" s="104"/>
      <c r="AQ1362" s="104"/>
      <c r="AR1362" s="104"/>
      <c r="AS1362" s="104"/>
      <c r="AT1362" s="104"/>
      <c r="AU1362" s="104"/>
      <c r="AV1362" s="104"/>
      <c r="AW1362" s="104"/>
      <c r="AX1362" s="104"/>
      <c r="AY1362" s="104"/>
      <c r="BH1362" s="104"/>
      <c r="BJ1362" s="104"/>
      <c r="BK1362" s="104"/>
      <c r="BL1362" s="104"/>
      <c r="BM1362" s="104"/>
      <c r="BN1362" s="104"/>
      <c r="BO1362" s="104"/>
      <c r="BP1362" s="104"/>
      <c r="BQ1362" s="104"/>
      <c r="BR1362" s="104"/>
      <c r="BS1362" s="104"/>
      <c r="BT1362" s="104"/>
      <c r="BV1362" s="104"/>
      <c r="BW1362" s="104"/>
      <c r="BX1362" s="104"/>
      <c r="BY1362" s="104"/>
      <c r="BZ1362" s="104"/>
      <c r="CA1362" s="104"/>
      <c r="CB1362" s="104"/>
      <c r="CC1362" s="104"/>
      <c r="CD1362" s="104"/>
      <c r="CE1362" s="104"/>
      <c r="CF1362" s="104"/>
      <c r="CG1362" s="104"/>
      <c r="CJ1362" s="104"/>
      <c r="CL1362" s="104"/>
      <c r="CM1362" s="104"/>
      <c r="CN1362" s="104"/>
      <c r="CO1362" s="104"/>
      <c r="CP1362" s="104"/>
      <c r="CQ1362" s="104"/>
      <c r="CR1362" s="104"/>
      <c r="CS1362" s="104"/>
      <c r="CT1362" s="104"/>
      <c r="CU1362" s="104"/>
    </row>
    <row r="1363" spans="1:99" ht="13" x14ac:dyDescent="0.3">
      <c r="A1363" s="104"/>
      <c r="B1363" s="104"/>
      <c r="C1363" s="104"/>
      <c r="D1363" s="104"/>
      <c r="E1363" s="104"/>
      <c r="F1363" s="104"/>
      <c r="G1363" s="104"/>
      <c r="H1363" s="104"/>
      <c r="I1363" s="104"/>
      <c r="J1363" s="104"/>
      <c r="K1363" s="104"/>
      <c r="L1363" s="104"/>
      <c r="M1363" s="104"/>
      <c r="P1363" s="104"/>
      <c r="Q1363" s="104"/>
      <c r="U1363" s="104"/>
      <c r="AQ1363" s="104"/>
      <c r="AR1363" s="104"/>
      <c r="AS1363" s="104"/>
      <c r="AT1363" s="104"/>
      <c r="AU1363" s="104"/>
      <c r="AV1363" s="104"/>
      <c r="AW1363" s="104"/>
      <c r="AX1363" s="104"/>
      <c r="AY1363" s="104"/>
      <c r="BH1363" s="104"/>
      <c r="BJ1363" s="104"/>
      <c r="BK1363" s="104"/>
      <c r="BL1363" s="104"/>
      <c r="BM1363" s="104"/>
      <c r="BN1363" s="104"/>
      <c r="BO1363" s="104"/>
      <c r="BP1363" s="104"/>
      <c r="BQ1363" s="104"/>
      <c r="BR1363" s="104"/>
      <c r="BS1363" s="104"/>
      <c r="BT1363" s="104"/>
      <c r="BV1363" s="104"/>
      <c r="BW1363" s="104"/>
      <c r="BX1363" s="104"/>
      <c r="BY1363" s="104"/>
      <c r="BZ1363" s="104"/>
      <c r="CA1363" s="104"/>
      <c r="CB1363" s="104"/>
      <c r="CC1363" s="104"/>
      <c r="CD1363" s="104"/>
      <c r="CE1363" s="104"/>
      <c r="CF1363" s="104"/>
      <c r="CG1363" s="104"/>
      <c r="CJ1363" s="104"/>
      <c r="CL1363" s="104"/>
      <c r="CM1363" s="104"/>
      <c r="CN1363" s="104"/>
      <c r="CO1363" s="104"/>
      <c r="CP1363" s="104"/>
      <c r="CQ1363" s="104"/>
      <c r="CR1363" s="104"/>
      <c r="CS1363" s="104"/>
      <c r="CT1363" s="104"/>
      <c r="CU1363" s="104"/>
    </row>
    <row r="1364" spans="1:99" ht="13" x14ac:dyDescent="0.3">
      <c r="A1364" s="104"/>
      <c r="B1364" s="104"/>
      <c r="C1364" s="104"/>
      <c r="D1364" s="104"/>
      <c r="E1364" s="104"/>
      <c r="F1364" s="104"/>
      <c r="G1364" s="104"/>
      <c r="H1364" s="104"/>
      <c r="I1364" s="104"/>
      <c r="J1364" s="104"/>
      <c r="K1364" s="104"/>
      <c r="L1364" s="104"/>
      <c r="M1364" s="104"/>
      <c r="P1364" s="104"/>
      <c r="Q1364" s="104"/>
      <c r="U1364" s="104"/>
      <c r="AQ1364" s="104"/>
      <c r="AR1364" s="104"/>
      <c r="AS1364" s="104"/>
      <c r="AT1364" s="104"/>
      <c r="AU1364" s="104"/>
      <c r="AV1364" s="104"/>
      <c r="AW1364" s="104"/>
      <c r="AX1364" s="104"/>
      <c r="AY1364" s="104"/>
      <c r="BH1364" s="104"/>
      <c r="BJ1364" s="104"/>
      <c r="BK1364" s="104"/>
      <c r="BL1364" s="104"/>
      <c r="BM1364" s="104"/>
      <c r="BN1364" s="104"/>
      <c r="BO1364" s="104"/>
      <c r="BP1364" s="104"/>
      <c r="BQ1364" s="104"/>
      <c r="BR1364" s="104"/>
      <c r="BS1364" s="104"/>
      <c r="BT1364" s="104"/>
      <c r="BV1364" s="104"/>
      <c r="BW1364" s="104"/>
      <c r="BX1364" s="104"/>
      <c r="BY1364" s="104"/>
      <c r="BZ1364" s="104"/>
      <c r="CA1364" s="104"/>
      <c r="CB1364" s="104"/>
      <c r="CC1364" s="104"/>
      <c r="CD1364" s="104"/>
      <c r="CE1364" s="104"/>
      <c r="CF1364" s="104"/>
      <c r="CG1364" s="104"/>
      <c r="CJ1364" s="104"/>
      <c r="CL1364" s="104"/>
      <c r="CM1364" s="104"/>
      <c r="CN1364" s="104"/>
      <c r="CO1364" s="104"/>
      <c r="CP1364" s="104"/>
      <c r="CQ1364" s="104"/>
      <c r="CR1364" s="104"/>
      <c r="CS1364" s="104"/>
      <c r="CT1364" s="104"/>
      <c r="CU1364" s="104"/>
    </row>
    <row r="1365" spans="1:99" ht="13" x14ac:dyDescent="0.3">
      <c r="A1365" s="104"/>
      <c r="B1365" s="104"/>
      <c r="C1365" s="104"/>
      <c r="D1365" s="104"/>
      <c r="E1365" s="104"/>
      <c r="F1365" s="104"/>
      <c r="G1365" s="104"/>
      <c r="H1365" s="104"/>
      <c r="I1365" s="104"/>
      <c r="J1365" s="104"/>
      <c r="K1365" s="104"/>
      <c r="L1365" s="104"/>
      <c r="M1365" s="104"/>
      <c r="P1365" s="104"/>
      <c r="Q1365" s="104"/>
      <c r="U1365" s="104"/>
      <c r="AQ1365" s="104"/>
      <c r="AR1365" s="104"/>
      <c r="AS1365" s="104"/>
      <c r="AT1365" s="104"/>
      <c r="AU1365" s="104"/>
      <c r="AV1365" s="104"/>
      <c r="AW1365" s="104"/>
      <c r="AX1365" s="104"/>
      <c r="AY1365" s="104"/>
      <c r="BH1365" s="104"/>
      <c r="BJ1365" s="104"/>
      <c r="BK1365" s="104"/>
      <c r="BL1365" s="104"/>
      <c r="BM1365" s="104"/>
      <c r="BN1365" s="104"/>
      <c r="BO1365" s="104"/>
      <c r="BP1365" s="104"/>
      <c r="BQ1365" s="104"/>
      <c r="BR1365" s="104"/>
      <c r="BS1365" s="104"/>
      <c r="BT1365" s="104"/>
      <c r="BV1365" s="104"/>
      <c r="BW1365" s="104"/>
      <c r="BX1365" s="104"/>
      <c r="BY1365" s="104"/>
      <c r="BZ1365" s="104"/>
      <c r="CA1365" s="104"/>
      <c r="CB1365" s="104"/>
      <c r="CC1365" s="104"/>
      <c r="CD1365" s="104"/>
      <c r="CE1365" s="104"/>
      <c r="CF1365" s="104"/>
      <c r="CG1365" s="104"/>
      <c r="CJ1365" s="104"/>
      <c r="CL1365" s="104"/>
      <c r="CM1365" s="104"/>
      <c r="CN1365" s="104"/>
      <c r="CO1365" s="104"/>
      <c r="CP1365" s="104"/>
      <c r="CQ1365" s="104"/>
      <c r="CR1365" s="104"/>
      <c r="CS1365" s="104"/>
      <c r="CT1365" s="104"/>
      <c r="CU1365" s="104"/>
    </row>
    <row r="1366" spans="1:99" ht="13" x14ac:dyDescent="0.3">
      <c r="A1366" s="104"/>
      <c r="B1366" s="104"/>
      <c r="C1366" s="104"/>
      <c r="D1366" s="104"/>
      <c r="E1366" s="104"/>
      <c r="F1366" s="104"/>
      <c r="G1366" s="104"/>
      <c r="H1366" s="104"/>
      <c r="I1366" s="104"/>
      <c r="J1366" s="104"/>
      <c r="K1366" s="104"/>
      <c r="L1366" s="104"/>
      <c r="M1366" s="104"/>
      <c r="P1366" s="104"/>
      <c r="Q1366" s="104"/>
      <c r="U1366" s="104"/>
      <c r="AQ1366" s="104"/>
      <c r="AR1366" s="104"/>
      <c r="AS1366" s="104"/>
      <c r="AT1366" s="104"/>
      <c r="AU1366" s="104"/>
      <c r="AV1366" s="104"/>
      <c r="AW1366" s="104"/>
      <c r="AX1366" s="104"/>
      <c r="AY1366" s="104"/>
      <c r="BH1366" s="104"/>
      <c r="BJ1366" s="104"/>
      <c r="BK1366" s="104"/>
      <c r="BL1366" s="104"/>
      <c r="BM1366" s="104"/>
      <c r="BN1366" s="104"/>
      <c r="BO1366" s="104"/>
      <c r="BP1366" s="104"/>
      <c r="BQ1366" s="104"/>
      <c r="BR1366" s="104"/>
      <c r="BS1366" s="104"/>
      <c r="BT1366" s="104"/>
      <c r="BV1366" s="104"/>
      <c r="BW1366" s="104"/>
      <c r="BX1366" s="104"/>
      <c r="BY1366" s="104"/>
      <c r="BZ1366" s="104"/>
      <c r="CA1366" s="104"/>
      <c r="CB1366" s="104"/>
      <c r="CC1366" s="104"/>
      <c r="CD1366" s="104"/>
      <c r="CE1366" s="104"/>
      <c r="CF1366" s="104"/>
      <c r="CG1366" s="104"/>
      <c r="CJ1366" s="104"/>
      <c r="CL1366" s="104"/>
      <c r="CM1366" s="104"/>
      <c r="CN1366" s="104"/>
      <c r="CO1366" s="104"/>
      <c r="CP1366" s="104"/>
      <c r="CQ1366" s="104"/>
      <c r="CR1366" s="104"/>
      <c r="CS1366" s="104"/>
      <c r="CT1366" s="104"/>
      <c r="CU1366" s="104"/>
    </row>
    <row r="1367" spans="1:99" ht="13" x14ac:dyDescent="0.3">
      <c r="A1367" s="104"/>
      <c r="B1367" s="104"/>
      <c r="C1367" s="104"/>
      <c r="D1367" s="104"/>
      <c r="E1367" s="104"/>
      <c r="F1367" s="104"/>
      <c r="G1367" s="104"/>
      <c r="H1367" s="104"/>
      <c r="I1367" s="104"/>
      <c r="J1367" s="104"/>
      <c r="K1367" s="104"/>
      <c r="L1367" s="104"/>
      <c r="M1367" s="104"/>
      <c r="P1367" s="104"/>
      <c r="Q1367" s="104"/>
      <c r="U1367" s="104"/>
      <c r="AQ1367" s="104"/>
      <c r="AR1367" s="104"/>
      <c r="AS1367" s="104"/>
      <c r="AT1367" s="104"/>
      <c r="AU1367" s="104"/>
      <c r="AV1367" s="104"/>
      <c r="AW1367" s="104"/>
      <c r="AX1367" s="104"/>
      <c r="AY1367" s="104"/>
      <c r="BH1367" s="104"/>
      <c r="BJ1367" s="104"/>
      <c r="BK1367" s="104"/>
      <c r="BL1367" s="104"/>
      <c r="BM1367" s="104"/>
      <c r="BN1367" s="104"/>
      <c r="BO1367" s="104"/>
      <c r="BP1367" s="104"/>
      <c r="BQ1367" s="104"/>
      <c r="BR1367" s="104"/>
      <c r="BS1367" s="104"/>
      <c r="BT1367" s="104"/>
      <c r="BV1367" s="104"/>
      <c r="BW1367" s="104"/>
      <c r="BX1367" s="104"/>
      <c r="BY1367" s="104"/>
      <c r="BZ1367" s="104"/>
      <c r="CA1367" s="104"/>
      <c r="CB1367" s="104"/>
      <c r="CC1367" s="104"/>
      <c r="CD1367" s="104"/>
      <c r="CE1367" s="104"/>
      <c r="CF1367" s="104"/>
      <c r="CG1367" s="104"/>
      <c r="CJ1367" s="104"/>
      <c r="CL1367" s="104"/>
      <c r="CM1367" s="104"/>
      <c r="CN1367" s="104"/>
      <c r="CO1367" s="104"/>
      <c r="CP1367" s="104"/>
      <c r="CQ1367" s="104"/>
      <c r="CR1367" s="104"/>
      <c r="CS1367" s="104"/>
      <c r="CT1367" s="104"/>
      <c r="CU1367" s="104"/>
    </row>
    <row r="1368" spans="1:99" ht="13" x14ac:dyDescent="0.3">
      <c r="A1368" s="104"/>
      <c r="B1368" s="104"/>
      <c r="C1368" s="104"/>
      <c r="D1368" s="104"/>
      <c r="E1368" s="104"/>
      <c r="F1368" s="104"/>
      <c r="G1368" s="104"/>
      <c r="H1368" s="104"/>
      <c r="I1368" s="104"/>
      <c r="J1368" s="104"/>
      <c r="K1368" s="104"/>
      <c r="L1368" s="104"/>
      <c r="M1368" s="104"/>
      <c r="P1368" s="104"/>
      <c r="Q1368" s="104"/>
      <c r="U1368" s="104"/>
      <c r="AQ1368" s="104"/>
      <c r="AR1368" s="104"/>
      <c r="AS1368" s="104"/>
      <c r="AT1368" s="104"/>
      <c r="AU1368" s="104"/>
      <c r="AV1368" s="104"/>
      <c r="AW1368" s="104"/>
      <c r="AX1368" s="104"/>
      <c r="AY1368" s="104"/>
      <c r="BH1368" s="104"/>
      <c r="BJ1368" s="104"/>
      <c r="BK1368" s="104"/>
      <c r="BL1368" s="104"/>
      <c r="BM1368" s="104"/>
      <c r="BN1368" s="104"/>
      <c r="BO1368" s="104"/>
      <c r="BP1368" s="104"/>
      <c r="BQ1368" s="104"/>
      <c r="BR1368" s="104"/>
      <c r="BS1368" s="104"/>
      <c r="BT1368" s="104"/>
      <c r="BV1368" s="104"/>
      <c r="BW1368" s="104"/>
      <c r="BX1368" s="104"/>
      <c r="BY1368" s="104"/>
      <c r="BZ1368" s="104"/>
      <c r="CA1368" s="104"/>
      <c r="CB1368" s="104"/>
      <c r="CC1368" s="104"/>
      <c r="CD1368" s="104"/>
      <c r="CE1368" s="104"/>
      <c r="CF1368" s="104"/>
      <c r="CG1368" s="104"/>
      <c r="CJ1368" s="104"/>
      <c r="CL1368" s="104"/>
      <c r="CM1368" s="104"/>
      <c r="CN1368" s="104"/>
      <c r="CO1368" s="104"/>
      <c r="CP1368" s="104"/>
      <c r="CQ1368" s="104"/>
      <c r="CR1368" s="104"/>
      <c r="CS1368" s="104"/>
      <c r="CT1368" s="104"/>
      <c r="CU1368" s="104"/>
    </row>
    <row r="1369" spans="1:99" ht="13" x14ac:dyDescent="0.3">
      <c r="A1369" s="104"/>
      <c r="B1369" s="104"/>
      <c r="C1369" s="104"/>
      <c r="D1369" s="104"/>
      <c r="E1369" s="104"/>
      <c r="F1369" s="104"/>
      <c r="G1369" s="104"/>
      <c r="H1369" s="104"/>
      <c r="I1369" s="104"/>
      <c r="J1369" s="104"/>
      <c r="K1369" s="104"/>
      <c r="L1369" s="104"/>
      <c r="M1369" s="104"/>
      <c r="P1369" s="104"/>
      <c r="Q1369" s="104"/>
      <c r="U1369" s="104"/>
      <c r="AQ1369" s="104"/>
      <c r="AR1369" s="104"/>
      <c r="AS1369" s="104"/>
      <c r="AT1369" s="104"/>
      <c r="AU1369" s="104"/>
      <c r="AV1369" s="104"/>
      <c r="AW1369" s="104"/>
      <c r="AX1369" s="104"/>
      <c r="AY1369" s="104"/>
      <c r="BH1369" s="104"/>
      <c r="BJ1369" s="104"/>
      <c r="BK1369" s="104"/>
      <c r="BL1369" s="104"/>
      <c r="BM1369" s="104"/>
      <c r="BN1369" s="104"/>
      <c r="BO1369" s="104"/>
      <c r="BP1369" s="104"/>
      <c r="BQ1369" s="104"/>
      <c r="BR1369" s="104"/>
      <c r="BS1369" s="104"/>
      <c r="BT1369" s="104"/>
      <c r="BV1369" s="104"/>
      <c r="BW1369" s="104"/>
      <c r="BX1369" s="104"/>
      <c r="BY1369" s="104"/>
      <c r="BZ1369" s="104"/>
      <c r="CA1369" s="104"/>
      <c r="CB1369" s="104"/>
      <c r="CC1369" s="104"/>
      <c r="CD1369" s="104"/>
      <c r="CE1369" s="104"/>
      <c r="CF1369" s="104"/>
      <c r="CG1369" s="104"/>
      <c r="CJ1369" s="104"/>
      <c r="CL1369" s="104"/>
      <c r="CM1369" s="104"/>
      <c r="CN1369" s="104"/>
      <c r="CO1369" s="104"/>
      <c r="CP1369" s="104"/>
      <c r="CQ1369" s="104"/>
      <c r="CR1369" s="104"/>
      <c r="CS1369" s="104"/>
      <c r="CT1369" s="104"/>
      <c r="CU1369" s="104"/>
    </row>
    <row r="1370" spans="1:99" ht="13" x14ac:dyDescent="0.3">
      <c r="A1370" s="104"/>
      <c r="B1370" s="104"/>
      <c r="C1370" s="104"/>
      <c r="D1370" s="104"/>
      <c r="E1370" s="104"/>
      <c r="F1370" s="104"/>
      <c r="G1370" s="104"/>
      <c r="H1370" s="104"/>
      <c r="I1370" s="104"/>
      <c r="J1370" s="104"/>
      <c r="K1370" s="104"/>
      <c r="L1370" s="104"/>
      <c r="M1370" s="104"/>
      <c r="P1370" s="104"/>
      <c r="Q1370" s="104"/>
      <c r="U1370" s="104"/>
      <c r="AQ1370" s="104"/>
      <c r="AR1370" s="104"/>
      <c r="AS1370" s="104"/>
      <c r="AT1370" s="104"/>
      <c r="AU1370" s="104"/>
      <c r="AV1370" s="104"/>
      <c r="AW1370" s="104"/>
      <c r="AX1370" s="104"/>
      <c r="AY1370" s="104"/>
      <c r="BH1370" s="104"/>
      <c r="BJ1370" s="104"/>
      <c r="BK1370" s="104"/>
      <c r="BL1370" s="104"/>
      <c r="BM1370" s="104"/>
      <c r="BN1370" s="104"/>
      <c r="BO1370" s="104"/>
      <c r="BP1370" s="104"/>
      <c r="BQ1370" s="104"/>
      <c r="BR1370" s="104"/>
      <c r="BS1370" s="104"/>
      <c r="BT1370" s="104"/>
      <c r="BV1370" s="104"/>
      <c r="BW1370" s="104"/>
      <c r="BX1370" s="104"/>
      <c r="BY1370" s="104"/>
      <c r="BZ1370" s="104"/>
      <c r="CA1370" s="104"/>
      <c r="CB1370" s="104"/>
      <c r="CC1370" s="104"/>
      <c r="CD1370" s="104"/>
      <c r="CE1370" s="104"/>
      <c r="CF1370" s="104"/>
      <c r="CG1370" s="104"/>
      <c r="CJ1370" s="104"/>
      <c r="CL1370" s="104"/>
      <c r="CM1370" s="104"/>
      <c r="CN1370" s="104"/>
      <c r="CO1370" s="104"/>
      <c r="CP1370" s="104"/>
      <c r="CQ1370" s="104"/>
      <c r="CR1370" s="104"/>
      <c r="CS1370" s="104"/>
      <c r="CT1370" s="104"/>
      <c r="CU1370" s="104"/>
    </row>
    <row r="1371" spans="1:99" ht="13" x14ac:dyDescent="0.3">
      <c r="A1371" s="104"/>
      <c r="B1371" s="104"/>
      <c r="C1371" s="104"/>
      <c r="D1371" s="104"/>
      <c r="E1371" s="104"/>
      <c r="F1371" s="104"/>
      <c r="G1371" s="104"/>
      <c r="H1371" s="104"/>
      <c r="I1371" s="104"/>
      <c r="J1371" s="104"/>
      <c r="K1371" s="104"/>
      <c r="L1371" s="104"/>
      <c r="M1371" s="104"/>
      <c r="P1371" s="104"/>
      <c r="Q1371" s="104"/>
      <c r="U1371" s="104"/>
      <c r="AQ1371" s="104"/>
      <c r="AR1371" s="104"/>
      <c r="AS1371" s="104"/>
      <c r="AT1371" s="104"/>
      <c r="AU1371" s="104"/>
      <c r="AV1371" s="104"/>
      <c r="AW1371" s="104"/>
      <c r="AX1371" s="104"/>
      <c r="AY1371" s="104"/>
      <c r="BH1371" s="104"/>
      <c r="BJ1371" s="104"/>
      <c r="BK1371" s="104"/>
      <c r="BL1371" s="104"/>
      <c r="BM1371" s="104"/>
      <c r="BN1371" s="104"/>
      <c r="BO1371" s="104"/>
      <c r="BP1371" s="104"/>
      <c r="BQ1371" s="104"/>
      <c r="BR1371" s="104"/>
      <c r="BS1371" s="104"/>
      <c r="BT1371" s="104"/>
      <c r="BV1371" s="104"/>
      <c r="BW1371" s="104"/>
      <c r="BX1371" s="104"/>
      <c r="BY1371" s="104"/>
      <c r="BZ1371" s="104"/>
      <c r="CA1371" s="104"/>
      <c r="CB1371" s="104"/>
      <c r="CC1371" s="104"/>
      <c r="CD1371" s="104"/>
      <c r="CE1371" s="104"/>
      <c r="CF1371" s="104"/>
      <c r="CG1371" s="104"/>
      <c r="CJ1371" s="104"/>
      <c r="CL1371" s="104"/>
      <c r="CM1371" s="104"/>
      <c r="CN1371" s="104"/>
      <c r="CO1371" s="104"/>
      <c r="CP1371" s="104"/>
      <c r="CQ1371" s="104"/>
      <c r="CR1371" s="104"/>
      <c r="CS1371" s="104"/>
      <c r="CT1371" s="104"/>
      <c r="CU1371" s="104"/>
    </row>
    <row r="1372" spans="1:99" ht="13" x14ac:dyDescent="0.3">
      <c r="A1372" s="104"/>
      <c r="B1372" s="104"/>
      <c r="C1372" s="104"/>
      <c r="D1372" s="104"/>
      <c r="E1372" s="104"/>
      <c r="F1372" s="104"/>
      <c r="G1372" s="104"/>
      <c r="H1372" s="104"/>
      <c r="I1372" s="104"/>
      <c r="J1372" s="104"/>
      <c r="K1372" s="104"/>
      <c r="L1372" s="104"/>
      <c r="M1372" s="104"/>
      <c r="P1372" s="104"/>
      <c r="Q1372" s="104"/>
      <c r="U1372" s="104"/>
      <c r="AQ1372" s="104"/>
      <c r="AR1372" s="104"/>
      <c r="AS1372" s="104"/>
      <c r="AT1372" s="104"/>
      <c r="AU1372" s="104"/>
      <c r="AV1372" s="104"/>
      <c r="AW1372" s="104"/>
      <c r="AX1372" s="104"/>
      <c r="AY1372" s="104"/>
      <c r="BH1372" s="104"/>
      <c r="BJ1372" s="104"/>
      <c r="BK1372" s="104"/>
      <c r="BL1372" s="104"/>
      <c r="BM1372" s="104"/>
      <c r="BN1372" s="104"/>
      <c r="BO1372" s="104"/>
      <c r="BP1372" s="104"/>
      <c r="BQ1372" s="104"/>
      <c r="BR1372" s="104"/>
      <c r="BS1372" s="104"/>
      <c r="BT1372" s="104"/>
      <c r="BV1372" s="104"/>
      <c r="BW1372" s="104"/>
      <c r="BX1372" s="104"/>
      <c r="BY1372" s="104"/>
      <c r="BZ1372" s="104"/>
      <c r="CA1372" s="104"/>
      <c r="CB1372" s="104"/>
      <c r="CC1372" s="104"/>
      <c r="CD1372" s="104"/>
      <c r="CE1372" s="104"/>
      <c r="CF1372" s="104"/>
      <c r="CG1372" s="104"/>
      <c r="CJ1372" s="104"/>
      <c r="CL1372" s="104"/>
      <c r="CM1372" s="104"/>
      <c r="CN1372" s="104"/>
      <c r="CO1372" s="104"/>
      <c r="CP1372" s="104"/>
      <c r="CQ1372" s="104"/>
      <c r="CR1372" s="104"/>
      <c r="CS1372" s="104"/>
      <c r="CT1372" s="104"/>
      <c r="CU1372" s="104"/>
    </row>
    <row r="1373" spans="1:99" ht="13" x14ac:dyDescent="0.3">
      <c r="A1373" s="104"/>
      <c r="B1373" s="104"/>
      <c r="C1373" s="104"/>
      <c r="D1373" s="104"/>
      <c r="E1373" s="104"/>
      <c r="F1373" s="104"/>
      <c r="G1373" s="104"/>
      <c r="H1373" s="104"/>
      <c r="I1373" s="104"/>
      <c r="J1373" s="104"/>
      <c r="K1373" s="104"/>
      <c r="L1373" s="104"/>
      <c r="M1373" s="104"/>
      <c r="P1373" s="104"/>
      <c r="Q1373" s="104"/>
      <c r="U1373" s="104"/>
      <c r="AQ1373" s="104"/>
      <c r="AR1373" s="104"/>
      <c r="AS1373" s="104"/>
      <c r="AT1373" s="104"/>
      <c r="AU1373" s="104"/>
      <c r="AV1373" s="104"/>
      <c r="AW1373" s="104"/>
      <c r="AX1373" s="104"/>
      <c r="AY1373" s="104"/>
      <c r="BH1373" s="104"/>
      <c r="BJ1373" s="104"/>
      <c r="BK1373" s="104"/>
      <c r="BL1373" s="104"/>
      <c r="BM1373" s="104"/>
      <c r="BN1373" s="104"/>
      <c r="BO1373" s="104"/>
      <c r="BP1373" s="104"/>
      <c r="BQ1373" s="104"/>
      <c r="BR1373" s="104"/>
      <c r="BS1373" s="104"/>
      <c r="BT1373" s="104"/>
      <c r="BV1373" s="104"/>
      <c r="BW1373" s="104"/>
      <c r="BX1373" s="104"/>
      <c r="BY1373" s="104"/>
      <c r="BZ1373" s="104"/>
      <c r="CA1373" s="104"/>
      <c r="CB1373" s="104"/>
      <c r="CC1373" s="104"/>
      <c r="CD1373" s="104"/>
      <c r="CE1373" s="104"/>
      <c r="CF1373" s="104"/>
      <c r="CG1373" s="104"/>
      <c r="CJ1373" s="104"/>
      <c r="CL1373" s="104"/>
      <c r="CM1373" s="104"/>
      <c r="CN1373" s="104"/>
      <c r="CO1373" s="104"/>
      <c r="CP1373" s="104"/>
      <c r="CQ1373" s="104"/>
      <c r="CR1373" s="104"/>
      <c r="CS1373" s="104"/>
      <c r="CT1373" s="104"/>
      <c r="CU1373" s="104"/>
    </row>
    <row r="1374" spans="1:99" ht="13" x14ac:dyDescent="0.3">
      <c r="A1374" s="104"/>
      <c r="B1374" s="104"/>
      <c r="C1374" s="104"/>
      <c r="D1374" s="104"/>
      <c r="E1374" s="104"/>
      <c r="F1374" s="104"/>
      <c r="G1374" s="104"/>
      <c r="H1374" s="104"/>
      <c r="I1374" s="104"/>
      <c r="J1374" s="104"/>
      <c r="K1374" s="104"/>
      <c r="L1374" s="104"/>
      <c r="M1374" s="104"/>
      <c r="P1374" s="104"/>
      <c r="Q1374" s="104"/>
      <c r="U1374" s="104"/>
      <c r="AQ1374" s="104"/>
      <c r="AR1374" s="104"/>
      <c r="AS1374" s="104"/>
      <c r="AT1374" s="104"/>
      <c r="AU1374" s="104"/>
      <c r="AV1374" s="104"/>
      <c r="AW1374" s="104"/>
      <c r="AX1374" s="104"/>
      <c r="AY1374" s="104"/>
      <c r="BH1374" s="104"/>
      <c r="BJ1374" s="104"/>
      <c r="BK1374" s="104"/>
      <c r="BL1374" s="104"/>
      <c r="BM1374" s="104"/>
      <c r="BN1374" s="104"/>
      <c r="BO1374" s="104"/>
      <c r="BP1374" s="104"/>
      <c r="BQ1374" s="104"/>
      <c r="BR1374" s="104"/>
      <c r="BS1374" s="104"/>
      <c r="BT1374" s="104"/>
      <c r="BV1374" s="104"/>
      <c r="BW1374" s="104"/>
      <c r="BX1374" s="104"/>
      <c r="BY1374" s="104"/>
      <c r="BZ1374" s="104"/>
      <c r="CA1374" s="104"/>
      <c r="CB1374" s="104"/>
      <c r="CC1374" s="104"/>
      <c r="CD1374" s="104"/>
      <c r="CE1374" s="104"/>
      <c r="CF1374" s="104"/>
      <c r="CG1374" s="104"/>
      <c r="CJ1374" s="104"/>
      <c r="CL1374" s="104"/>
      <c r="CM1374" s="104"/>
      <c r="CN1374" s="104"/>
      <c r="CO1374" s="104"/>
      <c r="CP1374" s="104"/>
      <c r="CQ1374" s="104"/>
      <c r="CR1374" s="104"/>
      <c r="CS1374" s="104"/>
      <c r="CT1374" s="104"/>
      <c r="CU1374" s="104"/>
    </row>
    <row r="1375" spans="1:99" ht="13" x14ac:dyDescent="0.3">
      <c r="A1375" s="104"/>
      <c r="B1375" s="104"/>
      <c r="C1375" s="104"/>
      <c r="D1375" s="104"/>
      <c r="E1375" s="104"/>
      <c r="F1375" s="104"/>
      <c r="G1375" s="104"/>
      <c r="H1375" s="104"/>
      <c r="I1375" s="104"/>
      <c r="J1375" s="104"/>
      <c r="K1375" s="104"/>
      <c r="L1375" s="104"/>
      <c r="M1375" s="104"/>
      <c r="P1375" s="104"/>
      <c r="Q1375" s="104"/>
      <c r="U1375" s="104"/>
      <c r="AQ1375" s="104"/>
      <c r="AR1375" s="104"/>
      <c r="AS1375" s="104"/>
      <c r="AT1375" s="104"/>
      <c r="AU1375" s="104"/>
      <c r="AV1375" s="104"/>
      <c r="AW1375" s="104"/>
      <c r="AX1375" s="104"/>
      <c r="AY1375" s="104"/>
      <c r="BH1375" s="104"/>
      <c r="BJ1375" s="104"/>
      <c r="BK1375" s="104"/>
      <c r="BL1375" s="104"/>
      <c r="BM1375" s="104"/>
      <c r="BN1375" s="104"/>
      <c r="BO1375" s="104"/>
      <c r="BP1375" s="104"/>
      <c r="BQ1375" s="104"/>
      <c r="BR1375" s="104"/>
      <c r="BS1375" s="104"/>
      <c r="BT1375" s="104"/>
      <c r="BV1375" s="104"/>
      <c r="BW1375" s="104"/>
      <c r="BX1375" s="104"/>
      <c r="BY1375" s="104"/>
      <c r="BZ1375" s="104"/>
      <c r="CA1375" s="104"/>
      <c r="CB1375" s="104"/>
      <c r="CC1375" s="104"/>
      <c r="CD1375" s="104"/>
      <c r="CE1375" s="104"/>
      <c r="CF1375" s="104"/>
      <c r="CG1375" s="104"/>
      <c r="CJ1375" s="104"/>
      <c r="CL1375" s="104"/>
      <c r="CM1375" s="104"/>
      <c r="CN1375" s="104"/>
      <c r="CO1375" s="104"/>
      <c r="CP1375" s="104"/>
      <c r="CQ1375" s="104"/>
      <c r="CR1375" s="104"/>
      <c r="CS1375" s="104"/>
      <c r="CT1375" s="104"/>
      <c r="CU1375" s="104"/>
    </row>
    <row r="1376" spans="1:99" ht="13" x14ac:dyDescent="0.3">
      <c r="A1376" s="104"/>
      <c r="B1376" s="104"/>
      <c r="C1376" s="104"/>
      <c r="D1376" s="104"/>
      <c r="E1376" s="104"/>
      <c r="F1376" s="104"/>
      <c r="G1376" s="104"/>
      <c r="H1376" s="104"/>
      <c r="I1376" s="104"/>
      <c r="J1376" s="104"/>
      <c r="K1376" s="104"/>
      <c r="L1376" s="104"/>
      <c r="M1376" s="104"/>
      <c r="P1376" s="104"/>
      <c r="Q1376" s="104"/>
      <c r="U1376" s="104"/>
      <c r="AQ1376" s="104"/>
      <c r="AR1376" s="104"/>
      <c r="AS1376" s="104"/>
      <c r="AT1376" s="104"/>
      <c r="AU1376" s="104"/>
      <c r="AV1376" s="104"/>
      <c r="AW1376" s="104"/>
      <c r="AX1376" s="104"/>
      <c r="AY1376" s="104"/>
      <c r="BH1376" s="104"/>
      <c r="BJ1376" s="104"/>
      <c r="BK1376" s="104"/>
      <c r="BL1376" s="104"/>
      <c r="BM1376" s="104"/>
      <c r="BN1376" s="104"/>
      <c r="BO1376" s="104"/>
      <c r="BP1376" s="104"/>
      <c r="BQ1376" s="104"/>
      <c r="BR1376" s="104"/>
      <c r="BS1376" s="104"/>
      <c r="BT1376" s="104"/>
      <c r="BV1376" s="104"/>
      <c r="BW1376" s="104"/>
      <c r="BX1376" s="104"/>
      <c r="BY1376" s="104"/>
      <c r="BZ1376" s="104"/>
      <c r="CA1376" s="104"/>
      <c r="CB1376" s="104"/>
      <c r="CC1376" s="104"/>
      <c r="CD1376" s="104"/>
      <c r="CE1376" s="104"/>
      <c r="CF1376" s="104"/>
      <c r="CG1376" s="104"/>
      <c r="CJ1376" s="104"/>
      <c r="CL1376" s="104"/>
      <c r="CM1376" s="104"/>
      <c r="CN1376" s="104"/>
      <c r="CO1376" s="104"/>
      <c r="CP1376" s="104"/>
      <c r="CQ1376" s="104"/>
      <c r="CR1376" s="104"/>
      <c r="CS1376" s="104"/>
      <c r="CT1376" s="104"/>
      <c r="CU1376" s="104"/>
    </row>
    <row r="1377" spans="1:99" ht="13" x14ac:dyDescent="0.3">
      <c r="A1377" s="104"/>
      <c r="B1377" s="104"/>
      <c r="C1377" s="104"/>
      <c r="D1377" s="104"/>
      <c r="E1377" s="104"/>
      <c r="F1377" s="104"/>
      <c r="G1377" s="104"/>
      <c r="H1377" s="104"/>
      <c r="I1377" s="104"/>
      <c r="J1377" s="104"/>
      <c r="K1377" s="104"/>
      <c r="L1377" s="104"/>
      <c r="M1377" s="104"/>
      <c r="P1377" s="104"/>
      <c r="Q1377" s="104"/>
      <c r="U1377" s="104"/>
      <c r="AQ1377" s="104"/>
      <c r="AR1377" s="104"/>
      <c r="AS1377" s="104"/>
      <c r="AT1377" s="104"/>
      <c r="AU1377" s="104"/>
      <c r="AV1377" s="104"/>
      <c r="AW1377" s="104"/>
      <c r="AX1377" s="104"/>
      <c r="AY1377" s="104"/>
      <c r="BH1377" s="104"/>
      <c r="BJ1377" s="104"/>
      <c r="BK1377" s="104"/>
      <c r="BL1377" s="104"/>
      <c r="BM1377" s="104"/>
      <c r="BN1377" s="104"/>
      <c r="BO1377" s="104"/>
      <c r="BP1377" s="104"/>
      <c r="BQ1377" s="104"/>
      <c r="BR1377" s="104"/>
      <c r="BS1377" s="104"/>
      <c r="BT1377" s="104"/>
      <c r="BV1377" s="104"/>
      <c r="BW1377" s="104"/>
      <c r="BX1377" s="104"/>
      <c r="BY1377" s="104"/>
      <c r="BZ1377" s="104"/>
      <c r="CA1377" s="104"/>
      <c r="CB1377" s="104"/>
      <c r="CC1377" s="104"/>
      <c r="CD1377" s="104"/>
      <c r="CE1377" s="104"/>
      <c r="CF1377" s="104"/>
      <c r="CG1377" s="104"/>
      <c r="CJ1377" s="104"/>
      <c r="CL1377" s="104"/>
      <c r="CM1377" s="104"/>
      <c r="CN1377" s="104"/>
      <c r="CO1377" s="104"/>
      <c r="CP1377" s="104"/>
      <c r="CQ1377" s="104"/>
      <c r="CR1377" s="104"/>
      <c r="CS1377" s="104"/>
      <c r="CT1377" s="104"/>
      <c r="CU1377" s="104"/>
    </row>
    <row r="1378" spans="1:99" ht="13" x14ac:dyDescent="0.3">
      <c r="A1378" s="104"/>
      <c r="B1378" s="104"/>
      <c r="C1378" s="104"/>
      <c r="D1378" s="104"/>
      <c r="E1378" s="104"/>
      <c r="F1378" s="104"/>
      <c r="G1378" s="104"/>
      <c r="H1378" s="104"/>
      <c r="I1378" s="104"/>
      <c r="J1378" s="104"/>
      <c r="K1378" s="104"/>
      <c r="L1378" s="104"/>
      <c r="M1378" s="104"/>
      <c r="P1378" s="104"/>
      <c r="Q1378" s="104"/>
      <c r="U1378" s="104"/>
      <c r="AQ1378" s="104"/>
      <c r="AR1378" s="104"/>
      <c r="AS1378" s="104"/>
      <c r="AT1378" s="104"/>
      <c r="AU1378" s="104"/>
      <c r="AV1378" s="104"/>
      <c r="AW1378" s="104"/>
      <c r="AX1378" s="104"/>
      <c r="AY1378" s="104"/>
      <c r="BH1378" s="104"/>
      <c r="BJ1378" s="104"/>
      <c r="BK1378" s="104"/>
      <c r="BL1378" s="104"/>
      <c r="BM1378" s="104"/>
      <c r="BN1378" s="104"/>
      <c r="BO1378" s="104"/>
      <c r="BP1378" s="104"/>
      <c r="BQ1378" s="104"/>
      <c r="BR1378" s="104"/>
      <c r="BS1378" s="104"/>
      <c r="BT1378" s="104"/>
      <c r="BV1378" s="104"/>
      <c r="BW1378" s="104"/>
      <c r="BX1378" s="104"/>
      <c r="BY1378" s="104"/>
      <c r="BZ1378" s="104"/>
      <c r="CA1378" s="104"/>
      <c r="CB1378" s="104"/>
      <c r="CC1378" s="104"/>
      <c r="CD1378" s="104"/>
      <c r="CE1378" s="104"/>
      <c r="CF1378" s="104"/>
      <c r="CG1378" s="104"/>
      <c r="CJ1378" s="104"/>
      <c r="CL1378" s="104"/>
      <c r="CM1378" s="104"/>
      <c r="CN1378" s="104"/>
      <c r="CO1378" s="104"/>
      <c r="CP1378" s="104"/>
      <c r="CQ1378" s="104"/>
      <c r="CR1378" s="104"/>
      <c r="CS1378" s="104"/>
      <c r="CT1378" s="104"/>
      <c r="CU1378" s="104"/>
    </row>
    <row r="1379" spans="1:99" ht="13" x14ac:dyDescent="0.3">
      <c r="A1379" s="104"/>
      <c r="B1379" s="104"/>
      <c r="C1379" s="104"/>
      <c r="D1379" s="104"/>
      <c r="E1379" s="104"/>
      <c r="F1379" s="104"/>
      <c r="G1379" s="104"/>
      <c r="H1379" s="104"/>
      <c r="I1379" s="104"/>
      <c r="J1379" s="104"/>
      <c r="K1379" s="104"/>
      <c r="L1379" s="104"/>
      <c r="M1379" s="104"/>
      <c r="P1379" s="104"/>
      <c r="Q1379" s="104"/>
      <c r="U1379" s="104"/>
      <c r="AQ1379" s="104"/>
      <c r="AR1379" s="104"/>
      <c r="AS1379" s="104"/>
      <c r="AT1379" s="104"/>
      <c r="AU1379" s="104"/>
      <c r="AV1379" s="104"/>
      <c r="AW1379" s="104"/>
      <c r="AX1379" s="104"/>
      <c r="AY1379" s="104"/>
      <c r="BH1379" s="104"/>
      <c r="BJ1379" s="104"/>
      <c r="BK1379" s="104"/>
      <c r="BL1379" s="104"/>
      <c r="BM1379" s="104"/>
      <c r="BN1379" s="104"/>
      <c r="BO1379" s="104"/>
      <c r="BP1379" s="104"/>
      <c r="BQ1379" s="104"/>
      <c r="BR1379" s="104"/>
      <c r="BS1379" s="104"/>
      <c r="BT1379" s="104"/>
      <c r="BV1379" s="104"/>
      <c r="BW1379" s="104"/>
      <c r="BX1379" s="104"/>
      <c r="BY1379" s="104"/>
      <c r="BZ1379" s="104"/>
      <c r="CA1379" s="104"/>
      <c r="CB1379" s="104"/>
      <c r="CC1379" s="104"/>
      <c r="CD1379" s="104"/>
      <c r="CE1379" s="104"/>
      <c r="CF1379" s="104"/>
      <c r="CG1379" s="104"/>
      <c r="CJ1379" s="104"/>
      <c r="CL1379" s="104"/>
      <c r="CM1379" s="104"/>
      <c r="CN1379" s="104"/>
      <c r="CO1379" s="104"/>
      <c r="CP1379" s="104"/>
      <c r="CQ1379" s="104"/>
      <c r="CR1379" s="104"/>
      <c r="CS1379" s="104"/>
      <c r="CT1379" s="104"/>
      <c r="CU1379" s="104"/>
    </row>
    <row r="1380" spans="1:99" ht="13" x14ac:dyDescent="0.3">
      <c r="A1380" s="104"/>
      <c r="B1380" s="104"/>
      <c r="C1380" s="104"/>
      <c r="D1380" s="104"/>
      <c r="E1380" s="104"/>
      <c r="F1380" s="104"/>
      <c r="G1380" s="104"/>
      <c r="H1380" s="104"/>
      <c r="I1380" s="104"/>
      <c r="J1380" s="104"/>
      <c r="K1380" s="104"/>
      <c r="L1380" s="104"/>
      <c r="M1380" s="104"/>
      <c r="P1380" s="104"/>
      <c r="Q1380" s="104"/>
      <c r="U1380" s="104"/>
      <c r="AQ1380" s="104"/>
      <c r="AR1380" s="104"/>
      <c r="AS1380" s="104"/>
      <c r="AT1380" s="104"/>
      <c r="AU1380" s="104"/>
      <c r="AV1380" s="104"/>
      <c r="AW1380" s="104"/>
      <c r="AX1380" s="104"/>
      <c r="AY1380" s="104"/>
      <c r="BH1380" s="104"/>
      <c r="BJ1380" s="104"/>
      <c r="BK1380" s="104"/>
      <c r="BL1380" s="104"/>
      <c r="BM1380" s="104"/>
      <c r="BN1380" s="104"/>
      <c r="BO1380" s="104"/>
      <c r="BP1380" s="104"/>
      <c r="BQ1380" s="104"/>
      <c r="BR1380" s="104"/>
      <c r="BS1380" s="104"/>
      <c r="BT1380" s="104"/>
      <c r="BV1380" s="104"/>
      <c r="BW1380" s="104"/>
      <c r="BX1380" s="104"/>
      <c r="BY1380" s="104"/>
      <c r="BZ1380" s="104"/>
      <c r="CA1380" s="104"/>
      <c r="CB1380" s="104"/>
      <c r="CC1380" s="104"/>
      <c r="CD1380" s="104"/>
      <c r="CE1380" s="104"/>
      <c r="CF1380" s="104"/>
      <c r="CG1380" s="104"/>
      <c r="CJ1380" s="104"/>
      <c r="CL1380" s="104"/>
      <c r="CM1380" s="104"/>
      <c r="CN1380" s="104"/>
      <c r="CO1380" s="104"/>
      <c r="CP1380" s="104"/>
      <c r="CQ1380" s="104"/>
      <c r="CR1380" s="104"/>
      <c r="CS1380" s="104"/>
      <c r="CT1380" s="104"/>
      <c r="CU1380" s="104"/>
    </row>
    <row r="1381" spans="1:99" ht="13" x14ac:dyDescent="0.3">
      <c r="A1381" s="104"/>
      <c r="B1381" s="104"/>
      <c r="C1381" s="104"/>
      <c r="D1381" s="104"/>
      <c r="E1381" s="104"/>
      <c r="F1381" s="104"/>
      <c r="G1381" s="104"/>
      <c r="H1381" s="104"/>
      <c r="I1381" s="104"/>
      <c r="J1381" s="104"/>
      <c r="K1381" s="104"/>
      <c r="L1381" s="104"/>
      <c r="M1381" s="104"/>
      <c r="P1381" s="104"/>
      <c r="Q1381" s="104"/>
      <c r="U1381" s="104"/>
      <c r="AQ1381" s="104"/>
      <c r="AR1381" s="104"/>
      <c r="AS1381" s="104"/>
      <c r="AT1381" s="104"/>
      <c r="AU1381" s="104"/>
      <c r="AV1381" s="104"/>
      <c r="AW1381" s="104"/>
      <c r="AX1381" s="104"/>
      <c r="AY1381" s="104"/>
      <c r="BH1381" s="104"/>
      <c r="BJ1381" s="104"/>
      <c r="BK1381" s="104"/>
      <c r="BL1381" s="104"/>
      <c r="BM1381" s="104"/>
      <c r="BN1381" s="104"/>
      <c r="BO1381" s="104"/>
      <c r="BP1381" s="104"/>
      <c r="BQ1381" s="104"/>
      <c r="BR1381" s="104"/>
      <c r="BS1381" s="104"/>
      <c r="BT1381" s="104"/>
      <c r="BV1381" s="104"/>
      <c r="BW1381" s="104"/>
      <c r="BX1381" s="104"/>
      <c r="BY1381" s="104"/>
      <c r="BZ1381" s="104"/>
      <c r="CA1381" s="104"/>
      <c r="CB1381" s="104"/>
      <c r="CC1381" s="104"/>
      <c r="CD1381" s="104"/>
      <c r="CE1381" s="104"/>
      <c r="CF1381" s="104"/>
      <c r="CG1381" s="104"/>
      <c r="CJ1381" s="104"/>
      <c r="CL1381" s="104"/>
      <c r="CM1381" s="104"/>
      <c r="CN1381" s="104"/>
      <c r="CO1381" s="104"/>
      <c r="CP1381" s="104"/>
      <c r="CQ1381" s="104"/>
      <c r="CR1381" s="104"/>
      <c r="CS1381" s="104"/>
      <c r="CT1381" s="104"/>
      <c r="CU1381" s="104"/>
    </row>
    <row r="1382" spans="1:99" ht="13" x14ac:dyDescent="0.3">
      <c r="A1382" s="104"/>
      <c r="B1382" s="104"/>
      <c r="C1382" s="104"/>
      <c r="D1382" s="104"/>
      <c r="E1382" s="104"/>
      <c r="F1382" s="104"/>
      <c r="G1382" s="104"/>
      <c r="H1382" s="104"/>
      <c r="I1382" s="104"/>
      <c r="J1382" s="104"/>
      <c r="K1382" s="104"/>
      <c r="L1382" s="104"/>
      <c r="M1382" s="104"/>
      <c r="P1382" s="104"/>
      <c r="Q1382" s="104"/>
      <c r="U1382" s="104"/>
      <c r="AQ1382" s="104"/>
      <c r="AR1382" s="104"/>
      <c r="AS1382" s="104"/>
      <c r="AT1382" s="104"/>
      <c r="AU1382" s="104"/>
      <c r="AV1382" s="104"/>
      <c r="AW1382" s="104"/>
      <c r="AX1382" s="104"/>
      <c r="AY1382" s="104"/>
      <c r="BH1382" s="104"/>
      <c r="BJ1382" s="104"/>
      <c r="BK1382" s="104"/>
      <c r="BL1382" s="104"/>
      <c r="BM1382" s="104"/>
      <c r="BN1382" s="104"/>
      <c r="BO1382" s="104"/>
      <c r="BP1382" s="104"/>
      <c r="BQ1382" s="104"/>
      <c r="BR1382" s="104"/>
      <c r="BS1382" s="104"/>
      <c r="BT1382" s="104"/>
      <c r="BV1382" s="104"/>
      <c r="BW1382" s="104"/>
      <c r="BX1382" s="104"/>
      <c r="BY1382" s="104"/>
      <c r="BZ1382" s="104"/>
      <c r="CA1382" s="104"/>
      <c r="CB1382" s="104"/>
      <c r="CC1382" s="104"/>
      <c r="CD1382" s="104"/>
      <c r="CE1382" s="104"/>
      <c r="CF1382" s="104"/>
      <c r="CG1382" s="104"/>
      <c r="CJ1382" s="104"/>
      <c r="CL1382" s="104"/>
      <c r="CM1382" s="104"/>
      <c r="CN1382" s="104"/>
      <c r="CO1382" s="104"/>
      <c r="CP1382" s="104"/>
      <c r="CQ1382" s="104"/>
      <c r="CR1382" s="104"/>
      <c r="CS1382" s="104"/>
      <c r="CT1382" s="104"/>
      <c r="CU1382" s="104"/>
    </row>
    <row r="1383" spans="1:99" ht="13" x14ac:dyDescent="0.3">
      <c r="A1383" s="104"/>
      <c r="B1383" s="104"/>
      <c r="C1383" s="104"/>
      <c r="D1383" s="104"/>
      <c r="E1383" s="104"/>
      <c r="F1383" s="104"/>
      <c r="G1383" s="104"/>
      <c r="H1383" s="104"/>
      <c r="I1383" s="104"/>
      <c r="J1383" s="104"/>
      <c r="K1383" s="104"/>
      <c r="L1383" s="104"/>
      <c r="M1383" s="104"/>
      <c r="P1383" s="104"/>
      <c r="Q1383" s="104"/>
      <c r="U1383" s="104"/>
      <c r="AQ1383" s="104"/>
      <c r="AR1383" s="104"/>
      <c r="AS1383" s="104"/>
      <c r="AT1383" s="104"/>
      <c r="AU1383" s="104"/>
      <c r="AV1383" s="104"/>
      <c r="AW1383" s="104"/>
      <c r="AX1383" s="104"/>
      <c r="AY1383" s="104"/>
      <c r="BH1383" s="104"/>
      <c r="BJ1383" s="104"/>
      <c r="BK1383" s="104"/>
      <c r="BL1383" s="104"/>
      <c r="BM1383" s="104"/>
      <c r="BN1383" s="104"/>
      <c r="BO1383" s="104"/>
      <c r="BP1383" s="104"/>
      <c r="BQ1383" s="104"/>
      <c r="BR1383" s="104"/>
      <c r="BS1383" s="104"/>
      <c r="BT1383" s="104"/>
      <c r="BV1383" s="104"/>
      <c r="BW1383" s="104"/>
      <c r="BX1383" s="104"/>
      <c r="BY1383" s="104"/>
      <c r="BZ1383" s="104"/>
      <c r="CA1383" s="104"/>
      <c r="CB1383" s="104"/>
      <c r="CC1383" s="104"/>
      <c r="CD1383" s="104"/>
      <c r="CE1383" s="104"/>
      <c r="CF1383" s="104"/>
      <c r="CG1383" s="104"/>
      <c r="CJ1383" s="104"/>
      <c r="CL1383" s="104"/>
      <c r="CM1383" s="104"/>
      <c r="CN1383" s="104"/>
      <c r="CO1383" s="104"/>
      <c r="CP1383" s="104"/>
      <c r="CQ1383" s="104"/>
      <c r="CR1383" s="104"/>
      <c r="CS1383" s="104"/>
      <c r="CT1383" s="104"/>
      <c r="CU1383" s="104"/>
    </row>
    <row r="1384" spans="1:99" ht="13" x14ac:dyDescent="0.3">
      <c r="A1384" s="104"/>
      <c r="B1384" s="104"/>
      <c r="C1384" s="104"/>
      <c r="D1384" s="104"/>
      <c r="E1384" s="104"/>
      <c r="F1384" s="104"/>
      <c r="G1384" s="104"/>
      <c r="H1384" s="104"/>
      <c r="I1384" s="104"/>
      <c r="J1384" s="104"/>
      <c r="K1384" s="104"/>
      <c r="L1384" s="104"/>
      <c r="M1384" s="104"/>
      <c r="P1384" s="104"/>
      <c r="Q1384" s="104"/>
      <c r="U1384" s="104"/>
      <c r="AQ1384" s="104"/>
      <c r="AR1384" s="104"/>
      <c r="AS1384" s="104"/>
      <c r="AT1384" s="104"/>
      <c r="AU1384" s="104"/>
      <c r="AV1384" s="104"/>
      <c r="AW1384" s="104"/>
      <c r="AX1384" s="104"/>
      <c r="AY1384" s="104"/>
      <c r="BH1384" s="104"/>
      <c r="BJ1384" s="104"/>
      <c r="BK1384" s="104"/>
      <c r="BL1384" s="104"/>
      <c r="BM1384" s="104"/>
      <c r="BN1384" s="104"/>
      <c r="BO1384" s="104"/>
      <c r="BP1384" s="104"/>
      <c r="BQ1384" s="104"/>
      <c r="BR1384" s="104"/>
      <c r="BS1384" s="104"/>
      <c r="BT1384" s="104"/>
      <c r="BV1384" s="104"/>
      <c r="BW1384" s="104"/>
      <c r="BX1384" s="104"/>
      <c r="BY1384" s="104"/>
      <c r="BZ1384" s="104"/>
      <c r="CA1384" s="104"/>
      <c r="CB1384" s="104"/>
      <c r="CC1384" s="104"/>
      <c r="CD1384" s="104"/>
      <c r="CE1384" s="104"/>
      <c r="CF1384" s="104"/>
      <c r="CG1384" s="104"/>
      <c r="CJ1384" s="104"/>
      <c r="CL1384" s="104"/>
      <c r="CM1384" s="104"/>
      <c r="CN1384" s="104"/>
      <c r="CO1384" s="104"/>
      <c r="CP1384" s="104"/>
      <c r="CQ1384" s="104"/>
      <c r="CR1384" s="104"/>
      <c r="CS1384" s="104"/>
      <c r="CT1384" s="104"/>
      <c r="CU1384" s="104"/>
    </row>
    <row r="1385" spans="1:99" ht="13" x14ac:dyDescent="0.3">
      <c r="A1385" s="104"/>
      <c r="B1385" s="104"/>
      <c r="C1385" s="104"/>
      <c r="D1385" s="104"/>
      <c r="E1385" s="104"/>
      <c r="F1385" s="104"/>
      <c r="G1385" s="104"/>
      <c r="H1385" s="104"/>
      <c r="I1385" s="104"/>
      <c r="J1385" s="104"/>
      <c r="K1385" s="104"/>
      <c r="L1385" s="104"/>
      <c r="M1385" s="104"/>
      <c r="P1385" s="104"/>
      <c r="Q1385" s="104"/>
      <c r="U1385" s="104"/>
      <c r="AQ1385" s="104"/>
      <c r="AR1385" s="104"/>
      <c r="AS1385" s="104"/>
      <c r="AT1385" s="104"/>
      <c r="AU1385" s="104"/>
      <c r="AV1385" s="104"/>
      <c r="AW1385" s="104"/>
      <c r="AX1385" s="104"/>
      <c r="AY1385" s="104"/>
      <c r="BH1385" s="104"/>
      <c r="BJ1385" s="104"/>
      <c r="BK1385" s="104"/>
      <c r="BL1385" s="104"/>
      <c r="BM1385" s="104"/>
      <c r="BN1385" s="104"/>
      <c r="BO1385" s="104"/>
      <c r="BP1385" s="104"/>
      <c r="BQ1385" s="104"/>
      <c r="BR1385" s="104"/>
      <c r="BS1385" s="104"/>
      <c r="BT1385" s="104"/>
      <c r="BV1385" s="104"/>
      <c r="BW1385" s="104"/>
      <c r="BX1385" s="104"/>
      <c r="BY1385" s="104"/>
      <c r="BZ1385" s="104"/>
      <c r="CA1385" s="104"/>
      <c r="CB1385" s="104"/>
      <c r="CC1385" s="104"/>
      <c r="CD1385" s="104"/>
      <c r="CE1385" s="104"/>
      <c r="CF1385" s="104"/>
      <c r="CG1385" s="104"/>
      <c r="CJ1385" s="104"/>
      <c r="CL1385" s="104"/>
      <c r="CM1385" s="104"/>
      <c r="CN1385" s="104"/>
      <c r="CO1385" s="104"/>
      <c r="CP1385" s="104"/>
      <c r="CQ1385" s="104"/>
      <c r="CR1385" s="104"/>
      <c r="CS1385" s="104"/>
      <c r="CT1385" s="104"/>
      <c r="CU1385" s="104"/>
    </row>
    <row r="1386" spans="1:99" ht="13" x14ac:dyDescent="0.3">
      <c r="A1386" s="104"/>
      <c r="B1386" s="104"/>
      <c r="C1386" s="104"/>
      <c r="D1386" s="104"/>
      <c r="E1386" s="104"/>
      <c r="F1386" s="104"/>
      <c r="G1386" s="104"/>
      <c r="H1386" s="104"/>
      <c r="I1386" s="104"/>
      <c r="J1386" s="104"/>
      <c r="K1386" s="104"/>
      <c r="L1386" s="104"/>
      <c r="M1386" s="104"/>
      <c r="P1386" s="104"/>
      <c r="Q1386" s="104"/>
      <c r="U1386" s="104"/>
      <c r="AQ1386" s="104"/>
      <c r="AR1386" s="104"/>
      <c r="AS1386" s="104"/>
      <c r="AT1386" s="104"/>
      <c r="AU1386" s="104"/>
      <c r="AV1386" s="104"/>
      <c r="AW1386" s="104"/>
      <c r="AX1386" s="104"/>
      <c r="AY1386" s="104"/>
      <c r="BH1386" s="104"/>
      <c r="BJ1386" s="104"/>
      <c r="BK1386" s="104"/>
      <c r="BL1386" s="104"/>
      <c r="BM1386" s="104"/>
      <c r="BN1386" s="104"/>
      <c r="BO1386" s="104"/>
      <c r="BP1386" s="104"/>
      <c r="BQ1386" s="104"/>
      <c r="BR1386" s="104"/>
      <c r="BS1386" s="104"/>
      <c r="BT1386" s="104"/>
      <c r="BV1386" s="104"/>
      <c r="BW1386" s="104"/>
      <c r="BX1386" s="104"/>
      <c r="BY1386" s="104"/>
      <c r="BZ1386" s="104"/>
      <c r="CA1386" s="104"/>
      <c r="CB1386" s="104"/>
      <c r="CC1386" s="104"/>
      <c r="CD1386" s="104"/>
      <c r="CE1386" s="104"/>
      <c r="CF1386" s="104"/>
      <c r="CG1386" s="104"/>
      <c r="CJ1386" s="104"/>
      <c r="CL1386" s="104"/>
      <c r="CM1386" s="104"/>
      <c r="CN1386" s="104"/>
      <c r="CO1386" s="104"/>
      <c r="CP1386" s="104"/>
      <c r="CQ1386" s="104"/>
      <c r="CR1386" s="104"/>
      <c r="CS1386" s="104"/>
      <c r="CT1386" s="104"/>
      <c r="CU1386" s="104"/>
    </row>
    <row r="1387" spans="1:99" ht="13" x14ac:dyDescent="0.3">
      <c r="A1387" s="104"/>
      <c r="B1387" s="104"/>
      <c r="C1387" s="104"/>
      <c r="D1387" s="104"/>
      <c r="E1387" s="104"/>
      <c r="F1387" s="104"/>
      <c r="G1387" s="104"/>
      <c r="H1387" s="104"/>
      <c r="I1387" s="104"/>
      <c r="J1387" s="104"/>
      <c r="K1387" s="104"/>
      <c r="L1387" s="104"/>
      <c r="M1387" s="104"/>
      <c r="P1387" s="104"/>
      <c r="Q1387" s="104"/>
      <c r="U1387" s="104"/>
      <c r="AQ1387" s="104"/>
      <c r="AR1387" s="104"/>
      <c r="AS1387" s="104"/>
      <c r="AT1387" s="104"/>
      <c r="AU1387" s="104"/>
      <c r="AV1387" s="104"/>
      <c r="AW1387" s="104"/>
      <c r="AX1387" s="104"/>
      <c r="AY1387" s="104"/>
      <c r="BH1387" s="104"/>
      <c r="BJ1387" s="104"/>
      <c r="BK1387" s="104"/>
      <c r="BL1387" s="104"/>
      <c r="BM1387" s="104"/>
      <c r="BN1387" s="104"/>
      <c r="BO1387" s="104"/>
      <c r="BP1387" s="104"/>
      <c r="BQ1387" s="104"/>
      <c r="BR1387" s="104"/>
      <c r="BS1387" s="104"/>
      <c r="BT1387" s="104"/>
      <c r="BV1387" s="104"/>
      <c r="BW1387" s="104"/>
      <c r="BX1387" s="104"/>
      <c r="BY1387" s="104"/>
      <c r="BZ1387" s="104"/>
      <c r="CA1387" s="104"/>
      <c r="CB1387" s="104"/>
      <c r="CC1387" s="104"/>
      <c r="CD1387" s="104"/>
      <c r="CE1387" s="104"/>
      <c r="CF1387" s="104"/>
      <c r="CG1387" s="104"/>
      <c r="CJ1387" s="104"/>
      <c r="CL1387" s="104"/>
      <c r="CM1387" s="104"/>
      <c r="CN1387" s="104"/>
      <c r="CO1387" s="104"/>
      <c r="CP1387" s="104"/>
      <c r="CQ1387" s="104"/>
      <c r="CR1387" s="104"/>
      <c r="CS1387" s="104"/>
      <c r="CT1387" s="104"/>
      <c r="CU1387" s="104"/>
    </row>
    <row r="1388" spans="1:99" ht="13" x14ac:dyDescent="0.3">
      <c r="A1388" s="104"/>
      <c r="B1388" s="104"/>
      <c r="C1388" s="104"/>
      <c r="D1388" s="104"/>
      <c r="E1388" s="104"/>
      <c r="F1388" s="104"/>
      <c r="G1388" s="104"/>
      <c r="H1388" s="104"/>
      <c r="I1388" s="104"/>
      <c r="J1388" s="104"/>
      <c r="K1388" s="104"/>
      <c r="L1388" s="104"/>
      <c r="M1388" s="104"/>
      <c r="P1388" s="104"/>
      <c r="Q1388" s="104"/>
      <c r="U1388" s="104"/>
      <c r="AQ1388" s="104"/>
      <c r="AR1388" s="104"/>
      <c r="AS1388" s="104"/>
      <c r="AT1388" s="104"/>
      <c r="AU1388" s="104"/>
      <c r="AV1388" s="104"/>
      <c r="AW1388" s="104"/>
      <c r="AX1388" s="104"/>
      <c r="AY1388" s="104"/>
      <c r="BH1388" s="104"/>
      <c r="BJ1388" s="104"/>
      <c r="BK1388" s="104"/>
      <c r="BL1388" s="104"/>
      <c r="BM1388" s="104"/>
      <c r="BN1388" s="104"/>
      <c r="BO1388" s="104"/>
      <c r="BP1388" s="104"/>
      <c r="BQ1388" s="104"/>
      <c r="BR1388" s="104"/>
      <c r="BS1388" s="104"/>
      <c r="BT1388" s="104"/>
      <c r="BV1388" s="104"/>
      <c r="BW1388" s="104"/>
      <c r="BX1388" s="104"/>
      <c r="BY1388" s="104"/>
      <c r="BZ1388" s="104"/>
      <c r="CA1388" s="104"/>
      <c r="CB1388" s="104"/>
      <c r="CC1388" s="104"/>
      <c r="CD1388" s="104"/>
      <c r="CE1388" s="104"/>
      <c r="CF1388" s="104"/>
      <c r="CG1388" s="104"/>
      <c r="CJ1388" s="104"/>
      <c r="CL1388" s="104"/>
      <c r="CM1388" s="104"/>
      <c r="CN1388" s="104"/>
      <c r="CO1388" s="104"/>
      <c r="CP1388" s="104"/>
      <c r="CQ1388" s="104"/>
      <c r="CR1388" s="104"/>
      <c r="CS1388" s="104"/>
      <c r="CT1388" s="104"/>
      <c r="CU1388" s="104"/>
    </row>
    <row r="1389" spans="1:99" ht="13" x14ac:dyDescent="0.3">
      <c r="A1389" s="104"/>
      <c r="B1389" s="104"/>
      <c r="C1389" s="104"/>
      <c r="D1389" s="104"/>
      <c r="E1389" s="104"/>
      <c r="F1389" s="104"/>
      <c r="G1389" s="104"/>
      <c r="H1389" s="104"/>
      <c r="I1389" s="104"/>
      <c r="J1389" s="104"/>
      <c r="K1389" s="104"/>
      <c r="L1389" s="104"/>
      <c r="M1389" s="104"/>
      <c r="P1389" s="104"/>
      <c r="Q1389" s="104"/>
      <c r="U1389" s="104"/>
      <c r="AQ1389" s="104"/>
      <c r="AR1389" s="104"/>
      <c r="AS1389" s="104"/>
      <c r="AT1389" s="104"/>
      <c r="AU1389" s="104"/>
      <c r="AV1389" s="104"/>
      <c r="AW1389" s="104"/>
      <c r="AX1389" s="104"/>
      <c r="AY1389" s="104"/>
      <c r="BH1389" s="104"/>
      <c r="BJ1389" s="104"/>
      <c r="BK1389" s="104"/>
      <c r="BL1389" s="104"/>
      <c r="BM1389" s="104"/>
      <c r="BN1389" s="104"/>
      <c r="BO1389" s="104"/>
      <c r="BP1389" s="104"/>
      <c r="BQ1389" s="104"/>
      <c r="BR1389" s="104"/>
      <c r="BS1389" s="104"/>
      <c r="BT1389" s="104"/>
      <c r="BV1389" s="104"/>
      <c r="BW1389" s="104"/>
      <c r="BX1389" s="104"/>
      <c r="BY1389" s="104"/>
      <c r="BZ1389" s="104"/>
      <c r="CA1389" s="104"/>
      <c r="CB1389" s="104"/>
      <c r="CC1389" s="104"/>
      <c r="CD1389" s="104"/>
      <c r="CE1389" s="104"/>
      <c r="CF1389" s="104"/>
      <c r="CG1389" s="104"/>
      <c r="CJ1389" s="104"/>
      <c r="CL1389" s="104"/>
      <c r="CM1389" s="104"/>
      <c r="CN1389" s="104"/>
      <c r="CO1389" s="104"/>
      <c r="CP1389" s="104"/>
      <c r="CQ1389" s="104"/>
      <c r="CR1389" s="104"/>
      <c r="CS1389" s="104"/>
      <c r="CT1389" s="104"/>
      <c r="CU1389" s="104"/>
    </row>
    <row r="1390" spans="1:99" ht="13" x14ac:dyDescent="0.3">
      <c r="A1390" s="104"/>
      <c r="B1390" s="104"/>
      <c r="C1390" s="104"/>
      <c r="D1390" s="104"/>
      <c r="E1390" s="104"/>
      <c r="F1390" s="104"/>
      <c r="G1390" s="104"/>
      <c r="H1390" s="104"/>
      <c r="I1390" s="104"/>
      <c r="J1390" s="104"/>
      <c r="K1390" s="104"/>
      <c r="L1390" s="104"/>
      <c r="M1390" s="104"/>
      <c r="P1390" s="104"/>
      <c r="Q1390" s="104"/>
      <c r="U1390" s="104"/>
      <c r="AQ1390" s="104"/>
      <c r="AR1390" s="104"/>
      <c r="AS1390" s="104"/>
      <c r="AT1390" s="104"/>
      <c r="AU1390" s="104"/>
      <c r="AV1390" s="104"/>
      <c r="AW1390" s="104"/>
      <c r="AX1390" s="104"/>
      <c r="AY1390" s="104"/>
      <c r="BH1390" s="104"/>
      <c r="BJ1390" s="104"/>
      <c r="BK1390" s="104"/>
      <c r="BL1390" s="104"/>
      <c r="BM1390" s="104"/>
      <c r="BN1390" s="104"/>
      <c r="BO1390" s="104"/>
      <c r="BP1390" s="104"/>
      <c r="BQ1390" s="104"/>
      <c r="BR1390" s="104"/>
      <c r="BS1390" s="104"/>
      <c r="BT1390" s="104"/>
      <c r="BV1390" s="104"/>
      <c r="BW1390" s="104"/>
      <c r="BX1390" s="104"/>
      <c r="BY1390" s="104"/>
      <c r="BZ1390" s="104"/>
      <c r="CA1390" s="104"/>
      <c r="CB1390" s="104"/>
      <c r="CC1390" s="104"/>
      <c r="CD1390" s="104"/>
      <c r="CE1390" s="104"/>
      <c r="CF1390" s="104"/>
      <c r="CG1390" s="104"/>
      <c r="CJ1390" s="104"/>
      <c r="CL1390" s="104"/>
      <c r="CM1390" s="104"/>
      <c r="CN1390" s="104"/>
      <c r="CO1390" s="104"/>
      <c r="CP1390" s="104"/>
      <c r="CQ1390" s="104"/>
      <c r="CR1390" s="104"/>
      <c r="CS1390" s="104"/>
      <c r="CT1390" s="104"/>
      <c r="CU1390" s="104"/>
    </row>
    <row r="1391" spans="1:99" ht="13" x14ac:dyDescent="0.3">
      <c r="A1391" s="104"/>
      <c r="B1391" s="104"/>
      <c r="C1391" s="104"/>
      <c r="D1391" s="104"/>
      <c r="E1391" s="104"/>
      <c r="F1391" s="104"/>
      <c r="G1391" s="104"/>
      <c r="H1391" s="104"/>
      <c r="I1391" s="104"/>
      <c r="J1391" s="104"/>
      <c r="K1391" s="104"/>
      <c r="L1391" s="104"/>
      <c r="M1391" s="104"/>
      <c r="P1391" s="104"/>
      <c r="Q1391" s="104"/>
      <c r="U1391" s="104"/>
      <c r="AQ1391" s="104"/>
      <c r="AR1391" s="104"/>
      <c r="AS1391" s="104"/>
      <c r="AT1391" s="104"/>
      <c r="AU1391" s="104"/>
      <c r="AV1391" s="104"/>
      <c r="AW1391" s="104"/>
      <c r="AX1391" s="104"/>
      <c r="AY1391" s="104"/>
      <c r="BH1391" s="104"/>
      <c r="BJ1391" s="104"/>
      <c r="BK1391" s="104"/>
      <c r="BL1391" s="104"/>
      <c r="BM1391" s="104"/>
      <c r="BN1391" s="104"/>
      <c r="BO1391" s="104"/>
      <c r="BP1391" s="104"/>
      <c r="BQ1391" s="104"/>
      <c r="BR1391" s="104"/>
      <c r="BS1391" s="104"/>
      <c r="BT1391" s="104"/>
      <c r="BV1391" s="104"/>
      <c r="BW1391" s="104"/>
      <c r="BX1391" s="104"/>
      <c r="BY1391" s="104"/>
      <c r="BZ1391" s="104"/>
      <c r="CA1391" s="104"/>
      <c r="CB1391" s="104"/>
      <c r="CC1391" s="104"/>
      <c r="CD1391" s="104"/>
      <c r="CE1391" s="104"/>
      <c r="CF1391" s="104"/>
      <c r="CG1391" s="104"/>
      <c r="CJ1391" s="104"/>
      <c r="CL1391" s="104"/>
      <c r="CM1391" s="104"/>
      <c r="CN1391" s="104"/>
      <c r="CO1391" s="104"/>
      <c r="CP1391" s="104"/>
      <c r="CQ1391" s="104"/>
      <c r="CR1391" s="104"/>
      <c r="CS1391" s="104"/>
      <c r="CT1391" s="104"/>
      <c r="CU1391" s="104"/>
    </row>
    <row r="1392" spans="1:99" ht="13" x14ac:dyDescent="0.3">
      <c r="A1392" s="104"/>
      <c r="B1392" s="104"/>
      <c r="C1392" s="104"/>
      <c r="D1392" s="104"/>
      <c r="E1392" s="104"/>
      <c r="F1392" s="104"/>
      <c r="G1392" s="104"/>
      <c r="H1392" s="104"/>
      <c r="I1392" s="104"/>
      <c r="J1392" s="104"/>
      <c r="K1392" s="104"/>
      <c r="L1392" s="104"/>
      <c r="M1392" s="104"/>
      <c r="P1392" s="104"/>
      <c r="Q1392" s="104"/>
      <c r="U1392" s="104"/>
      <c r="AQ1392" s="104"/>
      <c r="AR1392" s="104"/>
      <c r="AS1392" s="104"/>
      <c r="AT1392" s="104"/>
      <c r="AU1392" s="104"/>
      <c r="AV1392" s="104"/>
      <c r="AW1392" s="104"/>
      <c r="AX1392" s="104"/>
      <c r="AY1392" s="104"/>
      <c r="BH1392" s="104"/>
      <c r="BJ1392" s="104"/>
      <c r="BK1392" s="104"/>
      <c r="BL1392" s="104"/>
      <c r="BM1392" s="104"/>
      <c r="BN1392" s="104"/>
      <c r="BO1392" s="104"/>
      <c r="BP1392" s="104"/>
      <c r="BQ1392" s="104"/>
      <c r="BR1392" s="104"/>
      <c r="BS1392" s="104"/>
      <c r="BT1392" s="104"/>
      <c r="BV1392" s="104"/>
      <c r="BW1392" s="104"/>
      <c r="BX1392" s="104"/>
      <c r="BY1392" s="104"/>
      <c r="BZ1392" s="104"/>
      <c r="CA1392" s="104"/>
      <c r="CB1392" s="104"/>
      <c r="CC1392" s="104"/>
      <c r="CD1392" s="104"/>
      <c r="CE1392" s="104"/>
      <c r="CF1392" s="104"/>
      <c r="CG1392" s="104"/>
      <c r="CJ1392" s="104"/>
      <c r="CL1392" s="104"/>
      <c r="CM1392" s="104"/>
      <c r="CN1392" s="104"/>
      <c r="CO1392" s="104"/>
      <c r="CP1392" s="104"/>
      <c r="CQ1392" s="104"/>
      <c r="CR1392" s="104"/>
      <c r="CS1392" s="104"/>
      <c r="CT1392" s="104"/>
      <c r="CU1392" s="104"/>
    </row>
    <row r="1393" spans="1:99" ht="13" x14ac:dyDescent="0.3">
      <c r="A1393" s="104"/>
      <c r="B1393" s="104"/>
      <c r="C1393" s="104"/>
      <c r="D1393" s="104"/>
      <c r="E1393" s="104"/>
      <c r="F1393" s="104"/>
      <c r="G1393" s="104"/>
      <c r="H1393" s="104"/>
      <c r="I1393" s="104"/>
      <c r="J1393" s="104"/>
      <c r="K1393" s="104"/>
      <c r="L1393" s="104"/>
      <c r="M1393" s="104"/>
      <c r="P1393" s="104"/>
      <c r="Q1393" s="104"/>
      <c r="U1393" s="104"/>
      <c r="AQ1393" s="104"/>
      <c r="AR1393" s="104"/>
      <c r="AS1393" s="104"/>
      <c r="AT1393" s="104"/>
      <c r="AU1393" s="104"/>
      <c r="AV1393" s="104"/>
      <c r="AW1393" s="104"/>
      <c r="AX1393" s="104"/>
      <c r="AY1393" s="104"/>
      <c r="BH1393" s="104"/>
      <c r="BJ1393" s="104"/>
      <c r="BK1393" s="104"/>
      <c r="BL1393" s="104"/>
      <c r="BM1393" s="104"/>
      <c r="BN1393" s="104"/>
      <c r="BO1393" s="104"/>
      <c r="BP1393" s="104"/>
      <c r="BQ1393" s="104"/>
      <c r="BR1393" s="104"/>
      <c r="BS1393" s="104"/>
      <c r="BT1393" s="104"/>
      <c r="BV1393" s="104"/>
      <c r="BW1393" s="104"/>
      <c r="BX1393" s="104"/>
      <c r="BY1393" s="104"/>
      <c r="BZ1393" s="104"/>
      <c r="CA1393" s="104"/>
      <c r="CB1393" s="104"/>
      <c r="CC1393" s="104"/>
      <c r="CD1393" s="104"/>
      <c r="CE1393" s="104"/>
      <c r="CF1393" s="104"/>
      <c r="CG1393" s="104"/>
      <c r="CJ1393" s="104"/>
      <c r="CL1393" s="104"/>
      <c r="CM1393" s="104"/>
      <c r="CN1393" s="104"/>
      <c r="CO1393" s="104"/>
      <c r="CP1393" s="104"/>
      <c r="CQ1393" s="104"/>
      <c r="CR1393" s="104"/>
      <c r="CS1393" s="104"/>
      <c r="CT1393" s="104"/>
      <c r="CU1393" s="104"/>
    </row>
    <row r="1394" spans="1:99" ht="13" x14ac:dyDescent="0.3">
      <c r="A1394" s="104"/>
      <c r="B1394" s="104"/>
      <c r="C1394" s="104"/>
      <c r="D1394" s="104"/>
      <c r="E1394" s="104"/>
      <c r="F1394" s="104"/>
      <c r="G1394" s="104"/>
      <c r="H1394" s="104"/>
      <c r="I1394" s="104"/>
      <c r="J1394" s="104"/>
      <c r="K1394" s="104"/>
      <c r="L1394" s="104"/>
      <c r="M1394" s="104"/>
      <c r="P1394" s="104"/>
      <c r="Q1394" s="104"/>
      <c r="U1394" s="104"/>
      <c r="AQ1394" s="104"/>
      <c r="AR1394" s="104"/>
      <c r="AS1394" s="104"/>
      <c r="AT1394" s="104"/>
      <c r="AU1394" s="104"/>
      <c r="AV1394" s="104"/>
      <c r="AW1394" s="104"/>
      <c r="AX1394" s="104"/>
      <c r="AY1394" s="104"/>
      <c r="BH1394" s="104"/>
      <c r="BJ1394" s="104"/>
      <c r="BK1394" s="104"/>
      <c r="BL1394" s="104"/>
      <c r="BM1394" s="104"/>
      <c r="BN1394" s="104"/>
      <c r="BO1394" s="104"/>
      <c r="BP1394" s="104"/>
      <c r="BQ1394" s="104"/>
      <c r="BR1394" s="104"/>
      <c r="BS1394" s="104"/>
      <c r="BT1394" s="104"/>
      <c r="BV1394" s="104"/>
      <c r="BW1394" s="104"/>
      <c r="BX1394" s="104"/>
      <c r="BY1394" s="104"/>
      <c r="BZ1394" s="104"/>
      <c r="CA1394" s="104"/>
      <c r="CB1394" s="104"/>
      <c r="CC1394" s="104"/>
      <c r="CD1394" s="104"/>
      <c r="CE1394" s="104"/>
      <c r="CF1394" s="104"/>
      <c r="CG1394" s="104"/>
      <c r="CJ1394" s="104"/>
      <c r="CL1394" s="104"/>
      <c r="CM1394" s="104"/>
      <c r="CN1394" s="104"/>
      <c r="CO1394" s="104"/>
      <c r="CP1394" s="104"/>
      <c r="CQ1394" s="104"/>
      <c r="CR1394" s="104"/>
      <c r="CS1394" s="104"/>
      <c r="CT1394" s="104"/>
      <c r="CU1394" s="104"/>
    </row>
    <row r="1395" spans="1:99" ht="13" x14ac:dyDescent="0.3">
      <c r="A1395" s="104"/>
      <c r="B1395" s="104"/>
      <c r="C1395" s="104"/>
      <c r="D1395" s="104"/>
      <c r="E1395" s="104"/>
      <c r="F1395" s="104"/>
      <c r="G1395" s="104"/>
      <c r="H1395" s="104"/>
      <c r="I1395" s="104"/>
      <c r="J1395" s="104"/>
      <c r="K1395" s="104"/>
      <c r="L1395" s="104"/>
      <c r="M1395" s="104"/>
      <c r="P1395" s="104"/>
      <c r="Q1395" s="104"/>
      <c r="U1395" s="104"/>
      <c r="AQ1395" s="104"/>
      <c r="AR1395" s="104"/>
      <c r="AS1395" s="104"/>
      <c r="AT1395" s="104"/>
      <c r="AU1395" s="104"/>
      <c r="AV1395" s="104"/>
      <c r="AW1395" s="104"/>
      <c r="AX1395" s="104"/>
      <c r="AY1395" s="104"/>
      <c r="BH1395" s="104"/>
      <c r="BJ1395" s="104"/>
      <c r="BK1395" s="104"/>
      <c r="BL1395" s="104"/>
      <c r="BM1395" s="104"/>
      <c r="BN1395" s="104"/>
      <c r="BO1395" s="104"/>
      <c r="BP1395" s="104"/>
      <c r="BQ1395" s="104"/>
      <c r="BR1395" s="104"/>
      <c r="BS1395" s="104"/>
      <c r="BT1395" s="104"/>
      <c r="BV1395" s="104"/>
      <c r="BW1395" s="104"/>
      <c r="BX1395" s="104"/>
      <c r="BY1395" s="104"/>
      <c r="BZ1395" s="104"/>
      <c r="CA1395" s="104"/>
      <c r="CB1395" s="104"/>
      <c r="CC1395" s="104"/>
      <c r="CD1395" s="104"/>
      <c r="CE1395" s="104"/>
      <c r="CF1395" s="104"/>
      <c r="CG1395" s="104"/>
      <c r="CJ1395" s="104"/>
      <c r="CL1395" s="104"/>
      <c r="CM1395" s="104"/>
      <c r="CN1395" s="104"/>
      <c r="CO1395" s="104"/>
      <c r="CP1395" s="104"/>
      <c r="CQ1395" s="104"/>
      <c r="CR1395" s="104"/>
      <c r="CS1395" s="104"/>
      <c r="CT1395" s="104"/>
      <c r="CU1395" s="104"/>
    </row>
    <row r="1396" spans="1:99" ht="13" x14ac:dyDescent="0.3">
      <c r="A1396" s="104"/>
      <c r="B1396" s="104"/>
      <c r="C1396" s="104"/>
      <c r="D1396" s="104"/>
      <c r="E1396" s="104"/>
      <c r="F1396" s="104"/>
      <c r="G1396" s="104"/>
      <c r="H1396" s="104"/>
      <c r="I1396" s="104"/>
      <c r="J1396" s="104"/>
      <c r="K1396" s="104"/>
      <c r="L1396" s="104"/>
      <c r="M1396" s="104"/>
      <c r="P1396" s="104"/>
      <c r="Q1396" s="104"/>
      <c r="U1396" s="104"/>
      <c r="AQ1396" s="104"/>
      <c r="AR1396" s="104"/>
      <c r="AS1396" s="104"/>
      <c r="AT1396" s="104"/>
      <c r="AU1396" s="104"/>
      <c r="AV1396" s="104"/>
      <c r="AW1396" s="104"/>
      <c r="AX1396" s="104"/>
      <c r="AY1396" s="104"/>
      <c r="BH1396" s="104"/>
      <c r="BJ1396" s="104"/>
      <c r="BK1396" s="104"/>
      <c r="BL1396" s="104"/>
      <c r="BM1396" s="104"/>
      <c r="BN1396" s="104"/>
      <c r="BO1396" s="104"/>
      <c r="BP1396" s="104"/>
      <c r="BQ1396" s="104"/>
      <c r="BR1396" s="104"/>
      <c r="BS1396" s="104"/>
      <c r="BT1396" s="104"/>
      <c r="BV1396" s="104"/>
      <c r="BW1396" s="104"/>
      <c r="BX1396" s="104"/>
      <c r="BY1396" s="104"/>
      <c r="BZ1396" s="104"/>
      <c r="CA1396" s="104"/>
      <c r="CB1396" s="104"/>
      <c r="CC1396" s="104"/>
      <c r="CD1396" s="104"/>
      <c r="CE1396" s="104"/>
      <c r="CF1396" s="104"/>
      <c r="CG1396" s="104"/>
      <c r="CJ1396" s="104"/>
      <c r="CL1396" s="104"/>
      <c r="CM1396" s="104"/>
      <c r="CN1396" s="104"/>
      <c r="CO1396" s="104"/>
      <c r="CP1396" s="104"/>
      <c r="CQ1396" s="104"/>
      <c r="CR1396" s="104"/>
      <c r="CS1396" s="104"/>
      <c r="CT1396" s="104"/>
      <c r="CU1396" s="104"/>
    </row>
    <row r="1397" spans="1:99" ht="13" x14ac:dyDescent="0.3">
      <c r="A1397" s="104"/>
      <c r="B1397" s="104"/>
      <c r="C1397" s="104"/>
      <c r="D1397" s="104"/>
      <c r="E1397" s="104"/>
      <c r="F1397" s="104"/>
      <c r="G1397" s="104"/>
      <c r="H1397" s="104"/>
      <c r="I1397" s="104"/>
      <c r="J1397" s="104"/>
      <c r="K1397" s="104"/>
      <c r="L1397" s="104"/>
      <c r="M1397" s="104"/>
      <c r="P1397" s="104"/>
      <c r="Q1397" s="104"/>
      <c r="U1397" s="104"/>
      <c r="AQ1397" s="104"/>
      <c r="AR1397" s="104"/>
      <c r="AS1397" s="104"/>
      <c r="AT1397" s="104"/>
      <c r="AU1397" s="104"/>
      <c r="AV1397" s="104"/>
      <c r="AW1397" s="104"/>
      <c r="AX1397" s="104"/>
      <c r="AY1397" s="104"/>
      <c r="BH1397" s="104"/>
      <c r="BJ1397" s="104"/>
      <c r="BK1397" s="104"/>
      <c r="BL1397" s="104"/>
      <c r="BM1397" s="104"/>
      <c r="BN1397" s="104"/>
      <c r="BO1397" s="104"/>
      <c r="BP1397" s="104"/>
      <c r="BQ1397" s="104"/>
      <c r="BR1397" s="104"/>
      <c r="BS1397" s="104"/>
      <c r="BT1397" s="104"/>
      <c r="BV1397" s="104"/>
      <c r="BW1397" s="104"/>
      <c r="BX1397" s="104"/>
      <c r="BY1397" s="104"/>
      <c r="BZ1397" s="104"/>
      <c r="CA1397" s="104"/>
      <c r="CB1397" s="104"/>
      <c r="CC1397" s="104"/>
      <c r="CD1397" s="104"/>
      <c r="CE1397" s="104"/>
      <c r="CF1397" s="104"/>
      <c r="CG1397" s="104"/>
      <c r="CJ1397" s="104"/>
      <c r="CL1397" s="104"/>
      <c r="CM1397" s="104"/>
      <c r="CN1397" s="104"/>
      <c r="CO1397" s="104"/>
      <c r="CP1397" s="104"/>
      <c r="CQ1397" s="104"/>
      <c r="CR1397" s="104"/>
      <c r="CS1397" s="104"/>
      <c r="CT1397" s="104"/>
      <c r="CU1397" s="104"/>
    </row>
    <row r="1398" spans="1:99" ht="13" x14ac:dyDescent="0.3">
      <c r="A1398" s="104"/>
      <c r="B1398" s="104"/>
      <c r="C1398" s="104"/>
      <c r="D1398" s="104"/>
      <c r="E1398" s="104"/>
      <c r="F1398" s="104"/>
      <c r="G1398" s="104"/>
      <c r="H1398" s="104"/>
      <c r="I1398" s="104"/>
      <c r="J1398" s="104"/>
      <c r="K1398" s="104"/>
      <c r="L1398" s="104"/>
      <c r="M1398" s="104"/>
      <c r="P1398" s="104"/>
      <c r="Q1398" s="104"/>
      <c r="U1398" s="104"/>
      <c r="AQ1398" s="104"/>
      <c r="AR1398" s="104"/>
      <c r="AS1398" s="104"/>
      <c r="AT1398" s="104"/>
      <c r="AU1398" s="104"/>
      <c r="AV1398" s="104"/>
      <c r="AW1398" s="104"/>
      <c r="AX1398" s="104"/>
      <c r="AY1398" s="104"/>
      <c r="BH1398" s="104"/>
      <c r="BJ1398" s="104"/>
      <c r="BK1398" s="104"/>
      <c r="BL1398" s="104"/>
      <c r="BM1398" s="104"/>
      <c r="BN1398" s="104"/>
      <c r="BO1398" s="104"/>
      <c r="BP1398" s="104"/>
      <c r="BQ1398" s="104"/>
      <c r="BR1398" s="104"/>
      <c r="BS1398" s="104"/>
      <c r="BT1398" s="104"/>
      <c r="BV1398" s="104"/>
      <c r="BW1398" s="104"/>
      <c r="BX1398" s="104"/>
      <c r="BY1398" s="104"/>
      <c r="BZ1398" s="104"/>
      <c r="CA1398" s="104"/>
      <c r="CB1398" s="104"/>
      <c r="CC1398" s="104"/>
      <c r="CD1398" s="104"/>
      <c r="CE1398" s="104"/>
      <c r="CF1398" s="104"/>
      <c r="CG1398" s="104"/>
      <c r="CJ1398" s="104"/>
      <c r="CL1398" s="104"/>
      <c r="CM1398" s="104"/>
      <c r="CN1398" s="104"/>
      <c r="CO1398" s="104"/>
      <c r="CP1398" s="104"/>
      <c r="CQ1398" s="104"/>
      <c r="CR1398" s="104"/>
      <c r="CS1398" s="104"/>
      <c r="CT1398" s="104"/>
      <c r="CU1398" s="104"/>
    </row>
    <row r="1399" spans="1:99" ht="13" x14ac:dyDescent="0.3">
      <c r="A1399" s="104"/>
      <c r="B1399" s="104"/>
      <c r="C1399" s="104"/>
      <c r="D1399" s="104"/>
      <c r="E1399" s="104"/>
      <c r="F1399" s="104"/>
      <c r="G1399" s="104"/>
      <c r="H1399" s="104"/>
      <c r="I1399" s="104"/>
      <c r="J1399" s="104"/>
      <c r="K1399" s="104"/>
      <c r="L1399" s="104"/>
      <c r="M1399" s="104"/>
      <c r="P1399" s="104"/>
      <c r="Q1399" s="104"/>
      <c r="U1399" s="104"/>
      <c r="AQ1399" s="104"/>
      <c r="AR1399" s="104"/>
      <c r="AS1399" s="104"/>
      <c r="AT1399" s="104"/>
      <c r="AU1399" s="104"/>
      <c r="AV1399" s="104"/>
      <c r="AW1399" s="104"/>
      <c r="AX1399" s="104"/>
      <c r="AY1399" s="104"/>
      <c r="BH1399" s="104"/>
      <c r="BJ1399" s="104"/>
      <c r="BK1399" s="104"/>
      <c r="BL1399" s="104"/>
      <c r="BM1399" s="104"/>
      <c r="BN1399" s="104"/>
      <c r="BO1399" s="104"/>
      <c r="BP1399" s="104"/>
      <c r="BQ1399" s="104"/>
      <c r="BR1399" s="104"/>
      <c r="BS1399" s="104"/>
      <c r="BT1399" s="104"/>
      <c r="BV1399" s="104"/>
      <c r="BW1399" s="104"/>
      <c r="BX1399" s="104"/>
      <c r="BY1399" s="104"/>
      <c r="BZ1399" s="104"/>
      <c r="CA1399" s="104"/>
      <c r="CB1399" s="104"/>
      <c r="CC1399" s="104"/>
      <c r="CD1399" s="104"/>
      <c r="CE1399" s="104"/>
      <c r="CF1399" s="104"/>
      <c r="CG1399" s="104"/>
      <c r="CJ1399" s="104"/>
      <c r="CL1399" s="104"/>
      <c r="CM1399" s="104"/>
      <c r="CN1399" s="104"/>
      <c r="CO1399" s="104"/>
      <c r="CP1399" s="104"/>
      <c r="CQ1399" s="104"/>
      <c r="CR1399" s="104"/>
      <c r="CS1399" s="104"/>
      <c r="CT1399" s="104"/>
      <c r="CU1399" s="104"/>
    </row>
    <row r="1400" spans="1:99" ht="13" x14ac:dyDescent="0.3">
      <c r="A1400" s="104"/>
      <c r="B1400" s="104"/>
      <c r="C1400" s="104"/>
      <c r="D1400" s="104"/>
      <c r="E1400" s="104"/>
      <c r="F1400" s="104"/>
      <c r="G1400" s="104"/>
      <c r="H1400" s="104"/>
      <c r="I1400" s="104"/>
      <c r="J1400" s="104"/>
      <c r="K1400" s="104"/>
      <c r="L1400" s="104"/>
      <c r="M1400" s="104"/>
      <c r="P1400" s="104"/>
      <c r="Q1400" s="104"/>
      <c r="U1400" s="104"/>
      <c r="AQ1400" s="104"/>
      <c r="AR1400" s="104"/>
      <c r="AS1400" s="104"/>
      <c r="AT1400" s="104"/>
      <c r="AU1400" s="104"/>
      <c r="AV1400" s="104"/>
      <c r="AW1400" s="104"/>
      <c r="AX1400" s="104"/>
      <c r="AY1400" s="104"/>
      <c r="BH1400" s="104"/>
      <c r="BJ1400" s="104"/>
      <c r="BK1400" s="104"/>
      <c r="BL1400" s="104"/>
      <c r="BM1400" s="104"/>
      <c r="BN1400" s="104"/>
      <c r="BO1400" s="104"/>
      <c r="BP1400" s="104"/>
      <c r="BQ1400" s="104"/>
      <c r="BR1400" s="104"/>
      <c r="BS1400" s="104"/>
      <c r="BT1400" s="104"/>
      <c r="BV1400" s="104"/>
      <c r="BW1400" s="104"/>
      <c r="BX1400" s="104"/>
      <c r="BY1400" s="104"/>
      <c r="BZ1400" s="104"/>
      <c r="CA1400" s="104"/>
      <c r="CB1400" s="104"/>
      <c r="CC1400" s="104"/>
      <c r="CD1400" s="104"/>
      <c r="CE1400" s="104"/>
      <c r="CF1400" s="104"/>
      <c r="CG1400" s="104"/>
      <c r="CJ1400" s="104"/>
      <c r="CL1400" s="104"/>
      <c r="CM1400" s="104"/>
      <c r="CN1400" s="104"/>
      <c r="CO1400" s="104"/>
      <c r="CP1400" s="104"/>
      <c r="CQ1400" s="104"/>
      <c r="CR1400" s="104"/>
      <c r="CS1400" s="104"/>
      <c r="CT1400" s="104"/>
      <c r="CU1400" s="104"/>
    </row>
    <row r="1401" spans="1:99" ht="13" x14ac:dyDescent="0.3">
      <c r="A1401" s="104"/>
      <c r="B1401" s="104"/>
      <c r="C1401" s="104"/>
      <c r="D1401" s="104"/>
      <c r="E1401" s="104"/>
      <c r="F1401" s="104"/>
      <c r="G1401" s="104"/>
      <c r="H1401" s="104"/>
      <c r="I1401" s="104"/>
      <c r="J1401" s="104"/>
      <c r="K1401" s="104"/>
      <c r="L1401" s="104"/>
      <c r="M1401" s="104"/>
      <c r="P1401" s="104"/>
      <c r="Q1401" s="104"/>
      <c r="U1401" s="104"/>
      <c r="AQ1401" s="104"/>
      <c r="AR1401" s="104"/>
      <c r="AS1401" s="104"/>
      <c r="AT1401" s="104"/>
      <c r="AU1401" s="104"/>
      <c r="AV1401" s="104"/>
      <c r="AW1401" s="104"/>
      <c r="AX1401" s="104"/>
      <c r="AY1401" s="104"/>
      <c r="BH1401" s="104"/>
      <c r="BJ1401" s="104"/>
      <c r="BK1401" s="104"/>
      <c r="BL1401" s="104"/>
      <c r="BM1401" s="104"/>
      <c r="BN1401" s="104"/>
      <c r="BO1401" s="104"/>
      <c r="BP1401" s="104"/>
      <c r="BQ1401" s="104"/>
      <c r="BR1401" s="104"/>
      <c r="BS1401" s="104"/>
      <c r="BT1401" s="104"/>
      <c r="BV1401" s="104"/>
      <c r="BW1401" s="104"/>
      <c r="BX1401" s="104"/>
      <c r="BY1401" s="104"/>
      <c r="BZ1401" s="104"/>
      <c r="CA1401" s="104"/>
      <c r="CB1401" s="104"/>
      <c r="CC1401" s="104"/>
      <c r="CD1401" s="104"/>
      <c r="CE1401" s="104"/>
      <c r="CF1401" s="104"/>
      <c r="CG1401" s="104"/>
      <c r="CJ1401" s="104"/>
      <c r="CL1401" s="104"/>
      <c r="CM1401" s="104"/>
      <c r="CN1401" s="104"/>
      <c r="CO1401" s="104"/>
      <c r="CP1401" s="104"/>
      <c r="CQ1401" s="104"/>
      <c r="CR1401" s="104"/>
      <c r="CS1401" s="104"/>
      <c r="CT1401" s="104"/>
      <c r="CU1401" s="104"/>
    </row>
    <row r="1402" spans="1:99" ht="13" x14ac:dyDescent="0.3">
      <c r="A1402" s="104"/>
      <c r="B1402" s="104"/>
      <c r="C1402" s="104"/>
      <c r="D1402" s="104"/>
      <c r="E1402" s="104"/>
      <c r="F1402" s="104"/>
      <c r="G1402" s="104"/>
      <c r="H1402" s="104"/>
      <c r="I1402" s="104"/>
      <c r="J1402" s="104"/>
      <c r="K1402" s="104"/>
      <c r="L1402" s="104"/>
      <c r="M1402" s="104"/>
      <c r="P1402" s="104"/>
      <c r="Q1402" s="104"/>
      <c r="U1402" s="104"/>
      <c r="AQ1402" s="104"/>
      <c r="AR1402" s="104"/>
      <c r="AS1402" s="104"/>
      <c r="AT1402" s="104"/>
      <c r="AU1402" s="104"/>
      <c r="AV1402" s="104"/>
      <c r="AW1402" s="104"/>
      <c r="AX1402" s="104"/>
      <c r="AY1402" s="104"/>
      <c r="BH1402" s="104"/>
      <c r="BJ1402" s="104"/>
      <c r="BK1402" s="104"/>
      <c r="BL1402" s="104"/>
      <c r="BM1402" s="104"/>
      <c r="BN1402" s="104"/>
      <c r="BO1402" s="104"/>
      <c r="BP1402" s="104"/>
      <c r="BQ1402" s="104"/>
      <c r="BR1402" s="104"/>
      <c r="BS1402" s="104"/>
      <c r="BT1402" s="104"/>
      <c r="BV1402" s="104"/>
      <c r="BW1402" s="104"/>
      <c r="BX1402" s="104"/>
      <c r="BY1402" s="104"/>
      <c r="BZ1402" s="104"/>
      <c r="CA1402" s="104"/>
      <c r="CB1402" s="104"/>
      <c r="CC1402" s="104"/>
      <c r="CD1402" s="104"/>
      <c r="CE1402" s="104"/>
      <c r="CF1402" s="104"/>
      <c r="CG1402" s="104"/>
      <c r="CJ1402" s="104"/>
      <c r="CL1402" s="104"/>
      <c r="CM1402" s="104"/>
      <c r="CN1402" s="104"/>
      <c r="CO1402" s="104"/>
      <c r="CP1402" s="104"/>
      <c r="CQ1402" s="104"/>
      <c r="CR1402" s="104"/>
      <c r="CS1402" s="104"/>
      <c r="CT1402" s="104"/>
      <c r="CU1402" s="104"/>
    </row>
    <row r="1403" spans="1:99" ht="13" x14ac:dyDescent="0.3">
      <c r="A1403" s="104"/>
      <c r="B1403" s="104"/>
      <c r="C1403" s="104"/>
      <c r="D1403" s="104"/>
      <c r="E1403" s="104"/>
      <c r="F1403" s="104"/>
      <c r="G1403" s="104"/>
      <c r="H1403" s="104"/>
      <c r="I1403" s="104"/>
      <c r="J1403" s="104"/>
      <c r="K1403" s="104"/>
      <c r="L1403" s="104"/>
      <c r="M1403" s="104"/>
      <c r="P1403" s="104"/>
      <c r="Q1403" s="104"/>
      <c r="U1403" s="104"/>
      <c r="AQ1403" s="104"/>
      <c r="AR1403" s="104"/>
      <c r="AS1403" s="104"/>
      <c r="AT1403" s="104"/>
      <c r="AU1403" s="104"/>
      <c r="AV1403" s="104"/>
      <c r="AW1403" s="104"/>
      <c r="AX1403" s="104"/>
      <c r="AY1403" s="104"/>
      <c r="BH1403" s="104"/>
      <c r="BJ1403" s="104"/>
      <c r="BK1403" s="104"/>
      <c r="BL1403" s="104"/>
      <c r="BM1403" s="104"/>
      <c r="BN1403" s="104"/>
      <c r="BO1403" s="104"/>
      <c r="BP1403" s="104"/>
      <c r="BQ1403" s="104"/>
      <c r="BR1403" s="104"/>
      <c r="BS1403" s="104"/>
      <c r="BT1403" s="104"/>
      <c r="BV1403" s="104"/>
      <c r="BW1403" s="104"/>
      <c r="BX1403" s="104"/>
      <c r="BY1403" s="104"/>
      <c r="BZ1403" s="104"/>
      <c r="CA1403" s="104"/>
      <c r="CB1403" s="104"/>
      <c r="CC1403" s="104"/>
      <c r="CD1403" s="104"/>
      <c r="CE1403" s="104"/>
      <c r="CF1403" s="104"/>
      <c r="CG1403" s="104"/>
      <c r="CJ1403" s="104"/>
      <c r="CL1403" s="104"/>
      <c r="CM1403" s="104"/>
      <c r="CN1403" s="104"/>
      <c r="CO1403" s="104"/>
      <c r="CP1403" s="104"/>
      <c r="CQ1403" s="104"/>
      <c r="CR1403" s="104"/>
      <c r="CS1403" s="104"/>
      <c r="CT1403" s="104"/>
      <c r="CU1403" s="104"/>
    </row>
    <row r="1404" spans="1:99" ht="13" x14ac:dyDescent="0.3">
      <c r="A1404" s="104"/>
      <c r="B1404" s="104"/>
      <c r="C1404" s="104"/>
      <c r="D1404" s="104"/>
      <c r="E1404" s="104"/>
      <c r="F1404" s="104"/>
      <c r="G1404" s="104"/>
      <c r="H1404" s="104"/>
      <c r="I1404" s="104"/>
      <c r="J1404" s="104"/>
      <c r="K1404" s="104"/>
      <c r="L1404" s="104"/>
      <c r="M1404" s="104"/>
      <c r="P1404" s="104"/>
      <c r="Q1404" s="104"/>
      <c r="U1404" s="104"/>
      <c r="AQ1404" s="104"/>
      <c r="AR1404" s="104"/>
      <c r="AS1404" s="104"/>
      <c r="AT1404" s="104"/>
      <c r="AU1404" s="104"/>
      <c r="AV1404" s="104"/>
      <c r="AW1404" s="104"/>
      <c r="AX1404" s="104"/>
      <c r="AY1404" s="104"/>
      <c r="BH1404" s="104"/>
      <c r="BJ1404" s="104"/>
      <c r="BK1404" s="104"/>
      <c r="BL1404" s="104"/>
      <c r="BM1404" s="104"/>
      <c r="BN1404" s="104"/>
      <c r="BO1404" s="104"/>
      <c r="BP1404" s="104"/>
      <c r="BQ1404" s="104"/>
      <c r="BR1404" s="104"/>
      <c r="BS1404" s="104"/>
      <c r="BT1404" s="104"/>
      <c r="BV1404" s="104"/>
      <c r="BW1404" s="104"/>
      <c r="BX1404" s="104"/>
      <c r="BY1404" s="104"/>
      <c r="BZ1404" s="104"/>
      <c r="CA1404" s="104"/>
      <c r="CB1404" s="104"/>
      <c r="CC1404" s="104"/>
      <c r="CD1404" s="104"/>
      <c r="CE1404" s="104"/>
      <c r="CF1404" s="104"/>
      <c r="CG1404" s="104"/>
      <c r="CJ1404" s="104"/>
      <c r="CL1404" s="104"/>
      <c r="CM1404" s="104"/>
      <c r="CN1404" s="104"/>
      <c r="CO1404" s="104"/>
      <c r="CP1404" s="104"/>
      <c r="CQ1404" s="104"/>
      <c r="CR1404" s="104"/>
      <c r="CS1404" s="104"/>
      <c r="CT1404" s="104"/>
      <c r="CU1404" s="104"/>
    </row>
    <row r="1405" spans="1:99" ht="13" x14ac:dyDescent="0.3">
      <c r="A1405" s="104"/>
      <c r="B1405" s="104"/>
      <c r="C1405" s="104"/>
      <c r="D1405" s="104"/>
      <c r="E1405" s="104"/>
      <c r="F1405" s="104"/>
      <c r="G1405" s="104"/>
      <c r="H1405" s="104"/>
      <c r="I1405" s="104"/>
      <c r="J1405" s="104"/>
      <c r="K1405" s="104"/>
      <c r="L1405" s="104"/>
      <c r="M1405" s="104"/>
      <c r="P1405" s="104"/>
      <c r="Q1405" s="104"/>
      <c r="U1405" s="104"/>
      <c r="AQ1405" s="104"/>
      <c r="AR1405" s="104"/>
      <c r="AS1405" s="104"/>
      <c r="AT1405" s="104"/>
      <c r="AU1405" s="104"/>
      <c r="AV1405" s="104"/>
      <c r="AW1405" s="104"/>
      <c r="AX1405" s="104"/>
      <c r="AY1405" s="104"/>
      <c r="BH1405" s="104"/>
      <c r="BJ1405" s="104"/>
      <c r="BK1405" s="104"/>
      <c r="BL1405" s="104"/>
      <c r="BM1405" s="104"/>
      <c r="BN1405" s="104"/>
      <c r="BO1405" s="104"/>
      <c r="BP1405" s="104"/>
      <c r="BQ1405" s="104"/>
      <c r="BR1405" s="104"/>
      <c r="BS1405" s="104"/>
      <c r="BT1405" s="104"/>
      <c r="BV1405" s="104"/>
      <c r="BW1405" s="104"/>
      <c r="BX1405" s="104"/>
      <c r="BY1405" s="104"/>
      <c r="BZ1405" s="104"/>
      <c r="CA1405" s="104"/>
      <c r="CB1405" s="104"/>
      <c r="CC1405" s="104"/>
      <c r="CD1405" s="104"/>
      <c r="CE1405" s="104"/>
      <c r="CF1405" s="104"/>
      <c r="CG1405" s="104"/>
      <c r="CJ1405" s="104"/>
      <c r="CL1405" s="104"/>
      <c r="CM1405" s="104"/>
      <c r="CN1405" s="104"/>
      <c r="CO1405" s="104"/>
      <c r="CP1405" s="104"/>
      <c r="CQ1405" s="104"/>
      <c r="CR1405" s="104"/>
      <c r="CS1405" s="104"/>
      <c r="CT1405" s="104"/>
      <c r="CU1405" s="104"/>
    </row>
    <row r="1406" spans="1:99" ht="13" x14ac:dyDescent="0.3">
      <c r="A1406" s="104"/>
      <c r="B1406" s="104"/>
      <c r="C1406" s="104"/>
      <c r="D1406" s="104"/>
      <c r="E1406" s="104"/>
      <c r="F1406" s="104"/>
      <c r="G1406" s="104"/>
      <c r="H1406" s="104"/>
      <c r="I1406" s="104"/>
      <c r="J1406" s="104"/>
      <c r="K1406" s="104"/>
      <c r="L1406" s="104"/>
      <c r="M1406" s="104"/>
      <c r="P1406" s="104"/>
      <c r="Q1406" s="104"/>
      <c r="U1406" s="104"/>
      <c r="AQ1406" s="104"/>
      <c r="AR1406" s="104"/>
      <c r="AS1406" s="104"/>
      <c r="AT1406" s="104"/>
      <c r="AU1406" s="104"/>
      <c r="AV1406" s="104"/>
      <c r="AW1406" s="104"/>
      <c r="AX1406" s="104"/>
      <c r="AY1406" s="104"/>
      <c r="BH1406" s="104"/>
      <c r="BJ1406" s="104"/>
      <c r="BK1406" s="104"/>
      <c r="BL1406" s="104"/>
      <c r="BM1406" s="104"/>
      <c r="BN1406" s="104"/>
      <c r="BO1406" s="104"/>
      <c r="BP1406" s="104"/>
      <c r="BQ1406" s="104"/>
      <c r="BR1406" s="104"/>
      <c r="BS1406" s="104"/>
      <c r="BT1406" s="104"/>
      <c r="BV1406" s="104"/>
      <c r="BW1406" s="104"/>
      <c r="BX1406" s="104"/>
      <c r="BY1406" s="104"/>
      <c r="BZ1406" s="104"/>
      <c r="CA1406" s="104"/>
      <c r="CB1406" s="104"/>
      <c r="CC1406" s="104"/>
      <c r="CD1406" s="104"/>
      <c r="CE1406" s="104"/>
      <c r="CF1406" s="104"/>
      <c r="CG1406" s="104"/>
      <c r="CJ1406" s="104"/>
      <c r="CL1406" s="104"/>
      <c r="CM1406" s="104"/>
      <c r="CN1406" s="104"/>
      <c r="CO1406" s="104"/>
      <c r="CP1406" s="104"/>
      <c r="CQ1406" s="104"/>
      <c r="CR1406" s="104"/>
      <c r="CS1406" s="104"/>
      <c r="CT1406" s="104"/>
      <c r="CU1406" s="104"/>
    </row>
    <row r="1407" spans="1:99" ht="13" x14ac:dyDescent="0.3">
      <c r="A1407" s="104"/>
      <c r="B1407" s="104"/>
      <c r="C1407" s="104"/>
      <c r="D1407" s="104"/>
      <c r="E1407" s="104"/>
      <c r="F1407" s="104"/>
      <c r="G1407" s="104"/>
      <c r="H1407" s="104"/>
      <c r="I1407" s="104"/>
      <c r="J1407" s="104"/>
      <c r="K1407" s="104"/>
      <c r="L1407" s="104"/>
      <c r="M1407" s="104"/>
      <c r="P1407" s="104"/>
      <c r="Q1407" s="104"/>
      <c r="U1407" s="104"/>
      <c r="AQ1407" s="104"/>
      <c r="AR1407" s="104"/>
      <c r="AS1407" s="104"/>
      <c r="AT1407" s="104"/>
      <c r="AU1407" s="104"/>
      <c r="AV1407" s="104"/>
      <c r="AW1407" s="104"/>
      <c r="AX1407" s="104"/>
      <c r="AY1407" s="104"/>
      <c r="BH1407" s="104"/>
      <c r="BJ1407" s="104"/>
      <c r="BK1407" s="104"/>
      <c r="BL1407" s="104"/>
      <c r="BM1407" s="104"/>
      <c r="BN1407" s="104"/>
      <c r="BO1407" s="104"/>
      <c r="BP1407" s="104"/>
      <c r="BQ1407" s="104"/>
      <c r="BR1407" s="104"/>
      <c r="BS1407" s="104"/>
      <c r="BT1407" s="104"/>
      <c r="BV1407" s="104"/>
      <c r="BW1407" s="104"/>
      <c r="BX1407" s="104"/>
      <c r="BY1407" s="104"/>
      <c r="BZ1407" s="104"/>
      <c r="CA1407" s="104"/>
      <c r="CB1407" s="104"/>
      <c r="CC1407" s="104"/>
      <c r="CD1407" s="104"/>
      <c r="CE1407" s="104"/>
      <c r="CF1407" s="104"/>
      <c r="CG1407" s="104"/>
      <c r="CJ1407" s="104"/>
      <c r="CL1407" s="104"/>
      <c r="CM1407" s="104"/>
      <c r="CN1407" s="104"/>
      <c r="CO1407" s="104"/>
      <c r="CP1407" s="104"/>
      <c r="CQ1407" s="104"/>
      <c r="CR1407" s="104"/>
      <c r="CS1407" s="104"/>
      <c r="CT1407" s="104"/>
      <c r="CU1407" s="104"/>
    </row>
    <row r="1408" spans="1:99" ht="13" x14ac:dyDescent="0.3">
      <c r="A1408" s="104"/>
      <c r="B1408" s="104"/>
      <c r="C1408" s="104"/>
      <c r="D1408" s="104"/>
      <c r="E1408" s="104"/>
      <c r="F1408" s="104"/>
      <c r="G1408" s="104"/>
      <c r="H1408" s="104"/>
      <c r="I1408" s="104"/>
      <c r="J1408" s="104"/>
      <c r="K1408" s="104"/>
      <c r="L1408" s="104"/>
      <c r="M1408" s="104"/>
      <c r="P1408" s="104"/>
      <c r="Q1408" s="104"/>
      <c r="U1408" s="104"/>
      <c r="AQ1408" s="104"/>
      <c r="AR1408" s="104"/>
      <c r="AS1408" s="104"/>
      <c r="AT1408" s="104"/>
      <c r="AU1408" s="104"/>
      <c r="AV1408" s="104"/>
      <c r="AW1408" s="104"/>
      <c r="AX1408" s="104"/>
      <c r="AY1408" s="104"/>
      <c r="BH1408" s="104"/>
      <c r="BJ1408" s="104"/>
      <c r="BK1408" s="104"/>
      <c r="BL1408" s="104"/>
      <c r="BM1408" s="104"/>
      <c r="BN1408" s="104"/>
      <c r="BO1408" s="104"/>
      <c r="BP1408" s="104"/>
      <c r="BQ1408" s="104"/>
      <c r="BR1408" s="104"/>
      <c r="BS1408" s="104"/>
      <c r="BT1408" s="104"/>
      <c r="BV1408" s="104"/>
      <c r="BW1408" s="104"/>
      <c r="BX1408" s="104"/>
      <c r="BY1408" s="104"/>
      <c r="BZ1408" s="104"/>
      <c r="CA1408" s="104"/>
      <c r="CB1408" s="104"/>
      <c r="CC1408" s="104"/>
      <c r="CD1408" s="104"/>
      <c r="CE1408" s="104"/>
      <c r="CF1408" s="104"/>
      <c r="CG1408" s="104"/>
      <c r="CJ1408" s="104"/>
      <c r="CL1408" s="104"/>
      <c r="CM1408" s="104"/>
      <c r="CN1408" s="104"/>
      <c r="CO1408" s="104"/>
      <c r="CP1408" s="104"/>
      <c r="CQ1408" s="104"/>
      <c r="CR1408" s="104"/>
      <c r="CS1408" s="104"/>
      <c r="CT1408" s="104"/>
      <c r="CU1408" s="104"/>
    </row>
    <row r="1409" spans="1:99" ht="13" x14ac:dyDescent="0.3">
      <c r="A1409" s="104"/>
      <c r="B1409" s="104"/>
      <c r="C1409" s="104"/>
      <c r="D1409" s="104"/>
      <c r="E1409" s="104"/>
      <c r="F1409" s="104"/>
      <c r="G1409" s="104"/>
      <c r="H1409" s="104"/>
      <c r="I1409" s="104"/>
      <c r="J1409" s="104"/>
      <c r="K1409" s="104"/>
      <c r="L1409" s="104"/>
      <c r="M1409" s="104"/>
      <c r="P1409" s="104"/>
      <c r="Q1409" s="104"/>
      <c r="U1409" s="104"/>
      <c r="AQ1409" s="104"/>
      <c r="AR1409" s="104"/>
      <c r="AS1409" s="104"/>
      <c r="AT1409" s="104"/>
      <c r="AU1409" s="104"/>
      <c r="AV1409" s="104"/>
      <c r="AW1409" s="104"/>
      <c r="AX1409" s="104"/>
      <c r="AY1409" s="104"/>
      <c r="BH1409" s="104"/>
      <c r="BJ1409" s="104"/>
      <c r="BK1409" s="104"/>
      <c r="BL1409" s="104"/>
      <c r="BM1409" s="104"/>
      <c r="BN1409" s="104"/>
      <c r="BO1409" s="104"/>
      <c r="BP1409" s="104"/>
      <c r="BQ1409" s="104"/>
      <c r="BR1409" s="104"/>
      <c r="BS1409" s="104"/>
      <c r="BT1409" s="104"/>
      <c r="BV1409" s="104"/>
      <c r="BW1409" s="104"/>
      <c r="BX1409" s="104"/>
      <c r="BY1409" s="104"/>
      <c r="BZ1409" s="104"/>
      <c r="CA1409" s="104"/>
      <c r="CB1409" s="104"/>
      <c r="CC1409" s="104"/>
      <c r="CD1409" s="104"/>
      <c r="CE1409" s="104"/>
      <c r="CF1409" s="104"/>
      <c r="CG1409" s="104"/>
      <c r="CJ1409" s="104"/>
      <c r="CL1409" s="104"/>
      <c r="CM1409" s="104"/>
      <c r="CN1409" s="104"/>
      <c r="CO1409" s="104"/>
      <c r="CP1409" s="104"/>
      <c r="CQ1409" s="104"/>
      <c r="CR1409" s="104"/>
      <c r="CS1409" s="104"/>
      <c r="CT1409" s="104"/>
      <c r="CU1409" s="104"/>
    </row>
    <row r="1410" spans="1:99" ht="13" x14ac:dyDescent="0.3">
      <c r="A1410" s="104"/>
      <c r="B1410" s="104"/>
      <c r="C1410" s="104"/>
      <c r="D1410" s="104"/>
      <c r="E1410" s="104"/>
      <c r="F1410" s="104"/>
      <c r="G1410" s="104"/>
      <c r="H1410" s="104"/>
      <c r="I1410" s="104"/>
      <c r="J1410" s="104"/>
      <c r="K1410" s="104"/>
      <c r="L1410" s="104"/>
      <c r="M1410" s="104"/>
      <c r="P1410" s="104"/>
      <c r="Q1410" s="104"/>
      <c r="U1410" s="104"/>
      <c r="AQ1410" s="104"/>
      <c r="AR1410" s="104"/>
      <c r="AS1410" s="104"/>
      <c r="AT1410" s="104"/>
      <c r="AU1410" s="104"/>
      <c r="AV1410" s="104"/>
      <c r="AW1410" s="104"/>
      <c r="AX1410" s="104"/>
      <c r="AY1410" s="104"/>
      <c r="BH1410" s="104"/>
      <c r="BJ1410" s="104"/>
      <c r="BK1410" s="104"/>
      <c r="BL1410" s="104"/>
      <c r="BM1410" s="104"/>
      <c r="BN1410" s="104"/>
      <c r="BO1410" s="104"/>
      <c r="BP1410" s="104"/>
      <c r="BQ1410" s="104"/>
      <c r="BR1410" s="104"/>
      <c r="BS1410" s="104"/>
      <c r="BT1410" s="104"/>
      <c r="BV1410" s="104"/>
      <c r="BW1410" s="104"/>
      <c r="BX1410" s="104"/>
      <c r="BY1410" s="104"/>
      <c r="BZ1410" s="104"/>
      <c r="CA1410" s="104"/>
      <c r="CB1410" s="104"/>
      <c r="CC1410" s="104"/>
      <c r="CD1410" s="104"/>
      <c r="CE1410" s="104"/>
      <c r="CF1410" s="104"/>
      <c r="CG1410" s="104"/>
      <c r="CJ1410" s="104"/>
      <c r="CL1410" s="104"/>
      <c r="CM1410" s="104"/>
      <c r="CN1410" s="104"/>
      <c r="CO1410" s="104"/>
      <c r="CP1410" s="104"/>
      <c r="CQ1410" s="104"/>
      <c r="CR1410" s="104"/>
      <c r="CS1410" s="104"/>
      <c r="CT1410" s="104"/>
      <c r="CU1410" s="104"/>
    </row>
    <row r="1411" spans="1:99" ht="13" x14ac:dyDescent="0.3">
      <c r="A1411" s="104"/>
      <c r="B1411" s="104"/>
      <c r="C1411" s="104"/>
      <c r="D1411" s="104"/>
      <c r="E1411" s="104"/>
      <c r="F1411" s="104"/>
      <c r="G1411" s="104"/>
      <c r="H1411" s="104"/>
      <c r="I1411" s="104"/>
      <c r="J1411" s="104"/>
      <c r="K1411" s="104"/>
      <c r="L1411" s="104"/>
      <c r="M1411" s="104"/>
      <c r="P1411" s="104"/>
      <c r="Q1411" s="104"/>
      <c r="U1411" s="104"/>
      <c r="AQ1411" s="104"/>
      <c r="AR1411" s="104"/>
      <c r="AS1411" s="104"/>
      <c r="AT1411" s="104"/>
      <c r="AU1411" s="104"/>
      <c r="AV1411" s="104"/>
      <c r="AW1411" s="104"/>
      <c r="AX1411" s="104"/>
      <c r="AY1411" s="104"/>
      <c r="BH1411" s="104"/>
      <c r="BJ1411" s="104"/>
      <c r="BK1411" s="104"/>
      <c r="BL1411" s="104"/>
      <c r="BM1411" s="104"/>
      <c r="BN1411" s="104"/>
      <c r="BO1411" s="104"/>
      <c r="BP1411" s="104"/>
      <c r="BQ1411" s="104"/>
      <c r="BR1411" s="104"/>
      <c r="BS1411" s="104"/>
      <c r="BT1411" s="104"/>
      <c r="BV1411" s="104"/>
      <c r="BW1411" s="104"/>
      <c r="BX1411" s="104"/>
      <c r="BY1411" s="104"/>
      <c r="BZ1411" s="104"/>
      <c r="CA1411" s="104"/>
      <c r="CB1411" s="104"/>
      <c r="CC1411" s="104"/>
      <c r="CD1411" s="104"/>
      <c r="CE1411" s="104"/>
      <c r="CF1411" s="104"/>
      <c r="CG1411" s="104"/>
      <c r="CJ1411" s="104"/>
      <c r="CL1411" s="104"/>
      <c r="CM1411" s="104"/>
      <c r="CN1411" s="104"/>
      <c r="CO1411" s="104"/>
      <c r="CP1411" s="104"/>
      <c r="CQ1411" s="104"/>
      <c r="CR1411" s="104"/>
      <c r="CS1411" s="104"/>
      <c r="CT1411" s="104"/>
      <c r="CU1411" s="104"/>
    </row>
    <row r="1412" spans="1:99" ht="13" x14ac:dyDescent="0.3">
      <c r="A1412" s="104"/>
      <c r="B1412" s="104"/>
      <c r="C1412" s="104"/>
      <c r="D1412" s="104"/>
      <c r="E1412" s="104"/>
      <c r="F1412" s="104"/>
      <c r="G1412" s="104"/>
      <c r="H1412" s="104"/>
      <c r="I1412" s="104"/>
      <c r="J1412" s="104"/>
      <c r="K1412" s="104"/>
      <c r="L1412" s="104"/>
      <c r="M1412" s="104"/>
      <c r="P1412" s="104"/>
      <c r="Q1412" s="104"/>
      <c r="U1412" s="104"/>
      <c r="AQ1412" s="104"/>
      <c r="AR1412" s="104"/>
      <c r="AS1412" s="104"/>
      <c r="AT1412" s="104"/>
      <c r="AU1412" s="104"/>
      <c r="AV1412" s="104"/>
      <c r="AW1412" s="104"/>
      <c r="AX1412" s="104"/>
      <c r="AY1412" s="104"/>
      <c r="BH1412" s="104"/>
      <c r="BJ1412" s="104"/>
      <c r="BK1412" s="104"/>
      <c r="BL1412" s="104"/>
      <c r="BM1412" s="104"/>
      <c r="BN1412" s="104"/>
      <c r="BO1412" s="104"/>
      <c r="BP1412" s="104"/>
      <c r="BQ1412" s="104"/>
      <c r="BR1412" s="104"/>
      <c r="BS1412" s="104"/>
      <c r="BT1412" s="104"/>
      <c r="BV1412" s="104"/>
      <c r="BW1412" s="104"/>
      <c r="BX1412" s="104"/>
      <c r="BY1412" s="104"/>
      <c r="BZ1412" s="104"/>
      <c r="CA1412" s="104"/>
      <c r="CB1412" s="104"/>
      <c r="CC1412" s="104"/>
      <c r="CD1412" s="104"/>
      <c r="CE1412" s="104"/>
      <c r="CF1412" s="104"/>
      <c r="CG1412" s="104"/>
      <c r="CJ1412" s="104"/>
      <c r="CL1412" s="104"/>
      <c r="CM1412" s="104"/>
      <c r="CN1412" s="104"/>
      <c r="CO1412" s="104"/>
      <c r="CP1412" s="104"/>
      <c r="CQ1412" s="104"/>
      <c r="CR1412" s="104"/>
      <c r="CS1412" s="104"/>
      <c r="CT1412" s="104"/>
      <c r="CU1412" s="104"/>
    </row>
    <row r="1413" spans="1:99" ht="13" x14ac:dyDescent="0.3">
      <c r="A1413" s="104"/>
      <c r="B1413" s="104"/>
      <c r="C1413" s="104"/>
      <c r="D1413" s="104"/>
      <c r="E1413" s="104"/>
      <c r="F1413" s="104"/>
      <c r="G1413" s="104"/>
      <c r="H1413" s="104"/>
      <c r="I1413" s="104"/>
      <c r="J1413" s="104"/>
      <c r="K1413" s="104"/>
      <c r="L1413" s="104"/>
      <c r="M1413" s="104"/>
      <c r="P1413" s="104"/>
      <c r="Q1413" s="104"/>
      <c r="U1413" s="104"/>
      <c r="AQ1413" s="104"/>
      <c r="AR1413" s="104"/>
      <c r="AS1413" s="104"/>
      <c r="AT1413" s="104"/>
      <c r="AU1413" s="104"/>
      <c r="AV1413" s="104"/>
      <c r="AW1413" s="104"/>
      <c r="AX1413" s="104"/>
      <c r="AY1413" s="104"/>
      <c r="BH1413" s="104"/>
      <c r="BJ1413" s="104"/>
      <c r="BK1413" s="104"/>
      <c r="BL1413" s="104"/>
      <c r="BM1413" s="104"/>
      <c r="BN1413" s="104"/>
      <c r="BO1413" s="104"/>
      <c r="BP1413" s="104"/>
      <c r="BQ1413" s="104"/>
      <c r="BR1413" s="104"/>
      <c r="BS1413" s="104"/>
      <c r="BT1413" s="104"/>
      <c r="BV1413" s="104"/>
      <c r="BW1413" s="104"/>
      <c r="BX1413" s="104"/>
      <c r="BY1413" s="104"/>
      <c r="BZ1413" s="104"/>
      <c r="CA1413" s="104"/>
      <c r="CB1413" s="104"/>
      <c r="CC1413" s="104"/>
      <c r="CD1413" s="104"/>
      <c r="CE1413" s="104"/>
      <c r="CF1413" s="104"/>
      <c r="CG1413" s="104"/>
      <c r="CJ1413" s="104"/>
      <c r="CL1413" s="104"/>
      <c r="CM1413" s="104"/>
      <c r="CN1413" s="104"/>
      <c r="CO1413" s="104"/>
      <c r="CP1413" s="104"/>
      <c r="CQ1413" s="104"/>
      <c r="CR1413" s="104"/>
      <c r="CS1413" s="104"/>
      <c r="CT1413" s="104"/>
      <c r="CU1413" s="104"/>
    </row>
    <row r="1414" spans="1:99" ht="13" x14ac:dyDescent="0.3">
      <c r="A1414" s="104"/>
      <c r="B1414" s="104"/>
      <c r="C1414" s="104"/>
      <c r="D1414" s="104"/>
      <c r="E1414" s="104"/>
      <c r="F1414" s="104"/>
      <c r="G1414" s="104"/>
      <c r="H1414" s="104"/>
      <c r="I1414" s="104"/>
      <c r="J1414" s="104"/>
      <c r="K1414" s="104"/>
      <c r="L1414" s="104"/>
      <c r="M1414" s="104"/>
      <c r="P1414" s="104"/>
      <c r="Q1414" s="104"/>
      <c r="U1414" s="104"/>
      <c r="AQ1414" s="104"/>
      <c r="AR1414" s="104"/>
      <c r="AS1414" s="104"/>
      <c r="AT1414" s="104"/>
      <c r="AU1414" s="104"/>
      <c r="AV1414" s="104"/>
      <c r="AW1414" s="104"/>
      <c r="AX1414" s="104"/>
      <c r="AY1414" s="104"/>
      <c r="BH1414" s="104"/>
      <c r="BJ1414" s="104"/>
      <c r="BK1414" s="104"/>
      <c r="BL1414" s="104"/>
      <c r="BM1414" s="104"/>
      <c r="BN1414" s="104"/>
      <c r="BO1414" s="104"/>
      <c r="BP1414" s="104"/>
      <c r="BQ1414" s="104"/>
      <c r="BR1414" s="104"/>
      <c r="BS1414" s="104"/>
      <c r="BT1414" s="104"/>
      <c r="BV1414" s="104"/>
      <c r="BW1414" s="104"/>
      <c r="BX1414" s="104"/>
      <c r="BY1414" s="104"/>
      <c r="BZ1414" s="104"/>
      <c r="CA1414" s="104"/>
      <c r="CB1414" s="104"/>
      <c r="CC1414" s="104"/>
      <c r="CD1414" s="104"/>
      <c r="CE1414" s="104"/>
      <c r="CF1414" s="104"/>
      <c r="CG1414" s="104"/>
      <c r="CJ1414" s="104"/>
      <c r="CL1414" s="104"/>
      <c r="CM1414" s="104"/>
      <c r="CN1414" s="104"/>
      <c r="CO1414" s="104"/>
      <c r="CP1414" s="104"/>
      <c r="CQ1414" s="104"/>
      <c r="CR1414" s="104"/>
      <c r="CS1414" s="104"/>
      <c r="CT1414" s="104"/>
      <c r="CU1414" s="104"/>
    </row>
    <row r="1415" spans="1:99" ht="13" x14ac:dyDescent="0.3">
      <c r="A1415" s="104"/>
      <c r="B1415" s="104"/>
      <c r="C1415" s="104"/>
      <c r="D1415" s="104"/>
      <c r="E1415" s="104"/>
      <c r="F1415" s="104"/>
      <c r="G1415" s="104"/>
      <c r="H1415" s="104"/>
      <c r="I1415" s="104"/>
      <c r="J1415" s="104"/>
      <c r="K1415" s="104"/>
      <c r="L1415" s="104"/>
      <c r="M1415" s="104"/>
      <c r="P1415" s="104"/>
      <c r="Q1415" s="104"/>
      <c r="U1415" s="104"/>
      <c r="AQ1415" s="104"/>
      <c r="AR1415" s="104"/>
      <c r="AS1415" s="104"/>
      <c r="AT1415" s="104"/>
      <c r="AU1415" s="104"/>
      <c r="AV1415" s="104"/>
      <c r="AW1415" s="104"/>
      <c r="AX1415" s="104"/>
      <c r="AY1415" s="104"/>
      <c r="BH1415" s="104"/>
      <c r="BJ1415" s="104"/>
      <c r="BK1415" s="104"/>
      <c r="BL1415" s="104"/>
      <c r="BM1415" s="104"/>
      <c r="BN1415" s="104"/>
      <c r="BO1415" s="104"/>
      <c r="BP1415" s="104"/>
      <c r="BQ1415" s="104"/>
      <c r="BR1415" s="104"/>
      <c r="BS1415" s="104"/>
      <c r="BT1415" s="104"/>
      <c r="BV1415" s="104"/>
      <c r="BW1415" s="104"/>
      <c r="BX1415" s="104"/>
      <c r="BY1415" s="104"/>
      <c r="BZ1415" s="104"/>
      <c r="CA1415" s="104"/>
      <c r="CB1415" s="104"/>
      <c r="CC1415" s="104"/>
      <c r="CD1415" s="104"/>
      <c r="CE1415" s="104"/>
      <c r="CF1415" s="104"/>
      <c r="CG1415" s="104"/>
      <c r="CJ1415" s="104"/>
      <c r="CL1415" s="104"/>
      <c r="CM1415" s="104"/>
      <c r="CN1415" s="104"/>
      <c r="CO1415" s="104"/>
      <c r="CP1415" s="104"/>
      <c r="CQ1415" s="104"/>
      <c r="CR1415" s="104"/>
      <c r="CS1415" s="104"/>
      <c r="CT1415" s="104"/>
      <c r="CU1415" s="104"/>
    </row>
    <row r="1416" spans="1:99" ht="13" x14ac:dyDescent="0.3">
      <c r="A1416" s="104"/>
      <c r="B1416" s="104"/>
      <c r="C1416" s="104"/>
      <c r="D1416" s="104"/>
      <c r="E1416" s="104"/>
      <c r="F1416" s="104"/>
      <c r="G1416" s="104"/>
      <c r="H1416" s="104"/>
      <c r="I1416" s="104"/>
      <c r="J1416" s="104"/>
      <c r="K1416" s="104"/>
      <c r="L1416" s="104"/>
      <c r="M1416" s="104"/>
      <c r="P1416" s="104"/>
      <c r="Q1416" s="104"/>
      <c r="U1416" s="104"/>
      <c r="AQ1416" s="104"/>
      <c r="AR1416" s="104"/>
      <c r="AS1416" s="104"/>
      <c r="AT1416" s="104"/>
      <c r="AU1416" s="104"/>
      <c r="AV1416" s="104"/>
      <c r="AW1416" s="104"/>
      <c r="AX1416" s="104"/>
      <c r="AY1416" s="104"/>
      <c r="BH1416" s="104"/>
      <c r="BJ1416" s="104"/>
      <c r="BK1416" s="104"/>
      <c r="BL1416" s="104"/>
      <c r="BM1416" s="104"/>
      <c r="BN1416" s="104"/>
      <c r="BO1416" s="104"/>
      <c r="BP1416" s="104"/>
      <c r="BQ1416" s="104"/>
      <c r="BR1416" s="104"/>
      <c r="BS1416" s="104"/>
      <c r="BT1416" s="104"/>
      <c r="BV1416" s="104"/>
      <c r="BW1416" s="104"/>
      <c r="BX1416" s="104"/>
      <c r="BY1416" s="104"/>
      <c r="BZ1416" s="104"/>
      <c r="CA1416" s="104"/>
      <c r="CB1416" s="104"/>
      <c r="CC1416" s="104"/>
      <c r="CD1416" s="104"/>
      <c r="CE1416" s="104"/>
      <c r="CF1416" s="104"/>
      <c r="CG1416" s="104"/>
      <c r="CJ1416" s="104"/>
      <c r="CL1416" s="104"/>
      <c r="CM1416" s="104"/>
      <c r="CN1416" s="104"/>
      <c r="CO1416" s="104"/>
      <c r="CP1416" s="104"/>
      <c r="CQ1416" s="104"/>
      <c r="CR1416" s="104"/>
      <c r="CS1416" s="104"/>
      <c r="CT1416" s="104"/>
      <c r="CU1416" s="104"/>
    </row>
    <row r="1417" spans="1:99" ht="13" x14ac:dyDescent="0.3">
      <c r="A1417" s="104"/>
      <c r="B1417" s="104"/>
      <c r="C1417" s="104"/>
      <c r="D1417" s="104"/>
      <c r="E1417" s="104"/>
      <c r="F1417" s="104"/>
      <c r="G1417" s="104"/>
      <c r="H1417" s="104"/>
      <c r="I1417" s="104"/>
      <c r="J1417" s="104"/>
      <c r="K1417" s="104"/>
      <c r="L1417" s="104"/>
      <c r="M1417" s="104"/>
      <c r="P1417" s="104"/>
      <c r="Q1417" s="104"/>
      <c r="U1417" s="104"/>
      <c r="AQ1417" s="104"/>
      <c r="AR1417" s="104"/>
      <c r="AS1417" s="104"/>
      <c r="AT1417" s="104"/>
      <c r="AU1417" s="104"/>
      <c r="AV1417" s="104"/>
      <c r="AW1417" s="104"/>
      <c r="AX1417" s="104"/>
      <c r="AY1417" s="104"/>
      <c r="BH1417" s="104"/>
      <c r="BJ1417" s="104"/>
      <c r="BK1417" s="104"/>
      <c r="BL1417" s="104"/>
      <c r="BM1417" s="104"/>
      <c r="BN1417" s="104"/>
      <c r="BO1417" s="104"/>
      <c r="BP1417" s="104"/>
      <c r="BQ1417" s="104"/>
      <c r="BR1417" s="104"/>
      <c r="BS1417" s="104"/>
      <c r="BT1417" s="104"/>
      <c r="BV1417" s="104"/>
      <c r="BW1417" s="104"/>
      <c r="BX1417" s="104"/>
      <c r="BY1417" s="104"/>
      <c r="BZ1417" s="104"/>
      <c r="CA1417" s="104"/>
      <c r="CB1417" s="104"/>
      <c r="CC1417" s="104"/>
      <c r="CD1417" s="104"/>
      <c r="CE1417" s="104"/>
      <c r="CF1417" s="104"/>
      <c r="CG1417" s="104"/>
      <c r="CJ1417" s="104"/>
      <c r="CL1417" s="104"/>
      <c r="CM1417" s="104"/>
      <c r="CN1417" s="104"/>
      <c r="CO1417" s="104"/>
      <c r="CP1417" s="104"/>
      <c r="CQ1417" s="104"/>
      <c r="CR1417" s="104"/>
      <c r="CS1417" s="104"/>
      <c r="CT1417" s="104"/>
      <c r="CU1417" s="104"/>
    </row>
    <row r="1418" spans="1:99" ht="13" x14ac:dyDescent="0.3">
      <c r="A1418" s="104"/>
      <c r="B1418" s="104"/>
      <c r="C1418" s="104"/>
      <c r="D1418" s="104"/>
      <c r="E1418" s="104"/>
      <c r="F1418" s="104"/>
      <c r="G1418" s="104"/>
      <c r="H1418" s="104"/>
      <c r="I1418" s="104"/>
      <c r="J1418" s="104"/>
      <c r="K1418" s="104"/>
      <c r="L1418" s="104"/>
      <c r="M1418" s="104"/>
      <c r="P1418" s="104"/>
      <c r="Q1418" s="104"/>
      <c r="U1418" s="104"/>
      <c r="AQ1418" s="104"/>
      <c r="AR1418" s="104"/>
      <c r="AS1418" s="104"/>
      <c r="AT1418" s="104"/>
      <c r="AU1418" s="104"/>
      <c r="AV1418" s="104"/>
      <c r="AW1418" s="104"/>
      <c r="AX1418" s="104"/>
      <c r="AY1418" s="104"/>
      <c r="BH1418" s="104"/>
      <c r="BJ1418" s="104"/>
      <c r="BK1418" s="104"/>
      <c r="BL1418" s="104"/>
      <c r="BM1418" s="104"/>
      <c r="BN1418" s="104"/>
      <c r="BO1418" s="104"/>
      <c r="BP1418" s="104"/>
      <c r="BQ1418" s="104"/>
      <c r="BR1418" s="104"/>
      <c r="BS1418" s="104"/>
      <c r="BT1418" s="104"/>
      <c r="BV1418" s="104"/>
      <c r="BW1418" s="104"/>
      <c r="BX1418" s="104"/>
      <c r="BY1418" s="104"/>
      <c r="BZ1418" s="104"/>
      <c r="CA1418" s="104"/>
      <c r="CB1418" s="104"/>
      <c r="CC1418" s="104"/>
      <c r="CD1418" s="104"/>
      <c r="CE1418" s="104"/>
      <c r="CF1418" s="104"/>
      <c r="CG1418" s="104"/>
      <c r="CJ1418" s="104"/>
      <c r="CL1418" s="104"/>
      <c r="CM1418" s="104"/>
      <c r="CN1418" s="104"/>
      <c r="CO1418" s="104"/>
      <c r="CP1418" s="104"/>
      <c r="CQ1418" s="104"/>
      <c r="CR1418" s="104"/>
      <c r="CS1418" s="104"/>
      <c r="CT1418" s="104"/>
      <c r="CU1418" s="104"/>
    </row>
    <row r="1419" spans="1:99" ht="13" x14ac:dyDescent="0.3">
      <c r="A1419" s="104"/>
      <c r="B1419" s="104"/>
      <c r="C1419" s="104"/>
      <c r="D1419" s="104"/>
      <c r="E1419" s="104"/>
      <c r="F1419" s="104"/>
      <c r="G1419" s="104"/>
      <c r="H1419" s="104"/>
      <c r="I1419" s="104"/>
      <c r="J1419" s="104"/>
      <c r="K1419" s="104"/>
      <c r="L1419" s="104"/>
      <c r="M1419" s="104"/>
      <c r="P1419" s="104"/>
      <c r="Q1419" s="104"/>
      <c r="U1419" s="104"/>
      <c r="AQ1419" s="104"/>
      <c r="AR1419" s="104"/>
      <c r="AS1419" s="104"/>
      <c r="AT1419" s="104"/>
      <c r="AU1419" s="104"/>
      <c r="AV1419" s="104"/>
      <c r="AW1419" s="104"/>
      <c r="AX1419" s="104"/>
      <c r="AY1419" s="104"/>
      <c r="BH1419" s="104"/>
      <c r="BJ1419" s="104"/>
      <c r="BK1419" s="104"/>
      <c r="BL1419" s="104"/>
      <c r="BM1419" s="104"/>
      <c r="BN1419" s="104"/>
      <c r="BO1419" s="104"/>
      <c r="BP1419" s="104"/>
      <c r="BQ1419" s="104"/>
      <c r="BR1419" s="104"/>
      <c r="BS1419" s="104"/>
      <c r="BT1419" s="104"/>
      <c r="BV1419" s="104"/>
      <c r="BW1419" s="104"/>
      <c r="BX1419" s="104"/>
      <c r="BY1419" s="104"/>
      <c r="BZ1419" s="104"/>
      <c r="CA1419" s="104"/>
      <c r="CB1419" s="104"/>
      <c r="CC1419" s="104"/>
      <c r="CD1419" s="104"/>
      <c r="CE1419" s="104"/>
      <c r="CF1419" s="104"/>
      <c r="CG1419" s="104"/>
      <c r="CJ1419" s="104"/>
      <c r="CL1419" s="104"/>
      <c r="CM1419" s="104"/>
      <c r="CN1419" s="104"/>
      <c r="CO1419" s="104"/>
      <c r="CP1419" s="104"/>
      <c r="CQ1419" s="104"/>
      <c r="CR1419" s="104"/>
      <c r="CS1419" s="104"/>
      <c r="CT1419" s="104"/>
      <c r="CU1419" s="104"/>
    </row>
    <row r="1420" spans="1:99" ht="13" x14ac:dyDescent="0.3">
      <c r="A1420" s="104"/>
      <c r="B1420" s="104"/>
      <c r="C1420" s="104"/>
      <c r="D1420" s="104"/>
      <c r="E1420" s="104"/>
      <c r="F1420" s="104"/>
      <c r="G1420" s="104"/>
      <c r="H1420" s="104"/>
      <c r="I1420" s="104"/>
      <c r="J1420" s="104"/>
      <c r="K1420" s="104"/>
      <c r="L1420" s="104"/>
      <c r="M1420" s="104"/>
      <c r="P1420" s="104"/>
      <c r="Q1420" s="104"/>
      <c r="U1420" s="104"/>
      <c r="AQ1420" s="104"/>
      <c r="AR1420" s="104"/>
      <c r="AS1420" s="104"/>
      <c r="AT1420" s="104"/>
      <c r="AU1420" s="104"/>
      <c r="AV1420" s="104"/>
      <c r="AW1420" s="104"/>
      <c r="AX1420" s="104"/>
      <c r="AY1420" s="104"/>
      <c r="BH1420" s="104"/>
      <c r="BJ1420" s="104"/>
      <c r="BK1420" s="104"/>
      <c r="BL1420" s="104"/>
      <c r="BM1420" s="104"/>
      <c r="BN1420" s="104"/>
      <c r="BO1420" s="104"/>
      <c r="BP1420" s="104"/>
      <c r="BQ1420" s="104"/>
      <c r="BR1420" s="104"/>
      <c r="BS1420" s="104"/>
      <c r="BT1420" s="104"/>
      <c r="BV1420" s="104"/>
      <c r="BW1420" s="104"/>
      <c r="BX1420" s="104"/>
      <c r="BY1420" s="104"/>
      <c r="BZ1420" s="104"/>
      <c r="CA1420" s="104"/>
      <c r="CB1420" s="104"/>
      <c r="CC1420" s="104"/>
      <c r="CD1420" s="104"/>
      <c r="CE1420" s="104"/>
      <c r="CF1420" s="104"/>
      <c r="CG1420" s="104"/>
      <c r="CJ1420" s="104"/>
      <c r="CL1420" s="104"/>
      <c r="CM1420" s="104"/>
      <c r="CN1420" s="104"/>
      <c r="CO1420" s="104"/>
      <c r="CP1420" s="104"/>
      <c r="CQ1420" s="104"/>
      <c r="CR1420" s="104"/>
      <c r="CS1420" s="104"/>
      <c r="CT1420" s="104"/>
      <c r="CU1420" s="104"/>
    </row>
    <row r="1421" spans="1:99" ht="13" x14ac:dyDescent="0.3">
      <c r="A1421" s="104"/>
      <c r="B1421" s="104"/>
      <c r="C1421" s="104"/>
      <c r="D1421" s="104"/>
      <c r="E1421" s="104"/>
      <c r="F1421" s="104"/>
      <c r="G1421" s="104"/>
      <c r="H1421" s="104"/>
      <c r="I1421" s="104"/>
      <c r="J1421" s="104"/>
      <c r="K1421" s="104"/>
      <c r="L1421" s="104"/>
      <c r="M1421" s="104"/>
      <c r="P1421" s="104"/>
      <c r="Q1421" s="104"/>
      <c r="U1421" s="104"/>
      <c r="AQ1421" s="104"/>
      <c r="AR1421" s="104"/>
      <c r="AS1421" s="104"/>
      <c r="AT1421" s="104"/>
      <c r="AU1421" s="104"/>
      <c r="AV1421" s="104"/>
      <c r="AW1421" s="104"/>
      <c r="AX1421" s="104"/>
      <c r="AY1421" s="104"/>
      <c r="BH1421" s="104"/>
      <c r="BJ1421" s="104"/>
      <c r="BK1421" s="104"/>
      <c r="BL1421" s="104"/>
      <c r="BM1421" s="104"/>
      <c r="BN1421" s="104"/>
      <c r="BO1421" s="104"/>
      <c r="BP1421" s="104"/>
      <c r="BQ1421" s="104"/>
      <c r="BR1421" s="104"/>
      <c r="BS1421" s="104"/>
      <c r="BT1421" s="104"/>
      <c r="BV1421" s="104"/>
      <c r="BW1421" s="104"/>
      <c r="BX1421" s="104"/>
      <c r="BY1421" s="104"/>
      <c r="BZ1421" s="104"/>
      <c r="CA1421" s="104"/>
      <c r="CB1421" s="104"/>
      <c r="CC1421" s="104"/>
      <c r="CD1421" s="104"/>
      <c r="CE1421" s="104"/>
      <c r="CF1421" s="104"/>
      <c r="CG1421" s="104"/>
      <c r="CJ1421" s="104"/>
      <c r="CL1421" s="104"/>
      <c r="CM1421" s="104"/>
      <c r="CN1421" s="104"/>
      <c r="CO1421" s="104"/>
      <c r="CP1421" s="104"/>
      <c r="CQ1421" s="104"/>
      <c r="CR1421" s="104"/>
      <c r="CS1421" s="104"/>
      <c r="CT1421" s="104"/>
      <c r="CU1421" s="104"/>
    </row>
    <row r="1422" spans="1:99" ht="13" x14ac:dyDescent="0.3">
      <c r="A1422" s="104"/>
      <c r="B1422" s="104"/>
      <c r="C1422" s="104"/>
      <c r="D1422" s="104"/>
      <c r="E1422" s="104"/>
      <c r="F1422" s="104"/>
      <c r="G1422" s="104"/>
      <c r="H1422" s="104"/>
      <c r="I1422" s="104"/>
      <c r="J1422" s="104"/>
      <c r="K1422" s="104"/>
      <c r="L1422" s="104"/>
      <c r="M1422" s="104"/>
      <c r="P1422" s="104"/>
      <c r="Q1422" s="104"/>
      <c r="U1422" s="104"/>
      <c r="AQ1422" s="104"/>
      <c r="AR1422" s="104"/>
      <c r="AS1422" s="104"/>
      <c r="AT1422" s="104"/>
      <c r="AU1422" s="104"/>
      <c r="AV1422" s="104"/>
      <c r="AW1422" s="104"/>
      <c r="AX1422" s="104"/>
      <c r="AY1422" s="104"/>
      <c r="BH1422" s="104"/>
      <c r="BJ1422" s="104"/>
      <c r="BK1422" s="104"/>
      <c r="BL1422" s="104"/>
      <c r="BM1422" s="104"/>
      <c r="BN1422" s="104"/>
      <c r="BO1422" s="104"/>
      <c r="BP1422" s="104"/>
      <c r="BQ1422" s="104"/>
      <c r="BR1422" s="104"/>
      <c r="BS1422" s="104"/>
      <c r="BT1422" s="104"/>
      <c r="BV1422" s="104"/>
      <c r="BW1422" s="104"/>
      <c r="BX1422" s="104"/>
      <c r="BY1422" s="104"/>
      <c r="BZ1422" s="104"/>
      <c r="CA1422" s="104"/>
      <c r="CB1422" s="104"/>
      <c r="CC1422" s="104"/>
      <c r="CD1422" s="104"/>
      <c r="CE1422" s="104"/>
      <c r="CF1422" s="104"/>
      <c r="CG1422" s="104"/>
      <c r="CJ1422" s="104"/>
      <c r="CL1422" s="104"/>
      <c r="CM1422" s="104"/>
      <c r="CN1422" s="104"/>
      <c r="CO1422" s="104"/>
      <c r="CP1422" s="104"/>
      <c r="CQ1422" s="104"/>
      <c r="CR1422" s="104"/>
      <c r="CS1422" s="104"/>
      <c r="CT1422" s="104"/>
      <c r="CU1422" s="104"/>
    </row>
    <row r="1423" spans="1:99" ht="13" x14ac:dyDescent="0.3">
      <c r="A1423" s="104"/>
      <c r="B1423" s="104"/>
      <c r="C1423" s="104"/>
      <c r="D1423" s="104"/>
      <c r="E1423" s="104"/>
      <c r="F1423" s="104"/>
      <c r="G1423" s="104"/>
      <c r="H1423" s="104"/>
      <c r="I1423" s="104"/>
      <c r="J1423" s="104"/>
      <c r="K1423" s="104"/>
      <c r="L1423" s="104"/>
      <c r="M1423" s="104"/>
      <c r="P1423" s="104"/>
      <c r="Q1423" s="104"/>
      <c r="U1423" s="104"/>
      <c r="AQ1423" s="104"/>
      <c r="AR1423" s="104"/>
      <c r="AS1423" s="104"/>
      <c r="AT1423" s="104"/>
      <c r="AU1423" s="104"/>
      <c r="AV1423" s="104"/>
      <c r="AW1423" s="104"/>
      <c r="AX1423" s="104"/>
      <c r="AY1423" s="104"/>
      <c r="BH1423" s="104"/>
      <c r="BJ1423" s="104"/>
      <c r="BK1423" s="104"/>
      <c r="BL1423" s="104"/>
      <c r="BM1423" s="104"/>
      <c r="BN1423" s="104"/>
      <c r="BO1423" s="104"/>
      <c r="BP1423" s="104"/>
      <c r="BQ1423" s="104"/>
      <c r="BR1423" s="104"/>
      <c r="BS1423" s="104"/>
      <c r="BT1423" s="104"/>
      <c r="BV1423" s="104"/>
      <c r="BW1423" s="104"/>
      <c r="BX1423" s="104"/>
      <c r="BY1423" s="104"/>
      <c r="BZ1423" s="104"/>
      <c r="CA1423" s="104"/>
      <c r="CB1423" s="104"/>
      <c r="CC1423" s="104"/>
      <c r="CD1423" s="104"/>
      <c r="CE1423" s="104"/>
      <c r="CF1423" s="104"/>
      <c r="CG1423" s="104"/>
      <c r="CJ1423" s="104"/>
      <c r="CL1423" s="104"/>
      <c r="CM1423" s="104"/>
      <c r="CN1423" s="104"/>
      <c r="CO1423" s="104"/>
      <c r="CP1423" s="104"/>
      <c r="CQ1423" s="104"/>
      <c r="CR1423" s="104"/>
      <c r="CS1423" s="104"/>
      <c r="CT1423" s="104"/>
      <c r="CU1423" s="104"/>
    </row>
    <row r="1424" spans="1:99" ht="13" x14ac:dyDescent="0.3">
      <c r="A1424" s="104"/>
      <c r="B1424" s="104"/>
      <c r="C1424" s="104"/>
      <c r="D1424" s="104"/>
      <c r="E1424" s="104"/>
      <c r="F1424" s="104"/>
      <c r="G1424" s="104"/>
      <c r="H1424" s="104"/>
      <c r="I1424" s="104"/>
      <c r="J1424" s="104"/>
      <c r="K1424" s="104"/>
      <c r="L1424" s="104"/>
      <c r="M1424" s="104"/>
      <c r="P1424" s="104"/>
      <c r="Q1424" s="104"/>
      <c r="U1424" s="104"/>
      <c r="AQ1424" s="104"/>
      <c r="AR1424" s="104"/>
      <c r="AS1424" s="104"/>
      <c r="AT1424" s="104"/>
      <c r="AU1424" s="104"/>
      <c r="AV1424" s="104"/>
      <c r="AW1424" s="104"/>
      <c r="AX1424" s="104"/>
      <c r="AY1424" s="104"/>
      <c r="BH1424" s="104"/>
      <c r="BJ1424" s="104"/>
      <c r="BK1424" s="104"/>
      <c r="BL1424" s="104"/>
      <c r="BM1424" s="104"/>
      <c r="BN1424" s="104"/>
      <c r="BO1424" s="104"/>
      <c r="BP1424" s="104"/>
      <c r="BQ1424" s="104"/>
      <c r="BR1424" s="104"/>
      <c r="BS1424" s="104"/>
      <c r="BT1424" s="104"/>
      <c r="BV1424" s="104"/>
      <c r="BW1424" s="104"/>
      <c r="BX1424" s="104"/>
      <c r="BY1424" s="104"/>
      <c r="BZ1424" s="104"/>
      <c r="CA1424" s="104"/>
      <c r="CB1424" s="104"/>
      <c r="CC1424" s="104"/>
      <c r="CD1424" s="104"/>
      <c r="CE1424" s="104"/>
      <c r="CF1424" s="104"/>
      <c r="CG1424" s="104"/>
      <c r="CJ1424" s="104"/>
      <c r="CL1424" s="104"/>
      <c r="CM1424" s="104"/>
      <c r="CN1424" s="104"/>
      <c r="CO1424" s="104"/>
      <c r="CP1424" s="104"/>
      <c r="CQ1424" s="104"/>
      <c r="CR1424" s="104"/>
      <c r="CS1424" s="104"/>
      <c r="CT1424" s="104"/>
      <c r="CU1424" s="104"/>
    </row>
    <row r="1425" spans="1:99" ht="13" x14ac:dyDescent="0.3">
      <c r="A1425" s="104"/>
      <c r="B1425" s="104"/>
      <c r="C1425" s="104"/>
      <c r="D1425" s="104"/>
      <c r="E1425" s="104"/>
      <c r="F1425" s="104"/>
      <c r="G1425" s="104"/>
      <c r="H1425" s="104"/>
      <c r="I1425" s="104"/>
      <c r="J1425" s="104"/>
      <c r="K1425" s="104"/>
      <c r="L1425" s="104"/>
      <c r="M1425" s="104"/>
      <c r="P1425" s="104"/>
      <c r="Q1425" s="104"/>
      <c r="U1425" s="104"/>
      <c r="AQ1425" s="104"/>
      <c r="AR1425" s="104"/>
      <c r="AS1425" s="104"/>
      <c r="AT1425" s="104"/>
      <c r="AU1425" s="104"/>
      <c r="AV1425" s="104"/>
      <c r="AW1425" s="104"/>
      <c r="AX1425" s="104"/>
      <c r="AY1425" s="104"/>
      <c r="BH1425" s="104"/>
      <c r="BJ1425" s="104"/>
      <c r="BK1425" s="104"/>
      <c r="BL1425" s="104"/>
      <c r="BM1425" s="104"/>
      <c r="BN1425" s="104"/>
      <c r="BO1425" s="104"/>
      <c r="BP1425" s="104"/>
      <c r="BQ1425" s="104"/>
      <c r="BR1425" s="104"/>
      <c r="BS1425" s="104"/>
      <c r="BT1425" s="104"/>
      <c r="BV1425" s="104"/>
      <c r="BW1425" s="104"/>
      <c r="BX1425" s="104"/>
      <c r="BY1425" s="104"/>
      <c r="BZ1425" s="104"/>
      <c r="CA1425" s="104"/>
      <c r="CB1425" s="104"/>
      <c r="CC1425" s="104"/>
      <c r="CD1425" s="104"/>
      <c r="CE1425" s="104"/>
      <c r="CF1425" s="104"/>
      <c r="CG1425" s="104"/>
      <c r="CJ1425" s="104"/>
      <c r="CL1425" s="104"/>
      <c r="CM1425" s="104"/>
      <c r="CN1425" s="104"/>
      <c r="CO1425" s="104"/>
      <c r="CP1425" s="104"/>
      <c r="CQ1425" s="104"/>
      <c r="CR1425" s="104"/>
      <c r="CS1425" s="104"/>
      <c r="CT1425" s="104"/>
      <c r="CU1425" s="104"/>
    </row>
    <row r="1426" spans="1:99" ht="13" x14ac:dyDescent="0.3">
      <c r="A1426" s="104"/>
      <c r="B1426" s="104"/>
      <c r="C1426" s="104"/>
      <c r="D1426" s="104"/>
      <c r="E1426" s="104"/>
      <c r="F1426" s="104"/>
      <c r="G1426" s="104"/>
      <c r="H1426" s="104"/>
      <c r="I1426" s="104"/>
      <c r="J1426" s="104"/>
      <c r="K1426" s="104"/>
      <c r="L1426" s="104"/>
      <c r="M1426" s="104"/>
      <c r="P1426" s="104"/>
      <c r="Q1426" s="104"/>
      <c r="U1426" s="104"/>
      <c r="AQ1426" s="104"/>
      <c r="AR1426" s="104"/>
      <c r="AS1426" s="104"/>
      <c r="AT1426" s="104"/>
      <c r="AU1426" s="104"/>
      <c r="AV1426" s="104"/>
      <c r="AW1426" s="104"/>
      <c r="AX1426" s="104"/>
      <c r="AY1426" s="104"/>
      <c r="BH1426" s="104"/>
      <c r="BJ1426" s="104"/>
      <c r="BK1426" s="104"/>
      <c r="BL1426" s="104"/>
      <c r="BM1426" s="104"/>
      <c r="BN1426" s="104"/>
      <c r="BO1426" s="104"/>
      <c r="BP1426" s="104"/>
      <c r="BQ1426" s="104"/>
      <c r="BR1426" s="104"/>
      <c r="BS1426" s="104"/>
      <c r="BT1426" s="104"/>
      <c r="BV1426" s="104"/>
      <c r="BW1426" s="104"/>
      <c r="BX1426" s="104"/>
      <c r="BY1426" s="104"/>
      <c r="BZ1426" s="104"/>
      <c r="CA1426" s="104"/>
      <c r="CB1426" s="104"/>
      <c r="CC1426" s="104"/>
      <c r="CD1426" s="104"/>
      <c r="CE1426" s="104"/>
      <c r="CF1426" s="104"/>
      <c r="CG1426" s="104"/>
      <c r="CJ1426" s="104"/>
      <c r="CL1426" s="104"/>
      <c r="CM1426" s="104"/>
      <c r="CN1426" s="104"/>
      <c r="CO1426" s="104"/>
      <c r="CP1426" s="104"/>
      <c r="CQ1426" s="104"/>
      <c r="CR1426" s="104"/>
      <c r="CS1426" s="104"/>
      <c r="CT1426" s="104"/>
      <c r="CU1426" s="104"/>
    </row>
    <row r="1427" spans="1:99" ht="13" x14ac:dyDescent="0.3">
      <c r="A1427" s="104"/>
      <c r="B1427" s="104"/>
      <c r="C1427" s="104"/>
      <c r="D1427" s="104"/>
      <c r="E1427" s="104"/>
      <c r="F1427" s="104"/>
      <c r="G1427" s="104"/>
      <c r="H1427" s="104"/>
      <c r="I1427" s="104"/>
      <c r="J1427" s="104"/>
      <c r="K1427" s="104"/>
      <c r="L1427" s="104"/>
      <c r="M1427" s="104"/>
      <c r="P1427" s="104"/>
      <c r="Q1427" s="104"/>
      <c r="U1427" s="104"/>
      <c r="AQ1427" s="104"/>
      <c r="AR1427" s="104"/>
      <c r="AS1427" s="104"/>
      <c r="AT1427" s="104"/>
      <c r="AU1427" s="104"/>
      <c r="AV1427" s="104"/>
      <c r="AW1427" s="104"/>
      <c r="AX1427" s="104"/>
      <c r="AY1427" s="104"/>
      <c r="BH1427" s="104"/>
      <c r="BJ1427" s="104"/>
      <c r="BK1427" s="104"/>
      <c r="BL1427" s="104"/>
      <c r="BM1427" s="104"/>
      <c r="BN1427" s="104"/>
      <c r="BO1427" s="104"/>
      <c r="BP1427" s="104"/>
      <c r="BQ1427" s="104"/>
      <c r="BR1427" s="104"/>
      <c r="BS1427" s="104"/>
      <c r="BT1427" s="104"/>
      <c r="BV1427" s="104"/>
      <c r="BW1427" s="104"/>
      <c r="BX1427" s="104"/>
      <c r="BY1427" s="104"/>
      <c r="BZ1427" s="104"/>
      <c r="CA1427" s="104"/>
      <c r="CB1427" s="104"/>
      <c r="CC1427" s="104"/>
      <c r="CD1427" s="104"/>
      <c r="CE1427" s="104"/>
      <c r="CF1427" s="104"/>
      <c r="CG1427" s="104"/>
      <c r="CJ1427" s="104"/>
      <c r="CL1427" s="104"/>
      <c r="CM1427" s="104"/>
      <c r="CN1427" s="104"/>
      <c r="CO1427" s="104"/>
      <c r="CP1427" s="104"/>
      <c r="CQ1427" s="104"/>
      <c r="CR1427" s="104"/>
      <c r="CS1427" s="104"/>
      <c r="CT1427" s="104"/>
      <c r="CU1427" s="104"/>
    </row>
    <row r="1428" spans="1:99" ht="13" x14ac:dyDescent="0.3">
      <c r="A1428" s="104"/>
      <c r="B1428" s="104"/>
      <c r="C1428" s="104"/>
      <c r="D1428" s="104"/>
      <c r="E1428" s="104"/>
      <c r="F1428" s="104"/>
      <c r="G1428" s="104"/>
      <c r="H1428" s="104"/>
      <c r="I1428" s="104"/>
      <c r="J1428" s="104"/>
      <c r="K1428" s="104"/>
      <c r="L1428" s="104"/>
      <c r="M1428" s="104"/>
      <c r="P1428" s="104"/>
      <c r="Q1428" s="104"/>
      <c r="U1428" s="104"/>
      <c r="AQ1428" s="104"/>
      <c r="AR1428" s="104"/>
      <c r="AS1428" s="104"/>
      <c r="AT1428" s="104"/>
      <c r="AU1428" s="104"/>
      <c r="AV1428" s="104"/>
      <c r="AW1428" s="104"/>
      <c r="AX1428" s="104"/>
      <c r="AY1428" s="104"/>
      <c r="BH1428" s="104"/>
      <c r="BJ1428" s="104"/>
      <c r="BK1428" s="104"/>
      <c r="BL1428" s="104"/>
      <c r="BM1428" s="104"/>
      <c r="BN1428" s="104"/>
      <c r="BO1428" s="104"/>
      <c r="BP1428" s="104"/>
      <c r="BQ1428" s="104"/>
      <c r="BR1428" s="104"/>
      <c r="BS1428" s="104"/>
      <c r="BT1428" s="104"/>
      <c r="BV1428" s="104"/>
      <c r="BW1428" s="104"/>
      <c r="BX1428" s="104"/>
      <c r="BY1428" s="104"/>
      <c r="BZ1428" s="104"/>
      <c r="CA1428" s="104"/>
      <c r="CB1428" s="104"/>
      <c r="CC1428" s="104"/>
      <c r="CD1428" s="104"/>
      <c r="CE1428" s="104"/>
      <c r="CF1428" s="104"/>
      <c r="CG1428" s="104"/>
      <c r="CJ1428" s="104"/>
      <c r="CL1428" s="104"/>
      <c r="CM1428" s="104"/>
      <c r="CN1428" s="104"/>
      <c r="CO1428" s="104"/>
      <c r="CP1428" s="104"/>
      <c r="CQ1428" s="104"/>
      <c r="CR1428" s="104"/>
      <c r="CS1428" s="104"/>
      <c r="CT1428" s="104"/>
      <c r="CU1428" s="104"/>
    </row>
    <row r="1429" spans="1:99" ht="13" x14ac:dyDescent="0.3">
      <c r="A1429" s="104"/>
      <c r="B1429" s="104"/>
      <c r="C1429" s="104"/>
      <c r="D1429" s="104"/>
      <c r="E1429" s="104"/>
      <c r="F1429" s="104"/>
      <c r="G1429" s="104"/>
      <c r="H1429" s="104"/>
      <c r="I1429" s="104"/>
      <c r="J1429" s="104"/>
      <c r="K1429" s="104"/>
      <c r="L1429" s="104"/>
      <c r="M1429" s="104"/>
      <c r="P1429" s="104"/>
      <c r="Q1429" s="104"/>
      <c r="U1429" s="104"/>
      <c r="AQ1429" s="104"/>
      <c r="AR1429" s="104"/>
      <c r="AS1429" s="104"/>
      <c r="AT1429" s="104"/>
      <c r="AU1429" s="104"/>
      <c r="AV1429" s="104"/>
      <c r="AW1429" s="104"/>
      <c r="AX1429" s="104"/>
      <c r="AY1429" s="104"/>
      <c r="BH1429" s="104"/>
      <c r="BJ1429" s="104"/>
      <c r="BK1429" s="104"/>
      <c r="BL1429" s="104"/>
      <c r="BM1429" s="104"/>
      <c r="BN1429" s="104"/>
      <c r="BO1429" s="104"/>
      <c r="BP1429" s="104"/>
      <c r="BQ1429" s="104"/>
      <c r="BR1429" s="104"/>
      <c r="BS1429" s="104"/>
      <c r="BT1429" s="104"/>
      <c r="BV1429" s="104"/>
      <c r="BW1429" s="104"/>
      <c r="BX1429" s="104"/>
      <c r="BY1429" s="104"/>
      <c r="BZ1429" s="104"/>
      <c r="CA1429" s="104"/>
      <c r="CB1429" s="104"/>
      <c r="CC1429" s="104"/>
      <c r="CD1429" s="104"/>
      <c r="CE1429" s="104"/>
      <c r="CF1429" s="104"/>
      <c r="CG1429" s="104"/>
      <c r="CJ1429" s="104"/>
      <c r="CL1429" s="104"/>
      <c r="CM1429" s="104"/>
      <c r="CN1429" s="104"/>
      <c r="CO1429" s="104"/>
      <c r="CP1429" s="104"/>
      <c r="CQ1429" s="104"/>
      <c r="CR1429" s="104"/>
      <c r="CS1429" s="104"/>
      <c r="CT1429" s="104"/>
      <c r="CU1429" s="104"/>
    </row>
    <row r="1430" spans="1:99" ht="13" x14ac:dyDescent="0.3">
      <c r="A1430" s="104"/>
      <c r="B1430" s="104"/>
      <c r="C1430" s="104"/>
      <c r="D1430" s="104"/>
      <c r="E1430" s="104"/>
      <c r="F1430" s="104"/>
      <c r="G1430" s="104"/>
      <c r="H1430" s="104"/>
      <c r="I1430" s="104"/>
      <c r="J1430" s="104"/>
      <c r="K1430" s="104"/>
      <c r="L1430" s="104"/>
      <c r="M1430" s="104"/>
      <c r="P1430" s="104"/>
      <c r="Q1430" s="104"/>
      <c r="U1430" s="104"/>
      <c r="AQ1430" s="104"/>
      <c r="AR1430" s="104"/>
      <c r="AS1430" s="104"/>
      <c r="AT1430" s="104"/>
      <c r="AU1430" s="104"/>
      <c r="AV1430" s="104"/>
      <c r="AW1430" s="104"/>
      <c r="AX1430" s="104"/>
      <c r="AY1430" s="104"/>
      <c r="BH1430" s="104"/>
      <c r="BJ1430" s="104"/>
      <c r="BK1430" s="104"/>
      <c r="BL1430" s="104"/>
      <c r="BM1430" s="104"/>
      <c r="BN1430" s="104"/>
      <c r="BO1430" s="104"/>
      <c r="BP1430" s="104"/>
      <c r="BQ1430" s="104"/>
      <c r="BR1430" s="104"/>
      <c r="BS1430" s="104"/>
      <c r="BT1430" s="104"/>
      <c r="BV1430" s="104"/>
      <c r="BW1430" s="104"/>
      <c r="BX1430" s="104"/>
      <c r="BY1430" s="104"/>
      <c r="BZ1430" s="104"/>
      <c r="CA1430" s="104"/>
      <c r="CB1430" s="104"/>
      <c r="CC1430" s="104"/>
      <c r="CD1430" s="104"/>
      <c r="CE1430" s="104"/>
      <c r="CF1430" s="104"/>
      <c r="CG1430" s="104"/>
      <c r="CJ1430" s="104"/>
      <c r="CL1430" s="104"/>
      <c r="CM1430" s="104"/>
      <c r="CN1430" s="104"/>
      <c r="CO1430" s="104"/>
      <c r="CP1430" s="104"/>
      <c r="CQ1430" s="104"/>
      <c r="CR1430" s="104"/>
      <c r="CS1430" s="104"/>
      <c r="CT1430" s="104"/>
      <c r="CU1430" s="104"/>
    </row>
    <row r="1431" spans="1:99" ht="13" x14ac:dyDescent="0.3">
      <c r="A1431" s="104"/>
      <c r="B1431" s="104"/>
      <c r="C1431" s="104"/>
      <c r="D1431" s="104"/>
      <c r="E1431" s="104"/>
      <c r="F1431" s="104"/>
      <c r="G1431" s="104"/>
      <c r="H1431" s="104"/>
      <c r="I1431" s="104"/>
      <c r="J1431" s="104"/>
      <c r="K1431" s="104"/>
      <c r="L1431" s="104"/>
      <c r="M1431" s="104"/>
      <c r="P1431" s="104"/>
      <c r="Q1431" s="104"/>
      <c r="U1431" s="104"/>
      <c r="AQ1431" s="104"/>
      <c r="AR1431" s="104"/>
      <c r="AS1431" s="104"/>
      <c r="AT1431" s="104"/>
      <c r="AU1431" s="104"/>
      <c r="AV1431" s="104"/>
      <c r="AW1431" s="104"/>
      <c r="AX1431" s="104"/>
      <c r="AY1431" s="104"/>
      <c r="BH1431" s="104"/>
      <c r="BJ1431" s="104"/>
      <c r="BK1431" s="104"/>
      <c r="BL1431" s="104"/>
      <c r="BM1431" s="104"/>
      <c r="BN1431" s="104"/>
      <c r="BO1431" s="104"/>
      <c r="BP1431" s="104"/>
      <c r="BQ1431" s="104"/>
      <c r="BR1431" s="104"/>
      <c r="BS1431" s="104"/>
      <c r="BT1431" s="104"/>
      <c r="BV1431" s="104"/>
      <c r="BW1431" s="104"/>
      <c r="BX1431" s="104"/>
      <c r="BY1431" s="104"/>
      <c r="BZ1431" s="104"/>
      <c r="CA1431" s="104"/>
      <c r="CB1431" s="104"/>
      <c r="CC1431" s="104"/>
      <c r="CD1431" s="104"/>
      <c r="CE1431" s="104"/>
      <c r="CF1431" s="104"/>
      <c r="CG1431" s="104"/>
      <c r="CJ1431" s="104"/>
      <c r="CL1431" s="104"/>
      <c r="CM1431" s="104"/>
      <c r="CN1431" s="104"/>
      <c r="CO1431" s="104"/>
      <c r="CP1431" s="104"/>
      <c r="CQ1431" s="104"/>
      <c r="CR1431" s="104"/>
      <c r="CS1431" s="104"/>
      <c r="CT1431" s="104"/>
      <c r="CU1431" s="104"/>
    </row>
    <row r="1432" spans="1:99" ht="13" x14ac:dyDescent="0.3">
      <c r="A1432" s="104"/>
      <c r="B1432" s="104"/>
      <c r="C1432" s="104"/>
      <c r="D1432" s="104"/>
      <c r="E1432" s="104"/>
      <c r="F1432" s="104"/>
      <c r="G1432" s="104"/>
      <c r="H1432" s="104"/>
      <c r="I1432" s="104"/>
      <c r="J1432" s="104"/>
      <c r="K1432" s="104"/>
      <c r="L1432" s="104"/>
      <c r="M1432" s="104"/>
      <c r="P1432" s="104"/>
      <c r="Q1432" s="104"/>
      <c r="U1432" s="104"/>
      <c r="AQ1432" s="104"/>
      <c r="AR1432" s="104"/>
      <c r="AS1432" s="104"/>
      <c r="AT1432" s="104"/>
      <c r="AU1432" s="104"/>
      <c r="AV1432" s="104"/>
      <c r="AW1432" s="104"/>
      <c r="AX1432" s="104"/>
      <c r="AY1432" s="104"/>
      <c r="BH1432" s="104"/>
      <c r="BJ1432" s="104"/>
      <c r="BK1432" s="104"/>
      <c r="BL1432" s="104"/>
      <c r="BM1432" s="104"/>
      <c r="BN1432" s="104"/>
      <c r="BO1432" s="104"/>
      <c r="BP1432" s="104"/>
      <c r="BQ1432" s="104"/>
      <c r="BR1432" s="104"/>
      <c r="BS1432" s="104"/>
      <c r="BT1432" s="104"/>
      <c r="BV1432" s="104"/>
      <c r="BW1432" s="104"/>
      <c r="BX1432" s="104"/>
      <c r="BY1432" s="104"/>
      <c r="BZ1432" s="104"/>
      <c r="CA1432" s="104"/>
      <c r="CB1432" s="104"/>
      <c r="CC1432" s="104"/>
      <c r="CD1432" s="104"/>
      <c r="CE1432" s="104"/>
      <c r="CF1432" s="104"/>
      <c r="CG1432" s="104"/>
      <c r="CJ1432" s="104"/>
      <c r="CL1432" s="104"/>
      <c r="CM1432" s="104"/>
      <c r="CN1432" s="104"/>
      <c r="CO1432" s="104"/>
      <c r="CP1432" s="104"/>
      <c r="CQ1432" s="104"/>
      <c r="CR1432" s="104"/>
      <c r="CS1432" s="104"/>
      <c r="CT1432" s="104"/>
      <c r="CU1432" s="104"/>
    </row>
    <row r="1433" spans="1:99" ht="13" x14ac:dyDescent="0.3">
      <c r="A1433" s="104"/>
      <c r="B1433" s="104"/>
      <c r="C1433" s="104"/>
      <c r="D1433" s="104"/>
      <c r="E1433" s="104"/>
      <c r="F1433" s="104"/>
      <c r="G1433" s="104"/>
      <c r="H1433" s="104"/>
      <c r="I1433" s="104"/>
      <c r="J1433" s="104"/>
      <c r="K1433" s="104"/>
      <c r="L1433" s="104"/>
      <c r="M1433" s="104"/>
      <c r="P1433" s="104"/>
      <c r="Q1433" s="104"/>
      <c r="U1433" s="104"/>
      <c r="AQ1433" s="104"/>
      <c r="AR1433" s="104"/>
      <c r="AS1433" s="104"/>
      <c r="AT1433" s="104"/>
      <c r="AU1433" s="104"/>
      <c r="AV1433" s="104"/>
      <c r="AW1433" s="104"/>
      <c r="AX1433" s="104"/>
      <c r="AY1433" s="104"/>
      <c r="BH1433" s="104"/>
      <c r="BJ1433" s="104"/>
      <c r="BK1433" s="104"/>
      <c r="BL1433" s="104"/>
      <c r="BM1433" s="104"/>
      <c r="BN1433" s="104"/>
      <c r="BO1433" s="104"/>
      <c r="BP1433" s="104"/>
      <c r="BQ1433" s="104"/>
      <c r="BR1433" s="104"/>
      <c r="BS1433" s="104"/>
      <c r="BT1433" s="104"/>
      <c r="BV1433" s="104"/>
      <c r="BW1433" s="104"/>
      <c r="BX1433" s="104"/>
      <c r="BY1433" s="104"/>
      <c r="BZ1433" s="104"/>
      <c r="CA1433" s="104"/>
      <c r="CB1433" s="104"/>
      <c r="CC1433" s="104"/>
      <c r="CD1433" s="104"/>
      <c r="CE1433" s="104"/>
      <c r="CF1433" s="104"/>
      <c r="CG1433" s="104"/>
      <c r="CJ1433" s="104"/>
      <c r="CL1433" s="104"/>
      <c r="CM1433" s="104"/>
      <c r="CN1433" s="104"/>
      <c r="CO1433" s="104"/>
      <c r="CP1433" s="104"/>
      <c r="CQ1433" s="104"/>
      <c r="CR1433" s="104"/>
      <c r="CS1433" s="104"/>
      <c r="CT1433" s="104"/>
      <c r="CU1433" s="104"/>
    </row>
    <row r="1434" spans="1:99" ht="13" x14ac:dyDescent="0.3">
      <c r="A1434" s="104"/>
      <c r="B1434" s="104"/>
      <c r="C1434" s="104"/>
      <c r="D1434" s="104"/>
      <c r="E1434" s="104"/>
      <c r="F1434" s="104"/>
      <c r="G1434" s="104"/>
      <c r="H1434" s="104"/>
      <c r="I1434" s="104"/>
      <c r="J1434" s="104"/>
      <c r="K1434" s="104"/>
      <c r="L1434" s="104"/>
      <c r="M1434" s="104"/>
      <c r="P1434" s="104"/>
      <c r="Q1434" s="104"/>
      <c r="U1434" s="104"/>
      <c r="AQ1434" s="104"/>
      <c r="AR1434" s="104"/>
      <c r="AS1434" s="104"/>
      <c r="AT1434" s="104"/>
      <c r="AU1434" s="104"/>
      <c r="AV1434" s="104"/>
      <c r="AW1434" s="104"/>
      <c r="AX1434" s="104"/>
      <c r="AY1434" s="104"/>
      <c r="BH1434" s="104"/>
      <c r="BJ1434" s="104"/>
      <c r="BK1434" s="104"/>
      <c r="BL1434" s="104"/>
      <c r="BM1434" s="104"/>
      <c r="BN1434" s="104"/>
      <c r="BO1434" s="104"/>
      <c r="BP1434" s="104"/>
      <c r="BQ1434" s="104"/>
      <c r="BR1434" s="104"/>
      <c r="BS1434" s="104"/>
      <c r="BT1434" s="104"/>
      <c r="BV1434" s="104"/>
      <c r="BW1434" s="104"/>
      <c r="BX1434" s="104"/>
      <c r="BY1434" s="104"/>
      <c r="BZ1434" s="104"/>
      <c r="CA1434" s="104"/>
      <c r="CB1434" s="104"/>
      <c r="CC1434" s="104"/>
      <c r="CD1434" s="104"/>
      <c r="CE1434" s="104"/>
      <c r="CF1434" s="104"/>
      <c r="CG1434" s="104"/>
      <c r="CJ1434" s="104"/>
      <c r="CL1434" s="104"/>
      <c r="CM1434" s="104"/>
      <c r="CN1434" s="104"/>
      <c r="CO1434" s="104"/>
      <c r="CP1434" s="104"/>
      <c r="CQ1434" s="104"/>
      <c r="CR1434" s="104"/>
      <c r="CS1434" s="104"/>
      <c r="CT1434" s="104"/>
      <c r="CU1434" s="104"/>
    </row>
    <row r="1435" spans="1:99" ht="13" x14ac:dyDescent="0.3">
      <c r="A1435" s="104"/>
      <c r="B1435" s="104"/>
      <c r="C1435" s="104"/>
      <c r="D1435" s="104"/>
      <c r="E1435" s="104"/>
      <c r="F1435" s="104"/>
      <c r="G1435" s="104"/>
      <c r="H1435" s="104"/>
      <c r="I1435" s="104"/>
      <c r="J1435" s="104"/>
      <c r="K1435" s="104"/>
      <c r="L1435" s="104"/>
      <c r="M1435" s="104"/>
      <c r="P1435" s="104"/>
      <c r="Q1435" s="104"/>
      <c r="U1435" s="104"/>
      <c r="AQ1435" s="104"/>
      <c r="AR1435" s="104"/>
      <c r="AS1435" s="104"/>
      <c r="AT1435" s="104"/>
      <c r="AU1435" s="104"/>
      <c r="AV1435" s="104"/>
      <c r="AW1435" s="104"/>
      <c r="AX1435" s="104"/>
      <c r="AY1435" s="104"/>
      <c r="BH1435" s="104"/>
      <c r="BJ1435" s="104"/>
      <c r="BK1435" s="104"/>
      <c r="BL1435" s="104"/>
      <c r="BM1435" s="104"/>
      <c r="BN1435" s="104"/>
      <c r="BO1435" s="104"/>
      <c r="BP1435" s="104"/>
      <c r="BQ1435" s="104"/>
      <c r="BR1435" s="104"/>
      <c r="BS1435" s="104"/>
      <c r="BT1435" s="104"/>
      <c r="BV1435" s="104"/>
      <c r="BW1435" s="104"/>
      <c r="BX1435" s="104"/>
      <c r="BY1435" s="104"/>
      <c r="BZ1435" s="104"/>
      <c r="CA1435" s="104"/>
      <c r="CB1435" s="104"/>
      <c r="CC1435" s="104"/>
      <c r="CD1435" s="104"/>
      <c r="CE1435" s="104"/>
      <c r="CF1435" s="104"/>
      <c r="CG1435" s="104"/>
      <c r="CJ1435" s="104"/>
      <c r="CL1435" s="104"/>
      <c r="CM1435" s="104"/>
      <c r="CN1435" s="104"/>
      <c r="CO1435" s="104"/>
      <c r="CP1435" s="104"/>
      <c r="CQ1435" s="104"/>
      <c r="CR1435" s="104"/>
      <c r="CS1435" s="104"/>
      <c r="CT1435" s="104"/>
      <c r="CU1435" s="104"/>
    </row>
    <row r="1436" spans="1:99" ht="13" x14ac:dyDescent="0.3">
      <c r="A1436" s="104"/>
      <c r="B1436" s="104"/>
      <c r="C1436" s="104"/>
      <c r="D1436" s="104"/>
      <c r="E1436" s="104"/>
      <c r="F1436" s="104"/>
      <c r="G1436" s="104"/>
      <c r="H1436" s="104"/>
      <c r="I1436" s="104"/>
      <c r="J1436" s="104"/>
      <c r="K1436" s="104"/>
      <c r="L1436" s="104"/>
      <c r="M1436" s="104"/>
      <c r="P1436" s="104"/>
      <c r="Q1436" s="104"/>
      <c r="U1436" s="104"/>
      <c r="AQ1436" s="104"/>
      <c r="AR1436" s="104"/>
      <c r="AS1436" s="104"/>
      <c r="AT1436" s="104"/>
      <c r="AU1436" s="104"/>
      <c r="AV1436" s="104"/>
      <c r="AW1436" s="104"/>
      <c r="AX1436" s="104"/>
      <c r="AY1436" s="104"/>
      <c r="BH1436" s="104"/>
      <c r="BJ1436" s="104"/>
      <c r="BK1436" s="104"/>
      <c r="BL1436" s="104"/>
      <c r="BM1436" s="104"/>
      <c r="BN1436" s="104"/>
      <c r="BO1436" s="104"/>
      <c r="BP1436" s="104"/>
      <c r="BQ1436" s="104"/>
      <c r="BR1436" s="104"/>
      <c r="BS1436" s="104"/>
      <c r="BT1436" s="104"/>
      <c r="BV1436" s="104"/>
      <c r="BW1436" s="104"/>
      <c r="BX1436" s="104"/>
      <c r="BY1436" s="104"/>
      <c r="BZ1436" s="104"/>
      <c r="CA1436" s="104"/>
      <c r="CB1436" s="104"/>
      <c r="CC1436" s="104"/>
      <c r="CD1436" s="104"/>
      <c r="CE1436" s="104"/>
      <c r="CF1436" s="104"/>
      <c r="CG1436" s="104"/>
      <c r="CJ1436" s="104"/>
      <c r="CL1436" s="104"/>
      <c r="CM1436" s="104"/>
      <c r="CN1436" s="104"/>
      <c r="CO1436" s="104"/>
      <c r="CP1436" s="104"/>
      <c r="CQ1436" s="104"/>
      <c r="CR1436" s="104"/>
      <c r="CS1436" s="104"/>
      <c r="CT1436" s="104"/>
      <c r="CU1436" s="104"/>
    </row>
    <row r="1437" spans="1:99" ht="13" x14ac:dyDescent="0.3">
      <c r="A1437" s="104"/>
      <c r="B1437" s="104"/>
      <c r="C1437" s="104"/>
      <c r="D1437" s="104"/>
      <c r="E1437" s="104"/>
      <c r="F1437" s="104"/>
      <c r="G1437" s="104"/>
      <c r="H1437" s="104"/>
      <c r="I1437" s="104"/>
      <c r="J1437" s="104"/>
      <c r="K1437" s="104"/>
      <c r="L1437" s="104"/>
      <c r="M1437" s="104"/>
      <c r="P1437" s="104"/>
      <c r="Q1437" s="104"/>
      <c r="U1437" s="104"/>
      <c r="AQ1437" s="104"/>
      <c r="AR1437" s="104"/>
      <c r="AS1437" s="104"/>
      <c r="AT1437" s="104"/>
      <c r="AU1437" s="104"/>
      <c r="AV1437" s="104"/>
      <c r="AW1437" s="104"/>
      <c r="AX1437" s="104"/>
      <c r="AY1437" s="104"/>
      <c r="BH1437" s="104"/>
      <c r="BJ1437" s="104"/>
      <c r="BK1437" s="104"/>
      <c r="BL1437" s="104"/>
      <c r="BM1437" s="104"/>
      <c r="BN1437" s="104"/>
      <c r="BO1437" s="104"/>
      <c r="BP1437" s="104"/>
      <c r="BQ1437" s="104"/>
      <c r="BR1437" s="104"/>
      <c r="BS1437" s="104"/>
      <c r="BT1437" s="104"/>
      <c r="BV1437" s="104"/>
      <c r="BW1437" s="104"/>
      <c r="BX1437" s="104"/>
      <c r="BY1437" s="104"/>
      <c r="BZ1437" s="104"/>
      <c r="CA1437" s="104"/>
      <c r="CB1437" s="104"/>
      <c r="CC1437" s="104"/>
      <c r="CD1437" s="104"/>
      <c r="CE1437" s="104"/>
      <c r="CF1437" s="104"/>
      <c r="CG1437" s="104"/>
      <c r="CJ1437" s="104"/>
      <c r="CL1437" s="104"/>
      <c r="CM1437" s="104"/>
      <c r="CN1437" s="104"/>
      <c r="CO1437" s="104"/>
      <c r="CP1437" s="104"/>
      <c r="CQ1437" s="104"/>
      <c r="CR1437" s="104"/>
      <c r="CS1437" s="104"/>
      <c r="CT1437" s="104"/>
      <c r="CU1437" s="104"/>
    </row>
    <row r="1438" spans="1:99" ht="13" x14ac:dyDescent="0.3">
      <c r="A1438" s="104"/>
      <c r="B1438" s="104"/>
      <c r="C1438" s="104"/>
      <c r="D1438" s="104"/>
      <c r="E1438" s="104"/>
      <c r="F1438" s="104"/>
      <c r="G1438" s="104"/>
      <c r="H1438" s="104"/>
      <c r="I1438" s="104"/>
      <c r="J1438" s="104"/>
      <c r="K1438" s="104"/>
      <c r="L1438" s="104"/>
      <c r="M1438" s="104"/>
      <c r="P1438" s="104"/>
      <c r="Q1438" s="104"/>
      <c r="U1438" s="104"/>
      <c r="AQ1438" s="104"/>
      <c r="AR1438" s="104"/>
      <c r="AS1438" s="104"/>
      <c r="AT1438" s="104"/>
      <c r="AU1438" s="104"/>
      <c r="AV1438" s="104"/>
      <c r="AW1438" s="104"/>
      <c r="AX1438" s="104"/>
      <c r="AY1438" s="104"/>
      <c r="BH1438" s="104"/>
      <c r="BJ1438" s="104"/>
      <c r="BK1438" s="104"/>
      <c r="BL1438" s="104"/>
      <c r="BM1438" s="104"/>
      <c r="BN1438" s="104"/>
      <c r="BO1438" s="104"/>
      <c r="BP1438" s="104"/>
      <c r="BQ1438" s="104"/>
      <c r="BR1438" s="104"/>
      <c r="BS1438" s="104"/>
      <c r="BT1438" s="104"/>
      <c r="BV1438" s="104"/>
      <c r="BW1438" s="104"/>
      <c r="BX1438" s="104"/>
      <c r="BY1438" s="104"/>
      <c r="BZ1438" s="104"/>
      <c r="CA1438" s="104"/>
      <c r="CB1438" s="104"/>
      <c r="CC1438" s="104"/>
      <c r="CD1438" s="104"/>
      <c r="CE1438" s="104"/>
      <c r="CF1438" s="104"/>
      <c r="CG1438" s="104"/>
      <c r="CJ1438" s="104"/>
      <c r="CL1438" s="104"/>
      <c r="CM1438" s="104"/>
      <c r="CN1438" s="104"/>
      <c r="CO1438" s="104"/>
      <c r="CP1438" s="104"/>
      <c r="CQ1438" s="104"/>
      <c r="CR1438" s="104"/>
      <c r="CS1438" s="104"/>
      <c r="CT1438" s="104"/>
      <c r="CU1438" s="104"/>
    </row>
    <row r="1439" spans="1:99" ht="13" x14ac:dyDescent="0.3">
      <c r="A1439" s="104"/>
      <c r="B1439" s="104"/>
      <c r="C1439" s="104"/>
      <c r="D1439" s="104"/>
      <c r="E1439" s="104"/>
      <c r="F1439" s="104"/>
      <c r="G1439" s="104"/>
      <c r="H1439" s="104"/>
      <c r="I1439" s="104"/>
      <c r="J1439" s="104"/>
      <c r="K1439" s="104"/>
      <c r="L1439" s="104"/>
      <c r="M1439" s="104"/>
      <c r="P1439" s="104"/>
      <c r="Q1439" s="104"/>
      <c r="U1439" s="104"/>
      <c r="AQ1439" s="104"/>
      <c r="AR1439" s="104"/>
      <c r="AS1439" s="104"/>
      <c r="AT1439" s="104"/>
      <c r="AU1439" s="104"/>
      <c r="AV1439" s="104"/>
      <c r="AW1439" s="104"/>
      <c r="AX1439" s="104"/>
      <c r="AY1439" s="104"/>
      <c r="BH1439" s="104"/>
      <c r="BJ1439" s="104"/>
      <c r="BK1439" s="104"/>
      <c r="BL1439" s="104"/>
      <c r="BM1439" s="104"/>
      <c r="BN1439" s="104"/>
      <c r="BO1439" s="104"/>
      <c r="BP1439" s="104"/>
      <c r="BQ1439" s="104"/>
      <c r="BR1439" s="104"/>
      <c r="BS1439" s="104"/>
      <c r="BT1439" s="104"/>
      <c r="BV1439" s="104"/>
      <c r="BW1439" s="104"/>
      <c r="BX1439" s="104"/>
      <c r="BY1439" s="104"/>
      <c r="BZ1439" s="104"/>
      <c r="CA1439" s="104"/>
      <c r="CB1439" s="104"/>
      <c r="CC1439" s="104"/>
      <c r="CD1439" s="104"/>
      <c r="CE1439" s="104"/>
      <c r="CF1439" s="104"/>
      <c r="CG1439" s="104"/>
      <c r="CJ1439" s="104"/>
      <c r="CL1439" s="104"/>
      <c r="CM1439" s="104"/>
      <c r="CN1439" s="104"/>
      <c r="CO1439" s="104"/>
      <c r="CP1439" s="104"/>
      <c r="CQ1439" s="104"/>
      <c r="CR1439" s="104"/>
      <c r="CS1439" s="104"/>
      <c r="CT1439" s="104"/>
      <c r="CU1439" s="104"/>
    </row>
    <row r="1440" spans="1:99" ht="13" x14ac:dyDescent="0.3">
      <c r="A1440" s="104"/>
      <c r="B1440" s="104"/>
      <c r="C1440" s="104"/>
      <c r="D1440" s="104"/>
      <c r="E1440" s="104"/>
      <c r="F1440" s="104"/>
      <c r="G1440" s="104"/>
      <c r="H1440" s="104"/>
      <c r="I1440" s="104"/>
      <c r="J1440" s="104"/>
      <c r="K1440" s="104"/>
      <c r="L1440" s="104"/>
      <c r="M1440" s="104"/>
      <c r="P1440" s="104"/>
      <c r="Q1440" s="104"/>
      <c r="U1440" s="104"/>
      <c r="AQ1440" s="104"/>
      <c r="AR1440" s="104"/>
      <c r="AS1440" s="104"/>
      <c r="AT1440" s="104"/>
      <c r="AU1440" s="104"/>
      <c r="AV1440" s="104"/>
      <c r="AW1440" s="104"/>
      <c r="AX1440" s="104"/>
      <c r="AY1440" s="104"/>
      <c r="BH1440" s="104"/>
      <c r="BJ1440" s="104"/>
      <c r="BK1440" s="104"/>
      <c r="BL1440" s="104"/>
      <c r="BM1440" s="104"/>
      <c r="BN1440" s="104"/>
      <c r="BO1440" s="104"/>
      <c r="BP1440" s="104"/>
      <c r="BQ1440" s="104"/>
      <c r="BR1440" s="104"/>
      <c r="BS1440" s="104"/>
      <c r="BT1440" s="104"/>
      <c r="BV1440" s="104"/>
      <c r="BW1440" s="104"/>
      <c r="BX1440" s="104"/>
      <c r="BY1440" s="104"/>
      <c r="BZ1440" s="104"/>
      <c r="CA1440" s="104"/>
      <c r="CB1440" s="104"/>
      <c r="CC1440" s="104"/>
      <c r="CD1440" s="104"/>
      <c r="CE1440" s="104"/>
      <c r="CF1440" s="104"/>
      <c r="CG1440" s="104"/>
      <c r="CJ1440" s="104"/>
      <c r="CL1440" s="104"/>
      <c r="CM1440" s="104"/>
      <c r="CN1440" s="104"/>
      <c r="CO1440" s="104"/>
      <c r="CP1440" s="104"/>
      <c r="CQ1440" s="104"/>
      <c r="CR1440" s="104"/>
      <c r="CS1440" s="104"/>
      <c r="CT1440" s="104"/>
      <c r="CU1440" s="104"/>
    </row>
    <row r="1441" spans="1:99" ht="13" x14ac:dyDescent="0.3">
      <c r="A1441" s="104"/>
      <c r="B1441" s="104"/>
      <c r="C1441" s="104"/>
      <c r="D1441" s="104"/>
      <c r="E1441" s="104"/>
      <c r="F1441" s="104"/>
      <c r="G1441" s="104"/>
      <c r="H1441" s="104"/>
      <c r="I1441" s="104"/>
      <c r="J1441" s="104"/>
      <c r="K1441" s="104"/>
      <c r="L1441" s="104"/>
      <c r="M1441" s="104"/>
      <c r="P1441" s="104"/>
      <c r="Q1441" s="104"/>
      <c r="U1441" s="104"/>
      <c r="AQ1441" s="104"/>
      <c r="AR1441" s="104"/>
      <c r="AS1441" s="104"/>
      <c r="AT1441" s="104"/>
      <c r="AU1441" s="104"/>
      <c r="AV1441" s="104"/>
      <c r="AW1441" s="104"/>
      <c r="AX1441" s="104"/>
      <c r="AY1441" s="104"/>
      <c r="BH1441" s="104"/>
      <c r="BJ1441" s="104"/>
      <c r="BK1441" s="104"/>
      <c r="BL1441" s="104"/>
      <c r="BM1441" s="104"/>
      <c r="BN1441" s="104"/>
      <c r="BO1441" s="104"/>
      <c r="BP1441" s="104"/>
      <c r="BQ1441" s="104"/>
      <c r="BR1441" s="104"/>
      <c r="BS1441" s="104"/>
      <c r="BT1441" s="104"/>
      <c r="BV1441" s="104"/>
      <c r="BW1441" s="104"/>
      <c r="BX1441" s="104"/>
      <c r="BY1441" s="104"/>
      <c r="BZ1441" s="104"/>
      <c r="CA1441" s="104"/>
      <c r="CB1441" s="104"/>
      <c r="CC1441" s="104"/>
      <c r="CD1441" s="104"/>
      <c r="CE1441" s="104"/>
      <c r="CF1441" s="104"/>
      <c r="CG1441" s="104"/>
      <c r="CJ1441" s="104"/>
      <c r="CL1441" s="104"/>
      <c r="CM1441" s="104"/>
      <c r="CN1441" s="104"/>
      <c r="CO1441" s="104"/>
      <c r="CP1441" s="104"/>
      <c r="CQ1441" s="104"/>
      <c r="CR1441" s="104"/>
      <c r="CS1441" s="104"/>
      <c r="CT1441" s="104"/>
      <c r="CU1441" s="104"/>
    </row>
    <row r="1442" spans="1:99" ht="13" x14ac:dyDescent="0.3">
      <c r="A1442" s="104"/>
      <c r="B1442" s="104"/>
      <c r="C1442" s="104"/>
      <c r="D1442" s="104"/>
      <c r="E1442" s="104"/>
      <c r="F1442" s="104"/>
      <c r="G1442" s="104"/>
      <c r="H1442" s="104"/>
      <c r="I1442" s="104"/>
      <c r="J1442" s="104"/>
      <c r="K1442" s="104"/>
      <c r="L1442" s="104"/>
      <c r="M1442" s="104"/>
      <c r="P1442" s="104"/>
      <c r="Q1442" s="104"/>
      <c r="U1442" s="104"/>
      <c r="AQ1442" s="104"/>
      <c r="AR1442" s="104"/>
      <c r="AS1442" s="104"/>
      <c r="AT1442" s="104"/>
      <c r="AU1442" s="104"/>
      <c r="AV1442" s="104"/>
      <c r="AW1442" s="104"/>
      <c r="AX1442" s="104"/>
      <c r="AY1442" s="104"/>
      <c r="BH1442" s="104"/>
      <c r="BJ1442" s="104"/>
      <c r="BK1442" s="104"/>
      <c r="BL1442" s="104"/>
      <c r="BM1442" s="104"/>
      <c r="BN1442" s="104"/>
      <c r="BO1442" s="104"/>
      <c r="BP1442" s="104"/>
      <c r="BQ1442" s="104"/>
      <c r="BR1442" s="104"/>
      <c r="BS1442" s="104"/>
      <c r="BT1442" s="104"/>
      <c r="BV1442" s="104"/>
      <c r="BW1442" s="104"/>
      <c r="BX1442" s="104"/>
      <c r="BY1442" s="104"/>
      <c r="BZ1442" s="104"/>
      <c r="CA1442" s="104"/>
      <c r="CB1442" s="104"/>
      <c r="CC1442" s="104"/>
      <c r="CD1442" s="104"/>
      <c r="CE1442" s="104"/>
      <c r="CF1442" s="104"/>
      <c r="CG1442" s="104"/>
      <c r="CJ1442" s="104"/>
      <c r="CL1442" s="104"/>
      <c r="CM1442" s="104"/>
      <c r="CN1442" s="104"/>
      <c r="CO1442" s="104"/>
      <c r="CP1442" s="104"/>
      <c r="CQ1442" s="104"/>
      <c r="CR1442" s="104"/>
      <c r="CS1442" s="104"/>
      <c r="CT1442" s="104"/>
      <c r="CU1442" s="104"/>
    </row>
    <row r="1443" spans="1:99" ht="13" x14ac:dyDescent="0.3">
      <c r="A1443" s="104"/>
      <c r="B1443" s="104"/>
      <c r="C1443" s="104"/>
      <c r="D1443" s="104"/>
      <c r="E1443" s="104"/>
      <c r="F1443" s="104"/>
      <c r="G1443" s="104"/>
      <c r="H1443" s="104"/>
      <c r="I1443" s="104"/>
      <c r="J1443" s="104"/>
      <c r="K1443" s="104"/>
      <c r="L1443" s="104"/>
      <c r="M1443" s="104"/>
      <c r="P1443" s="104"/>
      <c r="Q1443" s="104"/>
      <c r="U1443" s="104"/>
      <c r="AQ1443" s="104"/>
      <c r="AR1443" s="104"/>
      <c r="AS1443" s="104"/>
      <c r="AT1443" s="104"/>
      <c r="AU1443" s="104"/>
      <c r="AV1443" s="104"/>
      <c r="AW1443" s="104"/>
      <c r="AX1443" s="104"/>
      <c r="AY1443" s="104"/>
      <c r="BH1443" s="104"/>
      <c r="BJ1443" s="104"/>
      <c r="BK1443" s="104"/>
      <c r="BL1443" s="104"/>
      <c r="BM1443" s="104"/>
      <c r="BN1443" s="104"/>
      <c r="BO1443" s="104"/>
      <c r="BP1443" s="104"/>
      <c r="BQ1443" s="104"/>
      <c r="BR1443" s="104"/>
      <c r="BS1443" s="104"/>
      <c r="BT1443" s="104"/>
      <c r="BV1443" s="104"/>
      <c r="BW1443" s="104"/>
      <c r="BX1443" s="104"/>
      <c r="BY1443" s="104"/>
      <c r="BZ1443" s="104"/>
      <c r="CA1443" s="104"/>
      <c r="CB1443" s="104"/>
      <c r="CC1443" s="104"/>
      <c r="CD1443" s="104"/>
      <c r="CE1443" s="104"/>
      <c r="CF1443" s="104"/>
      <c r="CG1443" s="104"/>
      <c r="CJ1443" s="104"/>
      <c r="CL1443" s="104"/>
      <c r="CM1443" s="104"/>
      <c r="CN1443" s="104"/>
      <c r="CO1443" s="104"/>
      <c r="CP1443" s="104"/>
      <c r="CQ1443" s="104"/>
      <c r="CR1443" s="104"/>
      <c r="CS1443" s="104"/>
      <c r="CT1443" s="104"/>
      <c r="CU1443" s="104"/>
    </row>
    <row r="1444" spans="1:99" ht="13" x14ac:dyDescent="0.3">
      <c r="A1444" s="104"/>
      <c r="B1444" s="104"/>
      <c r="C1444" s="104"/>
      <c r="D1444" s="104"/>
      <c r="E1444" s="104"/>
      <c r="F1444" s="104"/>
      <c r="G1444" s="104"/>
      <c r="H1444" s="104"/>
      <c r="I1444" s="104"/>
      <c r="J1444" s="104"/>
      <c r="K1444" s="104"/>
      <c r="L1444" s="104"/>
      <c r="M1444" s="104"/>
      <c r="P1444" s="104"/>
      <c r="Q1444" s="104"/>
      <c r="U1444" s="104"/>
      <c r="AQ1444" s="104"/>
      <c r="AR1444" s="104"/>
      <c r="AS1444" s="104"/>
      <c r="AT1444" s="104"/>
      <c r="AU1444" s="104"/>
      <c r="AV1444" s="104"/>
      <c r="AW1444" s="104"/>
      <c r="AX1444" s="104"/>
      <c r="AY1444" s="104"/>
      <c r="BH1444" s="104"/>
      <c r="BJ1444" s="104"/>
      <c r="BK1444" s="104"/>
      <c r="BL1444" s="104"/>
      <c r="BM1444" s="104"/>
      <c r="BN1444" s="104"/>
      <c r="BO1444" s="104"/>
      <c r="BP1444" s="104"/>
      <c r="BQ1444" s="104"/>
      <c r="BR1444" s="104"/>
      <c r="BS1444" s="104"/>
      <c r="BT1444" s="104"/>
      <c r="BV1444" s="104"/>
      <c r="BW1444" s="104"/>
      <c r="BX1444" s="104"/>
      <c r="BY1444" s="104"/>
      <c r="BZ1444" s="104"/>
      <c r="CA1444" s="104"/>
      <c r="CB1444" s="104"/>
      <c r="CC1444" s="104"/>
      <c r="CD1444" s="104"/>
      <c r="CE1444" s="104"/>
      <c r="CF1444" s="104"/>
      <c r="CG1444" s="104"/>
      <c r="CJ1444" s="104"/>
      <c r="CL1444" s="104"/>
      <c r="CM1444" s="104"/>
      <c r="CN1444" s="104"/>
      <c r="CO1444" s="104"/>
      <c r="CP1444" s="104"/>
      <c r="CQ1444" s="104"/>
      <c r="CR1444" s="104"/>
      <c r="CS1444" s="104"/>
      <c r="CT1444" s="104"/>
      <c r="CU1444" s="104"/>
    </row>
    <row r="1445" spans="1:99" ht="13" x14ac:dyDescent="0.3">
      <c r="A1445" s="104"/>
      <c r="B1445" s="104"/>
      <c r="C1445" s="104"/>
      <c r="D1445" s="104"/>
      <c r="E1445" s="104"/>
      <c r="F1445" s="104"/>
      <c r="G1445" s="104"/>
      <c r="H1445" s="104"/>
      <c r="I1445" s="104"/>
      <c r="J1445" s="104"/>
      <c r="K1445" s="104"/>
      <c r="L1445" s="104"/>
      <c r="M1445" s="104"/>
      <c r="P1445" s="104"/>
      <c r="Q1445" s="104"/>
      <c r="U1445" s="104"/>
      <c r="AQ1445" s="104"/>
      <c r="AR1445" s="104"/>
      <c r="AS1445" s="104"/>
      <c r="AT1445" s="104"/>
      <c r="AU1445" s="104"/>
      <c r="AV1445" s="104"/>
      <c r="AW1445" s="104"/>
      <c r="AX1445" s="104"/>
      <c r="AY1445" s="104"/>
      <c r="BH1445" s="104"/>
      <c r="BJ1445" s="104"/>
      <c r="BK1445" s="104"/>
      <c r="BL1445" s="104"/>
      <c r="BM1445" s="104"/>
      <c r="BN1445" s="104"/>
      <c r="BO1445" s="104"/>
      <c r="BP1445" s="104"/>
      <c r="BQ1445" s="104"/>
      <c r="BR1445" s="104"/>
      <c r="BS1445" s="104"/>
      <c r="BT1445" s="104"/>
      <c r="BV1445" s="104"/>
      <c r="BW1445" s="104"/>
      <c r="BX1445" s="104"/>
      <c r="BY1445" s="104"/>
      <c r="BZ1445" s="104"/>
      <c r="CA1445" s="104"/>
      <c r="CB1445" s="104"/>
      <c r="CC1445" s="104"/>
      <c r="CD1445" s="104"/>
      <c r="CE1445" s="104"/>
      <c r="CF1445" s="104"/>
      <c r="CG1445" s="104"/>
      <c r="CJ1445" s="104"/>
      <c r="CL1445" s="104"/>
      <c r="CM1445" s="104"/>
      <c r="CN1445" s="104"/>
      <c r="CO1445" s="104"/>
      <c r="CP1445" s="104"/>
      <c r="CQ1445" s="104"/>
      <c r="CR1445" s="104"/>
      <c r="CS1445" s="104"/>
      <c r="CT1445" s="104"/>
      <c r="CU1445" s="104"/>
    </row>
    <row r="1446" spans="1:99" ht="13" x14ac:dyDescent="0.3">
      <c r="A1446" s="104"/>
      <c r="B1446" s="104"/>
      <c r="C1446" s="104"/>
      <c r="D1446" s="104"/>
      <c r="E1446" s="104"/>
      <c r="F1446" s="104"/>
      <c r="G1446" s="104"/>
      <c r="H1446" s="104"/>
      <c r="I1446" s="104"/>
      <c r="J1446" s="104"/>
      <c r="K1446" s="104"/>
      <c r="L1446" s="104"/>
      <c r="M1446" s="104"/>
      <c r="P1446" s="104"/>
      <c r="Q1446" s="104"/>
      <c r="U1446" s="104"/>
      <c r="AQ1446" s="104"/>
      <c r="AR1446" s="104"/>
      <c r="AS1446" s="104"/>
      <c r="AT1446" s="104"/>
      <c r="AU1446" s="104"/>
      <c r="AV1446" s="104"/>
      <c r="AW1446" s="104"/>
      <c r="AX1446" s="104"/>
      <c r="AY1446" s="104"/>
      <c r="BH1446" s="104"/>
      <c r="BJ1446" s="104"/>
      <c r="BK1446" s="104"/>
      <c r="BL1446" s="104"/>
      <c r="BM1446" s="104"/>
      <c r="BN1446" s="104"/>
      <c r="BO1446" s="104"/>
      <c r="BP1446" s="104"/>
      <c r="BQ1446" s="104"/>
      <c r="BR1446" s="104"/>
      <c r="BS1446" s="104"/>
      <c r="BT1446" s="104"/>
      <c r="BV1446" s="104"/>
      <c r="BW1446" s="104"/>
      <c r="BX1446" s="104"/>
      <c r="BY1446" s="104"/>
      <c r="BZ1446" s="104"/>
      <c r="CA1446" s="104"/>
      <c r="CB1446" s="104"/>
      <c r="CC1446" s="104"/>
      <c r="CD1446" s="104"/>
      <c r="CE1446" s="104"/>
      <c r="CF1446" s="104"/>
      <c r="CG1446" s="104"/>
      <c r="CJ1446" s="104"/>
      <c r="CL1446" s="104"/>
      <c r="CM1446" s="104"/>
      <c r="CN1446" s="104"/>
      <c r="CO1446" s="104"/>
      <c r="CP1446" s="104"/>
      <c r="CQ1446" s="104"/>
      <c r="CR1446" s="104"/>
      <c r="CS1446" s="104"/>
      <c r="CT1446" s="104"/>
      <c r="CU1446" s="104"/>
    </row>
    <row r="1447" spans="1:99" ht="13" x14ac:dyDescent="0.3">
      <c r="A1447" s="104"/>
      <c r="B1447" s="104"/>
      <c r="C1447" s="104"/>
      <c r="D1447" s="104"/>
      <c r="E1447" s="104"/>
      <c r="F1447" s="104"/>
      <c r="G1447" s="104"/>
      <c r="H1447" s="104"/>
      <c r="I1447" s="104"/>
      <c r="J1447" s="104"/>
      <c r="K1447" s="104"/>
      <c r="L1447" s="104"/>
      <c r="M1447" s="104"/>
      <c r="P1447" s="104"/>
      <c r="Q1447" s="104"/>
      <c r="U1447" s="104"/>
      <c r="AQ1447" s="104"/>
      <c r="AR1447" s="104"/>
      <c r="AS1447" s="104"/>
      <c r="AT1447" s="104"/>
      <c r="AU1447" s="104"/>
      <c r="AV1447" s="104"/>
      <c r="AW1447" s="104"/>
      <c r="AX1447" s="104"/>
      <c r="AY1447" s="104"/>
      <c r="BH1447" s="104"/>
      <c r="BJ1447" s="104"/>
      <c r="BK1447" s="104"/>
      <c r="BL1447" s="104"/>
      <c r="BM1447" s="104"/>
      <c r="BN1447" s="104"/>
      <c r="BO1447" s="104"/>
      <c r="BP1447" s="104"/>
      <c r="BQ1447" s="104"/>
      <c r="BR1447" s="104"/>
      <c r="BS1447" s="104"/>
      <c r="BT1447" s="104"/>
      <c r="BV1447" s="104"/>
      <c r="BW1447" s="104"/>
      <c r="BX1447" s="104"/>
      <c r="BY1447" s="104"/>
      <c r="BZ1447" s="104"/>
      <c r="CA1447" s="104"/>
      <c r="CB1447" s="104"/>
      <c r="CC1447" s="104"/>
      <c r="CD1447" s="104"/>
      <c r="CE1447" s="104"/>
      <c r="CF1447" s="104"/>
      <c r="CG1447" s="104"/>
      <c r="CJ1447" s="104"/>
      <c r="CL1447" s="104"/>
      <c r="CM1447" s="104"/>
      <c r="CN1447" s="104"/>
      <c r="CO1447" s="104"/>
      <c r="CP1447" s="104"/>
      <c r="CQ1447" s="104"/>
      <c r="CR1447" s="104"/>
      <c r="CS1447" s="104"/>
      <c r="CT1447" s="104"/>
      <c r="CU1447" s="104"/>
    </row>
    <row r="1448" spans="1:99" ht="13" x14ac:dyDescent="0.3">
      <c r="A1448" s="104"/>
      <c r="B1448" s="104"/>
      <c r="C1448" s="104"/>
      <c r="D1448" s="104"/>
      <c r="E1448" s="104"/>
      <c r="F1448" s="104"/>
      <c r="G1448" s="104"/>
      <c r="H1448" s="104"/>
      <c r="I1448" s="104"/>
      <c r="J1448" s="104"/>
      <c r="K1448" s="104"/>
      <c r="L1448" s="104"/>
      <c r="M1448" s="104"/>
      <c r="P1448" s="104"/>
      <c r="Q1448" s="104"/>
      <c r="U1448" s="104"/>
      <c r="AQ1448" s="104"/>
      <c r="AR1448" s="104"/>
      <c r="AS1448" s="104"/>
      <c r="AT1448" s="104"/>
      <c r="AU1448" s="104"/>
      <c r="AV1448" s="104"/>
      <c r="AW1448" s="104"/>
      <c r="AX1448" s="104"/>
      <c r="AY1448" s="104"/>
      <c r="BH1448" s="104"/>
      <c r="BJ1448" s="104"/>
      <c r="BK1448" s="104"/>
      <c r="BL1448" s="104"/>
      <c r="BM1448" s="104"/>
      <c r="BN1448" s="104"/>
      <c r="BO1448" s="104"/>
      <c r="BP1448" s="104"/>
      <c r="BQ1448" s="104"/>
      <c r="BR1448" s="104"/>
      <c r="BS1448" s="104"/>
      <c r="BT1448" s="104"/>
      <c r="BV1448" s="104"/>
      <c r="BW1448" s="104"/>
      <c r="BX1448" s="104"/>
      <c r="BY1448" s="104"/>
      <c r="BZ1448" s="104"/>
      <c r="CA1448" s="104"/>
      <c r="CB1448" s="104"/>
      <c r="CC1448" s="104"/>
      <c r="CD1448" s="104"/>
      <c r="CE1448" s="104"/>
      <c r="CF1448" s="104"/>
      <c r="CG1448" s="104"/>
      <c r="CJ1448" s="104"/>
      <c r="CL1448" s="104"/>
      <c r="CM1448" s="104"/>
      <c r="CN1448" s="104"/>
      <c r="CO1448" s="104"/>
      <c r="CP1448" s="104"/>
      <c r="CQ1448" s="104"/>
      <c r="CR1448" s="104"/>
      <c r="CS1448" s="104"/>
      <c r="CT1448" s="104"/>
      <c r="CU1448" s="104"/>
    </row>
    <row r="1449" spans="1:99" ht="13" x14ac:dyDescent="0.3">
      <c r="A1449" s="104"/>
      <c r="B1449" s="104"/>
      <c r="C1449" s="104"/>
      <c r="D1449" s="104"/>
      <c r="E1449" s="104"/>
      <c r="F1449" s="104"/>
      <c r="G1449" s="104"/>
      <c r="H1449" s="104"/>
      <c r="I1449" s="104"/>
      <c r="J1449" s="104"/>
      <c r="K1449" s="104"/>
      <c r="L1449" s="104"/>
      <c r="M1449" s="104"/>
      <c r="P1449" s="104"/>
      <c r="Q1449" s="104"/>
      <c r="U1449" s="104"/>
      <c r="AQ1449" s="104"/>
      <c r="AR1449" s="104"/>
      <c r="AS1449" s="104"/>
      <c r="AT1449" s="104"/>
      <c r="AU1449" s="104"/>
      <c r="AV1449" s="104"/>
      <c r="AW1449" s="104"/>
      <c r="AX1449" s="104"/>
      <c r="AY1449" s="104"/>
      <c r="BH1449" s="104"/>
      <c r="BJ1449" s="104"/>
      <c r="BK1449" s="104"/>
      <c r="BL1449" s="104"/>
      <c r="BM1449" s="104"/>
      <c r="BN1449" s="104"/>
      <c r="BO1449" s="104"/>
      <c r="BP1449" s="104"/>
      <c r="BQ1449" s="104"/>
      <c r="BR1449" s="104"/>
      <c r="BS1449" s="104"/>
      <c r="BT1449" s="104"/>
      <c r="BV1449" s="104"/>
      <c r="BW1449" s="104"/>
      <c r="BX1449" s="104"/>
      <c r="BY1449" s="104"/>
      <c r="BZ1449" s="104"/>
      <c r="CA1449" s="104"/>
      <c r="CB1449" s="104"/>
      <c r="CC1449" s="104"/>
      <c r="CD1449" s="104"/>
      <c r="CE1449" s="104"/>
      <c r="CF1449" s="104"/>
      <c r="CG1449" s="104"/>
      <c r="CJ1449" s="104"/>
      <c r="CL1449" s="104"/>
      <c r="CM1449" s="104"/>
      <c r="CN1449" s="104"/>
      <c r="CO1449" s="104"/>
      <c r="CP1449" s="104"/>
      <c r="CQ1449" s="104"/>
      <c r="CR1449" s="104"/>
      <c r="CS1449" s="104"/>
      <c r="CT1449" s="104"/>
      <c r="CU1449" s="104"/>
    </row>
    <row r="1450" spans="1:99" ht="13" x14ac:dyDescent="0.3">
      <c r="A1450" s="104"/>
      <c r="B1450" s="104"/>
      <c r="C1450" s="104"/>
      <c r="D1450" s="104"/>
      <c r="E1450" s="104"/>
      <c r="F1450" s="104"/>
      <c r="G1450" s="104"/>
      <c r="H1450" s="104"/>
      <c r="I1450" s="104"/>
      <c r="J1450" s="104"/>
      <c r="K1450" s="104"/>
      <c r="L1450" s="104"/>
      <c r="M1450" s="104"/>
      <c r="P1450" s="104"/>
      <c r="Q1450" s="104"/>
      <c r="U1450" s="104"/>
      <c r="AQ1450" s="104"/>
      <c r="AR1450" s="104"/>
      <c r="AS1450" s="104"/>
      <c r="AT1450" s="104"/>
      <c r="AU1450" s="104"/>
      <c r="AV1450" s="104"/>
      <c r="AW1450" s="104"/>
      <c r="AX1450" s="104"/>
      <c r="AY1450" s="104"/>
      <c r="BH1450" s="104"/>
      <c r="BJ1450" s="104"/>
      <c r="BK1450" s="104"/>
      <c r="BL1450" s="104"/>
      <c r="BM1450" s="104"/>
      <c r="BN1450" s="104"/>
      <c r="BO1450" s="104"/>
      <c r="BP1450" s="104"/>
      <c r="BQ1450" s="104"/>
      <c r="BR1450" s="104"/>
      <c r="BS1450" s="104"/>
      <c r="BT1450" s="104"/>
      <c r="BV1450" s="104"/>
      <c r="BW1450" s="104"/>
      <c r="BX1450" s="104"/>
      <c r="BY1450" s="104"/>
      <c r="BZ1450" s="104"/>
      <c r="CA1450" s="104"/>
      <c r="CB1450" s="104"/>
      <c r="CC1450" s="104"/>
      <c r="CD1450" s="104"/>
      <c r="CE1450" s="104"/>
      <c r="CF1450" s="104"/>
      <c r="CG1450" s="104"/>
      <c r="CJ1450" s="104"/>
      <c r="CL1450" s="104"/>
      <c r="CM1450" s="104"/>
      <c r="CN1450" s="104"/>
      <c r="CO1450" s="104"/>
      <c r="CP1450" s="104"/>
      <c r="CQ1450" s="104"/>
      <c r="CR1450" s="104"/>
      <c r="CS1450" s="104"/>
      <c r="CT1450" s="104"/>
      <c r="CU1450" s="104"/>
    </row>
    <row r="1451" spans="1:99" ht="13" x14ac:dyDescent="0.3">
      <c r="A1451" s="104"/>
      <c r="B1451" s="104"/>
      <c r="C1451" s="104"/>
      <c r="D1451" s="104"/>
      <c r="E1451" s="104"/>
      <c r="F1451" s="104"/>
      <c r="G1451" s="104"/>
      <c r="H1451" s="104"/>
      <c r="I1451" s="104"/>
      <c r="J1451" s="104"/>
      <c r="K1451" s="104"/>
      <c r="L1451" s="104"/>
      <c r="M1451" s="104"/>
      <c r="P1451" s="104"/>
      <c r="Q1451" s="104"/>
      <c r="U1451" s="104"/>
      <c r="AQ1451" s="104"/>
      <c r="AR1451" s="104"/>
      <c r="AS1451" s="104"/>
      <c r="AT1451" s="104"/>
      <c r="AU1451" s="104"/>
      <c r="AV1451" s="104"/>
      <c r="AW1451" s="104"/>
      <c r="AX1451" s="104"/>
      <c r="AY1451" s="104"/>
      <c r="BH1451" s="104"/>
      <c r="BJ1451" s="104"/>
      <c r="BK1451" s="104"/>
      <c r="BL1451" s="104"/>
      <c r="BM1451" s="104"/>
      <c r="BN1451" s="104"/>
      <c r="BO1451" s="104"/>
      <c r="BP1451" s="104"/>
      <c r="BQ1451" s="104"/>
      <c r="BR1451" s="104"/>
      <c r="BS1451" s="104"/>
      <c r="BT1451" s="104"/>
      <c r="BV1451" s="104"/>
      <c r="BW1451" s="104"/>
      <c r="BX1451" s="104"/>
      <c r="BY1451" s="104"/>
      <c r="BZ1451" s="104"/>
      <c r="CA1451" s="104"/>
      <c r="CB1451" s="104"/>
      <c r="CC1451" s="104"/>
      <c r="CD1451" s="104"/>
      <c r="CE1451" s="104"/>
      <c r="CF1451" s="104"/>
      <c r="CG1451" s="104"/>
      <c r="CJ1451" s="104"/>
      <c r="CL1451" s="104"/>
      <c r="CM1451" s="104"/>
      <c r="CN1451" s="104"/>
      <c r="CO1451" s="104"/>
      <c r="CP1451" s="104"/>
      <c r="CQ1451" s="104"/>
      <c r="CR1451" s="104"/>
      <c r="CS1451" s="104"/>
      <c r="CT1451" s="104"/>
      <c r="CU1451" s="104"/>
    </row>
    <row r="1452" spans="1:99" ht="13" x14ac:dyDescent="0.3">
      <c r="A1452" s="104"/>
      <c r="B1452" s="104"/>
      <c r="C1452" s="104"/>
      <c r="D1452" s="104"/>
      <c r="E1452" s="104"/>
      <c r="F1452" s="104"/>
      <c r="G1452" s="104"/>
      <c r="H1452" s="104"/>
      <c r="I1452" s="104"/>
      <c r="J1452" s="104"/>
      <c r="K1452" s="104"/>
      <c r="L1452" s="104"/>
      <c r="M1452" s="104"/>
      <c r="P1452" s="104"/>
      <c r="Q1452" s="104"/>
      <c r="U1452" s="104"/>
      <c r="AQ1452" s="104"/>
      <c r="AR1452" s="104"/>
      <c r="AS1452" s="104"/>
      <c r="AT1452" s="104"/>
      <c r="AU1452" s="104"/>
      <c r="AV1452" s="104"/>
      <c r="AW1452" s="104"/>
      <c r="AX1452" s="104"/>
      <c r="AY1452" s="104"/>
      <c r="BH1452" s="104"/>
      <c r="BJ1452" s="104"/>
      <c r="BK1452" s="104"/>
      <c r="BL1452" s="104"/>
      <c r="BM1452" s="104"/>
      <c r="BN1452" s="104"/>
      <c r="BO1452" s="104"/>
      <c r="BP1452" s="104"/>
      <c r="BQ1452" s="104"/>
      <c r="BR1452" s="104"/>
      <c r="BS1452" s="104"/>
      <c r="BT1452" s="104"/>
      <c r="BV1452" s="104"/>
      <c r="BW1452" s="104"/>
      <c r="BX1452" s="104"/>
      <c r="BY1452" s="104"/>
      <c r="BZ1452" s="104"/>
      <c r="CA1452" s="104"/>
      <c r="CB1452" s="104"/>
      <c r="CC1452" s="104"/>
      <c r="CD1452" s="104"/>
      <c r="CE1452" s="104"/>
      <c r="CF1452" s="104"/>
      <c r="CG1452" s="104"/>
      <c r="CJ1452" s="104"/>
      <c r="CL1452" s="104"/>
      <c r="CM1452" s="104"/>
      <c r="CN1452" s="104"/>
      <c r="CO1452" s="104"/>
      <c r="CP1452" s="104"/>
      <c r="CQ1452" s="104"/>
      <c r="CR1452" s="104"/>
      <c r="CS1452" s="104"/>
      <c r="CT1452" s="104"/>
      <c r="CU1452" s="104"/>
    </row>
    <row r="1453" spans="1:99" ht="13" x14ac:dyDescent="0.3">
      <c r="A1453" s="104"/>
      <c r="B1453" s="104"/>
      <c r="C1453" s="104"/>
      <c r="D1453" s="104"/>
      <c r="E1453" s="104"/>
      <c r="F1453" s="104"/>
      <c r="G1453" s="104"/>
      <c r="H1453" s="104"/>
      <c r="I1453" s="104"/>
      <c r="J1453" s="104"/>
      <c r="K1453" s="104"/>
      <c r="L1453" s="104"/>
      <c r="M1453" s="104"/>
      <c r="P1453" s="104"/>
      <c r="Q1453" s="104"/>
      <c r="U1453" s="104"/>
      <c r="AQ1453" s="104"/>
      <c r="AR1453" s="104"/>
      <c r="AS1453" s="104"/>
      <c r="AT1453" s="104"/>
      <c r="AU1453" s="104"/>
      <c r="AV1453" s="104"/>
      <c r="AW1453" s="104"/>
      <c r="AX1453" s="104"/>
      <c r="AY1453" s="104"/>
      <c r="BH1453" s="104"/>
      <c r="BJ1453" s="104"/>
      <c r="BK1453" s="104"/>
      <c r="BL1453" s="104"/>
      <c r="BM1453" s="104"/>
      <c r="BN1453" s="104"/>
      <c r="BO1453" s="104"/>
      <c r="BP1453" s="104"/>
      <c r="BQ1453" s="104"/>
      <c r="BR1453" s="104"/>
      <c r="BS1453" s="104"/>
      <c r="BT1453" s="104"/>
      <c r="BV1453" s="104"/>
      <c r="BW1453" s="104"/>
      <c r="BX1453" s="104"/>
      <c r="BY1453" s="104"/>
      <c r="BZ1453" s="104"/>
      <c r="CA1453" s="104"/>
      <c r="CB1453" s="104"/>
      <c r="CC1453" s="104"/>
      <c r="CD1453" s="104"/>
      <c r="CE1453" s="104"/>
      <c r="CF1453" s="104"/>
      <c r="CG1453" s="104"/>
      <c r="CJ1453" s="104"/>
      <c r="CL1453" s="104"/>
      <c r="CM1453" s="104"/>
      <c r="CN1453" s="104"/>
      <c r="CO1453" s="104"/>
      <c r="CP1453" s="104"/>
      <c r="CQ1453" s="104"/>
      <c r="CR1453" s="104"/>
      <c r="CS1453" s="104"/>
      <c r="CT1453" s="104"/>
      <c r="CU1453" s="104"/>
    </row>
    <row r="1454" spans="1:99" ht="13" x14ac:dyDescent="0.3">
      <c r="A1454" s="104"/>
      <c r="B1454" s="104"/>
      <c r="C1454" s="104"/>
      <c r="D1454" s="104"/>
      <c r="E1454" s="104"/>
      <c r="F1454" s="104"/>
      <c r="G1454" s="104"/>
      <c r="H1454" s="104"/>
      <c r="I1454" s="104"/>
      <c r="J1454" s="104"/>
      <c r="K1454" s="104"/>
      <c r="L1454" s="104"/>
      <c r="M1454" s="104"/>
      <c r="P1454" s="104"/>
      <c r="Q1454" s="104"/>
      <c r="U1454" s="104"/>
      <c r="AQ1454" s="104"/>
      <c r="AR1454" s="104"/>
      <c r="AS1454" s="104"/>
      <c r="AT1454" s="104"/>
      <c r="AU1454" s="104"/>
      <c r="AV1454" s="104"/>
      <c r="AW1454" s="104"/>
      <c r="AX1454" s="104"/>
      <c r="AY1454" s="104"/>
      <c r="BH1454" s="104"/>
      <c r="BJ1454" s="104"/>
      <c r="BK1454" s="104"/>
      <c r="BL1454" s="104"/>
      <c r="BM1454" s="104"/>
      <c r="BN1454" s="104"/>
      <c r="BO1454" s="104"/>
      <c r="BP1454" s="104"/>
      <c r="BQ1454" s="104"/>
      <c r="BR1454" s="104"/>
      <c r="BS1454" s="104"/>
      <c r="BT1454" s="104"/>
      <c r="BV1454" s="104"/>
      <c r="BW1454" s="104"/>
      <c r="BX1454" s="104"/>
      <c r="BY1454" s="104"/>
      <c r="BZ1454" s="104"/>
      <c r="CA1454" s="104"/>
      <c r="CB1454" s="104"/>
      <c r="CC1454" s="104"/>
      <c r="CD1454" s="104"/>
      <c r="CE1454" s="104"/>
      <c r="CF1454" s="104"/>
      <c r="CG1454" s="104"/>
      <c r="CJ1454" s="104"/>
      <c r="CL1454" s="104"/>
      <c r="CM1454" s="104"/>
      <c r="CN1454" s="104"/>
      <c r="CO1454" s="104"/>
      <c r="CP1454" s="104"/>
      <c r="CQ1454" s="104"/>
      <c r="CR1454" s="104"/>
      <c r="CS1454" s="104"/>
      <c r="CT1454" s="104"/>
      <c r="CU1454" s="104"/>
    </row>
    <row r="1455" spans="1:99" ht="13" x14ac:dyDescent="0.3">
      <c r="A1455" s="104"/>
      <c r="B1455" s="104"/>
      <c r="C1455" s="104"/>
      <c r="D1455" s="104"/>
      <c r="E1455" s="104"/>
      <c r="F1455" s="104"/>
      <c r="G1455" s="104"/>
      <c r="H1455" s="104"/>
      <c r="I1455" s="104"/>
      <c r="J1455" s="104"/>
      <c r="K1455" s="104"/>
      <c r="L1455" s="104"/>
      <c r="M1455" s="104"/>
      <c r="P1455" s="104"/>
      <c r="Q1455" s="104"/>
      <c r="U1455" s="104"/>
      <c r="AQ1455" s="104"/>
      <c r="AR1455" s="104"/>
      <c r="AS1455" s="104"/>
      <c r="AT1455" s="104"/>
      <c r="AU1455" s="104"/>
      <c r="AV1455" s="104"/>
      <c r="AW1455" s="104"/>
      <c r="AX1455" s="104"/>
      <c r="AY1455" s="104"/>
      <c r="BH1455" s="104"/>
      <c r="BJ1455" s="104"/>
      <c r="BK1455" s="104"/>
      <c r="BL1455" s="104"/>
      <c r="BM1455" s="104"/>
      <c r="BN1455" s="104"/>
      <c r="BO1455" s="104"/>
      <c r="BP1455" s="104"/>
      <c r="BQ1455" s="104"/>
      <c r="BR1455" s="104"/>
      <c r="BS1455" s="104"/>
      <c r="BT1455" s="104"/>
      <c r="BV1455" s="104"/>
      <c r="BW1455" s="104"/>
      <c r="BX1455" s="104"/>
      <c r="BY1455" s="104"/>
      <c r="BZ1455" s="104"/>
      <c r="CA1455" s="104"/>
      <c r="CB1455" s="104"/>
      <c r="CC1455" s="104"/>
      <c r="CD1455" s="104"/>
      <c r="CE1455" s="104"/>
      <c r="CF1455" s="104"/>
      <c r="CG1455" s="104"/>
      <c r="CJ1455" s="104"/>
      <c r="CL1455" s="104"/>
      <c r="CM1455" s="104"/>
      <c r="CN1455" s="104"/>
      <c r="CO1455" s="104"/>
      <c r="CP1455" s="104"/>
      <c r="CQ1455" s="104"/>
      <c r="CR1455" s="104"/>
      <c r="CS1455" s="104"/>
      <c r="CT1455" s="104"/>
      <c r="CU1455" s="104"/>
    </row>
    <row r="1456" spans="1:99" ht="13" x14ac:dyDescent="0.3">
      <c r="A1456" s="104"/>
      <c r="B1456" s="104"/>
      <c r="C1456" s="104"/>
      <c r="D1456" s="104"/>
      <c r="E1456" s="104"/>
      <c r="F1456" s="104"/>
      <c r="G1456" s="104"/>
      <c r="H1456" s="104"/>
      <c r="I1456" s="104"/>
      <c r="J1456" s="104"/>
      <c r="K1456" s="104"/>
      <c r="L1456" s="104"/>
      <c r="M1456" s="104"/>
      <c r="P1456" s="104"/>
      <c r="Q1456" s="104"/>
      <c r="U1456" s="104"/>
      <c r="AQ1456" s="104"/>
      <c r="AR1456" s="104"/>
      <c r="AS1456" s="104"/>
      <c r="AT1456" s="104"/>
      <c r="AU1456" s="104"/>
      <c r="AV1456" s="104"/>
      <c r="AW1456" s="104"/>
      <c r="AX1456" s="104"/>
      <c r="AY1456" s="104"/>
      <c r="BH1456" s="104"/>
      <c r="BJ1456" s="104"/>
      <c r="BK1456" s="104"/>
      <c r="BL1456" s="104"/>
      <c r="BM1456" s="104"/>
      <c r="BN1456" s="104"/>
      <c r="BO1456" s="104"/>
      <c r="BP1456" s="104"/>
      <c r="BQ1456" s="104"/>
      <c r="BR1456" s="104"/>
      <c r="BS1456" s="104"/>
      <c r="BT1456" s="104"/>
      <c r="BV1456" s="104"/>
      <c r="BW1456" s="104"/>
      <c r="BX1456" s="104"/>
      <c r="BY1456" s="104"/>
      <c r="BZ1456" s="104"/>
      <c r="CA1456" s="104"/>
      <c r="CB1456" s="104"/>
      <c r="CC1456" s="104"/>
      <c r="CD1456" s="104"/>
      <c r="CE1456" s="104"/>
      <c r="CF1456" s="104"/>
      <c r="CG1456" s="104"/>
      <c r="CJ1456" s="104"/>
      <c r="CL1456" s="104"/>
      <c r="CM1456" s="104"/>
      <c r="CN1456" s="104"/>
      <c r="CO1456" s="104"/>
      <c r="CP1456" s="104"/>
      <c r="CQ1456" s="104"/>
      <c r="CR1456" s="104"/>
      <c r="CS1456" s="104"/>
      <c r="CT1456" s="104"/>
      <c r="CU1456" s="104"/>
    </row>
    <row r="1457" spans="1:99" ht="13" x14ac:dyDescent="0.3">
      <c r="A1457" s="104"/>
      <c r="B1457" s="104"/>
      <c r="C1457" s="104"/>
      <c r="D1457" s="104"/>
      <c r="E1457" s="104"/>
      <c r="F1457" s="104"/>
      <c r="G1457" s="104"/>
      <c r="H1457" s="104"/>
      <c r="I1457" s="104"/>
      <c r="J1457" s="104"/>
      <c r="K1457" s="104"/>
      <c r="L1457" s="104"/>
      <c r="M1457" s="104"/>
      <c r="P1457" s="104"/>
      <c r="Q1457" s="104"/>
      <c r="U1457" s="104"/>
      <c r="AQ1457" s="104"/>
      <c r="AR1457" s="104"/>
      <c r="AS1457" s="104"/>
      <c r="AT1457" s="104"/>
      <c r="AU1457" s="104"/>
      <c r="AV1457" s="104"/>
      <c r="AW1457" s="104"/>
      <c r="AX1457" s="104"/>
      <c r="AY1457" s="104"/>
      <c r="BH1457" s="104"/>
      <c r="BJ1457" s="104"/>
      <c r="BK1457" s="104"/>
      <c r="BL1457" s="104"/>
      <c r="BM1457" s="104"/>
      <c r="BN1457" s="104"/>
      <c r="BO1457" s="104"/>
      <c r="BP1457" s="104"/>
      <c r="BQ1457" s="104"/>
      <c r="BR1457" s="104"/>
      <c r="BS1457" s="104"/>
      <c r="BT1457" s="104"/>
      <c r="BV1457" s="104"/>
      <c r="BW1457" s="104"/>
      <c r="BX1457" s="104"/>
      <c r="BY1457" s="104"/>
      <c r="BZ1457" s="104"/>
      <c r="CA1457" s="104"/>
      <c r="CB1457" s="104"/>
      <c r="CC1457" s="104"/>
      <c r="CD1457" s="104"/>
      <c r="CE1457" s="104"/>
      <c r="CF1457" s="104"/>
      <c r="CG1457" s="104"/>
      <c r="CJ1457" s="104"/>
      <c r="CL1457" s="104"/>
      <c r="CM1457" s="104"/>
      <c r="CN1457" s="104"/>
      <c r="CO1457" s="104"/>
      <c r="CP1457" s="104"/>
      <c r="CQ1457" s="104"/>
      <c r="CR1457" s="104"/>
      <c r="CS1457" s="104"/>
      <c r="CT1457" s="104"/>
      <c r="CU1457" s="104"/>
    </row>
    <row r="1458" spans="1:99" ht="13" x14ac:dyDescent="0.3">
      <c r="A1458" s="104"/>
      <c r="B1458" s="104"/>
      <c r="C1458" s="104"/>
      <c r="D1458" s="104"/>
      <c r="E1458" s="104"/>
      <c r="F1458" s="104"/>
      <c r="G1458" s="104"/>
      <c r="H1458" s="104"/>
      <c r="I1458" s="104"/>
      <c r="J1458" s="104"/>
      <c r="K1458" s="104"/>
      <c r="L1458" s="104"/>
      <c r="M1458" s="104"/>
      <c r="P1458" s="104"/>
      <c r="Q1458" s="104"/>
      <c r="U1458" s="104"/>
      <c r="AQ1458" s="104"/>
      <c r="AR1458" s="104"/>
      <c r="AS1458" s="104"/>
      <c r="AT1458" s="104"/>
      <c r="AU1458" s="104"/>
      <c r="AV1458" s="104"/>
      <c r="AW1458" s="104"/>
      <c r="AX1458" s="104"/>
      <c r="AY1458" s="104"/>
      <c r="BH1458" s="104"/>
      <c r="BJ1458" s="104"/>
      <c r="BK1458" s="104"/>
      <c r="BL1458" s="104"/>
      <c r="BM1458" s="104"/>
      <c r="BN1458" s="104"/>
      <c r="BO1458" s="104"/>
      <c r="BP1458" s="104"/>
      <c r="BQ1458" s="104"/>
      <c r="BR1458" s="104"/>
      <c r="BS1458" s="104"/>
      <c r="BT1458" s="104"/>
      <c r="BV1458" s="104"/>
      <c r="BW1458" s="104"/>
      <c r="BX1458" s="104"/>
      <c r="BY1458" s="104"/>
      <c r="BZ1458" s="104"/>
      <c r="CA1458" s="104"/>
      <c r="CB1458" s="104"/>
      <c r="CC1458" s="104"/>
      <c r="CD1458" s="104"/>
      <c r="CE1458" s="104"/>
      <c r="CF1458" s="104"/>
      <c r="CG1458" s="104"/>
      <c r="CJ1458" s="104"/>
      <c r="CL1458" s="104"/>
      <c r="CM1458" s="104"/>
      <c r="CN1458" s="104"/>
      <c r="CO1458" s="104"/>
      <c r="CP1458" s="104"/>
      <c r="CQ1458" s="104"/>
      <c r="CR1458" s="104"/>
      <c r="CS1458" s="104"/>
      <c r="CT1458" s="104"/>
      <c r="CU1458" s="104"/>
    </row>
    <row r="1459" spans="1:99" ht="13" x14ac:dyDescent="0.3">
      <c r="A1459" s="104"/>
      <c r="B1459" s="104"/>
      <c r="C1459" s="104"/>
      <c r="D1459" s="104"/>
      <c r="E1459" s="104"/>
      <c r="F1459" s="104"/>
      <c r="G1459" s="104"/>
      <c r="H1459" s="104"/>
      <c r="I1459" s="104"/>
      <c r="J1459" s="104"/>
      <c r="K1459" s="104"/>
      <c r="L1459" s="104"/>
      <c r="M1459" s="104"/>
      <c r="P1459" s="104"/>
      <c r="Q1459" s="104"/>
      <c r="U1459" s="104"/>
      <c r="AQ1459" s="104"/>
      <c r="AR1459" s="104"/>
      <c r="AS1459" s="104"/>
      <c r="AT1459" s="104"/>
      <c r="AU1459" s="104"/>
      <c r="AV1459" s="104"/>
      <c r="AW1459" s="104"/>
      <c r="AX1459" s="104"/>
      <c r="AY1459" s="104"/>
      <c r="BH1459" s="104"/>
      <c r="BJ1459" s="104"/>
      <c r="BK1459" s="104"/>
      <c r="BL1459" s="104"/>
      <c r="BM1459" s="104"/>
      <c r="BN1459" s="104"/>
      <c r="BO1459" s="104"/>
      <c r="BP1459" s="104"/>
      <c r="BQ1459" s="104"/>
      <c r="BR1459" s="104"/>
      <c r="BS1459" s="104"/>
      <c r="BT1459" s="104"/>
      <c r="BV1459" s="104"/>
      <c r="BW1459" s="104"/>
      <c r="BX1459" s="104"/>
      <c r="BY1459" s="104"/>
      <c r="BZ1459" s="104"/>
      <c r="CA1459" s="104"/>
      <c r="CB1459" s="104"/>
      <c r="CC1459" s="104"/>
      <c r="CD1459" s="104"/>
      <c r="CE1459" s="104"/>
      <c r="CF1459" s="104"/>
      <c r="CG1459" s="104"/>
      <c r="CJ1459" s="104"/>
      <c r="CL1459" s="104"/>
      <c r="CM1459" s="104"/>
      <c r="CN1459" s="104"/>
      <c r="CO1459" s="104"/>
      <c r="CP1459" s="104"/>
      <c r="CQ1459" s="104"/>
      <c r="CR1459" s="104"/>
      <c r="CS1459" s="104"/>
      <c r="CT1459" s="104"/>
      <c r="CU1459" s="104"/>
    </row>
    <row r="1460" spans="1:99" ht="13" x14ac:dyDescent="0.3">
      <c r="A1460" s="104"/>
      <c r="B1460" s="104"/>
      <c r="C1460" s="104"/>
      <c r="D1460" s="104"/>
      <c r="E1460" s="104"/>
      <c r="F1460" s="104"/>
      <c r="G1460" s="104"/>
      <c r="H1460" s="104"/>
      <c r="I1460" s="104"/>
      <c r="J1460" s="104"/>
      <c r="K1460" s="104"/>
      <c r="L1460" s="104"/>
      <c r="M1460" s="104"/>
      <c r="P1460" s="104"/>
      <c r="Q1460" s="104"/>
      <c r="U1460" s="104"/>
      <c r="AQ1460" s="104"/>
      <c r="AR1460" s="104"/>
      <c r="AS1460" s="104"/>
      <c r="AT1460" s="104"/>
      <c r="AU1460" s="104"/>
      <c r="AV1460" s="104"/>
      <c r="AW1460" s="104"/>
      <c r="AX1460" s="104"/>
      <c r="AY1460" s="104"/>
      <c r="BH1460" s="104"/>
      <c r="BJ1460" s="104"/>
      <c r="BK1460" s="104"/>
      <c r="BL1460" s="104"/>
      <c r="BM1460" s="104"/>
      <c r="BN1460" s="104"/>
      <c r="BO1460" s="104"/>
      <c r="BP1460" s="104"/>
      <c r="BQ1460" s="104"/>
      <c r="BR1460" s="104"/>
      <c r="BS1460" s="104"/>
      <c r="BT1460" s="104"/>
      <c r="BV1460" s="104"/>
      <c r="BW1460" s="104"/>
      <c r="BX1460" s="104"/>
      <c r="BY1460" s="104"/>
      <c r="BZ1460" s="104"/>
      <c r="CA1460" s="104"/>
      <c r="CB1460" s="104"/>
      <c r="CC1460" s="104"/>
      <c r="CD1460" s="104"/>
      <c r="CE1460" s="104"/>
      <c r="CF1460" s="104"/>
      <c r="CG1460" s="104"/>
      <c r="CJ1460" s="104"/>
      <c r="CL1460" s="104"/>
      <c r="CM1460" s="104"/>
      <c r="CN1460" s="104"/>
      <c r="CO1460" s="104"/>
      <c r="CP1460" s="104"/>
      <c r="CQ1460" s="104"/>
      <c r="CR1460" s="104"/>
      <c r="CS1460" s="104"/>
      <c r="CT1460" s="104"/>
      <c r="CU1460" s="104"/>
    </row>
    <row r="1461" spans="1:99" ht="13" x14ac:dyDescent="0.3">
      <c r="A1461" s="104"/>
      <c r="B1461" s="104"/>
      <c r="C1461" s="104"/>
      <c r="D1461" s="104"/>
      <c r="E1461" s="104"/>
      <c r="F1461" s="104"/>
      <c r="G1461" s="104"/>
      <c r="H1461" s="104"/>
      <c r="I1461" s="104"/>
      <c r="J1461" s="104"/>
      <c r="K1461" s="104"/>
      <c r="L1461" s="104"/>
      <c r="M1461" s="104"/>
      <c r="P1461" s="104"/>
      <c r="Q1461" s="104"/>
      <c r="U1461" s="104"/>
      <c r="AQ1461" s="104"/>
      <c r="AR1461" s="104"/>
      <c r="AS1461" s="104"/>
      <c r="AT1461" s="104"/>
      <c r="AU1461" s="104"/>
      <c r="AV1461" s="104"/>
      <c r="AW1461" s="104"/>
      <c r="AX1461" s="104"/>
      <c r="AY1461" s="104"/>
      <c r="BH1461" s="104"/>
      <c r="BJ1461" s="104"/>
      <c r="BK1461" s="104"/>
      <c r="BL1461" s="104"/>
      <c r="BM1461" s="104"/>
      <c r="BN1461" s="104"/>
      <c r="BO1461" s="104"/>
      <c r="BP1461" s="104"/>
      <c r="BQ1461" s="104"/>
      <c r="BR1461" s="104"/>
      <c r="BS1461" s="104"/>
      <c r="BT1461" s="104"/>
      <c r="BV1461" s="104"/>
      <c r="BW1461" s="104"/>
      <c r="BX1461" s="104"/>
      <c r="BY1461" s="104"/>
      <c r="BZ1461" s="104"/>
      <c r="CA1461" s="104"/>
      <c r="CB1461" s="104"/>
      <c r="CC1461" s="104"/>
      <c r="CD1461" s="104"/>
      <c r="CE1461" s="104"/>
      <c r="CF1461" s="104"/>
      <c r="CG1461" s="104"/>
      <c r="CJ1461" s="104"/>
      <c r="CL1461" s="104"/>
      <c r="CM1461" s="104"/>
      <c r="CN1461" s="104"/>
      <c r="CO1461" s="104"/>
      <c r="CP1461" s="104"/>
      <c r="CQ1461" s="104"/>
      <c r="CR1461" s="104"/>
      <c r="CS1461" s="104"/>
      <c r="CT1461" s="104"/>
      <c r="CU1461" s="104"/>
    </row>
    <row r="1462" spans="1:99" ht="13" x14ac:dyDescent="0.3">
      <c r="A1462" s="104"/>
      <c r="B1462" s="104"/>
      <c r="C1462" s="104"/>
      <c r="D1462" s="104"/>
      <c r="E1462" s="104"/>
      <c r="F1462" s="104"/>
      <c r="G1462" s="104"/>
      <c r="H1462" s="104"/>
      <c r="I1462" s="104"/>
      <c r="J1462" s="104"/>
      <c r="K1462" s="104"/>
      <c r="L1462" s="104"/>
      <c r="M1462" s="104"/>
      <c r="P1462" s="104"/>
      <c r="Q1462" s="104"/>
      <c r="U1462" s="104"/>
      <c r="AQ1462" s="104"/>
      <c r="AR1462" s="104"/>
      <c r="AS1462" s="104"/>
      <c r="AT1462" s="104"/>
      <c r="AU1462" s="104"/>
      <c r="AV1462" s="104"/>
      <c r="AW1462" s="104"/>
      <c r="AX1462" s="104"/>
      <c r="AY1462" s="104"/>
      <c r="BH1462" s="104"/>
      <c r="BJ1462" s="104"/>
      <c r="BK1462" s="104"/>
      <c r="BL1462" s="104"/>
      <c r="BM1462" s="104"/>
      <c r="BN1462" s="104"/>
      <c r="BO1462" s="104"/>
      <c r="BP1462" s="104"/>
      <c r="BQ1462" s="104"/>
      <c r="BR1462" s="104"/>
      <c r="BS1462" s="104"/>
      <c r="BT1462" s="104"/>
      <c r="BV1462" s="104"/>
      <c r="BW1462" s="104"/>
      <c r="BX1462" s="104"/>
      <c r="BY1462" s="104"/>
      <c r="BZ1462" s="104"/>
      <c r="CA1462" s="104"/>
      <c r="CB1462" s="104"/>
      <c r="CC1462" s="104"/>
      <c r="CD1462" s="104"/>
      <c r="CE1462" s="104"/>
      <c r="CF1462" s="104"/>
      <c r="CG1462" s="104"/>
      <c r="CJ1462" s="104"/>
      <c r="CL1462" s="104"/>
      <c r="CM1462" s="104"/>
      <c r="CN1462" s="104"/>
      <c r="CO1462" s="104"/>
      <c r="CP1462" s="104"/>
      <c r="CQ1462" s="104"/>
      <c r="CR1462" s="104"/>
      <c r="CS1462" s="104"/>
      <c r="CT1462" s="104"/>
      <c r="CU1462" s="104"/>
    </row>
    <row r="1463" spans="1:99" ht="13" x14ac:dyDescent="0.3">
      <c r="A1463" s="104"/>
      <c r="B1463" s="104"/>
      <c r="C1463" s="104"/>
      <c r="D1463" s="104"/>
      <c r="E1463" s="104"/>
      <c r="F1463" s="104"/>
      <c r="G1463" s="104"/>
      <c r="H1463" s="104"/>
      <c r="I1463" s="104"/>
      <c r="J1463" s="104"/>
      <c r="K1463" s="104"/>
      <c r="L1463" s="104"/>
      <c r="M1463" s="104"/>
      <c r="P1463" s="104"/>
      <c r="Q1463" s="104"/>
      <c r="U1463" s="104"/>
      <c r="AQ1463" s="104"/>
      <c r="AR1463" s="104"/>
      <c r="AS1463" s="104"/>
      <c r="AT1463" s="104"/>
      <c r="AU1463" s="104"/>
      <c r="AV1463" s="104"/>
      <c r="AW1463" s="104"/>
      <c r="AX1463" s="104"/>
      <c r="AY1463" s="104"/>
      <c r="BH1463" s="104"/>
      <c r="BJ1463" s="104"/>
      <c r="BK1463" s="104"/>
      <c r="BL1463" s="104"/>
      <c r="BM1463" s="104"/>
      <c r="BN1463" s="104"/>
      <c r="BO1463" s="104"/>
      <c r="BP1463" s="104"/>
      <c r="BQ1463" s="104"/>
      <c r="BR1463" s="104"/>
      <c r="BS1463" s="104"/>
      <c r="BT1463" s="104"/>
      <c r="BV1463" s="104"/>
      <c r="BW1463" s="104"/>
      <c r="BX1463" s="104"/>
      <c r="BY1463" s="104"/>
      <c r="BZ1463" s="104"/>
      <c r="CA1463" s="104"/>
      <c r="CB1463" s="104"/>
      <c r="CC1463" s="104"/>
      <c r="CD1463" s="104"/>
      <c r="CE1463" s="104"/>
      <c r="CF1463" s="104"/>
      <c r="CG1463" s="104"/>
      <c r="CJ1463" s="104"/>
      <c r="CL1463" s="104"/>
      <c r="CM1463" s="104"/>
      <c r="CN1463" s="104"/>
      <c r="CO1463" s="104"/>
      <c r="CP1463" s="104"/>
      <c r="CQ1463" s="104"/>
      <c r="CR1463" s="104"/>
      <c r="CS1463" s="104"/>
      <c r="CT1463" s="104"/>
      <c r="CU1463" s="104"/>
    </row>
    <row r="1464" spans="1:99" ht="13" x14ac:dyDescent="0.3">
      <c r="A1464" s="104"/>
      <c r="B1464" s="104"/>
      <c r="C1464" s="104"/>
      <c r="D1464" s="104"/>
      <c r="E1464" s="104"/>
      <c r="F1464" s="104"/>
      <c r="G1464" s="104"/>
      <c r="H1464" s="104"/>
      <c r="I1464" s="104"/>
      <c r="J1464" s="104"/>
      <c r="K1464" s="104"/>
      <c r="L1464" s="104"/>
      <c r="M1464" s="104"/>
      <c r="P1464" s="104"/>
      <c r="Q1464" s="104"/>
      <c r="U1464" s="104"/>
      <c r="AQ1464" s="104"/>
      <c r="AR1464" s="104"/>
      <c r="AS1464" s="104"/>
      <c r="AT1464" s="104"/>
      <c r="AU1464" s="104"/>
      <c r="AV1464" s="104"/>
      <c r="AW1464" s="104"/>
      <c r="AX1464" s="104"/>
      <c r="AY1464" s="104"/>
      <c r="BH1464" s="104"/>
      <c r="BJ1464" s="104"/>
      <c r="BK1464" s="104"/>
      <c r="BL1464" s="104"/>
      <c r="BM1464" s="104"/>
      <c r="BN1464" s="104"/>
      <c r="BO1464" s="104"/>
      <c r="BP1464" s="104"/>
      <c r="BQ1464" s="104"/>
      <c r="BR1464" s="104"/>
      <c r="BS1464" s="104"/>
      <c r="BT1464" s="104"/>
      <c r="BV1464" s="104"/>
      <c r="BW1464" s="104"/>
      <c r="BX1464" s="104"/>
      <c r="BY1464" s="104"/>
      <c r="BZ1464" s="104"/>
      <c r="CA1464" s="104"/>
      <c r="CB1464" s="104"/>
      <c r="CC1464" s="104"/>
      <c r="CD1464" s="104"/>
      <c r="CE1464" s="104"/>
      <c r="CF1464" s="104"/>
      <c r="CG1464" s="104"/>
      <c r="CJ1464" s="104"/>
      <c r="CL1464" s="104"/>
      <c r="CM1464" s="104"/>
      <c r="CN1464" s="104"/>
      <c r="CO1464" s="104"/>
      <c r="CP1464" s="104"/>
      <c r="CQ1464" s="104"/>
      <c r="CR1464" s="104"/>
      <c r="CS1464" s="104"/>
      <c r="CT1464" s="104"/>
      <c r="CU1464" s="104"/>
    </row>
    <row r="1465" spans="1:99" ht="13" x14ac:dyDescent="0.3">
      <c r="A1465" s="104"/>
      <c r="B1465" s="104"/>
      <c r="C1465" s="104"/>
      <c r="D1465" s="104"/>
      <c r="E1465" s="104"/>
      <c r="F1465" s="104"/>
      <c r="G1465" s="104"/>
      <c r="H1465" s="104"/>
      <c r="I1465" s="104"/>
      <c r="J1465" s="104"/>
      <c r="K1465" s="104"/>
      <c r="L1465" s="104"/>
      <c r="M1465" s="104"/>
      <c r="P1465" s="104"/>
      <c r="Q1465" s="104"/>
      <c r="U1465" s="104"/>
      <c r="AQ1465" s="104"/>
      <c r="AR1465" s="104"/>
      <c r="AS1465" s="104"/>
      <c r="AT1465" s="104"/>
      <c r="AU1465" s="104"/>
      <c r="AV1465" s="104"/>
      <c r="AW1465" s="104"/>
      <c r="AX1465" s="104"/>
      <c r="AY1465" s="104"/>
      <c r="BH1465" s="104"/>
      <c r="BJ1465" s="104"/>
      <c r="BK1465" s="104"/>
      <c r="BL1465" s="104"/>
      <c r="BM1465" s="104"/>
      <c r="BN1465" s="104"/>
      <c r="BO1465" s="104"/>
      <c r="BP1465" s="104"/>
      <c r="BQ1465" s="104"/>
      <c r="BR1465" s="104"/>
      <c r="BS1465" s="104"/>
      <c r="BT1465" s="104"/>
      <c r="BV1465" s="104"/>
      <c r="BW1465" s="104"/>
      <c r="BX1465" s="104"/>
      <c r="BY1465" s="104"/>
      <c r="BZ1465" s="104"/>
      <c r="CA1465" s="104"/>
      <c r="CB1465" s="104"/>
      <c r="CC1465" s="104"/>
      <c r="CD1465" s="104"/>
      <c r="CE1465" s="104"/>
      <c r="CF1465" s="104"/>
      <c r="CG1465" s="104"/>
      <c r="CJ1465" s="104"/>
      <c r="CL1465" s="104"/>
      <c r="CM1465" s="104"/>
      <c r="CN1465" s="104"/>
      <c r="CO1465" s="104"/>
      <c r="CP1465" s="104"/>
      <c r="CQ1465" s="104"/>
      <c r="CR1465" s="104"/>
      <c r="CS1465" s="104"/>
      <c r="CT1465" s="104"/>
      <c r="CU1465" s="104"/>
    </row>
    <row r="1466" spans="1:99" ht="13" x14ac:dyDescent="0.3">
      <c r="A1466" s="104"/>
      <c r="B1466" s="104"/>
      <c r="C1466" s="104"/>
      <c r="D1466" s="104"/>
      <c r="E1466" s="104"/>
      <c r="F1466" s="104"/>
      <c r="G1466" s="104"/>
      <c r="H1466" s="104"/>
      <c r="I1466" s="104"/>
      <c r="J1466" s="104"/>
      <c r="K1466" s="104"/>
      <c r="L1466" s="104"/>
      <c r="M1466" s="104"/>
      <c r="P1466" s="104"/>
      <c r="Q1466" s="104"/>
      <c r="U1466" s="104"/>
      <c r="AQ1466" s="104"/>
      <c r="AR1466" s="104"/>
      <c r="AS1466" s="104"/>
      <c r="AT1466" s="104"/>
      <c r="AU1466" s="104"/>
      <c r="AV1466" s="104"/>
      <c r="AW1466" s="104"/>
      <c r="AX1466" s="104"/>
      <c r="AY1466" s="104"/>
      <c r="BH1466" s="104"/>
      <c r="BJ1466" s="104"/>
      <c r="BK1466" s="104"/>
      <c r="BL1466" s="104"/>
      <c r="BM1466" s="104"/>
      <c r="BN1466" s="104"/>
      <c r="BO1466" s="104"/>
      <c r="BP1466" s="104"/>
      <c r="BQ1466" s="104"/>
      <c r="BR1466" s="104"/>
      <c r="BS1466" s="104"/>
      <c r="BT1466" s="104"/>
      <c r="BV1466" s="104"/>
      <c r="BW1466" s="104"/>
      <c r="BX1466" s="104"/>
      <c r="BY1466" s="104"/>
      <c r="BZ1466" s="104"/>
      <c r="CA1466" s="104"/>
      <c r="CB1466" s="104"/>
      <c r="CC1466" s="104"/>
      <c r="CD1466" s="104"/>
      <c r="CE1466" s="104"/>
      <c r="CF1466" s="104"/>
      <c r="CG1466" s="104"/>
      <c r="CJ1466" s="104"/>
      <c r="CL1466" s="104"/>
      <c r="CM1466" s="104"/>
      <c r="CN1466" s="104"/>
      <c r="CO1466" s="104"/>
      <c r="CP1466" s="104"/>
      <c r="CQ1466" s="104"/>
      <c r="CR1466" s="104"/>
      <c r="CS1466" s="104"/>
      <c r="CT1466" s="104"/>
      <c r="CU1466" s="104"/>
    </row>
    <row r="1467" spans="1:99" ht="13" x14ac:dyDescent="0.3">
      <c r="A1467" s="104"/>
      <c r="B1467" s="104"/>
      <c r="C1467" s="104"/>
      <c r="D1467" s="104"/>
      <c r="E1467" s="104"/>
      <c r="F1467" s="104"/>
      <c r="G1467" s="104"/>
      <c r="H1467" s="104"/>
      <c r="I1467" s="104"/>
      <c r="J1467" s="104"/>
      <c r="K1467" s="104"/>
      <c r="L1467" s="104"/>
      <c r="M1467" s="104"/>
      <c r="P1467" s="104"/>
      <c r="Q1467" s="104"/>
      <c r="U1467" s="104"/>
      <c r="AQ1467" s="104"/>
      <c r="AR1467" s="104"/>
      <c r="AS1467" s="104"/>
      <c r="AT1467" s="104"/>
      <c r="AU1467" s="104"/>
      <c r="AV1467" s="104"/>
      <c r="AW1467" s="104"/>
      <c r="AX1467" s="104"/>
      <c r="AY1467" s="104"/>
      <c r="BH1467" s="104"/>
      <c r="BJ1467" s="104"/>
      <c r="BK1467" s="104"/>
      <c r="BL1467" s="104"/>
      <c r="BM1467" s="104"/>
      <c r="BN1467" s="104"/>
      <c r="BO1467" s="104"/>
      <c r="BP1467" s="104"/>
      <c r="BQ1467" s="104"/>
      <c r="BR1467" s="104"/>
      <c r="BS1467" s="104"/>
      <c r="BT1467" s="104"/>
      <c r="BV1467" s="104"/>
      <c r="BW1467" s="104"/>
      <c r="BX1467" s="104"/>
      <c r="BY1467" s="104"/>
      <c r="BZ1467" s="104"/>
      <c r="CA1467" s="104"/>
      <c r="CB1467" s="104"/>
      <c r="CC1467" s="104"/>
      <c r="CD1467" s="104"/>
      <c r="CE1467" s="104"/>
      <c r="CF1467" s="104"/>
      <c r="CG1467" s="104"/>
      <c r="CJ1467" s="104"/>
      <c r="CL1467" s="104"/>
      <c r="CM1467" s="104"/>
      <c r="CN1467" s="104"/>
      <c r="CO1467" s="104"/>
      <c r="CP1467" s="104"/>
      <c r="CQ1467" s="104"/>
      <c r="CR1467" s="104"/>
      <c r="CS1467" s="104"/>
      <c r="CT1467" s="104"/>
      <c r="CU1467" s="104"/>
    </row>
    <row r="1468" spans="1:99" ht="13" x14ac:dyDescent="0.3">
      <c r="A1468" s="104"/>
      <c r="B1468" s="104"/>
      <c r="C1468" s="104"/>
      <c r="D1468" s="104"/>
      <c r="E1468" s="104"/>
      <c r="F1468" s="104"/>
      <c r="G1468" s="104"/>
      <c r="H1468" s="104"/>
      <c r="I1468" s="104"/>
      <c r="J1468" s="104"/>
      <c r="K1468" s="104"/>
      <c r="L1468" s="104"/>
      <c r="M1468" s="104"/>
      <c r="P1468" s="104"/>
      <c r="Q1468" s="104"/>
      <c r="U1468" s="104"/>
      <c r="AQ1468" s="104"/>
      <c r="AR1468" s="104"/>
      <c r="AS1468" s="104"/>
      <c r="AT1468" s="104"/>
      <c r="AU1468" s="104"/>
      <c r="AV1468" s="104"/>
      <c r="AW1468" s="104"/>
      <c r="AX1468" s="104"/>
      <c r="AY1468" s="104"/>
      <c r="BH1468" s="104"/>
      <c r="BJ1468" s="104"/>
      <c r="BK1468" s="104"/>
      <c r="BL1468" s="104"/>
      <c r="BM1468" s="104"/>
      <c r="BN1468" s="104"/>
      <c r="BO1468" s="104"/>
      <c r="BP1468" s="104"/>
      <c r="BQ1468" s="104"/>
      <c r="BR1468" s="104"/>
      <c r="BS1468" s="104"/>
      <c r="BT1468" s="104"/>
      <c r="BV1468" s="104"/>
      <c r="BW1468" s="104"/>
      <c r="BX1468" s="104"/>
      <c r="BY1468" s="104"/>
      <c r="BZ1468" s="104"/>
      <c r="CA1468" s="104"/>
      <c r="CB1468" s="104"/>
      <c r="CC1468" s="104"/>
      <c r="CD1468" s="104"/>
      <c r="CE1468" s="104"/>
      <c r="CF1468" s="104"/>
      <c r="CG1468" s="104"/>
      <c r="CJ1468" s="104"/>
      <c r="CL1468" s="104"/>
      <c r="CM1468" s="104"/>
      <c r="CN1468" s="104"/>
      <c r="CO1468" s="104"/>
      <c r="CP1468" s="104"/>
      <c r="CQ1468" s="104"/>
      <c r="CR1468" s="104"/>
      <c r="CS1468" s="104"/>
      <c r="CT1468" s="104"/>
      <c r="CU1468" s="104"/>
    </row>
    <row r="1469" spans="1:99" ht="13" x14ac:dyDescent="0.3">
      <c r="A1469" s="104"/>
      <c r="B1469" s="104"/>
      <c r="C1469" s="104"/>
      <c r="D1469" s="104"/>
      <c r="E1469" s="104"/>
      <c r="F1469" s="104"/>
      <c r="G1469" s="104"/>
      <c r="H1469" s="104"/>
      <c r="I1469" s="104"/>
      <c r="J1469" s="104"/>
      <c r="K1469" s="104"/>
      <c r="L1469" s="104"/>
      <c r="M1469" s="104"/>
      <c r="P1469" s="104"/>
      <c r="Q1469" s="104"/>
      <c r="U1469" s="104"/>
      <c r="AQ1469" s="104"/>
      <c r="AR1469" s="104"/>
      <c r="AS1469" s="104"/>
      <c r="AT1469" s="104"/>
      <c r="AU1469" s="104"/>
      <c r="AV1469" s="104"/>
      <c r="AW1469" s="104"/>
      <c r="AX1469" s="104"/>
      <c r="AY1469" s="104"/>
      <c r="BH1469" s="104"/>
      <c r="BJ1469" s="104"/>
      <c r="BK1469" s="104"/>
      <c r="BL1469" s="104"/>
      <c r="BM1469" s="104"/>
      <c r="BN1469" s="104"/>
      <c r="BO1469" s="104"/>
      <c r="BP1469" s="104"/>
      <c r="BQ1469" s="104"/>
      <c r="BR1469" s="104"/>
      <c r="BS1469" s="104"/>
      <c r="BT1469" s="104"/>
      <c r="BV1469" s="104"/>
      <c r="BW1469" s="104"/>
      <c r="BX1469" s="104"/>
      <c r="BY1469" s="104"/>
      <c r="BZ1469" s="104"/>
      <c r="CA1469" s="104"/>
      <c r="CB1469" s="104"/>
      <c r="CC1469" s="104"/>
      <c r="CD1469" s="104"/>
      <c r="CE1469" s="104"/>
      <c r="CF1469" s="104"/>
      <c r="CG1469" s="104"/>
      <c r="CJ1469" s="104"/>
      <c r="CL1469" s="104"/>
      <c r="CM1469" s="104"/>
      <c r="CN1469" s="104"/>
      <c r="CO1469" s="104"/>
      <c r="CP1469" s="104"/>
      <c r="CQ1469" s="104"/>
      <c r="CR1469" s="104"/>
      <c r="CS1469" s="104"/>
      <c r="CT1469" s="104"/>
      <c r="CU1469" s="104"/>
    </row>
    <row r="1470" spans="1:99" ht="13" x14ac:dyDescent="0.3">
      <c r="A1470" s="104"/>
      <c r="B1470" s="104"/>
      <c r="C1470" s="104"/>
      <c r="D1470" s="104"/>
      <c r="E1470" s="104"/>
      <c r="F1470" s="104"/>
      <c r="G1470" s="104"/>
      <c r="H1470" s="104"/>
      <c r="I1470" s="104"/>
      <c r="J1470" s="104"/>
      <c r="K1470" s="104"/>
      <c r="L1470" s="104"/>
      <c r="M1470" s="104"/>
      <c r="P1470" s="104"/>
      <c r="Q1470" s="104"/>
      <c r="U1470" s="104"/>
      <c r="AQ1470" s="104"/>
      <c r="AR1470" s="104"/>
      <c r="AS1470" s="104"/>
      <c r="AT1470" s="104"/>
      <c r="AU1470" s="104"/>
      <c r="AV1470" s="104"/>
      <c r="AW1470" s="104"/>
      <c r="AX1470" s="104"/>
      <c r="AY1470" s="104"/>
      <c r="BH1470" s="104"/>
      <c r="BJ1470" s="104"/>
      <c r="BK1470" s="104"/>
      <c r="BL1470" s="104"/>
      <c r="BM1470" s="104"/>
      <c r="BN1470" s="104"/>
      <c r="BO1470" s="104"/>
      <c r="BP1470" s="104"/>
      <c r="BQ1470" s="104"/>
      <c r="BR1470" s="104"/>
      <c r="BS1470" s="104"/>
      <c r="BT1470" s="104"/>
      <c r="BV1470" s="104"/>
      <c r="BW1470" s="104"/>
      <c r="BX1470" s="104"/>
      <c r="BY1470" s="104"/>
      <c r="BZ1470" s="104"/>
      <c r="CA1470" s="104"/>
      <c r="CB1470" s="104"/>
      <c r="CC1470" s="104"/>
      <c r="CD1470" s="104"/>
      <c r="CE1470" s="104"/>
      <c r="CF1470" s="104"/>
      <c r="CG1470" s="104"/>
      <c r="CJ1470" s="104"/>
      <c r="CL1470" s="104"/>
      <c r="CM1470" s="104"/>
      <c r="CN1470" s="104"/>
      <c r="CO1470" s="104"/>
      <c r="CP1470" s="104"/>
      <c r="CQ1470" s="104"/>
      <c r="CR1470" s="104"/>
      <c r="CS1470" s="104"/>
      <c r="CT1470" s="104"/>
      <c r="CU1470" s="104"/>
    </row>
    <row r="1471" spans="1:99" ht="13" x14ac:dyDescent="0.3">
      <c r="A1471" s="104"/>
      <c r="B1471" s="104"/>
      <c r="C1471" s="104"/>
      <c r="D1471" s="104"/>
      <c r="E1471" s="104"/>
      <c r="F1471" s="104"/>
      <c r="G1471" s="104"/>
      <c r="H1471" s="104"/>
      <c r="I1471" s="104"/>
      <c r="J1471" s="104"/>
      <c r="K1471" s="104"/>
      <c r="L1471" s="104"/>
      <c r="M1471" s="104"/>
      <c r="P1471" s="104"/>
      <c r="Q1471" s="104"/>
      <c r="U1471" s="104"/>
      <c r="AQ1471" s="104"/>
      <c r="AR1471" s="104"/>
      <c r="AS1471" s="104"/>
      <c r="AT1471" s="104"/>
      <c r="AU1471" s="104"/>
      <c r="AV1471" s="104"/>
      <c r="AW1471" s="104"/>
      <c r="AX1471" s="104"/>
      <c r="AY1471" s="104"/>
      <c r="BH1471" s="104"/>
      <c r="BJ1471" s="104"/>
      <c r="BK1471" s="104"/>
      <c r="BL1471" s="104"/>
      <c r="BM1471" s="104"/>
      <c r="BN1471" s="104"/>
      <c r="BO1471" s="104"/>
      <c r="BP1471" s="104"/>
      <c r="BQ1471" s="104"/>
      <c r="BR1471" s="104"/>
      <c r="BS1471" s="104"/>
      <c r="BT1471" s="104"/>
      <c r="BV1471" s="104"/>
      <c r="BW1471" s="104"/>
      <c r="BX1471" s="104"/>
      <c r="BY1471" s="104"/>
      <c r="BZ1471" s="104"/>
      <c r="CA1471" s="104"/>
      <c r="CB1471" s="104"/>
      <c r="CC1471" s="104"/>
      <c r="CD1471" s="104"/>
      <c r="CE1471" s="104"/>
      <c r="CF1471" s="104"/>
      <c r="CG1471" s="104"/>
      <c r="CJ1471" s="104"/>
      <c r="CL1471" s="104"/>
      <c r="CM1471" s="104"/>
      <c r="CN1471" s="104"/>
      <c r="CO1471" s="104"/>
      <c r="CP1471" s="104"/>
      <c r="CQ1471" s="104"/>
      <c r="CR1471" s="104"/>
      <c r="CS1471" s="104"/>
      <c r="CT1471" s="104"/>
      <c r="CU1471" s="104"/>
    </row>
    <row r="1472" spans="1:99" ht="13" x14ac:dyDescent="0.3">
      <c r="A1472" s="104"/>
      <c r="B1472" s="104"/>
      <c r="C1472" s="104"/>
      <c r="D1472" s="104"/>
      <c r="E1472" s="104"/>
      <c r="F1472" s="104"/>
      <c r="G1472" s="104"/>
      <c r="H1472" s="104"/>
      <c r="I1472" s="104"/>
      <c r="J1472" s="104"/>
      <c r="K1472" s="104"/>
      <c r="L1472" s="104"/>
      <c r="M1472" s="104"/>
      <c r="P1472" s="104"/>
      <c r="Q1472" s="104"/>
      <c r="U1472" s="104"/>
      <c r="AQ1472" s="104"/>
      <c r="AR1472" s="104"/>
      <c r="AS1472" s="104"/>
      <c r="AT1472" s="104"/>
      <c r="AU1472" s="104"/>
      <c r="AV1472" s="104"/>
      <c r="AW1472" s="104"/>
      <c r="AX1472" s="104"/>
      <c r="AY1472" s="104"/>
      <c r="BH1472" s="104"/>
      <c r="BJ1472" s="104"/>
      <c r="BK1472" s="104"/>
      <c r="BL1472" s="104"/>
      <c r="BM1472" s="104"/>
      <c r="BN1472" s="104"/>
      <c r="BO1472" s="104"/>
      <c r="BP1472" s="104"/>
      <c r="BQ1472" s="104"/>
      <c r="BR1472" s="104"/>
      <c r="BS1472" s="104"/>
      <c r="BT1472" s="104"/>
      <c r="BV1472" s="104"/>
      <c r="BW1472" s="104"/>
      <c r="BX1472" s="104"/>
      <c r="BY1472" s="104"/>
      <c r="BZ1472" s="104"/>
      <c r="CA1472" s="104"/>
      <c r="CB1472" s="104"/>
      <c r="CC1472" s="104"/>
      <c r="CD1472" s="104"/>
      <c r="CE1472" s="104"/>
      <c r="CF1472" s="104"/>
      <c r="CG1472" s="104"/>
      <c r="CJ1472" s="104"/>
      <c r="CL1472" s="104"/>
      <c r="CM1472" s="104"/>
      <c r="CN1472" s="104"/>
      <c r="CO1472" s="104"/>
      <c r="CP1472" s="104"/>
      <c r="CQ1472" s="104"/>
      <c r="CR1472" s="104"/>
      <c r="CS1472" s="104"/>
      <c r="CT1472" s="104"/>
      <c r="CU1472" s="104"/>
    </row>
    <row r="1473" spans="1:99" ht="13" x14ac:dyDescent="0.3">
      <c r="A1473" s="104"/>
      <c r="B1473" s="104"/>
      <c r="C1473" s="104"/>
      <c r="D1473" s="104"/>
      <c r="E1473" s="104"/>
      <c r="F1473" s="104"/>
      <c r="G1473" s="104"/>
      <c r="H1473" s="104"/>
      <c r="I1473" s="104"/>
      <c r="J1473" s="104"/>
      <c r="K1473" s="104"/>
      <c r="L1473" s="104"/>
      <c r="M1473" s="104"/>
      <c r="P1473" s="104"/>
      <c r="Q1473" s="104"/>
      <c r="U1473" s="104"/>
      <c r="AQ1473" s="104"/>
      <c r="AR1473" s="104"/>
      <c r="AS1473" s="104"/>
      <c r="AT1473" s="104"/>
      <c r="AU1473" s="104"/>
      <c r="AV1473" s="104"/>
      <c r="AW1473" s="104"/>
      <c r="AX1473" s="104"/>
      <c r="AY1473" s="104"/>
      <c r="BH1473" s="104"/>
      <c r="BJ1473" s="104"/>
      <c r="BK1473" s="104"/>
      <c r="BL1473" s="104"/>
      <c r="BM1473" s="104"/>
      <c r="BN1473" s="104"/>
      <c r="BO1473" s="104"/>
      <c r="BP1473" s="104"/>
      <c r="BQ1473" s="104"/>
      <c r="BR1473" s="104"/>
      <c r="BS1473" s="104"/>
      <c r="BT1473" s="104"/>
      <c r="BV1473" s="104"/>
      <c r="BW1473" s="104"/>
      <c r="BX1473" s="104"/>
      <c r="BY1473" s="104"/>
      <c r="BZ1473" s="104"/>
      <c r="CA1473" s="104"/>
      <c r="CB1473" s="104"/>
      <c r="CC1473" s="104"/>
      <c r="CD1473" s="104"/>
      <c r="CE1473" s="104"/>
      <c r="CF1473" s="104"/>
      <c r="CG1473" s="104"/>
      <c r="CJ1473" s="104"/>
      <c r="CL1473" s="104"/>
      <c r="CM1473" s="104"/>
      <c r="CN1473" s="104"/>
      <c r="CO1473" s="104"/>
      <c r="CP1473" s="104"/>
      <c r="CQ1473" s="104"/>
      <c r="CR1473" s="104"/>
      <c r="CS1473" s="104"/>
      <c r="CT1473" s="104"/>
      <c r="CU1473" s="104"/>
    </row>
    <row r="1474" spans="1:99" ht="13" x14ac:dyDescent="0.3">
      <c r="A1474" s="104"/>
      <c r="B1474" s="104"/>
      <c r="C1474" s="104"/>
      <c r="D1474" s="104"/>
      <c r="E1474" s="104"/>
      <c r="F1474" s="104"/>
      <c r="G1474" s="104"/>
      <c r="H1474" s="104"/>
      <c r="I1474" s="104"/>
      <c r="J1474" s="104"/>
      <c r="K1474" s="104"/>
      <c r="L1474" s="104"/>
      <c r="M1474" s="104"/>
      <c r="P1474" s="104"/>
      <c r="Q1474" s="104"/>
      <c r="U1474" s="104"/>
      <c r="AQ1474" s="104"/>
      <c r="AR1474" s="104"/>
      <c r="AS1474" s="104"/>
      <c r="AT1474" s="104"/>
      <c r="AU1474" s="104"/>
      <c r="AV1474" s="104"/>
      <c r="AW1474" s="104"/>
      <c r="AX1474" s="104"/>
      <c r="AY1474" s="104"/>
      <c r="BH1474" s="104"/>
      <c r="BJ1474" s="104"/>
      <c r="BK1474" s="104"/>
      <c r="BL1474" s="104"/>
      <c r="BM1474" s="104"/>
      <c r="BN1474" s="104"/>
      <c r="BO1474" s="104"/>
      <c r="BP1474" s="104"/>
      <c r="BQ1474" s="104"/>
      <c r="BR1474" s="104"/>
      <c r="BS1474" s="104"/>
      <c r="BT1474" s="104"/>
      <c r="BV1474" s="104"/>
      <c r="BW1474" s="104"/>
      <c r="BX1474" s="104"/>
      <c r="BY1474" s="104"/>
      <c r="BZ1474" s="104"/>
      <c r="CA1474" s="104"/>
      <c r="CB1474" s="104"/>
      <c r="CC1474" s="104"/>
      <c r="CD1474" s="104"/>
      <c r="CE1474" s="104"/>
      <c r="CF1474" s="104"/>
      <c r="CG1474" s="104"/>
      <c r="CJ1474" s="104"/>
      <c r="CL1474" s="104"/>
      <c r="CM1474" s="104"/>
      <c r="CN1474" s="104"/>
      <c r="CO1474" s="104"/>
      <c r="CP1474" s="104"/>
      <c r="CQ1474" s="104"/>
      <c r="CR1474" s="104"/>
      <c r="CS1474" s="104"/>
      <c r="CT1474" s="104"/>
      <c r="CU1474" s="104"/>
    </row>
    <row r="1475" spans="1:99" ht="13" x14ac:dyDescent="0.3">
      <c r="A1475" s="104"/>
      <c r="B1475" s="104"/>
      <c r="C1475" s="104"/>
      <c r="D1475" s="104"/>
      <c r="E1475" s="104"/>
      <c r="F1475" s="104"/>
      <c r="G1475" s="104"/>
      <c r="H1475" s="104"/>
      <c r="I1475" s="104"/>
      <c r="J1475" s="104"/>
      <c r="K1475" s="104"/>
      <c r="L1475" s="104"/>
      <c r="M1475" s="104"/>
      <c r="P1475" s="104"/>
      <c r="Q1475" s="104"/>
      <c r="U1475" s="104"/>
      <c r="AQ1475" s="104"/>
      <c r="AR1475" s="104"/>
      <c r="AS1475" s="104"/>
      <c r="AT1475" s="104"/>
      <c r="AU1475" s="104"/>
      <c r="AV1475" s="104"/>
      <c r="AW1475" s="104"/>
      <c r="AX1475" s="104"/>
      <c r="AY1475" s="104"/>
      <c r="BH1475" s="104"/>
      <c r="BJ1475" s="104"/>
      <c r="BK1475" s="104"/>
      <c r="BL1475" s="104"/>
      <c r="BM1475" s="104"/>
      <c r="BN1475" s="104"/>
      <c r="BO1475" s="104"/>
      <c r="BP1475" s="104"/>
      <c r="BQ1475" s="104"/>
      <c r="BR1475" s="104"/>
      <c r="BS1475" s="104"/>
      <c r="BT1475" s="104"/>
      <c r="BV1475" s="104"/>
      <c r="BW1475" s="104"/>
      <c r="BX1475" s="104"/>
      <c r="BY1475" s="104"/>
      <c r="BZ1475" s="104"/>
      <c r="CA1475" s="104"/>
      <c r="CB1475" s="104"/>
      <c r="CC1475" s="104"/>
      <c r="CD1475" s="104"/>
      <c r="CE1475" s="104"/>
      <c r="CF1475" s="104"/>
      <c r="CG1475" s="104"/>
      <c r="CJ1475" s="104"/>
      <c r="CL1475" s="104"/>
      <c r="CM1475" s="104"/>
      <c r="CN1475" s="104"/>
      <c r="CO1475" s="104"/>
      <c r="CP1475" s="104"/>
      <c r="CQ1475" s="104"/>
      <c r="CR1475" s="104"/>
      <c r="CS1475" s="104"/>
      <c r="CT1475" s="104"/>
      <c r="CU1475" s="104"/>
    </row>
    <row r="1476" spans="1:99" ht="13" x14ac:dyDescent="0.3">
      <c r="A1476" s="104"/>
      <c r="B1476" s="104"/>
      <c r="C1476" s="104"/>
      <c r="D1476" s="104"/>
      <c r="E1476" s="104"/>
      <c r="F1476" s="104"/>
      <c r="G1476" s="104"/>
      <c r="H1476" s="104"/>
      <c r="I1476" s="104"/>
      <c r="J1476" s="104"/>
      <c r="K1476" s="104"/>
      <c r="L1476" s="104"/>
      <c r="M1476" s="104"/>
      <c r="P1476" s="104"/>
      <c r="Q1476" s="104"/>
      <c r="U1476" s="104"/>
      <c r="AQ1476" s="104"/>
      <c r="AR1476" s="104"/>
      <c r="AS1476" s="104"/>
      <c r="AT1476" s="104"/>
      <c r="AU1476" s="104"/>
      <c r="AV1476" s="104"/>
      <c r="AW1476" s="104"/>
      <c r="AX1476" s="104"/>
      <c r="AY1476" s="104"/>
      <c r="BH1476" s="104"/>
      <c r="BJ1476" s="104"/>
      <c r="BK1476" s="104"/>
      <c r="BL1476" s="104"/>
      <c r="BM1476" s="104"/>
      <c r="BN1476" s="104"/>
      <c r="BO1476" s="104"/>
      <c r="BP1476" s="104"/>
      <c r="BQ1476" s="104"/>
      <c r="BR1476" s="104"/>
      <c r="BS1476" s="104"/>
      <c r="BT1476" s="104"/>
      <c r="BV1476" s="104"/>
      <c r="BW1476" s="104"/>
      <c r="BX1476" s="104"/>
      <c r="BY1476" s="104"/>
      <c r="BZ1476" s="104"/>
      <c r="CA1476" s="104"/>
      <c r="CB1476" s="104"/>
      <c r="CC1476" s="104"/>
      <c r="CD1476" s="104"/>
      <c r="CE1476" s="104"/>
      <c r="CF1476" s="104"/>
      <c r="CG1476" s="104"/>
      <c r="CJ1476" s="104"/>
      <c r="CL1476" s="104"/>
      <c r="CM1476" s="104"/>
      <c r="CN1476" s="104"/>
      <c r="CO1476" s="104"/>
      <c r="CP1476" s="104"/>
      <c r="CQ1476" s="104"/>
      <c r="CR1476" s="104"/>
      <c r="CS1476" s="104"/>
      <c r="CT1476" s="104"/>
      <c r="CU1476" s="104"/>
    </row>
    <row r="1477" spans="1:99" ht="13" x14ac:dyDescent="0.3">
      <c r="A1477" s="104"/>
      <c r="B1477" s="104"/>
      <c r="C1477" s="104"/>
      <c r="D1477" s="104"/>
      <c r="E1477" s="104"/>
      <c r="F1477" s="104"/>
      <c r="G1477" s="104"/>
      <c r="H1477" s="104"/>
      <c r="I1477" s="104"/>
      <c r="J1477" s="104"/>
      <c r="K1477" s="104"/>
      <c r="L1477" s="104"/>
      <c r="M1477" s="104"/>
      <c r="P1477" s="104"/>
      <c r="Q1477" s="104"/>
      <c r="U1477" s="104"/>
      <c r="AQ1477" s="104"/>
      <c r="AR1477" s="104"/>
      <c r="AS1477" s="104"/>
      <c r="AT1477" s="104"/>
      <c r="AU1477" s="104"/>
      <c r="AV1477" s="104"/>
      <c r="AW1477" s="104"/>
      <c r="AX1477" s="104"/>
      <c r="AY1477" s="104"/>
      <c r="BH1477" s="104"/>
      <c r="BJ1477" s="104"/>
      <c r="BK1477" s="104"/>
      <c r="BL1477" s="104"/>
      <c r="BM1477" s="104"/>
      <c r="BN1477" s="104"/>
      <c r="BO1477" s="104"/>
      <c r="BP1477" s="104"/>
      <c r="BQ1477" s="104"/>
      <c r="BR1477" s="104"/>
      <c r="BS1477" s="104"/>
      <c r="BT1477" s="104"/>
      <c r="BV1477" s="104"/>
      <c r="BW1477" s="104"/>
      <c r="BX1477" s="104"/>
      <c r="BY1477" s="104"/>
      <c r="BZ1477" s="104"/>
      <c r="CA1477" s="104"/>
      <c r="CB1477" s="104"/>
      <c r="CC1477" s="104"/>
      <c r="CD1477" s="104"/>
      <c r="CE1477" s="104"/>
      <c r="CF1477" s="104"/>
      <c r="CG1477" s="104"/>
      <c r="CJ1477" s="104"/>
      <c r="CL1477" s="104"/>
      <c r="CM1477" s="104"/>
      <c r="CN1477" s="104"/>
      <c r="CO1477" s="104"/>
      <c r="CP1477" s="104"/>
      <c r="CQ1477" s="104"/>
      <c r="CR1477" s="104"/>
      <c r="CS1477" s="104"/>
      <c r="CT1477" s="104"/>
      <c r="CU1477" s="104"/>
    </row>
    <row r="1478" spans="1:99" ht="13" x14ac:dyDescent="0.3">
      <c r="A1478" s="104"/>
      <c r="B1478" s="104"/>
      <c r="C1478" s="104"/>
      <c r="D1478" s="104"/>
      <c r="E1478" s="104"/>
      <c r="F1478" s="104"/>
      <c r="G1478" s="104"/>
      <c r="H1478" s="104"/>
      <c r="I1478" s="104"/>
      <c r="J1478" s="104"/>
      <c r="K1478" s="104"/>
      <c r="L1478" s="104"/>
      <c r="M1478" s="104"/>
      <c r="P1478" s="104"/>
      <c r="Q1478" s="104"/>
      <c r="U1478" s="104"/>
      <c r="AQ1478" s="104"/>
      <c r="AR1478" s="104"/>
      <c r="AS1478" s="104"/>
      <c r="AT1478" s="104"/>
      <c r="AU1478" s="104"/>
      <c r="AV1478" s="104"/>
      <c r="AW1478" s="104"/>
      <c r="AX1478" s="104"/>
      <c r="AY1478" s="104"/>
      <c r="BH1478" s="104"/>
      <c r="BJ1478" s="104"/>
      <c r="BK1478" s="104"/>
      <c r="BL1478" s="104"/>
      <c r="BM1478" s="104"/>
      <c r="BN1478" s="104"/>
      <c r="BO1478" s="104"/>
      <c r="BP1478" s="104"/>
      <c r="BQ1478" s="104"/>
      <c r="BR1478" s="104"/>
      <c r="BS1478" s="104"/>
      <c r="BT1478" s="104"/>
      <c r="BV1478" s="104"/>
      <c r="BW1478" s="104"/>
      <c r="BX1478" s="104"/>
      <c r="BY1478" s="104"/>
      <c r="BZ1478" s="104"/>
      <c r="CA1478" s="104"/>
      <c r="CB1478" s="104"/>
      <c r="CC1478" s="104"/>
      <c r="CD1478" s="104"/>
      <c r="CE1478" s="104"/>
      <c r="CF1478" s="104"/>
      <c r="CG1478" s="104"/>
      <c r="CJ1478" s="104"/>
      <c r="CL1478" s="104"/>
      <c r="CM1478" s="104"/>
      <c r="CN1478" s="104"/>
      <c r="CO1478" s="104"/>
      <c r="CP1478" s="104"/>
      <c r="CQ1478" s="104"/>
      <c r="CR1478" s="104"/>
      <c r="CS1478" s="104"/>
      <c r="CT1478" s="104"/>
      <c r="CU1478" s="104"/>
    </row>
    <row r="1479" spans="1:99" ht="13" x14ac:dyDescent="0.3">
      <c r="A1479" s="104"/>
      <c r="B1479" s="104"/>
      <c r="C1479" s="104"/>
      <c r="D1479" s="104"/>
      <c r="E1479" s="104"/>
      <c r="F1479" s="104"/>
      <c r="G1479" s="104"/>
      <c r="H1479" s="104"/>
      <c r="I1479" s="104"/>
      <c r="J1479" s="104"/>
      <c r="K1479" s="104"/>
      <c r="L1479" s="104"/>
      <c r="M1479" s="104"/>
      <c r="P1479" s="104"/>
      <c r="Q1479" s="104"/>
      <c r="U1479" s="104"/>
      <c r="AQ1479" s="104"/>
      <c r="AR1479" s="104"/>
      <c r="AS1479" s="104"/>
      <c r="AT1479" s="104"/>
      <c r="AU1479" s="104"/>
      <c r="AV1479" s="104"/>
      <c r="AW1479" s="104"/>
      <c r="AX1479" s="104"/>
      <c r="AY1479" s="104"/>
      <c r="BH1479" s="104"/>
      <c r="BJ1479" s="104"/>
      <c r="BK1479" s="104"/>
      <c r="BL1479" s="104"/>
      <c r="BM1479" s="104"/>
      <c r="BN1479" s="104"/>
      <c r="BO1479" s="104"/>
      <c r="BP1479" s="104"/>
      <c r="BQ1479" s="104"/>
      <c r="BR1479" s="104"/>
      <c r="BS1479" s="104"/>
      <c r="BT1479" s="104"/>
      <c r="BV1479" s="104"/>
      <c r="BW1479" s="104"/>
      <c r="BX1479" s="104"/>
      <c r="BY1479" s="104"/>
      <c r="BZ1479" s="104"/>
      <c r="CA1479" s="104"/>
      <c r="CB1479" s="104"/>
      <c r="CC1479" s="104"/>
      <c r="CD1479" s="104"/>
      <c r="CE1479" s="104"/>
      <c r="CF1479" s="104"/>
      <c r="CG1479" s="104"/>
      <c r="CJ1479" s="104"/>
      <c r="CL1479" s="104"/>
      <c r="CM1479" s="104"/>
      <c r="CN1479" s="104"/>
      <c r="CO1479" s="104"/>
      <c r="CP1479" s="104"/>
      <c r="CQ1479" s="104"/>
      <c r="CR1479" s="104"/>
      <c r="CS1479" s="104"/>
      <c r="CT1479" s="104"/>
      <c r="CU1479" s="104"/>
    </row>
    <row r="1480" spans="1:99" ht="13" x14ac:dyDescent="0.3">
      <c r="A1480" s="104"/>
      <c r="B1480" s="104"/>
      <c r="C1480" s="104"/>
      <c r="D1480" s="104"/>
      <c r="E1480" s="104"/>
      <c r="F1480" s="104"/>
      <c r="G1480" s="104"/>
      <c r="H1480" s="104"/>
      <c r="I1480" s="104"/>
      <c r="J1480" s="104"/>
      <c r="K1480" s="104"/>
      <c r="L1480" s="104"/>
      <c r="M1480" s="104"/>
      <c r="P1480" s="104"/>
      <c r="Q1480" s="104"/>
      <c r="U1480" s="104"/>
      <c r="AQ1480" s="104"/>
      <c r="AR1480" s="104"/>
      <c r="AS1480" s="104"/>
      <c r="AT1480" s="104"/>
      <c r="AU1480" s="104"/>
      <c r="AV1480" s="104"/>
      <c r="AW1480" s="104"/>
      <c r="AX1480" s="104"/>
      <c r="AY1480" s="104"/>
      <c r="BH1480" s="104"/>
      <c r="BJ1480" s="104"/>
      <c r="BK1480" s="104"/>
      <c r="BL1480" s="104"/>
      <c r="BM1480" s="104"/>
      <c r="BN1480" s="104"/>
      <c r="BO1480" s="104"/>
      <c r="BP1480" s="104"/>
      <c r="BQ1480" s="104"/>
      <c r="BR1480" s="104"/>
      <c r="BS1480" s="104"/>
      <c r="BT1480" s="104"/>
      <c r="BV1480" s="104"/>
      <c r="BW1480" s="104"/>
      <c r="BX1480" s="104"/>
      <c r="BY1480" s="104"/>
      <c r="BZ1480" s="104"/>
      <c r="CA1480" s="104"/>
      <c r="CB1480" s="104"/>
      <c r="CC1480" s="104"/>
      <c r="CD1480" s="104"/>
      <c r="CE1480" s="104"/>
      <c r="CF1480" s="104"/>
      <c r="CG1480" s="104"/>
      <c r="CJ1480" s="104"/>
      <c r="CL1480" s="104"/>
      <c r="CM1480" s="104"/>
      <c r="CN1480" s="104"/>
      <c r="CO1480" s="104"/>
      <c r="CP1480" s="104"/>
      <c r="CQ1480" s="104"/>
      <c r="CR1480" s="104"/>
      <c r="CS1480" s="104"/>
      <c r="CT1480" s="104"/>
      <c r="CU1480" s="104"/>
    </row>
    <row r="1481" spans="1:99" ht="13" x14ac:dyDescent="0.3">
      <c r="A1481" s="104"/>
      <c r="B1481" s="104"/>
      <c r="C1481" s="104"/>
      <c r="D1481" s="104"/>
      <c r="E1481" s="104"/>
      <c r="F1481" s="104"/>
      <c r="G1481" s="104"/>
      <c r="H1481" s="104"/>
      <c r="I1481" s="104"/>
      <c r="J1481" s="104"/>
      <c r="K1481" s="104"/>
      <c r="L1481" s="104"/>
      <c r="M1481" s="104"/>
      <c r="P1481" s="104"/>
      <c r="Q1481" s="104"/>
      <c r="U1481" s="104"/>
      <c r="AQ1481" s="104"/>
      <c r="AR1481" s="104"/>
      <c r="AS1481" s="104"/>
      <c r="AT1481" s="104"/>
      <c r="AU1481" s="104"/>
      <c r="AV1481" s="104"/>
      <c r="AW1481" s="104"/>
      <c r="AX1481" s="104"/>
      <c r="AY1481" s="104"/>
      <c r="BH1481" s="104"/>
      <c r="BJ1481" s="104"/>
      <c r="BK1481" s="104"/>
      <c r="BL1481" s="104"/>
      <c r="BM1481" s="104"/>
      <c r="BN1481" s="104"/>
      <c r="BO1481" s="104"/>
      <c r="BP1481" s="104"/>
      <c r="BQ1481" s="104"/>
      <c r="BR1481" s="104"/>
      <c r="BS1481" s="104"/>
      <c r="BT1481" s="104"/>
      <c r="BV1481" s="104"/>
      <c r="BW1481" s="104"/>
      <c r="BX1481" s="104"/>
      <c r="BY1481" s="104"/>
      <c r="BZ1481" s="104"/>
      <c r="CA1481" s="104"/>
      <c r="CB1481" s="104"/>
      <c r="CC1481" s="104"/>
      <c r="CD1481" s="104"/>
      <c r="CE1481" s="104"/>
      <c r="CF1481" s="104"/>
      <c r="CG1481" s="104"/>
      <c r="CJ1481" s="104"/>
      <c r="CL1481" s="104"/>
      <c r="CM1481" s="104"/>
      <c r="CN1481" s="104"/>
      <c r="CO1481" s="104"/>
      <c r="CP1481" s="104"/>
      <c r="CQ1481" s="104"/>
      <c r="CR1481" s="104"/>
      <c r="CS1481" s="104"/>
      <c r="CT1481" s="104"/>
      <c r="CU1481" s="104"/>
    </row>
    <row r="1482" spans="1:99" ht="13" x14ac:dyDescent="0.3">
      <c r="A1482" s="104"/>
      <c r="B1482" s="104"/>
      <c r="C1482" s="104"/>
      <c r="D1482" s="104"/>
      <c r="E1482" s="104"/>
      <c r="F1482" s="104"/>
      <c r="G1482" s="104"/>
      <c r="H1482" s="104"/>
      <c r="I1482" s="104"/>
      <c r="J1482" s="104"/>
      <c r="K1482" s="104"/>
      <c r="L1482" s="104"/>
      <c r="M1482" s="104"/>
      <c r="P1482" s="104"/>
      <c r="Q1482" s="104"/>
      <c r="U1482" s="104"/>
      <c r="AQ1482" s="104"/>
      <c r="AR1482" s="104"/>
      <c r="AS1482" s="104"/>
      <c r="AT1482" s="104"/>
      <c r="AU1482" s="104"/>
      <c r="AV1482" s="104"/>
      <c r="AW1482" s="104"/>
      <c r="AX1482" s="104"/>
      <c r="AY1482" s="104"/>
      <c r="BH1482" s="104"/>
      <c r="BJ1482" s="104"/>
      <c r="BK1482" s="104"/>
      <c r="BL1482" s="104"/>
      <c r="BM1482" s="104"/>
      <c r="BN1482" s="104"/>
      <c r="BO1482" s="104"/>
      <c r="BP1482" s="104"/>
      <c r="BQ1482" s="104"/>
      <c r="BR1482" s="104"/>
      <c r="BS1482" s="104"/>
      <c r="BT1482" s="104"/>
      <c r="BV1482" s="104"/>
      <c r="BW1482" s="104"/>
      <c r="BX1482" s="104"/>
      <c r="BY1482" s="104"/>
      <c r="BZ1482" s="104"/>
      <c r="CA1482" s="104"/>
      <c r="CB1482" s="104"/>
      <c r="CC1482" s="104"/>
      <c r="CD1482" s="104"/>
      <c r="CE1482" s="104"/>
      <c r="CF1482" s="104"/>
      <c r="CG1482" s="104"/>
      <c r="CJ1482" s="104"/>
      <c r="CL1482" s="104"/>
      <c r="CM1482" s="104"/>
      <c r="CN1482" s="104"/>
      <c r="CO1482" s="104"/>
      <c r="CP1482" s="104"/>
      <c r="CQ1482" s="104"/>
      <c r="CR1482" s="104"/>
      <c r="CS1482" s="104"/>
      <c r="CT1482" s="104"/>
      <c r="CU1482" s="104"/>
    </row>
    <row r="1483" spans="1:99" ht="13" x14ac:dyDescent="0.3">
      <c r="A1483" s="104"/>
      <c r="B1483" s="104"/>
      <c r="C1483" s="104"/>
      <c r="D1483" s="104"/>
      <c r="E1483" s="104"/>
      <c r="F1483" s="104"/>
      <c r="G1483" s="104"/>
      <c r="H1483" s="104"/>
      <c r="I1483" s="104"/>
      <c r="J1483" s="104"/>
      <c r="K1483" s="104"/>
      <c r="L1483" s="104"/>
      <c r="M1483" s="104"/>
      <c r="P1483" s="104"/>
      <c r="Q1483" s="104"/>
      <c r="U1483" s="104"/>
      <c r="AQ1483" s="104"/>
      <c r="AR1483" s="104"/>
      <c r="AS1483" s="104"/>
      <c r="AT1483" s="104"/>
      <c r="AU1483" s="104"/>
      <c r="AV1483" s="104"/>
      <c r="AW1483" s="104"/>
      <c r="AX1483" s="104"/>
      <c r="AY1483" s="104"/>
      <c r="BH1483" s="104"/>
      <c r="BJ1483" s="104"/>
      <c r="BK1483" s="104"/>
      <c r="BL1483" s="104"/>
      <c r="BM1483" s="104"/>
      <c r="BN1483" s="104"/>
      <c r="BO1483" s="104"/>
      <c r="BP1483" s="104"/>
      <c r="BQ1483" s="104"/>
      <c r="BR1483" s="104"/>
      <c r="BS1483" s="104"/>
      <c r="BT1483" s="104"/>
      <c r="BV1483" s="104"/>
      <c r="BW1483" s="104"/>
      <c r="BX1483" s="104"/>
      <c r="BY1483" s="104"/>
      <c r="BZ1483" s="104"/>
      <c r="CA1483" s="104"/>
      <c r="CB1483" s="104"/>
      <c r="CC1483" s="104"/>
      <c r="CD1483" s="104"/>
      <c r="CE1483" s="104"/>
      <c r="CF1483" s="104"/>
      <c r="CG1483" s="104"/>
      <c r="CJ1483" s="104"/>
      <c r="CL1483" s="104"/>
      <c r="CM1483" s="104"/>
      <c r="CN1483" s="104"/>
      <c r="CO1483" s="104"/>
      <c r="CP1483" s="104"/>
      <c r="CQ1483" s="104"/>
      <c r="CR1483" s="104"/>
      <c r="CS1483" s="104"/>
      <c r="CT1483" s="104"/>
      <c r="CU1483" s="104"/>
    </row>
    <row r="1484" spans="1:99" ht="13" x14ac:dyDescent="0.3">
      <c r="A1484" s="104"/>
      <c r="B1484" s="104"/>
      <c r="C1484" s="104"/>
      <c r="D1484" s="104"/>
      <c r="E1484" s="104"/>
      <c r="F1484" s="104"/>
      <c r="G1484" s="104"/>
      <c r="H1484" s="104"/>
      <c r="I1484" s="104"/>
      <c r="J1484" s="104"/>
      <c r="K1484" s="104"/>
      <c r="L1484" s="104"/>
      <c r="M1484" s="104"/>
      <c r="P1484" s="104"/>
      <c r="Q1484" s="104"/>
      <c r="U1484" s="104"/>
      <c r="AQ1484" s="104"/>
      <c r="AR1484" s="104"/>
      <c r="AS1484" s="104"/>
      <c r="AT1484" s="104"/>
      <c r="AU1484" s="104"/>
      <c r="AV1484" s="104"/>
      <c r="AW1484" s="104"/>
      <c r="AX1484" s="104"/>
      <c r="AY1484" s="104"/>
      <c r="BH1484" s="104"/>
      <c r="BJ1484" s="104"/>
      <c r="BK1484" s="104"/>
      <c r="BL1484" s="104"/>
      <c r="BM1484" s="104"/>
      <c r="BN1484" s="104"/>
      <c r="BO1484" s="104"/>
      <c r="BP1484" s="104"/>
      <c r="BQ1484" s="104"/>
      <c r="BR1484" s="104"/>
      <c r="BS1484" s="104"/>
      <c r="BT1484" s="104"/>
      <c r="BV1484" s="104"/>
      <c r="BW1484" s="104"/>
      <c r="BX1484" s="104"/>
      <c r="BY1484" s="104"/>
      <c r="BZ1484" s="104"/>
      <c r="CA1484" s="104"/>
      <c r="CB1484" s="104"/>
      <c r="CC1484" s="104"/>
      <c r="CD1484" s="104"/>
      <c r="CE1484" s="104"/>
      <c r="CF1484" s="104"/>
      <c r="CG1484" s="104"/>
      <c r="CJ1484" s="104"/>
      <c r="CL1484" s="104"/>
      <c r="CM1484" s="104"/>
      <c r="CN1484" s="104"/>
      <c r="CO1484" s="104"/>
      <c r="CP1484" s="104"/>
      <c r="CQ1484" s="104"/>
      <c r="CR1484" s="104"/>
      <c r="CS1484" s="104"/>
      <c r="CT1484" s="104"/>
      <c r="CU1484" s="104"/>
    </row>
    <row r="1485" spans="1:99" ht="13" x14ac:dyDescent="0.3">
      <c r="A1485" s="104"/>
      <c r="B1485" s="104"/>
      <c r="C1485" s="104"/>
      <c r="D1485" s="104"/>
      <c r="E1485" s="104"/>
      <c r="F1485" s="104"/>
      <c r="G1485" s="104"/>
      <c r="H1485" s="104"/>
      <c r="I1485" s="104"/>
      <c r="J1485" s="104"/>
      <c r="K1485" s="104"/>
      <c r="L1485" s="104"/>
      <c r="M1485" s="104"/>
      <c r="P1485" s="104"/>
      <c r="Q1485" s="104"/>
      <c r="U1485" s="104"/>
      <c r="AQ1485" s="104"/>
      <c r="AR1485" s="104"/>
      <c r="AS1485" s="104"/>
      <c r="AT1485" s="104"/>
      <c r="AU1485" s="104"/>
      <c r="AV1485" s="104"/>
      <c r="AW1485" s="104"/>
      <c r="AX1485" s="104"/>
      <c r="AY1485" s="104"/>
      <c r="BH1485" s="104"/>
      <c r="BJ1485" s="104"/>
      <c r="BK1485" s="104"/>
      <c r="BL1485" s="104"/>
      <c r="BM1485" s="104"/>
      <c r="BN1485" s="104"/>
      <c r="BO1485" s="104"/>
      <c r="BP1485" s="104"/>
      <c r="BQ1485" s="104"/>
      <c r="BR1485" s="104"/>
      <c r="BS1485" s="104"/>
      <c r="BT1485" s="104"/>
      <c r="BV1485" s="104"/>
      <c r="BW1485" s="104"/>
      <c r="BX1485" s="104"/>
      <c r="BY1485" s="104"/>
      <c r="BZ1485" s="104"/>
      <c r="CA1485" s="104"/>
      <c r="CB1485" s="104"/>
      <c r="CC1485" s="104"/>
      <c r="CD1485" s="104"/>
      <c r="CE1485" s="104"/>
      <c r="CF1485" s="104"/>
      <c r="CG1485" s="104"/>
      <c r="CJ1485" s="104"/>
      <c r="CL1485" s="104"/>
      <c r="CM1485" s="104"/>
      <c r="CN1485" s="104"/>
      <c r="CO1485" s="104"/>
      <c r="CP1485" s="104"/>
      <c r="CQ1485" s="104"/>
      <c r="CR1485" s="104"/>
      <c r="CS1485" s="104"/>
      <c r="CT1485" s="104"/>
      <c r="CU1485" s="104"/>
    </row>
    <row r="1486" spans="1:99" ht="13" x14ac:dyDescent="0.3">
      <c r="A1486" s="104"/>
      <c r="B1486" s="104"/>
      <c r="C1486" s="104"/>
      <c r="D1486" s="104"/>
      <c r="E1486" s="104"/>
      <c r="F1486" s="104"/>
      <c r="G1486" s="104"/>
      <c r="H1486" s="104"/>
      <c r="I1486" s="104"/>
      <c r="J1486" s="104"/>
      <c r="K1486" s="104"/>
      <c r="L1486" s="104"/>
      <c r="M1486" s="104"/>
      <c r="P1486" s="104"/>
      <c r="Q1486" s="104"/>
      <c r="U1486" s="104"/>
      <c r="AQ1486" s="104"/>
      <c r="AR1486" s="104"/>
      <c r="AS1486" s="104"/>
      <c r="AT1486" s="104"/>
      <c r="AU1486" s="104"/>
      <c r="AV1486" s="104"/>
      <c r="AW1486" s="104"/>
      <c r="AX1486" s="104"/>
      <c r="AY1486" s="104"/>
      <c r="BH1486" s="104"/>
      <c r="BJ1486" s="104"/>
      <c r="BK1486" s="104"/>
      <c r="BL1486" s="104"/>
      <c r="BM1486" s="104"/>
      <c r="BN1486" s="104"/>
      <c r="BO1486" s="104"/>
      <c r="BP1486" s="104"/>
      <c r="BQ1486" s="104"/>
      <c r="BR1486" s="104"/>
      <c r="BS1486" s="104"/>
      <c r="BT1486" s="104"/>
      <c r="BV1486" s="104"/>
      <c r="BW1486" s="104"/>
      <c r="BX1486" s="104"/>
      <c r="BY1486" s="104"/>
      <c r="BZ1486" s="104"/>
      <c r="CA1486" s="104"/>
      <c r="CB1486" s="104"/>
      <c r="CC1486" s="104"/>
      <c r="CD1486" s="104"/>
      <c r="CE1486" s="104"/>
      <c r="CF1486" s="104"/>
      <c r="CG1486" s="104"/>
      <c r="CJ1486" s="104"/>
      <c r="CL1486" s="104"/>
      <c r="CM1486" s="104"/>
      <c r="CN1486" s="104"/>
      <c r="CO1486" s="104"/>
      <c r="CP1486" s="104"/>
      <c r="CQ1486" s="104"/>
      <c r="CR1486" s="104"/>
      <c r="CS1486" s="104"/>
      <c r="CT1486" s="104"/>
      <c r="CU1486" s="104"/>
    </row>
    <row r="1487" spans="1:99" ht="13" x14ac:dyDescent="0.3">
      <c r="A1487" s="104"/>
      <c r="B1487" s="104"/>
      <c r="C1487" s="104"/>
      <c r="D1487" s="104"/>
      <c r="E1487" s="104"/>
      <c r="F1487" s="104"/>
      <c r="G1487" s="104"/>
      <c r="H1487" s="104"/>
      <c r="I1487" s="104"/>
      <c r="J1487" s="104"/>
      <c r="K1487" s="104"/>
      <c r="L1487" s="104"/>
      <c r="M1487" s="104"/>
      <c r="P1487" s="104"/>
      <c r="Q1487" s="104"/>
      <c r="U1487" s="104"/>
      <c r="AQ1487" s="104"/>
      <c r="AR1487" s="104"/>
      <c r="AS1487" s="104"/>
      <c r="AT1487" s="104"/>
      <c r="AU1487" s="104"/>
      <c r="AV1487" s="104"/>
      <c r="AW1487" s="104"/>
      <c r="AX1487" s="104"/>
      <c r="AY1487" s="104"/>
      <c r="BH1487" s="104"/>
      <c r="BJ1487" s="104"/>
      <c r="BK1487" s="104"/>
      <c r="BL1487" s="104"/>
      <c r="BM1487" s="104"/>
      <c r="BN1487" s="104"/>
      <c r="BO1487" s="104"/>
      <c r="BP1487" s="104"/>
      <c r="BQ1487" s="104"/>
      <c r="BR1487" s="104"/>
      <c r="BS1487" s="104"/>
      <c r="BT1487" s="104"/>
      <c r="BV1487" s="104"/>
      <c r="BW1487" s="104"/>
      <c r="BX1487" s="104"/>
      <c r="BY1487" s="104"/>
      <c r="BZ1487" s="104"/>
      <c r="CA1487" s="104"/>
      <c r="CB1487" s="104"/>
      <c r="CC1487" s="104"/>
      <c r="CD1487" s="104"/>
      <c r="CE1487" s="104"/>
      <c r="CF1487" s="104"/>
      <c r="CG1487" s="104"/>
      <c r="CJ1487" s="104"/>
      <c r="CL1487" s="104"/>
      <c r="CM1487" s="104"/>
      <c r="CN1487" s="104"/>
      <c r="CO1487" s="104"/>
      <c r="CP1487" s="104"/>
      <c r="CQ1487" s="104"/>
      <c r="CR1487" s="104"/>
      <c r="CS1487" s="104"/>
      <c r="CT1487" s="104"/>
      <c r="CU1487" s="104"/>
    </row>
    <row r="1488" spans="1:99" ht="13" x14ac:dyDescent="0.3">
      <c r="A1488" s="104"/>
      <c r="B1488" s="104"/>
      <c r="C1488" s="104"/>
      <c r="D1488" s="104"/>
      <c r="E1488" s="104"/>
      <c r="F1488" s="104"/>
      <c r="G1488" s="104"/>
      <c r="H1488" s="104"/>
      <c r="I1488" s="104"/>
      <c r="J1488" s="104"/>
      <c r="K1488" s="104"/>
      <c r="L1488" s="104"/>
      <c r="M1488" s="104"/>
      <c r="P1488" s="104"/>
      <c r="Q1488" s="104"/>
      <c r="U1488" s="104"/>
      <c r="AQ1488" s="104"/>
      <c r="AR1488" s="104"/>
      <c r="AS1488" s="104"/>
      <c r="AT1488" s="104"/>
      <c r="AU1488" s="104"/>
      <c r="AV1488" s="104"/>
      <c r="AW1488" s="104"/>
      <c r="AX1488" s="104"/>
      <c r="AY1488" s="104"/>
      <c r="BH1488" s="104"/>
      <c r="BJ1488" s="104"/>
      <c r="BK1488" s="104"/>
      <c r="BL1488" s="104"/>
      <c r="BM1488" s="104"/>
      <c r="BN1488" s="104"/>
      <c r="BO1488" s="104"/>
      <c r="BP1488" s="104"/>
      <c r="BQ1488" s="104"/>
      <c r="BR1488" s="104"/>
      <c r="BS1488" s="104"/>
      <c r="BT1488" s="104"/>
      <c r="BV1488" s="104"/>
      <c r="BW1488" s="104"/>
      <c r="BX1488" s="104"/>
      <c r="BY1488" s="104"/>
      <c r="BZ1488" s="104"/>
      <c r="CA1488" s="104"/>
      <c r="CB1488" s="104"/>
      <c r="CC1488" s="104"/>
      <c r="CD1488" s="104"/>
      <c r="CE1488" s="104"/>
      <c r="CF1488" s="104"/>
      <c r="CG1488" s="104"/>
      <c r="CJ1488" s="104"/>
      <c r="CL1488" s="104"/>
      <c r="CM1488" s="104"/>
      <c r="CN1488" s="104"/>
      <c r="CO1488" s="104"/>
      <c r="CP1488" s="104"/>
      <c r="CQ1488" s="104"/>
      <c r="CR1488" s="104"/>
      <c r="CS1488" s="104"/>
      <c r="CT1488" s="104"/>
      <c r="CU1488" s="104"/>
    </row>
    <row r="1489" spans="1:99" ht="13" x14ac:dyDescent="0.3">
      <c r="A1489" s="104"/>
      <c r="B1489" s="104"/>
      <c r="C1489" s="104"/>
      <c r="D1489" s="104"/>
      <c r="E1489" s="104"/>
      <c r="F1489" s="104"/>
      <c r="G1489" s="104"/>
      <c r="H1489" s="104"/>
      <c r="I1489" s="104"/>
      <c r="J1489" s="104"/>
      <c r="K1489" s="104"/>
      <c r="L1489" s="104"/>
      <c r="M1489" s="104"/>
      <c r="P1489" s="104"/>
      <c r="Q1489" s="104"/>
      <c r="U1489" s="104"/>
      <c r="AQ1489" s="104"/>
      <c r="AR1489" s="104"/>
      <c r="AS1489" s="104"/>
      <c r="AT1489" s="104"/>
      <c r="AU1489" s="104"/>
      <c r="AV1489" s="104"/>
      <c r="AW1489" s="104"/>
      <c r="AX1489" s="104"/>
      <c r="AY1489" s="104"/>
      <c r="BH1489" s="104"/>
      <c r="BJ1489" s="104"/>
      <c r="BK1489" s="104"/>
      <c r="BL1489" s="104"/>
      <c r="BM1489" s="104"/>
      <c r="BN1489" s="104"/>
      <c r="BO1489" s="104"/>
      <c r="BP1489" s="104"/>
      <c r="BQ1489" s="104"/>
      <c r="BR1489" s="104"/>
      <c r="BS1489" s="104"/>
      <c r="BT1489" s="104"/>
      <c r="BV1489" s="104"/>
      <c r="BW1489" s="104"/>
      <c r="BX1489" s="104"/>
      <c r="BY1489" s="104"/>
      <c r="BZ1489" s="104"/>
      <c r="CA1489" s="104"/>
      <c r="CB1489" s="104"/>
      <c r="CC1489" s="104"/>
      <c r="CD1489" s="104"/>
      <c r="CE1489" s="104"/>
      <c r="CF1489" s="104"/>
      <c r="CG1489" s="104"/>
      <c r="CJ1489" s="104"/>
      <c r="CL1489" s="104"/>
      <c r="CM1489" s="104"/>
      <c r="CN1489" s="104"/>
      <c r="CO1489" s="104"/>
      <c r="CP1489" s="104"/>
      <c r="CQ1489" s="104"/>
      <c r="CR1489" s="104"/>
      <c r="CS1489" s="104"/>
      <c r="CT1489" s="104"/>
      <c r="CU1489" s="104"/>
    </row>
    <row r="1490" spans="1:99" ht="13" x14ac:dyDescent="0.3">
      <c r="A1490" s="104"/>
      <c r="B1490" s="104"/>
      <c r="C1490" s="104"/>
      <c r="D1490" s="104"/>
      <c r="E1490" s="104"/>
      <c r="F1490" s="104"/>
      <c r="G1490" s="104"/>
      <c r="H1490" s="104"/>
      <c r="I1490" s="104"/>
      <c r="J1490" s="104"/>
      <c r="K1490" s="104"/>
      <c r="L1490" s="104"/>
      <c r="M1490" s="104"/>
      <c r="P1490" s="104"/>
      <c r="Q1490" s="104"/>
      <c r="U1490" s="104"/>
      <c r="AQ1490" s="104"/>
      <c r="AR1490" s="104"/>
      <c r="AS1490" s="104"/>
      <c r="AT1490" s="104"/>
      <c r="AU1490" s="104"/>
      <c r="AV1490" s="104"/>
      <c r="AW1490" s="104"/>
      <c r="AX1490" s="104"/>
      <c r="AY1490" s="104"/>
      <c r="BH1490" s="104"/>
      <c r="BJ1490" s="104"/>
      <c r="BK1490" s="104"/>
      <c r="BL1490" s="104"/>
      <c r="BM1490" s="104"/>
      <c r="BN1490" s="104"/>
      <c r="BO1490" s="104"/>
      <c r="BP1490" s="104"/>
      <c r="BQ1490" s="104"/>
      <c r="BR1490" s="104"/>
      <c r="BS1490" s="104"/>
      <c r="BT1490" s="104"/>
      <c r="BV1490" s="104"/>
      <c r="BW1490" s="104"/>
      <c r="BX1490" s="104"/>
      <c r="BY1490" s="104"/>
      <c r="BZ1490" s="104"/>
      <c r="CA1490" s="104"/>
      <c r="CB1490" s="104"/>
      <c r="CC1490" s="104"/>
      <c r="CD1490" s="104"/>
      <c r="CE1490" s="104"/>
      <c r="CF1490" s="104"/>
      <c r="CG1490" s="104"/>
      <c r="CJ1490" s="104"/>
      <c r="CL1490" s="104"/>
      <c r="CM1490" s="104"/>
      <c r="CN1490" s="104"/>
      <c r="CO1490" s="104"/>
      <c r="CP1490" s="104"/>
      <c r="CQ1490" s="104"/>
      <c r="CR1490" s="104"/>
      <c r="CS1490" s="104"/>
      <c r="CT1490" s="104"/>
      <c r="CU1490" s="104"/>
    </row>
    <row r="1491" spans="1:99" ht="13" x14ac:dyDescent="0.3">
      <c r="A1491" s="104"/>
      <c r="B1491" s="104"/>
      <c r="C1491" s="104"/>
      <c r="D1491" s="104"/>
      <c r="E1491" s="104"/>
      <c r="F1491" s="104"/>
      <c r="G1491" s="104"/>
      <c r="H1491" s="104"/>
      <c r="I1491" s="104"/>
      <c r="J1491" s="104"/>
      <c r="K1491" s="104"/>
      <c r="L1491" s="104"/>
      <c r="M1491" s="104"/>
      <c r="P1491" s="104"/>
      <c r="Q1491" s="104"/>
      <c r="U1491" s="104"/>
      <c r="AQ1491" s="104"/>
      <c r="AR1491" s="104"/>
      <c r="AS1491" s="104"/>
      <c r="AT1491" s="104"/>
      <c r="AU1491" s="104"/>
      <c r="AV1491" s="104"/>
      <c r="AW1491" s="104"/>
      <c r="AX1491" s="104"/>
      <c r="AY1491" s="104"/>
      <c r="BH1491" s="104"/>
      <c r="BJ1491" s="104"/>
      <c r="BK1491" s="104"/>
      <c r="BL1491" s="104"/>
      <c r="BM1491" s="104"/>
      <c r="BN1491" s="104"/>
      <c r="BO1491" s="104"/>
      <c r="BP1491" s="104"/>
      <c r="BQ1491" s="104"/>
      <c r="BR1491" s="104"/>
      <c r="BS1491" s="104"/>
      <c r="BT1491" s="104"/>
      <c r="BV1491" s="104"/>
      <c r="BW1491" s="104"/>
      <c r="BX1491" s="104"/>
      <c r="BY1491" s="104"/>
      <c r="BZ1491" s="104"/>
      <c r="CA1491" s="104"/>
      <c r="CB1491" s="104"/>
      <c r="CC1491" s="104"/>
      <c r="CD1491" s="104"/>
      <c r="CE1491" s="104"/>
      <c r="CF1491" s="104"/>
      <c r="CG1491" s="104"/>
      <c r="CJ1491" s="104"/>
      <c r="CL1491" s="104"/>
      <c r="CM1491" s="104"/>
      <c r="CN1491" s="104"/>
      <c r="CO1491" s="104"/>
      <c r="CP1491" s="104"/>
      <c r="CQ1491" s="104"/>
      <c r="CR1491" s="104"/>
      <c r="CS1491" s="104"/>
      <c r="CT1491" s="104"/>
      <c r="CU1491" s="104"/>
    </row>
    <row r="1492" spans="1:99" ht="13" x14ac:dyDescent="0.3">
      <c r="A1492" s="104"/>
      <c r="B1492" s="104"/>
      <c r="C1492" s="104"/>
      <c r="D1492" s="104"/>
      <c r="E1492" s="104"/>
      <c r="F1492" s="104"/>
      <c r="G1492" s="104"/>
      <c r="H1492" s="104"/>
      <c r="I1492" s="104"/>
      <c r="J1492" s="104"/>
      <c r="K1492" s="104"/>
      <c r="L1492" s="104"/>
      <c r="M1492" s="104"/>
      <c r="P1492" s="104"/>
      <c r="Q1492" s="104"/>
      <c r="U1492" s="104"/>
      <c r="AQ1492" s="104"/>
      <c r="AR1492" s="104"/>
      <c r="AS1492" s="104"/>
      <c r="AT1492" s="104"/>
      <c r="AU1492" s="104"/>
      <c r="AV1492" s="104"/>
      <c r="AW1492" s="104"/>
      <c r="AX1492" s="104"/>
      <c r="AY1492" s="104"/>
      <c r="BH1492" s="104"/>
      <c r="BJ1492" s="104"/>
      <c r="BK1492" s="104"/>
      <c r="BL1492" s="104"/>
      <c r="BM1492" s="104"/>
      <c r="BN1492" s="104"/>
      <c r="BO1492" s="104"/>
      <c r="BP1492" s="104"/>
      <c r="BQ1492" s="104"/>
      <c r="BR1492" s="104"/>
      <c r="BS1492" s="104"/>
      <c r="BT1492" s="104"/>
      <c r="BV1492" s="104"/>
      <c r="BW1492" s="104"/>
      <c r="BX1492" s="104"/>
      <c r="BY1492" s="104"/>
      <c r="BZ1492" s="104"/>
      <c r="CA1492" s="104"/>
      <c r="CB1492" s="104"/>
      <c r="CC1492" s="104"/>
      <c r="CD1492" s="104"/>
      <c r="CE1492" s="104"/>
      <c r="CF1492" s="104"/>
      <c r="CG1492" s="104"/>
      <c r="CJ1492" s="104"/>
      <c r="CL1492" s="104"/>
      <c r="CM1492" s="104"/>
      <c r="CN1492" s="104"/>
      <c r="CO1492" s="104"/>
      <c r="CP1492" s="104"/>
      <c r="CQ1492" s="104"/>
      <c r="CR1492" s="104"/>
      <c r="CS1492" s="104"/>
      <c r="CT1492" s="104"/>
      <c r="CU1492" s="104"/>
    </row>
    <row r="1493" spans="1:99" ht="13" x14ac:dyDescent="0.3">
      <c r="A1493" s="104"/>
      <c r="B1493" s="104"/>
      <c r="C1493" s="104"/>
      <c r="D1493" s="104"/>
      <c r="E1493" s="104"/>
      <c r="F1493" s="104"/>
      <c r="G1493" s="104"/>
      <c r="H1493" s="104"/>
      <c r="I1493" s="104"/>
      <c r="J1493" s="104"/>
      <c r="K1493" s="104"/>
      <c r="L1493" s="104"/>
      <c r="M1493" s="104"/>
      <c r="P1493" s="104"/>
      <c r="Q1493" s="104"/>
      <c r="U1493" s="104"/>
      <c r="AQ1493" s="104"/>
      <c r="AR1493" s="104"/>
      <c r="AS1493" s="104"/>
      <c r="AT1493" s="104"/>
      <c r="AU1493" s="104"/>
      <c r="AV1493" s="104"/>
      <c r="AW1493" s="104"/>
      <c r="AX1493" s="104"/>
      <c r="AY1493" s="104"/>
      <c r="BH1493" s="104"/>
      <c r="BJ1493" s="104"/>
      <c r="BK1493" s="104"/>
      <c r="BL1493" s="104"/>
      <c r="BM1493" s="104"/>
      <c r="BN1493" s="104"/>
      <c r="BO1493" s="104"/>
      <c r="BP1493" s="104"/>
      <c r="BQ1493" s="104"/>
      <c r="BR1493" s="104"/>
      <c r="BS1493" s="104"/>
      <c r="BT1493" s="104"/>
      <c r="BV1493" s="104"/>
      <c r="BW1493" s="104"/>
      <c r="BX1493" s="104"/>
      <c r="BY1493" s="104"/>
      <c r="BZ1493" s="104"/>
      <c r="CA1493" s="104"/>
      <c r="CB1493" s="104"/>
      <c r="CC1493" s="104"/>
      <c r="CD1493" s="104"/>
      <c r="CE1493" s="104"/>
      <c r="CF1493" s="104"/>
      <c r="CG1493" s="104"/>
      <c r="CJ1493" s="104"/>
      <c r="CL1493" s="104"/>
      <c r="CM1493" s="104"/>
      <c r="CN1493" s="104"/>
      <c r="CO1493" s="104"/>
      <c r="CP1493" s="104"/>
      <c r="CQ1493" s="104"/>
      <c r="CR1493" s="104"/>
      <c r="CS1493" s="104"/>
      <c r="CT1493" s="104"/>
      <c r="CU1493" s="104"/>
    </row>
    <row r="1494" spans="1:99" ht="13" x14ac:dyDescent="0.3">
      <c r="A1494" s="104"/>
      <c r="B1494" s="104"/>
      <c r="C1494" s="104"/>
      <c r="D1494" s="104"/>
      <c r="E1494" s="104"/>
      <c r="F1494" s="104"/>
      <c r="G1494" s="104"/>
      <c r="H1494" s="104"/>
      <c r="I1494" s="104"/>
      <c r="J1494" s="104"/>
      <c r="K1494" s="104"/>
      <c r="L1494" s="104"/>
      <c r="M1494" s="104"/>
      <c r="P1494" s="104"/>
      <c r="Q1494" s="104"/>
      <c r="U1494" s="104"/>
      <c r="AQ1494" s="104"/>
      <c r="AR1494" s="104"/>
      <c r="AS1494" s="104"/>
      <c r="AT1494" s="104"/>
      <c r="AU1494" s="104"/>
      <c r="AV1494" s="104"/>
      <c r="AW1494" s="104"/>
      <c r="AX1494" s="104"/>
      <c r="AY1494" s="104"/>
      <c r="BH1494" s="104"/>
      <c r="BJ1494" s="104"/>
      <c r="BK1494" s="104"/>
      <c r="BL1494" s="104"/>
      <c r="BM1494" s="104"/>
      <c r="BN1494" s="104"/>
      <c r="BO1494" s="104"/>
      <c r="BP1494" s="104"/>
      <c r="BQ1494" s="104"/>
      <c r="BR1494" s="104"/>
      <c r="BS1494" s="104"/>
      <c r="BT1494" s="104"/>
      <c r="BV1494" s="104"/>
      <c r="BW1494" s="104"/>
      <c r="BX1494" s="104"/>
      <c r="BY1494" s="104"/>
      <c r="BZ1494" s="104"/>
      <c r="CA1494" s="104"/>
      <c r="CB1494" s="104"/>
      <c r="CC1494" s="104"/>
      <c r="CD1494" s="104"/>
      <c r="CE1494" s="104"/>
      <c r="CF1494" s="104"/>
      <c r="CG1494" s="104"/>
      <c r="CJ1494" s="104"/>
      <c r="CL1494" s="104"/>
      <c r="CM1494" s="104"/>
      <c r="CN1494" s="104"/>
      <c r="CO1494" s="104"/>
      <c r="CP1494" s="104"/>
      <c r="CQ1494" s="104"/>
      <c r="CR1494" s="104"/>
      <c r="CS1494" s="104"/>
      <c r="CT1494" s="104"/>
      <c r="CU1494" s="104"/>
    </row>
    <row r="1495" spans="1:99" ht="13" x14ac:dyDescent="0.3">
      <c r="A1495" s="104"/>
      <c r="B1495" s="104"/>
      <c r="C1495" s="104"/>
      <c r="D1495" s="104"/>
      <c r="E1495" s="104"/>
      <c r="F1495" s="104"/>
      <c r="G1495" s="104"/>
      <c r="H1495" s="104"/>
      <c r="I1495" s="104"/>
      <c r="J1495" s="104"/>
      <c r="K1495" s="104"/>
      <c r="L1495" s="104"/>
      <c r="M1495" s="104"/>
      <c r="P1495" s="104"/>
      <c r="Q1495" s="104"/>
      <c r="U1495" s="104"/>
      <c r="AQ1495" s="104"/>
      <c r="AR1495" s="104"/>
      <c r="AS1495" s="104"/>
      <c r="AT1495" s="104"/>
      <c r="AU1495" s="104"/>
      <c r="AV1495" s="104"/>
      <c r="AW1495" s="104"/>
      <c r="AX1495" s="104"/>
      <c r="AY1495" s="104"/>
      <c r="BH1495" s="104"/>
      <c r="BJ1495" s="104"/>
      <c r="BK1495" s="104"/>
      <c r="BL1495" s="104"/>
      <c r="BM1495" s="104"/>
      <c r="BN1495" s="104"/>
      <c r="BO1495" s="104"/>
      <c r="BP1495" s="104"/>
      <c r="BQ1495" s="104"/>
      <c r="BR1495" s="104"/>
      <c r="BS1495" s="104"/>
      <c r="BT1495" s="104"/>
      <c r="BV1495" s="104"/>
      <c r="BW1495" s="104"/>
      <c r="BX1495" s="104"/>
      <c r="BY1495" s="104"/>
      <c r="BZ1495" s="104"/>
      <c r="CA1495" s="104"/>
      <c r="CB1495" s="104"/>
      <c r="CC1495" s="104"/>
      <c r="CD1495" s="104"/>
      <c r="CE1495" s="104"/>
      <c r="CF1495" s="104"/>
      <c r="CG1495" s="104"/>
      <c r="CJ1495" s="104"/>
      <c r="CL1495" s="104"/>
      <c r="CM1495" s="104"/>
      <c r="CN1495" s="104"/>
      <c r="CO1495" s="104"/>
      <c r="CP1495" s="104"/>
      <c r="CQ1495" s="104"/>
      <c r="CR1495" s="104"/>
      <c r="CS1495" s="104"/>
      <c r="CT1495" s="104"/>
      <c r="CU1495" s="104"/>
    </row>
    <row r="1496" spans="1:99" ht="13" x14ac:dyDescent="0.3">
      <c r="A1496" s="104"/>
      <c r="B1496" s="104"/>
      <c r="C1496" s="104"/>
      <c r="D1496" s="104"/>
      <c r="E1496" s="104"/>
      <c r="F1496" s="104"/>
      <c r="G1496" s="104"/>
      <c r="H1496" s="104"/>
      <c r="I1496" s="104"/>
      <c r="J1496" s="104"/>
      <c r="K1496" s="104"/>
      <c r="L1496" s="104"/>
      <c r="M1496" s="104"/>
      <c r="P1496" s="104"/>
      <c r="Q1496" s="104"/>
      <c r="U1496" s="104"/>
      <c r="AQ1496" s="104"/>
      <c r="AR1496" s="104"/>
      <c r="AS1496" s="104"/>
      <c r="AT1496" s="104"/>
      <c r="AU1496" s="104"/>
      <c r="AV1496" s="104"/>
      <c r="AW1496" s="104"/>
      <c r="AX1496" s="104"/>
      <c r="AY1496" s="104"/>
      <c r="BH1496" s="104"/>
      <c r="BJ1496" s="104"/>
      <c r="BK1496" s="104"/>
      <c r="BL1496" s="104"/>
      <c r="BM1496" s="104"/>
      <c r="BN1496" s="104"/>
      <c r="BO1496" s="104"/>
      <c r="BP1496" s="104"/>
      <c r="BQ1496" s="104"/>
      <c r="BR1496" s="104"/>
      <c r="BS1496" s="104"/>
      <c r="BT1496" s="104"/>
      <c r="BV1496" s="104"/>
      <c r="BW1496" s="104"/>
      <c r="BX1496" s="104"/>
      <c r="BY1496" s="104"/>
      <c r="BZ1496" s="104"/>
      <c r="CA1496" s="104"/>
      <c r="CB1496" s="104"/>
      <c r="CC1496" s="104"/>
      <c r="CD1496" s="104"/>
      <c r="CE1496" s="104"/>
      <c r="CF1496" s="104"/>
      <c r="CG1496" s="104"/>
      <c r="CJ1496" s="104"/>
      <c r="CL1496" s="104"/>
      <c r="CM1496" s="104"/>
      <c r="CN1496" s="104"/>
      <c r="CO1496" s="104"/>
      <c r="CP1496" s="104"/>
      <c r="CQ1496" s="104"/>
      <c r="CR1496" s="104"/>
      <c r="CS1496" s="104"/>
      <c r="CT1496" s="104"/>
      <c r="CU1496" s="104"/>
    </row>
    <row r="1497" spans="1:99" ht="13" x14ac:dyDescent="0.3">
      <c r="A1497" s="104"/>
      <c r="B1497" s="104"/>
      <c r="C1497" s="104"/>
      <c r="D1497" s="104"/>
      <c r="E1497" s="104"/>
      <c r="F1497" s="104"/>
      <c r="G1497" s="104"/>
      <c r="H1497" s="104"/>
      <c r="I1497" s="104"/>
      <c r="J1497" s="104"/>
      <c r="K1497" s="104"/>
      <c r="L1497" s="104"/>
      <c r="M1497" s="104"/>
      <c r="P1497" s="104"/>
      <c r="Q1497" s="104"/>
      <c r="U1497" s="104"/>
      <c r="AQ1497" s="104"/>
      <c r="AR1497" s="104"/>
      <c r="AS1497" s="104"/>
      <c r="AT1497" s="104"/>
      <c r="AU1497" s="104"/>
      <c r="AV1497" s="104"/>
      <c r="AW1497" s="104"/>
      <c r="AX1497" s="104"/>
      <c r="AY1497" s="104"/>
      <c r="BH1497" s="104"/>
      <c r="BJ1497" s="104"/>
      <c r="BK1497" s="104"/>
      <c r="BL1497" s="104"/>
      <c r="BM1497" s="104"/>
      <c r="BN1497" s="104"/>
      <c r="BO1497" s="104"/>
      <c r="BP1497" s="104"/>
      <c r="BQ1497" s="104"/>
      <c r="BR1497" s="104"/>
      <c r="BS1497" s="104"/>
      <c r="BT1497" s="104"/>
      <c r="BV1497" s="104"/>
      <c r="BW1497" s="104"/>
      <c r="BX1497" s="104"/>
      <c r="BY1497" s="104"/>
      <c r="BZ1497" s="104"/>
      <c r="CA1497" s="104"/>
      <c r="CB1497" s="104"/>
      <c r="CC1497" s="104"/>
      <c r="CD1497" s="104"/>
      <c r="CE1497" s="104"/>
      <c r="CF1497" s="104"/>
      <c r="CG1497" s="104"/>
      <c r="CJ1497" s="104"/>
      <c r="CL1497" s="104"/>
      <c r="CM1497" s="104"/>
      <c r="CN1497" s="104"/>
      <c r="CO1497" s="104"/>
      <c r="CP1497" s="104"/>
      <c r="CQ1497" s="104"/>
      <c r="CR1497" s="104"/>
      <c r="CS1497" s="104"/>
      <c r="CT1497" s="104"/>
      <c r="CU1497" s="104"/>
    </row>
    <row r="1498" spans="1:99" ht="13" x14ac:dyDescent="0.3">
      <c r="A1498" s="104"/>
      <c r="B1498" s="104"/>
      <c r="C1498" s="104"/>
      <c r="D1498" s="104"/>
      <c r="E1498" s="104"/>
      <c r="F1498" s="104"/>
      <c r="G1498" s="104"/>
      <c r="H1498" s="104"/>
      <c r="I1498" s="104"/>
      <c r="J1498" s="104"/>
      <c r="K1498" s="104"/>
      <c r="L1498" s="104"/>
      <c r="M1498" s="104"/>
      <c r="P1498" s="104"/>
      <c r="Q1498" s="104"/>
      <c r="U1498" s="104"/>
      <c r="AQ1498" s="104"/>
      <c r="AR1498" s="104"/>
      <c r="AS1498" s="104"/>
      <c r="AT1498" s="104"/>
      <c r="AU1498" s="104"/>
      <c r="AV1498" s="104"/>
      <c r="AW1498" s="104"/>
      <c r="AX1498" s="104"/>
      <c r="AY1498" s="104"/>
      <c r="BH1498" s="104"/>
      <c r="BJ1498" s="104"/>
      <c r="BK1498" s="104"/>
      <c r="BL1498" s="104"/>
      <c r="BM1498" s="104"/>
      <c r="BN1498" s="104"/>
      <c r="BO1498" s="104"/>
      <c r="BP1498" s="104"/>
      <c r="BQ1498" s="104"/>
      <c r="BR1498" s="104"/>
      <c r="BS1498" s="104"/>
      <c r="BT1498" s="104"/>
      <c r="BV1498" s="104"/>
      <c r="BW1498" s="104"/>
      <c r="BX1498" s="104"/>
      <c r="BY1498" s="104"/>
      <c r="BZ1498" s="104"/>
      <c r="CA1498" s="104"/>
      <c r="CB1498" s="104"/>
      <c r="CC1498" s="104"/>
      <c r="CD1498" s="104"/>
      <c r="CE1498" s="104"/>
      <c r="CF1498" s="104"/>
      <c r="CG1498" s="104"/>
      <c r="CJ1498" s="104"/>
      <c r="CL1498" s="104"/>
      <c r="CM1498" s="104"/>
      <c r="CN1498" s="104"/>
      <c r="CO1498" s="104"/>
      <c r="CP1498" s="104"/>
      <c r="CQ1498" s="104"/>
      <c r="CR1498" s="104"/>
      <c r="CS1498" s="104"/>
      <c r="CT1498" s="104"/>
      <c r="CU1498" s="104"/>
    </row>
    <row r="1499" spans="1:99" ht="13" x14ac:dyDescent="0.3">
      <c r="A1499" s="104"/>
      <c r="B1499" s="104"/>
      <c r="C1499" s="104"/>
      <c r="D1499" s="104"/>
      <c r="E1499" s="104"/>
      <c r="F1499" s="104"/>
      <c r="G1499" s="104"/>
      <c r="H1499" s="104"/>
      <c r="I1499" s="104"/>
      <c r="J1499" s="104"/>
      <c r="K1499" s="104"/>
      <c r="L1499" s="104"/>
      <c r="M1499" s="104"/>
      <c r="P1499" s="104"/>
      <c r="Q1499" s="104"/>
      <c r="U1499" s="104"/>
      <c r="AQ1499" s="104"/>
      <c r="AR1499" s="104"/>
      <c r="AS1499" s="104"/>
      <c r="AT1499" s="104"/>
      <c r="AU1499" s="104"/>
      <c r="AV1499" s="104"/>
      <c r="AW1499" s="104"/>
      <c r="AX1499" s="104"/>
      <c r="AY1499" s="104"/>
      <c r="BH1499" s="104"/>
      <c r="BJ1499" s="104"/>
      <c r="BK1499" s="104"/>
      <c r="BL1499" s="104"/>
      <c r="BM1499" s="104"/>
      <c r="BN1499" s="104"/>
      <c r="BO1499" s="104"/>
      <c r="BP1499" s="104"/>
      <c r="BQ1499" s="104"/>
      <c r="BR1499" s="104"/>
      <c r="BS1499" s="104"/>
      <c r="BT1499" s="104"/>
      <c r="BV1499" s="104"/>
      <c r="BW1499" s="104"/>
      <c r="BX1499" s="104"/>
      <c r="BY1499" s="104"/>
      <c r="BZ1499" s="104"/>
      <c r="CA1499" s="104"/>
      <c r="CB1499" s="104"/>
      <c r="CC1499" s="104"/>
      <c r="CD1499" s="104"/>
      <c r="CE1499" s="104"/>
      <c r="CF1499" s="104"/>
      <c r="CG1499" s="104"/>
      <c r="CJ1499" s="104"/>
      <c r="CL1499" s="104"/>
      <c r="CM1499" s="104"/>
      <c r="CN1499" s="104"/>
      <c r="CO1499" s="104"/>
      <c r="CP1499" s="104"/>
      <c r="CQ1499" s="104"/>
      <c r="CR1499" s="104"/>
      <c r="CS1499" s="104"/>
      <c r="CT1499" s="104"/>
      <c r="CU1499" s="104"/>
    </row>
    <row r="1500" spans="1:99" ht="13" x14ac:dyDescent="0.3">
      <c r="A1500" s="104"/>
      <c r="B1500" s="104"/>
      <c r="C1500" s="104"/>
      <c r="D1500" s="104"/>
      <c r="E1500" s="104"/>
      <c r="F1500" s="104"/>
      <c r="G1500" s="104"/>
      <c r="H1500" s="104"/>
      <c r="I1500" s="104"/>
      <c r="J1500" s="104"/>
      <c r="K1500" s="104"/>
      <c r="L1500" s="104"/>
      <c r="M1500" s="104"/>
      <c r="P1500" s="104"/>
      <c r="Q1500" s="104"/>
      <c r="U1500" s="104"/>
      <c r="AQ1500" s="104"/>
      <c r="AR1500" s="104"/>
      <c r="AS1500" s="104"/>
      <c r="AT1500" s="104"/>
      <c r="AU1500" s="104"/>
      <c r="AV1500" s="104"/>
      <c r="AW1500" s="104"/>
      <c r="AX1500" s="104"/>
      <c r="AY1500" s="104"/>
      <c r="BH1500" s="104"/>
      <c r="BJ1500" s="104"/>
      <c r="BK1500" s="104"/>
      <c r="BL1500" s="104"/>
      <c r="BM1500" s="104"/>
      <c r="BN1500" s="104"/>
      <c r="BO1500" s="104"/>
      <c r="BP1500" s="104"/>
      <c r="BQ1500" s="104"/>
      <c r="BR1500" s="104"/>
      <c r="BS1500" s="104"/>
      <c r="BT1500" s="104"/>
      <c r="BV1500" s="104"/>
      <c r="BW1500" s="104"/>
      <c r="BX1500" s="104"/>
      <c r="BY1500" s="104"/>
      <c r="BZ1500" s="104"/>
      <c r="CA1500" s="104"/>
      <c r="CB1500" s="104"/>
      <c r="CC1500" s="104"/>
      <c r="CD1500" s="104"/>
      <c r="CE1500" s="104"/>
      <c r="CF1500" s="104"/>
      <c r="CG1500" s="104"/>
      <c r="CJ1500" s="104"/>
      <c r="CL1500" s="104"/>
      <c r="CM1500" s="104"/>
      <c r="CN1500" s="104"/>
      <c r="CO1500" s="104"/>
      <c r="CP1500" s="104"/>
      <c r="CQ1500" s="104"/>
      <c r="CR1500" s="104"/>
      <c r="CS1500" s="104"/>
      <c r="CT1500" s="104"/>
      <c r="CU1500" s="104"/>
    </row>
    <row r="1501" spans="1:99" ht="13" x14ac:dyDescent="0.3">
      <c r="A1501" s="104"/>
      <c r="B1501" s="104"/>
      <c r="C1501" s="104"/>
      <c r="D1501" s="104"/>
      <c r="E1501" s="104"/>
      <c r="F1501" s="104"/>
      <c r="G1501" s="104"/>
      <c r="H1501" s="104"/>
      <c r="I1501" s="104"/>
      <c r="J1501" s="104"/>
      <c r="K1501" s="104"/>
      <c r="L1501" s="104"/>
      <c r="M1501" s="104"/>
      <c r="P1501" s="104"/>
      <c r="Q1501" s="104"/>
      <c r="U1501" s="104"/>
      <c r="AQ1501" s="104"/>
      <c r="AR1501" s="104"/>
      <c r="AS1501" s="104"/>
      <c r="AT1501" s="104"/>
      <c r="AU1501" s="104"/>
      <c r="AV1501" s="104"/>
      <c r="AW1501" s="104"/>
      <c r="AX1501" s="104"/>
      <c r="AY1501" s="104"/>
      <c r="BH1501" s="104"/>
      <c r="BJ1501" s="104"/>
      <c r="BK1501" s="104"/>
      <c r="BL1501" s="104"/>
      <c r="BM1501" s="104"/>
      <c r="BN1501" s="104"/>
      <c r="BO1501" s="104"/>
      <c r="BP1501" s="104"/>
      <c r="BQ1501" s="104"/>
      <c r="BR1501" s="104"/>
      <c r="BS1501" s="104"/>
      <c r="BT1501" s="104"/>
      <c r="BV1501" s="104"/>
      <c r="BW1501" s="104"/>
      <c r="BX1501" s="104"/>
      <c r="BY1501" s="104"/>
      <c r="BZ1501" s="104"/>
      <c r="CA1501" s="104"/>
      <c r="CB1501" s="104"/>
      <c r="CC1501" s="104"/>
      <c r="CD1501" s="104"/>
      <c r="CE1501" s="104"/>
      <c r="CF1501" s="104"/>
      <c r="CG1501" s="104"/>
      <c r="CJ1501" s="104"/>
      <c r="CL1501" s="104"/>
      <c r="CM1501" s="104"/>
      <c r="CN1501" s="104"/>
      <c r="CO1501" s="104"/>
      <c r="CP1501" s="104"/>
      <c r="CQ1501" s="104"/>
      <c r="CR1501" s="104"/>
      <c r="CS1501" s="104"/>
      <c r="CT1501" s="104"/>
      <c r="CU1501" s="104"/>
    </row>
    <row r="1502" spans="1:99" ht="13" x14ac:dyDescent="0.3">
      <c r="A1502" s="104"/>
      <c r="B1502" s="104"/>
      <c r="C1502" s="104"/>
      <c r="D1502" s="104"/>
      <c r="E1502" s="104"/>
      <c r="F1502" s="104"/>
      <c r="G1502" s="104"/>
      <c r="H1502" s="104"/>
      <c r="I1502" s="104"/>
      <c r="J1502" s="104"/>
      <c r="K1502" s="104"/>
      <c r="L1502" s="104"/>
      <c r="M1502" s="104"/>
      <c r="P1502" s="104"/>
      <c r="Q1502" s="104"/>
      <c r="U1502" s="104"/>
      <c r="AQ1502" s="104"/>
      <c r="AR1502" s="104"/>
      <c r="AS1502" s="104"/>
      <c r="AT1502" s="104"/>
      <c r="AU1502" s="104"/>
      <c r="AV1502" s="104"/>
      <c r="AW1502" s="104"/>
      <c r="AX1502" s="104"/>
      <c r="AY1502" s="104"/>
      <c r="BH1502" s="104"/>
      <c r="BJ1502" s="104"/>
      <c r="BK1502" s="104"/>
      <c r="BL1502" s="104"/>
      <c r="BM1502" s="104"/>
      <c r="BN1502" s="104"/>
      <c r="BO1502" s="104"/>
      <c r="BP1502" s="104"/>
      <c r="BQ1502" s="104"/>
      <c r="BR1502" s="104"/>
      <c r="BS1502" s="104"/>
      <c r="BT1502" s="104"/>
      <c r="BV1502" s="104"/>
      <c r="BW1502" s="104"/>
      <c r="BX1502" s="104"/>
      <c r="BY1502" s="104"/>
      <c r="BZ1502" s="104"/>
      <c r="CA1502" s="104"/>
      <c r="CB1502" s="104"/>
      <c r="CC1502" s="104"/>
      <c r="CD1502" s="104"/>
      <c r="CE1502" s="104"/>
      <c r="CF1502" s="104"/>
      <c r="CG1502" s="104"/>
      <c r="CJ1502" s="104"/>
      <c r="CL1502" s="104"/>
      <c r="CM1502" s="104"/>
      <c r="CN1502" s="104"/>
      <c r="CO1502" s="104"/>
      <c r="CP1502" s="104"/>
      <c r="CQ1502" s="104"/>
      <c r="CR1502" s="104"/>
      <c r="CS1502" s="104"/>
      <c r="CT1502" s="104"/>
      <c r="CU1502" s="104"/>
    </row>
    <row r="1503" spans="1:99" ht="13" x14ac:dyDescent="0.3">
      <c r="A1503" s="104"/>
      <c r="B1503" s="104"/>
      <c r="C1503" s="104"/>
      <c r="D1503" s="104"/>
      <c r="E1503" s="104"/>
      <c r="F1503" s="104"/>
      <c r="G1503" s="104"/>
      <c r="H1503" s="104"/>
      <c r="I1503" s="104"/>
      <c r="J1503" s="104"/>
      <c r="K1503" s="104"/>
      <c r="L1503" s="104"/>
      <c r="M1503" s="104"/>
      <c r="P1503" s="104"/>
      <c r="Q1503" s="104"/>
      <c r="U1503" s="104"/>
      <c r="AQ1503" s="104"/>
      <c r="AR1503" s="104"/>
      <c r="AS1503" s="104"/>
      <c r="AT1503" s="104"/>
      <c r="AU1503" s="104"/>
      <c r="AV1503" s="104"/>
      <c r="AW1503" s="104"/>
      <c r="AX1503" s="104"/>
      <c r="AY1503" s="104"/>
      <c r="BH1503" s="104"/>
      <c r="BJ1503" s="104"/>
      <c r="BK1503" s="104"/>
      <c r="BL1503" s="104"/>
      <c r="BM1503" s="104"/>
      <c r="BN1503" s="104"/>
      <c r="BO1503" s="104"/>
      <c r="BP1503" s="104"/>
      <c r="BQ1503" s="104"/>
      <c r="BR1503" s="104"/>
      <c r="BS1503" s="104"/>
      <c r="BT1503" s="104"/>
      <c r="BV1503" s="104"/>
      <c r="BW1503" s="104"/>
      <c r="BX1503" s="104"/>
      <c r="BY1503" s="104"/>
      <c r="BZ1503" s="104"/>
      <c r="CA1503" s="104"/>
      <c r="CB1503" s="104"/>
      <c r="CC1503" s="104"/>
      <c r="CD1503" s="104"/>
      <c r="CE1503" s="104"/>
      <c r="CF1503" s="104"/>
      <c r="CG1503" s="104"/>
      <c r="CJ1503" s="104"/>
      <c r="CL1503" s="104"/>
      <c r="CM1503" s="104"/>
      <c r="CN1503" s="104"/>
      <c r="CO1503" s="104"/>
      <c r="CP1503" s="104"/>
      <c r="CQ1503" s="104"/>
      <c r="CR1503" s="104"/>
      <c r="CS1503" s="104"/>
      <c r="CT1503" s="104"/>
      <c r="CU1503" s="104"/>
    </row>
    <row r="1504" spans="1:99" ht="13" x14ac:dyDescent="0.3">
      <c r="A1504" s="104"/>
      <c r="B1504" s="104"/>
      <c r="C1504" s="104"/>
      <c r="D1504" s="104"/>
      <c r="E1504" s="104"/>
      <c r="F1504" s="104"/>
      <c r="G1504" s="104"/>
      <c r="H1504" s="104"/>
      <c r="I1504" s="104"/>
      <c r="J1504" s="104"/>
      <c r="K1504" s="104"/>
      <c r="L1504" s="104"/>
      <c r="M1504" s="104"/>
      <c r="P1504" s="104"/>
      <c r="Q1504" s="104"/>
      <c r="U1504" s="104"/>
      <c r="AQ1504" s="104"/>
      <c r="AR1504" s="104"/>
      <c r="AS1504" s="104"/>
      <c r="AT1504" s="104"/>
      <c r="AU1504" s="104"/>
      <c r="AV1504" s="104"/>
      <c r="AW1504" s="104"/>
      <c r="AX1504" s="104"/>
      <c r="AY1504" s="104"/>
      <c r="BH1504" s="104"/>
      <c r="BJ1504" s="104"/>
      <c r="BK1504" s="104"/>
      <c r="BL1504" s="104"/>
      <c r="BM1504" s="104"/>
      <c r="BN1504" s="104"/>
      <c r="BO1504" s="104"/>
      <c r="BP1504" s="104"/>
      <c r="BQ1504" s="104"/>
      <c r="BR1504" s="104"/>
      <c r="BS1504" s="104"/>
      <c r="BT1504" s="104"/>
      <c r="BV1504" s="104"/>
      <c r="BW1504" s="104"/>
      <c r="BX1504" s="104"/>
      <c r="BY1504" s="104"/>
      <c r="BZ1504" s="104"/>
      <c r="CA1504" s="104"/>
      <c r="CB1504" s="104"/>
      <c r="CC1504" s="104"/>
      <c r="CD1504" s="104"/>
      <c r="CE1504" s="104"/>
      <c r="CF1504" s="104"/>
      <c r="CG1504" s="104"/>
      <c r="CJ1504" s="104"/>
      <c r="CL1504" s="104"/>
      <c r="CM1504" s="104"/>
      <c r="CN1504" s="104"/>
      <c r="CO1504" s="104"/>
      <c r="CP1504" s="104"/>
      <c r="CQ1504" s="104"/>
      <c r="CR1504" s="104"/>
      <c r="CS1504" s="104"/>
      <c r="CT1504" s="104"/>
      <c r="CU1504" s="104"/>
    </row>
    <row r="1505" spans="1:99" ht="13" x14ac:dyDescent="0.3">
      <c r="A1505" s="104"/>
      <c r="B1505" s="104"/>
      <c r="C1505" s="104"/>
      <c r="D1505" s="104"/>
      <c r="E1505" s="104"/>
      <c r="F1505" s="104"/>
      <c r="G1505" s="104"/>
      <c r="H1505" s="104"/>
      <c r="I1505" s="104"/>
      <c r="J1505" s="104"/>
      <c r="K1505" s="104"/>
      <c r="L1505" s="104"/>
      <c r="M1505" s="104"/>
      <c r="P1505" s="104"/>
      <c r="Q1505" s="104"/>
      <c r="U1505" s="104"/>
      <c r="AQ1505" s="104"/>
      <c r="AR1505" s="104"/>
      <c r="AS1505" s="104"/>
      <c r="AT1505" s="104"/>
      <c r="AU1505" s="104"/>
      <c r="AV1505" s="104"/>
      <c r="AW1505" s="104"/>
      <c r="AX1505" s="104"/>
      <c r="AY1505" s="104"/>
      <c r="BH1505" s="104"/>
      <c r="BJ1505" s="104"/>
      <c r="BK1505" s="104"/>
      <c r="BL1505" s="104"/>
      <c r="BM1505" s="104"/>
      <c r="BN1505" s="104"/>
      <c r="BO1505" s="104"/>
      <c r="BP1505" s="104"/>
      <c r="BQ1505" s="104"/>
      <c r="BR1505" s="104"/>
      <c r="BS1505" s="104"/>
      <c r="BT1505" s="104"/>
      <c r="BV1505" s="104"/>
      <c r="BW1505" s="104"/>
      <c r="BX1505" s="104"/>
      <c r="BY1505" s="104"/>
      <c r="BZ1505" s="104"/>
      <c r="CA1505" s="104"/>
      <c r="CB1505" s="104"/>
      <c r="CC1505" s="104"/>
      <c r="CD1505" s="104"/>
      <c r="CE1505" s="104"/>
      <c r="CF1505" s="104"/>
      <c r="CG1505" s="104"/>
      <c r="CJ1505" s="104"/>
      <c r="CL1505" s="104"/>
      <c r="CM1505" s="104"/>
      <c r="CN1505" s="104"/>
      <c r="CO1505" s="104"/>
      <c r="CP1505" s="104"/>
      <c r="CQ1505" s="104"/>
      <c r="CR1505" s="104"/>
      <c r="CS1505" s="104"/>
      <c r="CT1505" s="104"/>
      <c r="CU1505" s="104"/>
    </row>
    <row r="1506" spans="1:99" ht="13" x14ac:dyDescent="0.3">
      <c r="A1506" s="104"/>
      <c r="B1506" s="104"/>
      <c r="C1506" s="104"/>
      <c r="D1506" s="104"/>
      <c r="E1506" s="104"/>
      <c r="F1506" s="104"/>
      <c r="G1506" s="104"/>
      <c r="H1506" s="104"/>
      <c r="I1506" s="104"/>
      <c r="J1506" s="104"/>
      <c r="K1506" s="104"/>
      <c r="L1506" s="104"/>
      <c r="M1506" s="104"/>
      <c r="P1506" s="104"/>
      <c r="Q1506" s="104"/>
      <c r="U1506" s="104"/>
      <c r="AQ1506" s="104"/>
      <c r="AR1506" s="104"/>
      <c r="AS1506" s="104"/>
      <c r="AT1506" s="104"/>
      <c r="AU1506" s="104"/>
      <c r="AV1506" s="104"/>
      <c r="AW1506" s="104"/>
      <c r="AX1506" s="104"/>
      <c r="AY1506" s="104"/>
      <c r="BH1506" s="104"/>
      <c r="BJ1506" s="104"/>
      <c r="BK1506" s="104"/>
      <c r="BL1506" s="104"/>
      <c r="BM1506" s="104"/>
      <c r="BN1506" s="104"/>
      <c r="BO1506" s="104"/>
      <c r="BP1506" s="104"/>
      <c r="BQ1506" s="104"/>
      <c r="BR1506" s="104"/>
      <c r="BS1506" s="104"/>
      <c r="BT1506" s="104"/>
      <c r="BV1506" s="104"/>
      <c r="BW1506" s="104"/>
      <c r="BX1506" s="104"/>
      <c r="BY1506" s="104"/>
      <c r="BZ1506" s="104"/>
      <c r="CA1506" s="104"/>
      <c r="CB1506" s="104"/>
      <c r="CC1506" s="104"/>
      <c r="CD1506" s="104"/>
      <c r="CE1506" s="104"/>
      <c r="CF1506" s="104"/>
      <c r="CG1506" s="104"/>
      <c r="CJ1506" s="104"/>
      <c r="CL1506" s="104"/>
      <c r="CM1506" s="104"/>
      <c r="CN1506" s="104"/>
      <c r="CO1506" s="104"/>
      <c r="CP1506" s="104"/>
      <c r="CQ1506" s="104"/>
      <c r="CR1506" s="104"/>
      <c r="CS1506" s="104"/>
      <c r="CT1506" s="104"/>
      <c r="CU1506" s="104"/>
    </row>
    <row r="1507" spans="1:99" ht="13" x14ac:dyDescent="0.3">
      <c r="A1507" s="104"/>
      <c r="B1507" s="104"/>
      <c r="C1507" s="104"/>
      <c r="D1507" s="104"/>
      <c r="E1507" s="104"/>
      <c r="F1507" s="104"/>
      <c r="G1507" s="104"/>
      <c r="H1507" s="104"/>
      <c r="I1507" s="104"/>
      <c r="J1507" s="104"/>
      <c r="K1507" s="104"/>
      <c r="L1507" s="104"/>
      <c r="M1507" s="104"/>
      <c r="P1507" s="104"/>
      <c r="Q1507" s="104"/>
      <c r="U1507" s="104"/>
      <c r="AQ1507" s="104"/>
      <c r="AR1507" s="104"/>
      <c r="AS1507" s="104"/>
      <c r="AT1507" s="104"/>
      <c r="AU1507" s="104"/>
      <c r="AV1507" s="104"/>
      <c r="AW1507" s="104"/>
      <c r="AX1507" s="104"/>
      <c r="AY1507" s="104"/>
      <c r="BH1507" s="104"/>
      <c r="BJ1507" s="104"/>
      <c r="BK1507" s="104"/>
      <c r="BL1507" s="104"/>
      <c r="BM1507" s="104"/>
      <c r="BN1507" s="104"/>
      <c r="BO1507" s="104"/>
      <c r="BP1507" s="104"/>
      <c r="BQ1507" s="104"/>
      <c r="BR1507" s="104"/>
      <c r="BS1507" s="104"/>
      <c r="BT1507" s="104"/>
      <c r="BV1507" s="104"/>
      <c r="BW1507" s="104"/>
      <c r="BX1507" s="104"/>
      <c r="BY1507" s="104"/>
      <c r="BZ1507" s="104"/>
      <c r="CA1507" s="104"/>
      <c r="CB1507" s="104"/>
      <c r="CC1507" s="104"/>
      <c r="CD1507" s="104"/>
      <c r="CE1507" s="104"/>
      <c r="CF1507" s="104"/>
      <c r="CG1507" s="104"/>
      <c r="CJ1507" s="104"/>
      <c r="CL1507" s="104"/>
      <c r="CM1507" s="104"/>
      <c r="CN1507" s="104"/>
      <c r="CO1507" s="104"/>
      <c r="CP1507" s="104"/>
      <c r="CQ1507" s="104"/>
      <c r="CR1507" s="104"/>
      <c r="CS1507" s="104"/>
      <c r="CT1507" s="104"/>
      <c r="CU1507" s="104"/>
    </row>
    <row r="1508" spans="1:99" ht="13" x14ac:dyDescent="0.3">
      <c r="A1508" s="104"/>
      <c r="B1508" s="104"/>
      <c r="C1508" s="104"/>
      <c r="D1508" s="104"/>
      <c r="E1508" s="104"/>
      <c r="F1508" s="104"/>
      <c r="G1508" s="104"/>
      <c r="H1508" s="104"/>
      <c r="I1508" s="104"/>
      <c r="J1508" s="104"/>
      <c r="K1508" s="104"/>
      <c r="L1508" s="104"/>
      <c r="M1508" s="104"/>
      <c r="P1508" s="104"/>
      <c r="Q1508" s="104"/>
      <c r="U1508" s="104"/>
      <c r="AQ1508" s="104"/>
      <c r="AR1508" s="104"/>
      <c r="AS1508" s="104"/>
      <c r="AT1508" s="104"/>
      <c r="AU1508" s="104"/>
      <c r="AV1508" s="104"/>
      <c r="AW1508" s="104"/>
      <c r="AX1508" s="104"/>
      <c r="AY1508" s="104"/>
      <c r="BH1508" s="104"/>
      <c r="BJ1508" s="104"/>
      <c r="BK1508" s="104"/>
      <c r="BL1508" s="104"/>
      <c r="BM1508" s="104"/>
      <c r="BN1508" s="104"/>
      <c r="BO1508" s="104"/>
      <c r="BP1508" s="104"/>
      <c r="BQ1508" s="104"/>
      <c r="BR1508" s="104"/>
      <c r="BS1508" s="104"/>
      <c r="BT1508" s="104"/>
      <c r="BV1508" s="104"/>
      <c r="BW1508" s="104"/>
      <c r="BX1508" s="104"/>
      <c r="BY1508" s="104"/>
      <c r="BZ1508" s="104"/>
      <c r="CA1508" s="104"/>
      <c r="CB1508" s="104"/>
      <c r="CC1508" s="104"/>
      <c r="CD1508" s="104"/>
      <c r="CE1508" s="104"/>
      <c r="CF1508" s="104"/>
      <c r="CG1508" s="104"/>
      <c r="CJ1508" s="104"/>
      <c r="CL1508" s="104"/>
      <c r="CM1508" s="104"/>
      <c r="CN1508" s="104"/>
      <c r="CO1508" s="104"/>
      <c r="CP1508" s="104"/>
      <c r="CQ1508" s="104"/>
      <c r="CR1508" s="104"/>
      <c r="CS1508" s="104"/>
      <c r="CT1508" s="104"/>
      <c r="CU1508" s="104"/>
    </row>
    <row r="1509" spans="1:99" ht="13" x14ac:dyDescent="0.3">
      <c r="A1509" s="104"/>
      <c r="B1509" s="104"/>
      <c r="C1509" s="104"/>
      <c r="D1509" s="104"/>
      <c r="E1509" s="104"/>
      <c r="F1509" s="104"/>
      <c r="G1509" s="104"/>
      <c r="H1509" s="104"/>
      <c r="I1509" s="104"/>
      <c r="J1509" s="104"/>
      <c r="K1509" s="104"/>
      <c r="L1509" s="104"/>
      <c r="M1509" s="104"/>
      <c r="P1509" s="104"/>
      <c r="Q1509" s="104"/>
      <c r="U1509" s="104"/>
      <c r="AQ1509" s="104"/>
      <c r="AR1509" s="104"/>
      <c r="AS1509" s="104"/>
      <c r="AT1509" s="104"/>
      <c r="AU1509" s="104"/>
      <c r="AV1509" s="104"/>
      <c r="AW1509" s="104"/>
      <c r="AX1509" s="104"/>
      <c r="AY1509" s="104"/>
      <c r="BH1509" s="104"/>
      <c r="BJ1509" s="104"/>
      <c r="BK1509" s="104"/>
      <c r="BL1509" s="104"/>
      <c r="BM1509" s="104"/>
      <c r="BN1509" s="104"/>
      <c r="BO1509" s="104"/>
      <c r="BP1509" s="104"/>
      <c r="BQ1509" s="104"/>
      <c r="BR1509" s="104"/>
      <c r="BS1509" s="104"/>
      <c r="BT1509" s="104"/>
      <c r="BV1509" s="104"/>
      <c r="BW1509" s="104"/>
      <c r="BX1509" s="104"/>
      <c r="BY1509" s="104"/>
      <c r="BZ1509" s="104"/>
      <c r="CA1509" s="104"/>
      <c r="CB1509" s="104"/>
      <c r="CC1509" s="104"/>
      <c r="CD1509" s="104"/>
      <c r="CE1509" s="104"/>
      <c r="CF1509" s="104"/>
      <c r="CG1509" s="104"/>
      <c r="CJ1509" s="104"/>
      <c r="CL1509" s="104"/>
      <c r="CM1509" s="104"/>
      <c r="CN1509" s="104"/>
      <c r="CO1509" s="104"/>
      <c r="CP1509" s="104"/>
      <c r="CQ1509" s="104"/>
      <c r="CR1509" s="104"/>
      <c r="CS1509" s="104"/>
      <c r="CT1509" s="104"/>
      <c r="CU1509" s="104"/>
    </row>
    <row r="1510" spans="1:99" ht="13" x14ac:dyDescent="0.3">
      <c r="A1510" s="104"/>
      <c r="B1510" s="104"/>
      <c r="C1510" s="104"/>
      <c r="D1510" s="104"/>
      <c r="E1510" s="104"/>
      <c r="F1510" s="104"/>
      <c r="G1510" s="104"/>
      <c r="H1510" s="104"/>
      <c r="I1510" s="104"/>
      <c r="J1510" s="104"/>
      <c r="K1510" s="104"/>
      <c r="L1510" s="104"/>
      <c r="M1510" s="104"/>
      <c r="P1510" s="104"/>
      <c r="Q1510" s="104"/>
      <c r="U1510" s="104"/>
      <c r="AQ1510" s="104"/>
      <c r="AR1510" s="104"/>
      <c r="AS1510" s="104"/>
      <c r="AT1510" s="104"/>
      <c r="AU1510" s="104"/>
      <c r="AV1510" s="104"/>
      <c r="AW1510" s="104"/>
      <c r="AX1510" s="104"/>
      <c r="AY1510" s="104"/>
      <c r="BH1510" s="104"/>
      <c r="BJ1510" s="104"/>
      <c r="BK1510" s="104"/>
      <c r="BL1510" s="104"/>
      <c r="BM1510" s="104"/>
      <c r="BN1510" s="104"/>
      <c r="BO1510" s="104"/>
      <c r="BP1510" s="104"/>
      <c r="BQ1510" s="104"/>
      <c r="BR1510" s="104"/>
      <c r="BS1510" s="104"/>
      <c r="BT1510" s="104"/>
      <c r="BV1510" s="104"/>
      <c r="BW1510" s="104"/>
      <c r="BX1510" s="104"/>
      <c r="BY1510" s="104"/>
      <c r="BZ1510" s="104"/>
      <c r="CA1510" s="104"/>
      <c r="CB1510" s="104"/>
      <c r="CC1510" s="104"/>
      <c r="CD1510" s="104"/>
      <c r="CE1510" s="104"/>
      <c r="CF1510" s="104"/>
      <c r="CG1510" s="104"/>
      <c r="CJ1510" s="104"/>
      <c r="CL1510" s="104"/>
      <c r="CM1510" s="104"/>
      <c r="CN1510" s="104"/>
      <c r="CO1510" s="104"/>
      <c r="CP1510" s="104"/>
      <c r="CQ1510" s="104"/>
      <c r="CR1510" s="104"/>
      <c r="CS1510" s="104"/>
      <c r="CT1510" s="104"/>
      <c r="CU1510" s="104"/>
    </row>
    <row r="1511" spans="1:99" ht="13" x14ac:dyDescent="0.3">
      <c r="A1511" s="104"/>
      <c r="B1511" s="104"/>
      <c r="C1511" s="104"/>
      <c r="D1511" s="104"/>
      <c r="E1511" s="104"/>
      <c r="F1511" s="104"/>
      <c r="G1511" s="104"/>
      <c r="H1511" s="104"/>
      <c r="I1511" s="104"/>
      <c r="J1511" s="104"/>
      <c r="K1511" s="104"/>
      <c r="L1511" s="104"/>
      <c r="M1511" s="104"/>
      <c r="P1511" s="104"/>
      <c r="Q1511" s="104"/>
      <c r="U1511" s="104"/>
      <c r="AQ1511" s="104"/>
      <c r="AR1511" s="104"/>
      <c r="AS1511" s="104"/>
      <c r="AT1511" s="104"/>
      <c r="AU1511" s="104"/>
      <c r="AV1511" s="104"/>
      <c r="AW1511" s="104"/>
      <c r="AX1511" s="104"/>
      <c r="AY1511" s="104"/>
      <c r="BH1511" s="104"/>
      <c r="BJ1511" s="104"/>
      <c r="BK1511" s="104"/>
      <c r="BL1511" s="104"/>
      <c r="BM1511" s="104"/>
      <c r="BN1511" s="104"/>
      <c r="BO1511" s="104"/>
      <c r="BP1511" s="104"/>
      <c r="BQ1511" s="104"/>
      <c r="BR1511" s="104"/>
      <c r="BS1511" s="104"/>
      <c r="BT1511" s="104"/>
      <c r="BV1511" s="104"/>
      <c r="BW1511" s="104"/>
      <c r="BX1511" s="104"/>
      <c r="BY1511" s="104"/>
      <c r="BZ1511" s="104"/>
      <c r="CA1511" s="104"/>
      <c r="CB1511" s="104"/>
      <c r="CC1511" s="104"/>
      <c r="CD1511" s="104"/>
      <c r="CE1511" s="104"/>
      <c r="CF1511" s="104"/>
      <c r="CG1511" s="104"/>
      <c r="CJ1511" s="104"/>
      <c r="CL1511" s="104"/>
      <c r="CM1511" s="104"/>
      <c r="CN1511" s="104"/>
      <c r="CO1511" s="104"/>
      <c r="CP1511" s="104"/>
      <c r="CQ1511" s="104"/>
      <c r="CR1511" s="104"/>
      <c r="CS1511" s="104"/>
      <c r="CT1511" s="104"/>
      <c r="CU1511" s="104"/>
    </row>
    <row r="1512" spans="1:99" ht="13" x14ac:dyDescent="0.3">
      <c r="A1512" s="104"/>
      <c r="B1512" s="104"/>
      <c r="C1512" s="104"/>
      <c r="D1512" s="104"/>
      <c r="E1512" s="104"/>
      <c r="F1512" s="104"/>
      <c r="G1512" s="104"/>
      <c r="H1512" s="104"/>
      <c r="I1512" s="104"/>
      <c r="J1512" s="104"/>
      <c r="K1512" s="104"/>
      <c r="L1512" s="104"/>
      <c r="M1512" s="104"/>
      <c r="P1512" s="104"/>
      <c r="Q1512" s="104"/>
      <c r="U1512" s="104"/>
      <c r="AQ1512" s="104"/>
      <c r="AR1512" s="104"/>
      <c r="AS1512" s="104"/>
      <c r="AT1512" s="104"/>
      <c r="AU1512" s="104"/>
      <c r="AV1512" s="104"/>
      <c r="AW1512" s="104"/>
      <c r="AX1512" s="104"/>
      <c r="AY1512" s="104"/>
      <c r="BH1512" s="104"/>
      <c r="BJ1512" s="104"/>
      <c r="BK1512" s="104"/>
      <c r="BL1512" s="104"/>
      <c r="BM1512" s="104"/>
      <c r="BN1512" s="104"/>
      <c r="BO1512" s="104"/>
      <c r="BP1512" s="104"/>
      <c r="BQ1512" s="104"/>
      <c r="BR1512" s="104"/>
      <c r="BS1512" s="104"/>
      <c r="BT1512" s="104"/>
      <c r="BV1512" s="104"/>
      <c r="BW1512" s="104"/>
      <c r="BX1512" s="104"/>
      <c r="BY1512" s="104"/>
      <c r="BZ1512" s="104"/>
      <c r="CA1512" s="104"/>
      <c r="CB1512" s="104"/>
      <c r="CC1512" s="104"/>
      <c r="CD1512" s="104"/>
      <c r="CE1512" s="104"/>
      <c r="CF1512" s="104"/>
      <c r="CG1512" s="104"/>
      <c r="CJ1512" s="104"/>
      <c r="CL1512" s="104"/>
      <c r="CM1512" s="104"/>
      <c r="CN1512" s="104"/>
      <c r="CO1512" s="104"/>
      <c r="CP1512" s="104"/>
      <c r="CQ1512" s="104"/>
      <c r="CR1512" s="104"/>
      <c r="CS1512" s="104"/>
      <c r="CT1512" s="104"/>
      <c r="CU1512" s="104"/>
    </row>
    <row r="1513" spans="1:99" ht="13" x14ac:dyDescent="0.3">
      <c r="A1513" s="104"/>
      <c r="B1513" s="104"/>
      <c r="C1513" s="104"/>
      <c r="D1513" s="104"/>
      <c r="E1513" s="104"/>
      <c r="F1513" s="104"/>
      <c r="G1513" s="104"/>
      <c r="H1513" s="104"/>
      <c r="I1513" s="104"/>
      <c r="J1513" s="104"/>
      <c r="K1513" s="104"/>
      <c r="L1513" s="104"/>
      <c r="M1513" s="104"/>
      <c r="P1513" s="104"/>
      <c r="Q1513" s="104"/>
      <c r="U1513" s="104"/>
      <c r="AQ1513" s="104"/>
      <c r="AR1513" s="104"/>
      <c r="AS1513" s="104"/>
      <c r="AT1513" s="104"/>
      <c r="AU1513" s="104"/>
      <c r="AV1513" s="104"/>
      <c r="AW1513" s="104"/>
      <c r="AX1513" s="104"/>
      <c r="AY1513" s="104"/>
      <c r="BH1513" s="104"/>
      <c r="BJ1513" s="104"/>
      <c r="BK1513" s="104"/>
      <c r="BL1513" s="104"/>
      <c r="BM1513" s="104"/>
      <c r="BN1513" s="104"/>
      <c r="BO1513" s="104"/>
      <c r="BP1513" s="104"/>
      <c r="BQ1513" s="104"/>
      <c r="BR1513" s="104"/>
      <c r="BS1513" s="104"/>
      <c r="BT1513" s="104"/>
      <c r="BV1513" s="104"/>
      <c r="BW1513" s="104"/>
      <c r="BX1513" s="104"/>
      <c r="BY1513" s="104"/>
      <c r="BZ1513" s="104"/>
      <c r="CA1513" s="104"/>
      <c r="CB1513" s="104"/>
      <c r="CC1513" s="104"/>
      <c r="CD1513" s="104"/>
      <c r="CE1513" s="104"/>
      <c r="CF1513" s="104"/>
      <c r="CG1513" s="104"/>
      <c r="CJ1513" s="104"/>
      <c r="CL1513" s="104"/>
      <c r="CM1513" s="104"/>
      <c r="CN1513" s="104"/>
      <c r="CO1513" s="104"/>
      <c r="CP1513" s="104"/>
      <c r="CQ1513" s="104"/>
      <c r="CR1513" s="104"/>
      <c r="CS1513" s="104"/>
      <c r="CT1513" s="104"/>
      <c r="CU1513" s="104"/>
    </row>
    <row r="1514" spans="1:99" ht="13" x14ac:dyDescent="0.3">
      <c r="A1514" s="104"/>
      <c r="B1514" s="104"/>
      <c r="C1514" s="104"/>
      <c r="D1514" s="104"/>
      <c r="E1514" s="104"/>
      <c r="F1514" s="104"/>
      <c r="G1514" s="104"/>
      <c r="H1514" s="104"/>
      <c r="I1514" s="104"/>
      <c r="J1514" s="104"/>
      <c r="K1514" s="104"/>
      <c r="L1514" s="104"/>
      <c r="M1514" s="104"/>
      <c r="P1514" s="104"/>
      <c r="Q1514" s="104"/>
      <c r="U1514" s="104"/>
      <c r="AQ1514" s="104"/>
      <c r="AR1514" s="104"/>
      <c r="AS1514" s="104"/>
      <c r="AT1514" s="104"/>
      <c r="AU1514" s="104"/>
      <c r="AV1514" s="104"/>
      <c r="AW1514" s="104"/>
      <c r="AX1514" s="104"/>
      <c r="AY1514" s="104"/>
      <c r="BH1514" s="104"/>
      <c r="BJ1514" s="104"/>
      <c r="BK1514" s="104"/>
      <c r="BL1514" s="104"/>
      <c r="BM1514" s="104"/>
      <c r="BN1514" s="104"/>
      <c r="BO1514" s="104"/>
      <c r="BP1514" s="104"/>
      <c r="BQ1514" s="104"/>
      <c r="BR1514" s="104"/>
      <c r="BS1514" s="104"/>
      <c r="BT1514" s="104"/>
      <c r="BV1514" s="104"/>
      <c r="BW1514" s="104"/>
      <c r="BX1514" s="104"/>
      <c r="BY1514" s="104"/>
      <c r="BZ1514" s="104"/>
      <c r="CA1514" s="104"/>
      <c r="CB1514" s="104"/>
      <c r="CC1514" s="104"/>
      <c r="CD1514" s="104"/>
      <c r="CE1514" s="104"/>
      <c r="CF1514" s="104"/>
      <c r="CG1514" s="104"/>
      <c r="CJ1514" s="104"/>
      <c r="CL1514" s="104"/>
      <c r="CM1514" s="104"/>
      <c r="CN1514" s="104"/>
      <c r="CO1514" s="104"/>
      <c r="CP1514" s="104"/>
      <c r="CQ1514" s="104"/>
      <c r="CR1514" s="104"/>
      <c r="CS1514" s="104"/>
      <c r="CT1514" s="104"/>
      <c r="CU1514" s="104"/>
    </row>
    <row r="1515" spans="1:99" ht="13" x14ac:dyDescent="0.3">
      <c r="A1515" s="104"/>
      <c r="B1515" s="104"/>
      <c r="C1515" s="104"/>
      <c r="D1515" s="104"/>
      <c r="E1515" s="104"/>
      <c r="F1515" s="104"/>
      <c r="G1515" s="104"/>
      <c r="H1515" s="104"/>
      <c r="I1515" s="104"/>
      <c r="J1515" s="104"/>
      <c r="K1515" s="104"/>
      <c r="L1515" s="104"/>
      <c r="M1515" s="104"/>
      <c r="P1515" s="104"/>
      <c r="Q1515" s="104"/>
      <c r="U1515" s="104"/>
      <c r="AQ1515" s="104"/>
      <c r="AR1515" s="104"/>
      <c r="AS1515" s="104"/>
      <c r="AT1515" s="104"/>
      <c r="AU1515" s="104"/>
      <c r="AV1515" s="104"/>
      <c r="AW1515" s="104"/>
      <c r="AX1515" s="104"/>
      <c r="AY1515" s="104"/>
      <c r="BH1515" s="104"/>
      <c r="BJ1515" s="104"/>
      <c r="BK1515" s="104"/>
      <c r="BL1515" s="104"/>
      <c r="BM1515" s="104"/>
      <c r="BN1515" s="104"/>
      <c r="BO1515" s="104"/>
      <c r="BP1515" s="104"/>
      <c r="BQ1515" s="104"/>
      <c r="BR1515" s="104"/>
      <c r="BS1515" s="104"/>
      <c r="BT1515" s="104"/>
      <c r="BV1515" s="104"/>
      <c r="BW1515" s="104"/>
      <c r="BX1515" s="104"/>
      <c r="BY1515" s="104"/>
      <c r="BZ1515" s="104"/>
      <c r="CA1515" s="104"/>
      <c r="CB1515" s="104"/>
      <c r="CC1515" s="104"/>
      <c r="CD1515" s="104"/>
      <c r="CE1515" s="104"/>
      <c r="CF1515" s="104"/>
      <c r="CG1515" s="104"/>
      <c r="CJ1515" s="104"/>
      <c r="CL1515" s="104"/>
      <c r="CM1515" s="104"/>
      <c r="CN1515" s="104"/>
      <c r="CO1515" s="104"/>
      <c r="CP1515" s="104"/>
      <c r="CQ1515" s="104"/>
      <c r="CR1515" s="104"/>
      <c r="CS1515" s="104"/>
      <c r="CT1515" s="104"/>
      <c r="CU1515" s="104"/>
    </row>
    <row r="1516" spans="1:99" ht="13" x14ac:dyDescent="0.3">
      <c r="A1516" s="104"/>
      <c r="B1516" s="104"/>
      <c r="C1516" s="104"/>
      <c r="D1516" s="104"/>
      <c r="E1516" s="104"/>
      <c r="F1516" s="104"/>
      <c r="G1516" s="104"/>
      <c r="H1516" s="104"/>
      <c r="I1516" s="104"/>
      <c r="J1516" s="104"/>
      <c r="K1516" s="104"/>
      <c r="L1516" s="104"/>
      <c r="M1516" s="104"/>
      <c r="P1516" s="104"/>
      <c r="Q1516" s="104"/>
      <c r="U1516" s="104"/>
      <c r="AQ1516" s="104"/>
      <c r="AR1516" s="104"/>
      <c r="AS1516" s="104"/>
      <c r="AT1516" s="104"/>
      <c r="AU1516" s="104"/>
      <c r="AV1516" s="104"/>
      <c r="AW1516" s="104"/>
      <c r="AX1516" s="104"/>
      <c r="AY1516" s="104"/>
      <c r="BH1516" s="104"/>
      <c r="BJ1516" s="104"/>
      <c r="BK1516" s="104"/>
      <c r="BL1516" s="104"/>
      <c r="BM1516" s="104"/>
      <c r="BN1516" s="104"/>
      <c r="BO1516" s="104"/>
      <c r="BP1516" s="104"/>
      <c r="BQ1516" s="104"/>
      <c r="BR1516" s="104"/>
      <c r="BS1516" s="104"/>
      <c r="BT1516" s="104"/>
      <c r="BV1516" s="104"/>
      <c r="BW1516" s="104"/>
      <c r="BX1516" s="104"/>
      <c r="BY1516" s="104"/>
      <c r="BZ1516" s="104"/>
      <c r="CA1516" s="104"/>
      <c r="CB1516" s="104"/>
      <c r="CC1516" s="104"/>
      <c r="CD1516" s="104"/>
      <c r="CE1516" s="104"/>
      <c r="CF1516" s="104"/>
      <c r="CG1516" s="104"/>
      <c r="CJ1516" s="104"/>
      <c r="CL1516" s="104"/>
      <c r="CM1516" s="104"/>
      <c r="CN1516" s="104"/>
      <c r="CO1516" s="104"/>
      <c r="CP1516" s="104"/>
      <c r="CQ1516" s="104"/>
      <c r="CR1516" s="104"/>
      <c r="CS1516" s="104"/>
      <c r="CT1516" s="104"/>
      <c r="CU1516" s="104"/>
    </row>
    <row r="1517" spans="1:99" ht="13" x14ac:dyDescent="0.3">
      <c r="A1517" s="104"/>
      <c r="B1517" s="104"/>
      <c r="C1517" s="104"/>
      <c r="D1517" s="104"/>
      <c r="E1517" s="104"/>
      <c r="F1517" s="104"/>
      <c r="G1517" s="104"/>
      <c r="H1517" s="104"/>
      <c r="I1517" s="104"/>
      <c r="J1517" s="104"/>
      <c r="K1517" s="104"/>
      <c r="L1517" s="104"/>
      <c r="M1517" s="104"/>
      <c r="P1517" s="104"/>
      <c r="Q1517" s="104"/>
      <c r="U1517" s="104"/>
      <c r="AQ1517" s="104"/>
      <c r="AR1517" s="104"/>
      <c r="AS1517" s="104"/>
      <c r="AT1517" s="104"/>
      <c r="AU1517" s="104"/>
      <c r="AV1517" s="104"/>
      <c r="AW1517" s="104"/>
      <c r="AX1517" s="104"/>
      <c r="AY1517" s="104"/>
      <c r="BH1517" s="104"/>
      <c r="BJ1517" s="104"/>
      <c r="BK1517" s="104"/>
      <c r="BL1517" s="104"/>
      <c r="BM1517" s="104"/>
      <c r="BN1517" s="104"/>
      <c r="BO1517" s="104"/>
      <c r="BP1517" s="104"/>
      <c r="BQ1517" s="104"/>
      <c r="BR1517" s="104"/>
      <c r="BS1517" s="104"/>
      <c r="BT1517" s="104"/>
      <c r="BV1517" s="104"/>
      <c r="BW1517" s="104"/>
      <c r="BX1517" s="104"/>
      <c r="BY1517" s="104"/>
      <c r="BZ1517" s="104"/>
      <c r="CA1517" s="104"/>
      <c r="CB1517" s="104"/>
      <c r="CC1517" s="104"/>
      <c r="CD1517" s="104"/>
      <c r="CE1517" s="104"/>
      <c r="CF1517" s="104"/>
      <c r="CG1517" s="104"/>
      <c r="CJ1517" s="104"/>
      <c r="CL1517" s="104"/>
      <c r="CM1517" s="104"/>
      <c r="CN1517" s="104"/>
      <c r="CO1517" s="104"/>
      <c r="CP1517" s="104"/>
      <c r="CQ1517" s="104"/>
      <c r="CR1517" s="104"/>
      <c r="CS1517" s="104"/>
      <c r="CT1517" s="104"/>
      <c r="CU1517" s="104"/>
    </row>
    <row r="1518" spans="1:99" ht="13" x14ac:dyDescent="0.3">
      <c r="A1518" s="104"/>
      <c r="B1518" s="104"/>
      <c r="C1518" s="104"/>
      <c r="D1518" s="104"/>
      <c r="E1518" s="104"/>
      <c r="F1518" s="104"/>
      <c r="G1518" s="104"/>
      <c r="H1518" s="104"/>
      <c r="I1518" s="104"/>
      <c r="J1518" s="104"/>
      <c r="K1518" s="104"/>
      <c r="L1518" s="104"/>
      <c r="M1518" s="104"/>
      <c r="P1518" s="104"/>
      <c r="Q1518" s="104"/>
      <c r="U1518" s="104"/>
      <c r="AQ1518" s="104"/>
      <c r="AR1518" s="104"/>
      <c r="AS1518" s="104"/>
      <c r="AT1518" s="104"/>
      <c r="AU1518" s="104"/>
      <c r="AV1518" s="104"/>
      <c r="AW1518" s="104"/>
      <c r="AX1518" s="104"/>
      <c r="AY1518" s="104"/>
      <c r="BH1518" s="104"/>
      <c r="BJ1518" s="104"/>
      <c r="BK1518" s="104"/>
      <c r="BL1518" s="104"/>
      <c r="BM1518" s="104"/>
      <c r="BN1518" s="104"/>
      <c r="BO1518" s="104"/>
      <c r="BP1518" s="104"/>
      <c r="BQ1518" s="104"/>
      <c r="BR1518" s="104"/>
      <c r="BS1518" s="104"/>
      <c r="BT1518" s="104"/>
      <c r="BV1518" s="104"/>
      <c r="BW1518" s="104"/>
      <c r="BX1518" s="104"/>
      <c r="BY1518" s="104"/>
      <c r="BZ1518" s="104"/>
      <c r="CA1518" s="104"/>
      <c r="CB1518" s="104"/>
      <c r="CC1518" s="104"/>
      <c r="CD1518" s="104"/>
      <c r="CE1518" s="104"/>
      <c r="CF1518" s="104"/>
      <c r="CG1518" s="104"/>
      <c r="CJ1518" s="104"/>
      <c r="CL1518" s="104"/>
      <c r="CM1518" s="104"/>
      <c r="CN1518" s="104"/>
      <c r="CO1518" s="104"/>
      <c r="CP1518" s="104"/>
      <c r="CQ1518" s="104"/>
      <c r="CR1518" s="104"/>
      <c r="CS1518" s="104"/>
      <c r="CT1518" s="104"/>
      <c r="CU1518" s="104"/>
    </row>
    <row r="1519" spans="1:99" ht="13" x14ac:dyDescent="0.3">
      <c r="A1519" s="104"/>
      <c r="B1519" s="104"/>
      <c r="C1519" s="104"/>
      <c r="D1519" s="104"/>
      <c r="E1519" s="104"/>
      <c r="F1519" s="104"/>
      <c r="G1519" s="104"/>
      <c r="H1519" s="104"/>
      <c r="I1519" s="104"/>
      <c r="J1519" s="104"/>
      <c r="K1519" s="104"/>
      <c r="L1519" s="104"/>
      <c r="M1519" s="104"/>
      <c r="P1519" s="104"/>
      <c r="Q1519" s="104"/>
      <c r="U1519" s="104"/>
      <c r="AQ1519" s="104"/>
      <c r="AR1519" s="104"/>
      <c r="AS1519" s="104"/>
      <c r="AT1519" s="104"/>
      <c r="AU1519" s="104"/>
      <c r="AV1519" s="104"/>
      <c r="AW1519" s="104"/>
      <c r="AX1519" s="104"/>
      <c r="AY1519" s="104"/>
      <c r="BH1519" s="104"/>
      <c r="BJ1519" s="104"/>
      <c r="BK1519" s="104"/>
      <c r="BL1519" s="104"/>
      <c r="BM1519" s="104"/>
      <c r="BN1519" s="104"/>
      <c r="BO1519" s="104"/>
      <c r="BP1519" s="104"/>
      <c r="BQ1519" s="104"/>
      <c r="BR1519" s="104"/>
      <c r="BS1519" s="104"/>
      <c r="BT1519" s="104"/>
      <c r="BV1519" s="104"/>
      <c r="BW1519" s="104"/>
      <c r="BX1519" s="104"/>
      <c r="BY1519" s="104"/>
      <c r="BZ1519" s="104"/>
      <c r="CA1519" s="104"/>
      <c r="CB1519" s="104"/>
      <c r="CC1519" s="104"/>
      <c r="CD1519" s="104"/>
      <c r="CE1519" s="104"/>
      <c r="CF1519" s="104"/>
      <c r="CG1519" s="104"/>
      <c r="CJ1519" s="104"/>
      <c r="CL1519" s="104"/>
      <c r="CM1519" s="104"/>
      <c r="CN1519" s="104"/>
      <c r="CO1519" s="104"/>
      <c r="CP1519" s="104"/>
      <c r="CQ1519" s="104"/>
      <c r="CR1519" s="104"/>
      <c r="CS1519" s="104"/>
      <c r="CT1519" s="104"/>
      <c r="CU1519" s="104"/>
    </row>
    <row r="1520" spans="1:99" ht="13" x14ac:dyDescent="0.3">
      <c r="A1520" s="104"/>
      <c r="B1520" s="104"/>
      <c r="C1520" s="104"/>
      <c r="D1520" s="104"/>
      <c r="E1520" s="104"/>
      <c r="F1520" s="104"/>
      <c r="G1520" s="104"/>
      <c r="H1520" s="104"/>
      <c r="I1520" s="104"/>
      <c r="J1520" s="104"/>
      <c r="K1520" s="104"/>
      <c r="L1520" s="104"/>
      <c r="M1520" s="104"/>
      <c r="P1520" s="104"/>
      <c r="Q1520" s="104"/>
      <c r="U1520" s="104"/>
      <c r="AQ1520" s="104"/>
      <c r="AR1520" s="104"/>
      <c r="AS1520" s="104"/>
      <c r="AT1520" s="104"/>
      <c r="AU1520" s="104"/>
      <c r="AV1520" s="104"/>
      <c r="AW1520" s="104"/>
      <c r="AX1520" s="104"/>
      <c r="AY1520" s="104"/>
      <c r="BH1520" s="104"/>
      <c r="BJ1520" s="104"/>
      <c r="BK1520" s="104"/>
      <c r="BL1520" s="104"/>
      <c r="BM1520" s="104"/>
      <c r="BN1520" s="104"/>
      <c r="BO1520" s="104"/>
      <c r="BP1520" s="104"/>
      <c r="BQ1520" s="104"/>
      <c r="BR1520" s="104"/>
      <c r="BS1520" s="104"/>
      <c r="BT1520" s="104"/>
      <c r="BV1520" s="104"/>
      <c r="BW1520" s="104"/>
      <c r="BX1520" s="104"/>
      <c r="BY1520" s="104"/>
      <c r="BZ1520" s="104"/>
      <c r="CA1520" s="104"/>
      <c r="CB1520" s="104"/>
      <c r="CC1520" s="104"/>
      <c r="CD1520" s="104"/>
      <c r="CE1520" s="104"/>
      <c r="CF1520" s="104"/>
      <c r="CG1520" s="104"/>
      <c r="CJ1520" s="104"/>
      <c r="CL1520" s="104"/>
      <c r="CM1520" s="104"/>
      <c r="CN1520" s="104"/>
      <c r="CO1520" s="104"/>
      <c r="CP1520" s="104"/>
      <c r="CQ1520" s="104"/>
      <c r="CR1520" s="104"/>
      <c r="CS1520" s="104"/>
      <c r="CT1520" s="104"/>
      <c r="CU1520" s="104"/>
    </row>
    <row r="1521" spans="1:99" ht="13" x14ac:dyDescent="0.3">
      <c r="A1521" s="104"/>
      <c r="B1521" s="104"/>
      <c r="C1521" s="104"/>
      <c r="D1521" s="104"/>
      <c r="E1521" s="104"/>
      <c r="F1521" s="104"/>
      <c r="G1521" s="104"/>
      <c r="H1521" s="104"/>
      <c r="I1521" s="104"/>
      <c r="J1521" s="104"/>
      <c r="K1521" s="104"/>
      <c r="L1521" s="104"/>
      <c r="M1521" s="104"/>
      <c r="P1521" s="104"/>
      <c r="Q1521" s="104"/>
      <c r="U1521" s="104"/>
      <c r="AQ1521" s="104"/>
      <c r="AR1521" s="104"/>
      <c r="AS1521" s="104"/>
      <c r="AT1521" s="104"/>
      <c r="AU1521" s="104"/>
      <c r="AV1521" s="104"/>
      <c r="AW1521" s="104"/>
      <c r="AX1521" s="104"/>
      <c r="AY1521" s="104"/>
      <c r="BH1521" s="104"/>
      <c r="BJ1521" s="104"/>
      <c r="BK1521" s="104"/>
      <c r="BL1521" s="104"/>
      <c r="BM1521" s="104"/>
      <c r="BN1521" s="104"/>
      <c r="BO1521" s="104"/>
      <c r="BP1521" s="104"/>
      <c r="BQ1521" s="104"/>
      <c r="BR1521" s="104"/>
      <c r="BS1521" s="104"/>
      <c r="BT1521" s="104"/>
      <c r="BV1521" s="104"/>
      <c r="BW1521" s="104"/>
      <c r="BX1521" s="104"/>
      <c r="BY1521" s="104"/>
      <c r="BZ1521" s="104"/>
      <c r="CA1521" s="104"/>
      <c r="CB1521" s="104"/>
      <c r="CC1521" s="104"/>
      <c r="CD1521" s="104"/>
      <c r="CE1521" s="104"/>
      <c r="CF1521" s="104"/>
      <c r="CG1521" s="104"/>
      <c r="CJ1521" s="104"/>
      <c r="CL1521" s="104"/>
      <c r="CM1521" s="104"/>
      <c r="CN1521" s="104"/>
      <c r="CO1521" s="104"/>
      <c r="CP1521" s="104"/>
      <c r="CQ1521" s="104"/>
      <c r="CR1521" s="104"/>
      <c r="CS1521" s="104"/>
      <c r="CT1521" s="104"/>
      <c r="CU1521" s="104"/>
    </row>
    <row r="1522" spans="1:99" ht="13" x14ac:dyDescent="0.3">
      <c r="A1522" s="104"/>
      <c r="B1522" s="104"/>
      <c r="C1522" s="104"/>
      <c r="D1522" s="104"/>
      <c r="E1522" s="104"/>
      <c r="F1522" s="104"/>
      <c r="G1522" s="104"/>
      <c r="H1522" s="104"/>
      <c r="I1522" s="104"/>
      <c r="J1522" s="104"/>
      <c r="K1522" s="104"/>
      <c r="L1522" s="104"/>
      <c r="M1522" s="104"/>
      <c r="P1522" s="104"/>
      <c r="Q1522" s="104"/>
      <c r="U1522" s="104"/>
      <c r="AQ1522" s="104"/>
      <c r="AR1522" s="104"/>
      <c r="AS1522" s="104"/>
      <c r="AT1522" s="104"/>
      <c r="AU1522" s="104"/>
      <c r="AV1522" s="104"/>
      <c r="AW1522" s="104"/>
      <c r="AX1522" s="104"/>
      <c r="AY1522" s="104"/>
      <c r="BH1522" s="104"/>
      <c r="BJ1522" s="104"/>
      <c r="BK1522" s="104"/>
      <c r="BL1522" s="104"/>
      <c r="BM1522" s="104"/>
      <c r="BN1522" s="104"/>
      <c r="BO1522" s="104"/>
      <c r="BP1522" s="104"/>
      <c r="BQ1522" s="104"/>
      <c r="BR1522" s="104"/>
      <c r="BS1522" s="104"/>
      <c r="BT1522" s="104"/>
      <c r="BV1522" s="104"/>
      <c r="BW1522" s="104"/>
      <c r="BX1522" s="104"/>
      <c r="BY1522" s="104"/>
      <c r="BZ1522" s="104"/>
      <c r="CA1522" s="104"/>
      <c r="CB1522" s="104"/>
      <c r="CC1522" s="104"/>
      <c r="CD1522" s="104"/>
      <c r="CE1522" s="104"/>
      <c r="CF1522" s="104"/>
      <c r="CG1522" s="104"/>
      <c r="CJ1522" s="104"/>
      <c r="CL1522" s="104"/>
      <c r="CM1522" s="104"/>
      <c r="CN1522" s="104"/>
      <c r="CO1522" s="104"/>
      <c r="CP1522" s="104"/>
      <c r="CQ1522" s="104"/>
      <c r="CR1522" s="104"/>
      <c r="CS1522" s="104"/>
      <c r="CT1522" s="104"/>
      <c r="CU1522" s="104"/>
    </row>
    <row r="1523" spans="1:99" ht="13" x14ac:dyDescent="0.3">
      <c r="A1523" s="104"/>
      <c r="B1523" s="104"/>
      <c r="C1523" s="104"/>
      <c r="D1523" s="104"/>
      <c r="E1523" s="104"/>
      <c r="F1523" s="104"/>
      <c r="G1523" s="104"/>
      <c r="H1523" s="104"/>
      <c r="I1523" s="104"/>
      <c r="J1523" s="104"/>
      <c r="K1523" s="104"/>
      <c r="L1523" s="104"/>
      <c r="M1523" s="104"/>
      <c r="P1523" s="104"/>
      <c r="Q1523" s="104"/>
      <c r="U1523" s="104"/>
      <c r="AQ1523" s="104"/>
      <c r="AR1523" s="104"/>
      <c r="AS1523" s="104"/>
      <c r="AT1523" s="104"/>
      <c r="AU1523" s="104"/>
      <c r="AV1523" s="104"/>
      <c r="AW1523" s="104"/>
      <c r="AX1523" s="104"/>
      <c r="AY1523" s="104"/>
      <c r="BH1523" s="104"/>
      <c r="BJ1523" s="104"/>
      <c r="BK1523" s="104"/>
      <c r="BL1523" s="104"/>
      <c r="BM1523" s="104"/>
      <c r="BN1523" s="104"/>
      <c r="BO1523" s="104"/>
      <c r="BP1523" s="104"/>
      <c r="BQ1523" s="104"/>
      <c r="BR1523" s="104"/>
      <c r="BS1523" s="104"/>
      <c r="BT1523" s="104"/>
      <c r="BV1523" s="104"/>
      <c r="BW1523" s="104"/>
      <c r="BX1523" s="104"/>
      <c r="BY1523" s="104"/>
      <c r="BZ1523" s="104"/>
      <c r="CA1523" s="104"/>
      <c r="CB1523" s="104"/>
      <c r="CC1523" s="104"/>
      <c r="CD1523" s="104"/>
      <c r="CE1523" s="104"/>
      <c r="CF1523" s="104"/>
      <c r="CG1523" s="104"/>
      <c r="CJ1523" s="104"/>
      <c r="CL1523" s="104"/>
      <c r="CM1523" s="104"/>
      <c r="CN1523" s="104"/>
      <c r="CO1523" s="104"/>
      <c r="CP1523" s="104"/>
      <c r="CQ1523" s="104"/>
      <c r="CR1523" s="104"/>
      <c r="CS1523" s="104"/>
      <c r="CT1523" s="104"/>
      <c r="CU1523" s="104"/>
    </row>
    <row r="1524" spans="1:99" ht="13" x14ac:dyDescent="0.3">
      <c r="A1524" s="104"/>
      <c r="B1524" s="104"/>
      <c r="C1524" s="104"/>
      <c r="D1524" s="104"/>
      <c r="E1524" s="104"/>
      <c r="F1524" s="104"/>
      <c r="G1524" s="104"/>
      <c r="H1524" s="104"/>
      <c r="I1524" s="104"/>
      <c r="J1524" s="104"/>
      <c r="K1524" s="104"/>
      <c r="L1524" s="104"/>
      <c r="M1524" s="104"/>
      <c r="P1524" s="104"/>
      <c r="Q1524" s="104"/>
      <c r="U1524" s="104"/>
      <c r="AQ1524" s="104"/>
      <c r="AR1524" s="104"/>
      <c r="AS1524" s="104"/>
      <c r="AT1524" s="104"/>
      <c r="AU1524" s="104"/>
      <c r="AV1524" s="104"/>
      <c r="AW1524" s="104"/>
      <c r="AX1524" s="104"/>
      <c r="AY1524" s="104"/>
      <c r="BH1524" s="104"/>
      <c r="BJ1524" s="104"/>
      <c r="BK1524" s="104"/>
      <c r="BL1524" s="104"/>
      <c r="BM1524" s="104"/>
      <c r="BN1524" s="104"/>
      <c r="BO1524" s="104"/>
      <c r="BP1524" s="104"/>
      <c r="BQ1524" s="104"/>
      <c r="BR1524" s="104"/>
      <c r="BS1524" s="104"/>
      <c r="BT1524" s="104"/>
      <c r="BV1524" s="104"/>
      <c r="BW1524" s="104"/>
      <c r="BX1524" s="104"/>
      <c r="BY1524" s="104"/>
      <c r="BZ1524" s="104"/>
      <c r="CA1524" s="104"/>
      <c r="CB1524" s="104"/>
      <c r="CC1524" s="104"/>
      <c r="CD1524" s="104"/>
      <c r="CE1524" s="104"/>
      <c r="CF1524" s="104"/>
      <c r="CG1524" s="104"/>
      <c r="CJ1524" s="104"/>
      <c r="CL1524" s="104"/>
      <c r="CM1524" s="104"/>
      <c r="CN1524" s="104"/>
      <c r="CO1524" s="104"/>
      <c r="CP1524" s="104"/>
      <c r="CQ1524" s="104"/>
      <c r="CR1524" s="104"/>
      <c r="CS1524" s="104"/>
      <c r="CT1524" s="104"/>
      <c r="CU1524" s="104"/>
    </row>
    <row r="1525" spans="1:99" ht="13" x14ac:dyDescent="0.3">
      <c r="A1525" s="104"/>
      <c r="B1525" s="104"/>
      <c r="C1525" s="104"/>
      <c r="D1525" s="104"/>
      <c r="E1525" s="104"/>
      <c r="F1525" s="104"/>
      <c r="G1525" s="104"/>
      <c r="H1525" s="104"/>
      <c r="I1525" s="104"/>
      <c r="J1525" s="104"/>
      <c r="K1525" s="104"/>
      <c r="L1525" s="104"/>
      <c r="M1525" s="104"/>
      <c r="P1525" s="104"/>
      <c r="Q1525" s="104"/>
      <c r="U1525" s="104"/>
      <c r="AQ1525" s="104"/>
      <c r="AR1525" s="104"/>
      <c r="AS1525" s="104"/>
      <c r="AT1525" s="104"/>
      <c r="AU1525" s="104"/>
      <c r="AV1525" s="104"/>
      <c r="AW1525" s="104"/>
      <c r="AX1525" s="104"/>
      <c r="AY1525" s="104"/>
      <c r="BH1525" s="104"/>
      <c r="BJ1525" s="104"/>
      <c r="BK1525" s="104"/>
      <c r="BL1525" s="104"/>
      <c r="BM1525" s="104"/>
      <c r="BN1525" s="104"/>
      <c r="BO1525" s="104"/>
      <c r="BP1525" s="104"/>
      <c r="BQ1525" s="104"/>
      <c r="BR1525" s="104"/>
      <c r="BS1525" s="104"/>
      <c r="BT1525" s="104"/>
      <c r="BV1525" s="104"/>
      <c r="BW1525" s="104"/>
      <c r="BX1525" s="104"/>
      <c r="BY1525" s="104"/>
      <c r="BZ1525" s="104"/>
      <c r="CA1525" s="104"/>
      <c r="CB1525" s="104"/>
      <c r="CC1525" s="104"/>
      <c r="CD1525" s="104"/>
      <c r="CE1525" s="104"/>
      <c r="CF1525" s="104"/>
      <c r="CG1525" s="104"/>
      <c r="CJ1525" s="104"/>
      <c r="CL1525" s="104"/>
      <c r="CM1525" s="104"/>
      <c r="CN1525" s="104"/>
      <c r="CO1525" s="104"/>
      <c r="CP1525" s="104"/>
      <c r="CQ1525" s="104"/>
      <c r="CR1525" s="104"/>
      <c r="CS1525" s="104"/>
      <c r="CT1525" s="104"/>
      <c r="CU1525" s="104"/>
    </row>
    <row r="1526" spans="1:99" ht="13" x14ac:dyDescent="0.3">
      <c r="A1526" s="104"/>
      <c r="B1526" s="104"/>
      <c r="C1526" s="104"/>
      <c r="D1526" s="104"/>
      <c r="E1526" s="104"/>
      <c r="F1526" s="104"/>
      <c r="G1526" s="104"/>
      <c r="H1526" s="104"/>
      <c r="I1526" s="104"/>
      <c r="J1526" s="104"/>
      <c r="K1526" s="104"/>
      <c r="L1526" s="104"/>
      <c r="M1526" s="104"/>
      <c r="P1526" s="104"/>
      <c r="Q1526" s="104"/>
      <c r="U1526" s="104"/>
      <c r="AQ1526" s="104"/>
      <c r="AR1526" s="104"/>
      <c r="AS1526" s="104"/>
      <c r="AT1526" s="104"/>
      <c r="AU1526" s="104"/>
      <c r="AV1526" s="104"/>
      <c r="AW1526" s="104"/>
      <c r="AX1526" s="104"/>
      <c r="AY1526" s="104"/>
      <c r="BH1526" s="104"/>
      <c r="BJ1526" s="104"/>
      <c r="BK1526" s="104"/>
      <c r="BL1526" s="104"/>
      <c r="BM1526" s="104"/>
      <c r="BN1526" s="104"/>
      <c r="BO1526" s="104"/>
      <c r="BP1526" s="104"/>
      <c r="BQ1526" s="104"/>
      <c r="BR1526" s="104"/>
      <c r="BS1526" s="104"/>
      <c r="BT1526" s="104"/>
      <c r="BV1526" s="104"/>
      <c r="BW1526" s="104"/>
      <c r="BX1526" s="104"/>
      <c r="BY1526" s="104"/>
      <c r="BZ1526" s="104"/>
      <c r="CA1526" s="104"/>
      <c r="CB1526" s="104"/>
      <c r="CC1526" s="104"/>
      <c r="CD1526" s="104"/>
      <c r="CE1526" s="104"/>
      <c r="CF1526" s="104"/>
      <c r="CG1526" s="104"/>
      <c r="CJ1526" s="104"/>
      <c r="CL1526" s="104"/>
      <c r="CM1526" s="104"/>
      <c r="CN1526" s="104"/>
      <c r="CO1526" s="104"/>
      <c r="CP1526" s="104"/>
      <c r="CQ1526" s="104"/>
      <c r="CR1526" s="104"/>
      <c r="CS1526" s="104"/>
      <c r="CT1526" s="104"/>
      <c r="CU1526" s="104"/>
    </row>
    <row r="1527" spans="1:99" ht="13" x14ac:dyDescent="0.3">
      <c r="A1527" s="104"/>
      <c r="B1527" s="104"/>
      <c r="C1527" s="104"/>
      <c r="D1527" s="104"/>
      <c r="E1527" s="104"/>
      <c r="F1527" s="104"/>
      <c r="G1527" s="104"/>
      <c r="H1527" s="104"/>
      <c r="I1527" s="104"/>
      <c r="J1527" s="104"/>
      <c r="K1527" s="104"/>
      <c r="L1527" s="104"/>
      <c r="M1527" s="104"/>
      <c r="P1527" s="104"/>
      <c r="Q1527" s="104"/>
      <c r="U1527" s="104"/>
      <c r="AQ1527" s="104"/>
      <c r="AR1527" s="104"/>
      <c r="AS1527" s="104"/>
      <c r="AT1527" s="104"/>
      <c r="AU1527" s="104"/>
      <c r="AV1527" s="104"/>
      <c r="AW1527" s="104"/>
      <c r="AX1527" s="104"/>
      <c r="AY1527" s="104"/>
      <c r="BH1527" s="104"/>
      <c r="BJ1527" s="104"/>
      <c r="BK1527" s="104"/>
      <c r="BL1527" s="104"/>
      <c r="BM1527" s="104"/>
      <c r="BN1527" s="104"/>
      <c r="BO1527" s="104"/>
      <c r="BP1527" s="104"/>
      <c r="BQ1527" s="104"/>
      <c r="BR1527" s="104"/>
      <c r="BS1527" s="104"/>
      <c r="BT1527" s="104"/>
      <c r="BV1527" s="104"/>
      <c r="BW1527" s="104"/>
      <c r="BX1527" s="104"/>
      <c r="BY1527" s="104"/>
      <c r="BZ1527" s="104"/>
      <c r="CA1527" s="104"/>
      <c r="CB1527" s="104"/>
      <c r="CC1527" s="104"/>
      <c r="CD1527" s="104"/>
      <c r="CE1527" s="104"/>
      <c r="CF1527" s="104"/>
      <c r="CG1527" s="104"/>
      <c r="CJ1527" s="104"/>
      <c r="CL1527" s="104"/>
      <c r="CM1527" s="104"/>
      <c r="CN1527" s="104"/>
      <c r="CO1527" s="104"/>
      <c r="CP1527" s="104"/>
      <c r="CQ1527" s="104"/>
      <c r="CR1527" s="104"/>
      <c r="CS1527" s="104"/>
      <c r="CT1527" s="104"/>
      <c r="CU1527" s="104"/>
    </row>
    <row r="1528" spans="1:99" ht="13" x14ac:dyDescent="0.3">
      <c r="A1528" s="104"/>
      <c r="B1528" s="104"/>
      <c r="C1528" s="104"/>
      <c r="D1528" s="104"/>
      <c r="E1528" s="104"/>
      <c r="F1528" s="104"/>
      <c r="G1528" s="104"/>
      <c r="H1528" s="104"/>
      <c r="I1528" s="104"/>
      <c r="J1528" s="104"/>
      <c r="K1528" s="104"/>
      <c r="L1528" s="104"/>
      <c r="M1528" s="104"/>
      <c r="P1528" s="104"/>
      <c r="Q1528" s="104"/>
      <c r="U1528" s="104"/>
      <c r="AQ1528" s="104"/>
      <c r="AR1528" s="104"/>
      <c r="AS1528" s="104"/>
      <c r="AT1528" s="104"/>
      <c r="AU1528" s="104"/>
      <c r="AV1528" s="104"/>
      <c r="AW1528" s="104"/>
      <c r="AX1528" s="104"/>
      <c r="AY1528" s="104"/>
      <c r="BH1528" s="104"/>
      <c r="BJ1528" s="104"/>
      <c r="BK1528" s="104"/>
      <c r="BL1528" s="104"/>
      <c r="BM1528" s="104"/>
      <c r="BN1528" s="104"/>
      <c r="BO1528" s="104"/>
      <c r="BP1528" s="104"/>
      <c r="BQ1528" s="104"/>
      <c r="BR1528" s="104"/>
      <c r="BS1528" s="104"/>
      <c r="BT1528" s="104"/>
      <c r="BV1528" s="104"/>
      <c r="BW1528" s="104"/>
      <c r="BX1528" s="104"/>
      <c r="BY1528" s="104"/>
      <c r="BZ1528" s="104"/>
      <c r="CA1528" s="104"/>
      <c r="CB1528" s="104"/>
      <c r="CC1528" s="104"/>
      <c r="CD1528" s="104"/>
      <c r="CE1528" s="104"/>
      <c r="CF1528" s="104"/>
      <c r="CG1528" s="104"/>
      <c r="CJ1528" s="104"/>
      <c r="CL1528" s="104"/>
      <c r="CM1528" s="104"/>
      <c r="CN1528" s="104"/>
      <c r="CO1528" s="104"/>
      <c r="CP1528" s="104"/>
      <c r="CQ1528" s="104"/>
      <c r="CR1528" s="104"/>
      <c r="CS1528" s="104"/>
      <c r="CT1528" s="104"/>
      <c r="CU1528" s="104"/>
    </row>
    <row r="1529" spans="1:99" ht="13" x14ac:dyDescent="0.3">
      <c r="A1529" s="104"/>
      <c r="B1529" s="104"/>
      <c r="C1529" s="104"/>
      <c r="D1529" s="104"/>
      <c r="E1529" s="104"/>
      <c r="F1529" s="104"/>
      <c r="G1529" s="104"/>
      <c r="H1529" s="104"/>
      <c r="I1529" s="104"/>
      <c r="J1529" s="104"/>
      <c r="K1529" s="104"/>
      <c r="L1529" s="104"/>
      <c r="M1529" s="104"/>
      <c r="P1529" s="104"/>
      <c r="Q1529" s="104"/>
      <c r="U1529" s="104"/>
      <c r="AQ1529" s="104"/>
      <c r="AR1529" s="104"/>
      <c r="AS1529" s="104"/>
      <c r="AT1529" s="104"/>
      <c r="AU1529" s="104"/>
      <c r="AV1529" s="104"/>
      <c r="AW1529" s="104"/>
      <c r="AX1529" s="104"/>
      <c r="AY1529" s="104"/>
      <c r="BH1529" s="104"/>
      <c r="BJ1529" s="104"/>
      <c r="BK1529" s="104"/>
      <c r="BL1529" s="104"/>
      <c r="BM1529" s="104"/>
      <c r="BN1529" s="104"/>
      <c r="BO1529" s="104"/>
      <c r="BP1529" s="104"/>
      <c r="BQ1529" s="104"/>
      <c r="BR1529" s="104"/>
      <c r="BS1529" s="104"/>
      <c r="BT1529" s="104"/>
      <c r="BV1529" s="104"/>
      <c r="BW1529" s="104"/>
      <c r="BX1529" s="104"/>
      <c r="BY1529" s="104"/>
      <c r="BZ1529" s="104"/>
      <c r="CA1529" s="104"/>
      <c r="CB1529" s="104"/>
      <c r="CC1529" s="104"/>
      <c r="CD1529" s="104"/>
      <c r="CE1529" s="104"/>
      <c r="CF1529" s="104"/>
      <c r="CG1529" s="104"/>
      <c r="CJ1529" s="104"/>
      <c r="CL1529" s="104"/>
      <c r="CM1529" s="104"/>
      <c r="CN1529" s="104"/>
      <c r="CO1529" s="104"/>
      <c r="CP1529" s="104"/>
      <c r="CQ1529" s="104"/>
      <c r="CR1529" s="104"/>
      <c r="CS1529" s="104"/>
      <c r="CT1529" s="104"/>
      <c r="CU1529" s="104"/>
    </row>
    <row r="1530" spans="1:99" ht="13" x14ac:dyDescent="0.3">
      <c r="A1530" s="104"/>
      <c r="B1530" s="104"/>
      <c r="C1530" s="104"/>
      <c r="D1530" s="104"/>
      <c r="E1530" s="104"/>
      <c r="F1530" s="104"/>
      <c r="G1530" s="104"/>
      <c r="H1530" s="104"/>
      <c r="I1530" s="104"/>
      <c r="J1530" s="104"/>
      <c r="K1530" s="104"/>
      <c r="L1530" s="104"/>
      <c r="M1530" s="104"/>
      <c r="P1530" s="104"/>
      <c r="Q1530" s="104"/>
      <c r="U1530" s="104"/>
      <c r="AQ1530" s="104"/>
      <c r="AR1530" s="104"/>
      <c r="AS1530" s="104"/>
      <c r="AT1530" s="104"/>
      <c r="AU1530" s="104"/>
      <c r="AV1530" s="104"/>
      <c r="AW1530" s="104"/>
      <c r="AX1530" s="104"/>
      <c r="AY1530" s="104"/>
      <c r="BH1530" s="104"/>
      <c r="BJ1530" s="104"/>
      <c r="BK1530" s="104"/>
      <c r="BL1530" s="104"/>
      <c r="BM1530" s="104"/>
      <c r="BN1530" s="104"/>
      <c r="BO1530" s="104"/>
      <c r="BP1530" s="104"/>
      <c r="BQ1530" s="104"/>
      <c r="BR1530" s="104"/>
      <c r="BS1530" s="104"/>
      <c r="BT1530" s="104"/>
      <c r="BV1530" s="104"/>
      <c r="BW1530" s="104"/>
      <c r="BX1530" s="104"/>
      <c r="BY1530" s="104"/>
      <c r="BZ1530" s="104"/>
      <c r="CA1530" s="104"/>
      <c r="CB1530" s="104"/>
      <c r="CC1530" s="104"/>
      <c r="CD1530" s="104"/>
      <c r="CE1530" s="104"/>
      <c r="CF1530" s="104"/>
      <c r="CG1530" s="104"/>
      <c r="CJ1530" s="104"/>
      <c r="CL1530" s="104"/>
      <c r="CM1530" s="104"/>
      <c r="CN1530" s="104"/>
      <c r="CO1530" s="104"/>
      <c r="CP1530" s="104"/>
      <c r="CQ1530" s="104"/>
      <c r="CR1530" s="104"/>
      <c r="CS1530" s="104"/>
      <c r="CT1530" s="104"/>
      <c r="CU1530" s="104"/>
    </row>
    <row r="1531" spans="1:99" ht="13" x14ac:dyDescent="0.3">
      <c r="A1531" s="104"/>
      <c r="B1531" s="104"/>
      <c r="C1531" s="104"/>
      <c r="D1531" s="104"/>
      <c r="E1531" s="104"/>
      <c r="F1531" s="104"/>
      <c r="G1531" s="104"/>
      <c r="H1531" s="104"/>
      <c r="I1531" s="104"/>
      <c r="J1531" s="104"/>
      <c r="K1531" s="104"/>
      <c r="L1531" s="104"/>
      <c r="M1531" s="104"/>
      <c r="P1531" s="104"/>
      <c r="Q1531" s="104"/>
      <c r="U1531" s="104"/>
      <c r="AQ1531" s="104"/>
      <c r="AR1531" s="104"/>
      <c r="AS1531" s="104"/>
      <c r="AT1531" s="104"/>
      <c r="AU1531" s="104"/>
      <c r="AV1531" s="104"/>
      <c r="AW1531" s="104"/>
      <c r="AX1531" s="104"/>
      <c r="AY1531" s="104"/>
      <c r="BH1531" s="104"/>
      <c r="BJ1531" s="104"/>
      <c r="BK1531" s="104"/>
      <c r="BL1531" s="104"/>
      <c r="BM1531" s="104"/>
      <c r="BN1531" s="104"/>
      <c r="BO1531" s="104"/>
      <c r="BP1531" s="104"/>
      <c r="BQ1531" s="104"/>
      <c r="BR1531" s="104"/>
      <c r="BS1531" s="104"/>
      <c r="BT1531" s="104"/>
      <c r="BV1531" s="104"/>
      <c r="BW1531" s="104"/>
      <c r="BX1531" s="104"/>
      <c r="BY1531" s="104"/>
      <c r="BZ1531" s="104"/>
      <c r="CA1531" s="104"/>
      <c r="CB1531" s="104"/>
      <c r="CC1531" s="104"/>
      <c r="CD1531" s="104"/>
      <c r="CE1531" s="104"/>
      <c r="CF1531" s="104"/>
      <c r="CG1531" s="104"/>
      <c r="CJ1531" s="104"/>
      <c r="CL1531" s="104"/>
      <c r="CM1531" s="104"/>
      <c r="CN1531" s="104"/>
      <c r="CO1531" s="104"/>
      <c r="CP1531" s="104"/>
      <c r="CQ1531" s="104"/>
      <c r="CR1531" s="104"/>
      <c r="CS1531" s="104"/>
      <c r="CT1531" s="104"/>
      <c r="CU1531" s="104"/>
    </row>
    <row r="1532" spans="1:99" ht="13" x14ac:dyDescent="0.3">
      <c r="A1532" s="104"/>
      <c r="B1532" s="104"/>
      <c r="C1532" s="104"/>
      <c r="D1532" s="104"/>
      <c r="E1532" s="104"/>
      <c r="F1532" s="104"/>
      <c r="G1532" s="104"/>
      <c r="H1532" s="104"/>
      <c r="I1532" s="104"/>
      <c r="J1532" s="104"/>
      <c r="K1532" s="104"/>
      <c r="L1532" s="104"/>
      <c r="M1532" s="104"/>
      <c r="P1532" s="104"/>
      <c r="Q1532" s="104"/>
      <c r="U1532" s="104"/>
      <c r="AQ1532" s="104"/>
      <c r="AR1532" s="104"/>
      <c r="AS1532" s="104"/>
      <c r="AT1532" s="104"/>
      <c r="AU1532" s="104"/>
      <c r="AV1532" s="104"/>
      <c r="AW1532" s="104"/>
      <c r="AX1532" s="104"/>
      <c r="AY1532" s="104"/>
      <c r="BH1532" s="104"/>
      <c r="BJ1532" s="104"/>
      <c r="BK1532" s="104"/>
      <c r="BL1532" s="104"/>
      <c r="BM1532" s="104"/>
      <c r="BN1532" s="104"/>
      <c r="BO1532" s="104"/>
      <c r="BP1532" s="104"/>
      <c r="BQ1532" s="104"/>
      <c r="BR1532" s="104"/>
      <c r="BS1532" s="104"/>
      <c r="BT1532" s="104"/>
      <c r="BV1532" s="104"/>
      <c r="BW1532" s="104"/>
      <c r="BX1532" s="104"/>
      <c r="BY1532" s="104"/>
      <c r="BZ1532" s="104"/>
      <c r="CA1532" s="104"/>
      <c r="CB1532" s="104"/>
      <c r="CC1532" s="104"/>
      <c r="CD1532" s="104"/>
      <c r="CE1532" s="104"/>
      <c r="CF1532" s="104"/>
      <c r="CG1532" s="104"/>
      <c r="CJ1532" s="104"/>
      <c r="CL1532" s="104"/>
      <c r="CM1532" s="104"/>
      <c r="CN1532" s="104"/>
      <c r="CO1532" s="104"/>
      <c r="CP1532" s="104"/>
      <c r="CQ1532" s="104"/>
      <c r="CR1532" s="104"/>
      <c r="CS1532" s="104"/>
      <c r="CT1532" s="104"/>
      <c r="CU1532" s="104"/>
    </row>
    <row r="1533" spans="1:99" ht="13" x14ac:dyDescent="0.3">
      <c r="A1533" s="104"/>
      <c r="B1533" s="104"/>
      <c r="C1533" s="104"/>
      <c r="D1533" s="104"/>
      <c r="E1533" s="104"/>
      <c r="F1533" s="104"/>
      <c r="G1533" s="104"/>
      <c r="H1533" s="104"/>
      <c r="I1533" s="104"/>
      <c r="J1533" s="104"/>
      <c r="K1533" s="104"/>
      <c r="L1533" s="104"/>
      <c r="M1533" s="104"/>
      <c r="P1533" s="104"/>
      <c r="Q1533" s="104"/>
      <c r="U1533" s="104"/>
      <c r="AQ1533" s="104"/>
      <c r="AR1533" s="104"/>
      <c r="AS1533" s="104"/>
      <c r="AT1533" s="104"/>
      <c r="AU1533" s="104"/>
      <c r="AV1533" s="104"/>
      <c r="AW1533" s="104"/>
      <c r="AX1533" s="104"/>
      <c r="AY1533" s="104"/>
      <c r="BH1533" s="104"/>
      <c r="BJ1533" s="104"/>
      <c r="BK1533" s="104"/>
      <c r="BL1533" s="104"/>
      <c r="BM1533" s="104"/>
      <c r="BN1533" s="104"/>
      <c r="BO1533" s="104"/>
      <c r="BP1533" s="104"/>
      <c r="BQ1533" s="104"/>
      <c r="BR1533" s="104"/>
      <c r="BS1533" s="104"/>
      <c r="BT1533" s="104"/>
      <c r="BV1533" s="104"/>
      <c r="BW1533" s="104"/>
      <c r="BX1533" s="104"/>
      <c r="BY1533" s="104"/>
      <c r="BZ1533" s="104"/>
      <c r="CA1533" s="104"/>
      <c r="CB1533" s="104"/>
      <c r="CC1533" s="104"/>
      <c r="CD1533" s="104"/>
      <c r="CE1533" s="104"/>
      <c r="CF1533" s="104"/>
      <c r="CG1533" s="104"/>
      <c r="CJ1533" s="104"/>
      <c r="CL1533" s="104"/>
      <c r="CM1533" s="104"/>
      <c r="CN1533" s="104"/>
      <c r="CO1533" s="104"/>
      <c r="CP1533" s="104"/>
      <c r="CQ1533" s="104"/>
      <c r="CR1533" s="104"/>
      <c r="CS1533" s="104"/>
      <c r="CT1533" s="104"/>
      <c r="CU1533" s="104"/>
    </row>
    <row r="1534" spans="1:99" ht="13" x14ac:dyDescent="0.3">
      <c r="A1534" s="104"/>
      <c r="B1534" s="104"/>
      <c r="C1534" s="104"/>
      <c r="D1534" s="104"/>
      <c r="E1534" s="104"/>
      <c r="F1534" s="104"/>
      <c r="G1534" s="104"/>
      <c r="H1534" s="104"/>
      <c r="I1534" s="104"/>
      <c r="J1534" s="104"/>
      <c r="K1534" s="104"/>
      <c r="L1534" s="104"/>
      <c r="M1534" s="104"/>
      <c r="P1534" s="104"/>
      <c r="Q1534" s="104"/>
      <c r="U1534" s="104"/>
      <c r="AQ1534" s="104"/>
      <c r="AR1534" s="104"/>
      <c r="AS1534" s="104"/>
      <c r="AT1534" s="104"/>
      <c r="AU1534" s="104"/>
      <c r="AV1534" s="104"/>
      <c r="AW1534" s="104"/>
      <c r="AX1534" s="104"/>
      <c r="AY1534" s="104"/>
      <c r="BH1534" s="104"/>
      <c r="BJ1534" s="104"/>
      <c r="BK1534" s="104"/>
      <c r="BL1534" s="104"/>
      <c r="BM1534" s="104"/>
      <c r="BN1534" s="104"/>
      <c r="BO1534" s="104"/>
      <c r="BP1534" s="104"/>
      <c r="BQ1534" s="104"/>
      <c r="BR1534" s="104"/>
      <c r="BS1534" s="104"/>
      <c r="BT1534" s="104"/>
      <c r="BV1534" s="104"/>
      <c r="BW1534" s="104"/>
      <c r="BX1534" s="104"/>
      <c r="BY1534" s="104"/>
      <c r="BZ1534" s="104"/>
      <c r="CA1534" s="104"/>
      <c r="CB1534" s="104"/>
      <c r="CC1534" s="104"/>
      <c r="CD1534" s="104"/>
      <c r="CE1534" s="104"/>
      <c r="CF1534" s="104"/>
      <c r="CG1534" s="104"/>
      <c r="CJ1534" s="104"/>
      <c r="CL1534" s="104"/>
      <c r="CM1534" s="104"/>
      <c r="CN1534" s="104"/>
      <c r="CO1534" s="104"/>
      <c r="CP1534" s="104"/>
      <c r="CQ1534" s="104"/>
      <c r="CR1534" s="104"/>
      <c r="CS1534" s="104"/>
      <c r="CT1534" s="104"/>
      <c r="CU1534" s="104"/>
    </row>
    <row r="1535" spans="1:99" ht="13" x14ac:dyDescent="0.3">
      <c r="A1535" s="104"/>
      <c r="B1535" s="104"/>
      <c r="C1535" s="104"/>
      <c r="D1535" s="104"/>
      <c r="E1535" s="104"/>
      <c r="F1535" s="104"/>
      <c r="G1535" s="104"/>
      <c r="H1535" s="104"/>
      <c r="I1535" s="104"/>
      <c r="J1535" s="104"/>
      <c r="K1535" s="104"/>
      <c r="L1535" s="104"/>
      <c r="M1535" s="104"/>
      <c r="P1535" s="104"/>
      <c r="Q1535" s="104"/>
      <c r="U1535" s="104"/>
      <c r="AQ1535" s="104"/>
      <c r="AR1535" s="104"/>
      <c r="AS1535" s="104"/>
      <c r="AT1535" s="104"/>
      <c r="AU1535" s="104"/>
      <c r="AV1535" s="104"/>
      <c r="AW1535" s="104"/>
      <c r="AX1535" s="104"/>
      <c r="AY1535" s="104"/>
      <c r="BH1535" s="104"/>
      <c r="BJ1535" s="104"/>
      <c r="BK1535" s="104"/>
      <c r="BL1535" s="104"/>
      <c r="BM1535" s="104"/>
      <c r="BN1535" s="104"/>
      <c r="BO1535" s="104"/>
      <c r="BP1535" s="104"/>
      <c r="BQ1535" s="104"/>
      <c r="BR1535" s="104"/>
      <c r="BS1535" s="104"/>
      <c r="BT1535" s="104"/>
      <c r="BV1535" s="104"/>
      <c r="BW1535" s="104"/>
      <c r="BX1535" s="104"/>
      <c r="BY1535" s="104"/>
      <c r="BZ1535" s="104"/>
      <c r="CA1535" s="104"/>
      <c r="CB1535" s="104"/>
      <c r="CC1535" s="104"/>
      <c r="CD1535" s="104"/>
      <c r="CE1535" s="104"/>
      <c r="CF1535" s="104"/>
      <c r="CG1535" s="104"/>
      <c r="CJ1535" s="104"/>
      <c r="CL1535" s="104"/>
      <c r="CM1535" s="104"/>
      <c r="CN1535" s="104"/>
      <c r="CO1535" s="104"/>
      <c r="CP1535" s="104"/>
      <c r="CQ1535" s="104"/>
      <c r="CR1535" s="104"/>
      <c r="CS1535" s="104"/>
      <c r="CT1535" s="104"/>
      <c r="CU1535" s="104"/>
    </row>
    <row r="1536" spans="1:99" ht="13" x14ac:dyDescent="0.3">
      <c r="A1536" s="104"/>
      <c r="B1536" s="104"/>
      <c r="C1536" s="104"/>
      <c r="D1536" s="104"/>
      <c r="E1536" s="104"/>
      <c r="F1536" s="104"/>
      <c r="G1536" s="104"/>
      <c r="H1536" s="104"/>
      <c r="I1536" s="104"/>
      <c r="J1536" s="104"/>
      <c r="K1536" s="104"/>
      <c r="L1536" s="104"/>
      <c r="M1536" s="104"/>
      <c r="P1536" s="104"/>
      <c r="Q1536" s="104"/>
      <c r="U1536" s="104"/>
      <c r="AQ1536" s="104"/>
      <c r="AR1536" s="104"/>
      <c r="AS1536" s="104"/>
      <c r="AT1536" s="104"/>
      <c r="AU1536" s="104"/>
      <c r="AV1536" s="104"/>
      <c r="AW1536" s="104"/>
      <c r="AX1536" s="104"/>
      <c r="AY1536" s="104"/>
      <c r="BH1536" s="104"/>
      <c r="BJ1536" s="104"/>
      <c r="BK1536" s="104"/>
      <c r="BL1536" s="104"/>
      <c r="BM1536" s="104"/>
      <c r="BN1536" s="104"/>
      <c r="BO1536" s="104"/>
      <c r="BP1536" s="104"/>
      <c r="BQ1536" s="104"/>
      <c r="BR1536" s="104"/>
      <c r="BS1536" s="104"/>
      <c r="BT1536" s="104"/>
      <c r="BV1536" s="104"/>
      <c r="BW1536" s="104"/>
      <c r="BX1536" s="104"/>
      <c r="BY1536" s="104"/>
      <c r="BZ1536" s="104"/>
      <c r="CA1536" s="104"/>
      <c r="CB1536" s="104"/>
      <c r="CC1536" s="104"/>
      <c r="CD1536" s="104"/>
      <c r="CE1536" s="104"/>
      <c r="CF1536" s="104"/>
      <c r="CG1536" s="104"/>
      <c r="CJ1536" s="104"/>
      <c r="CL1536" s="104"/>
      <c r="CM1536" s="104"/>
      <c r="CN1536" s="104"/>
      <c r="CO1536" s="104"/>
      <c r="CP1536" s="104"/>
      <c r="CQ1536" s="104"/>
      <c r="CR1536" s="104"/>
      <c r="CS1536" s="104"/>
      <c r="CT1536" s="104"/>
      <c r="CU1536" s="104"/>
    </row>
    <row r="1537" spans="1:99" ht="13" x14ac:dyDescent="0.3">
      <c r="A1537" s="104"/>
      <c r="B1537" s="104"/>
      <c r="C1537" s="104"/>
      <c r="D1537" s="104"/>
      <c r="E1537" s="104"/>
      <c r="F1537" s="104"/>
      <c r="G1537" s="104"/>
      <c r="H1537" s="104"/>
      <c r="I1537" s="104"/>
      <c r="J1537" s="104"/>
      <c r="K1537" s="104"/>
      <c r="L1537" s="104"/>
      <c r="M1537" s="104"/>
      <c r="P1537" s="104"/>
      <c r="Q1537" s="104"/>
      <c r="U1537" s="104"/>
      <c r="AQ1537" s="104"/>
      <c r="AR1537" s="104"/>
      <c r="AS1537" s="104"/>
      <c r="AT1537" s="104"/>
      <c r="AU1537" s="104"/>
      <c r="AV1537" s="104"/>
      <c r="AW1537" s="104"/>
      <c r="AX1537" s="104"/>
      <c r="AY1537" s="104"/>
      <c r="BH1537" s="104"/>
      <c r="BJ1537" s="104"/>
      <c r="BK1537" s="104"/>
      <c r="BL1537" s="104"/>
      <c r="BM1537" s="104"/>
      <c r="BN1537" s="104"/>
      <c r="BO1537" s="104"/>
      <c r="BP1537" s="104"/>
      <c r="BQ1537" s="104"/>
      <c r="BR1537" s="104"/>
      <c r="BS1537" s="104"/>
      <c r="BT1537" s="104"/>
      <c r="BV1537" s="104"/>
      <c r="BW1537" s="104"/>
      <c r="BX1537" s="104"/>
      <c r="BY1537" s="104"/>
      <c r="BZ1537" s="104"/>
      <c r="CA1537" s="104"/>
      <c r="CB1537" s="104"/>
      <c r="CC1537" s="104"/>
      <c r="CD1537" s="104"/>
      <c r="CE1537" s="104"/>
      <c r="CF1537" s="104"/>
      <c r="CG1537" s="104"/>
      <c r="CJ1537" s="104"/>
      <c r="CL1537" s="104"/>
      <c r="CM1537" s="104"/>
      <c r="CN1537" s="104"/>
      <c r="CO1537" s="104"/>
      <c r="CP1537" s="104"/>
      <c r="CQ1537" s="104"/>
      <c r="CR1537" s="104"/>
      <c r="CS1537" s="104"/>
      <c r="CT1537" s="104"/>
      <c r="CU1537" s="104"/>
    </row>
    <row r="1538" spans="1:99" ht="13" x14ac:dyDescent="0.3">
      <c r="A1538" s="104"/>
      <c r="B1538" s="104"/>
      <c r="C1538" s="104"/>
      <c r="D1538" s="104"/>
      <c r="E1538" s="104"/>
      <c r="F1538" s="104"/>
      <c r="G1538" s="104"/>
      <c r="H1538" s="104"/>
      <c r="I1538" s="104"/>
      <c r="J1538" s="104"/>
      <c r="K1538" s="104"/>
      <c r="L1538" s="104"/>
      <c r="M1538" s="104"/>
      <c r="P1538" s="104"/>
      <c r="Q1538" s="104"/>
      <c r="U1538" s="104"/>
      <c r="AQ1538" s="104"/>
      <c r="AR1538" s="104"/>
      <c r="AS1538" s="104"/>
      <c r="AT1538" s="104"/>
      <c r="AU1538" s="104"/>
      <c r="AV1538" s="104"/>
      <c r="AW1538" s="104"/>
      <c r="AX1538" s="104"/>
      <c r="AY1538" s="104"/>
      <c r="BH1538" s="104"/>
      <c r="BJ1538" s="104"/>
      <c r="BK1538" s="104"/>
      <c r="BL1538" s="104"/>
      <c r="BM1538" s="104"/>
      <c r="BN1538" s="104"/>
      <c r="BO1538" s="104"/>
      <c r="BP1538" s="104"/>
      <c r="BQ1538" s="104"/>
      <c r="BR1538" s="104"/>
      <c r="BS1538" s="104"/>
      <c r="BT1538" s="104"/>
      <c r="BV1538" s="104"/>
      <c r="BW1538" s="104"/>
      <c r="BX1538" s="104"/>
      <c r="BY1538" s="104"/>
      <c r="BZ1538" s="104"/>
      <c r="CA1538" s="104"/>
      <c r="CB1538" s="104"/>
      <c r="CC1538" s="104"/>
      <c r="CD1538" s="104"/>
      <c r="CE1538" s="104"/>
      <c r="CF1538" s="104"/>
      <c r="CG1538" s="104"/>
      <c r="CJ1538" s="104"/>
      <c r="CL1538" s="104"/>
      <c r="CM1538" s="104"/>
      <c r="CN1538" s="104"/>
      <c r="CO1538" s="104"/>
      <c r="CP1538" s="104"/>
      <c r="CQ1538" s="104"/>
      <c r="CR1538" s="104"/>
      <c r="CS1538" s="104"/>
      <c r="CT1538" s="104"/>
      <c r="CU1538" s="104"/>
    </row>
    <row r="1539" spans="1:99" ht="13" x14ac:dyDescent="0.3">
      <c r="A1539" s="104"/>
      <c r="B1539" s="104"/>
      <c r="C1539" s="104"/>
      <c r="D1539" s="104"/>
      <c r="E1539" s="104"/>
      <c r="F1539" s="104"/>
      <c r="G1539" s="104"/>
      <c r="H1539" s="104"/>
      <c r="I1539" s="104"/>
      <c r="J1539" s="104"/>
      <c r="K1539" s="104"/>
      <c r="L1539" s="104"/>
      <c r="M1539" s="104"/>
      <c r="P1539" s="104"/>
      <c r="Q1539" s="104"/>
      <c r="U1539" s="104"/>
      <c r="AQ1539" s="104"/>
      <c r="AR1539" s="104"/>
      <c r="AS1539" s="104"/>
      <c r="AT1539" s="104"/>
      <c r="AU1539" s="104"/>
      <c r="AV1539" s="104"/>
      <c r="AW1539" s="104"/>
      <c r="AX1539" s="104"/>
      <c r="AY1539" s="104"/>
      <c r="BH1539" s="104"/>
      <c r="BJ1539" s="104"/>
      <c r="BK1539" s="104"/>
      <c r="BL1539" s="104"/>
      <c r="BM1539" s="104"/>
      <c r="BN1539" s="104"/>
      <c r="BO1539" s="104"/>
      <c r="BP1539" s="104"/>
      <c r="BQ1539" s="104"/>
      <c r="BR1539" s="104"/>
      <c r="BS1539" s="104"/>
      <c r="BT1539" s="104"/>
      <c r="BV1539" s="104"/>
      <c r="BW1539" s="104"/>
      <c r="BX1539" s="104"/>
      <c r="BY1539" s="104"/>
      <c r="BZ1539" s="104"/>
      <c r="CA1539" s="104"/>
      <c r="CB1539" s="104"/>
      <c r="CC1539" s="104"/>
      <c r="CD1539" s="104"/>
      <c r="CE1539" s="104"/>
      <c r="CF1539" s="104"/>
      <c r="CG1539" s="104"/>
      <c r="CJ1539" s="104"/>
      <c r="CL1539" s="104"/>
      <c r="CM1539" s="104"/>
      <c r="CN1539" s="104"/>
      <c r="CO1539" s="104"/>
      <c r="CP1539" s="104"/>
      <c r="CQ1539" s="104"/>
      <c r="CR1539" s="104"/>
      <c r="CS1539" s="104"/>
      <c r="CT1539" s="104"/>
      <c r="CU1539" s="104"/>
    </row>
    <row r="1540" spans="1:99" ht="13" x14ac:dyDescent="0.3">
      <c r="A1540" s="104"/>
      <c r="B1540" s="104"/>
      <c r="C1540" s="104"/>
      <c r="D1540" s="104"/>
      <c r="E1540" s="104"/>
      <c r="F1540" s="104"/>
      <c r="G1540" s="104"/>
      <c r="H1540" s="104"/>
      <c r="I1540" s="104"/>
      <c r="J1540" s="104"/>
      <c r="K1540" s="104"/>
      <c r="L1540" s="104"/>
      <c r="M1540" s="104"/>
      <c r="P1540" s="104"/>
      <c r="Q1540" s="104"/>
      <c r="U1540" s="104"/>
      <c r="AQ1540" s="104"/>
      <c r="AR1540" s="104"/>
      <c r="AS1540" s="104"/>
      <c r="AT1540" s="104"/>
      <c r="AU1540" s="104"/>
      <c r="AV1540" s="104"/>
      <c r="AW1540" s="104"/>
      <c r="AX1540" s="104"/>
      <c r="AY1540" s="104"/>
      <c r="BH1540" s="104"/>
      <c r="BJ1540" s="104"/>
      <c r="BK1540" s="104"/>
      <c r="BL1540" s="104"/>
      <c r="BM1540" s="104"/>
      <c r="BN1540" s="104"/>
      <c r="BO1540" s="104"/>
      <c r="BP1540" s="104"/>
      <c r="BQ1540" s="104"/>
      <c r="BR1540" s="104"/>
      <c r="BS1540" s="104"/>
      <c r="BT1540" s="104"/>
      <c r="BV1540" s="104"/>
      <c r="BW1540" s="104"/>
      <c r="BX1540" s="104"/>
      <c r="BY1540" s="104"/>
      <c r="BZ1540" s="104"/>
      <c r="CA1540" s="104"/>
      <c r="CB1540" s="104"/>
      <c r="CC1540" s="104"/>
      <c r="CD1540" s="104"/>
      <c r="CE1540" s="104"/>
      <c r="CF1540" s="104"/>
      <c r="CG1540" s="104"/>
      <c r="CJ1540" s="104"/>
      <c r="CL1540" s="104"/>
      <c r="CM1540" s="104"/>
      <c r="CN1540" s="104"/>
      <c r="CO1540" s="104"/>
      <c r="CP1540" s="104"/>
      <c r="CQ1540" s="104"/>
      <c r="CR1540" s="104"/>
      <c r="CS1540" s="104"/>
      <c r="CT1540" s="104"/>
      <c r="CU1540" s="104"/>
    </row>
    <row r="1541" spans="1:99" ht="13" x14ac:dyDescent="0.3">
      <c r="A1541" s="104"/>
      <c r="B1541" s="104"/>
      <c r="C1541" s="104"/>
      <c r="D1541" s="104"/>
      <c r="E1541" s="104"/>
      <c r="F1541" s="104"/>
      <c r="G1541" s="104"/>
      <c r="H1541" s="104"/>
      <c r="I1541" s="104"/>
      <c r="J1541" s="104"/>
      <c r="K1541" s="104"/>
      <c r="L1541" s="104"/>
      <c r="M1541" s="104"/>
      <c r="P1541" s="104"/>
      <c r="Q1541" s="104"/>
      <c r="U1541" s="104"/>
      <c r="AQ1541" s="104"/>
      <c r="AR1541" s="104"/>
      <c r="AS1541" s="104"/>
      <c r="AT1541" s="104"/>
      <c r="AU1541" s="104"/>
      <c r="AV1541" s="104"/>
      <c r="AW1541" s="104"/>
      <c r="AX1541" s="104"/>
      <c r="AY1541" s="104"/>
      <c r="BH1541" s="104"/>
      <c r="BJ1541" s="104"/>
      <c r="BK1541" s="104"/>
      <c r="BL1541" s="104"/>
      <c r="BM1541" s="104"/>
      <c r="BN1541" s="104"/>
      <c r="BO1541" s="104"/>
      <c r="BP1541" s="104"/>
      <c r="BQ1541" s="104"/>
      <c r="BR1541" s="104"/>
      <c r="BS1541" s="104"/>
      <c r="BT1541" s="104"/>
      <c r="BV1541" s="104"/>
      <c r="BW1541" s="104"/>
      <c r="BX1541" s="104"/>
      <c r="BY1541" s="104"/>
      <c r="BZ1541" s="104"/>
      <c r="CA1541" s="104"/>
      <c r="CB1541" s="104"/>
      <c r="CC1541" s="104"/>
      <c r="CD1541" s="104"/>
      <c r="CE1541" s="104"/>
      <c r="CF1541" s="104"/>
      <c r="CG1541" s="104"/>
      <c r="CJ1541" s="104"/>
      <c r="CL1541" s="104"/>
      <c r="CM1541" s="104"/>
      <c r="CN1541" s="104"/>
      <c r="CO1541" s="104"/>
      <c r="CP1541" s="104"/>
      <c r="CQ1541" s="104"/>
      <c r="CR1541" s="104"/>
      <c r="CS1541" s="104"/>
      <c r="CT1541" s="104"/>
      <c r="CU1541" s="104"/>
    </row>
    <row r="1542" spans="1:99" ht="13" x14ac:dyDescent="0.3">
      <c r="A1542" s="104"/>
      <c r="B1542" s="104"/>
      <c r="C1542" s="104"/>
      <c r="D1542" s="104"/>
      <c r="E1542" s="104"/>
      <c r="F1542" s="104"/>
      <c r="G1542" s="104"/>
      <c r="H1542" s="104"/>
      <c r="I1542" s="104"/>
      <c r="J1542" s="104"/>
      <c r="K1542" s="104"/>
      <c r="L1542" s="104"/>
      <c r="M1542" s="104"/>
      <c r="P1542" s="104"/>
      <c r="Q1542" s="104"/>
      <c r="U1542" s="104"/>
      <c r="AQ1542" s="104"/>
      <c r="AR1542" s="104"/>
      <c r="AS1542" s="104"/>
      <c r="AT1542" s="104"/>
      <c r="AU1542" s="104"/>
      <c r="AV1542" s="104"/>
      <c r="AW1542" s="104"/>
      <c r="AX1542" s="104"/>
      <c r="AY1542" s="104"/>
      <c r="BH1542" s="104"/>
      <c r="BJ1542" s="104"/>
      <c r="BK1542" s="104"/>
      <c r="BL1542" s="104"/>
      <c r="BM1542" s="104"/>
      <c r="BN1542" s="104"/>
      <c r="BO1542" s="104"/>
      <c r="BP1542" s="104"/>
      <c r="BQ1542" s="104"/>
      <c r="BR1542" s="104"/>
      <c r="BS1542" s="104"/>
      <c r="BT1542" s="104"/>
      <c r="BV1542" s="104"/>
      <c r="BW1542" s="104"/>
      <c r="BX1542" s="104"/>
      <c r="BY1542" s="104"/>
      <c r="BZ1542" s="104"/>
      <c r="CA1542" s="104"/>
      <c r="CB1542" s="104"/>
      <c r="CC1542" s="104"/>
      <c r="CD1542" s="104"/>
      <c r="CE1542" s="104"/>
      <c r="CF1542" s="104"/>
      <c r="CG1542" s="104"/>
      <c r="CJ1542" s="104"/>
      <c r="CL1542" s="104"/>
      <c r="CM1542" s="104"/>
      <c r="CN1542" s="104"/>
      <c r="CO1542" s="104"/>
      <c r="CP1542" s="104"/>
      <c r="CQ1542" s="104"/>
      <c r="CR1542" s="104"/>
      <c r="CS1542" s="104"/>
      <c r="CT1542" s="104"/>
      <c r="CU1542" s="104"/>
    </row>
    <row r="1543" spans="1:99" ht="13" x14ac:dyDescent="0.3">
      <c r="A1543" s="104"/>
      <c r="B1543" s="104"/>
      <c r="C1543" s="104"/>
      <c r="D1543" s="104"/>
      <c r="E1543" s="104"/>
      <c r="F1543" s="104"/>
      <c r="G1543" s="104"/>
      <c r="H1543" s="104"/>
      <c r="I1543" s="104"/>
      <c r="J1543" s="104"/>
      <c r="K1543" s="104"/>
      <c r="L1543" s="104"/>
      <c r="M1543" s="104"/>
      <c r="P1543" s="104"/>
      <c r="Q1543" s="104"/>
      <c r="U1543" s="104"/>
      <c r="AQ1543" s="104"/>
      <c r="AR1543" s="104"/>
      <c r="AS1543" s="104"/>
      <c r="AT1543" s="104"/>
      <c r="AU1543" s="104"/>
      <c r="AV1543" s="104"/>
      <c r="AW1543" s="104"/>
      <c r="AX1543" s="104"/>
      <c r="AY1543" s="104"/>
      <c r="BH1543" s="104"/>
      <c r="BJ1543" s="104"/>
      <c r="BK1543" s="104"/>
      <c r="BL1543" s="104"/>
      <c r="BM1543" s="104"/>
      <c r="BN1543" s="104"/>
      <c r="BO1543" s="104"/>
      <c r="BP1543" s="104"/>
      <c r="BQ1543" s="104"/>
      <c r="BR1543" s="104"/>
      <c r="BS1543" s="104"/>
      <c r="BT1543" s="104"/>
      <c r="BV1543" s="104"/>
      <c r="BW1543" s="104"/>
      <c r="BX1543" s="104"/>
      <c r="BY1543" s="104"/>
      <c r="BZ1543" s="104"/>
      <c r="CA1543" s="104"/>
      <c r="CB1543" s="104"/>
      <c r="CC1543" s="104"/>
      <c r="CD1543" s="104"/>
      <c r="CE1543" s="104"/>
      <c r="CF1543" s="104"/>
      <c r="CG1543" s="104"/>
      <c r="CJ1543" s="104"/>
      <c r="CL1543" s="104"/>
      <c r="CM1543" s="104"/>
      <c r="CN1543" s="104"/>
      <c r="CO1543" s="104"/>
      <c r="CP1543" s="104"/>
      <c r="CQ1543" s="104"/>
      <c r="CR1543" s="104"/>
      <c r="CS1543" s="104"/>
      <c r="CT1543" s="104"/>
      <c r="CU1543" s="104"/>
    </row>
    <row r="1544" spans="1:99" ht="13" x14ac:dyDescent="0.3">
      <c r="A1544" s="104"/>
      <c r="B1544" s="104"/>
      <c r="C1544" s="104"/>
      <c r="D1544" s="104"/>
      <c r="E1544" s="104"/>
      <c r="F1544" s="104"/>
      <c r="G1544" s="104"/>
      <c r="H1544" s="104"/>
      <c r="I1544" s="104"/>
      <c r="J1544" s="104"/>
      <c r="K1544" s="104"/>
      <c r="L1544" s="104"/>
      <c r="M1544" s="104"/>
      <c r="P1544" s="104"/>
      <c r="Q1544" s="104"/>
      <c r="U1544" s="104"/>
      <c r="AQ1544" s="104"/>
      <c r="AR1544" s="104"/>
      <c r="AS1544" s="104"/>
      <c r="AT1544" s="104"/>
      <c r="AU1544" s="104"/>
      <c r="AV1544" s="104"/>
      <c r="AW1544" s="104"/>
      <c r="AX1544" s="104"/>
      <c r="AY1544" s="104"/>
      <c r="BH1544" s="104"/>
      <c r="BJ1544" s="104"/>
      <c r="BK1544" s="104"/>
      <c r="BL1544" s="104"/>
      <c r="BM1544" s="104"/>
      <c r="BN1544" s="104"/>
      <c r="BO1544" s="104"/>
      <c r="BP1544" s="104"/>
      <c r="BQ1544" s="104"/>
      <c r="BR1544" s="104"/>
      <c r="BS1544" s="104"/>
      <c r="BT1544" s="104"/>
      <c r="BV1544" s="104"/>
      <c r="BW1544" s="104"/>
      <c r="BX1544" s="104"/>
      <c r="BY1544" s="104"/>
      <c r="BZ1544" s="104"/>
      <c r="CA1544" s="104"/>
      <c r="CB1544" s="104"/>
      <c r="CC1544" s="104"/>
      <c r="CD1544" s="104"/>
      <c r="CE1544" s="104"/>
      <c r="CF1544" s="104"/>
      <c r="CG1544" s="104"/>
      <c r="CJ1544" s="104"/>
      <c r="CL1544" s="104"/>
      <c r="CM1544" s="104"/>
      <c r="CN1544" s="104"/>
      <c r="CO1544" s="104"/>
      <c r="CP1544" s="104"/>
      <c r="CQ1544" s="104"/>
      <c r="CR1544" s="104"/>
      <c r="CS1544" s="104"/>
      <c r="CT1544" s="104"/>
      <c r="CU1544" s="104"/>
    </row>
    <row r="1545" spans="1:99" ht="13" x14ac:dyDescent="0.3">
      <c r="A1545" s="104"/>
      <c r="B1545" s="104"/>
      <c r="C1545" s="104"/>
      <c r="D1545" s="104"/>
      <c r="E1545" s="104"/>
      <c r="F1545" s="104"/>
      <c r="G1545" s="104"/>
      <c r="H1545" s="104"/>
      <c r="I1545" s="104"/>
      <c r="J1545" s="104"/>
      <c r="K1545" s="104"/>
      <c r="L1545" s="104"/>
      <c r="M1545" s="104"/>
      <c r="P1545" s="104"/>
      <c r="Q1545" s="104"/>
      <c r="U1545" s="104"/>
      <c r="AQ1545" s="104"/>
      <c r="AR1545" s="104"/>
      <c r="AS1545" s="104"/>
      <c r="AT1545" s="104"/>
      <c r="AU1545" s="104"/>
      <c r="AV1545" s="104"/>
      <c r="AW1545" s="104"/>
      <c r="AX1545" s="104"/>
      <c r="AY1545" s="104"/>
      <c r="BH1545" s="104"/>
      <c r="BJ1545" s="104"/>
      <c r="BK1545" s="104"/>
      <c r="BL1545" s="104"/>
      <c r="BM1545" s="104"/>
      <c r="BN1545" s="104"/>
      <c r="BO1545" s="104"/>
      <c r="BP1545" s="104"/>
      <c r="BQ1545" s="104"/>
      <c r="BR1545" s="104"/>
      <c r="BS1545" s="104"/>
      <c r="BT1545" s="104"/>
      <c r="BV1545" s="104"/>
      <c r="BW1545" s="104"/>
      <c r="BX1545" s="104"/>
      <c r="BY1545" s="104"/>
      <c r="BZ1545" s="104"/>
      <c r="CA1545" s="104"/>
      <c r="CB1545" s="104"/>
      <c r="CC1545" s="104"/>
      <c r="CD1545" s="104"/>
      <c r="CE1545" s="104"/>
      <c r="CF1545" s="104"/>
      <c r="CG1545" s="104"/>
      <c r="CJ1545" s="104"/>
      <c r="CL1545" s="104"/>
      <c r="CM1545" s="104"/>
      <c r="CN1545" s="104"/>
      <c r="CO1545" s="104"/>
      <c r="CP1545" s="104"/>
      <c r="CQ1545" s="104"/>
      <c r="CR1545" s="104"/>
      <c r="CS1545" s="104"/>
      <c r="CT1545" s="104"/>
      <c r="CU1545" s="104"/>
    </row>
    <row r="1546" spans="1:99" ht="13" x14ac:dyDescent="0.3">
      <c r="A1546" s="104"/>
      <c r="B1546" s="104"/>
      <c r="C1546" s="104"/>
      <c r="D1546" s="104"/>
      <c r="E1546" s="104"/>
      <c r="F1546" s="104"/>
      <c r="G1546" s="104"/>
      <c r="H1546" s="104"/>
      <c r="I1546" s="104"/>
      <c r="J1546" s="104"/>
      <c r="K1546" s="104"/>
      <c r="L1546" s="104"/>
      <c r="M1546" s="104"/>
      <c r="P1546" s="104"/>
      <c r="Q1546" s="104"/>
      <c r="U1546" s="104"/>
      <c r="AQ1546" s="104"/>
      <c r="AR1546" s="104"/>
      <c r="AS1546" s="104"/>
      <c r="AT1546" s="104"/>
      <c r="AU1546" s="104"/>
      <c r="AV1546" s="104"/>
      <c r="AW1546" s="104"/>
      <c r="AX1546" s="104"/>
      <c r="AY1546" s="104"/>
      <c r="BH1546" s="104"/>
      <c r="BJ1546" s="104"/>
      <c r="BK1546" s="104"/>
      <c r="BL1546" s="104"/>
      <c r="BM1546" s="104"/>
      <c r="BN1546" s="104"/>
      <c r="BO1546" s="104"/>
      <c r="BP1546" s="104"/>
      <c r="BQ1546" s="104"/>
      <c r="BR1546" s="104"/>
      <c r="BS1546" s="104"/>
      <c r="BT1546" s="104"/>
      <c r="BV1546" s="104"/>
      <c r="BW1546" s="104"/>
      <c r="BX1546" s="104"/>
      <c r="BY1546" s="104"/>
      <c r="BZ1546" s="104"/>
      <c r="CA1546" s="104"/>
      <c r="CB1546" s="104"/>
      <c r="CC1546" s="104"/>
      <c r="CD1546" s="104"/>
      <c r="CE1546" s="104"/>
      <c r="CF1546" s="104"/>
      <c r="CG1546" s="104"/>
      <c r="CJ1546" s="104"/>
      <c r="CL1546" s="104"/>
      <c r="CM1546" s="104"/>
      <c r="CN1546" s="104"/>
      <c r="CO1546" s="104"/>
      <c r="CP1546" s="104"/>
      <c r="CQ1546" s="104"/>
      <c r="CR1546" s="104"/>
      <c r="CS1546" s="104"/>
      <c r="CT1546" s="104"/>
      <c r="CU1546" s="104"/>
    </row>
    <row r="1547" spans="1:99" ht="13" x14ac:dyDescent="0.3">
      <c r="A1547" s="104"/>
      <c r="B1547" s="104"/>
      <c r="C1547" s="104"/>
      <c r="D1547" s="104"/>
      <c r="E1547" s="104"/>
      <c r="F1547" s="104"/>
      <c r="G1547" s="104"/>
      <c r="H1547" s="104"/>
      <c r="I1547" s="104"/>
      <c r="J1547" s="104"/>
      <c r="K1547" s="104"/>
      <c r="L1547" s="104"/>
      <c r="M1547" s="104"/>
      <c r="P1547" s="104"/>
      <c r="Q1547" s="104"/>
      <c r="U1547" s="104"/>
      <c r="AQ1547" s="104"/>
      <c r="AR1547" s="104"/>
      <c r="AS1547" s="104"/>
      <c r="AT1547" s="104"/>
      <c r="AU1547" s="104"/>
      <c r="AV1547" s="104"/>
      <c r="AW1547" s="104"/>
      <c r="AX1547" s="104"/>
      <c r="AY1547" s="104"/>
      <c r="BH1547" s="104"/>
      <c r="BJ1547" s="104"/>
      <c r="BK1547" s="104"/>
      <c r="BL1547" s="104"/>
      <c r="BM1547" s="104"/>
      <c r="BN1547" s="104"/>
      <c r="BO1547" s="104"/>
      <c r="BP1547" s="104"/>
      <c r="BQ1547" s="104"/>
      <c r="BR1547" s="104"/>
      <c r="BS1547" s="104"/>
      <c r="BT1547" s="104"/>
      <c r="BV1547" s="104"/>
      <c r="BW1547" s="104"/>
      <c r="BX1547" s="104"/>
      <c r="BY1547" s="104"/>
      <c r="BZ1547" s="104"/>
      <c r="CA1547" s="104"/>
      <c r="CB1547" s="104"/>
      <c r="CC1547" s="104"/>
      <c r="CD1547" s="104"/>
      <c r="CE1547" s="104"/>
      <c r="CF1547" s="104"/>
      <c r="CG1547" s="104"/>
      <c r="CJ1547" s="104"/>
      <c r="CL1547" s="104"/>
      <c r="CM1547" s="104"/>
      <c r="CN1547" s="104"/>
      <c r="CO1547" s="104"/>
      <c r="CP1547" s="104"/>
      <c r="CQ1547" s="104"/>
      <c r="CR1547" s="104"/>
      <c r="CS1547" s="104"/>
      <c r="CT1547" s="104"/>
      <c r="CU1547" s="104"/>
    </row>
    <row r="1548" spans="1:99" ht="13" x14ac:dyDescent="0.3">
      <c r="A1548" s="104"/>
      <c r="B1548" s="104"/>
      <c r="C1548" s="104"/>
      <c r="D1548" s="104"/>
      <c r="E1548" s="104"/>
      <c r="F1548" s="104"/>
      <c r="G1548" s="104"/>
      <c r="H1548" s="104"/>
      <c r="I1548" s="104"/>
      <c r="J1548" s="104"/>
      <c r="K1548" s="104"/>
      <c r="L1548" s="104"/>
      <c r="M1548" s="104"/>
      <c r="P1548" s="104"/>
      <c r="Q1548" s="104"/>
      <c r="U1548" s="104"/>
      <c r="AQ1548" s="104"/>
      <c r="AR1548" s="104"/>
      <c r="AS1548" s="104"/>
      <c r="AT1548" s="104"/>
      <c r="AU1548" s="104"/>
      <c r="AV1548" s="104"/>
      <c r="AW1548" s="104"/>
      <c r="AX1548" s="104"/>
      <c r="AY1548" s="104"/>
      <c r="BH1548" s="104"/>
      <c r="BJ1548" s="104"/>
      <c r="BK1548" s="104"/>
      <c r="BL1548" s="104"/>
      <c r="BM1548" s="104"/>
      <c r="BN1548" s="104"/>
      <c r="BO1548" s="104"/>
      <c r="BP1548" s="104"/>
      <c r="BQ1548" s="104"/>
      <c r="BR1548" s="104"/>
      <c r="BS1548" s="104"/>
      <c r="BT1548" s="104"/>
      <c r="BV1548" s="104"/>
      <c r="BW1548" s="104"/>
      <c r="BX1548" s="104"/>
      <c r="BY1548" s="104"/>
      <c r="BZ1548" s="104"/>
      <c r="CA1548" s="104"/>
      <c r="CB1548" s="104"/>
      <c r="CC1548" s="104"/>
      <c r="CD1548" s="104"/>
      <c r="CE1548" s="104"/>
      <c r="CF1548" s="104"/>
      <c r="CG1548" s="104"/>
      <c r="CJ1548" s="104"/>
      <c r="CL1548" s="104"/>
      <c r="CM1548" s="104"/>
      <c r="CN1548" s="104"/>
      <c r="CO1548" s="104"/>
      <c r="CP1548" s="104"/>
      <c r="CQ1548" s="104"/>
      <c r="CR1548" s="104"/>
      <c r="CS1548" s="104"/>
      <c r="CT1548" s="104"/>
      <c r="CU1548" s="104"/>
    </row>
    <row r="1549" spans="1:99" ht="13" x14ac:dyDescent="0.3">
      <c r="A1549" s="104"/>
      <c r="B1549" s="104"/>
      <c r="C1549" s="104"/>
      <c r="D1549" s="104"/>
      <c r="E1549" s="104"/>
      <c r="F1549" s="104"/>
      <c r="G1549" s="104"/>
      <c r="H1549" s="104"/>
      <c r="I1549" s="104"/>
      <c r="J1549" s="104"/>
      <c r="K1549" s="104"/>
      <c r="L1549" s="104"/>
      <c r="M1549" s="104"/>
      <c r="P1549" s="104"/>
      <c r="Q1549" s="104"/>
      <c r="U1549" s="104"/>
      <c r="AQ1549" s="104"/>
      <c r="AR1549" s="104"/>
      <c r="AS1549" s="104"/>
      <c r="AT1549" s="104"/>
      <c r="AU1549" s="104"/>
      <c r="AV1549" s="104"/>
      <c r="AW1549" s="104"/>
      <c r="AX1549" s="104"/>
      <c r="AY1549" s="104"/>
      <c r="BH1549" s="104"/>
      <c r="BJ1549" s="104"/>
      <c r="BK1549" s="104"/>
      <c r="BL1549" s="104"/>
      <c r="BM1549" s="104"/>
      <c r="BN1549" s="104"/>
      <c r="BO1549" s="104"/>
      <c r="BP1549" s="104"/>
      <c r="BQ1549" s="104"/>
      <c r="BR1549" s="104"/>
      <c r="BS1549" s="104"/>
      <c r="BT1549" s="104"/>
      <c r="BV1549" s="104"/>
      <c r="BW1549" s="104"/>
      <c r="BX1549" s="104"/>
      <c r="BY1549" s="104"/>
      <c r="BZ1549" s="104"/>
      <c r="CA1549" s="104"/>
      <c r="CB1549" s="104"/>
      <c r="CC1549" s="104"/>
      <c r="CD1549" s="104"/>
      <c r="CE1549" s="104"/>
      <c r="CF1549" s="104"/>
      <c r="CG1549" s="104"/>
      <c r="CJ1549" s="104"/>
      <c r="CL1549" s="104"/>
      <c r="CM1549" s="104"/>
      <c r="CN1549" s="104"/>
      <c r="CO1549" s="104"/>
      <c r="CP1549" s="104"/>
      <c r="CQ1549" s="104"/>
      <c r="CR1549" s="104"/>
      <c r="CS1549" s="104"/>
      <c r="CT1549" s="104"/>
      <c r="CU1549" s="104"/>
    </row>
    <row r="1550" spans="1:99" ht="13" x14ac:dyDescent="0.3">
      <c r="A1550" s="104"/>
      <c r="B1550" s="104"/>
      <c r="C1550" s="104"/>
      <c r="D1550" s="104"/>
      <c r="E1550" s="104"/>
      <c r="F1550" s="104"/>
      <c r="G1550" s="104"/>
      <c r="H1550" s="104"/>
      <c r="I1550" s="104"/>
      <c r="J1550" s="104"/>
      <c r="K1550" s="104"/>
      <c r="L1550" s="104"/>
      <c r="M1550" s="104"/>
      <c r="P1550" s="104"/>
      <c r="Q1550" s="104"/>
      <c r="U1550" s="104"/>
      <c r="AQ1550" s="104"/>
      <c r="AR1550" s="104"/>
      <c r="AS1550" s="104"/>
      <c r="AT1550" s="104"/>
      <c r="AU1550" s="104"/>
      <c r="AV1550" s="104"/>
      <c r="AW1550" s="104"/>
      <c r="AX1550" s="104"/>
      <c r="AY1550" s="104"/>
      <c r="BH1550" s="104"/>
      <c r="BJ1550" s="104"/>
      <c r="BK1550" s="104"/>
      <c r="BL1550" s="104"/>
      <c r="BM1550" s="104"/>
      <c r="BN1550" s="104"/>
      <c r="BO1550" s="104"/>
      <c r="BP1550" s="104"/>
      <c r="BQ1550" s="104"/>
      <c r="BR1550" s="104"/>
      <c r="BS1550" s="104"/>
      <c r="BT1550" s="104"/>
      <c r="BV1550" s="104"/>
      <c r="BW1550" s="104"/>
      <c r="BX1550" s="104"/>
      <c r="BY1550" s="104"/>
      <c r="BZ1550" s="104"/>
      <c r="CA1550" s="104"/>
      <c r="CB1550" s="104"/>
      <c r="CC1550" s="104"/>
      <c r="CD1550" s="104"/>
      <c r="CE1550" s="104"/>
      <c r="CF1550" s="104"/>
      <c r="CG1550" s="104"/>
      <c r="CJ1550" s="104"/>
      <c r="CL1550" s="104"/>
      <c r="CM1550" s="104"/>
      <c r="CN1550" s="104"/>
      <c r="CO1550" s="104"/>
      <c r="CP1550" s="104"/>
      <c r="CQ1550" s="104"/>
      <c r="CR1550" s="104"/>
      <c r="CS1550" s="104"/>
      <c r="CT1550" s="104"/>
      <c r="CU1550" s="104"/>
    </row>
    <row r="1551" spans="1:99" ht="13" x14ac:dyDescent="0.3">
      <c r="A1551" s="104"/>
      <c r="B1551" s="104"/>
      <c r="C1551" s="104"/>
      <c r="D1551" s="104"/>
      <c r="E1551" s="104"/>
      <c r="F1551" s="104"/>
      <c r="G1551" s="104"/>
      <c r="H1551" s="104"/>
      <c r="I1551" s="104"/>
      <c r="J1551" s="104"/>
      <c r="K1551" s="104"/>
      <c r="L1551" s="104"/>
      <c r="M1551" s="104"/>
      <c r="P1551" s="104"/>
      <c r="Q1551" s="104"/>
      <c r="U1551" s="104"/>
      <c r="AQ1551" s="104"/>
      <c r="AR1551" s="104"/>
      <c r="AS1551" s="104"/>
      <c r="AT1551" s="104"/>
      <c r="AU1551" s="104"/>
      <c r="AV1551" s="104"/>
      <c r="AW1551" s="104"/>
      <c r="AX1551" s="104"/>
      <c r="AY1551" s="104"/>
      <c r="BH1551" s="104"/>
      <c r="BJ1551" s="104"/>
      <c r="BK1551" s="104"/>
      <c r="BL1551" s="104"/>
      <c r="BM1551" s="104"/>
      <c r="BN1551" s="104"/>
      <c r="BO1551" s="104"/>
      <c r="BP1551" s="104"/>
      <c r="BQ1551" s="104"/>
      <c r="BR1551" s="104"/>
      <c r="BS1551" s="104"/>
      <c r="BT1551" s="104"/>
      <c r="BV1551" s="104"/>
      <c r="BW1551" s="104"/>
      <c r="BX1551" s="104"/>
      <c r="BY1551" s="104"/>
      <c r="BZ1551" s="104"/>
      <c r="CA1551" s="104"/>
      <c r="CB1551" s="104"/>
      <c r="CC1551" s="104"/>
      <c r="CD1551" s="104"/>
      <c r="CE1551" s="104"/>
      <c r="CF1551" s="104"/>
      <c r="CG1551" s="104"/>
      <c r="CJ1551" s="104"/>
      <c r="CL1551" s="104"/>
      <c r="CM1551" s="104"/>
      <c r="CN1551" s="104"/>
      <c r="CO1551" s="104"/>
      <c r="CP1551" s="104"/>
      <c r="CQ1551" s="104"/>
      <c r="CR1551" s="104"/>
      <c r="CS1551" s="104"/>
      <c r="CT1551" s="104"/>
      <c r="CU1551" s="104"/>
    </row>
    <row r="1552" spans="1:99" ht="13" x14ac:dyDescent="0.3">
      <c r="A1552" s="104"/>
      <c r="B1552" s="104"/>
      <c r="C1552" s="104"/>
      <c r="D1552" s="104"/>
      <c r="E1552" s="104"/>
      <c r="F1552" s="104"/>
      <c r="G1552" s="104"/>
      <c r="H1552" s="104"/>
      <c r="I1552" s="104"/>
      <c r="J1552" s="104"/>
      <c r="K1552" s="104"/>
      <c r="L1552" s="104"/>
      <c r="M1552" s="104"/>
      <c r="P1552" s="104"/>
      <c r="Q1552" s="104"/>
      <c r="U1552" s="104"/>
      <c r="AQ1552" s="104"/>
      <c r="AR1552" s="104"/>
      <c r="AS1552" s="104"/>
      <c r="AT1552" s="104"/>
      <c r="AU1552" s="104"/>
      <c r="AV1552" s="104"/>
      <c r="AW1552" s="104"/>
      <c r="AX1552" s="104"/>
      <c r="AY1552" s="104"/>
      <c r="BH1552" s="104"/>
      <c r="BJ1552" s="104"/>
      <c r="BK1552" s="104"/>
      <c r="BL1552" s="104"/>
      <c r="BM1552" s="104"/>
      <c r="BN1552" s="104"/>
      <c r="BO1552" s="104"/>
      <c r="BP1552" s="104"/>
      <c r="BQ1552" s="104"/>
      <c r="BR1552" s="104"/>
      <c r="BS1552" s="104"/>
      <c r="BT1552" s="104"/>
      <c r="BV1552" s="104"/>
      <c r="BW1552" s="104"/>
      <c r="BX1552" s="104"/>
      <c r="BY1552" s="104"/>
      <c r="BZ1552" s="104"/>
      <c r="CA1552" s="104"/>
      <c r="CB1552" s="104"/>
      <c r="CC1552" s="104"/>
      <c r="CD1552" s="104"/>
      <c r="CE1552" s="104"/>
      <c r="CF1552" s="104"/>
      <c r="CG1552" s="104"/>
      <c r="CJ1552" s="104"/>
      <c r="CL1552" s="104"/>
      <c r="CM1552" s="104"/>
      <c r="CN1552" s="104"/>
      <c r="CO1552" s="104"/>
      <c r="CP1552" s="104"/>
      <c r="CQ1552" s="104"/>
      <c r="CR1552" s="104"/>
      <c r="CS1552" s="104"/>
      <c r="CT1552" s="104"/>
      <c r="CU1552" s="104"/>
    </row>
    <row r="1553" spans="1:99" ht="13" x14ac:dyDescent="0.3">
      <c r="A1553" s="104"/>
      <c r="B1553" s="104"/>
      <c r="C1553" s="104"/>
      <c r="D1553" s="104"/>
      <c r="E1553" s="104"/>
      <c r="F1553" s="104"/>
      <c r="G1553" s="104"/>
      <c r="H1553" s="104"/>
      <c r="I1553" s="104"/>
      <c r="J1553" s="104"/>
      <c r="K1553" s="104"/>
      <c r="L1553" s="104"/>
      <c r="M1553" s="104"/>
      <c r="P1553" s="104"/>
      <c r="Q1553" s="104"/>
      <c r="U1553" s="104"/>
      <c r="AQ1553" s="104"/>
      <c r="AR1553" s="104"/>
      <c r="AS1553" s="104"/>
      <c r="AT1553" s="104"/>
      <c r="AU1553" s="104"/>
      <c r="AV1553" s="104"/>
      <c r="AW1553" s="104"/>
      <c r="AX1553" s="104"/>
      <c r="AY1553" s="104"/>
      <c r="BH1553" s="104"/>
      <c r="BJ1553" s="104"/>
      <c r="BK1553" s="104"/>
      <c r="BL1553" s="104"/>
      <c r="BM1553" s="104"/>
      <c r="BN1553" s="104"/>
      <c r="BO1553" s="104"/>
      <c r="BP1553" s="104"/>
      <c r="BQ1553" s="104"/>
      <c r="BR1553" s="104"/>
      <c r="BS1553" s="104"/>
      <c r="BT1553" s="104"/>
      <c r="BV1553" s="104"/>
      <c r="BW1553" s="104"/>
      <c r="BX1553" s="104"/>
      <c r="BY1553" s="104"/>
      <c r="BZ1553" s="104"/>
      <c r="CA1553" s="104"/>
      <c r="CB1553" s="104"/>
      <c r="CC1553" s="104"/>
      <c r="CD1553" s="104"/>
      <c r="CE1553" s="104"/>
      <c r="CF1553" s="104"/>
      <c r="CG1553" s="104"/>
      <c r="CJ1553" s="104"/>
      <c r="CL1553" s="104"/>
      <c r="CM1553" s="104"/>
      <c r="CN1553" s="104"/>
      <c r="CO1553" s="104"/>
      <c r="CP1553" s="104"/>
      <c r="CQ1553" s="104"/>
      <c r="CR1553" s="104"/>
      <c r="CS1553" s="104"/>
      <c r="CT1553" s="104"/>
      <c r="CU1553" s="104"/>
    </row>
    <row r="1554" spans="1:99" ht="13" x14ac:dyDescent="0.3">
      <c r="A1554" s="104"/>
      <c r="B1554" s="104"/>
      <c r="C1554" s="104"/>
      <c r="D1554" s="104"/>
      <c r="E1554" s="104"/>
      <c r="F1554" s="104"/>
      <c r="G1554" s="104"/>
      <c r="H1554" s="104"/>
      <c r="I1554" s="104"/>
      <c r="J1554" s="104"/>
      <c r="K1554" s="104"/>
      <c r="L1554" s="104"/>
      <c r="M1554" s="104"/>
      <c r="P1554" s="104"/>
      <c r="Q1554" s="104"/>
      <c r="U1554" s="104"/>
      <c r="AQ1554" s="104"/>
      <c r="AR1554" s="104"/>
      <c r="AS1554" s="104"/>
      <c r="AT1554" s="104"/>
      <c r="AU1554" s="104"/>
      <c r="AV1554" s="104"/>
      <c r="AW1554" s="104"/>
      <c r="AX1554" s="104"/>
      <c r="AY1554" s="104"/>
      <c r="BH1554" s="104"/>
      <c r="BJ1554" s="104"/>
      <c r="BK1554" s="104"/>
      <c r="BL1554" s="104"/>
      <c r="BM1554" s="104"/>
      <c r="BN1554" s="104"/>
      <c r="BO1554" s="104"/>
      <c r="BP1554" s="104"/>
      <c r="BQ1554" s="104"/>
      <c r="BR1554" s="104"/>
      <c r="BS1554" s="104"/>
      <c r="BT1554" s="104"/>
      <c r="BV1554" s="104"/>
      <c r="BW1554" s="104"/>
      <c r="BX1554" s="104"/>
      <c r="BY1554" s="104"/>
      <c r="BZ1554" s="104"/>
      <c r="CA1554" s="104"/>
      <c r="CB1554" s="104"/>
      <c r="CC1554" s="104"/>
      <c r="CD1554" s="104"/>
      <c r="CE1554" s="104"/>
      <c r="CF1554" s="104"/>
      <c r="CG1554" s="104"/>
      <c r="CJ1554" s="104"/>
      <c r="CL1554" s="104"/>
      <c r="CM1554" s="104"/>
      <c r="CN1554" s="104"/>
      <c r="CO1554" s="104"/>
      <c r="CP1554" s="104"/>
      <c r="CQ1554" s="104"/>
      <c r="CR1554" s="104"/>
      <c r="CS1554" s="104"/>
      <c r="CT1554" s="104"/>
      <c r="CU1554" s="104"/>
    </row>
    <row r="1555" spans="1:99" ht="13" x14ac:dyDescent="0.3">
      <c r="A1555" s="104"/>
      <c r="B1555" s="104"/>
      <c r="C1555" s="104"/>
      <c r="D1555" s="104"/>
      <c r="E1555" s="104"/>
      <c r="F1555" s="104"/>
      <c r="G1555" s="104"/>
      <c r="H1555" s="104"/>
      <c r="I1555" s="104"/>
      <c r="J1555" s="104"/>
      <c r="K1555" s="104"/>
      <c r="L1555" s="104"/>
      <c r="M1555" s="104"/>
      <c r="P1555" s="104"/>
      <c r="Q1555" s="104"/>
      <c r="U1555" s="104"/>
      <c r="AQ1555" s="104"/>
      <c r="AR1555" s="104"/>
      <c r="AS1555" s="104"/>
      <c r="AT1555" s="104"/>
      <c r="AU1555" s="104"/>
      <c r="AV1555" s="104"/>
      <c r="AW1555" s="104"/>
      <c r="AX1555" s="104"/>
      <c r="AY1555" s="104"/>
      <c r="BH1555" s="104"/>
      <c r="BJ1555" s="104"/>
      <c r="BK1555" s="104"/>
      <c r="BL1555" s="104"/>
      <c r="BM1555" s="104"/>
      <c r="BN1555" s="104"/>
      <c r="BO1555" s="104"/>
      <c r="BP1555" s="104"/>
      <c r="BQ1555" s="104"/>
      <c r="BR1555" s="104"/>
      <c r="BS1555" s="104"/>
      <c r="BT1555" s="104"/>
      <c r="BV1555" s="104"/>
      <c r="BW1555" s="104"/>
      <c r="BX1555" s="104"/>
      <c r="BY1555" s="104"/>
      <c r="BZ1555" s="104"/>
      <c r="CA1555" s="104"/>
      <c r="CB1555" s="104"/>
      <c r="CC1555" s="104"/>
      <c r="CD1555" s="104"/>
      <c r="CE1555" s="104"/>
      <c r="CF1555" s="104"/>
      <c r="CG1555" s="104"/>
      <c r="CJ1555" s="104"/>
      <c r="CL1555" s="104"/>
      <c r="CM1555" s="104"/>
      <c r="CN1555" s="104"/>
      <c r="CO1555" s="104"/>
      <c r="CP1555" s="104"/>
      <c r="CQ1555" s="104"/>
      <c r="CR1555" s="104"/>
      <c r="CS1555" s="104"/>
      <c r="CT1555" s="104"/>
      <c r="CU1555" s="104"/>
    </row>
    <row r="1556" spans="1:99" ht="13" x14ac:dyDescent="0.3">
      <c r="A1556" s="104"/>
      <c r="B1556" s="104"/>
      <c r="C1556" s="104"/>
      <c r="D1556" s="104"/>
      <c r="E1556" s="104"/>
      <c r="F1556" s="104"/>
      <c r="G1556" s="104"/>
      <c r="H1556" s="104"/>
      <c r="I1556" s="104"/>
      <c r="J1556" s="104"/>
      <c r="K1556" s="104"/>
      <c r="L1556" s="104"/>
      <c r="M1556" s="104"/>
      <c r="P1556" s="104"/>
      <c r="Q1556" s="104"/>
      <c r="U1556" s="104"/>
      <c r="AQ1556" s="104"/>
      <c r="AR1556" s="104"/>
      <c r="AS1556" s="104"/>
      <c r="AT1556" s="104"/>
      <c r="AU1556" s="104"/>
      <c r="AV1556" s="104"/>
      <c r="AW1556" s="104"/>
      <c r="AX1556" s="104"/>
      <c r="AY1556" s="104"/>
      <c r="BH1556" s="104"/>
      <c r="BJ1556" s="104"/>
      <c r="BK1556" s="104"/>
      <c r="BL1556" s="104"/>
      <c r="BM1556" s="104"/>
      <c r="BN1556" s="104"/>
      <c r="BO1556" s="104"/>
      <c r="BP1556" s="104"/>
      <c r="BQ1556" s="104"/>
      <c r="BR1556" s="104"/>
      <c r="BS1556" s="104"/>
      <c r="BT1556" s="104"/>
      <c r="BV1556" s="104"/>
      <c r="BW1556" s="104"/>
      <c r="BX1556" s="104"/>
      <c r="BY1556" s="104"/>
      <c r="BZ1556" s="104"/>
      <c r="CA1556" s="104"/>
      <c r="CB1556" s="104"/>
      <c r="CC1556" s="104"/>
      <c r="CD1556" s="104"/>
      <c r="CE1556" s="104"/>
      <c r="CF1556" s="104"/>
      <c r="CG1556" s="104"/>
      <c r="CJ1556" s="104"/>
      <c r="CL1556" s="104"/>
      <c r="CM1556" s="104"/>
      <c r="CN1556" s="104"/>
      <c r="CO1556" s="104"/>
      <c r="CP1556" s="104"/>
      <c r="CQ1556" s="104"/>
      <c r="CR1556" s="104"/>
      <c r="CS1556" s="104"/>
      <c r="CT1556" s="104"/>
      <c r="CU1556" s="104"/>
    </row>
    <row r="1557" spans="1:99" ht="13" x14ac:dyDescent="0.3">
      <c r="A1557" s="104"/>
      <c r="B1557" s="104"/>
      <c r="C1557" s="104"/>
      <c r="D1557" s="104"/>
      <c r="E1557" s="104"/>
      <c r="F1557" s="104"/>
      <c r="G1557" s="104"/>
      <c r="H1557" s="104"/>
      <c r="I1557" s="104"/>
      <c r="J1557" s="104"/>
      <c r="K1557" s="104"/>
      <c r="L1557" s="104"/>
      <c r="M1557" s="104"/>
      <c r="P1557" s="104"/>
      <c r="Q1557" s="104"/>
      <c r="U1557" s="104"/>
      <c r="AQ1557" s="104"/>
      <c r="AR1557" s="104"/>
      <c r="AS1557" s="104"/>
      <c r="AT1557" s="104"/>
      <c r="AU1557" s="104"/>
      <c r="AV1557" s="104"/>
      <c r="AW1557" s="104"/>
      <c r="AX1557" s="104"/>
      <c r="AY1557" s="104"/>
      <c r="BH1557" s="104"/>
      <c r="BJ1557" s="104"/>
      <c r="BK1557" s="104"/>
      <c r="BL1557" s="104"/>
      <c r="BM1557" s="104"/>
      <c r="BN1557" s="104"/>
      <c r="BO1557" s="104"/>
      <c r="BP1557" s="104"/>
      <c r="BQ1557" s="104"/>
      <c r="BR1557" s="104"/>
      <c r="BS1557" s="104"/>
      <c r="BT1557" s="104"/>
      <c r="BV1557" s="104"/>
      <c r="BW1557" s="104"/>
      <c r="BX1557" s="104"/>
      <c r="BY1557" s="104"/>
      <c r="BZ1557" s="104"/>
      <c r="CA1557" s="104"/>
      <c r="CB1557" s="104"/>
      <c r="CC1557" s="104"/>
      <c r="CD1557" s="104"/>
      <c r="CE1557" s="104"/>
      <c r="CF1557" s="104"/>
      <c r="CG1557" s="104"/>
      <c r="CJ1557" s="104"/>
      <c r="CL1557" s="104"/>
      <c r="CM1557" s="104"/>
      <c r="CN1557" s="104"/>
      <c r="CO1557" s="104"/>
      <c r="CP1557" s="104"/>
      <c r="CQ1557" s="104"/>
      <c r="CR1557" s="104"/>
      <c r="CS1557" s="104"/>
      <c r="CT1557" s="104"/>
      <c r="CU1557" s="104"/>
    </row>
    <row r="1558" spans="1:99" ht="13" x14ac:dyDescent="0.3">
      <c r="A1558" s="104"/>
      <c r="B1558" s="104"/>
      <c r="C1558" s="104"/>
      <c r="D1558" s="104"/>
      <c r="E1558" s="104"/>
      <c r="F1558" s="104"/>
      <c r="G1558" s="104"/>
      <c r="H1558" s="104"/>
      <c r="I1558" s="104"/>
      <c r="J1558" s="104"/>
      <c r="K1558" s="104"/>
      <c r="L1558" s="104"/>
      <c r="M1558" s="104"/>
      <c r="P1558" s="104"/>
      <c r="Q1558" s="104"/>
      <c r="U1558" s="104"/>
      <c r="AQ1558" s="104"/>
      <c r="AR1558" s="104"/>
      <c r="AS1558" s="104"/>
      <c r="AT1558" s="104"/>
      <c r="AU1558" s="104"/>
      <c r="AV1558" s="104"/>
      <c r="AW1558" s="104"/>
      <c r="AX1558" s="104"/>
      <c r="AY1558" s="104"/>
      <c r="BH1558" s="104"/>
      <c r="BJ1558" s="104"/>
      <c r="BK1558" s="104"/>
      <c r="BL1558" s="104"/>
      <c r="BM1558" s="104"/>
      <c r="BN1558" s="104"/>
      <c r="BO1558" s="104"/>
      <c r="BP1558" s="104"/>
      <c r="BQ1558" s="104"/>
      <c r="BR1558" s="104"/>
      <c r="BS1558" s="104"/>
      <c r="BT1558" s="104"/>
      <c r="BV1558" s="104"/>
      <c r="BW1558" s="104"/>
      <c r="BX1558" s="104"/>
      <c r="BY1558" s="104"/>
      <c r="BZ1558" s="104"/>
      <c r="CA1558" s="104"/>
      <c r="CB1558" s="104"/>
      <c r="CC1558" s="104"/>
      <c r="CD1558" s="104"/>
      <c r="CE1558" s="104"/>
      <c r="CF1558" s="104"/>
      <c r="CG1558" s="104"/>
      <c r="CJ1558" s="104"/>
      <c r="CL1558" s="104"/>
      <c r="CM1558" s="104"/>
      <c r="CN1558" s="104"/>
      <c r="CO1558" s="104"/>
      <c r="CP1558" s="104"/>
      <c r="CQ1558" s="104"/>
      <c r="CR1558" s="104"/>
      <c r="CS1558" s="104"/>
      <c r="CT1558" s="104"/>
      <c r="CU1558" s="104"/>
    </row>
    <row r="1559" spans="1:99" ht="13" x14ac:dyDescent="0.3">
      <c r="A1559" s="104"/>
      <c r="B1559" s="104"/>
      <c r="C1559" s="104"/>
      <c r="D1559" s="104"/>
      <c r="E1559" s="104"/>
      <c r="F1559" s="104"/>
      <c r="G1559" s="104"/>
      <c r="H1559" s="104"/>
      <c r="I1559" s="104"/>
      <c r="J1559" s="104"/>
      <c r="K1559" s="104"/>
      <c r="L1559" s="104"/>
      <c r="M1559" s="104"/>
      <c r="P1559" s="104"/>
      <c r="Q1559" s="104"/>
      <c r="U1559" s="104"/>
      <c r="AQ1559" s="104"/>
      <c r="AR1559" s="104"/>
      <c r="AS1559" s="104"/>
      <c r="AT1559" s="104"/>
      <c r="AU1559" s="104"/>
      <c r="AV1559" s="104"/>
      <c r="AW1559" s="104"/>
      <c r="AX1559" s="104"/>
      <c r="AY1559" s="104"/>
      <c r="BH1559" s="104"/>
      <c r="BJ1559" s="104"/>
      <c r="BK1559" s="104"/>
      <c r="BL1559" s="104"/>
      <c r="BM1559" s="104"/>
      <c r="BN1559" s="104"/>
      <c r="BO1559" s="104"/>
      <c r="BP1559" s="104"/>
      <c r="BQ1559" s="104"/>
      <c r="BR1559" s="104"/>
      <c r="BS1559" s="104"/>
      <c r="BT1559" s="104"/>
      <c r="BV1559" s="104"/>
      <c r="BW1559" s="104"/>
      <c r="BX1559" s="104"/>
      <c r="BY1559" s="104"/>
      <c r="BZ1559" s="104"/>
      <c r="CA1559" s="104"/>
      <c r="CB1559" s="104"/>
      <c r="CC1559" s="104"/>
      <c r="CD1559" s="104"/>
      <c r="CE1559" s="104"/>
      <c r="CF1559" s="104"/>
      <c r="CG1559" s="104"/>
      <c r="CJ1559" s="104"/>
      <c r="CL1559" s="104"/>
      <c r="CM1559" s="104"/>
      <c r="CN1559" s="104"/>
      <c r="CO1559" s="104"/>
      <c r="CP1559" s="104"/>
      <c r="CQ1559" s="104"/>
      <c r="CR1559" s="104"/>
      <c r="CS1559" s="104"/>
      <c r="CT1559" s="104"/>
      <c r="CU1559" s="104"/>
    </row>
    <row r="1560" spans="1:99" ht="13" x14ac:dyDescent="0.3">
      <c r="A1560" s="104"/>
      <c r="B1560" s="104"/>
      <c r="C1560" s="104"/>
      <c r="D1560" s="104"/>
      <c r="E1560" s="104"/>
      <c r="F1560" s="104"/>
      <c r="G1560" s="104"/>
      <c r="H1560" s="104"/>
      <c r="I1560" s="104"/>
      <c r="J1560" s="104"/>
      <c r="K1560" s="104"/>
      <c r="L1560" s="104"/>
      <c r="M1560" s="104"/>
      <c r="P1560" s="104"/>
      <c r="Q1560" s="104"/>
      <c r="U1560" s="104"/>
      <c r="AQ1560" s="104"/>
      <c r="AR1560" s="104"/>
      <c r="AS1560" s="104"/>
      <c r="AT1560" s="104"/>
      <c r="AU1560" s="104"/>
      <c r="AV1560" s="104"/>
      <c r="AW1560" s="104"/>
      <c r="AX1560" s="104"/>
      <c r="AY1560" s="104"/>
      <c r="BH1560" s="104"/>
      <c r="BJ1560" s="104"/>
      <c r="BK1560" s="104"/>
      <c r="BL1560" s="104"/>
      <c r="BM1560" s="104"/>
      <c r="BN1560" s="104"/>
      <c r="BO1560" s="104"/>
      <c r="BP1560" s="104"/>
      <c r="BQ1560" s="104"/>
      <c r="BR1560" s="104"/>
      <c r="BS1560" s="104"/>
      <c r="BT1560" s="104"/>
      <c r="BV1560" s="104"/>
      <c r="BW1560" s="104"/>
      <c r="BX1560" s="104"/>
      <c r="BY1560" s="104"/>
      <c r="BZ1560" s="104"/>
      <c r="CA1560" s="104"/>
      <c r="CB1560" s="104"/>
      <c r="CC1560" s="104"/>
      <c r="CD1560" s="104"/>
      <c r="CE1560" s="104"/>
      <c r="CF1560" s="104"/>
      <c r="CG1560" s="104"/>
      <c r="CJ1560" s="104"/>
      <c r="CL1560" s="104"/>
      <c r="CM1560" s="104"/>
      <c r="CN1560" s="104"/>
      <c r="CO1560" s="104"/>
      <c r="CP1560" s="104"/>
      <c r="CQ1560" s="104"/>
      <c r="CR1560" s="104"/>
      <c r="CS1560" s="104"/>
      <c r="CT1560" s="104"/>
      <c r="CU1560" s="104"/>
    </row>
    <row r="1561" spans="1:99" ht="13" x14ac:dyDescent="0.3">
      <c r="A1561" s="104"/>
      <c r="B1561" s="104"/>
      <c r="C1561" s="104"/>
      <c r="D1561" s="104"/>
      <c r="E1561" s="104"/>
      <c r="F1561" s="104"/>
      <c r="G1561" s="104"/>
      <c r="H1561" s="104"/>
      <c r="I1561" s="104"/>
      <c r="J1561" s="104"/>
      <c r="K1561" s="104"/>
      <c r="L1561" s="104"/>
      <c r="M1561" s="104"/>
      <c r="P1561" s="104"/>
      <c r="Q1561" s="104"/>
      <c r="U1561" s="104"/>
      <c r="AQ1561" s="104"/>
      <c r="AR1561" s="104"/>
      <c r="AS1561" s="104"/>
      <c r="AT1561" s="104"/>
      <c r="AU1561" s="104"/>
      <c r="AV1561" s="104"/>
      <c r="AW1561" s="104"/>
      <c r="AX1561" s="104"/>
      <c r="AY1561" s="104"/>
      <c r="BH1561" s="104"/>
      <c r="BJ1561" s="104"/>
      <c r="BK1561" s="104"/>
      <c r="BL1561" s="104"/>
      <c r="BM1561" s="104"/>
      <c r="BN1561" s="104"/>
      <c r="BO1561" s="104"/>
      <c r="BP1561" s="104"/>
      <c r="BQ1561" s="104"/>
      <c r="BR1561" s="104"/>
      <c r="BS1561" s="104"/>
      <c r="BT1561" s="104"/>
      <c r="BV1561" s="104"/>
      <c r="BW1561" s="104"/>
      <c r="BX1561" s="104"/>
      <c r="BY1561" s="104"/>
      <c r="BZ1561" s="104"/>
      <c r="CA1561" s="104"/>
      <c r="CB1561" s="104"/>
      <c r="CC1561" s="104"/>
      <c r="CD1561" s="104"/>
      <c r="CE1561" s="104"/>
      <c r="CF1561" s="104"/>
      <c r="CG1561" s="104"/>
      <c r="CJ1561" s="104"/>
      <c r="CL1561" s="104"/>
      <c r="CM1561" s="104"/>
      <c r="CN1561" s="104"/>
      <c r="CO1561" s="104"/>
      <c r="CP1561" s="104"/>
      <c r="CQ1561" s="104"/>
      <c r="CR1561" s="104"/>
      <c r="CS1561" s="104"/>
      <c r="CT1561" s="104"/>
      <c r="CU1561" s="104"/>
    </row>
    <row r="1562" spans="1:99" ht="13" x14ac:dyDescent="0.3">
      <c r="A1562" s="104"/>
      <c r="B1562" s="104"/>
      <c r="C1562" s="104"/>
      <c r="D1562" s="104"/>
      <c r="E1562" s="104"/>
      <c r="F1562" s="104"/>
      <c r="G1562" s="104"/>
      <c r="H1562" s="104"/>
      <c r="I1562" s="104"/>
      <c r="J1562" s="104"/>
      <c r="K1562" s="104"/>
      <c r="L1562" s="104"/>
      <c r="M1562" s="104"/>
      <c r="P1562" s="104"/>
      <c r="Q1562" s="104"/>
      <c r="U1562" s="104"/>
      <c r="AQ1562" s="104"/>
      <c r="AR1562" s="104"/>
      <c r="AS1562" s="104"/>
      <c r="AT1562" s="104"/>
      <c r="AU1562" s="104"/>
      <c r="AV1562" s="104"/>
      <c r="AW1562" s="104"/>
      <c r="AX1562" s="104"/>
      <c r="AY1562" s="104"/>
      <c r="BH1562" s="104"/>
      <c r="BJ1562" s="104"/>
      <c r="BK1562" s="104"/>
      <c r="BL1562" s="104"/>
      <c r="BM1562" s="104"/>
      <c r="BN1562" s="104"/>
      <c r="BO1562" s="104"/>
      <c r="BP1562" s="104"/>
      <c r="BQ1562" s="104"/>
      <c r="BR1562" s="104"/>
      <c r="BS1562" s="104"/>
      <c r="BT1562" s="104"/>
      <c r="BV1562" s="104"/>
      <c r="BW1562" s="104"/>
      <c r="BX1562" s="104"/>
      <c r="BY1562" s="104"/>
      <c r="BZ1562" s="104"/>
      <c r="CA1562" s="104"/>
      <c r="CB1562" s="104"/>
      <c r="CC1562" s="104"/>
      <c r="CD1562" s="104"/>
      <c r="CE1562" s="104"/>
      <c r="CF1562" s="104"/>
      <c r="CG1562" s="104"/>
      <c r="CJ1562" s="104"/>
      <c r="CL1562" s="104"/>
      <c r="CM1562" s="104"/>
      <c r="CN1562" s="104"/>
      <c r="CO1562" s="104"/>
      <c r="CP1562" s="104"/>
      <c r="CQ1562" s="104"/>
      <c r="CR1562" s="104"/>
      <c r="CS1562" s="104"/>
      <c r="CT1562" s="104"/>
      <c r="CU1562" s="104"/>
    </row>
    <row r="1563" spans="1:99" ht="13" x14ac:dyDescent="0.3">
      <c r="A1563" s="104"/>
      <c r="B1563" s="104"/>
      <c r="C1563" s="104"/>
      <c r="D1563" s="104"/>
      <c r="E1563" s="104"/>
      <c r="F1563" s="104"/>
      <c r="G1563" s="104"/>
      <c r="H1563" s="104"/>
      <c r="I1563" s="104"/>
      <c r="J1563" s="104"/>
      <c r="K1563" s="104"/>
      <c r="L1563" s="104"/>
      <c r="M1563" s="104"/>
      <c r="P1563" s="104"/>
      <c r="Q1563" s="104"/>
      <c r="U1563" s="104"/>
      <c r="AQ1563" s="104"/>
      <c r="AR1563" s="104"/>
      <c r="AS1563" s="104"/>
      <c r="AT1563" s="104"/>
      <c r="AU1563" s="104"/>
      <c r="AV1563" s="104"/>
      <c r="AW1563" s="104"/>
      <c r="AX1563" s="104"/>
      <c r="AY1563" s="104"/>
      <c r="BH1563" s="104"/>
      <c r="BJ1563" s="104"/>
      <c r="BK1563" s="104"/>
      <c r="BL1563" s="104"/>
      <c r="BM1563" s="104"/>
      <c r="BN1563" s="104"/>
      <c r="BO1563" s="104"/>
      <c r="BP1563" s="104"/>
      <c r="BQ1563" s="104"/>
      <c r="BR1563" s="104"/>
      <c r="BS1563" s="104"/>
      <c r="BT1563" s="104"/>
      <c r="BV1563" s="104"/>
      <c r="BW1563" s="104"/>
      <c r="BX1563" s="104"/>
      <c r="BY1563" s="104"/>
      <c r="BZ1563" s="104"/>
      <c r="CA1563" s="104"/>
      <c r="CB1563" s="104"/>
      <c r="CC1563" s="104"/>
      <c r="CD1563" s="104"/>
      <c r="CE1563" s="104"/>
      <c r="CF1563" s="104"/>
      <c r="CG1563" s="104"/>
      <c r="CJ1563" s="104"/>
      <c r="CL1563" s="104"/>
      <c r="CM1563" s="104"/>
      <c r="CN1563" s="104"/>
      <c r="CO1563" s="104"/>
      <c r="CP1563" s="104"/>
      <c r="CQ1563" s="104"/>
      <c r="CR1563" s="104"/>
      <c r="CS1563" s="104"/>
      <c r="CT1563" s="104"/>
      <c r="CU1563" s="104"/>
    </row>
    <row r="1564" spans="1:99" ht="13" x14ac:dyDescent="0.3">
      <c r="A1564" s="104"/>
      <c r="B1564" s="104"/>
      <c r="C1564" s="104"/>
      <c r="D1564" s="104"/>
      <c r="E1564" s="104"/>
      <c r="F1564" s="104"/>
      <c r="G1564" s="104"/>
      <c r="H1564" s="104"/>
      <c r="I1564" s="104"/>
      <c r="J1564" s="104"/>
      <c r="K1564" s="104"/>
      <c r="L1564" s="104"/>
      <c r="M1564" s="104"/>
      <c r="P1564" s="104"/>
      <c r="Q1564" s="104"/>
      <c r="U1564" s="104"/>
      <c r="AQ1564" s="104"/>
      <c r="AR1564" s="104"/>
      <c r="AS1564" s="104"/>
      <c r="AT1564" s="104"/>
      <c r="AU1564" s="104"/>
      <c r="AV1564" s="104"/>
      <c r="AW1564" s="104"/>
      <c r="AX1564" s="104"/>
      <c r="AY1564" s="104"/>
      <c r="BH1564" s="104"/>
      <c r="BJ1564" s="104"/>
      <c r="BK1564" s="104"/>
      <c r="BL1564" s="104"/>
      <c r="BM1564" s="104"/>
      <c r="BN1564" s="104"/>
      <c r="BO1564" s="104"/>
      <c r="BP1564" s="104"/>
      <c r="BQ1564" s="104"/>
      <c r="BR1564" s="104"/>
      <c r="BS1564" s="104"/>
      <c r="BT1564" s="104"/>
      <c r="BV1564" s="104"/>
      <c r="BW1564" s="104"/>
      <c r="BX1564" s="104"/>
      <c r="BY1564" s="104"/>
      <c r="BZ1564" s="104"/>
      <c r="CA1564" s="104"/>
      <c r="CB1564" s="104"/>
      <c r="CC1564" s="104"/>
      <c r="CD1564" s="104"/>
      <c r="CE1564" s="104"/>
      <c r="CF1564" s="104"/>
      <c r="CG1564" s="104"/>
      <c r="CJ1564" s="104"/>
      <c r="CL1564" s="104"/>
      <c r="CM1564" s="104"/>
      <c r="CN1564" s="104"/>
      <c r="CO1564" s="104"/>
      <c r="CP1564" s="104"/>
      <c r="CQ1564" s="104"/>
      <c r="CR1564" s="104"/>
      <c r="CS1564" s="104"/>
      <c r="CT1564" s="104"/>
      <c r="CU1564" s="104"/>
    </row>
    <row r="1565" spans="1:99" ht="13" x14ac:dyDescent="0.3">
      <c r="A1565" s="104"/>
      <c r="B1565" s="104"/>
      <c r="C1565" s="104"/>
      <c r="D1565" s="104"/>
      <c r="E1565" s="104"/>
      <c r="F1565" s="104"/>
      <c r="G1565" s="104"/>
      <c r="H1565" s="104"/>
      <c r="I1565" s="104"/>
      <c r="J1565" s="104"/>
      <c r="K1565" s="104"/>
      <c r="L1565" s="104"/>
      <c r="M1565" s="104"/>
      <c r="P1565" s="104"/>
      <c r="Q1565" s="104"/>
      <c r="U1565" s="104"/>
      <c r="AQ1565" s="104"/>
      <c r="AR1565" s="104"/>
      <c r="AS1565" s="104"/>
      <c r="AT1565" s="104"/>
      <c r="AU1565" s="104"/>
      <c r="AV1565" s="104"/>
      <c r="AW1565" s="104"/>
      <c r="AX1565" s="104"/>
      <c r="AY1565" s="104"/>
      <c r="BH1565" s="104"/>
      <c r="BJ1565" s="104"/>
      <c r="BK1565" s="104"/>
      <c r="BL1565" s="104"/>
      <c r="BM1565" s="104"/>
      <c r="BN1565" s="104"/>
      <c r="BO1565" s="104"/>
      <c r="BP1565" s="104"/>
      <c r="BQ1565" s="104"/>
      <c r="BR1565" s="104"/>
      <c r="BS1565" s="104"/>
      <c r="BT1565" s="104"/>
      <c r="BV1565" s="104"/>
      <c r="BW1565" s="104"/>
      <c r="BX1565" s="104"/>
      <c r="BY1565" s="104"/>
      <c r="BZ1565" s="104"/>
      <c r="CA1565" s="104"/>
      <c r="CB1565" s="104"/>
      <c r="CC1565" s="104"/>
      <c r="CD1565" s="104"/>
      <c r="CE1565" s="104"/>
      <c r="CF1565" s="104"/>
      <c r="CG1565" s="104"/>
      <c r="CJ1565" s="104"/>
      <c r="CL1565" s="104"/>
      <c r="CM1565" s="104"/>
      <c r="CN1565" s="104"/>
      <c r="CO1565" s="104"/>
      <c r="CP1565" s="104"/>
      <c r="CQ1565" s="104"/>
      <c r="CR1565" s="104"/>
      <c r="CS1565" s="104"/>
      <c r="CT1565" s="104"/>
      <c r="CU1565" s="104"/>
    </row>
    <row r="1566" spans="1:99" ht="13" x14ac:dyDescent="0.3">
      <c r="A1566" s="104"/>
      <c r="B1566" s="104"/>
      <c r="C1566" s="104"/>
      <c r="D1566" s="104"/>
      <c r="E1566" s="104"/>
      <c r="F1566" s="104"/>
      <c r="G1566" s="104"/>
      <c r="H1566" s="104"/>
      <c r="I1566" s="104"/>
      <c r="J1566" s="104"/>
      <c r="K1566" s="104"/>
      <c r="L1566" s="104"/>
      <c r="M1566" s="104"/>
      <c r="P1566" s="104"/>
      <c r="Q1566" s="104"/>
      <c r="U1566" s="104"/>
      <c r="AQ1566" s="104"/>
      <c r="AR1566" s="104"/>
      <c r="AS1566" s="104"/>
      <c r="AT1566" s="104"/>
      <c r="AU1566" s="104"/>
      <c r="AV1566" s="104"/>
      <c r="AW1566" s="104"/>
      <c r="AX1566" s="104"/>
      <c r="AY1566" s="104"/>
      <c r="BH1566" s="104"/>
      <c r="BJ1566" s="104"/>
      <c r="BK1566" s="104"/>
      <c r="BL1566" s="104"/>
      <c r="BM1566" s="104"/>
      <c r="BN1566" s="104"/>
      <c r="BO1566" s="104"/>
      <c r="BP1566" s="104"/>
      <c r="BQ1566" s="104"/>
      <c r="BR1566" s="104"/>
      <c r="BS1566" s="104"/>
      <c r="BT1566" s="104"/>
      <c r="BV1566" s="104"/>
      <c r="BW1566" s="104"/>
      <c r="BX1566" s="104"/>
      <c r="BY1566" s="104"/>
      <c r="BZ1566" s="104"/>
      <c r="CA1566" s="104"/>
      <c r="CB1566" s="104"/>
      <c r="CC1566" s="104"/>
      <c r="CD1566" s="104"/>
      <c r="CE1566" s="104"/>
      <c r="CF1566" s="104"/>
      <c r="CG1566" s="104"/>
      <c r="CJ1566" s="104"/>
      <c r="CL1566" s="104"/>
      <c r="CM1566" s="104"/>
      <c r="CN1566" s="104"/>
      <c r="CO1566" s="104"/>
      <c r="CP1566" s="104"/>
      <c r="CQ1566" s="104"/>
      <c r="CR1566" s="104"/>
      <c r="CS1566" s="104"/>
      <c r="CT1566" s="104"/>
      <c r="CU1566" s="104"/>
    </row>
    <row r="1567" spans="1:99" ht="13" x14ac:dyDescent="0.3">
      <c r="A1567" s="104"/>
      <c r="B1567" s="104"/>
      <c r="C1567" s="104"/>
      <c r="D1567" s="104"/>
      <c r="E1567" s="104"/>
      <c r="F1567" s="104"/>
      <c r="G1567" s="104"/>
      <c r="H1567" s="104"/>
      <c r="I1567" s="104"/>
      <c r="J1567" s="104"/>
      <c r="K1567" s="104"/>
      <c r="L1567" s="104"/>
      <c r="M1567" s="104"/>
      <c r="P1567" s="104"/>
      <c r="Q1567" s="104"/>
      <c r="U1567" s="104"/>
      <c r="AQ1567" s="104"/>
      <c r="AR1567" s="104"/>
      <c r="AS1567" s="104"/>
      <c r="AT1567" s="104"/>
      <c r="AU1567" s="104"/>
      <c r="AV1567" s="104"/>
      <c r="AW1567" s="104"/>
      <c r="AX1567" s="104"/>
      <c r="AY1567" s="104"/>
      <c r="BH1567" s="104"/>
      <c r="BJ1567" s="104"/>
      <c r="BK1567" s="104"/>
      <c r="BL1567" s="104"/>
      <c r="BM1567" s="104"/>
      <c r="BN1567" s="104"/>
      <c r="BO1567" s="104"/>
      <c r="BP1567" s="104"/>
      <c r="BQ1567" s="104"/>
      <c r="BR1567" s="104"/>
      <c r="BS1567" s="104"/>
      <c r="BT1567" s="104"/>
      <c r="BV1567" s="104"/>
      <c r="BW1567" s="104"/>
      <c r="BX1567" s="104"/>
      <c r="BY1567" s="104"/>
      <c r="BZ1567" s="104"/>
      <c r="CA1567" s="104"/>
      <c r="CB1567" s="104"/>
      <c r="CC1567" s="104"/>
      <c r="CD1567" s="104"/>
      <c r="CE1567" s="104"/>
      <c r="CF1567" s="104"/>
      <c r="CG1567" s="104"/>
      <c r="CJ1567" s="104"/>
      <c r="CL1567" s="104"/>
      <c r="CM1567" s="104"/>
      <c r="CN1567" s="104"/>
      <c r="CO1567" s="104"/>
      <c r="CP1567" s="104"/>
      <c r="CQ1567" s="104"/>
      <c r="CR1567" s="104"/>
      <c r="CS1567" s="104"/>
      <c r="CT1567" s="104"/>
      <c r="CU1567" s="104"/>
    </row>
    <row r="1568" spans="1:99" ht="13" x14ac:dyDescent="0.3">
      <c r="A1568" s="104"/>
      <c r="B1568" s="104"/>
      <c r="C1568" s="104"/>
      <c r="D1568" s="104"/>
      <c r="E1568" s="104"/>
      <c r="F1568" s="104"/>
      <c r="G1568" s="104"/>
      <c r="H1568" s="104"/>
      <c r="I1568" s="104"/>
      <c r="J1568" s="104"/>
      <c r="K1568" s="104"/>
      <c r="L1568" s="104"/>
      <c r="M1568" s="104"/>
      <c r="P1568" s="104"/>
      <c r="Q1568" s="104"/>
      <c r="U1568" s="104"/>
      <c r="AQ1568" s="104"/>
      <c r="AR1568" s="104"/>
      <c r="AS1568" s="104"/>
      <c r="AT1568" s="104"/>
      <c r="AU1568" s="104"/>
      <c r="AV1568" s="104"/>
      <c r="AW1568" s="104"/>
      <c r="AX1568" s="104"/>
      <c r="AY1568" s="104"/>
      <c r="BH1568" s="104"/>
      <c r="BJ1568" s="104"/>
      <c r="BK1568" s="104"/>
      <c r="BL1568" s="104"/>
      <c r="BM1568" s="104"/>
      <c r="BN1568" s="104"/>
      <c r="BO1568" s="104"/>
      <c r="BP1568" s="104"/>
      <c r="BQ1568" s="104"/>
      <c r="BR1568" s="104"/>
      <c r="BS1568" s="104"/>
      <c r="BT1568" s="104"/>
      <c r="BV1568" s="104"/>
      <c r="BW1568" s="104"/>
      <c r="BX1568" s="104"/>
      <c r="BY1568" s="104"/>
      <c r="BZ1568" s="104"/>
      <c r="CA1568" s="104"/>
      <c r="CB1568" s="104"/>
      <c r="CC1568" s="104"/>
      <c r="CD1568" s="104"/>
      <c r="CE1568" s="104"/>
      <c r="CF1568" s="104"/>
      <c r="CG1568" s="104"/>
      <c r="CJ1568" s="104"/>
      <c r="CL1568" s="104"/>
      <c r="CM1568" s="104"/>
      <c r="CN1568" s="104"/>
      <c r="CO1568" s="104"/>
      <c r="CP1568" s="104"/>
      <c r="CQ1568" s="104"/>
      <c r="CR1568" s="104"/>
      <c r="CS1568" s="104"/>
      <c r="CT1568" s="104"/>
      <c r="CU1568" s="104"/>
    </row>
    <row r="1569" spans="1:99" ht="13" x14ac:dyDescent="0.3">
      <c r="A1569" s="104"/>
      <c r="B1569" s="104"/>
      <c r="C1569" s="104"/>
      <c r="D1569" s="104"/>
      <c r="E1569" s="104"/>
      <c r="F1569" s="104"/>
      <c r="G1569" s="104"/>
      <c r="H1569" s="104"/>
      <c r="I1569" s="104"/>
      <c r="J1569" s="104"/>
      <c r="K1569" s="104"/>
      <c r="L1569" s="104"/>
      <c r="M1569" s="104"/>
      <c r="P1569" s="104"/>
      <c r="Q1569" s="104"/>
      <c r="U1569" s="104"/>
      <c r="AQ1569" s="104"/>
      <c r="AR1569" s="104"/>
      <c r="AS1569" s="104"/>
      <c r="AT1569" s="104"/>
      <c r="AU1569" s="104"/>
      <c r="AV1569" s="104"/>
      <c r="AW1569" s="104"/>
      <c r="AX1569" s="104"/>
      <c r="AY1569" s="104"/>
      <c r="BH1569" s="104"/>
      <c r="BJ1569" s="104"/>
      <c r="BK1569" s="104"/>
      <c r="BL1569" s="104"/>
      <c r="BM1569" s="104"/>
      <c r="BN1569" s="104"/>
      <c r="BO1569" s="104"/>
      <c r="BP1569" s="104"/>
      <c r="BQ1569" s="104"/>
      <c r="BR1569" s="104"/>
      <c r="BS1569" s="104"/>
      <c r="BT1569" s="104"/>
      <c r="BV1569" s="104"/>
      <c r="BW1569" s="104"/>
      <c r="BX1569" s="104"/>
      <c r="BY1569" s="104"/>
      <c r="BZ1569" s="104"/>
      <c r="CA1569" s="104"/>
      <c r="CB1569" s="104"/>
      <c r="CC1569" s="104"/>
      <c r="CD1569" s="104"/>
      <c r="CE1569" s="104"/>
      <c r="CF1569" s="104"/>
      <c r="CG1569" s="104"/>
      <c r="CJ1569" s="104"/>
      <c r="CL1569" s="104"/>
      <c r="CM1569" s="104"/>
      <c r="CN1569" s="104"/>
      <c r="CO1569" s="104"/>
      <c r="CP1569" s="104"/>
      <c r="CQ1569" s="104"/>
      <c r="CR1569" s="104"/>
      <c r="CS1569" s="104"/>
      <c r="CT1569" s="104"/>
      <c r="CU1569" s="104"/>
    </row>
    <row r="1570" spans="1:99" ht="13" x14ac:dyDescent="0.3">
      <c r="A1570" s="104"/>
      <c r="B1570" s="104"/>
      <c r="C1570" s="104"/>
      <c r="D1570" s="104"/>
      <c r="E1570" s="104"/>
      <c r="F1570" s="104"/>
      <c r="G1570" s="104"/>
      <c r="H1570" s="104"/>
      <c r="I1570" s="104"/>
      <c r="J1570" s="104"/>
      <c r="K1570" s="104"/>
      <c r="L1570" s="104"/>
      <c r="M1570" s="104"/>
      <c r="P1570" s="104"/>
      <c r="Q1570" s="104"/>
      <c r="U1570" s="104"/>
      <c r="AQ1570" s="104"/>
      <c r="AR1570" s="104"/>
      <c r="AS1570" s="104"/>
      <c r="AT1570" s="104"/>
      <c r="AU1570" s="104"/>
      <c r="AV1570" s="104"/>
      <c r="AW1570" s="104"/>
      <c r="AX1570" s="104"/>
      <c r="AY1570" s="104"/>
      <c r="BH1570" s="104"/>
      <c r="BJ1570" s="104"/>
      <c r="BK1570" s="104"/>
      <c r="BL1570" s="104"/>
      <c r="BM1570" s="104"/>
      <c r="BN1570" s="104"/>
      <c r="BO1570" s="104"/>
      <c r="BP1570" s="104"/>
      <c r="BQ1570" s="104"/>
      <c r="BR1570" s="104"/>
      <c r="BS1570" s="104"/>
      <c r="BT1570" s="104"/>
      <c r="BV1570" s="104"/>
      <c r="BW1570" s="104"/>
      <c r="BX1570" s="104"/>
      <c r="BY1570" s="104"/>
      <c r="BZ1570" s="104"/>
      <c r="CA1570" s="104"/>
      <c r="CB1570" s="104"/>
      <c r="CC1570" s="104"/>
      <c r="CD1570" s="104"/>
      <c r="CE1570" s="104"/>
      <c r="CF1570" s="104"/>
      <c r="CG1570" s="104"/>
      <c r="CJ1570" s="104"/>
      <c r="CL1570" s="104"/>
      <c r="CM1570" s="104"/>
      <c r="CN1570" s="104"/>
      <c r="CO1570" s="104"/>
      <c r="CP1570" s="104"/>
      <c r="CQ1570" s="104"/>
      <c r="CR1570" s="104"/>
      <c r="CS1570" s="104"/>
      <c r="CT1570" s="104"/>
      <c r="CU1570" s="104"/>
    </row>
    <row r="1571" spans="1:99" ht="13" x14ac:dyDescent="0.3">
      <c r="A1571" s="104"/>
      <c r="B1571" s="104"/>
      <c r="C1571" s="104"/>
      <c r="D1571" s="104"/>
      <c r="E1571" s="104"/>
      <c r="F1571" s="104"/>
      <c r="G1571" s="104"/>
      <c r="H1571" s="104"/>
      <c r="I1571" s="104"/>
      <c r="J1571" s="104"/>
      <c r="K1571" s="104"/>
      <c r="L1571" s="104"/>
      <c r="M1571" s="104"/>
      <c r="P1571" s="104"/>
      <c r="Q1571" s="104"/>
      <c r="U1571" s="104"/>
      <c r="AQ1571" s="104"/>
      <c r="AR1571" s="104"/>
      <c r="AS1571" s="104"/>
      <c r="AT1571" s="104"/>
      <c r="AU1571" s="104"/>
      <c r="AV1571" s="104"/>
      <c r="AW1571" s="104"/>
      <c r="AX1571" s="104"/>
      <c r="AY1571" s="104"/>
      <c r="BH1571" s="104"/>
      <c r="BJ1571" s="104"/>
      <c r="BK1571" s="104"/>
      <c r="BL1571" s="104"/>
      <c r="BM1571" s="104"/>
      <c r="BN1571" s="104"/>
      <c r="BO1571" s="104"/>
      <c r="BP1571" s="104"/>
      <c r="BQ1571" s="104"/>
      <c r="BR1571" s="104"/>
      <c r="BS1571" s="104"/>
      <c r="BT1571" s="104"/>
      <c r="BV1571" s="104"/>
      <c r="BW1571" s="104"/>
      <c r="BX1571" s="104"/>
      <c r="BY1571" s="104"/>
      <c r="BZ1571" s="104"/>
      <c r="CA1571" s="104"/>
      <c r="CB1571" s="104"/>
      <c r="CC1571" s="104"/>
      <c r="CD1571" s="104"/>
      <c r="CE1571" s="104"/>
      <c r="CF1571" s="104"/>
      <c r="CG1571" s="104"/>
      <c r="CJ1571" s="104"/>
      <c r="CL1571" s="104"/>
      <c r="CM1571" s="104"/>
      <c r="CN1571" s="104"/>
      <c r="CO1571" s="104"/>
      <c r="CP1571" s="104"/>
      <c r="CQ1571" s="104"/>
      <c r="CR1571" s="104"/>
      <c r="CS1571" s="104"/>
      <c r="CT1571" s="104"/>
      <c r="CU1571" s="104"/>
    </row>
    <row r="1572" spans="1:99" ht="13" x14ac:dyDescent="0.3">
      <c r="A1572" s="104"/>
      <c r="B1572" s="104"/>
      <c r="C1572" s="104"/>
      <c r="D1572" s="104"/>
      <c r="E1572" s="104"/>
      <c r="F1572" s="104"/>
      <c r="G1572" s="104"/>
      <c r="H1572" s="104"/>
      <c r="I1572" s="104"/>
      <c r="J1572" s="104"/>
      <c r="K1572" s="104"/>
      <c r="L1572" s="104"/>
      <c r="M1572" s="104"/>
      <c r="P1572" s="104"/>
      <c r="Q1572" s="104"/>
      <c r="U1572" s="104"/>
      <c r="AQ1572" s="104"/>
      <c r="AR1572" s="104"/>
      <c r="AS1572" s="104"/>
      <c r="AT1572" s="104"/>
      <c r="AU1572" s="104"/>
      <c r="AV1572" s="104"/>
      <c r="AW1572" s="104"/>
      <c r="AX1572" s="104"/>
      <c r="AY1572" s="104"/>
      <c r="BH1572" s="104"/>
      <c r="BJ1572" s="104"/>
      <c r="BK1572" s="104"/>
      <c r="BL1572" s="104"/>
      <c r="BM1572" s="104"/>
      <c r="BN1572" s="104"/>
      <c r="BO1572" s="104"/>
      <c r="BP1572" s="104"/>
      <c r="BQ1572" s="104"/>
      <c r="BR1572" s="104"/>
      <c r="BS1572" s="104"/>
      <c r="BT1572" s="104"/>
      <c r="BV1572" s="104"/>
      <c r="BW1572" s="104"/>
      <c r="BX1572" s="104"/>
      <c r="BY1572" s="104"/>
      <c r="BZ1572" s="104"/>
      <c r="CA1572" s="104"/>
      <c r="CB1572" s="104"/>
      <c r="CC1572" s="104"/>
      <c r="CD1572" s="104"/>
      <c r="CE1572" s="104"/>
      <c r="CF1572" s="104"/>
      <c r="CG1572" s="104"/>
      <c r="CJ1572" s="104"/>
      <c r="CL1572" s="104"/>
      <c r="CM1572" s="104"/>
      <c r="CN1572" s="104"/>
      <c r="CO1572" s="104"/>
      <c r="CP1572" s="104"/>
      <c r="CQ1572" s="104"/>
      <c r="CR1572" s="104"/>
      <c r="CS1572" s="104"/>
      <c r="CT1572" s="104"/>
      <c r="CU1572" s="104"/>
    </row>
    <row r="1573" spans="1:99" ht="13" x14ac:dyDescent="0.3">
      <c r="A1573" s="104"/>
      <c r="B1573" s="104"/>
      <c r="C1573" s="104"/>
      <c r="D1573" s="104"/>
      <c r="E1573" s="104"/>
      <c r="F1573" s="104"/>
      <c r="G1573" s="104"/>
      <c r="H1573" s="104"/>
      <c r="I1573" s="104"/>
      <c r="J1573" s="104"/>
      <c r="K1573" s="104"/>
      <c r="L1573" s="104"/>
      <c r="M1573" s="104"/>
      <c r="P1573" s="104"/>
      <c r="Q1573" s="104"/>
      <c r="U1573" s="104"/>
      <c r="AQ1573" s="104"/>
      <c r="AR1573" s="104"/>
      <c r="AS1573" s="104"/>
      <c r="AT1573" s="104"/>
      <c r="AU1573" s="104"/>
      <c r="AV1573" s="104"/>
      <c r="AW1573" s="104"/>
      <c r="AX1573" s="104"/>
      <c r="AY1573" s="104"/>
      <c r="BH1573" s="104"/>
      <c r="BJ1573" s="104"/>
      <c r="BK1573" s="104"/>
      <c r="BL1573" s="104"/>
      <c r="BM1573" s="104"/>
      <c r="BN1573" s="104"/>
      <c r="BO1573" s="104"/>
      <c r="BP1573" s="104"/>
      <c r="BQ1573" s="104"/>
      <c r="BR1573" s="104"/>
      <c r="BS1573" s="104"/>
      <c r="BT1573" s="104"/>
      <c r="BV1573" s="104"/>
      <c r="BW1573" s="104"/>
      <c r="BX1573" s="104"/>
      <c r="BY1573" s="104"/>
      <c r="BZ1573" s="104"/>
      <c r="CA1573" s="104"/>
      <c r="CB1573" s="104"/>
      <c r="CC1573" s="104"/>
      <c r="CD1573" s="104"/>
      <c r="CE1573" s="104"/>
      <c r="CF1573" s="104"/>
      <c r="CG1573" s="104"/>
      <c r="CJ1573" s="104"/>
      <c r="CL1573" s="104"/>
      <c r="CM1573" s="104"/>
      <c r="CN1573" s="104"/>
      <c r="CO1573" s="104"/>
      <c r="CP1573" s="104"/>
      <c r="CQ1573" s="104"/>
      <c r="CR1573" s="104"/>
      <c r="CS1573" s="104"/>
      <c r="CT1573" s="104"/>
      <c r="CU1573" s="104"/>
    </row>
    <row r="1574" spans="1:99" ht="13" x14ac:dyDescent="0.3">
      <c r="A1574" s="104"/>
      <c r="B1574" s="104"/>
      <c r="C1574" s="104"/>
      <c r="D1574" s="104"/>
      <c r="E1574" s="104"/>
      <c r="F1574" s="104"/>
      <c r="G1574" s="104"/>
      <c r="H1574" s="104"/>
      <c r="I1574" s="104"/>
      <c r="J1574" s="104"/>
      <c r="K1574" s="104"/>
      <c r="L1574" s="104"/>
      <c r="M1574" s="104"/>
      <c r="P1574" s="104"/>
      <c r="Q1574" s="104"/>
      <c r="U1574" s="104"/>
      <c r="AQ1574" s="104"/>
      <c r="AR1574" s="104"/>
      <c r="AS1574" s="104"/>
      <c r="AT1574" s="104"/>
      <c r="AU1574" s="104"/>
      <c r="AV1574" s="104"/>
      <c r="AW1574" s="104"/>
      <c r="AX1574" s="104"/>
      <c r="AY1574" s="104"/>
      <c r="BH1574" s="104"/>
      <c r="BJ1574" s="104"/>
      <c r="BK1574" s="104"/>
      <c r="BL1574" s="104"/>
      <c r="BM1574" s="104"/>
      <c r="BN1574" s="104"/>
      <c r="BO1574" s="104"/>
      <c r="BP1574" s="104"/>
      <c r="BQ1574" s="104"/>
      <c r="BR1574" s="104"/>
      <c r="BS1574" s="104"/>
      <c r="BT1574" s="104"/>
      <c r="BV1574" s="104"/>
      <c r="BW1574" s="104"/>
      <c r="BX1574" s="104"/>
      <c r="BY1574" s="104"/>
      <c r="BZ1574" s="104"/>
      <c r="CA1574" s="104"/>
      <c r="CB1574" s="104"/>
      <c r="CC1574" s="104"/>
      <c r="CD1574" s="104"/>
      <c r="CE1574" s="104"/>
      <c r="CF1574" s="104"/>
      <c r="CG1574" s="104"/>
      <c r="CJ1574" s="104"/>
      <c r="CL1574" s="104"/>
      <c r="CM1574" s="104"/>
      <c r="CN1574" s="104"/>
      <c r="CO1574" s="104"/>
      <c r="CP1574" s="104"/>
      <c r="CQ1574" s="104"/>
      <c r="CR1574" s="104"/>
      <c r="CS1574" s="104"/>
      <c r="CT1574" s="104"/>
      <c r="CU1574" s="104"/>
    </row>
    <row r="1575" spans="1:99" ht="13" x14ac:dyDescent="0.3">
      <c r="A1575" s="104"/>
      <c r="B1575" s="104"/>
      <c r="C1575" s="104"/>
      <c r="D1575" s="104"/>
      <c r="E1575" s="104"/>
      <c r="F1575" s="104"/>
      <c r="G1575" s="104"/>
      <c r="H1575" s="104"/>
      <c r="I1575" s="104"/>
      <c r="J1575" s="104"/>
      <c r="K1575" s="104"/>
      <c r="L1575" s="104"/>
      <c r="M1575" s="104"/>
      <c r="P1575" s="104"/>
      <c r="Q1575" s="104"/>
      <c r="U1575" s="104"/>
      <c r="AQ1575" s="104"/>
      <c r="AR1575" s="104"/>
      <c r="AS1575" s="104"/>
      <c r="AT1575" s="104"/>
      <c r="AU1575" s="104"/>
      <c r="AV1575" s="104"/>
      <c r="AW1575" s="104"/>
      <c r="AX1575" s="104"/>
      <c r="AY1575" s="104"/>
      <c r="BH1575" s="104"/>
      <c r="BJ1575" s="104"/>
      <c r="BK1575" s="104"/>
      <c r="BL1575" s="104"/>
      <c r="BM1575" s="104"/>
      <c r="BN1575" s="104"/>
      <c r="BO1575" s="104"/>
      <c r="BP1575" s="104"/>
      <c r="BQ1575" s="104"/>
      <c r="BR1575" s="104"/>
      <c r="BS1575" s="104"/>
      <c r="BT1575" s="104"/>
      <c r="BV1575" s="104"/>
      <c r="BW1575" s="104"/>
      <c r="BX1575" s="104"/>
      <c r="BY1575" s="104"/>
      <c r="BZ1575" s="104"/>
      <c r="CA1575" s="104"/>
      <c r="CB1575" s="104"/>
      <c r="CC1575" s="104"/>
      <c r="CD1575" s="104"/>
      <c r="CE1575" s="104"/>
      <c r="CF1575" s="104"/>
      <c r="CG1575" s="104"/>
      <c r="CJ1575" s="104"/>
      <c r="CL1575" s="104"/>
      <c r="CM1575" s="104"/>
      <c r="CN1575" s="104"/>
      <c r="CO1575" s="104"/>
      <c r="CP1575" s="104"/>
      <c r="CQ1575" s="104"/>
      <c r="CR1575" s="104"/>
      <c r="CS1575" s="104"/>
      <c r="CT1575" s="104"/>
      <c r="CU1575" s="104"/>
    </row>
    <row r="1576" spans="1:99" ht="13" x14ac:dyDescent="0.3">
      <c r="A1576" s="104"/>
      <c r="B1576" s="104"/>
      <c r="C1576" s="104"/>
      <c r="D1576" s="104"/>
      <c r="E1576" s="104"/>
      <c r="F1576" s="104"/>
      <c r="G1576" s="104"/>
      <c r="H1576" s="104"/>
      <c r="I1576" s="104"/>
      <c r="J1576" s="104"/>
      <c r="K1576" s="104"/>
      <c r="L1576" s="104"/>
      <c r="M1576" s="104"/>
      <c r="P1576" s="104"/>
      <c r="Q1576" s="104"/>
      <c r="U1576" s="104"/>
      <c r="AQ1576" s="104"/>
      <c r="AR1576" s="104"/>
      <c r="AS1576" s="104"/>
      <c r="AT1576" s="104"/>
      <c r="AU1576" s="104"/>
      <c r="AV1576" s="104"/>
      <c r="AW1576" s="104"/>
      <c r="AX1576" s="104"/>
      <c r="AY1576" s="104"/>
      <c r="BH1576" s="104"/>
      <c r="BJ1576" s="104"/>
      <c r="BK1576" s="104"/>
      <c r="BL1576" s="104"/>
      <c r="BM1576" s="104"/>
      <c r="BN1576" s="104"/>
      <c r="BO1576" s="104"/>
      <c r="BP1576" s="104"/>
      <c r="BQ1576" s="104"/>
      <c r="BR1576" s="104"/>
      <c r="BS1576" s="104"/>
      <c r="BT1576" s="104"/>
      <c r="BV1576" s="104"/>
      <c r="BW1576" s="104"/>
      <c r="BX1576" s="104"/>
      <c r="BY1576" s="104"/>
      <c r="BZ1576" s="104"/>
      <c r="CA1576" s="104"/>
      <c r="CB1576" s="104"/>
      <c r="CC1576" s="104"/>
      <c r="CD1576" s="104"/>
      <c r="CE1576" s="104"/>
      <c r="CF1576" s="104"/>
      <c r="CG1576" s="104"/>
      <c r="CJ1576" s="104"/>
      <c r="CL1576" s="104"/>
      <c r="CM1576" s="104"/>
      <c r="CN1576" s="104"/>
      <c r="CO1576" s="104"/>
      <c r="CP1576" s="104"/>
      <c r="CQ1576" s="104"/>
      <c r="CR1576" s="104"/>
      <c r="CS1576" s="104"/>
      <c r="CT1576" s="104"/>
      <c r="CU1576" s="104"/>
    </row>
    <row r="1577" spans="1:99" ht="13" x14ac:dyDescent="0.3">
      <c r="A1577" s="104"/>
      <c r="B1577" s="104"/>
      <c r="C1577" s="104"/>
      <c r="D1577" s="104"/>
      <c r="E1577" s="104"/>
      <c r="F1577" s="104"/>
      <c r="G1577" s="104"/>
      <c r="H1577" s="104"/>
      <c r="I1577" s="104"/>
      <c r="J1577" s="104"/>
      <c r="K1577" s="104"/>
      <c r="L1577" s="104"/>
      <c r="M1577" s="104"/>
      <c r="P1577" s="104"/>
      <c r="Q1577" s="104"/>
      <c r="U1577" s="104"/>
      <c r="AQ1577" s="104"/>
      <c r="AR1577" s="104"/>
      <c r="AS1577" s="104"/>
      <c r="AT1577" s="104"/>
      <c r="AU1577" s="104"/>
      <c r="AV1577" s="104"/>
      <c r="AW1577" s="104"/>
      <c r="AX1577" s="104"/>
      <c r="AY1577" s="104"/>
      <c r="BH1577" s="104"/>
      <c r="BJ1577" s="104"/>
      <c r="BK1577" s="104"/>
      <c r="BL1577" s="104"/>
      <c r="BM1577" s="104"/>
      <c r="BN1577" s="104"/>
      <c r="BO1577" s="104"/>
      <c r="BP1577" s="104"/>
      <c r="BQ1577" s="104"/>
      <c r="BR1577" s="104"/>
      <c r="BS1577" s="104"/>
      <c r="BT1577" s="104"/>
      <c r="BV1577" s="104"/>
      <c r="BW1577" s="104"/>
      <c r="BX1577" s="104"/>
      <c r="BY1577" s="104"/>
      <c r="BZ1577" s="104"/>
      <c r="CA1577" s="104"/>
      <c r="CB1577" s="104"/>
      <c r="CC1577" s="104"/>
      <c r="CD1577" s="104"/>
      <c r="CE1577" s="104"/>
      <c r="CF1577" s="104"/>
      <c r="CG1577" s="104"/>
      <c r="CJ1577" s="104"/>
      <c r="CL1577" s="104"/>
      <c r="CM1577" s="104"/>
      <c r="CN1577" s="104"/>
      <c r="CO1577" s="104"/>
      <c r="CP1577" s="104"/>
      <c r="CQ1577" s="104"/>
      <c r="CR1577" s="104"/>
      <c r="CS1577" s="104"/>
      <c r="CT1577" s="104"/>
      <c r="CU1577" s="104"/>
    </row>
    <row r="1578" spans="1:99" ht="13" x14ac:dyDescent="0.3">
      <c r="A1578" s="104"/>
      <c r="B1578" s="104"/>
      <c r="C1578" s="104"/>
      <c r="D1578" s="104"/>
      <c r="E1578" s="104"/>
      <c r="F1578" s="104"/>
      <c r="G1578" s="104"/>
      <c r="H1578" s="104"/>
      <c r="I1578" s="104"/>
      <c r="J1578" s="104"/>
      <c r="K1578" s="104"/>
      <c r="L1578" s="104"/>
      <c r="M1578" s="104"/>
      <c r="P1578" s="104"/>
      <c r="Q1578" s="104"/>
      <c r="U1578" s="104"/>
      <c r="AQ1578" s="104"/>
      <c r="AR1578" s="104"/>
      <c r="AS1578" s="104"/>
      <c r="AT1578" s="104"/>
      <c r="AU1578" s="104"/>
      <c r="AV1578" s="104"/>
      <c r="AW1578" s="104"/>
      <c r="AX1578" s="104"/>
      <c r="AY1578" s="104"/>
      <c r="BH1578" s="104"/>
      <c r="BJ1578" s="104"/>
      <c r="BK1578" s="104"/>
      <c r="BL1578" s="104"/>
      <c r="BM1578" s="104"/>
      <c r="BN1578" s="104"/>
      <c r="BO1578" s="104"/>
      <c r="BP1578" s="104"/>
      <c r="BQ1578" s="104"/>
      <c r="BR1578" s="104"/>
      <c r="BS1578" s="104"/>
      <c r="BT1578" s="104"/>
      <c r="BV1578" s="104"/>
      <c r="BW1578" s="104"/>
      <c r="BX1578" s="104"/>
      <c r="BY1578" s="104"/>
      <c r="BZ1578" s="104"/>
      <c r="CA1578" s="104"/>
      <c r="CB1578" s="104"/>
      <c r="CC1578" s="104"/>
      <c r="CD1578" s="104"/>
      <c r="CE1578" s="104"/>
      <c r="CF1578" s="104"/>
      <c r="CG1578" s="104"/>
      <c r="CJ1578" s="104"/>
      <c r="CL1578" s="104"/>
      <c r="CM1578" s="104"/>
      <c r="CN1578" s="104"/>
      <c r="CO1578" s="104"/>
      <c r="CP1578" s="104"/>
      <c r="CQ1578" s="104"/>
      <c r="CR1578" s="104"/>
      <c r="CS1578" s="104"/>
      <c r="CT1578" s="104"/>
      <c r="CU1578" s="104"/>
    </row>
    <row r="1579" spans="1:99" ht="13" x14ac:dyDescent="0.3">
      <c r="A1579" s="104"/>
      <c r="B1579" s="104"/>
      <c r="C1579" s="104"/>
      <c r="D1579" s="104"/>
      <c r="E1579" s="104"/>
      <c r="F1579" s="104"/>
      <c r="G1579" s="104"/>
      <c r="H1579" s="104"/>
      <c r="I1579" s="104"/>
      <c r="J1579" s="104"/>
      <c r="K1579" s="104"/>
      <c r="L1579" s="104"/>
      <c r="M1579" s="104"/>
      <c r="P1579" s="104"/>
      <c r="Q1579" s="104"/>
      <c r="U1579" s="104"/>
      <c r="AQ1579" s="104"/>
      <c r="AR1579" s="104"/>
      <c r="AS1579" s="104"/>
      <c r="AT1579" s="104"/>
      <c r="AU1579" s="104"/>
      <c r="AV1579" s="104"/>
      <c r="AW1579" s="104"/>
      <c r="AX1579" s="104"/>
      <c r="AY1579" s="104"/>
      <c r="BH1579" s="104"/>
      <c r="BJ1579" s="104"/>
      <c r="BK1579" s="104"/>
      <c r="BL1579" s="104"/>
      <c r="BM1579" s="104"/>
      <c r="BN1579" s="104"/>
      <c r="BO1579" s="104"/>
      <c r="BP1579" s="104"/>
      <c r="BQ1579" s="104"/>
      <c r="BR1579" s="104"/>
      <c r="BS1579" s="104"/>
      <c r="BT1579" s="104"/>
      <c r="BV1579" s="104"/>
      <c r="BW1579" s="104"/>
      <c r="BX1579" s="104"/>
      <c r="BY1579" s="104"/>
      <c r="BZ1579" s="104"/>
      <c r="CA1579" s="104"/>
      <c r="CB1579" s="104"/>
      <c r="CC1579" s="104"/>
      <c r="CD1579" s="104"/>
      <c r="CE1579" s="104"/>
      <c r="CF1579" s="104"/>
      <c r="CG1579" s="104"/>
      <c r="CJ1579" s="104"/>
      <c r="CL1579" s="104"/>
      <c r="CM1579" s="104"/>
      <c r="CN1579" s="104"/>
      <c r="CO1579" s="104"/>
      <c r="CP1579" s="104"/>
      <c r="CQ1579" s="104"/>
      <c r="CR1579" s="104"/>
      <c r="CS1579" s="104"/>
      <c r="CT1579" s="104"/>
      <c r="CU1579" s="104"/>
    </row>
    <row r="1580" spans="1:99" ht="13" x14ac:dyDescent="0.3">
      <c r="A1580" s="104"/>
      <c r="B1580" s="104"/>
      <c r="C1580" s="104"/>
      <c r="D1580" s="104"/>
      <c r="E1580" s="104"/>
      <c r="F1580" s="104"/>
      <c r="G1580" s="104"/>
      <c r="H1580" s="104"/>
      <c r="I1580" s="104"/>
      <c r="J1580" s="104"/>
      <c r="K1580" s="104"/>
      <c r="L1580" s="104"/>
      <c r="M1580" s="104"/>
      <c r="P1580" s="104"/>
      <c r="Q1580" s="104"/>
      <c r="U1580" s="104"/>
      <c r="AQ1580" s="104"/>
      <c r="AR1580" s="104"/>
      <c r="AS1580" s="104"/>
      <c r="AT1580" s="104"/>
      <c r="AU1580" s="104"/>
      <c r="AV1580" s="104"/>
      <c r="AW1580" s="104"/>
      <c r="AX1580" s="104"/>
      <c r="AY1580" s="104"/>
      <c r="BH1580" s="104"/>
      <c r="BJ1580" s="104"/>
      <c r="BK1580" s="104"/>
      <c r="BL1580" s="104"/>
      <c r="BM1580" s="104"/>
      <c r="BN1580" s="104"/>
      <c r="BO1580" s="104"/>
      <c r="BP1580" s="104"/>
      <c r="BQ1580" s="104"/>
      <c r="BR1580" s="104"/>
      <c r="BS1580" s="104"/>
      <c r="BT1580" s="104"/>
      <c r="BV1580" s="104"/>
      <c r="BW1580" s="104"/>
      <c r="BX1580" s="104"/>
      <c r="BY1580" s="104"/>
      <c r="BZ1580" s="104"/>
      <c r="CA1580" s="104"/>
      <c r="CB1580" s="104"/>
      <c r="CC1580" s="104"/>
      <c r="CD1580" s="104"/>
      <c r="CE1580" s="104"/>
      <c r="CF1580" s="104"/>
      <c r="CG1580" s="104"/>
      <c r="CJ1580" s="104"/>
      <c r="CL1580" s="104"/>
      <c r="CM1580" s="104"/>
      <c r="CN1580" s="104"/>
      <c r="CO1580" s="104"/>
      <c r="CP1580" s="104"/>
      <c r="CQ1580" s="104"/>
      <c r="CR1580" s="104"/>
      <c r="CS1580" s="104"/>
      <c r="CT1580" s="104"/>
      <c r="CU1580" s="104"/>
    </row>
    <row r="1581" spans="1:99" ht="13" x14ac:dyDescent="0.3">
      <c r="A1581" s="104"/>
      <c r="B1581" s="104"/>
      <c r="C1581" s="104"/>
      <c r="D1581" s="104"/>
      <c r="E1581" s="104"/>
      <c r="F1581" s="104"/>
      <c r="G1581" s="104"/>
      <c r="H1581" s="104"/>
      <c r="I1581" s="104"/>
      <c r="J1581" s="104"/>
      <c r="K1581" s="104"/>
      <c r="L1581" s="104"/>
      <c r="M1581" s="104"/>
      <c r="P1581" s="104"/>
      <c r="Q1581" s="104"/>
      <c r="U1581" s="104"/>
      <c r="AQ1581" s="104"/>
      <c r="AR1581" s="104"/>
      <c r="AS1581" s="104"/>
      <c r="AT1581" s="104"/>
      <c r="AU1581" s="104"/>
      <c r="AV1581" s="104"/>
      <c r="AW1581" s="104"/>
      <c r="AX1581" s="104"/>
      <c r="AY1581" s="104"/>
      <c r="BH1581" s="104"/>
      <c r="BJ1581" s="104"/>
      <c r="BK1581" s="104"/>
      <c r="BL1581" s="104"/>
      <c r="BM1581" s="104"/>
      <c r="BN1581" s="104"/>
      <c r="BO1581" s="104"/>
      <c r="BP1581" s="104"/>
      <c r="BQ1581" s="104"/>
      <c r="BR1581" s="104"/>
      <c r="BS1581" s="104"/>
      <c r="BT1581" s="104"/>
      <c r="BV1581" s="104"/>
      <c r="BW1581" s="104"/>
      <c r="BX1581" s="104"/>
      <c r="BY1581" s="104"/>
      <c r="BZ1581" s="104"/>
      <c r="CA1581" s="104"/>
      <c r="CB1581" s="104"/>
      <c r="CC1581" s="104"/>
      <c r="CD1581" s="104"/>
      <c r="CE1581" s="104"/>
      <c r="CF1581" s="104"/>
      <c r="CG1581" s="104"/>
      <c r="CJ1581" s="104"/>
      <c r="CL1581" s="104"/>
      <c r="CM1581" s="104"/>
      <c r="CN1581" s="104"/>
      <c r="CO1581" s="104"/>
      <c r="CP1581" s="104"/>
      <c r="CQ1581" s="104"/>
      <c r="CR1581" s="104"/>
      <c r="CS1581" s="104"/>
      <c r="CT1581" s="104"/>
      <c r="CU1581" s="104"/>
    </row>
    <row r="1582" spans="1:99" ht="13" x14ac:dyDescent="0.3">
      <c r="A1582" s="104"/>
      <c r="B1582" s="104"/>
      <c r="C1582" s="104"/>
      <c r="D1582" s="104"/>
      <c r="E1582" s="104"/>
      <c r="F1582" s="104"/>
      <c r="G1582" s="104"/>
      <c r="H1582" s="104"/>
      <c r="I1582" s="104"/>
      <c r="J1582" s="104"/>
      <c r="K1582" s="104"/>
      <c r="L1582" s="104"/>
      <c r="M1582" s="104"/>
      <c r="P1582" s="104"/>
      <c r="Q1582" s="104"/>
      <c r="U1582" s="104"/>
      <c r="AQ1582" s="104"/>
      <c r="AR1582" s="104"/>
      <c r="AS1582" s="104"/>
      <c r="AT1582" s="104"/>
      <c r="AU1582" s="104"/>
      <c r="AV1582" s="104"/>
      <c r="AW1582" s="104"/>
      <c r="AX1582" s="104"/>
      <c r="AY1582" s="104"/>
      <c r="BH1582" s="104"/>
      <c r="BJ1582" s="104"/>
      <c r="BK1582" s="104"/>
      <c r="BL1582" s="104"/>
      <c r="BM1582" s="104"/>
      <c r="BN1582" s="104"/>
      <c r="BO1582" s="104"/>
      <c r="BP1582" s="104"/>
      <c r="BQ1582" s="104"/>
      <c r="BR1582" s="104"/>
      <c r="BS1582" s="104"/>
      <c r="BT1582" s="104"/>
      <c r="BV1582" s="104"/>
      <c r="BW1582" s="104"/>
      <c r="BX1582" s="104"/>
      <c r="BY1582" s="104"/>
      <c r="BZ1582" s="104"/>
      <c r="CA1582" s="104"/>
      <c r="CB1582" s="104"/>
      <c r="CC1582" s="104"/>
      <c r="CD1582" s="104"/>
      <c r="CE1582" s="104"/>
      <c r="CF1582" s="104"/>
      <c r="CG1582" s="104"/>
      <c r="CJ1582" s="104"/>
      <c r="CL1582" s="104"/>
      <c r="CM1582" s="104"/>
      <c r="CN1582" s="104"/>
      <c r="CO1582" s="104"/>
      <c r="CP1582" s="104"/>
      <c r="CQ1582" s="104"/>
      <c r="CR1582" s="104"/>
      <c r="CS1582" s="104"/>
      <c r="CT1582" s="104"/>
      <c r="CU1582" s="104"/>
    </row>
    <row r="1583" spans="1:99" ht="13" x14ac:dyDescent="0.3">
      <c r="A1583" s="104"/>
      <c r="B1583" s="104"/>
      <c r="C1583" s="104"/>
      <c r="D1583" s="104"/>
      <c r="E1583" s="104"/>
      <c r="F1583" s="104"/>
      <c r="G1583" s="104"/>
      <c r="H1583" s="104"/>
      <c r="I1583" s="104"/>
      <c r="J1583" s="104"/>
      <c r="K1583" s="104"/>
      <c r="L1583" s="104"/>
      <c r="M1583" s="104"/>
      <c r="P1583" s="104"/>
      <c r="Q1583" s="104"/>
      <c r="U1583" s="104"/>
      <c r="AQ1583" s="104"/>
      <c r="AR1583" s="104"/>
      <c r="AS1583" s="104"/>
      <c r="AT1583" s="104"/>
      <c r="AU1583" s="104"/>
      <c r="AV1583" s="104"/>
      <c r="AW1583" s="104"/>
      <c r="AX1583" s="104"/>
      <c r="AY1583" s="104"/>
      <c r="BH1583" s="104"/>
      <c r="BJ1583" s="104"/>
      <c r="BK1583" s="104"/>
      <c r="BL1583" s="104"/>
      <c r="BM1583" s="104"/>
      <c r="BN1583" s="104"/>
      <c r="BO1583" s="104"/>
      <c r="BP1583" s="104"/>
      <c r="BQ1583" s="104"/>
      <c r="BR1583" s="104"/>
      <c r="BS1583" s="104"/>
      <c r="BT1583" s="104"/>
      <c r="BV1583" s="104"/>
      <c r="BW1583" s="104"/>
      <c r="BX1583" s="104"/>
      <c r="BY1583" s="104"/>
      <c r="BZ1583" s="104"/>
      <c r="CA1583" s="104"/>
      <c r="CB1583" s="104"/>
      <c r="CC1583" s="104"/>
      <c r="CD1583" s="104"/>
      <c r="CE1583" s="104"/>
      <c r="CF1583" s="104"/>
      <c r="CG1583" s="104"/>
      <c r="CJ1583" s="104"/>
      <c r="CL1583" s="104"/>
      <c r="CM1583" s="104"/>
      <c r="CN1583" s="104"/>
      <c r="CO1583" s="104"/>
      <c r="CP1583" s="104"/>
      <c r="CQ1583" s="104"/>
      <c r="CR1583" s="104"/>
      <c r="CS1583" s="104"/>
      <c r="CT1583" s="104"/>
      <c r="CU1583" s="104"/>
    </row>
    <row r="1584" spans="1:99" ht="13" x14ac:dyDescent="0.3">
      <c r="A1584" s="104"/>
      <c r="B1584" s="104"/>
      <c r="C1584" s="104"/>
      <c r="D1584" s="104"/>
      <c r="E1584" s="104"/>
      <c r="F1584" s="104"/>
      <c r="G1584" s="104"/>
      <c r="H1584" s="104"/>
      <c r="I1584" s="104"/>
      <c r="J1584" s="104"/>
      <c r="K1584" s="104"/>
      <c r="L1584" s="104"/>
      <c r="M1584" s="104"/>
      <c r="P1584" s="104"/>
      <c r="Q1584" s="104"/>
      <c r="U1584" s="104"/>
      <c r="AQ1584" s="104"/>
      <c r="AR1584" s="104"/>
      <c r="AS1584" s="104"/>
      <c r="AT1584" s="104"/>
      <c r="AU1584" s="104"/>
      <c r="AV1584" s="104"/>
      <c r="AW1584" s="104"/>
      <c r="AX1584" s="104"/>
      <c r="AY1584" s="104"/>
      <c r="BH1584" s="104"/>
      <c r="BJ1584" s="104"/>
      <c r="BK1584" s="104"/>
      <c r="BL1584" s="104"/>
      <c r="BM1584" s="104"/>
      <c r="BN1584" s="104"/>
      <c r="BO1584" s="104"/>
      <c r="BP1584" s="104"/>
      <c r="BQ1584" s="104"/>
      <c r="BR1584" s="104"/>
      <c r="BS1584" s="104"/>
      <c r="BT1584" s="104"/>
      <c r="BV1584" s="104"/>
      <c r="BW1584" s="104"/>
      <c r="BX1584" s="104"/>
      <c r="BY1584" s="104"/>
      <c r="BZ1584" s="104"/>
      <c r="CA1584" s="104"/>
      <c r="CB1584" s="104"/>
      <c r="CC1584" s="104"/>
      <c r="CD1584" s="104"/>
      <c r="CE1584" s="104"/>
      <c r="CF1584" s="104"/>
      <c r="CG1584" s="104"/>
      <c r="CJ1584" s="104"/>
      <c r="CL1584" s="104"/>
      <c r="CM1584" s="104"/>
      <c r="CN1584" s="104"/>
      <c r="CO1584" s="104"/>
      <c r="CP1584" s="104"/>
      <c r="CQ1584" s="104"/>
      <c r="CR1584" s="104"/>
      <c r="CS1584" s="104"/>
      <c r="CT1584" s="104"/>
      <c r="CU1584" s="104"/>
    </row>
    <row r="1585" spans="1:99" ht="13" x14ac:dyDescent="0.3">
      <c r="A1585" s="104"/>
      <c r="B1585" s="104"/>
      <c r="C1585" s="104"/>
      <c r="D1585" s="104"/>
      <c r="E1585" s="104"/>
      <c r="F1585" s="104"/>
      <c r="G1585" s="104"/>
      <c r="H1585" s="104"/>
      <c r="I1585" s="104"/>
      <c r="J1585" s="104"/>
      <c r="K1585" s="104"/>
      <c r="L1585" s="104"/>
      <c r="M1585" s="104"/>
      <c r="P1585" s="104"/>
      <c r="Q1585" s="104"/>
      <c r="U1585" s="104"/>
      <c r="AQ1585" s="104"/>
      <c r="AR1585" s="104"/>
      <c r="AS1585" s="104"/>
      <c r="AT1585" s="104"/>
      <c r="AU1585" s="104"/>
      <c r="AV1585" s="104"/>
      <c r="AW1585" s="104"/>
      <c r="AX1585" s="104"/>
      <c r="AY1585" s="104"/>
      <c r="BH1585" s="104"/>
      <c r="BJ1585" s="104"/>
      <c r="BK1585" s="104"/>
      <c r="BL1585" s="104"/>
      <c r="BM1585" s="104"/>
      <c r="BN1585" s="104"/>
      <c r="BO1585" s="104"/>
      <c r="BP1585" s="104"/>
      <c r="BQ1585" s="104"/>
      <c r="BR1585" s="104"/>
      <c r="BS1585" s="104"/>
      <c r="BT1585" s="104"/>
      <c r="BV1585" s="104"/>
      <c r="BW1585" s="104"/>
      <c r="BX1585" s="104"/>
      <c r="BY1585" s="104"/>
      <c r="BZ1585" s="104"/>
      <c r="CA1585" s="104"/>
      <c r="CB1585" s="104"/>
      <c r="CC1585" s="104"/>
      <c r="CD1585" s="104"/>
      <c r="CE1585" s="104"/>
      <c r="CF1585" s="104"/>
      <c r="CG1585" s="104"/>
      <c r="CJ1585" s="104"/>
      <c r="CL1585" s="104"/>
      <c r="CM1585" s="104"/>
      <c r="CN1585" s="104"/>
      <c r="CO1585" s="104"/>
      <c r="CP1585" s="104"/>
      <c r="CQ1585" s="104"/>
      <c r="CR1585" s="104"/>
      <c r="CS1585" s="104"/>
      <c r="CT1585" s="104"/>
      <c r="CU1585" s="104"/>
    </row>
    <row r="1586" spans="1:99" ht="13" x14ac:dyDescent="0.3">
      <c r="A1586" s="104"/>
      <c r="B1586" s="104"/>
      <c r="C1586" s="104"/>
      <c r="D1586" s="104"/>
      <c r="E1586" s="104"/>
      <c r="F1586" s="104"/>
      <c r="G1586" s="104"/>
      <c r="H1586" s="104"/>
      <c r="I1586" s="104"/>
      <c r="J1586" s="104"/>
      <c r="K1586" s="104"/>
      <c r="L1586" s="104"/>
      <c r="M1586" s="104"/>
      <c r="P1586" s="104"/>
      <c r="Q1586" s="104"/>
      <c r="U1586" s="104"/>
      <c r="AQ1586" s="104"/>
      <c r="AR1586" s="104"/>
      <c r="AS1586" s="104"/>
      <c r="AT1586" s="104"/>
      <c r="AU1586" s="104"/>
      <c r="AV1586" s="104"/>
      <c r="AW1586" s="104"/>
      <c r="AX1586" s="104"/>
      <c r="AY1586" s="104"/>
      <c r="BH1586" s="104"/>
      <c r="BJ1586" s="104"/>
      <c r="BK1586" s="104"/>
      <c r="BL1586" s="104"/>
      <c r="BM1586" s="104"/>
      <c r="BN1586" s="104"/>
      <c r="BO1586" s="104"/>
      <c r="BP1586" s="104"/>
      <c r="BQ1586" s="104"/>
      <c r="BR1586" s="104"/>
      <c r="BS1586" s="104"/>
      <c r="BT1586" s="104"/>
      <c r="BV1586" s="104"/>
      <c r="BW1586" s="104"/>
      <c r="BX1586" s="104"/>
      <c r="BY1586" s="104"/>
      <c r="BZ1586" s="104"/>
      <c r="CA1586" s="104"/>
      <c r="CB1586" s="104"/>
      <c r="CC1586" s="104"/>
      <c r="CD1586" s="104"/>
      <c r="CE1586" s="104"/>
      <c r="CF1586" s="104"/>
      <c r="CG1586" s="104"/>
      <c r="CJ1586" s="104"/>
      <c r="CL1586" s="104"/>
      <c r="CM1586" s="104"/>
      <c r="CN1586" s="104"/>
      <c r="CO1586" s="104"/>
      <c r="CP1586" s="104"/>
      <c r="CQ1586" s="104"/>
      <c r="CR1586" s="104"/>
      <c r="CS1586" s="104"/>
      <c r="CT1586" s="104"/>
      <c r="CU1586" s="104"/>
    </row>
    <row r="1587" spans="1:99" ht="13" x14ac:dyDescent="0.3">
      <c r="A1587" s="104"/>
      <c r="B1587" s="104"/>
      <c r="C1587" s="104"/>
      <c r="D1587" s="104"/>
      <c r="E1587" s="104"/>
      <c r="F1587" s="104"/>
      <c r="G1587" s="104"/>
      <c r="H1587" s="104"/>
      <c r="I1587" s="104"/>
      <c r="J1587" s="104"/>
      <c r="K1587" s="104"/>
      <c r="L1587" s="104"/>
      <c r="M1587" s="104"/>
      <c r="P1587" s="104"/>
      <c r="Q1587" s="104"/>
      <c r="U1587" s="104"/>
      <c r="AQ1587" s="104"/>
      <c r="AR1587" s="104"/>
      <c r="AS1587" s="104"/>
      <c r="AT1587" s="104"/>
      <c r="AU1587" s="104"/>
      <c r="AV1587" s="104"/>
      <c r="AW1587" s="104"/>
      <c r="AX1587" s="104"/>
      <c r="AY1587" s="104"/>
      <c r="BH1587" s="104"/>
      <c r="BJ1587" s="104"/>
      <c r="BK1587" s="104"/>
      <c r="BL1587" s="104"/>
      <c r="BM1587" s="104"/>
      <c r="BN1587" s="104"/>
      <c r="BO1587" s="104"/>
      <c r="BP1587" s="104"/>
      <c r="BQ1587" s="104"/>
      <c r="BR1587" s="104"/>
      <c r="BS1587" s="104"/>
      <c r="BT1587" s="104"/>
      <c r="BV1587" s="104"/>
      <c r="BW1587" s="104"/>
      <c r="BX1587" s="104"/>
      <c r="BY1587" s="104"/>
      <c r="BZ1587" s="104"/>
      <c r="CA1587" s="104"/>
      <c r="CB1587" s="104"/>
      <c r="CC1587" s="104"/>
      <c r="CD1587" s="104"/>
      <c r="CE1587" s="104"/>
      <c r="CF1587" s="104"/>
      <c r="CG1587" s="104"/>
      <c r="CJ1587" s="104"/>
      <c r="CL1587" s="104"/>
      <c r="CM1587" s="104"/>
      <c r="CN1587" s="104"/>
      <c r="CO1587" s="104"/>
      <c r="CP1587" s="104"/>
      <c r="CQ1587" s="104"/>
      <c r="CR1587" s="104"/>
      <c r="CS1587" s="104"/>
      <c r="CT1587" s="104"/>
      <c r="CU1587" s="104"/>
    </row>
    <row r="1588" spans="1:99" ht="13" x14ac:dyDescent="0.3">
      <c r="A1588" s="104"/>
      <c r="B1588" s="104"/>
      <c r="C1588" s="104"/>
      <c r="D1588" s="104"/>
      <c r="E1588" s="104"/>
      <c r="F1588" s="104"/>
      <c r="G1588" s="104"/>
      <c r="H1588" s="104"/>
      <c r="I1588" s="104"/>
      <c r="J1588" s="104"/>
      <c r="K1588" s="104"/>
      <c r="L1588" s="104"/>
      <c r="M1588" s="104"/>
      <c r="P1588" s="104"/>
      <c r="Q1588" s="104"/>
      <c r="U1588" s="104"/>
      <c r="AQ1588" s="104"/>
      <c r="AR1588" s="104"/>
      <c r="AS1588" s="104"/>
      <c r="AT1588" s="104"/>
      <c r="AU1588" s="104"/>
      <c r="AV1588" s="104"/>
      <c r="AW1588" s="104"/>
      <c r="AX1588" s="104"/>
      <c r="AY1588" s="104"/>
      <c r="BH1588" s="104"/>
      <c r="BJ1588" s="104"/>
      <c r="BK1588" s="104"/>
      <c r="BL1588" s="104"/>
      <c r="BM1588" s="104"/>
      <c r="BN1588" s="104"/>
      <c r="BO1588" s="104"/>
      <c r="BP1588" s="104"/>
      <c r="BQ1588" s="104"/>
      <c r="BR1588" s="104"/>
      <c r="BS1588" s="104"/>
      <c r="BT1588" s="104"/>
      <c r="BV1588" s="104"/>
      <c r="BW1588" s="104"/>
      <c r="BX1588" s="104"/>
      <c r="BY1588" s="104"/>
      <c r="BZ1588" s="104"/>
      <c r="CA1588" s="104"/>
      <c r="CB1588" s="104"/>
      <c r="CC1588" s="104"/>
      <c r="CD1588" s="104"/>
      <c r="CE1588" s="104"/>
      <c r="CF1588" s="104"/>
      <c r="CG1588" s="104"/>
      <c r="CJ1588" s="104"/>
      <c r="CL1588" s="104"/>
      <c r="CM1588" s="104"/>
      <c r="CN1588" s="104"/>
      <c r="CO1588" s="104"/>
      <c r="CP1588" s="104"/>
      <c r="CQ1588" s="104"/>
      <c r="CR1588" s="104"/>
      <c r="CS1588" s="104"/>
      <c r="CT1588" s="104"/>
      <c r="CU1588" s="104"/>
    </row>
    <row r="1589" spans="1:99" ht="13" x14ac:dyDescent="0.3">
      <c r="A1589" s="104"/>
      <c r="B1589" s="104"/>
      <c r="C1589" s="104"/>
      <c r="D1589" s="104"/>
      <c r="E1589" s="104"/>
      <c r="F1589" s="104"/>
      <c r="G1589" s="104"/>
      <c r="H1589" s="104"/>
      <c r="I1589" s="104"/>
      <c r="J1589" s="104"/>
      <c r="K1589" s="104"/>
      <c r="L1589" s="104"/>
      <c r="M1589" s="104"/>
      <c r="P1589" s="104"/>
      <c r="Q1589" s="104"/>
      <c r="U1589" s="104"/>
      <c r="AQ1589" s="104"/>
      <c r="AR1589" s="104"/>
      <c r="AS1589" s="104"/>
      <c r="AT1589" s="104"/>
      <c r="AU1589" s="104"/>
      <c r="AV1589" s="104"/>
      <c r="AW1589" s="104"/>
      <c r="AX1589" s="104"/>
      <c r="AY1589" s="104"/>
      <c r="BH1589" s="104"/>
      <c r="BJ1589" s="104"/>
      <c r="BK1589" s="104"/>
      <c r="BL1589" s="104"/>
      <c r="BM1589" s="104"/>
      <c r="BN1589" s="104"/>
      <c r="BO1589" s="104"/>
      <c r="BP1589" s="104"/>
      <c r="BQ1589" s="104"/>
      <c r="BR1589" s="104"/>
      <c r="BS1589" s="104"/>
      <c r="BT1589" s="104"/>
      <c r="BV1589" s="104"/>
      <c r="BW1589" s="104"/>
      <c r="BX1589" s="104"/>
      <c r="BY1589" s="104"/>
      <c r="BZ1589" s="104"/>
      <c r="CA1589" s="104"/>
      <c r="CB1589" s="104"/>
      <c r="CC1589" s="104"/>
      <c r="CD1589" s="104"/>
      <c r="CE1589" s="104"/>
      <c r="CF1589" s="104"/>
      <c r="CG1589" s="104"/>
      <c r="CJ1589" s="104"/>
      <c r="CL1589" s="104"/>
      <c r="CM1589" s="104"/>
      <c r="CN1589" s="104"/>
      <c r="CO1589" s="104"/>
      <c r="CP1589" s="104"/>
      <c r="CQ1589" s="104"/>
      <c r="CR1589" s="104"/>
      <c r="CS1589" s="104"/>
      <c r="CT1589" s="104"/>
      <c r="CU1589" s="104"/>
    </row>
    <row r="1590" spans="1:99" ht="13" x14ac:dyDescent="0.3">
      <c r="A1590" s="104"/>
      <c r="B1590" s="104"/>
      <c r="C1590" s="104"/>
      <c r="D1590" s="104"/>
      <c r="E1590" s="104"/>
      <c r="F1590" s="104"/>
      <c r="G1590" s="104"/>
      <c r="H1590" s="104"/>
      <c r="I1590" s="104"/>
      <c r="J1590" s="104"/>
      <c r="K1590" s="104"/>
      <c r="L1590" s="104"/>
      <c r="M1590" s="104"/>
      <c r="P1590" s="104"/>
      <c r="Q1590" s="104"/>
      <c r="U1590" s="104"/>
      <c r="AQ1590" s="104"/>
      <c r="AR1590" s="104"/>
      <c r="AS1590" s="104"/>
      <c r="AT1590" s="104"/>
      <c r="AU1590" s="104"/>
      <c r="AV1590" s="104"/>
      <c r="AW1590" s="104"/>
      <c r="AX1590" s="104"/>
      <c r="AY1590" s="104"/>
      <c r="BH1590" s="104"/>
      <c r="BJ1590" s="104"/>
      <c r="BK1590" s="104"/>
      <c r="BL1590" s="104"/>
      <c r="BM1590" s="104"/>
      <c r="BN1590" s="104"/>
      <c r="BO1590" s="104"/>
      <c r="BP1590" s="104"/>
      <c r="BQ1590" s="104"/>
      <c r="BR1590" s="104"/>
      <c r="BS1590" s="104"/>
      <c r="BT1590" s="104"/>
      <c r="BV1590" s="104"/>
      <c r="BW1590" s="104"/>
      <c r="BX1590" s="104"/>
      <c r="BY1590" s="104"/>
      <c r="BZ1590" s="104"/>
      <c r="CA1590" s="104"/>
      <c r="CB1590" s="104"/>
      <c r="CC1590" s="104"/>
      <c r="CD1590" s="104"/>
      <c r="CE1590" s="104"/>
      <c r="CF1590" s="104"/>
      <c r="CG1590" s="104"/>
      <c r="CJ1590" s="104"/>
      <c r="CL1590" s="104"/>
      <c r="CM1590" s="104"/>
      <c r="CN1590" s="104"/>
      <c r="CO1590" s="104"/>
      <c r="CP1590" s="104"/>
      <c r="CQ1590" s="104"/>
      <c r="CR1590" s="104"/>
      <c r="CS1590" s="104"/>
      <c r="CT1590" s="104"/>
      <c r="CU1590" s="104"/>
    </row>
    <row r="1591" spans="1:99" ht="13" x14ac:dyDescent="0.3">
      <c r="A1591" s="104"/>
      <c r="B1591" s="104"/>
      <c r="C1591" s="104"/>
      <c r="D1591" s="104"/>
      <c r="E1591" s="104"/>
      <c r="F1591" s="104"/>
      <c r="G1591" s="104"/>
      <c r="H1591" s="104"/>
      <c r="I1591" s="104"/>
      <c r="J1591" s="104"/>
      <c r="K1591" s="104"/>
      <c r="L1591" s="104"/>
      <c r="M1591" s="104"/>
      <c r="P1591" s="104"/>
      <c r="Q1591" s="104"/>
      <c r="U1591" s="104"/>
      <c r="AQ1591" s="104"/>
      <c r="AR1591" s="104"/>
      <c r="AS1591" s="104"/>
      <c r="AT1591" s="104"/>
      <c r="AU1591" s="104"/>
      <c r="AV1591" s="104"/>
      <c r="AW1591" s="104"/>
      <c r="AX1591" s="104"/>
      <c r="AY1591" s="104"/>
      <c r="BH1591" s="104"/>
      <c r="BJ1591" s="104"/>
      <c r="BK1591" s="104"/>
      <c r="BL1591" s="104"/>
      <c r="BM1591" s="104"/>
      <c r="BN1591" s="104"/>
      <c r="BO1591" s="104"/>
      <c r="BP1591" s="104"/>
      <c r="BQ1591" s="104"/>
      <c r="BR1591" s="104"/>
      <c r="BS1591" s="104"/>
      <c r="BT1591" s="104"/>
      <c r="BV1591" s="104"/>
      <c r="BW1591" s="104"/>
      <c r="BX1591" s="104"/>
      <c r="BY1591" s="104"/>
      <c r="BZ1591" s="104"/>
      <c r="CA1591" s="104"/>
      <c r="CB1591" s="104"/>
      <c r="CC1591" s="104"/>
      <c r="CD1591" s="104"/>
      <c r="CE1591" s="104"/>
      <c r="CF1591" s="104"/>
      <c r="CG1591" s="104"/>
      <c r="CJ1591" s="104"/>
      <c r="CL1591" s="104"/>
      <c r="CM1591" s="104"/>
      <c r="CN1591" s="104"/>
      <c r="CO1591" s="104"/>
      <c r="CP1591" s="104"/>
      <c r="CQ1591" s="104"/>
      <c r="CR1591" s="104"/>
      <c r="CS1591" s="104"/>
      <c r="CT1591" s="104"/>
      <c r="CU1591" s="104"/>
    </row>
    <row r="1592" spans="1:99" ht="13" x14ac:dyDescent="0.3">
      <c r="A1592" s="104"/>
      <c r="B1592" s="104"/>
      <c r="C1592" s="104"/>
      <c r="D1592" s="104"/>
      <c r="E1592" s="104"/>
      <c r="F1592" s="104"/>
      <c r="G1592" s="104"/>
      <c r="H1592" s="104"/>
      <c r="I1592" s="104"/>
      <c r="J1592" s="104"/>
      <c r="K1592" s="104"/>
      <c r="L1592" s="104"/>
      <c r="M1592" s="104"/>
      <c r="P1592" s="104"/>
      <c r="Q1592" s="104"/>
      <c r="U1592" s="104"/>
      <c r="AQ1592" s="104"/>
      <c r="AR1592" s="104"/>
      <c r="AS1592" s="104"/>
      <c r="AT1592" s="104"/>
      <c r="AU1592" s="104"/>
      <c r="AV1592" s="104"/>
      <c r="AW1592" s="104"/>
      <c r="AX1592" s="104"/>
      <c r="AY1592" s="104"/>
      <c r="BH1592" s="104"/>
      <c r="BJ1592" s="104"/>
      <c r="BK1592" s="104"/>
      <c r="BL1592" s="104"/>
      <c r="BM1592" s="104"/>
      <c r="BN1592" s="104"/>
      <c r="BO1592" s="104"/>
      <c r="BP1592" s="104"/>
      <c r="BQ1592" s="104"/>
      <c r="BR1592" s="104"/>
      <c r="BS1592" s="104"/>
      <c r="BT1592" s="104"/>
      <c r="BV1592" s="104"/>
      <c r="BW1592" s="104"/>
      <c r="BX1592" s="104"/>
      <c r="BY1592" s="104"/>
      <c r="BZ1592" s="104"/>
      <c r="CA1592" s="104"/>
      <c r="CB1592" s="104"/>
      <c r="CC1592" s="104"/>
      <c r="CD1592" s="104"/>
      <c r="CE1592" s="104"/>
      <c r="CF1592" s="104"/>
      <c r="CG1592" s="104"/>
      <c r="CJ1592" s="104"/>
      <c r="CL1592" s="104"/>
      <c r="CM1592" s="104"/>
      <c r="CN1592" s="104"/>
      <c r="CO1592" s="104"/>
      <c r="CP1592" s="104"/>
      <c r="CQ1592" s="104"/>
      <c r="CR1592" s="104"/>
      <c r="CS1592" s="104"/>
      <c r="CT1592" s="104"/>
      <c r="CU1592" s="104"/>
    </row>
    <row r="1593" spans="1:99" ht="13" x14ac:dyDescent="0.3">
      <c r="A1593" s="104"/>
      <c r="B1593" s="104"/>
      <c r="C1593" s="104"/>
      <c r="D1593" s="104"/>
      <c r="E1593" s="104"/>
      <c r="F1593" s="104"/>
      <c r="G1593" s="104"/>
      <c r="H1593" s="104"/>
      <c r="I1593" s="104"/>
      <c r="J1593" s="104"/>
      <c r="K1593" s="104"/>
      <c r="L1593" s="104"/>
      <c r="M1593" s="104"/>
      <c r="P1593" s="104"/>
      <c r="Q1593" s="104"/>
      <c r="U1593" s="104"/>
      <c r="AQ1593" s="104"/>
      <c r="AR1593" s="104"/>
      <c r="AS1593" s="104"/>
      <c r="AT1593" s="104"/>
      <c r="AU1593" s="104"/>
      <c r="AV1593" s="104"/>
      <c r="AW1593" s="104"/>
      <c r="AX1593" s="104"/>
      <c r="AY1593" s="104"/>
      <c r="BH1593" s="104"/>
      <c r="BJ1593" s="104"/>
      <c r="BK1593" s="104"/>
      <c r="BL1593" s="104"/>
      <c r="BM1593" s="104"/>
      <c r="BN1593" s="104"/>
      <c r="BO1593" s="104"/>
      <c r="BP1593" s="104"/>
      <c r="BQ1593" s="104"/>
      <c r="BR1593" s="104"/>
      <c r="BS1593" s="104"/>
      <c r="BT1593" s="104"/>
      <c r="BV1593" s="104"/>
      <c r="BW1593" s="104"/>
      <c r="BX1593" s="104"/>
      <c r="BY1593" s="104"/>
      <c r="BZ1593" s="104"/>
      <c r="CA1593" s="104"/>
      <c r="CB1593" s="104"/>
      <c r="CC1593" s="104"/>
      <c r="CD1593" s="104"/>
      <c r="CE1593" s="104"/>
      <c r="CF1593" s="104"/>
      <c r="CG1593" s="104"/>
      <c r="CJ1593" s="104"/>
      <c r="CL1593" s="104"/>
      <c r="CM1593" s="104"/>
      <c r="CN1593" s="104"/>
      <c r="CO1593" s="104"/>
      <c r="CP1593" s="104"/>
      <c r="CQ1593" s="104"/>
      <c r="CR1593" s="104"/>
      <c r="CS1593" s="104"/>
      <c r="CT1593" s="104"/>
      <c r="CU1593" s="104"/>
    </row>
    <row r="1594" spans="1:99" ht="13" x14ac:dyDescent="0.3">
      <c r="A1594" s="104"/>
      <c r="B1594" s="104"/>
      <c r="C1594" s="104"/>
      <c r="D1594" s="104"/>
      <c r="E1594" s="104"/>
      <c r="F1594" s="104"/>
      <c r="G1594" s="104"/>
      <c r="H1594" s="104"/>
      <c r="I1594" s="104"/>
      <c r="J1594" s="104"/>
      <c r="K1594" s="104"/>
      <c r="L1594" s="104"/>
      <c r="M1594" s="104"/>
      <c r="P1594" s="104"/>
      <c r="Q1594" s="104"/>
      <c r="U1594" s="104"/>
      <c r="AQ1594" s="104"/>
      <c r="AR1594" s="104"/>
      <c r="AS1594" s="104"/>
      <c r="AT1594" s="104"/>
      <c r="AU1594" s="104"/>
      <c r="AV1594" s="104"/>
      <c r="AW1594" s="104"/>
      <c r="AX1594" s="104"/>
      <c r="AY1594" s="104"/>
      <c r="BH1594" s="104"/>
      <c r="BJ1594" s="104"/>
      <c r="BK1594" s="104"/>
      <c r="BL1594" s="104"/>
      <c r="BM1594" s="104"/>
      <c r="BN1594" s="104"/>
      <c r="BO1594" s="104"/>
      <c r="BP1594" s="104"/>
      <c r="BQ1594" s="104"/>
      <c r="BR1594" s="104"/>
      <c r="BS1594" s="104"/>
      <c r="BT1594" s="104"/>
      <c r="BV1594" s="104"/>
      <c r="BW1594" s="104"/>
      <c r="BX1594" s="104"/>
      <c r="BY1594" s="104"/>
      <c r="BZ1594" s="104"/>
      <c r="CA1594" s="104"/>
      <c r="CB1594" s="104"/>
      <c r="CC1594" s="104"/>
      <c r="CD1594" s="104"/>
      <c r="CE1594" s="104"/>
      <c r="CF1594" s="104"/>
      <c r="CG1594" s="104"/>
      <c r="CJ1594" s="104"/>
      <c r="CL1594" s="104"/>
      <c r="CM1594" s="104"/>
      <c r="CN1594" s="104"/>
      <c r="CO1594" s="104"/>
      <c r="CP1594" s="104"/>
      <c r="CQ1594" s="104"/>
      <c r="CR1594" s="104"/>
      <c r="CS1594" s="104"/>
      <c r="CT1594" s="104"/>
      <c r="CU1594" s="104"/>
    </row>
    <row r="1595" spans="1:99" ht="13" x14ac:dyDescent="0.3">
      <c r="A1595" s="104"/>
      <c r="B1595" s="104"/>
      <c r="C1595" s="104"/>
      <c r="D1595" s="104"/>
      <c r="E1595" s="104"/>
      <c r="F1595" s="104"/>
      <c r="G1595" s="104"/>
      <c r="H1595" s="104"/>
      <c r="I1595" s="104"/>
      <c r="J1595" s="104"/>
      <c r="K1595" s="104"/>
      <c r="L1595" s="104"/>
      <c r="M1595" s="104"/>
      <c r="P1595" s="104"/>
      <c r="Q1595" s="104"/>
      <c r="U1595" s="104"/>
      <c r="AQ1595" s="104"/>
      <c r="AR1595" s="104"/>
      <c r="AS1595" s="104"/>
      <c r="AT1595" s="104"/>
      <c r="AU1595" s="104"/>
      <c r="AV1595" s="104"/>
      <c r="AW1595" s="104"/>
      <c r="AX1595" s="104"/>
      <c r="AY1595" s="104"/>
      <c r="BH1595" s="104"/>
      <c r="BJ1595" s="104"/>
      <c r="BK1595" s="104"/>
      <c r="BL1595" s="104"/>
      <c r="BM1595" s="104"/>
      <c r="BN1595" s="104"/>
      <c r="BO1595" s="104"/>
      <c r="BP1595" s="104"/>
      <c r="BQ1595" s="104"/>
      <c r="BR1595" s="104"/>
      <c r="BS1595" s="104"/>
      <c r="BT1595" s="104"/>
      <c r="BV1595" s="104"/>
      <c r="BW1595" s="104"/>
      <c r="BX1595" s="104"/>
      <c r="BY1595" s="104"/>
      <c r="BZ1595" s="104"/>
      <c r="CA1595" s="104"/>
      <c r="CB1595" s="104"/>
      <c r="CC1595" s="104"/>
      <c r="CD1595" s="104"/>
      <c r="CE1595" s="104"/>
      <c r="CF1595" s="104"/>
      <c r="CG1595" s="104"/>
      <c r="CJ1595" s="104"/>
      <c r="CL1595" s="104"/>
      <c r="CM1595" s="104"/>
      <c r="CN1595" s="104"/>
      <c r="CO1595" s="104"/>
      <c r="CP1595" s="104"/>
      <c r="CQ1595" s="104"/>
      <c r="CR1595" s="104"/>
      <c r="CS1595" s="104"/>
      <c r="CT1595" s="104"/>
      <c r="CU1595" s="104"/>
    </row>
    <row r="1596" spans="1:99" ht="13" x14ac:dyDescent="0.3">
      <c r="A1596" s="104"/>
      <c r="B1596" s="104"/>
      <c r="C1596" s="104"/>
      <c r="D1596" s="104"/>
      <c r="E1596" s="104"/>
      <c r="F1596" s="104"/>
      <c r="G1596" s="104"/>
      <c r="H1596" s="104"/>
      <c r="I1596" s="104"/>
      <c r="J1596" s="104"/>
      <c r="K1596" s="104"/>
      <c r="L1596" s="104"/>
      <c r="M1596" s="104"/>
      <c r="P1596" s="104"/>
      <c r="Q1596" s="104"/>
      <c r="U1596" s="104"/>
      <c r="AQ1596" s="104"/>
      <c r="AR1596" s="104"/>
      <c r="AS1596" s="104"/>
      <c r="AT1596" s="104"/>
      <c r="AU1596" s="104"/>
      <c r="AV1596" s="104"/>
      <c r="AW1596" s="104"/>
      <c r="AX1596" s="104"/>
      <c r="AY1596" s="104"/>
      <c r="BH1596" s="104"/>
      <c r="BJ1596" s="104"/>
      <c r="BK1596" s="104"/>
      <c r="BL1596" s="104"/>
      <c r="BM1596" s="104"/>
      <c r="BN1596" s="104"/>
      <c r="BO1596" s="104"/>
      <c r="BP1596" s="104"/>
      <c r="BQ1596" s="104"/>
      <c r="BR1596" s="104"/>
      <c r="BS1596" s="104"/>
      <c r="BT1596" s="104"/>
      <c r="BV1596" s="104"/>
      <c r="BW1596" s="104"/>
      <c r="BX1596" s="104"/>
      <c r="BY1596" s="104"/>
      <c r="BZ1596" s="104"/>
      <c r="CA1596" s="104"/>
      <c r="CB1596" s="104"/>
      <c r="CC1596" s="104"/>
      <c r="CD1596" s="104"/>
      <c r="CE1596" s="104"/>
      <c r="CF1596" s="104"/>
      <c r="CG1596" s="104"/>
      <c r="CJ1596" s="104"/>
      <c r="CL1596" s="104"/>
      <c r="CM1596" s="104"/>
      <c r="CN1596" s="104"/>
      <c r="CO1596" s="104"/>
      <c r="CP1596" s="104"/>
      <c r="CQ1596" s="104"/>
      <c r="CR1596" s="104"/>
      <c r="CS1596" s="104"/>
      <c r="CT1596" s="104"/>
      <c r="CU1596" s="104"/>
    </row>
    <row r="1597" spans="1:99" ht="13" x14ac:dyDescent="0.3">
      <c r="A1597" s="104"/>
      <c r="B1597" s="104"/>
      <c r="C1597" s="104"/>
      <c r="D1597" s="104"/>
      <c r="E1597" s="104"/>
      <c r="F1597" s="104"/>
      <c r="G1597" s="104"/>
      <c r="H1597" s="104"/>
      <c r="I1597" s="104"/>
      <c r="J1597" s="104"/>
      <c r="K1597" s="104"/>
      <c r="L1597" s="104"/>
      <c r="M1597" s="104"/>
      <c r="P1597" s="104"/>
      <c r="Q1597" s="104"/>
      <c r="U1597" s="104"/>
      <c r="AQ1597" s="104"/>
      <c r="AR1597" s="104"/>
      <c r="AS1597" s="104"/>
      <c r="AT1597" s="104"/>
      <c r="AU1597" s="104"/>
      <c r="AV1597" s="104"/>
      <c r="AW1597" s="104"/>
      <c r="AX1597" s="104"/>
      <c r="AY1597" s="104"/>
      <c r="BH1597" s="104"/>
      <c r="BJ1597" s="104"/>
      <c r="BK1597" s="104"/>
      <c r="BL1597" s="104"/>
      <c r="BM1597" s="104"/>
      <c r="BN1597" s="104"/>
      <c r="BO1597" s="104"/>
      <c r="BP1597" s="104"/>
      <c r="BQ1597" s="104"/>
      <c r="BR1597" s="104"/>
      <c r="BS1597" s="104"/>
      <c r="BT1597" s="104"/>
      <c r="BV1597" s="104"/>
      <c r="BW1597" s="104"/>
      <c r="BX1597" s="104"/>
      <c r="BY1597" s="104"/>
      <c r="BZ1597" s="104"/>
      <c r="CA1597" s="104"/>
      <c r="CB1597" s="104"/>
      <c r="CC1597" s="104"/>
      <c r="CD1597" s="104"/>
      <c r="CE1597" s="104"/>
      <c r="CF1597" s="104"/>
      <c r="CG1597" s="104"/>
      <c r="CJ1597" s="104"/>
      <c r="CL1597" s="104"/>
      <c r="CM1597" s="104"/>
      <c r="CN1597" s="104"/>
      <c r="CO1597" s="104"/>
      <c r="CP1597" s="104"/>
      <c r="CQ1597" s="104"/>
      <c r="CR1597" s="104"/>
      <c r="CS1597" s="104"/>
      <c r="CT1597" s="104"/>
      <c r="CU1597" s="104"/>
    </row>
    <row r="1598" spans="1:99" ht="13" x14ac:dyDescent="0.3">
      <c r="A1598" s="104"/>
      <c r="B1598" s="104"/>
      <c r="C1598" s="104"/>
      <c r="D1598" s="104"/>
      <c r="E1598" s="104"/>
      <c r="F1598" s="104"/>
      <c r="G1598" s="104"/>
      <c r="H1598" s="104"/>
      <c r="I1598" s="104"/>
      <c r="J1598" s="104"/>
      <c r="K1598" s="104"/>
      <c r="L1598" s="104"/>
      <c r="M1598" s="104"/>
      <c r="P1598" s="104"/>
      <c r="Q1598" s="104"/>
      <c r="U1598" s="104"/>
      <c r="AQ1598" s="104"/>
      <c r="AR1598" s="104"/>
      <c r="AS1598" s="104"/>
      <c r="AT1598" s="104"/>
      <c r="AU1598" s="104"/>
      <c r="AV1598" s="104"/>
      <c r="AW1598" s="104"/>
      <c r="AX1598" s="104"/>
      <c r="AY1598" s="104"/>
      <c r="BH1598" s="104"/>
      <c r="BJ1598" s="104"/>
      <c r="BK1598" s="104"/>
      <c r="BL1598" s="104"/>
      <c r="BM1598" s="104"/>
      <c r="BN1598" s="104"/>
      <c r="BO1598" s="104"/>
      <c r="BP1598" s="104"/>
      <c r="BQ1598" s="104"/>
      <c r="BR1598" s="104"/>
      <c r="BS1598" s="104"/>
      <c r="BT1598" s="104"/>
      <c r="BV1598" s="104"/>
      <c r="BW1598" s="104"/>
      <c r="BX1598" s="104"/>
      <c r="BY1598" s="104"/>
      <c r="BZ1598" s="104"/>
      <c r="CA1598" s="104"/>
      <c r="CB1598" s="104"/>
      <c r="CC1598" s="104"/>
      <c r="CD1598" s="104"/>
      <c r="CE1598" s="104"/>
      <c r="CF1598" s="104"/>
      <c r="CG1598" s="104"/>
      <c r="CJ1598" s="104"/>
      <c r="CL1598" s="104"/>
      <c r="CM1598" s="104"/>
      <c r="CN1598" s="104"/>
      <c r="CO1598" s="104"/>
      <c r="CP1598" s="104"/>
      <c r="CQ1598" s="104"/>
      <c r="CR1598" s="104"/>
      <c r="CS1598" s="104"/>
      <c r="CT1598" s="104"/>
      <c r="CU1598" s="104"/>
    </row>
    <row r="1599" spans="1:99" ht="13" x14ac:dyDescent="0.3">
      <c r="A1599" s="104"/>
      <c r="B1599" s="104"/>
      <c r="C1599" s="104"/>
      <c r="D1599" s="104"/>
      <c r="E1599" s="104"/>
      <c r="F1599" s="104"/>
      <c r="G1599" s="104"/>
      <c r="H1599" s="104"/>
      <c r="I1599" s="104"/>
      <c r="J1599" s="104"/>
      <c r="K1599" s="104"/>
      <c r="L1599" s="104"/>
      <c r="M1599" s="104"/>
      <c r="P1599" s="104"/>
      <c r="Q1599" s="104"/>
      <c r="U1599" s="104"/>
      <c r="AQ1599" s="104"/>
      <c r="AR1599" s="104"/>
      <c r="AS1599" s="104"/>
      <c r="AT1599" s="104"/>
      <c r="AU1599" s="104"/>
      <c r="AV1599" s="104"/>
      <c r="AW1599" s="104"/>
      <c r="AX1599" s="104"/>
      <c r="AY1599" s="104"/>
      <c r="BH1599" s="104"/>
      <c r="BJ1599" s="104"/>
      <c r="BK1599" s="104"/>
      <c r="BL1599" s="104"/>
      <c r="BM1599" s="104"/>
      <c r="BN1599" s="104"/>
      <c r="BO1599" s="104"/>
      <c r="BP1599" s="104"/>
      <c r="BQ1599" s="104"/>
      <c r="BR1599" s="104"/>
      <c r="BS1599" s="104"/>
      <c r="BT1599" s="104"/>
      <c r="BV1599" s="104"/>
      <c r="BW1599" s="104"/>
      <c r="BX1599" s="104"/>
      <c r="BY1599" s="104"/>
      <c r="BZ1599" s="104"/>
      <c r="CA1599" s="104"/>
      <c r="CB1599" s="104"/>
      <c r="CC1599" s="104"/>
      <c r="CD1599" s="104"/>
      <c r="CE1599" s="104"/>
      <c r="CF1599" s="104"/>
      <c r="CG1599" s="104"/>
      <c r="CJ1599" s="104"/>
      <c r="CL1599" s="104"/>
      <c r="CM1599" s="104"/>
      <c r="CN1599" s="104"/>
      <c r="CO1599" s="104"/>
      <c r="CP1599" s="104"/>
      <c r="CQ1599" s="104"/>
      <c r="CR1599" s="104"/>
      <c r="CS1599" s="104"/>
      <c r="CT1599" s="104"/>
      <c r="CU1599" s="104"/>
    </row>
    <row r="1600" spans="1:99" ht="13" x14ac:dyDescent="0.3">
      <c r="A1600" s="104"/>
      <c r="B1600" s="104"/>
      <c r="C1600" s="104"/>
      <c r="D1600" s="104"/>
      <c r="E1600" s="104"/>
      <c r="F1600" s="104"/>
      <c r="G1600" s="104"/>
      <c r="H1600" s="104"/>
      <c r="I1600" s="104"/>
      <c r="J1600" s="104"/>
      <c r="K1600" s="104"/>
      <c r="L1600" s="104"/>
      <c r="M1600" s="104"/>
      <c r="P1600" s="104"/>
      <c r="Q1600" s="104"/>
      <c r="U1600" s="104"/>
      <c r="AQ1600" s="104"/>
      <c r="AR1600" s="104"/>
      <c r="AS1600" s="104"/>
      <c r="AT1600" s="104"/>
      <c r="AU1600" s="104"/>
      <c r="AV1600" s="104"/>
      <c r="AW1600" s="104"/>
      <c r="AX1600" s="104"/>
      <c r="AY1600" s="104"/>
      <c r="BH1600" s="104"/>
      <c r="BJ1600" s="104"/>
      <c r="BK1600" s="104"/>
      <c r="BL1600" s="104"/>
      <c r="BM1600" s="104"/>
      <c r="BN1600" s="104"/>
      <c r="BO1600" s="104"/>
      <c r="BP1600" s="104"/>
      <c r="BQ1600" s="104"/>
      <c r="BR1600" s="104"/>
      <c r="BS1600" s="104"/>
      <c r="BT1600" s="104"/>
      <c r="BV1600" s="104"/>
      <c r="BW1600" s="104"/>
      <c r="BX1600" s="104"/>
      <c r="BY1600" s="104"/>
      <c r="BZ1600" s="104"/>
      <c r="CA1600" s="104"/>
      <c r="CB1600" s="104"/>
      <c r="CC1600" s="104"/>
      <c r="CD1600" s="104"/>
      <c r="CE1600" s="104"/>
      <c r="CF1600" s="104"/>
      <c r="CG1600" s="104"/>
      <c r="CJ1600" s="104"/>
      <c r="CL1600" s="104"/>
      <c r="CM1600" s="104"/>
      <c r="CN1600" s="104"/>
      <c r="CO1600" s="104"/>
      <c r="CP1600" s="104"/>
      <c r="CQ1600" s="104"/>
      <c r="CR1600" s="104"/>
      <c r="CS1600" s="104"/>
      <c r="CT1600" s="104"/>
      <c r="CU1600" s="104"/>
    </row>
    <row r="1601" spans="1:99" ht="13" x14ac:dyDescent="0.3">
      <c r="A1601" s="104"/>
      <c r="B1601" s="104"/>
      <c r="C1601" s="104"/>
      <c r="D1601" s="104"/>
      <c r="E1601" s="104"/>
      <c r="F1601" s="104"/>
      <c r="G1601" s="104"/>
      <c r="H1601" s="104"/>
      <c r="I1601" s="104"/>
      <c r="J1601" s="104"/>
      <c r="K1601" s="104"/>
      <c r="L1601" s="104"/>
      <c r="M1601" s="104"/>
      <c r="P1601" s="104"/>
      <c r="Q1601" s="104"/>
      <c r="U1601" s="104"/>
      <c r="AQ1601" s="104"/>
      <c r="AR1601" s="104"/>
      <c r="AS1601" s="104"/>
      <c r="AT1601" s="104"/>
      <c r="AU1601" s="104"/>
      <c r="AV1601" s="104"/>
      <c r="AW1601" s="104"/>
      <c r="AX1601" s="104"/>
      <c r="AY1601" s="104"/>
      <c r="BH1601" s="104"/>
      <c r="BJ1601" s="104"/>
      <c r="BK1601" s="104"/>
      <c r="BL1601" s="104"/>
      <c r="BM1601" s="104"/>
      <c r="BN1601" s="104"/>
      <c r="BO1601" s="104"/>
      <c r="BP1601" s="104"/>
      <c r="BQ1601" s="104"/>
      <c r="BR1601" s="104"/>
      <c r="BS1601" s="104"/>
      <c r="BT1601" s="104"/>
      <c r="BV1601" s="104"/>
      <c r="BW1601" s="104"/>
      <c r="BX1601" s="104"/>
      <c r="BY1601" s="104"/>
      <c r="BZ1601" s="104"/>
      <c r="CA1601" s="104"/>
      <c r="CB1601" s="104"/>
      <c r="CC1601" s="104"/>
      <c r="CD1601" s="104"/>
      <c r="CE1601" s="104"/>
      <c r="CF1601" s="104"/>
      <c r="CG1601" s="104"/>
      <c r="CJ1601" s="104"/>
      <c r="CL1601" s="104"/>
      <c r="CM1601" s="104"/>
      <c r="CN1601" s="104"/>
      <c r="CO1601" s="104"/>
      <c r="CP1601" s="104"/>
      <c r="CQ1601" s="104"/>
      <c r="CR1601" s="104"/>
      <c r="CS1601" s="104"/>
      <c r="CT1601" s="104"/>
      <c r="CU1601" s="104"/>
    </row>
    <row r="1602" spans="1:99" ht="13" x14ac:dyDescent="0.3">
      <c r="A1602" s="104"/>
      <c r="B1602" s="104"/>
      <c r="C1602" s="104"/>
      <c r="D1602" s="104"/>
      <c r="E1602" s="104"/>
      <c r="F1602" s="104"/>
      <c r="G1602" s="104"/>
      <c r="H1602" s="104"/>
      <c r="I1602" s="104"/>
      <c r="J1602" s="104"/>
      <c r="K1602" s="104"/>
      <c r="L1602" s="104"/>
      <c r="M1602" s="104"/>
      <c r="P1602" s="104"/>
      <c r="Q1602" s="104"/>
      <c r="U1602" s="104"/>
      <c r="AQ1602" s="104"/>
      <c r="AR1602" s="104"/>
      <c r="AS1602" s="104"/>
      <c r="AT1602" s="104"/>
      <c r="AU1602" s="104"/>
      <c r="AV1602" s="104"/>
      <c r="AW1602" s="104"/>
      <c r="AX1602" s="104"/>
      <c r="AY1602" s="104"/>
      <c r="BH1602" s="104"/>
      <c r="BJ1602" s="104"/>
      <c r="BK1602" s="104"/>
      <c r="BL1602" s="104"/>
      <c r="BM1602" s="104"/>
      <c r="BN1602" s="104"/>
      <c r="BO1602" s="104"/>
      <c r="BP1602" s="104"/>
      <c r="BQ1602" s="104"/>
      <c r="BR1602" s="104"/>
      <c r="BS1602" s="104"/>
      <c r="BT1602" s="104"/>
      <c r="BV1602" s="104"/>
      <c r="BW1602" s="104"/>
      <c r="BX1602" s="104"/>
      <c r="BY1602" s="104"/>
      <c r="BZ1602" s="104"/>
      <c r="CA1602" s="104"/>
      <c r="CB1602" s="104"/>
      <c r="CC1602" s="104"/>
      <c r="CD1602" s="104"/>
      <c r="CE1602" s="104"/>
      <c r="CF1602" s="104"/>
      <c r="CG1602" s="104"/>
      <c r="CJ1602" s="104"/>
      <c r="CL1602" s="104"/>
      <c r="CM1602" s="104"/>
      <c r="CN1602" s="104"/>
      <c r="CO1602" s="104"/>
      <c r="CP1602" s="104"/>
      <c r="CQ1602" s="104"/>
      <c r="CR1602" s="104"/>
      <c r="CS1602" s="104"/>
      <c r="CT1602" s="104"/>
      <c r="CU1602" s="104"/>
    </row>
    <row r="1603" spans="1:99" ht="13" x14ac:dyDescent="0.3">
      <c r="A1603" s="104"/>
      <c r="B1603" s="104"/>
      <c r="C1603" s="104"/>
      <c r="D1603" s="104"/>
      <c r="E1603" s="104"/>
      <c r="F1603" s="104"/>
      <c r="G1603" s="104"/>
      <c r="H1603" s="104"/>
      <c r="I1603" s="104"/>
      <c r="J1603" s="104"/>
      <c r="K1603" s="104"/>
      <c r="L1603" s="104"/>
      <c r="M1603" s="104"/>
      <c r="P1603" s="104"/>
      <c r="Q1603" s="104"/>
      <c r="U1603" s="104"/>
      <c r="AQ1603" s="104"/>
      <c r="AR1603" s="104"/>
      <c r="AS1603" s="104"/>
      <c r="AT1603" s="104"/>
      <c r="AU1603" s="104"/>
      <c r="AV1603" s="104"/>
      <c r="AW1603" s="104"/>
      <c r="AX1603" s="104"/>
      <c r="AY1603" s="104"/>
      <c r="BH1603" s="104"/>
      <c r="BJ1603" s="104"/>
      <c r="BK1603" s="104"/>
      <c r="BL1603" s="104"/>
      <c r="BM1603" s="104"/>
      <c r="BN1603" s="104"/>
      <c r="BO1603" s="104"/>
      <c r="BP1603" s="104"/>
      <c r="BQ1603" s="104"/>
      <c r="BR1603" s="104"/>
      <c r="BS1603" s="104"/>
      <c r="BT1603" s="104"/>
      <c r="BV1603" s="104"/>
      <c r="BW1603" s="104"/>
      <c r="BX1603" s="104"/>
      <c r="BY1603" s="104"/>
      <c r="BZ1603" s="104"/>
      <c r="CA1603" s="104"/>
      <c r="CB1603" s="104"/>
      <c r="CC1603" s="104"/>
      <c r="CD1603" s="104"/>
      <c r="CE1603" s="104"/>
      <c r="CF1603" s="104"/>
      <c r="CG1603" s="104"/>
      <c r="CJ1603" s="104"/>
      <c r="CL1603" s="104"/>
      <c r="CM1603" s="104"/>
      <c r="CN1603" s="104"/>
      <c r="CO1603" s="104"/>
      <c r="CP1603" s="104"/>
      <c r="CQ1603" s="104"/>
      <c r="CR1603" s="104"/>
      <c r="CS1603" s="104"/>
      <c r="CT1603" s="104"/>
      <c r="CU1603" s="104"/>
    </row>
    <row r="1604" spans="1:99" ht="13" x14ac:dyDescent="0.3">
      <c r="A1604" s="104"/>
      <c r="B1604" s="104"/>
      <c r="C1604" s="104"/>
      <c r="D1604" s="104"/>
      <c r="E1604" s="104"/>
      <c r="F1604" s="104"/>
      <c r="G1604" s="104"/>
      <c r="H1604" s="104"/>
      <c r="I1604" s="104"/>
      <c r="J1604" s="104"/>
      <c r="K1604" s="104"/>
      <c r="L1604" s="104"/>
      <c r="M1604" s="104"/>
      <c r="P1604" s="104"/>
      <c r="Q1604" s="104"/>
      <c r="U1604" s="104"/>
      <c r="AQ1604" s="104"/>
      <c r="AR1604" s="104"/>
      <c r="AS1604" s="104"/>
      <c r="AT1604" s="104"/>
      <c r="AU1604" s="104"/>
      <c r="AV1604" s="104"/>
      <c r="AW1604" s="104"/>
      <c r="AX1604" s="104"/>
      <c r="AY1604" s="104"/>
      <c r="BH1604" s="104"/>
      <c r="BJ1604" s="104"/>
      <c r="BK1604" s="104"/>
      <c r="BL1604" s="104"/>
      <c r="BM1604" s="104"/>
      <c r="BN1604" s="104"/>
      <c r="BO1604" s="104"/>
      <c r="BP1604" s="104"/>
      <c r="BQ1604" s="104"/>
      <c r="BR1604" s="104"/>
      <c r="BS1604" s="104"/>
      <c r="BT1604" s="104"/>
      <c r="BV1604" s="104"/>
      <c r="BW1604" s="104"/>
      <c r="BX1604" s="104"/>
      <c r="BY1604" s="104"/>
      <c r="BZ1604" s="104"/>
      <c r="CA1604" s="104"/>
      <c r="CB1604" s="104"/>
      <c r="CC1604" s="104"/>
      <c r="CD1604" s="104"/>
      <c r="CE1604" s="104"/>
      <c r="CF1604" s="104"/>
      <c r="CG1604" s="104"/>
      <c r="CJ1604" s="104"/>
      <c r="CL1604" s="104"/>
      <c r="CM1604" s="104"/>
      <c r="CN1604" s="104"/>
      <c r="CO1604" s="104"/>
      <c r="CP1604" s="104"/>
      <c r="CQ1604" s="104"/>
      <c r="CR1604" s="104"/>
      <c r="CS1604" s="104"/>
      <c r="CT1604" s="104"/>
      <c r="CU1604" s="104"/>
    </row>
    <row r="1605" spans="1:99" ht="13" x14ac:dyDescent="0.3">
      <c r="A1605" s="104"/>
      <c r="B1605" s="104"/>
      <c r="C1605" s="104"/>
      <c r="D1605" s="104"/>
      <c r="E1605" s="104"/>
      <c r="F1605" s="104"/>
      <c r="G1605" s="104"/>
      <c r="H1605" s="104"/>
      <c r="I1605" s="104"/>
      <c r="J1605" s="104"/>
      <c r="K1605" s="104"/>
      <c r="L1605" s="104"/>
      <c r="M1605" s="104"/>
      <c r="P1605" s="104"/>
      <c r="Q1605" s="104"/>
      <c r="U1605" s="104"/>
      <c r="AQ1605" s="104"/>
      <c r="AR1605" s="104"/>
      <c r="AS1605" s="104"/>
      <c r="AT1605" s="104"/>
      <c r="AU1605" s="104"/>
      <c r="AV1605" s="104"/>
      <c r="AW1605" s="104"/>
      <c r="AX1605" s="104"/>
      <c r="AY1605" s="104"/>
      <c r="BH1605" s="104"/>
      <c r="BJ1605" s="104"/>
      <c r="BK1605" s="104"/>
      <c r="BL1605" s="104"/>
      <c r="BM1605" s="104"/>
      <c r="BN1605" s="104"/>
      <c r="BO1605" s="104"/>
      <c r="BP1605" s="104"/>
      <c r="BQ1605" s="104"/>
      <c r="BR1605" s="104"/>
      <c r="BS1605" s="104"/>
      <c r="BT1605" s="104"/>
      <c r="BV1605" s="104"/>
      <c r="BW1605" s="104"/>
      <c r="BX1605" s="104"/>
      <c r="BY1605" s="104"/>
      <c r="BZ1605" s="104"/>
      <c r="CA1605" s="104"/>
      <c r="CB1605" s="104"/>
      <c r="CC1605" s="104"/>
      <c r="CD1605" s="104"/>
      <c r="CE1605" s="104"/>
      <c r="CF1605" s="104"/>
      <c r="CG1605" s="104"/>
      <c r="CJ1605" s="104"/>
      <c r="CL1605" s="104"/>
      <c r="CM1605" s="104"/>
      <c r="CN1605" s="104"/>
      <c r="CO1605" s="104"/>
      <c r="CP1605" s="104"/>
      <c r="CQ1605" s="104"/>
      <c r="CR1605" s="104"/>
      <c r="CS1605" s="104"/>
      <c r="CT1605" s="104"/>
      <c r="CU1605" s="104"/>
    </row>
    <row r="1606" spans="1:99" ht="13" x14ac:dyDescent="0.3">
      <c r="A1606" s="104"/>
      <c r="B1606" s="104"/>
      <c r="C1606" s="104"/>
      <c r="D1606" s="104"/>
      <c r="E1606" s="104"/>
      <c r="F1606" s="104"/>
      <c r="G1606" s="104"/>
      <c r="H1606" s="104"/>
      <c r="I1606" s="104"/>
      <c r="J1606" s="104"/>
      <c r="K1606" s="104"/>
      <c r="L1606" s="104"/>
      <c r="M1606" s="104"/>
      <c r="P1606" s="104"/>
      <c r="Q1606" s="104"/>
      <c r="U1606" s="104"/>
      <c r="AQ1606" s="104"/>
      <c r="AR1606" s="104"/>
      <c r="AS1606" s="104"/>
      <c r="AT1606" s="104"/>
      <c r="AU1606" s="104"/>
      <c r="AV1606" s="104"/>
      <c r="AW1606" s="104"/>
      <c r="AX1606" s="104"/>
      <c r="AY1606" s="104"/>
      <c r="BH1606" s="104"/>
      <c r="BJ1606" s="104"/>
      <c r="BK1606" s="104"/>
      <c r="BL1606" s="104"/>
      <c r="BM1606" s="104"/>
      <c r="BN1606" s="104"/>
      <c r="BO1606" s="104"/>
      <c r="BP1606" s="104"/>
      <c r="BQ1606" s="104"/>
      <c r="BR1606" s="104"/>
      <c r="BS1606" s="104"/>
      <c r="BT1606" s="104"/>
      <c r="BV1606" s="104"/>
      <c r="BW1606" s="104"/>
      <c r="BX1606" s="104"/>
      <c r="BY1606" s="104"/>
      <c r="BZ1606" s="104"/>
      <c r="CA1606" s="104"/>
      <c r="CB1606" s="104"/>
      <c r="CC1606" s="104"/>
      <c r="CD1606" s="104"/>
      <c r="CE1606" s="104"/>
      <c r="CF1606" s="104"/>
      <c r="CG1606" s="104"/>
      <c r="CJ1606" s="104"/>
      <c r="CL1606" s="104"/>
      <c r="CM1606" s="104"/>
      <c r="CN1606" s="104"/>
      <c r="CO1606" s="104"/>
      <c r="CP1606" s="104"/>
      <c r="CQ1606" s="104"/>
      <c r="CR1606" s="104"/>
      <c r="CS1606" s="104"/>
      <c r="CT1606" s="104"/>
      <c r="CU1606" s="104"/>
    </row>
    <row r="1607" spans="1:99" ht="13" x14ac:dyDescent="0.3">
      <c r="A1607" s="104"/>
      <c r="B1607" s="104"/>
      <c r="C1607" s="104"/>
      <c r="D1607" s="104"/>
      <c r="E1607" s="104"/>
      <c r="F1607" s="104"/>
      <c r="G1607" s="104"/>
      <c r="H1607" s="104"/>
      <c r="I1607" s="104"/>
      <c r="J1607" s="104"/>
      <c r="K1607" s="104"/>
      <c r="L1607" s="104"/>
      <c r="M1607" s="104"/>
      <c r="P1607" s="104"/>
      <c r="Q1607" s="104"/>
      <c r="U1607" s="104"/>
      <c r="AQ1607" s="104"/>
      <c r="AR1607" s="104"/>
      <c r="AS1607" s="104"/>
      <c r="AT1607" s="104"/>
      <c r="AU1607" s="104"/>
      <c r="AV1607" s="104"/>
      <c r="AW1607" s="104"/>
      <c r="AX1607" s="104"/>
      <c r="AY1607" s="104"/>
      <c r="BH1607" s="104"/>
      <c r="BJ1607" s="104"/>
      <c r="BK1607" s="104"/>
      <c r="BL1607" s="104"/>
      <c r="BM1607" s="104"/>
      <c r="BN1607" s="104"/>
      <c r="BO1607" s="104"/>
      <c r="BP1607" s="104"/>
      <c r="BQ1607" s="104"/>
      <c r="BR1607" s="104"/>
      <c r="BS1607" s="104"/>
      <c r="BT1607" s="104"/>
      <c r="BV1607" s="104"/>
      <c r="BW1607" s="104"/>
      <c r="BX1607" s="104"/>
      <c r="BY1607" s="104"/>
      <c r="BZ1607" s="104"/>
      <c r="CA1607" s="104"/>
      <c r="CB1607" s="104"/>
      <c r="CC1607" s="104"/>
      <c r="CD1607" s="104"/>
      <c r="CE1607" s="104"/>
      <c r="CF1607" s="104"/>
      <c r="CG1607" s="104"/>
      <c r="CJ1607" s="104"/>
      <c r="CL1607" s="104"/>
      <c r="CM1607" s="104"/>
      <c r="CN1607" s="104"/>
      <c r="CO1607" s="104"/>
      <c r="CP1607" s="104"/>
      <c r="CQ1607" s="104"/>
      <c r="CR1607" s="104"/>
      <c r="CS1607" s="104"/>
      <c r="CT1607" s="104"/>
      <c r="CU1607" s="104"/>
    </row>
    <row r="1608" spans="1:99" ht="13" x14ac:dyDescent="0.3">
      <c r="A1608" s="104"/>
      <c r="B1608" s="104"/>
      <c r="C1608" s="104"/>
      <c r="D1608" s="104"/>
      <c r="E1608" s="104"/>
      <c r="F1608" s="104"/>
      <c r="G1608" s="104"/>
      <c r="H1608" s="104"/>
      <c r="I1608" s="104"/>
      <c r="J1608" s="104"/>
      <c r="K1608" s="104"/>
      <c r="L1608" s="104"/>
      <c r="M1608" s="104"/>
      <c r="P1608" s="104"/>
      <c r="Q1608" s="104"/>
      <c r="U1608" s="104"/>
      <c r="AQ1608" s="104"/>
      <c r="AR1608" s="104"/>
      <c r="AS1608" s="104"/>
      <c r="AT1608" s="104"/>
      <c r="AU1608" s="104"/>
      <c r="AV1608" s="104"/>
      <c r="AW1608" s="104"/>
      <c r="AX1608" s="104"/>
      <c r="AY1608" s="104"/>
      <c r="BH1608" s="104"/>
      <c r="BJ1608" s="104"/>
      <c r="BK1608" s="104"/>
      <c r="BL1608" s="104"/>
      <c r="BM1608" s="104"/>
      <c r="BN1608" s="104"/>
      <c r="BO1608" s="104"/>
      <c r="BP1608" s="104"/>
      <c r="BQ1608" s="104"/>
      <c r="BR1608" s="104"/>
      <c r="BS1608" s="104"/>
      <c r="BT1608" s="104"/>
      <c r="BV1608" s="104"/>
      <c r="BW1608" s="104"/>
      <c r="BX1608" s="104"/>
      <c r="BY1608" s="104"/>
      <c r="BZ1608" s="104"/>
      <c r="CA1608" s="104"/>
      <c r="CB1608" s="104"/>
      <c r="CC1608" s="104"/>
      <c r="CD1608" s="104"/>
      <c r="CE1608" s="104"/>
      <c r="CF1608" s="104"/>
      <c r="CG1608" s="104"/>
      <c r="CJ1608" s="104"/>
      <c r="CL1608" s="104"/>
      <c r="CM1608" s="104"/>
      <c r="CN1608" s="104"/>
      <c r="CO1608" s="104"/>
      <c r="CP1608" s="104"/>
      <c r="CQ1608" s="104"/>
      <c r="CR1608" s="104"/>
      <c r="CS1608" s="104"/>
      <c r="CT1608" s="104"/>
      <c r="CU1608" s="104"/>
    </row>
    <row r="1609" spans="1:99" ht="13" x14ac:dyDescent="0.3">
      <c r="A1609" s="104"/>
      <c r="B1609" s="104"/>
      <c r="C1609" s="104"/>
      <c r="D1609" s="104"/>
      <c r="E1609" s="104"/>
      <c r="F1609" s="104"/>
      <c r="G1609" s="104"/>
      <c r="H1609" s="104"/>
      <c r="I1609" s="104"/>
      <c r="J1609" s="104"/>
      <c r="K1609" s="104"/>
      <c r="L1609" s="104"/>
      <c r="M1609" s="104"/>
      <c r="P1609" s="104"/>
      <c r="Q1609" s="104"/>
      <c r="U1609" s="104"/>
      <c r="AQ1609" s="104"/>
      <c r="AR1609" s="104"/>
      <c r="AS1609" s="104"/>
      <c r="AT1609" s="104"/>
      <c r="AU1609" s="104"/>
      <c r="AV1609" s="104"/>
      <c r="AW1609" s="104"/>
      <c r="AX1609" s="104"/>
      <c r="AY1609" s="104"/>
      <c r="BH1609" s="104"/>
      <c r="BJ1609" s="104"/>
      <c r="BK1609" s="104"/>
      <c r="BL1609" s="104"/>
      <c r="BM1609" s="104"/>
      <c r="BN1609" s="104"/>
      <c r="BO1609" s="104"/>
      <c r="BP1609" s="104"/>
      <c r="BQ1609" s="104"/>
      <c r="BR1609" s="104"/>
      <c r="BS1609" s="104"/>
      <c r="BT1609" s="104"/>
      <c r="BV1609" s="104"/>
      <c r="BW1609" s="104"/>
      <c r="BX1609" s="104"/>
      <c r="BY1609" s="104"/>
      <c r="BZ1609" s="104"/>
      <c r="CA1609" s="104"/>
      <c r="CB1609" s="104"/>
      <c r="CC1609" s="104"/>
      <c r="CD1609" s="104"/>
      <c r="CE1609" s="104"/>
      <c r="CF1609" s="104"/>
      <c r="CG1609" s="104"/>
      <c r="CJ1609" s="104"/>
      <c r="CL1609" s="104"/>
      <c r="CM1609" s="104"/>
      <c r="CN1609" s="104"/>
      <c r="CO1609" s="104"/>
      <c r="CP1609" s="104"/>
      <c r="CQ1609" s="104"/>
      <c r="CR1609" s="104"/>
      <c r="CS1609" s="104"/>
      <c r="CT1609" s="104"/>
      <c r="CU1609" s="104"/>
    </row>
    <row r="1610" spans="1:99" ht="13" x14ac:dyDescent="0.3">
      <c r="A1610" s="104"/>
      <c r="B1610" s="104"/>
      <c r="C1610" s="104"/>
      <c r="D1610" s="104"/>
      <c r="E1610" s="104"/>
      <c r="F1610" s="104"/>
      <c r="G1610" s="104"/>
      <c r="H1610" s="104"/>
      <c r="I1610" s="104"/>
      <c r="J1610" s="104"/>
      <c r="K1610" s="104"/>
      <c r="L1610" s="104"/>
      <c r="M1610" s="104"/>
      <c r="P1610" s="104"/>
      <c r="Q1610" s="104"/>
      <c r="U1610" s="104"/>
      <c r="AQ1610" s="104"/>
      <c r="AR1610" s="104"/>
      <c r="AS1610" s="104"/>
      <c r="AT1610" s="104"/>
      <c r="AU1610" s="104"/>
      <c r="AV1610" s="104"/>
      <c r="AW1610" s="104"/>
      <c r="AX1610" s="104"/>
      <c r="AY1610" s="104"/>
      <c r="BH1610" s="104"/>
      <c r="BJ1610" s="104"/>
      <c r="BK1610" s="104"/>
      <c r="BL1610" s="104"/>
      <c r="BM1610" s="104"/>
      <c r="BN1610" s="104"/>
      <c r="BO1610" s="104"/>
      <c r="BP1610" s="104"/>
      <c r="BQ1610" s="104"/>
      <c r="BR1610" s="104"/>
      <c r="BS1610" s="104"/>
      <c r="BT1610" s="104"/>
      <c r="BV1610" s="104"/>
      <c r="BW1610" s="104"/>
      <c r="BX1610" s="104"/>
      <c r="BY1610" s="104"/>
      <c r="BZ1610" s="104"/>
      <c r="CA1610" s="104"/>
      <c r="CB1610" s="104"/>
      <c r="CC1610" s="104"/>
      <c r="CD1610" s="104"/>
      <c r="CE1610" s="104"/>
      <c r="CF1610" s="104"/>
      <c r="CG1610" s="104"/>
      <c r="CJ1610" s="104"/>
      <c r="CL1610" s="104"/>
      <c r="CM1610" s="104"/>
      <c r="CN1610" s="104"/>
      <c r="CO1610" s="104"/>
      <c r="CP1610" s="104"/>
      <c r="CQ1610" s="104"/>
      <c r="CR1610" s="104"/>
      <c r="CS1610" s="104"/>
      <c r="CT1610" s="104"/>
      <c r="CU1610" s="104"/>
    </row>
    <row r="1611" spans="1:99" ht="13" x14ac:dyDescent="0.3">
      <c r="A1611" s="104"/>
      <c r="B1611" s="104"/>
      <c r="C1611" s="104"/>
      <c r="D1611" s="104"/>
      <c r="E1611" s="104"/>
      <c r="F1611" s="104"/>
      <c r="G1611" s="104"/>
      <c r="H1611" s="104"/>
      <c r="I1611" s="104"/>
      <c r="J1611" s="104"/>
      <c r="K1611" s="104"/>
      <c r="L1611" s="104"/>
      <c r="M1611" s="104"/>
      <c r="P1611" s="104"/>
      <c r="Q1611" s="104"/>
      <c r="U1611" s="104"/>
      <c r="AQ1611" s="104"/>
      <c r="AR1611" s="104"/>
      <c r="AS1611" s="104"/>
      <c r="AT1611" s="104"/>
      <c r="AU1611" s="104"/>
      <c r="AV1611" s="104"/>
      <c r="AW1611" s="104"/>
      <c r="AX1611" s="104"/>
      <c r="AY1611" s="104"/>
      <c r="BH1611" s="104"/>
      <c r="BJ1611" s="104"/>
      <c r="BK1611" s="104"/>
      <c r="BL1611" s="104"/>
      <c r="BM1611" s="104"/>
      <c r="BN1611" s="104"/>
      <c r="BO1611" s="104"/>
      <c r="BP1611" s="104"/>
      <c r="BQ1611" s="104"/>
      <c r="BR1611" s="104"/>
      <c r="BS1611" s="104"/>
      <c r="BT1611" s="104"/>
      <c r="BV1611" s="104"/>
      <c r="BW1611" s="104"/>
      <c r="BX1611" s="104"/>
      <c r="BY1611" s="104"/>
      <c r="BZ1611" s="104"/>
      <c r="CA1611" s="104"/>
      <c r="CB1611" s="104"/>
      <c r="CC1611" s="104"/>
      <c r="CD1611" s="104"/>
      <c r="CE1611" s="104"/>
      <c r="CF1611" s="104"/>
      <c r="CG1611" s="104"/>
      <c r="CJ1611" s="104"/>
      <c r="CL1611" s="104"/>
      <c r="CM1611" s="104"/>
      <c r="CN1611" s="104"/>
      <c r="CO1611" s="104"/>
      <c r="CP1611" s="104"/>
      <c r="CQ1611" s="104"/>
      <c r="CR1611" s="104"/>
      <c r="CS1611" s="104"/>
      <c r="CT1611" s="104"/>
      <c r="CU1611" s="104"/>
    </row>
    <row r="1612" spans="1:99" ht="13" x14ac:dyDescent="0.3">
      <c r="A1612" s="104"/>
      <c r="B1612" s="104"/>
      <c r="C1612" s="104"/>
      <c r="D1612" s="104"/>
      <c r="E1612" s="104"/>
      <c r="F1612" s="104"/>
      <c r="G1612" s="104"/>
      <c r="H1612" s="104"/>
      <c r="I1612" s="104"/>
      <c r="J1612" s="104"/>
      <c r="K1612" s="104"/>
      <c r="L1612" s="104"/>
      <c r="M1612" s="104"/>
      <c r="P1612" s="104"/>
      <c r="Q1612" s="104"/>
      <c r="U1612" s="104"/>
      <c r="AQ1612" s="104"/>
      <c r="AR1612" s="104"/>
      <c r="AS1612" s="104"/>
      <c r="AT1612" s="104"/>
      <c r="AU1612" s="104"/>
      <c r="AV1612" s="104"/>
      <c r="AW1612" s="104"/>
      <c r="AX1612" s="104"/>
      <c r="AY1612" s="104"/>
      <c r="BH1612" s="104"/>
      <c r="BJ1612" s="104"/>
      <c r="BK1612" s="104"/>
      <c r="BL1612" s="104"/>
      <c r="BM1612" s="104"/>
      <c r="BN1612" s="104"/>
      <c r="BO1612" s="104"/>
      <c r="BP1612" s="104"/>
      <c r="BQ1612" s="104"/>
      <c r="BR1612" s="104"/>
      <c r="BS1612" s="104"/>
      <c r="BT1612" s="104"/>
      <c r="BV1612" s="104"/>
      <c r="BW1612" s="104"/>
      <c r="BX1612" s="104"/>
      <c r="BY1612" s="104"/>
      <c r="BZ1612" s="104"/>
      <c r="CA1612" s="104"/>
      <c r="CB1612" s="104"/>
      <c r="CC1612" s="104"/>
      <c r="CD1612" s="104"/>
      <c r="CE1612" s="104"/>
      <c r="CF1612" s="104"/>
      <c r="CG1612" s="104"/>
      <c r="CJ1612" s="104"/>
      <c r="CL1612" s="104"/>
      <c r="CM1612" s="104"/>
      <c r="CN1612" s="104"/>
      <c r="CO1612" s="104"/>
      <c r="CP1612" s="104"/>
      <c r="CQ1612" s="104"/>
      <c r="CR1612" s="104"/>
      <c r="CS1612" s="104"/>
      <c r="CT1612" s="104"/>
      <c r="CU1612" s="104"/>
    </row>
    <row r="1613" spans="1:99" ht="13" x14ac:dyDescent="0.3">
      <c r="A1613" s="104"/>
      <c r="B1613" s="104"/>
      <c r="C1613" s="104"/>
      <c r="D1613" s="104"/>
      <c r="E1613" s="104"/>
      <c r="F1613" s="104"/>
      <c r="G1613" s="104"/>
      <c r="H1613" s="104"/>
      <c r="I1613" s="104"/>
      <c r="J1613" s="104"/>
      <c r="K1613" s="104"/>
      <c r="L1613" s="104"/>
      <c r="M1613" s="104"/>
      <c r="P1613" s="104"/>
      <c r="Q1613" s="104"/>
      <c r="U1613" s="104"/>
      <c r="AQ1613" s="104"/>
      <c r="AR1613" s="104"/>
      <c r="AS1613" s="104"/>
      <c r="AT1613" s="104"/>
      <c r="AU1613" s="104"/>
      <c r="AV1613" s="104"/>
      <c r="AW1613" s="104"/>
      <c r="AX1613" s="104"/>
      <c r="AY1613" s="104"/>
      <c r="BH1613" s="104"/>
      <c r="BJ1613" s="104"/>
      <c r="BK1613" s="104"/>
      <c r="BL1613" s="104"/>
      <c r="BM1613" s="104"/>
      <c r="BN1613" s="104"/>
      <c r="BO1613" s="104"/>
      <c r="BP1613" s="104"/>
      <c r="BQ1613" s="104"/>
      <c r="BR1613" s="104"/>
      <c r="BS1613" s="104"/>
      <c r="BT1613" s="104"/>
      <c r="BV1613" s="104"/>
      <c r="BW1613" s="104"/>
      <c r="BX1613" s="104"/>
      <c r="BY1613" s="104"/>
      <c r="BZ1613" s="104"/>
      <c r="CA1613" s="104"/>
      <c r="CB1613" s="104"/>
      <c r="CC1613" s="104"/>
      <c r="CD1613" s="104"/>
      <c r="CE1613" s="104"/>
      <c r="CF1613" s="104"/>
      <c r="CG1613" s="104"/>
      <c r="CJ1613" s="104"/>
      <c r="CL1613" s="104"/>
      <c r="CM1613" s="104"/>
      <c r="CN1613" s="104"/>
      <c r="CO1613" s="104"/>
      <c r="CP1613" s="104"/>
      <c r="CQ1613" s="104"/>
      <c r="CR1613" s="104"/>
      <c r="CS1613" s="104"/>
      <c r="CT1613" s="104"/>
      <c r="CU1613" s="104"/>
    </row>
    <row r="1614" spans="1:99" ht="13" x14ac:dyDescent="0.3">
      <c r="A1614" s="104"/>
      <c r="B1614" s="104"/>
      <c r="C1614" s="104"/>
      <c r="D1614" s="104"/>
      <c r="E1614" s="104"/>
      <c r="F1614" s="104"/>
      <c r="G1614" s="104"/>
      <c r="H1614" s="104"/>
      <c r="I1614" s="104"/>
      <c r="J1614" s="104"/>
      <c r="K1614" s="104"/>
      <c r="L1614" s="104"/>
      <c r="M1614" s="104"/>
      <c r="P1614" s="104"/>
      <c r="Q1614" s="104"/>
      <c r="U1614" s="104"/>
      <c r="AQ1614" s="104"/>
      <c r="AR1614" s="104"/>
      <c r="AS1614" s="104"/>
      <c r="AT1614" s="104"/>
      <c r="AU1614" s="104"/>
      <c r="AV1614" s="104"/>
      <c r="AW1614" s="104"/>
      <c r="AX1614" s="104"/>
      <c r="AY1614" s="104"/>
      <c r="BH1614" s="104"/>
      <c r="BJ1614" s="104"/>
      <c r="BK1614" s="104"/>
      <c r="BL1614" s="104"/>
      <c r="BM1614" s="104"/>
      <c r="BN1614" s="104"/>
      <c r="BO1614" s="104"/>
      <c r="BP1614" s="104"/>
      <c r="BQ1614" s="104"/>
      <c r="BR1614" s="104"/>
      <c r="BS1614" s="104"/>
      <c r="BT1614" s="104"/>
      <c r="BV1614" s="104"/>
      <c r="BW1614" s="104"/>
      <c r="BX1614" s="104"/>
      <c r="BY1614" s="104"/>
      <c r="BZ1614" s="104"/>
      <c r="CA1614" s="104"/>
      <c r="CB1614" s="104"/>
      <c r="CC1614" s="104"/>
      <c r="CD1614" s="104"/>
      <c r="CE1614" s="104"/>
      <c r="CF1614" s="104"/>
      <c r="CG1614" s="104"/>
      <c r="CJ1614" s="104"/>
      <c r="CL1614" s="104"/>
      <c r="CM1614" s="104"/>
      <c r="CN1614" s="104"/>
      <c r="CO1614" s="104"/>
      <c r="CP1614" s="104"/>
      <c r="CQ1614" s="104"/>
      <c r="CR1614" s="104"/>
      <c r="CS1614" s="104"/>
      <c r="CT1614" s="104"/>
      <c r="CU1614" s="104"/>
    </row>
    <row r="1615" spans="1:99" ht="13" x14ac:dyDescent="0.3">
      <c r="A1615" s="104"/>
      <c r="B1615" s="104"/>
      <c r="C1615" s="104"/>
      <c r="D1615" s="104"/>
      <c r="E1615" s="104"/>
      <c r="F1615" s="104"/>
      <c r="G1615" s="104"/>
      <c r="H1615" s="104"/>
      <c r="I1615" s="104"/>
      <c r="J1615" s="104"/>
      <c r="K1615" s="104"/>
      <c r="L1615" s="104"/>
      <c r="M1615" s="104"/>
      <c r="P1615" s="104"/>
      <c r="Q1615" s="104"/>
      <c r="U1615" s="104"/>
      <c r="AQ1615" s="104"/>
      <c r="AR1615" s="104"/>
      <c r="AS1615" s="104"/>
      <c r="AT1615" s="104"/>
      <c r="AU1615" s="104"/>
      <c r="AV1615" s="104"/>
      <c r="AW1615" s="104"/>
      <c r="AX1615" s="104"/>
      <c r="AY1615" s="104"/>
      <c r="BH1615" s="104"/>
      <c r="BJ1615" s="104"/>
      <c r="BK1615" s="104"/>
      <c r="BL1615" s="104"/>
      <c r="BM1615" s="104"/>
      <c r="BN1615" s="104"/>
      <c r="BO1615" s="104"/>
      <c r="BP1615" s="104"/>
      <c r="BQ1615" s="104"/>
      <c r="BR1615" s="104"/>
      <c r="BS1615" s="104"/>
      <c r="BT1615" s="104"/>
      <c r="BV1615" s="104"/>
      <c r="BW1615" s="104"/>
      <c r="BX1615" s="104"/>
      <c r="BY1615" s="104"/>
      <c r="BZ1615" s="104"/>
      <c r="CA1615" s="104"/>
      <c r="CB1615" s="104"/>
      <c r="CC1615" s="104"/>
      <c r="CD1615" s="104"/>
      <c r="CE1615" s="104"/>
      <c r="CF1615" s="104"/>
      <c r="CG1615" s="104"/>
      <c r="CJ1615" s="104"/>
      <c r="CL1615" s="104"/>
      <c r="CM1615" s="104"/>
      <c r="CN1615" s="104"/>
      <c r="CO1615" s="104"/>
      <c r="CP1615" s="104"/>
      <c r="CQ1615" s="104"/>
      <c r="CR1615" s="104"/>
      <c r="CS1615" s="104"/>
      <c r="CT1615" s="104"/>
      <c r="CU1615" s="104"/>
    </row>
    <row r="1616" spans="1:99" ht="13" x14ac:dyDescent="0.3">
      <c r="A1616" s="104"/>
      <c r="B1616" s="104"/>
      <c r="C1616" s="104"/>
      <c r="D1616" s="104"/>
      <c r="E1616" s="104"/>
      <c r="F1616" s="104"/>
      <c r="G1616" s="104"/>
      <c r="H1616" s="104"/>
      <c r="I1616" s="104"/>
      <c r="J1616" s="104"/>
      <c r="K1616" s="104"/>
      <c r="L1616" s="104"/>
      <c r="M1616" s="104"/>
      <c r="P1616" s="104"/>
      <c r="Q1616" s="104"/>
      <c r="U1616" s="104"/>
      <c r="AQ1616" s="104"/>
      <c r="AR1616" s="104"/>
      <c r="AS1616" s="104"/>
      <c r="AT1616" s="104"/>
      <c r="AU1616" s="104"/>
      <c r="AV1616" s="104"/>
      <c r="AW1616" s="104"/>
      <c r="AX1616" s="104"/>
      <c r="AY1616" s="104"/>
      <c r="BH1616" s="104"/>
      <c r="BJ1616" s="104"/>
      <c r="BK1616" s="104"/>
      <c r="BL1616" s="104"/>
      <c r="BM1616" s="104"/>
      <c r="BN1616" s="104"/>
      <c r="BO1616" s="104"/>
      <c r="BP1616" s="104"/>
      <c r="BQ1616" s="104"/>
      <c r="BR1616" s="104"/>
      <c r="BS1616" s="104"/>
      <c r="BT1616" s="104"/>
      <c r="BV1616" s="104"/>
      <c r="BW1616" s="104"/>
      <c r="BX1616" s="104"/>
      <c r="BY1616" s="104"/>
      <c r="BZ1616" s="104"/>
      <c r="CA1616" s="104"/>
      <c r="CB1616" s="104"/>
      <c r="CC1616" s="104"/>
      <c r="CD1616" s="104"/>
      <c r="CE1616" s="104"/>
      <c r="CF1616" s="104"/>
      <c r="CG1616" s="104"/>
      <c r="CJ1616" s="104"/>
      <c r="CL1616" s="104"/>
      <c r="CM1616" s="104"/>
      <c r="CN1616" s="104"/>
      <c r="CO1616" s="104"/>
      <c r="CP1616" s="104"/>
      <c r="CQ1616" s="104"/>
      <c r="CR1616" s="104"/>
      <c r="CS1616" s="104"/>
      <c r="CT1616" s="104"/>
      <c r="CU1616" s="104"/>
    </row>
    <row r="1617" spans="1:99" ht="13" x14ac:dyDescent="0.3">
      <c r="A1617" s="104"/>
      <c r="B1617" s="104"/>
      <c r="C1617" s="104"/>
      <c r="D1617" s="104"/>
      <c r="E1617" s="104"/>
      <c r="F1617" s="104"/>
      <c r="G1617" s="104"/>
      <c r="H1617" s="104"/>
      <c r="I1617" s="104"/>
      <c r="J1617" s="104"/>
      <c r="K1617" s="104"/>
      <c r="L1617" s="104"/>
      <c r="M1617" s="104"/>
      <c r="P1617" s="104"/>
      <c r="Q1617" s="104"/>
      <c r="U1617" s="104"/>
      <c r="AQ1617" s="104"/>
      <c r="AR1617" s="104"/>
      <c r="AS1617" s="104"/>
      <c r="AT1617" s="104"/>
      <c r="AU1617" s="104"/>
      <c r="AV1617" s="104"/>
      <c r="AW1617" s="104"/>
      <c r="AX1617" s="104"/>
      <c r="AY1617" s="104"/>
      <c r="BH1617" s="104"/>
      <c r="BJ1617" s="104"/>
      <c r="BK1617" s="104"/>
      <c r="BL1617" s="104"/>
      <c r="BM1617" s="104"/>
      <c r="BN1617" s="104"/>
      <c r="BO1617" s="104"/>
      <c r="BP1617" s="104"/>
      <c r="BQ1617" s="104"/>
      <c r="BR1617" s="104"/>
      <c r="BS1617" s="104"/>
      <c r="BT1617" s="104"/>
      <c r="BV1617" s="104"/>
      <c r="BW1617" s="104"/>
      <c r="BX1617" s="104"/>
      <c r="BY1617" s="104"/>
      <c r="BZ1617" s="104"/>
      <c r="CA1617" s="104"/>
      <c r="CB1617" s="104"/>
      <c r="CC1617" s="104"/>
      <c r="CD1617" s="104"/>
      <c r="CE1617" s="104"/>
      <c r="CF1617" s="104"/>
      <c r="CG1617" s="104"/>
      <c r="CJ1617" s="104"/>
      <c r="CL1617" s="104"/>
      <c r="CM1617" s="104"/>
      <c r="CN1617" s="104"/>
      <c r="CO1617" s="104"/>
      <c r="CP1617" s="104"/>
      <c r="CQ1617" s="104"/>
      <c r="CR1617" s="104"/>
      <c r="CS1617" s="104"/>
      <c r="CT1617" s="104"/>
      <c r="CU1617" s="104"/>
    </row>
    <row r="1618" spans="1:99" ht="13" x14ac:dyDescent="0.3">
      <c r="A1618" s="104"/>
      <c r="B1618" s="104"/>
      <c r="C1618" s="104"/>
      <c r="D1618" s="104"/>
      <c r="E1618" s="104"/>
      <c r="F1618" s="104"/>
      <c r="G1618" s="104"/>
      <c r="H1618" s="104"/>
      <c r="I1618" s="104"/>
      <c r="J1618" s="104"/>
      <c r="K1618" s="104"/>
      <c r="L1618" s="104"/>
      <c r="M1618" s="104"/>
      <c r="P1618" s="104"/>
      <c r="Q1618" s="104"/>
      <c r="U1618" s="104"/>
      <c r="AQ1618" s="104"/>
      <c r="AR1618" s="104"/>
      <c r="AS1618" s="104"/>
      <c r="AT1618" s="104"/>
      <c r="AU1618" s="104"/>
      <c r="AV1618" s="104"/>
      <c r="AW1618" s="104"/>
      <c r="AX1618" s="104"/>
      <c r="AY1618" s="104"/>
      <c r="BH1618" s="104"/>
      <c r="BJ1618" s="104"/>
      <c r="BK1618" s="104"/>
      <c r="BL1618" s="104"/>
      <c r="BM1618" s="104"/>
      <c r="BN1618" s="104"/>
      <c r="BO1618" s="104"/>
      <c r="BP1618" s="104"/>
      <c r="BQ1618" s="104"/>
      <c r="BR1618" s="104"/>
      <c r="BS1618" s="104"/>
      <c r="BT1618" s="104"/>
      <c r="BV1618" s="104"/>
      <c r="BW1618" s="104"/>
      <c r="BX1618" s="104"/>
      <c r="BY1618" s="104"/>
      <c r="BZ1618" s="104"/>
      <c r="CA1618" s="104"/>
      <c r="CB1618" s="104"/>
      <c r="CC1618" s="104"/>
      <c r="CD1618" s="104"/>
      <c r="CE1618" s="104"/>
      <c r="CF1618" s="104"/>
      <c r="CG1618" s="104"/>
      <c r="CJ1618" s="104"/>
      <c r="CL1618" s="104"/>
      <c r="CM1618" s="104"/>
      <c r="CN1618" s="104"/>
      <c r="CO1618" s="104"/>
      <c r="CP1618" s="104"/>
      <c r="CQ1618" s="104"/>
      <c r="CR1618" s="104"/>
      <c r="CS1618" s="104"/>
      <c r="CT1618" s="104"/>
      <c r="CU1618" s="104"/>
    </row>
    <row r="1619" spans="1:99" ht="13" x14ac:dyDescent="0.3">
      <c r="A1619" s="104"/>
      <c r="B1619" s="104"/>
      <c r="C1619" s="104"/>
      <c r="D1619" s="104"/>
      <c r="E1619" s="104"/>
      <c r="F1619" s="104"/>
      <c r="G1619" s="104"/>
      <c r="H1619" s="104"/>
      <c r="I1619" s="104"/>
      <c r="J1619" s="104"/>
      <c r="K1619" s="104"/>
      <c r="L1619" s="104"/>
      <c r="M1619" s="104"/>
      <c r="P1619" s="104"/>
      <c r="Q1619" s="104"/>
      <c r="U1619" s="104"/>
      <c r="AQ1619" s="104"/>
      <c r="AR1619" s="104"/>
      <c r="AS1619" s="104"/>
      <c r="AT1619" s="104"/>
      <c r="AU1619" s="104"/>
      <c r="AV1619" s="104"/>
      <c r="AW1619" s="104"/>
      <c r="AX1619" s="104"/>
      <c r="AY1619" s="104"/>
      <c r="BH1619" s="104"/>
      <c r="BJ1619" s="104"/>
      <c r="BK1619" s="104"/>
      <c r="BL1619" s="104"/>
      <c r="BM1619" s="104"/>
      <c r="BN1619" s="104"/>
      <c r="BO1619" s="104"/>
      <c r="BP1619" s="104"/>
      <c r="BQ1619" s="104"/>
      <c r="BR1619" s="104"/>
      <c r="BS1619" s="104"/>
      <c r="BT1619" s="104"/>
      <c r="BV1619" s="104"/>
      <c r="BW1619" s="104"/>
      <c r="BX1619" s="104"/>
      <c r="BY1619" s="104"/>
      <c r="BZ1619" s="104"/>
      <c r="CA1619" s="104"/>
      <c r="CB1619" s="104"/>
      <c r="CC1619" s="104"/>
      <c r="CD1619" s="104"/>
      <c r="CE1619" s="104"/>
      <c r="CF1619" s="104"/>
      <c r="CG1619" s="104"/>
      <c r="CJ1619" s="104"/>
      <c r="CL1619" s="104"/>
      <c r="CM1619" s="104"/>
      <c r="CN1619" s="104"/>
      <c r="CO1619" s="104"/>
      <c r="CP1619" s="104"/>
      <c r="CQ1619" s="104"/>
      <c r="CR1619" s="104"/>
      <c r="CS1619" s="104"/>
      <c r="CT1619" s="104"/>
      <c r="CU1619" s="104"/>
    </row>
    <row r="1620" spans="1:99" ht="13" x14ac:dyDescent="0.3">
      <c r="A1620" s="104"/>
      <c r="B1620" s="104"/>
      <c r="C1620" s="104"/>
      <c r="D1620" s="104"/>
      <c r="E1620" s="104"/>
      <c r="F1620" s="104"/>
      <c r="G1620" s="104"/>
      <c r="H1620" s="104"/>
      <c r="I1620" s="104"/>
      <c r="J1620" s="104"/>
      <c r="K1620" s="104"/>
      <c r="L1620" s="104"/>
      <c r="M1620" s="104"/>
      <c r="P1620" s="104"/>
      <c r="Q1620" s="104"/>
      <c r="U1620" s="104"/>
      <c r="AQ1620" s="104"/>
      <c r="AR1620" s="104"/>
      <c r="AS1620" s="104"/>
      <c r="AT1620" s="104"/>
      <c r="AU1620" s="104"/>
      <c r="AV1620" s="104"/>
      <c r="AW1620" s="104"/>
      <c r="AX1620" s="104"/>
      <c r="AY1620" s="104"/>
      <c r="BH1620" s="104"/>
      <c r="BJ1620" s="104"/>
      <c r="BK1620" s="104"/>
      <c r="BL1620" s="104"/>
      <c r="BM1620" s="104"/>
      <c r="BN1620" s="104"/>
      <c r="BO1620" s="104"/>
      <c r="BP1620" s="104"/>
      <c r="BQ1620" s="104"/>
      <c r="BR1620" s="104"/>
      <c r="BS1620" s="104"/>
      <c r="BT1620" s="104"/>
      <c r="BV1620" s="104"/>
      <c r="BW1620" s="104"/>
      <c r="BX1620" s="104"/>
      <c r="BY1620" s="104"/>
      <c r="BZ1620" s="104"/>
      <c r="CA1620" s="104"/>
      <c r="CB1620" s="104"/>
      <c r="CC1620" s="104"/>
      <c r="CD1620" s="104"/>
      <c r="CE1620" s="104"/>
      <c r="CF1620" s="104"/>
      <c r="CG1620" s="104"/>
      <c r="CJ1620" s="104"/>
      <c r="CL1620" s="104"/>
      <c r="CM1620" s="104"/>
      <c r="CN1620" s="104"/>
      <c r="CO1620" s="104"/>
      <c r="CP1620" s="104"/>
      <c r="CQ1620" s="104"/>
      <c r="CR1620" s="104"/>
      <c r="CS1620" s="104"/>
      <c r="CT1620" s="104"/>
      <c r="CU1620" s="104"/>
    </row>
    <row r="1621" spans="1:99" ht="13" x14ac:dyDescent="0.3">
      <c r="A1621" s="104"/>
      <c r="B1621" s="104"/>
      <c r="C1621" s="104"/>
      <c r="D1621" s="104"/>
      <c r="E1621" s="104"/>
      <c r="F1621" s="104"/>
      <c r="G1621" s="104"/>
      <c r="H1621" s="104"/>
      <c r="I1621" s="104"/>
      <c r="J1621" s="104"/>
      <c r="K1621" s="104"/>
      <c r="L1621" s="104"/>
      <c r="M1621" s="104"/>
      <c r="P1621" s="104"/>
      <c r="Q1621" s="104"/>
      <c r="U1621" s="104"/>
      <c r="AQ1621" s="104"/>
      <c r="AR1621" s="104"/>
      <c r="AS1621" s="104"/>
      <c r="AT1621" s="104"/>
      <c r="AU1621" s="104"/>
      <c r="AV1621" s="104"/>
      <c r="AW1621" s="104"/>
      <c r="AX1621" s="104"/>
      <c r="AY1621" s="104"/>
      <c r="BH1621" s="104"/>
      <c r="BJ1621" s="104"/>
      <c r="BK1621" s="104"/>
      <c r="BL1621" s="104"/>
      <c r="BM1621" s="104"/>
      <c r="BN1621" s="104"/>
      <c r="BO1621" s="104"/>
      <c r="BP1621" s="104"/>
      <c r="BQ1621" s="104"/>
      <c r="BR1621" s="104"/>
      <c r="BS1621" s="104"/>
      <c r="BT1621" s="104"/>
      <c r="BV1621" s="104"/>
      <c r="BW1621" s="104"/>
      <c r="BX1621" s="104"/>
      <c r="BY1621" s="104"/>
      <c r="BZ1621" s="104"/>
      <c r="CA1621" s="104"/>
      <c r="CB1621" s="104"/>
      <c r="CC1621" s="104"/>
      <c r="CD1621" s="104"/>
      <c r="CE1621" s="104"/>
      <c r="CF1621" s="104"/>
      <c r="CG1621" s="104"/>
      <c r="CJ1621" s="104"/>
      <c r="CL1621" s="104"/>
      <c r="CM1621" s="104"/>
      <c r="CN1621" s="104"/>
      <c r="CO1621" s="104"/>
      <c r="CP1621" s="104"/>
      <c r="CQ1621" s="104"/>
      <c r="CR1621" s="104"/>
      <c r="CS1621" s="104"/>
      <c r="CT1621" s="104"/>
      <c r="CU1621" s="104"/>
    </row>
    <row r="1622" spans="1:99" ht="13" x14ac:dyDescent="0.3">
      <c r="A1622" s="104"/>
      <c r="B1622" s="104"/>
      <c r="C1622" s="104"/>
      <c r="D1622" s="104"/>
      <c r="E1622" s="104"/>
      <c r="F1622" s="104"/>
      <c r="G1622" s="104"/>
      <c r="H1622" s="104"/>
      <c r="I1622" s="104"/>
      <c r="J1622" s="104"/>
      <c r="K1622" s="104"/>
      <c r="L1622" s="104"/>
      <c r="M1622" s="104"/>
      <c r="P1622" s="104"/>
      <c r="Q1622" s="104"/>
      <c r="U1622" s="104"/>
      <c r="AQ1622" s="104"/>
      <c r="AR1622" s="104"/>
      <c r="AS1622" s="104"/>
      <c r="AT1622" s="104"/>
      <c r="AU1622" s="104"/>
      <c r="AV1622" s="104"/>
      <c r="AW1622" s="104"/>
      <c r="AX1622" s="104"/>
      <c r="AY1622" s="104"/>
      <c r="BH1622" s="104"/>
      <c r="BJ1622" s="104"/>
      <c r="BK1622" s="104"/>
      <c r="BL1622" s="104"/>
      <c r="BM1622" s="104"/>
      <c r="BN1622" s="104"/>
      <c r="BO1622" s="104"/>
      <c r="BP1622" s="104"/>
      <c r="BQ1622" s="104"/>
      <c r="BR1622" s="104"/>
      <c r="BS1622" s="104"/>
      <c r="BT1622" s="104"/>
      <c r="BV1622" s="104"/>
      <c r="BW1622" s="104"/>
      <c r="BX1622" s="104"/>
      <c r="BY1622" s="104"/>
      <c r="BZ1622" s="104"/>
      <c r="CA1622" s="104"/>
      <c r="CB1622" s="104"/>
      <c r="CC1622" s="104"/>
      <c r="CD1622" s="104"/>
      <c r="CE1622" s="104"/>
      <c r="CF1622" s="104"/>
      <c r="CG1622" s="104"/>
      <c r="CJ1622" s="104"/>
      <c r="CL1622" s="104"/>
      <c r="CM1622" s="104"/>
      <c r="CN1622" s="104"/>
      <c r="CO1622" s="104"/>
      <c r="CP1622" s="104"/>
      <c r="CQ1622" s="104"/>
      <c r="CR1622" s="104"/>
      <c r="CS1622" s="104"/>
      <c r="CT1622" s="104"/>
      <c r="CU1622" s="104"/>
    </row>
    <row r="1623" spans="1:99" ht="13" x14ac:dyDescent="0.3">
      <c r="A1623" s="104"/>
      <c r="B1623" s="104"/>
      <c r="C1623" s="104"/>
      <c r="D1623" s="104"/>
      <c r="E1623" s="104"/>
      <c r="F1623" s="104"/>
      <c r="G1623" s="104"/>
      <c r="H1623" s="104"/>
      <c r="I1623" s="104"/>
      <c r="J1623" s="104"/>
      <c r="K1623" s="104"/>
      <c r="L1623" s="104"/>
      <c r="M1623" s="104"/>
      <c r="P1623" s="104"/>
      <c r="Q1623" s="104"/>
      <c r="U1623" s="104"/>
      <c r="AQ1623" s="104"/>
      <c r="AR1623" s="104"/>
      <c r="AS1623" s="104"/>
      <c r="AT1623" s="104"/>
      <c r="AU1623" s="104"/>
      <c r="AV1623" s="104"/>
      <c r="AW1623" s="104"/>
      <c r="AX1623" s="104"/>
      <c r="AY1623" s="104"/>
      <c r="BH1623" s="104"/>
      <c r="BJ1623" s="104"/>
      <c r="BK1623" s="104"/>
      <c r="BL1623" s="104"/>
      <c r="BM1623" s="104"/>
      <c r="BN1623" s="104"/>
      <c r="BO1623" s="104"/>
      <c r="BP1623" s="104"/>
      <c r="BQ1623" s="104"/>
      <c r="BR1623" s="104"/>
      <c r="BS1623" s="104"/>
      <c r="BT1623" s="104"/>
      <c r="BV1623" s="104"/>
      <c r="BW1623" s="104"/>
      <c r="BX1623" s="104"/>
      <c r="BY1623" s="104"/>
      <c r="BZ1623" s="104"/>
      <c r="CA1623" s="104"/>
      <c r="CB1623" s="104"/>
      <c r="CC1623" s="104"/>
      <c r="CD1623" s="104"/>
      <c r="CE1623" s="104"/>
      <c r="CF1623" s="104"/>
      <c r="CG1623" s="104"/>
      <c r="CJ1623" s="104"/>
      <c r="CL1623" s="104"/>
      <c r="CM1623" s="104"/>
      <c r="CN1623" s="104"/>
      <c r="CO1623" s="104"/>
      <c r="CP1623" s="104"/>
      <c r="CQ1623" s="104"/>
      <c r="CR1623" s="104"/>
      <c r="CS1623" s="104"/>
      <c r="CT1623" s="104"/>
      <c r="CU1623" s="104"/>
    </row>
    <row r="1624" spans="1:99" ht="13" x14ac:dyDescent="0.3">
      <c r="A1624" s="104"/>
      <c r="B1624" s="104"/>
      <c r="C1624" s="104"/>
      <c r="D1624" s="104"/>
      <c r="E1624" s="104"/>
      <c r="F1624" s="104"/>
      <c r="G1624" s="104"/>
      <c r="H1624" s="104"/>
      <c r="I1624" s="104"/>
      <c r="J1624" s="104"/>
      <c r="K1624" s="104"/>
      <c r="L1624" s="104"/>
      <c r="M1624" s="104"/>
      <c r="P1624" s="104"/>
      <c r="Q1624" s="104"/>
      <c r="U1624" s="104"/>
      <c r="AQ1624" s="104"/>
      <c r="AR1624" s="104"/>
      <c r="AS1624" s="104"/>
      <c r="AT1624" s="104"/>
      <c r="AU1624" s="104"/>
      <c r="AV1624" s="104"/>
      <c r="AW1624" s="104"/>
      <c r="AX1624" s="104"/>
      <c r="AY1624" s="104"/>
      <c r="BH1624" s="104"/>
      <c r="BJ1624" s="104"/>
      <c r="BK1624" s="104"/>
      <c r="BL1624" s="104"/>
      <c r="BM1624" s="104"/>
      <c r="BN1624" s="104"/>
      <c r="BO1624" s="104"/>
      <c r="BP1624" s="104"/>
      <c r="BQ1624" s="104"/>
      <c r="BR1624" s="104"/>
      <c r="BS1624" s="104"/>
      <c r="BT1624" s="104"/>
      <c r="BV1624" s="104"/>
      <c r="BW1624" s="104"/>
      <c r="BX1624" s="104"/>
      <c r="BY1624" s="104"/>
      <c r="BZ1624" s="104"/>
      <c r="CA1624" s="104"/>
      <c r="CB1624" s="104"/>
      <c r="CC1624" s="104"/>
      <c r="CD1624" s="104"/>
      <c r="CE1624" s="104"/>
      <c r="CF1624" s="104"/>
      <c r="CG1624" s="104"/>
      <c r="CJ1624" s="104"/>
      <c r="CL1624" s="104"/>
      <c r="CM1624" s="104"/>
      <c r="CN1624" s="104"/>
      <c r="CO1624" s="104"/>
      <c r="CP1624" s="104"/>
      <c r="CQ1624" s="104"/>
      <c r="CR1624" s="104"/>
      <c r="CS1624" s="104"/>
      <c r="CT1624" s="104"/>
      <c r="CU1624" s="104"/>
    </row>
    <row r="1625" spans="1:99" ht="13" x14ac:dyDescent="0.3">
      <c r="A1625" s="104"/>
      <c r="B1625" s="104"/>
      <c r="C1625" s="104"/>
      <c r="D1625" s="104"/>
      <c r="E1625" s="104"/>
      <c r="F1625" s="104"/>
      <c r="G1625" s="104"/>
      <c r="H1625" s="104"/>
      <c r="I1625" s="104"/>
      <c r="J1625" s="104"/>
      <c r="K1625" s="104"/>
      <c r="L1625" s="104"/>
      <c r="M1625" s="104"/>
      <c r="P1625" s="104"/>
      <c r="Q1625" s="104"/>
      <c r="U1625" s="104"/>
      <c r="AQ1625" s="104"/>
      <c r="AR1625" s="104"/>
      <c r="AS1625" s="104"/>
      <c r="AT1625" s="104"/>
      <c r="AU1625" s="104"/>
      <c r="AV1625" s="104"/>
      <c r="AW1625" s="104"/>
      <c r="AX1625" s="104"/>
      <c r="AY1625" s="104"/>
      <c r="BH1625" s="104"/>
      <c r="BJ1625" s="104"/>
      <c r="BK1625" s="104"/>
      <c r="BL1625" s="104"/>
      <c r="BM1625" s="104"/>
      <c r="BN1625" s="104"/>
      <c r="BO1625" s="104"/>
      <c r="BP1625" s="104"/>
      <c r="BQ1625" s="104"/>
      <c r="BR1625" s="104"/>
      <c r="BS1625" s="104"/>
      <c r="BT1625" s="104"/>
      <c r="BV1625" s="104"/>
      <c r="BW1625" s="104"/>
      <c r="BX1625" s="104"/>
      <c r="BY1625" s="104"/>
      <c r="BZ1625" s="104"/>
      <c r="CA1625" s="104"/>
      <c r="CB1625" s="104"/>
      <c r="CC1625" s="104"/>
      <c r="CD1625" s="104"/>
      <c r="CE1625" s="104"/>
      <c r="CF1625" s="104"/>
      <c r="CG1625" s="104"/>
      <c r="CJ1625" s="104"/>
      <c r="CL1625" s="104"/>
      <c r="CM1625" s="104"/>
      <c r="CN1625" s="104"/>
      <c r="CO1625" s="104"/>
      <c r="CP1625" s="104"/>
      <c r="CQ1625" s="104"/>
      <c r="CR1625" s="104"/>
      <c r="CS1625" s="104"/>
      <c r="CT1625" s="104"/>
      <c r="CU1625" s="104"/>
    </row>
    <row r="1626" spans="1:99" ht="13" x14ac:dyDescent="0.3">
      <c r="A1626" s="104"/>
      <c r="B1626" s="104"/>
      <c r="C1626" s="104"/>
      <c r="D1626" s="104"/>
      <c r="E1626" s="104"/>
      <c r="F1626" s="104"/>
      <c r="G1626" s="104"/>
      <c r="H1626" s="104"/>
      <c r="I1626" s="104"/>
      <c r="J1626" s="104"/>
      <c r="K1626" s="104"/>
      <c r="L1626" s="104"/>
      <c r="M1626" s="104"/>
      <c r="P1626" s="104"/>
      <c r="Q1626" s="104"/>
      <c r="U1626" s="104"/>
      <c r="AQ1626" s="104"/>
      <c r="AR1626" s="104"/>
      <c r="AS1626" s="104"/>
      <c r="AT1626" s="104"/>
      <c r="AU1626" s="104"/>
      <c r="AV1626" s="104"/>
      <c r="AW1626" s="104"/>
      <c r="AX1626" s="104"/>
      <c r="AY1626" s="104"/>
      <c r="BH1626" s="104"/>
      <c r="BJ1626" s="104"/>
      <c r="BK1626" s="104"/>
      <c r="BL1626" s="104"/>
      <c r="BM1626" s="104"/>
      <c r="BN1626" s="104"/>
      <c r="BO1626" s="104"/>
      <c r="BP1626" s="104"/>
      <c r="BQ1626" s="104"/>
      <c r="BR1626" s="104"/>
      <c r="BS1626" s="104"/>
      <c r="BT1626" s="104"/>
      <c r="BV1626" s="104"/>
      <c r="BW1626" s="104"/>
      <c r="BX1626" s="104"/>
      <c r="BY1626" s="104"/>
      <c r="BZ1626" s="104"/>
      <c r="CA1626" s="104"/>
      <c r="CB1626" s="104"/>
      <c r="CC1626" s="104"/>
      <c r="CD1626" s="104"/>
      <c r="CE1626" s="104"/>
      <c r="CF1626" s="104"/>
      <c r="CG1626" s="104"/>
      <c r="CJ1626" s="104"/>
      <c r="CL1626" s="104"/>
      <c r="CM1626" s="104"/>
      <c r="CN1626" s="104"/>
      <c r="CO1626" s="104"/>
      <c r="CP1626" s="104"/>
      <c r="CQ1626" s="104"/>
      <c r="CR1626" s="104"/>
      <c r="CS1626" s="104"/>
      <c r="CT1626" s="104"/>
      <c r="CU1626" s="104"/>
    </row>
    <row r="1627" spans="1:99" ht="13" x14ac:dyDescent="0.3">
      <c r="A1627" s="104"/>
      <c r="B1627" s="104"/>
      <c r="C1627" s="104"/>
      <c r="D1627" s="104"/>
      <c r="E1627" s="104"/>
      <c r="F1627" s="104"/>
      <c r="G1627" s="104"/>
      <c r="H1627" s="104"/>
      <c r="I1627" s="104"/>
      <c r="J1627" s="104"/>
      <c r="K1627" s="104"/>
      <c r="L1627" s="104"/>
      <c r="M1627" s="104"/>
      <c r="P1627" s="104"/>
      <c r="Q1627" s="104"/>
      <c r="U1627" s="104"/>
      <c r="AQ1627" s="104"/>
      <c r="AR1627" s="104"/>
      <c r="AS1627" s="104"/>
      <c r="AT1627" s="104"/>
      <c r="AU1627" s="104"/>
      <c r="AV1627" s="104"/>
      <c r="AW1627" s="104"/>
      <c r="AX1627" s="104"/>
      <c r="AY1627" s="104"/>
      <c r="BH1627" s="104"/>
      <c r="BJ1627" s="104"/>
      <c r="BK1627" s="104"/>
      <c r="BL1627" s="104"/>
      <c r="BM1627" s="104"/>
      <c r="BN1627" s="104"/>
      <c r="BO1627" s="104"/>
      <c r="BP1627" s="104"/>
      <c r="BQ1627" s="104"/>
      <c r="BR1627" s="104"/>
      <c r="BS1627" s="104"/>
      <c r="BT1627" s="104"/>
      <c r="BV1627" s="104"/>
      <c r="BW1627" s="104"/>
      <c r="BX1627" s="104"/>
      <c r="BY1627" s="104"/>
      <c r="BZ1627" s="104"/>
      <c r="CA1627" s="104"/>
      <c r="CB1627" s="104"/>
      <c r="CC1627" s="104"/>
      <c r="CD1627" s="104"/>
      <c r="CE1627" s="104"/>
      <c r="CF1627" s="104"/>
      <c r="CG1627" s="104"/>
      <c r="CJ1627" s="104"/>
      <c r="CL1627" s="104"/>
      <c r="CM1627" s="104"/>
      <c r="CN1627" s="104"/>
      <c r="CO1627" s="104"/>
      <c r="CP1627" s="104"/>
      <c r="CQ1627" s="104"/>
      <c r="CR1627" s="104"/>
      <c r="CS1627" s="104"/>
      <c r="CT1627" s="104"/>
      <c r="CU1627" s="104"/>
    </row>
    <row r="1628" spans="1:99" ht="13" x14ac:dyDescent="0.3">
      <c r="A1628" s="104"/>
      <c r="B1628" s="104"/>
      <c r="C1628" s="104"/>
      <c r="D1628" s="104"/>
      <c r="E1628" s="104"/>
      <c r="F1628" s="104"/>
      <c r="G1628" s="104"/>
      <c r="H1628" s="104"/>
      <c r="I1628" s="104"/>
      <c r="J1628" s="104"/>
      <c r="K1628" s="104"/>
      <c r="L1628" s="104"/>
      <c r="M1628" s="104"/>
      <c r="P1628" s="104"/>
      <c r="Q1628" s="104"/>
      <c r="U1628" s="104"/>
      <c r="AQ1628" s="104"/>
      <c r="AR1628" s="104"/>
      <c r="AS1628" s="104"/>
      <c r="AT1628" s="104"/>
      <c r="AU1628" s="104"/>
      <c r="AV1628" s="104"/>
      <c r="AW1628" s="104"/>
      <c r="AX1628" s="104"/>
      <c r="AY1628" s="104"/>
      <c r="BH1628" s="104"/>
      <c r="BJ1628" s="104"/>
      <c r="BK1628" s="104"/>
      <c r="BL1628" s="104"/>
      <c r="BM1628" s="104"/>
      <c r="BN1628" s="104"/>
      <c r="BO1628" s="104"/>
      <c r="BP1628" s="104"/>
      <c r="BQ1628" s="104"/>
      <c r="BR1628" s="104"/>
      <c r="BS1628" s="104"/>
      <c r="BT1628" s="104"/>
      <c r="BV1628" s="104"/>
      <c r="BW1628" s="104"/>
      <c r="BX1628" s="104"/>
      <c r="BY1628" s="104"/>
      <c r="BZ1628" s="104"/>
      <c r="CA1628" s="104"/>
      <c r="CB1628" s="104"/>
      <c r="CC1628" s="104"/>
      <c r="CD1628" s="104"/>
      <c r="CE1628" s="104"/>
      <c r="CF1628" s="104"/>
      <c r="CG1628" s="104"/>
      <c r="CJ1628" s="104"/>
      <c r="CL1628" s="104"/>
      <c r="CM1628" s="104"/>
      <c r="CN1628" s="104"/>
      <c r="CO1628" s="104"/>
      <c r="CP1628" s="104"/>
      <c r="CQ1628" s="104"/>
      <c r="CR1628" s="104"/>
      <c r="CS1628" s="104"/>
      <c r="CT1628" s="104"/>
      <c r="CU1628" s="104"/>
    </row>
    <row r="1629" spans="1:99" ht="13" x14ac:dyDescent="0.3">
      <c r="A1629" s="104"/>
      <c r="B1629" s="104"/>
      <c r="C1629" s="104"/>
      <c r="D1629" s="104"/>
      <c r="E1629" s="104"/>
      <c r="F1629" s="104"/>
      <c r="G1629" s="104"/>
      <c r="H1629" s="104"/>
      <c r="I1629" s="104"/>
      <c r="J1629" s="104"/>
      <c r="K1629" s="104"/>
      <c r="L1629" s="104"/>
      <c r="M1629" s="104"/>
      <c r="P1629" s="104"/>
      <c r="Q1629" s="104"/>
      <c r="U1629" s="104"/>
      <c r="AQ1629" s="104"/>
      <c r="AR1629" s="104"/>
      <c r="AS1629" s="104"/>
      <c r="AT1629" s="104"/>
      <c r="AU1629" s="104"/>
      <c r="AV1629" s="104"/>
      <c r="AW1629" s="104"/>
      <c r="AX1629" s="104"/>
      <c r="AY1629" s="104"/>
      <c r="BH1629" s="104"/>
      <c r="BJ1629" s="104"/>
      <c r="BK1629" s="104"/>
      <c r="BL1629" s="104"/>
      <c r="BM1629" s="104"/>
      <c r="BN1629" s="104"/>
      <c r="BO1629" s="104"/>
      <c r="BP1629" s="104"/>
      <c r="BQ1629" s="104"/>
      <c r="BR1629" s="104"/>
      <c r="BS1629" s="104"/>
      <c r="BT1629" s="104"/>
      <c r="BV1629" s="104"/>
      <c r="BW1629" s="104"/>
      <c r="BX1629" s="104"/>
      <c r="BY1629" s="104"/>
      <c r="BZ1629" s="104"/>
      <c r="CA1629" s="104"/>
      <c r="CB1629" s="104"/>
      <c r="CC1629" s="104"/>
      <c r="CD1629" s="104"/>
      <c r="CE1629" s="104"/>
      <c r="CF1629" s="104"/>
      <c r="CG1629" s="104"/>
      <c r="CJ1629" s="104"/>
      <c r="CL1629" s="104"/>
      <c r="CM1629" s="104"/>
      <c r="CN1629" s="104"/>
      <c r="CO1629" s="104"/>
      <c r="CP1629" s="104"/>
      <c r="CQ1629" s="104"/>
      <c r="CR1629" s="104"/>
      <c r="CS1629" s="104"/>
      <c r="CT1629" s="104"/>
      <c r="CU1629" s="104"/>
    </row>
    <row r="1630" spans="1:99" ht="13" x14ac:dyDescent="0.3">
      <c r="A1630" s="104"/>
      <c r="B1630" s="104"/>
      <c r="C1630" s="104"/>
      <c r="D1630" s="104"/>
      <c r="E1630" s="104"/>
      <c r="F1630" s="104"/>
      <c r="G1630" s="104"/>
      <c r="H1630" s="104"/>
      <c r="I1630" s="104"/>
      <c r="J1630" s="104"/>
      <c r="K1630" s="104"/>
      <c r="L1630" s="104"/>
      <c r="M1630" s="104"/>
      <c r="P1630" s="104"/>
      <c r="Q1630" s="104"/>
      <c r="U1630" s="104"/>
      <c r="AQ1630" s="104"/>
      <c r="AR1630" s="104"/>
      <c r="AS1630" s="104"/>
      <c r="AT1630" s="104"/>
      <c r="AU1630" s="104"/>
      <c r="AV1630" s="104"/>
      <c r="AW1630" s="104"/>
      <c r="AX1630" s="104"/>
      <c r="AY1630" s="104"/>
      <c r="BH1630" s="104"/>
      <c r="BJ1630" s="104"/>
      <c r="BK1630" s="104"/>
      <c r="BL1630" s="104"/>
      <c r="BM1630" s="104"/>
      <c r="BN1630" s="104"/>
      <c r="BO1630" s="104"/>
      <c r="BP1630" s="104"/>
      <c r="BQ1630" s="104"/>
      <c r="BR1630" s="104"/>
      <c r="BS1630" s="104"/>
      <c r="BT1630" s="104"/>
      <c r="BV1630" s="104"/>
      <c r="BW1630" s="104"/>
      <c r="BX1630" s="104"/>
      <c r="BY1630" s="104"/>
      <c r="BZ1630" s="104"/>
      <c r="CA1630" s="104"/>
      <c r="CB1630" s="104"/>
      <c r="CC1630" s="104"/>
      <c r="CD1630" s="104"/>
      <c r="CE1630" s="104"/>
      <c r="CF1630" s="104"/>
      <c r="CG1630" s="104"/>
      <c r="CJ1630" s="104"/>
      <c r="CL1630" s="104"/>
      <c r="CM1630" s="104"/>
      <c r="CN1630" s="104"/>
      <c r="CO1630" s="104"/>
      <c r="CP1630" s="104"/>
      <c r="CQ1630" s="104"/>
      <c r="CR1630" s="104"/>
      <c r="CS1630" s="104"/>
      <c r="CT1630" s="104"/>
      <c r="CU1630" s="104"/>
    </row>
    <row r="1631" spans="1:99" ht="13" x14ac:dyDescent="0.3">
      <c r="A1631" s="104"/>
      <c r="B1631" s="104"/>
      <c r="C1631" s="104"/>
      <c r="D1631" s="104"/>
      <c r="E1631" s="104"/>
      <c r="F1631" s="104"/>
      <c r="G1631" s="104"/>
      <c r="H1631" s="104"/>
      <c r="I1631" s="104"/>
      <c r="J1631" s="104"/>
      <c r="K1631" s="104"/>
      <c r="L1631" s="104"/>
      <c r="M1631" s="104"/>
      <c r="P1631" s="104"/>
      <c r="Q1631" s="104"/>
      <c r="U1631" s="104"/>
      <c r="AQ1631" s="104"/>
      <c r="AR1631" s="104"/>
      <c r="AS1631" s="104"/>
      <c r="AT1631" s="104"/>
      <c r="AU1631" s="104"/>
      <c r="AV1631" s="104"/>
      <c r="AW1631" s="104"/>
      <c r="AX1631" s="104"/>
      <c r="AY1631" s="104"/>
      <c r="BH1631" s="104"/>
      <c r="BJ1631" s="104"/>
      <c r="BK1631" s="104"/>
      <c r="BL1631" s="104"/>
      <c r="BM1631" s="104"/>
      <c r="BN1631" s="104"/>
      <c r="BO1631" s="104"/>
      <c r="BP1631" s="104"/>
      <c r="BQ1631" s="104"/>
      <c r="BR1631" s="104"/>
      <c r="BS1631" s="104"/>
      <c r="BT1631" s="104"/>
      <c r="BV1631" s="104"/>
      <c r="BW1631" s="104"/>
      <c r="BX1631" s="104"/>
      <c r="BY1631" s="104"/>
      <c r="BZ1631" s="104"/>
      <c r="CA1631" s="104"/>
      <c r="CB1631" s="104"/>
      <c r="CC1631" s="104"/>
      <c r="CD1631" s="104"/>
      <c r="CE1631" s="104"/>
      <c r="CF1631" s="104"/>
      <c r="CG1631" s="104"/>
      <c r="CJ1631" s="104"/>
      <c r="CL1631" s="104"/>
      <c r="CM1631" s="104"/>
      <c r="CN1631" s="104"/>
      <c r="CO1631" s="104"/>
      <c r="CP1631" s="104"/>
      <c r="CQ1631" s="104"/>
      <c r="CR1631" s="104"/>
      <c r="CS1631" s="104"/>
      <c r="CT1631" s="104"/>
      <c r="CU1631" s="104"/>
    </row>
    <row r="1632" spans="1:99" ht="13" x14ac:dyDescent="0.3">
      <c r="A1632" s="104"/>
      <c r="B1632" s="104"/>
      <c r="C1632" s="104"/>
      <c r="D1632" s="104"/>
      <c r="E1632" s="104"/>
      <c r="F1632" s="104"/>
      <c r="G1632" s="104"/>
      <c r="H1632" s="104"/>
      <c r="I1632" s="104"/>
      <c r="J1632" s="104"/>
      <c r="K1632" s="104"/>
      <c r="L1632" s="104"/>
      <c r="M1632" s="104"/>
      <c r="P1632" s="104"/>
      <c r="Q1632" s="104"/>
      <c r="U1632" s="104"/>
      <c r="AQ1632" s="104"/>
      <c r="AR1632" s="104"/>
      <c r="AS1632" s="104"/>
      <c r="AT1632" s="104"/>
      <c r="AU1632" s="104"/>
      <c r="AV1632" s="104"/>
      <c r="AW1632" s="104"/>
      <c r="AX1632" s="104"/>
      <c r="AY1632" s="104"/>
      <c r="BH1632" s="104"/>
      <c r="BJ1632" s="104"/>
      <c r="BK1632" s="104"/>
      <c r="BL1632" s="104"/>
      <c r="BM1632" s="104"/>
      <c r="BN1632" s="104"/>
      <c r="BO1632" s="104"/>
      <c r="BP1632" s="104"/>
      <c r="BQ1632" s="104"/>
      <c r="BR1632" s="104"/>
      <c r="BS1632" s="104"/>
      <c r="BT1632" s="104"/>
      <c r="BV1632" s="104"/>
      <c r="BW1632" s="104"/>
      <c r="BX1632" s="104"/>
      <c r="BY1632" s="104"/>
      <c r="BZ1632" s="104"/>
      <c r="CA1632" s="104"/>
      <c r="CB1632" s="104"/>
      <c r="CC1632" s="104"/>
      <c r="CD1632" s="104"/>
      <c r="CE1632" s="104"/>
      <c r="CF1632" s="104"/>
      <c r="CG1632" s="104"/>
      <c r="CJ1632" s="104"/>
      <c r="CL1632" s="104"/>
      <c r="CM1632" s="104"/>
      <c r="CN1632" s="104"/>
      <c r="CO1632" s="104"/>
      <c r="CP1632" s="104"/>
      <c r="CQ1632" s="104"/>
      <c r="CR1632" s="104"/>
      <c r="CS1632" s="104"/>
      <c r="CT1632" s="104"/>
      <c r="CU1632" s="104"/>
    </row>
    <row r="1633" spans="1:99" ht="13" x14ac:dyDescent="0.3">
      <c r="A1633" s="104"/>
      <c r="B1633" s="104"/>
      <c r="C1633" s="104"/>
      <c r="D1633" s="104"/>
      <c r="E1633" s="104"/>
      <c r="F1633" s="104"/>
      <c r="G1633" s="104"/>
      <c r="H1633" s="104"/>
      <c r="I1633" s="104"/>
      <c r="J1633" s="104"/>
      <c r="K1633" s="104"/>
      <c r="L1633" s="104"/>
      <c r="M1633" s="104"/>
      <c r="P1633" s="104"/>
      <c r="Q1633" s="104"/>
      <c r="U1633" s="104"/>
      <c r="AQ1633" s="104"/>
      <c r="AR1633" s="104"/>
      <c r="AS1633" s="104"/>
      <c r="AT1633" s="104"/>
      <c r="AU1633" s="104"/>
      <c r="AV1633" s="104"/>
      <c r="AW1633" s="104"/>
      <c r="AX1633" s="104"/>
      <c r="AY1633" s="104"/>
      <c r="BH1633" s="104"/>
      <c r="BJ1633" s="104"/>
      <c r="BK1633" s="104"/>
      <c r="BL1633" s="104"/>
      <c r="BM1633" s="104"/>
      <c r="BN1633" s="104"/>
      <c r="BO1633" s="104"/>
      <c r="BP1633" s="104"/>
      <c r="BQ1633" s="104"/>
      <c r="BR1633" s="104"/>
      <c r="BS1633" s="104"/>
      <c r="BT1633" s="104"/>
      <c r="BV1633" s="104"/>
      <c r="BW1633" s="104"/>
      <c r="BX1633" s="104"/>
      <c r="BY1633" s="104"/>
      <c r="BZ1633" s="104"/>
      <c r="CA1633" s="104"/>
      <c r="CB1633" s="104"/>
      <c r="CC1633" s="104"/>
      <c r="CD1633" s="104"/>
      <c r="CE1633" s="104"/>
      <c r="CF1633" s="104"/>
      <c r="CG1633" s="104"/>
      <c r="CJ1633" s="104"/>
      <c r="CL1633" s="104"/>
      <c r="CM1633" s="104"/>
      <c r="CN1633" s="104"/>
      <c r="CO1633" s="104"/>
      <c r="CP1633" s="104"/>
      <c r="CQ1633" s="104"/>
      <c r="CR1633" s="104"/>
      <c r="CS1633" s="104"/>
      <c r="CT1633" s="104"/>
      <c r="CU1633" s="104"/>
    </row>
    <row r="1634" spans="1:99" ht="13" x14ac:dyDescent="0.3">
      <c r="A1634" s="104"/>
      <c r="B1634" s="104"/>
      <c r="C1634" s="104"/>
      <c r="D1634" s="104"/>
      <c r="E1634" s="104"/>
      <c r="F1634" s="104"/>
      <c r="G1634" s="104"/>
      <c r="H1634" s="104"/>
      <c r="I1634" s="104"/>
      <c r="J1634" s="104"/>
      <c r="K1634" s="104"/>
      <c r="L1634" s="104"/>
      <c r="M1634" s="104"/>
      <c r="P1634" s="104"/>
      <c r="Q1634" s="104"/>
      <c r="U1634" s="104"/>
      <c r="AQ1634" s="104"/>
      <c r="AR1634" s="104"/>
      <c r="AS1634" s="104"/>
      <c r="AT1634" s="104"/>
      <c r="AU1634" s="104"/>
      <c r="AV1634" s="104"/>
      <c r="AW1634" s="104"/>
      <c r="AX1634" s="104"/>
      <c r="AY1634" s="104"/>
      <c r="BH1634" s="104"/>
      <c r="BJ1634" s="104"/>
      <c r="BK1634" s="104"/>
      <c r="BL1634" s="104"/>
      <c r="BM1634" s="104"/>
      <c r="BN1634" s="104"/>
      <c r="BO1634" s="104"/>
      <c r="BP1634" s="104"/>
      <c r="BQ1634" s="104"/>
      <c r="BR1634" s="104"/>
      <c r="BS1634" s="104"/>
      <c r="BT1634" s="104"/>
      <c r="BV1634" s="104"/>
      <c r="BW1634" s="104"/>
      <c r="BX1634" s="104"/>
      <c r="BY1634" s="104"/>
      <c r="BZ1634" s="104"/>
      <c r="CA1634" s="104"/>
      <c r="CB1634" s="104"/>
      <c r="CC1634" s="104"/>
      <c r="CD1634" s="104"/>
      <c r="CE1634" s="104"/>
      <c r="CF1634" s="104"/>
      <c r="CG1634" s="104"/>
      <c r="CJ1634" s="104"/>
      <c r="CL1634" s="104"/>
      <c r="CM1634" s="104"/>
      <c r="CN1634" s="104"/>
      <c r="CO1634" s="104"/>
      <c r="CP1634" s="104"/>
      <c r="CQ1634" s="104"/>
      <c r="CR1634" s="104"/>
      <c r="CS1634" s="104"/>
      <c r="CT1634" s="104"/>
      <c r="CU1634" s="104"/>
    </row>
    <row r="1635" spans="1:99" ht="13" x14ac:dyDescent="0.3">
      <c r="A1635" s="104"/>
      <c r="B1635" s="104"/>
      <c r="C1635" s="104"/>
      <c r="D1635" s="104"/>
      <c r="E1635" s="104"/>
      <c r="F1635" s="104"/>
      <c r="G1635" s="104"/>
      <c r="H1635" s="104"/>
      <c r="I1635" s="104"/>
      <c r="J1635" s="104"/>
      <c r="K1635" s="104"/>
      <c r="L1635" s="104"/>
      <c r="M1635" s="104"/>
      <c r="P1635" s="104"/>
      <c r="Q1635" s="104"/>
      <c r="U1635" s="104"/>
      <c r="AQ1635" s="104"/>
      <c r="AR1635" s="104"/>
      <c r="AS1635" s="104"/>
      <c r="AT1635" s="104"/>
      <c r="AU1635" s="104"/>
      <c r="AV1635" s="104"/>
      <c r="AW1635" s="104"/>
      <c r="AX1635" s="104"/>
      <c r="AY1635" s="104"/>
      <c r="BH1635" s="104"/>
      <c r="BJ1635" s="104"/>
      <c r="BK1635" s="104"/>
      <c r="BL1635" s="104"/>
      <c r="BM1635" s="104"/>
      <c r="BN1635" s="104"/>
      <c r="BO1635" s="104"/>
      <c r="BP1635" s="104"/>
      <c r="BQ1635" s="104"/>
      <c r="BR1635" s="104"/>
      <c r="BS1635" s="104"/>
      <c r="BT1635" s="104"/>
      <c r="BV1635" s="104"/>
      <c r="BW1635" s="104"/>
      <c r="BX1635" s="104"/>
      <c r="BY1635" s="104"/>
      <c r="BZ1635" s="104"/>
      <c r="CA1635" s="104"/>
      <c r="CB1635" s="104"/>
      <c r="CC1635" s="104"/>
      <c r="CD1635" s="104"/>
      <c r="CE1635" s="104"/>
      <c r="CF1635" s="104"/>
      <c r="CG1635" s="104"/>
      <c r="CJ1635" s="104"/>
      <c r="CL1635" s="104"/>
      <c r="CM1635" s="104"/>
      <c r="CN1635" s="104"/>
      <c r="CO1635" s="104"/>
      <c r="CP1635" s="104"/>
      <c r="CQ1635" s="104"/>
      <c r="CR1635" s="104"/>
      <c r="CS1635" s="104"/>
      <c r="CT1635" s="104"/>
      <c r="CU1635" s="104"/>
    </row>
    <row r="1636" spans="1:99" ht="13" x14ac:dyDescent="0.3">
      <c r="A1636" s="104"/>
      <c r="B1636" s="104"/>
      <c r="C1636" s="104"/>
      <c r="D1636" s="104"/>
      <c r="E1636" s="104"/>
      <c r="F1636" s="104"/>
      <c r="G1636" s="104"/>
      <c r="H1636" s="104"/>
      <c r="I1636" s="104"/>
      <c r="J1636" s="104"/>
      <c r="K1636" s="104"/>
      <c r="L1636" s="104"/>
      <c r="M1636" s="104"/>
      <c r="P1636" s="104"/>
      <c r="Q1636" s="104"/>
      <c r="U1636" s="104"/>
      <c r="AQ1636" s="104"/>
      <c r="AR1636" s="104"/>
      <c r="AS1636" s="104"/>
      <c r="AT1636" s="104"/>
      <c r="AU1636" s="104"/>
      <c r="AV1636" s="104"/>
      <c r="AW1636" s="104"/>
      <c r="AX1636" s="104"/>
      <c r="AY1636" s="104"/>
      <c r="BH1636" s="104"/>
      <c r="BJ1636" s="104"/>
      <c r="BK1636" s="104"/>
      <c r="BL1636" s="104"/>
      <c r="BM1636" s="104"/>
      <c r="BN1636" s="104"/>
      <c r="BO1636" s="104"/>
      <c r="BP1636" s="104"/>
      <c r="BQ1636" s="104"/>
      <c r="BR1636" s="104"/>
      <c r="BS1636" s="104"/>
      <c r="BT1636" s="104"/>
      <c r="BV1636" s="104"/>
      <c r="BW1636" s="104"/>
      <c r="BX1636" s="104"/>
      <c r="BY1636" s="104"/>
      <c r="BZ1636" s="104"/>
      <c r="CA1636" s="104"/>
      <c r="CB1636" s="104"/>
      <c r="CC1636" s="104"/>
      <c r="CD1636" s="104"/>
      <c r="CE1636" s="104"/>
      <c r="CF1636" s="104"/>
      <c r="CG1636" s="104"/>
      <c r="CJ1636" s="104"/>
      <c r="CL1636" s="104"/>
      <c r="CM1636" s="104"/>
      <c r="CN1636" s="104"/>
      <c r="CO1636" s="104"/>
      <c r="CP1636" s="104"/>
      <c r="CQ1636" s="104"/>
      <c r="CR1636" s="104"/>
      <c r="CS1636" s="104"/>
      <c r="CT1636" s="104"/>
      <c r="CU1636" s="104"/>
    </row>
    <row r="1637" spans="1:99" ht="13" x14ac:dyDescent="0.3">
      <c r="A1637" s="104"/>
      <c r="B1637" s="104"/>
      <c r="C1637" s="104"/>
      <c r="D1637" s="104"/>
      <c r="E1637" s="104"/>
      <c r="F1637" s="104"/>
      <c r="G1637" s="104"/>
      <c r="H1637" s="104"/>
      <c r="I1637" s="104"/>
      <c r="J1637" s="104"/>
      <c r="K1637" s="104"/>
      <c r="L1637" s="104"/>
      <c r="M1637" s="104"/>
      <c r="P1637" s="104"/>
      <c r="Q1637" s="104"/>
      <c r="U1637" s="104"/>
      <c r="AQ1637" s="104"/>
      <c r="AR1637" s="104"/>
      <c r="AS1637" s="104"/>
      <c r="AT1637" s="104"/>
      <c r="AU1637" s="104"/>
      <c r="AV1637" s="104"/>
      <c r="AW1637" s="104"/>
      <c r="AX1637" s="104"/>
      <c r="AY1637" s="104"/>
      <c r="BH1637" s="104"/>
      <c r="BJ1637" s="104"/>
      <c r="BK1637" s="104"/>
      <c r="BL1637" s="104"/>
      <c r="BM1637" s="104"/>
      <c r="BN1637" s="104"/>
      <c r="BO1637" s="104"/>
      <c r="BP1637" s="104"/>
      <c r="BQ1637" s="104"/>
      <c r="BR1637" s="104"/>
      <c r="BS1637" s="104"/>
      <c r="BT1637" s="104"/>
      <c r="BV1637" s="104"/>
      <c r="BW1637" s="104"/>
      <c r="BX1637" s="104"/>
      <c r="BY1637" s="104"/>
      <c r="BZ1637" s="104"/>
      <c r="CA1637" s="104"/>
      <c r="CB1637" s="104"/>
      <c r="CC1637" s="104"/>
      <c r="CD1637" s="104"/>
      <c r="CE1637" s="104"/>
      <c r="CF1637" s="104"/>
      <c r="CG1637" s="104"/>
      <c r="CJ1637" s="104"/>
      <c r="CL1637" s="104"/>
      <c r="CM1637" s="104"/>
      <c r="CN1637" s="104"/>
      <c r="CO1637" s="104"/>
      <c r="CP1637" s="104"/>
      <c r="CQ1637" s="104"/>
      <c r="CR1637" s="104"/>
      <c r="CS1637" s="104"/>
      <c r="CT1637" s="104"/>
      <c r="CU1637" s="104"/>
    </row>
    <row r="1638" spans="1:99" ht="13" x14ac:dyDescent="0.3">
      <c r="A1638" s="104"/>
      <c r="B1638" s="104"/>
      <c r="C1638" s="104"/>
      <c r="D1638" s="104"/>
      <c r="E1638" s="104"/>
      <c r="F1638" s="104"/>
      <c r="G1638" s="104"/>
      <c r="H1638" s="104"/>
      <c r="I1638" s="104"/>
      <c r="J1638" s="104"/>
      <c r="K1638" s="104"/>
      <c r="L1638" s="104"/>
      <c r="M1638" s="104"/>
      <c r="P1638" s="104"/>
      <c r="Q1638" s="104"/>
      <c r="U1638" s="104"/>
      <c r="AQ1638" s="104"/>
      <c r="AR1638" s="104"/>
      <c r="AS1638" s="104"/>
      <c r="AT1638" s="104"/>
      <c r="AU1638" s="104"/>
      <c r="AV1638" s="104"/>
      <c r="AW1638" s="104"/>
      <c r="AX1638" s="104"/>
      <c r="AY1638" s="104"/>
      <c r="BH1638" s="104"/>
      <c r="BJ1638" s="104"/>
      <c r="BK1638" s="104"/>
      <c r="BL1638" s="104"/>
      <c r="BM1638" s="104"/>
      <c r="BN1638" s="104"/>
      <c r="BO1638" s="104"/>
      <c r="BP1638" s="104"/>
      <c r="BQ1638" s="104"/>
      <c r="BR1638" s="104"/>
      <c r="BS1638" s="104"/>
      <c r="BT1638" s="104"/>
      <c r="BV1638" s="104"/>
      <c r="BW1638" s="104"/>
      <c r="BX1638" s="104"/>
      <c r="BY1638" s="104"/>
      <c r="BZ1638" s="104"/>
      <c r="CA1638" s="104"/>
      <c r="CB1638" s="104"/>
      <c r="CC1638" s="104"/>
      <c r="CD1638" s="104"/>
      <c r="CE1638" s="104"/>
      <c r="CF1638" s="104"/>
      <c r="CG1638" s="104"/>
      <c r="CJ1638" s="104"/>
      <c r="CL1638" s="104"/>
      <c r="CM1638" s="104"/>
      <c r="CN1638" s="104"/>
      <c r="CO1638" s="104"/>
      <c r="CP1638" s="104"/>
      <c r="CQ1638" s="104"/>
      <c r="CR1638" s="104"/>
      <c r="CS1638" s="104"/>
      <c r="CT1638" s="104"/>
      <c r="CU1638" s="104"/>
    </row>
    <row r="1639" spans="1:99" ht="13" x14ac:dyDescent="0.3">
      <c r="A1639" s="104"/>
      <c r="B1639" s="104"/>
      <c r="C1639" s="104"/>
      <c r="D1639" s="104"/>
      <c r="E1639" s="104"/>
      <c r="F1639" s="104"/>
      <c r="G1639" s="104"/>
      <c r="H1639" s="104"/>
      <c r="I1639" s="104"/>
      <c r="J1639" s="104"/>
      <c r="K1639" s="104"/>
      <c r="L1639" s="104"/>
      <c r="M1639" s="104"/>
      <c r="P1639" s="104"/>
      <c r="Q1639" s="104"/>
      <c r="U1639" s="104"/>
      <c r="AQ1639" s="104"/>
      <c r="AR1639" s="104"/>
      <c r="AS1639" s="104"/>
      <c r="AT1639" s="104"/>
      <c r="AU1639" s="104"/>
      <c r="AV1639" s="104"/>
      <c r="AW1639" s="104"/>
      <c r="AX1639" s="104"/>
      <c r="AY1639" s="104"/>
      <c r="BH1639" s="104"/>
      <c r="BJ1639" s="104"/>
      <c r="BK1639" s="104"/>
      <c r="BL1639" s="104"/>
      <c r="BM1639" s="104"/>
      <c r="BN1639" s="104"/>
      <c r="BO1639" s="104"/>
      <c r="BP1639" s="104"/>
      <c r="BQ1639" s="104"/>
      <c r="BR1639" s="104"/>
      <c r="BS1639" s="104"/>
      <c r="BT1639" s="104"/>
      <c r="BV1639" s="104"/>
      <c r="BW1639" s="104"/>
      <c r="BX1639" s="104"/>
      <c r="BY1639" s="104"/>
      <c r="BZ1639" s="104"/>
      <c r="CA1639" s="104"/>
      <c r="CB1639" s="104"/>
      <c r="CC1639" s="104"/>
      <c r="CD1639" s="104"/>
      <c r="CE1639" s="104"/>
      <c r="CF1639" s="104"/>
      <c r="CG1639" s="104"/>
      <c r="CJ1639" s="104"/>
      <c r="CL1639" s="104"/>
      <c r="CM1639" s="104"/>
      <c r="CN1639" s="104"/>
      <c r="CO1639" s="104"/>
      <c r="CP1639" s="104"/>
      <c r="CQ1639" s="104"/>
      <c r="CR1639" s="104"/>
      <c r="CS1639" s="104"/>
      <c r="CT1639" s="104"/>
      <c r="CU1639" s="104"/>
    </row>
    <row r="1640" spans="1:99" ht="13" x14ac:dyDescent="0.3">
      <c r="A1640" s="104"/>
      <c r="B1640" s="104"/>
      <c r="C1640" s="104"/>
      <c r="D1640" s="104"/>
      <c r="E1640" s="104"/>
      <c r="F1640" s="104"/>
      <c r="G1640" s="104"/>
      <c r="H1640" s="104"/>
      <c r="I1640" s="104"/>
      <c r="J1640" s="104"/>
      <c r="K1640" s="104"/>
      <c r="L1640" s="104"/>
      <c r="M1640" s="104"/>
      <c r="P1640" s="104"/>
      <c r="Q1640" s="104"/>
      <c r="U1640" s="104"/>
      <c r="AQ1640" s="104"/>
      <c r="AR1640" s="104"/>
      <c r="AS1640" s="104"/>
      <c r="AT1640" s="104"/>
      <c r="AU1640" s="104"/>
      <c r="AV1640" s="104"/>
      <c r="AW1640" s="104"/>
      <c r="AX1640" s="104"/>
      <c r="AY1640" s="104"/>
      <c r="BH1640" s="104"/>
      <c r="BJ1640" s="104"/>
      <c r="BK1640" s="104"/>
      <c r="BL1640" s="104"/>
      <c r="BM1640" s="104"/>
      <c r="BN1640" s="104"/>
      <c r="BO1640" s="104"/>
      <c r="BP1640" s="104"/>
      <c r="BQ1640" s="104"/>
      <c r="BR1640" s="104"/>
      <c r="BS1640" s="104"/>
      <c r="BT1640" s="104"/>
      <c r="BV1640" s="104"/>
      <c r="BW1640" s="104"/>
      <c r="BX1640" s="104"/>
      <c r="BY1640" s="104"/>
      <c r="BZ1640" s="104"/>
      <c r="CA1640" s="104"/>
      <c r="CB1640" s="104"/>
      <c r="CC1640" s="104"/>
      <c r="CD1640" s="104"/>
      <c r="CE1640" s="104"/>
      <c r="CF1640" s="104"/>
      <c r="CG1640" s="104"/>
      <c r="CJ1640" s="104"/>
      <c r="CL1640" s="104"/>
      <c r="CM1640" s="104"/>
      <c r="CN1640" s="104"/>
      <c r="CO1640" s="104"/>
      <c r="CP1640" s="104"/>
      <c r="CQ1640" s="104"/>
      <c r="CR1640" s="104"/>
      <c r="CS1640" s="104"/>
      <c r="CT1640" s="104"/>
      <c r="CU1640" s="104"/>
    </row>
    <row r="1641" spans="1:99" ht="13" x14ac:dyDescent="0.3">
      <c r="A1641" s="104"/>
      <c r="B1641" s="104"/>
      <c r="C1641" s="104"/>
      <c r="D1641" s="104"/>
      <c r="E1641" s="104"/>
      <c r="F1641" s="104"/>
      <c r="G1641" s="104"/>
      <c r="H1641" s="104"/>
      <c r="I1641" s="104"/>
      <c r="J1641" s="104"/>
      <c r="K1641" s="104"/>
      <c r="L1641" s="104"/>
      <c r="M1641" s="104"/>
      <c r="P1641" s="104"/>
      <c r="Q1641" s="104"/>
      <c r="U1641" s="104"/>
      <c r="AQ1641" s="104"/>
      <c r="AR1641" s="104"/>
      <c r="AS1641" s="104"/>
      <c r="AT1641" s="104"/>
      <c r="AU1641" s="104"/>
      <c r="AV1641" s="104"/>
      <c r="AW1641" s="104"/>
      <c r="AX1641" s="104"/>
      <c r="AY1641" s="104"/>
      <c r="BH1641" s="104"/>
      <c r="BJ1641" s="104"/>
      <c r="BK1641" s="104"/>
      <c r="BL1641" s="104"/>
      <c r="BM1641" s="104"/>
      <c r="BN1641" s="104"/>
      <c r="BO1641" s="104"/>
      <c r="BP1641" s="104"/>
      <c r="BQ1641" s="104"/>
      <c r="BR1641" s="104"/>
      <c r="BS1641" s="104"/>
      <c r="BT1641" s="104"/>
      <c r="BV1641" s="104"/>
      <c r="BW1641" s="104"/>
      <c r="BX1641" s="104"/>
      <c r="BY1641" s="104"/>
      <c r="BZ1641" s="104"/>
      <c r="CA1641" s="104"/>
      <c r="CB1641" s="104"/>
      <c r="CC1641" s="104"/>
      <c r="CD1641" s="104"/>
      <c r="CE1641" s="104"/>
      <c r="CF1641" s="104"/>
      <c r="CG1641" s="104"/>
      <c r="CJ1641" s="104"/>
      <c r="CL1641" s="104"/>
      <c r="CM1641" s="104"/>
      <c r="CN1641" s="104"/>
      <c r="CO1641" s="104"/>
      <c r="CP1641" s="104"/>
      <c r="CQ1641" s="104"/>
      <c r="CR1641" s="104"/>
      <c r="CS1641" s="104"/>
      <c r="CT1641" s="104"/>
      <c r="CU1641" s="104"/>
    </row>
    <row r="1642" spans="1:99" ht="13" x14ac:dyDescent="0.3">
      <c r="A1642" s="104"/>
      <c r="B1642" s="104"/>
      <c r="C1642" s="104"/>
      <c r="D1642" s="104"/>
      <c r="E1642" s="104"/>
      <c r="F1642" s="104"/>
      <c r="G1642" s="104"/>
      <c r="H1642" s="104"/>
      <c r="I1642" s="104"/>
      <c r="J1642" s="104"/>
      <c r="K1642" s="104"/>
      <c r="L1642" s="104"/>
      <c r="M1642" s="104"/>
      <c r="P1642" s="104"/>
      <c r="Q1642" s="104"/>
      <c r="U1642" s="104"/>
      <c r="AQ1642" s="104"/>
      <c r="AR1642" s="104"/>
      <c r="AS1642" s="104"/>
      <c r="AT1642" s="104"/>
      <c r="AU1642" s="104"/>
      <c r="AV1642" s="104"/>
      <c r="AW1642" s="104"/>
      <c r="AX1642" s="104"/>
      <c r="AY1642" s="104"/>
      <c r="BH1642" s="104"/>
      <c r="BJ1642" s="104"/>
      <c r="BK1642" s="104"/>
      <c r="BL1642" s="104"/>
      <c r="BM1642" s="104"/>
      <c r="BN1642" s="104"/>
      <c r="BO1642" s="104"/>
      <c r="BP1642" s="104"/>
      <c r="BQ1642" s="104"/>
      <c r="BR1642" s="104"/>
      <c r="BS1642" s="104"/>
      <c r="BT1642" s="104"/>
      <c r="BV1642" s="104"/>
      <c r="BW1642" s="104"/>
      <c r="BX1642" s="104"/>
      <c r="BY1642" s="104"/>
      <c r="BZ1642" s="104"/>
      <c r="CA1642" s="104"/>
      <c r="CB1642" s="104"/>
      <c r="CC1642" s="104"/>
      <c r="CD1642" s="104"/>
      <c r="CE1642" s="104"/>
      <c r="CF1642" s="104"/>
      <c r="CG1642" s="104"/>
      <c r="CJ1642" s="104"/>
      <c r="CL1642" s="104"/>
      <c r="CM1642" s="104"/>
      <c r="CN1642" s="104"/>
      <c r="CO1642" s="104"/>
      <c r="CP1642" s="104"/>
      <c r="CQ1642" s="104"/>
      <c r="CR1642" s="104"/>
      <c r="CS1642" s="104"/>
      <c r="CT1642" s="104"/>
      <c r="CU1642" s="104"/>
    </row>
    <row r="1643" spans="1:99" ht="13" x14ac:dyDescent="0.3">
      <c r="A1643" s="104"/>
      <c r="B1643" s="104"/>
      <c r="C1643" s="104"/>
      <c r="D1643" s="104"/>
      <c r="E1643" s="104"/>
      <c r="F1643" s="104"/>
      <c r="G1643" s="104"/>
      <c r="H1643" s="104"/>
      <c r="I1643" s="104"/>
      <c r="J1643" s="104"/>
      <c r="K1643" s="104"/>
      <c r="L1643" s="104"/>
      <c r="M1643" s="104"/>
      <c r="P1643" s="104"/>
      <c r="Q1643" s="104"/>
      <c r="U1643" s="104"/>
      <c r="AQ1643" s="104"/>
      <c r="AR1643" s="104"/>
      <c r="AS1643" s="104"/>
      <c r="AT1643" s="104"/>
      <c r="AU1643" s="104"/>
      <c r="AV1643" s="104"/>
      <c r="AW1643" s="104"/>
      <c r="AX1643" s="104"/>
      <c r="AY1643" s="104"/>
      <c r="BH1643" s="104"/>
      <c r="BJ1643" s="104"/>
      <c r="BK1643" s="104"/>
      <c r="BL1643" s="104"/>
      <c r="BM1643" s="104"/>
      <c r="BN1643" s="104"/>
      <c r="BO1643" s="104"/>
      <c r="BP1643" s="104"/>
      <c r="BQ1643" s="104"/>
      <c r="BR1643" s="104"/>
      <c r="BS1643" s="104"/>
      <c r="BT1643" s="104"/>
      <c r="BV1643" s="104"/>
      <c r="BW1643" s="104"/>
      <c r="BX1643" s="104"/>
      <c r="BY1643" s="104"/>
      <c r="BZ1643" s="104"/>
      <c r="CA1643" s="104"/>
      <c r="CB1643" s="104"/>
      <c r="CC1643" s="104"/>
      <c r="CD1643" s="104"/>
      <c r="CE1643" s="104"/>
      <c r="CF1643" s="104"/>
      <c r="CG1643" s="104"/>
      <c r="CJ1643" s="104"/>
      <c r="CL1643" s="104"/>
      <c r="CM1643" s="104"/>
      <c r="CN1643" s="104"/>
      <c r="CO1643" s="104"/>
      <c r="CP1643" s="104"/>
      <c r="CQ1643" s="104"/>
      <c r="CR1643" s="104"/>
      <c r="CS1643" s="104"/>
      <c r="CT1643" s="104"/>
      <c r="CU1643" s="104"/>
    </row>
    <row r="1644" spans="1:99" ht="13" x14ac:dyDescent="0.3">
      <c r="A1644" s="104"/>
      <c r="B1644" s="104"/>
      <c r="C1644" s="104"/>
      <c r="D1644" s="104"/>
      <c r="E1644" s="104"/>
      <c r="F1644" s="104"/>
      <c r="G1644" s="104"/>
      <c r="H1644" s="104"/>
      <c r="I1644" s="104"/>
      <c r="J1644" s="104"/>
      <c r="K1644" s="104"/>
      <c r="L1644" s="104"/>
      <c r="M1644" s="104"/>
      <c r="P1644" s="104"/>
      <c r="Q1644" s="104"/>
      <c r="U1644" s="104"/>
      <c r="AQ1644" s="104"/>
      <c r="AR1644" s="104"/>
      <c r="AS1644" s="104"/>
      <c r="AT1644" s="104"/>
      <c r="AU1644" s="104"/>
      <c r="AV1644" s="104"/>
      <c r="AW1644" s="104"/>
      <c r="AX1644" s="104"/>
      <c r="AY1644" s="104"/>
      <c r="BH1644" s="104"/>
      <c r="BJ1644" s="104"/>
      <c r="BK1644" s="104"/>
      <c r="BL1644" s="104"/>
      <c r="BM1644" s="104"/>
      <c r="BN1644" s="104"/>
      <c r="BO1644" s="104"/>
      <c r="BP1644" s="104"/>
      <c r="BQ1644" s="104"/>
      <c r="BR1644" s="104"/>
      <c r="BS1644" s="104"/>
      <c r="BT1644" s="104"/>
      <c r="BV1644" s="104"/>
      <c r="BW1644" s="104"/>
      <c r="BX1644" s="104"/>
      <c r="BY1644" s="104"/>
      <c r="BZ1644" s="104"/>
      <c r="CA1644" s="104"/>
      <c r="CB1644" s="104"/>
      <c r="CC1644" s="104"/>
      <c r="CD1644" s="104"/>
      <c r="CE1644" s="104"/>
      <c r="CF1644" s="104"/>
      <c r="CG1644" s="104"/>
      <c r="CJ1644" s="104"/>
      <c r="CL1644" s="104"/>
      <c r="CM1644" s="104"/>
      <c r="CN1644" s="104"/>
      <c r="CO1644" s="104"/>
      <c r="CP1644" s="104"/>
      <c r="CQ1644" s="104"/>
      <c r="CR1644" s="104"/>
      <c r="CS1644" s="104"/>
      <c r="CT1644" s="104"/>
      <c r="CU1644" s="104"/>
    </row>
    <row r="1645" spans="1:99" ht="13" x14ac:dyDescent="0.3">
      <c r="A1645" s="104"/>
      <c r="B1645" s="104"/>
      <c r="C1645" s="104"/>
      <c r="D1645" s="104"/>
      <c r="E1645" s="104"/>
      <c r="F1645" s="104"/>
      <c r="G1645" s="104"/>
      <c r="H1645" s="104"/>
      <c r="I1645" s="104"/>
      <c r="J1645" s="104"/>
      <c r="K1645" s="104"/>
      <c r="L1645" s="104"/>
      <c r="M1645" s="104"/>
      <c r="P1645" s="104"/>
      <c r="Q1645" s="104"/>
      <c r="U1645" s="104"/>
      <c r="AQ1645" s="104"/>
      <c r="AR1645" s="104"/>
      <c r="AS1645" s="104"/>
      <c r="AT1645" s="104"/>
      <c r="AU1645" s="104"/>
      <c r="AV1645" s="104"/>
      <c r="AW1645" s="104"/>
      <c r="AX1645" s="104"/>
      <c r="AY1645" s="104"/>
      <c r="BH1645" s="104"/>
      <c r="BJ1645" s="104"/>
      <c r="BK1645" s="104"/>
      <c r="BL1645" s="104"/>
      <c r="BM1645" s="104"/>
      <c r="BN1645" s="104"/>
      <c r="BO1645" s="104"/>
      <c r="BP1645" s="104"/>
      <c r="BQ1645" s="104"/>
      <c r="BR1645" s="104"/>
      <c r="BS1645" s="104"/>
      <c r="BT1645" s="104"/>
      <c r="BV1645" s="104"/>
      <c r="BW1645" s="104"/>
      <c r="BX1645" s="104"/>
      <c r="BY1645" s="104"/>
      <c r="BZ1645" s="104"/>
      <c r="CA1645" s="104"/>
      <c r="CB1645" s="104"/>
      <c r="CC1645" s="104"/>
      <c r="CD1645" s="104"/>
      <c r="CE1645" s="104"/>
      <c r="CF1645" s="104"/>
      <c r="CG1645" s="104"/>
      <c r="CJ1645" s="104"/>
      <c r="CL1645" s="104"/>
      <c r="CM1645" s="104"/>
      <c r="CN1645" s="104"/>
      <c r="CO1645" s="104"/>
      <c r="CP1645" s="104"/>
      <c r="CQ1645" s="104"/>
      <c r="CR1645" s="104"/>
      <c r="CS1645" s="104"/>
      <c r="CT1645" s="104"/>
      <c r="CU1645" s="104"/>
    </row>
    <row r="1646" spans="1:99" ht="13" x14ac:dyDescent="0.3">
      <c r="A1646" s="104"/>
      <c r="B1646" s="104"/>
      <c r="C1646" s="104"/>
      <c r="D1646" s="104"/>
      <c r="E1646" s="104"/>
      <c r="F1646" s="104"/>
      <c r="G1646" s="104"/>
      <c r="H1646" s="104"/>
      <c r="I1646" s="104"/>
      <c r="J1646" s="104"/>
      <c r="K1646" s="104"/>
      <c r="L1646" s="104"/>
      <c r="M1646" s="104"/>
      <c r="P1646" s="104"/>
      <c r="Q1646" s="104"/>
      <c r="U1646" s="104"/>
      <c r="AQ1646" s="104"/>
      <c r="AR1646" s="104"/>
      <c r="AS1646" s="104"/>
      <c r="AT1646" s="104"/>
      <c r="AU1646" s="104"/>
      <c r="AV1646" s="104"/>
      <c r="AW1646" s="104"/>
      <c r="AX1646" s="104"/>
      <c r="AY1646" s="104"/>
      <c r="BH1646" s="104"/>
      <c r="BJ1646" s="104"/>
      <c r="BK1646" s="104"/>
      <c r="BL1646" s="104"/>
      <c r="BM1646" s="104"/>
      <c r="BN1646" s="104"/>
      <c r="BO1646" s="104"/>
      <c r="BP1646" s="104"/>
      <c r="BQ1646" s="104"/>
      <c r="BR1646" s="104"/>
      <c r="BS1646" s="104"/>
      <c r="BT1646" s="104"/>
      <c r="BV1646" s="104"/>
      <c r="BW1646" s="104"/>
      <c r="BX1646" s="104"/>
      <c r="BY1646" s="104"/>
      <c r="BZ1646" s="104"/>
      <c r="CA1646" s="104"/>
      <c r="CB1646" s="104"/>
      <c r="CC1646" s="104"/>
      <c r="CD1646" s="104"/>
      <c r="CE1646" s="104"/>
      <c r="CF1646" s="104"/>
      <c r="CG1646" s="104"/>
      <c r="CJ1646" s="104"/>
      <c r="CL1646" s="104"/>
      <c r="CM1646" s="104"/>
      <c r="CN1646" s="104"/>
      <c r="CO1646" s="104"/>
      <c r="CP1646" s="104"/>
      <c r="CQ1646" s="104"/>
      <c r="CR1646" s="104"/>
      <c r="CS1646" s="104"/>
      <c r="CT1646" s="104"/>
      <c r="CU1646" s="104"/>
    </row>
    <row r="1647" spans="1:99" ht="13" x14ac:dyDescent="0.3">
      <c r="A1647" s="104"/>
      <c r="B1647" s="104"/>
      <c r="C1647" s="104"/>
      <c r="D1647" s="104"/>
      <c r="E1647" s="104"/>
      <c r="F1647" s="104"/>
      <c r="G1647" s="104"/>
      <c r="H1647" s="104"/>
      <c r="I1647" s="104"/>
      <c r="J1647" s="104"/>
      <c r="K1647" s="104"/>
      <c r="L1647" s="104"/>
      <c r="M1647" s="104"/>
      <c r="P1647" s="104"/>
      <c r="Q1647" s="104"/>
      <c r="U1647" s="104"/>
      <c r="AQ1647" s="104"/>
      <c r="AR1647" s="104"/>
      <c r="AS1647" s="104"/>
      <c r="AT1647" s="104"/>
      <c r="AU1647" s="104"/>
      <c r="AV1647" s="104"/>
      <c r="AW1647" s="104"/>
      <c r="AX1647" s="104"/>
      <c r="AY1647" s="104"/>
      <c r="BH1647" s="104"/>
      <c r="BJ1647" s="104"/>
      <c r="BK1647" s="104"/>
      <c r="BL1647" s="104"/>
      <c r="BM1647" s="104"/>
      <c r="BN1647" s="104"/>
      <c r="BO1647" s="104"/>
      <c r="BP1647" s="104"/>
      <c r="BQ1647" s="104"/>
      <c r="BR1647" s="104"/>
      <c r="BS1647" s="104"/>
      <c r="BT1647" s="104"/>
      <c r="BV1647" s="104"/>
      <c r="BW1647" s="104"/>
      <c r="BX1647" s="104"/>
      <c r="BY1647" s="104"/>
      <c r="BZ1647" s="104"/>
      <c r="CA1647" s="104"/>
      <c r="CB1647" s="104"/>
      <c r="CC1647" s="104"/>
      <c r="CD1647" s="104"/>
      <c r="CE1647" s="104"/>
      <c r="CF1647" s="104"/>
      <c r="CG1647" s="104"/>
      <c r="CJ1647" s="104"/>
      <c r="CL1647" s="104"/>
      <c r="CM1647" s="104"/>
      <c r="CN1647" s="104"/>
      <c r="CO1647" s="104"/>
      <c r="CP1647" s="104"/>
      <c r="CQ1647" s="104"/>
      <c r="CR1647" s="104"/>
      <c r="CS1647" s="104"/>
      <c r="CT1647" s="104"/>
      <c r="CU1647" s="104"/>
    </row>
    <row r="1648" spans="1:99" ht="13" x14ac:dyDescent="0.3">
      <c r="A1648" s="104"/>
      <c r="B1648" s="104"/>
      <c r="C1648" s="104"/>
      <c r="D1648" s="104"/>
      <c r="E1648" s="104"/>
      <c r="F1648" s="104"/>
      <c r="G1648" s="104"/>
      <c r="H1648" s="104"/>
      <c r="I1648" s="104"/>
      <c r="J1648" s="104"/>
      <c r="K1648" s="104"/>
      <c r="L1648" s="104"/>
      <c r="M1648" s="104"/>
      <c r="P1648" s="104"/>
      <c r="Q1648" s="104"/>
      <c r="U1648" s="104"/>
      <c r="AQ1648" s="104"/>
      <c r="AR1648" s="104"/>
      <c r="AS1648" s="104"/>
      <c r="AT1648" s="104"/>
      <c r="AU1648" s="104"/>
      <c r="AV1648" s="104"/>
      <c r="AW1648" s="104"/>
      <c r="AX1648" s="104"/>
      <c r="AY1648" s="104"/>
      <c r="BH1648" s="104"/>
      <c r="BJ1648" s="104"/>
      <c r="BK1648" s="104"/>
      <c r="BL1648" s="104"/>
      <c r="BM1648" s="104"/>
      <c r="BN1648" s="104"/>
      <c r="BO1648" s="104"/>
      <c r="BP1648" s="104"/>
      <c r="BQ1648" s="104"/>
      <c r="BR1648" s="104"/>
      <c r="BS1648" s="104"/>
      <c r="BT1648" s="104"/>
      <c r="BV1648" s="104"/>
      <c r="BW1648" s="104"/>
      <c r="BX1648" s="104"/>
      <c r="BY1648" s="104"/>
      <c r="BZ1648" s="104"/>
      <c r="CA1648" s="104"/>
      <c r="CB1648" s="104"/>
      <c r="CC1648" s="104"/>
      <c r="CD1648" s="104"/>
      <c r="CE1648" s="104"/>
      <c r="CF1648" s="104"/>
      <c r="CG1648" s="104"/>
      <c r="CJ1648" s="104"/>
      <c r="CL1648" s="104"/>
      <c r="CM1648" s="104"/>
      <c r="CN1648" s="104"/>
      <c r="CO1648" s="104"/>
      <c r="CP1648" s="104"/>
      <c r="CQ1648" s="104"/>
      <c r="CR1648" s="104"/>
      <c r="CS1648" s="104"/>
      <c r="CT1648" s="104"/>
      <c r="CU1648" s="104"/>
    </row>
    <row r="1649" spans="1:99" ht="13" x14ac:dyDescent="0.3">
      <c r="A1649" s="104"/>
      <c r="B1649" s="104"/>
      <c r="C1649" s="104"/>
      <c r="D1649" s="104"/>
      <c r="E1649" s="104"/>
      <c r="F1649" s="104"/>
      <c r="G1649" s="104"/>
      <c r="H1649" s="104"/>
      <c r="I1649" s="104"/>
      <c r="J1649" s="104"/>
      <c r="K1649" s="104"/>
      <c r="L1649" s="104"/>
      <c r="M1649" s="104"/>
      <c r="P1649" s="104"/>
      <c r="Q1649" s="104"/>
      <c r="U1649" s="104"/>
      <c r="AQ1649" s="104"/>
      <c r="AR1649" s="104"/>
      <c r="AS1649" s="104"/>
      <c r="AT1649" s="104"/>
      <c r="AU1649" s="104"/>
      <c r="AV1649" s="104"/>
      <c r="AW1649" s="104"/>
      <c r="AX1649" s="104"/>
      <c r="AY1649" s="104"/>
      <c r="BH1649" s="104"/>
      <c r="BJ1649" s="104"/>
      <c r="BK1649" s="104"/>
      <c r="BL1649" s="104"/>
      <c r="BM1649" s="104"/>
      <c r="BN1649" s="104"/>
      <c r="BO1649" s="104"/>
      <c r="BP1649" s="104"/>
      <c r="BQ1649" s="104"/>
      <c r="BR1649" s="104"/>
      <c r="BS1649" s="104"/>
      <c r="BT1649" s="104"/>
      <c r="BV1649" s="104"/>
      <c r="BW1649" s="104"/>
      <c r="BX1649" s="104"/>
      <c r="BY1649" s="104"/>
      <c r="BZ1649" s="104"/>
      <c r="CA1649" s="104"/>
      <c r="CB1649" s="104"/>
      <c r="CC1649" s="104"/>
      <c r="CD1649" s="104"/>
      <c r="CE1649" s="104"/>
      <c r="CF1649" s="104"/>
      <c r="CG1649" s="104"/>
      <c r="CJ1649" s="104"/>
      <c r="CL1649" s="104"/>
      <c r="CM1649" s="104"/>
      <c r="CN1649" s="104"/>
      <c r="CO1649" s="104"/>
      <c r="CP1649" s="104"/>
      <c r="CQ1649" s="104"/>
      <c r="CR1649" s="104"/>
      <c r="CS1649" s="104"/>
      <c r="CT1649" s="104"/>
      <c r="CU1649" s="104"/>
    </row>
    <row r="1650" spans="1:99" ht="13" x14ac:dyDescent="0.3">
      <c r="A1650" s="104"/>
      <c r="B1650" s="104"/>
      <c r="C1650" s="104"/>
      <c r="D1650" s="104"/>
      <c r="E1650" s="104"/>
      <c r="F1650" s="104"/>
      <c r="G1650" s="104"/>
      <c r="H1650" s="104"/>
      <c r="I1650" s="104"/>
      <c r="J1650" s="104"/>
      <c r="K1650" s="104"/>
      <c r="L1650" s="104"/>
      <c r="M1650" s="104"/>
      <c r="P1650" s="104"/>
      <c r="Q1650" s="104"/>
      <c r="U1650" s="104"/>
      <c r="AQ1650" s="104"/>
      <c r="AR1650" s="104"/>
      <c r="AS1650" s="104"/>
      <c r="AT1650" s="104"/>
      <c r="AU1650" s="104"/>
      <c r="AV1650" s="104"/>
      <c r="AW1650" s="104"/>
      <c r="AX1650" s="104"/>
      <c r="AY1650" s="104"/>
      <c r="BH1650" s="104"/>
      <c r="BJ1650" s="104"/>
      <c r="BK1650" s="104"/>
      <c r="BL1650" s="104"/>
      <c r="BM1650" s="104"/>
      <c r="BN1650" s="104"/>
      <c r="BO1650" s="104"/>
      <c r="BP1650" s="104"/>
      <c r="BQ1650" s="104"/>
      <c r="BR1650" s="104"/>
      <c r="BS1650" s="104"/>
      <c r="BT1650" s="104"/>
      <c r="BV1650" s="104"/>
      <c r="BW1650" s="104"/>
      <c r="BX1650" s="104"/>
      <c r="BY1650" s="104"/>
      <c r="BZ1650" s="104"/>
      <c r="CA1650" s="104"/>
      <c r="CB1650" s="104"/>
      <c r="CC1650" s="104"/>
      <c r="CD1650" s="104"/>
      <c r="CE1650" s="104"/>
      <c r="CF1650" s="104"/>
      <c r="CG1650" s="104"/>
      <c r="CJ1650" s="104"/>
      <c r="CL1650" s="104"/>
      <c r="CM1650" s="104"/>
      <c r="CN1650" s="104"/>
      <c r="CO1650" s="104"/>
      <c r="CP1650" s="104"/>
      <c r="CQ1650" s="104"/>
      <c r="CR1650" s="104"/>
      <c r="CS1650" s="104"/>
      <c r="CT1650" s="104"/>
      <c r="CU1650" s="104"/>
    </row>
    <row r="1651" spans="1:99" ht="13" x14ac:dyDescent="0.3">
      <c r="A1651" s="104"/>
      <c r="B1651" s="104"/>
      <c r="C1651" s="104"/>
      <c r="D1651" s="104"/>
      <c r="E1651" s="104"/>
      <c r="F1651" s="104"/>
      <c r="G1651" s="104"/>
      <c r="H1651" s="104"/>
      <c r="I1651" s="104"/>
      <c r="J1651" s="104"/>
      <c r="K1651" s="104"/>
      <c r="L1651" s="104"/>
      <c r="M1651" s="104"/>
      <c r="P1651" s="104"/>
      <c r="Q1651" s="104"/>
      <c r="U1651" s="104"/>
      <c r="AQ1651" s="104"/>
      <c r="AR1651" s="104"/>
      <c r="AS1651" s="104"/>
      <c r="AT1651" s="104"/>
      <c r="AU1651" s="104"/>
      <c r="AV1651" s="104"/>
      <c r="AW1651" s="104"/>
      <c r="AX1651" s="104"/>
      <c r="AY1651" s="104"/>
      <c r="BH1651" s="104"/>
      <c r="BJ1651" s="104"/>
      <c r="BK1651" s="104"/>
      <c r="BL1651" s="104"/>
      <c r="BM1651" s="104"/>
      <c r="BN1651" s="104"/>
      <c r="BO1651" s="104"/>
      <c r="BP1651" s="104"/>
      <c r="BQ1651" s="104"/>
      <c r="BR1651" s="104"/>
      <c r="BS1651" s="104"/>
      <c r="BT1651" s="104"/>
      <c r="BV1651" s="104"/>
      <c r="BW1651" s="104"/>
      <c r="BX1651" s="104"/>
      <c r="BY1651" s="104"/>
      <c r="BZ1651" s="104"/>
      <c r="CA1651" s="104"/>
      <c r="CB1651" s="104"/>
      <c r="CC1651" s="104"/>
      <c r="CD1651" s="104"/>
      <c r="CE1651" s="104"/>
      <c r="CF1651" s="104"/>
      <c r="CG1651" s="104"/>
      <c r="CJ1651" s="104"/>
      <c r="CL1651" s="104"/>
      <c r="CM1651" s="104"/>
      <c r="CN1651" s="104"/>
      <c r="CO1651" s="104"/>
      <c r="CP1651" s="104"/>
      <c r="CQ1651" s="104"/>
      <c r="CR1651" s="104"/>
      <c r="CS1651" s="104"/>
      <c r="CT1651" s="104"/>
      <c r="CU1651" s="104"/>
    </row>
    <row r="1652" spans="1:99" ht="13" x14ac:dyDescent="0.3">
      <c r="A1652" s="104"/>
      <c r="B1652" s="104"/>
      <c r="C1652" s="104"/>
      <c r="D1652" s="104"/>
      <c r="E1652" s="104"/>
      <c r="F1652" s="104"/>
      <c r="G1652" s="104"/>
      <c r="H1652" s="104"/>
      <c r="I1652" s="104"/>
      <c r="J1652" s="104"/>
      <c r="K1652" s="104"/>
      <c r="L1652" s="104"/>
      <c r="M1652" s="104"/>
      <c r="P1652" s="104"/>
      <c r="Q1652" s="104"/>
      <c r="U1652" s="104"/>
      <c r="AQ1652" s="104"/>
      <c r="AR1652" s="104"/>
      <c r="AS1652" s="104"/>
      <c r="AT1652" s="104"/>
      <c r="AU1652" s="104"/>
      <c r="AV1652" s="104"/>
      <c r="AW1652" s="104"/>
      <c r="AX1652" s="104"/>
      <c r="AY1652" s="104"/>
      <c r="BH1652" s="104"/>
      <c r="BJ1652" s="104"/>
      <c r="BK1652" s="104"/>
      <c r="BL1652" s="104"/>
      <c r="BM1652" s="104"/>
      <c r="BN1652" s="104"/>
      <c r="BO1652" s="104"/>
      <c r="BP1652" s="104"/>
      <c r="BQ1652" s="104"/>
      <c r="BR1652" s="104"/>
      <c r="BS1652" s="104"/>
      <c r="BT1652" s="104"/>
      <c r="BV1652" s="104"/>
      <c r="BW1652" s="104"/>
      <c r="BX1652" s="104"/>
      <c r="BY1652" s="104"/>
      <c r="BZ1652" s="104"/>
      <c r="CA1652" s="104"/>
      <c r="CB1652" s="104"/>
      <c r="CC1652" s="104"/>
      <c r="CD1652" s="104"/>
      <c r="CE1652" s="104"/>
      <c r="CF1652" s="104"/>
      <c r="CG1652" s="104"/>
      <c r="CJ1652" s="104"/>
      <c r="CL1652" s="104"/>
      <c r="CM1652" s="104"/>
      <c r="CN1652" s="104"/>
      <c r="CO1652" s="104"/>
      <c r="CP1652" s="104"/>
      <c r="CQ1652" s="104"/>
      <c r="CR1652" s="104"/>
      <c r="CS1652" s="104"/>
      <c r="CT1652" s="104"/>
      <c r="CU1652" s="104"/>
    </row>
    <row r="1653" spans="1:99" ht="13" x14ac:dyDescent="0.3">
      <c r="A1653" s="104"/>
      <c r="B1653" s="104"/>
      <c r="C1653" s="104"/>
      <c r="D1653" s="104"/>
      <c r="E1653" s="104"/>
      <c r="F1653" s="104"/>
      <c r="G1653" s="104"/>
      <c r="H1653" s="104"/>
      <c r="I1653" s="104"/>
      <c r="J1653" s="104"/>
      <c r="K1653" s="104"/>
      <c r="L1653" s="104"/>
      <c r="M1653" s="104"/>
      <c r="P1653" s="104"/>
      <c r="Q1653" s="104"/>
      <c r="U1653" s="104"/>
      <c r="AQ1653" s="104"/>
      <c r="AR1653" s="104"/>
      <c r="AS1653" s="104"/>
      <c r="AT1653" s="104"/>
      <c r="AU1653" s="104"/>
      <c r="AV1653" s="104"/>
      <c r="AW1653" s="104"/>
      <c r="AX1653" s="104"/>
      <c r="AY1653" s="104"/>
      <c r="BH1653" s="104"/>
      <c r="BJ1653" s="104"/>
      <c r="BK1653" s="104"/>
      <c r="BL1653" s="104"/>
      <c r="BM1653" s="104"/>
      <c r="BN1653" s="104"/>
      <c r="BO1653" s="104"/>
      <c r="BP1653" s="104"/>
      <c r="BQ1653" s="104"/>
      <c r="BR1653" s="104"/>
      <c r="BS1653" s="104"/>
      <c r="BT1653" s="104"/>
      <c r="BV1653" s="104"/>
      <c r="BW1653" s="104"/>
      <c r="BX1653" s="104"/>
      <c r="BY1653" s="104"/>
      <c r="BZ1653" s="104"/>
      <c r="CA1653" s="104"/>
      <c r="CB1653" s="104"/>
      <c r="CC1653" s="104"/>
      <c r="CD1653" s="104"/>
      <c r="CE1653" s="104"/>
      <c r="CF1653" s="104"/>
      <c r="CG1653" s="104"/>
      <c r="CJ1653" s="104"/>
      <c r="CL1653" s="104"/>
      <c r="CM1653" s="104"/>
      <c r="CN1653" s="104"/>
      <c r="CO1653" s="104"/>
      <c r="CP1653" s="104"/>
      <c r="CQ1653" s="104"/>
      <c r="CR1653" s="104"/>
      <c r="CS1653" s="104"/>
      <c r="CT1653" s="104"/>
      <c r="CU1653" s="104"/>
    </row>
    <row r="1654" spans="1:99" ht="13" x14ac:dyDescent="0.3">
      <c r="A1654" s="104"/>
      <c r="B1654" s="104"/>
      <c r="C1654" s="104"/>
      <c r="D1654" s="104"/>
      <c r="E1654" s="104"/>
      <c r="F1654" s="104"/>
      <c r="G1654" s="104"/>
      <c r="H1654" s="104"/>
      <c r="I1654" s="104"/>
      <c r="J1654" s="104"/>
      <c r="K1654" s="104"/>
      <c r="L1654" s="104"/>
      <c r="M1654" s="104"/>
      <c r="P1654" s="104"/>
      <c r="Q1654" s="104"/>
      <c r="U1654" s="104"/>
      <c r="AQ1654" s="104"/>
      <c r="AR1654" s="104"/>
      <c r="AS1654" s="104"/>
      <c r="AT1654" s="104"/>
      <c r="AU1654" s="104"/>
      <c r="AV1654" s="104"/>
      <c r="AW1654" s="104"/>
      <c r="AX1654" s="104"/>
      <c r="AY1654" s="104"/>
      <c r="BH1654" s="104"/>
      <c r="BJ1654" s="104"/>
      <c r="BK1654" s="104"/>
      <c r="BL1654" s="104"/>
      <c r="BM1654" s="104"/>
      <c r="BN1654" s="104"/>
      <c r="BO1654" s="104"/>
      <c r="BP1654" s="104"/>
      <c r="BQ1654" s="104"/>
      <c r="BR1654" s="104"/>
      <c r="BS1654" s="104"/>
      <c r="BT1654" s="104"/>
      <c r="BV1654" s="104"/>
      <c r="BW1654" s="104"/>
      <c r="BX1654" s="104"/>
      <c r="BY1654" s="104"/>
      <c r="BZ1654" s="104"/>
      <c r="CA1654" s="104"/>
      <c r="CB1654" s="104"/>
      <c r="CC1654" s="104"/>
      <c r="CD1654" s="104"/>
      <c r="CE1654" s="104"/>
      <c r="CF1654" s="104"/>
      <c r="CG1654" s="104"/>
      <c r="CJ1654" s="104"/>
      <c r="CL1654" s="104"/>
      <c r="CM1654" s="104"/>
      <c r="CN1654" s="104"/>
      <c r="CO1654" s="104"/>
      <c r="CP1654" s="104"/>
      <c r="CQ1654" s="104"/>
      <c r="CR1654" s="104"/>
      <c r="CS1654" s="104"/>
      <c r="CT1654" s="104"/>
      <c r="CU1654" s="104"/>
    </row>
    <row r="1655" spans="1:99" ht="13" x14ac:dyDescent="0.3">
      <c r="A1655" s="104"/>
      <c r="B1655" s="104"/>
      <c r="C1655" s="104"/>
      <c r="D1655" s="104"/>
      <c r="E1655" s="104"/>
      <c r="F1655" s="104"/>
      <c r="G1655" s="104"/>
      <c r="H1655" s="104"/>
      <c r="I1655" s="104"/>
      <c r="J1655" s="104"/>
      <c r="K1655" s="104"/>
      <c r="L1655" s="104"/>
      <c r="M1655" s="104"/>
      <c r="P1655" s="104"/>
      <c r="Q1655" s="104"/>
      <c r="U1655" s="104"/>
      <c r="AQ1655" s="104"/>
      <c r="AR1655" s="104"/>
      <c r="AS1655" s="104"/>
      <c r="AT1655" s="104"/>
      <c r="AU1655" s="104"/>
      <c r="AV1655" s="104"/>
      <c r="AW1655" s="104"/>
      <c r="AX1655" s="104"/>
      <c r="AY1655" s="104"/>
      <c r="BH1655" s="104"/>
      <c r="BJ1655" s="104"/>
      <c r="BK1655" s="104"/>
      <c r="BL1655" s="104"/>
      <c r="BM1655" s="104"/>
      <c r="BN1655" s="104"/>
      <c r="BO1655" s="104"/>
      <c r="BP1655" s="104"/>
      <c r="BQ1655" s="104"/>
      <c r="BR1655" s="104"/>
      <c r="BS1655" s="104"/>
      <c r="BT1655" s="104"/>
      <c r="BV1655" s="104"/>
      <c r="BW1655" s="104"/>
      <c r="BX1655" s="104"/>
      <c r="BY1655" s="104"/>
      <c r="BZ1655" s="104"/>
      <c r="CA1655" s="104"/>
      <c r="CB1655" s="104"/>
      <c r="CC1655" s="104"/>
      <c r="CD1655" s="104"/>
      <c r="CE1655" s="104"/>
      <c r="CF1655" s="104"/>
      <c r="CG1655" s="104"/>
      <c r="CJ1655" s="104"/>
      <c r="CL1655" s="104"/>
      <c r="CM1655" s="104"/>
      <c r="CN1655" s="104"/>
      <c r="CO1655" s="104"/>
      <c r="CP1655" s="104"/>
      <c r="CQ1655" s="104"/>
      <c r="CR1655" s="104"/>
      <c r="CS1655" s="104"/>
      <c r="CT1655" s="104"/>
      <c r="CU1655" s="104"/>
    </row>
    <row r="1656" spans="1:99" ht="13" x14ac:dyDescent="0.3">
      <c r="A1656" s="104"/>
      <c r="B1656" s="104"/>
      <c r="C1656" s="104"/>
      <c r="D1656" s="104"/>
      <c r="E1656" s="104"/>
      <c r="F1656" s="104"/>
      <c r="G1656" s="104"/>
      <c r="H1656" s="104"/>
      <c r="I1656" s="104"/>
      <c r="J1656" s="104"/>
      <c r="K1656" s="104"/>
      <c r="L1656" s="104"/>
      <c r="M1656" s="104"/>
      <c r="P1656" s="104"/>
      <c r="Q1656" s="104"/>
      <c r="U1656" s="104"/>
      <c r="AQ1656" s="104"/>
      <c r="AR1656" s="104"/>
      <c r="AS1656" s="104"/>
      <c r="AT1656" s="104"/>
      <c r="AU1656" s="104"/>
      <c r="AV1656" s="104"/>
      <c r="AW1656" s="104"/>
      <c r="AX1656" s="104"/>
      <c r="AY1656" s="104"/>
      <c r="BH1656" s="104"/>
      <c r="BJ1656" s="104"/>
      <c r="BK1656" s="104"/>
      <c r="BL1656" s="104"/>
      <c r="BM1656" s="104"/>
      <c r="BN1656" s="104"/>
      <c r="BO1656" s="104"/>
      <c r="BP1656" s="104"/>
      <c r="BQ1656" s="104"/>
      <c r="BR1656" s="104"/>
      <c r="BS1656" s="104"/>
      <c r="BT1656" s="104"/>
      <c r="BV1656" s="104"/>
      <c r="BW1656" s="104"/>
      <c r="BX1656" s="104"/>
      <c r="BY1656" s="104"/>
      <c r="BZ1656" s="104"/>
      <c r="CA1656" s="104"/>
      <c r="CB1656" s="104"/>
      <c r="CC1656" s="104"/>
      <c r="CD1656" s="104"/>
      <c r="CE1656" s="104"/>
      <c r="CF1656" s="104"/>
      <c r="CG1656" s="104"/>
      <c r="CJ1656" s="104"/>
      <c r="CL1656" s="104"/>
      <c r="CM1656" s="104"/>
      <c r="CN1656" s="104"/>
      <c r="CO1656" s="104"/>
      <c r="CP1656" s="104"/>
      <c r="CQ1656" s="104"/>
      <c r="CR1656" s="104"/>
      <c r="CS1656" s="104"/>
      <c r="CT1656" s="104"/>
      <c r="CU1656" s="104"/>
    </row>
    <row r="1657" spans="1:99" ht="13" x14ac:dyDescent="0.3">
      <c r="A1657" s="104"/>
      <c r="B1657" s="104"/>
      <c r="C1657" s="104"/>
      <c r="D1657" s="104"/>
      <c r="E1657" s="104"/>
      <c r="F1657" s="104"/>
      <c r="G1657" s="104"/>
      <c r="H1657" s="104"/>
      <c r="I1657" s="104"/>
      <c r="J1657" s="104"/>
      <c r="K1657" s="104"/>
      <c r="L1657" s="104"/>
      <c r="M1657" s="104"/>
      <c r="P1657" s="104"/>
      <c r="Q1657" s="104"/>
      <c r="U1657" s="104"/>
      <c r="AQ1657" s="104"/>
      <c r="AR1657" s="104"/>
      <c r="AS1657" s="104"/>
      <c r="AT1657" s="104"/>
      <c r="AU1657" s="104"/>
      <c r="AV1657" s="104"/>
      <c r="AW1657" s="104"/>
      <c r="AX1657" s="104"/>
      <c r="AY1657" s="104"/>
      <c r="BH1657" s="104"/>
      <c r="BJ1657" s="104"/>
      <c r="BK1657" s="104"/>
      <c r="BL1657" s="104"/>
      <c r="BM1657" s="104"/>
      <c r="BN1657" s="104"/>
      <c r="BO1657" s="104"/>
      <c r="BP1657" s="104"/>
      <c r="BQ1657" s="104"/>
      <c r="BR1657" s="104"/>
      <c r="BS1657" s="104"/>
      <c r="BT1657" s="104"/>
      <c r="BV1657" s="104"/>
      <c r="BW1657" s="104"/>
      <c r="BX1657" s="104"/>
      <c r="BY1657" s="104"/>
      <c r="BZ1657" s="104"/>
      <c r="CA1657" s="104"/>
      <c r="CB1657" s="104"/>
      <c r="CC1657" s="104"/>
      <c r="CD1657" s="104"/>
      <c r="CE1657" s="104"/>
      <c r="CF1657" s="104"/>
      <c r="CG1657" s="104"/>
      <c r="CJ1657" s="104"/>
      <c r="CL1657" s="104"/>
      <c r="CM1657" s="104"/>
      <c r="CN1657" s="104"/>
      <c r="CO1657" s="104"/>
      <c r="CP1657" s="104"/>
      <c r="CQ1657" s="104"/>
      <c r="CR1657" s="104"/>
      <c r="CS1657" s="104"/>
      <c r="CT1657" s="104"/>
      <c r="CU1657" s="104"/>
    </row>
    <row r="1658" spans="1:99" ht="13" x14ac:dyDescent="0.3">
      <c r="A1658" s="104"/>
      <c r="B1658" s="104"/>
      <c r="C1658" s="104"/>
      <c r="D1658" s="104"/>
      <c r="E1658" s="104"/>
      <c r="F1658" s="104"/>
      <c r="G1658" s="104"/>
      <c r="H1658" s="104"/>
      <c r="I1658" s="104"/>
      <c r="J1658" s="104"/>
      <c r="K1658" s="104"/>
      <c r="L1658" s="104"/>
      <c r="M1658" s="104"/>
      <c r="P1658" s="104"/>
      <c r="Q1658" s="104"/>
      <c r="U1658" s="104"/>
      <c r="AQ1658" s="104"/>
      <c r="AR1658" s="104"/>
      <c r="AS1658" s="104"/>
      <c r="AT1658" s="104"/>
      <c r="AU1658" s="104"/>
      <c r="AV1658" s="104"/>
      <c r="AW1658" s="104"/>
      <c r="AX1658" s="104"/>
      <c r="AY1658" s="104"/>
      <c r="BH1658" s="104"/>
      <c r="BJ1658" s="104"/>
      <c r="BK1658" s="104"/>
      <c r="BL1658" s="104"/>
      <c r="BM1658" s="104"/>
      <c r="BN1658" s="104"/>
      <c r="BO1658" s="104"/>
      <c r="BP1658" s="104"/>
      <c r="BQ1658" s="104"/>
      <c r="BR1658" s="104"/>
      <c r="BS1658" s="104"/>
      <c r="BT1658" s="104"/>
      <c r="BV1658" s="104"/>
      <c r="BW1658" s="104"/>
      <c r="BX1658" s="104"/>
      <c r="BY1658" s="104"/>
      <c r="BZ1658" s="104"/>
      <c r="CA1658" s="104"/>
      <c r="CB1658" s="104"/>
      <c r="CC1658" s="104"/>
      <c r="CD1658" s="104"/>
      <c r="CE1658" s="104"/>
      <c r="CF1658" s="104"/>
      <c r="CG1658" s="104"/>
      <c r="CJ1658" s="104"/>
      <c r="CL1658" s="104"/>
      <c r="CM1658" s="104"/>
      <c r="CN1658" s="104"/>
      <c r="CO1658" s="104"/>
      <c r="CP1658" s="104"/>
      <c r="CQ1658" s="104"/>
      <c r="CR1658" s="104"/>
      <c r="CS1658" s="104"/>
      <c r="CT1658" s="104"/>
      <c r="CU1658" s="104"/>
    </row>
    <row r="1659" spans="1:99" ht="13" x14ac:dyDescent="0.3">
      <c r="A1659" s="104"/>
      <c r="B1659" s="104"/>
      <c r="C1659" s="104"/>
      <c r="D1659" s="104"/>
      <c r="E1659" s="104"/>
      <c r="F1659" s="104"/>
      <c r="G1659" s="104"/>
      <c r="H1659" s="104"/>
      <c r="I1659" s="104"/>
      <c r="J1659" s="104"/>
      <c r="K1659" s="104"/>
      <c r="L1659" s="104"/>
      <c r="M1659" s="104"/>
      <c r="P1659" s="104"/>
      <c r="Q1659" s="104"/>
      <c r="U1659" s="104"/>
      <c r="AQ1659" s="104"/>
      <c r="AR1659" s="104"/>
      <c r="AS1659" s="104"/>
      <c r="AT1659" s="104"/>
      <c r="AU1659" s="104"/>
      <c r="AV1659" s="104"/>
      <c r="AW1659" s="104"/>
      <c r="AX1659" s="104"/>
      <c r="AY1659" s="104"/>
      <c r="BH1659" s="104"/>
      <c r="BJ1659" s="104"/>
      <c r="BK1659" s="104"/>
      <c r="BL1659" s="104"/>
      <c r="BM1659" s="104"/>
      <c r="BN1659" s="104"/>
      <c r="BO1659" s="104"/>
      <c r="BP1659" s="104"/>
      <c r="BQ1659" s="104"/>
      <c r="BR1659" s="104"/>
      <c r="BS1659" s="104"/>
      <c r="BT1659" s="104"/>
      <c r="BV1659" s="104"/>
      <c r="BW1659" s="104"/>
      <c r="BX1659" s="104"/>
      <c r="BY1659" s="104"/>
      <c r="BZ1659" s="104"/>
      <c r="CA1659" s="104"/>
      <c r="CB1659" s="104"/>
      <c r="CC1659" s="104"/>
      <c r="CD1659" s="104"/>
      <c r="CE1659" s="104"/>
      <c r="CF1659" s="104"/>
      <c r="CG1659" s="104"/>
      <c r="CJ1659" s="104"/>
      <c r="CL1659" s="104"/>
      <c r="CM1659" s="104"/>
      <c r="CN1659" s="104"/>
      <c r="CO1659" s="104"/>
      <c r="CP1659" s="104"/>
      <c r="CQ1659" s="104"/>
      <c r="CR1659" s="104"/>
      <c r="CS1659" s="104"/>
      <c r="CT1659" s="104"/>
      <c r="CU1659" s="104"/>
    </row>
    <row r="1660" spans="1:99" ht="13" x14ac:dyDescent="0.3">
      <c r="A1660" s="104"/>
      <c r="B1660" s="104"/>
      <c r="C1660" s="104"/>
      <c r="D1660" s="104"/>
      <c r="E1660" s="104"/>
      <c r="F1660" s="104"/>
      <c r="G1660" s="104"/>
      <c r="H1660" s="104"/>
      <c r="I1660" s="104"/>
      <c r="J1660" s="104"/>
      <c r="K1660" s="104"/>
      <c r="L1660" s="104"/>
      <c r="M1660" s="104"/>
      <c r="P1660" s="104"/>
      <c r="Q1660" s="104"/>
      <c r="U1660" s="104"/>
      <c r="AQ1660" s="104"/>
      <c r="AR1660" s="104"/>
      <c r="AS1660" s="104"/>
      <c r="AT1660" s="104"/>
      <c r="AU1660" s="104"/>
      <c r="AV1660" s="104"/>
      <c r="AW1660" s="104"/>
      <c r="AX1660" s="104"/>
      <c r="AY1660" s="104"/>
      <c r="BH1660" s="104"/>
      <c r="BJ1660" s="104"/>
      <c r="BK1660" s="104"/>
      <c r="BL1660" s="104"/>
      <c r="BM1660" s="104"/>
      <c r="BN1660" s="104"/>
      <c r="BO1660" s="104"/>
      <c r="BP1660" s="104"/>
      <c r="BQ1660" s="104"/>
      <c r="BR1660" s="104"/>
      <c r="BS1660" s="104"/>
      <c r="BT1660" s="104"/>
      <c r="BV1660" s="104"/>
      <c r="BW1660" s="104"/>
      <c r="BX1660" s="104"/>
      <c r="BY1660" s="104"/>
      <c r="BZ1660" s="104"/>
      <c r="CA1660" s="104"/>
      <c r="CB1660" s="104"/>
      <c r="CC1660" s="104"/>
      <c r="CD1660" s="104"/>
      <c r="CE1660" s="104"/>
      <c r="CF1660" s="104"/>
      <c r="CG1660" s="104"/>
      <c r="CJ1660" s="104"/>
      <c r="CL1660" s="104"/>
      <c r="CM1660" s="104"/>
      <c r="CN1660" s="104"/>
      <c r="CO1660" s="104"/>
      <c r="CP1660" s="104"/>
      <c r="CQ1660" s="104"/>
      <c r="CR1660" s="104"/>
      <c r="CS1660" s="104"/>
      <c r="CT1660" s="104"/>
      <c r="CU1660" s="104"/>
    </row>
    <row r="1661" spans="1:99" ht="13" x14ac:dyDescent="0.3">
      <c r="A1661" s="104"/>
      <c r="B1661" s="104"/>
      <c r="C1661" s="104"/>
      <c r="D1661" s="104"/>
      <c r="E1661" s="104"/>
      <c r="F1661" s="104"/>
      <c r="G1661" s="104"/>
      <c r="H1661" s="104"/>
      <c r="I1661" s="104"/>
      <c r="J1661" s="104"/>
      <c r="K1661" s="104"/>
      <c r="L1661" s="104"/>
      <c r="M1661" s="104"/>
      <c r="P1661" s="104"/>
      <c r="Q1661" s="104"/>
      <c r="U1661" s="104"/>
      <c r="AQ1661" s="104"/>
      <c r="AR1661" s="104"/>
      <c r="AS1661" s="104"/>
      <c r="AT1661" s="104"/>
      <c r="AU1661" s="104"/>
      <c r="AV1661" s="104"/>
      <c r="AW1661" s="104"/>
      <c r="AX1661" s="104"/>
      <c r="AY1661" s="104"/>
      <c r="BH1661" s="104"/>
      <c r="BJ1661" s="104"/>
      <c r="BK1661" s="104"/>
      <c r="BL1661" s="104"/>
      <c r="BM1661" s="104"/>
      <c r="BN1661" s="104"/>
      <c r="BO1661" s="104"/>
      <c r="BP1661" s="104"/>
      <c r="BQ1661" s="104"/>
      <c r="BR1661" s="104"/>
      <c r="BS1661" s="104"/>
      <c r="BT1661" s="104"/>
      <c r="BV1661" s="104"/>
      <c r="BW1661" s="104"/>
      <c r="BX1661" s="104"/>
      <c r="BY1661" s="104"/>
      <c r="BZ1661" s="104"/>
      <c r="CA1661" s="104"/>
      <c r="CB1661" s="104"/>
      <c r="CC1661" s="104"/>
      <c r="CD1661" s="104"/>
      <c r="CE1661" s="104"/>
      <c r="CF1661" s="104"/>
      <c r="CG1661" s="104"/>
      <c r="CJ1661" s="104"/>
      <c r="CL1661" s="104"/>
      <c r="CM1661" s="104"/>
      <c r="CN1661" s="104"/>
      <c r="CO1661" s="104"/>
      <c r="CP1661" s="104"/>
      <c r="CQ1661" s="104"/>
      <c r="CR1661" s="104"/>
      <c r="CS1661" s="104"/>
      <c r="CT1661" s="104"/>
      <c r="CU1661" s="104"/>
    </row>
    <row r="1662" spans="1:99" ht="13" x14ac:dyDescent="0.3">
      <c r="A1662" s="104"/>
      <c r="B1662" s="104"/>
      <c r="C1662" s="104"/>
      <c r="D1662" s="104"/>
      <c r="E1662" s="104"/>
      <c r="F1662" s="104"/>
      <c r="G1662" s="104"/>
      <c r="H1662" s="104"/>
      <c r="I1662" s="104"/>
      <c r="J1662" s="104"/>
      <c r="K1662" s="104"/>
      <c r="L1662" s="104"/>
      <c r="M1662" s="104"/>
      <c r="P1662" s="104"/>
      <c r="Q1662" s="104"/>
      <c r="U1662" s="104"/>
      <c r="AQ1662" s="104"/>
      <c r="AR1662" s="104"/>
      <c r="AS1662" s="104"/>
      <c r="AT1662" s="104"/>
      <c r="AU1662" s="104"/>
      <c r="AV1662" s="104"/>
      <c r="AW1662" s="104"/>
      <c r="AX1662" s="104"/>
      <c r="AY1662" s="104"/>
      <c r="BH1662" s="104"/>
      <c r="BJ1662" s="104"/>
      <c r="BK1662" s="104"/>
      <c r="BL1662" s="104"/>
      <c r="BM1662" s="104"/>
      <c r="BN1662" s="104"/>
      <c r="BO1662" s="104"/>
      <c r="BP1662" s="104"/>
      <c r="BQ1662" s="104"/>
      <c r="BR1662" s="104"/>
      <c r="BS1662" s="104"/>
      <c r="BT1662" s="104"/>
      <c r="BV1662" s="104"/>
      <c r="BW1662" s="104"/>
      <c r="BX1662" s="104"/>
      <c r="BY1662" s="104"/>
      <c r="BZ1662" s="104"/>
      <c r="CA1662" s="104"/>
      <c r="CB1662" s="104"/>
      <c r="CC1662" s="104"/>
      <c r="CD1662" s="104"/>
      <c r="CE1662" s="104"/>
      <c r="CF1662" s="104"/>
      <c r="CG1662" s="104"/>
      <c r="CJ1662" s="104"/>
      <c r="CL1662" s="104"/>
      <c r="CM1662" s="104"/>
      <c r="CN1662" s="104"/>
      <c r="CO1662" s="104"/>
      <c r="CP1662" s="104"/>
      <c r="CQ1662" s="104"/>
      <c r="CR1662" s="104"/>
      <c r="CS1662" s="104"/>
      <c r="CT1662" s="104"/>
      <c r="CU1662" s="104"/>
    </row>
    <row r="1663" spans="1:99" ht="13" x14ac:dyDescent="0.3">
      <c r="A1663" s="104"/>
      <c r="B1663" s="104"/>
      <c r="C1663" s="104"/>
      <c r="D1663" s="104"/>
      <c r="E1663" s="104"/>
      <c r="F1663" s="104"/>
      <c r="G1663" s="104"/>
      <c r="H1663" s="104"/>
      <c r="I1663" s="104"/>
      <c r="J1663" s="104"/>
      <c r="K1663" s="104"/>
      <c r="L1663" s="104"/>
      <c r="M1663" s="104"/>
      <c r="P1663" s="104"/>
      <c r="Q1663" s="104"/>
      <c r="U1663" s="104"/>
      <c r="AQ1663" s="104"/>
      <c r="AR1663" s="104"/>
      <c r="AS1663" s="104"/>
      <c r="AT1663" s="104"/>
      <c r="AU1663" s="104"/>
      <c r="AV1663" s="104"/>
      <c r="AW1663" s="104"/>
      <c r="AX1663" s="104"/>
      <c r="AY1663" s="104"/>
      <c r="BH1663" s="104"/>
      <c r="BJ1663" s="104"/>
      <c r="BK1663" s="104"/>
      <c r="BL1663" s="104"/>
      <c r="BM1663" s="104"/>
      <c r="BN1663" s="104"/>
      <c r="BO1663" s="104"/>
      <c r="BP1663" s="104"/>
      <c r="BQ1663" s="104"/>
      <c r="BR1663" s="104"/>
      <c r="BS1663" s="104"/>
      <c r="BT1663" s="104"/>
      <c r="BV1663" s="104"/>
      <c r="BW1663" s="104"/>
      <c r="BX1663" s="104"/>
      <c r="BY1663" s="104"/>
      <c r="BZ1663" s="104"/>
      <c r="CA1663" s="104"/>
      <c r="CB1663" s="104"/>
      <c r="CC1663" s="104"/>
      <c r="CD1663" s="104"/>
      <c r="CE1663" s="104"/>
      <c r="CF1663" s="104"/>
      <c r="CG1663" s="104"/>
      <c r="CJ1663" s="104"/>
      <c r="CL1663" s="104"/>
      <c r="CM1663" s="104"/>
      <c r="CN1663" s="104"/>
      <c r="CO1663" s="104"/>
      <c r="CP1663" s="104"/>
      <c r="CQ1663" s="104"/>
      <c r="CR1663" s="104"/>
      <c r="CS1663" s="104"/>
      <c r="CT1663" s="104"/>
      <c r="CU1663" s="104"/>
    </row>
    <row r="1664" spans="1:99" ht="13" x14ac:dyDescent="0.3">
      <c r="A1664" s="104"/>
      <c r="B1664" s="104"/>
      <c r="C1664" s="104"/>
      <c r="D1664" s="104"/>
      <c r="E1664" s="104"/>
      <c r="F1664" s="104"/>
      <c r="G1664" s="104"/>
      <c r="H1664" s="104"/>
      <c r="I1664" s="104"/>
      <c r="J1664" s="104"/>
      <c r="K1664" s="104"/>
      <c r="L1664" s="104"/>
      <c r="M1664" s="104"/>
      <c r="P1664" s="104"/>
      <c r="Q1664" s="104"/>
      <c r="U1664" s="104"/>
      <c r="AQ1664" s="104"/>
      <c r="AR1664" s="104"/>
      <c r="AS1664" s="104"/>
      <c r="AT1664" s="104"/>
      <c r="AU1664" s="104"/>
      <c r="AV1664" s="104"/>
      <c r="AW1664" s="104"/>
      <c r="AX1664" s="104"/>
      <c r="AY1664" s="104"/>
      <c r="BH1664" s="104"/>
      <c r="BJ1664" s="104"/>
      <c r="BK1664" s="104"/>
      <c r="BL1664" s="104"/>
      <c r="BM1664" s="104"/>
      <c r="BN1664" s="104"/>
      <c r="BO1664" s="104"/>
      <c r="BP1664" s="104"/>
      <c r="BQ1664" s="104"/>
      <c r="BR1664" s="104"/>
      <c r="BS1664" s="104"/>
      <c r="BT1664" s="104"/>
      <c r="BV1664" s="104"/>
      <c r="BW1664" s="104"/>
      <c r="BX1664" s="104"/>
      <c r="BY1664" s="104"/>
      <c r="BZ1664" s="104"/>
      <c r="CA1664" s="104"/>
      <c r="CB1664" s="104"/>
      <c r="CC1664" s="104"/>
      <c r="CD1664" s="104"/>
      <c r="CE1664" s="104"/>
      <c r="CF1664" s="104"/>
      <c r="CG1664" s="104"/>
      <c r="CJ1664" s="104"/>
      <c r="CL1664" s="104"/>
      <c r="CM1664" s="104"/>
      <c r="CN1664" s="104"/>
      <c r="CO1664" s="104"/>
      <c r="CP1664" s="104"/>
      <c r="CQ1664" s="104"/>
      <c r="CR1664" s="104"/>
      <c r="CS1664" s="104"/>
      <c r="CT1664" s="104"/>
      <c r="CU1664" s="104"/>
    </row>
    <row r="1665" spans="1:99" ht="13" x14ac:dyDescent="0.3">
      <c r="A1665" s="104"/>
      <c r="B1665" s="104"/>
      <c r="C1665" s="104"/>
      <c r="D1665" s="104"/>
      <c r="E1665" s="104"/>
      <c r="F1665" s="104"/>
      <c r="G1665" s="104"/>
      <c r="H1665" s="104"/>
      <c r="I1665" s="104"/>
      <c r="J1665" s="104"/>
      <c r="K1665" s="104"/>
      <c r="L1665" s="104"/>
      <c r="M1665" s="104"/>
      <c r="P1665" s="104"/>
      <c r="Q1665" s="104"/>
      <c r="U1665" s="104"/>
      <c r="AQ1665" s="104"/>
      <c r="AR1665" s="104"/>
      <c r="AS1665" s="104"/>
      <c r="AT1665" s="104"/>
      <c r="AU1665" s="104"/>
      <c r="AV1665" s="104"/>
      <c r="AW1665" s="104"/>
      <c r="AX1665" s="104"/>
      <c r="AY1665" s="104"/>
      <c r="BH1665" s="104"/>
      <c r="BJ1665" s="104"/>
      <c r="BK1665" s="104"/>
      <c r="BL1665" s="104"/>
      <c r="BM1665" s="104"/>
      <c r="BN1665" s="104"/>
      <c r="BO1665" s="104"/>
      <c r="BP1665" s="104"/>
      <c r="BQ1665" s="104"/>
      <c r="BR1665" s="104"/>
      <c r="BS1665" s="104"/>
      <c r="BT1665" s="104"/>
      <c r="BV1665" s="104"/>
      <c r="BW1665" s="104"/>
      <c r="BX1665" s="104"/>
      <c r="BY1665" s="104"/>
      <c r="BZ1665" s="104"/>
      <c r="CA1665" s="104"/>
      <c r="CB1665" s="104"/>
      <c r="CC1665" s="104"/>
      <c r="CD1665" s="104"/>
      <c r="CE1665" s="104"/>
      <c r="CF1665" s="104"/>
      <c r="CG1665" s="104"/>
      <c r="CJ1665" s="104"/>
      <c r="CL1665" s="104"/>
      <c r="CM1665" s="104"/>
      <c r="CN1665" s="104"/>
      <c r="CO1665" s="104"/>
      <c r="CP1665" s="104"/>
      <c r="CQ1665" s="104"/>
      <c r="CR1665" s="104"/>
      <c r="CS1665" s="104"/>
      <c r="CT1665" s="104"/>
      <c r="CU1665" s="104"/>
    </row>
    <row r="1666" spans="1:99" ht="13" x14ac:dyDescent="0.3">
      <c r="A1666" s="104"/>
      <c r="B1666" s="104"/>
      <c r="C1666" s="104"/>
      <c r="D1666" s="104"/>
      <c r="E1666" s="104"/>
      <c r="F1666" s="104"/>
      <c r="G1666" s="104"/>
      <c r="H1666" s="104"/>
      <c r="I1666" s="104"/>
      <c r="J1666" s="104"/>
      <c r="K1666" s="104"/>
      <c r="L1666" s="104"/>
      <c r="M1666" s="104"/>
      <c r="P1666" s="104"/>
      <c r="Q1666" s="104"/>
      <c r="U1666" s="104"/>
      <c r="AQ1666" s="104"/>
      <c r="AR1666" s="104"/>
      <c r="AS1666" s="104"/>
      <c r="AT1666" s="104"/>
      <c r="AU1666" s="104"/>
      <c r="AV1666" s="104"/>
      <c r="AW1666" s="104"/>
      <c r="AX1666" s="104"/>
      <c r="AY1666" s="104"/>
      <c r="BH1666" s="104"/>
      <c r="BJ1666" s="104"/>
      <c r="BK1666" s="104"/>
      <c r="BL1666" s="104"/>
      <c r="BM1666" s="104"/>
      <c r="BN1666" s="104"/>
      <c r="BO1666" s="104"/>
      <c r="BP1666" s="104"/>
      <c r="BQ1666" s="104"/>
      <c r="BR1666" s="104"/>
      <c r="BS1666" s="104"/>
      <c r="BT1666" s="104"/>
      <c r="BV1666" s="104"/>
      <c r="BW1666" s="104"/>
      <c r="BX1666" s="104"/>
      <c r="BY1666" s="104"/>
      <c r="BZ1666" s="104"/>
      <c r="CA1666" s="104"/>
      <c r="CB1666" s="104"/>
      <c r="CC1666" s="104"/>
      <c r="CD1666" s="104"/>
      <c r="CE1666" s="104"/>
      <c r="CF1666" s="104"/>
      <c r="CG1666" s="104"/>
      <c r="CJ1666" s="104"/>
      <c r="CL1666" s="104"/>
      <c r="CM1666" s="104"/>
      <c r="CN1666" s="104"/>
      <c r="CO1666" s="104"/>
      <c r="CP1666" s="104"/>
      <c r="CQ1666" s="104"/>
      <c r="CR1666" s="104"/>
      <c r="CS1666" s="104"/>
      <c r="CT1666" s="104"/>
      <c r="CU1666" s="104"/>
    </row>
    <row r="1667" spans="1:99" ht="13" x14ac:dyDescent="0.3">
      <c r="A1667" s="104"/>
      <c r="B1667" s="104"/>
      <c r="C1667" s="104"/>
      <c r="D1667" s="104"/>
      <c r="E1667" s="104"/>
      <c r="F1667" s="104"/>
      <c r="G1667" s="104"/>
      <c r="H1667" s="104"/>
      <c r="I1667" s="104"/>
      <c r="J1667" s="104"/>
      <c r="K1667" s="104"/>
      <c r="L1667" s="104"/>
      <c r="M1667" s="104"/>
      <c r="P1667" s="104"/>
      <c r="Q1667" s="104"/>
      <c r="U1667" s="104"/>
      <c r="AQ1667" s="104"/>
      <c r="AR1667" s="104"/>
      <c r="AS1667" s="104"/>
      <c r="AT1667" s="104"/>
      <c r="AU1667" s="104"/>
      <c r="AV1667" s="104"/>
      <c r="AW1667" s="104"/>
      <c r="AX1667" s="104"/>
      <c r="AY1667" s="104"/>
      <c r="BH1667" s="104"/>
      <c r="BJ1667" s="104"/>
      <c r="BK1667" s="104"/>
      <c r="BL1667" s="104"/>
      <c r="BM1667" s="104"/>
      <c r="BN1667" s="104"/>
      <c r="BO1667" s="104"/>
      <c r="BP1667" s="104"/>
      <c r="BQ1667" s="104"/>
      <c r="BR1667" s="104"/>
      <c r="BS1667" s="104"/>
      <c r="BT1667" s="104"/>
      <c r="BV1667" s="104"/>
      <c r="BW1667" s="104"/>
      <c r="BX1667" s="104"/>
      <c r="BY1667" s="104"/>
      <c r="BZ1667" s="104"/>
      <c r="CA1667" s="104"/>
      <c r="CB1667" s="104"/>
      <c r="CC1667" s="104"/>
      <c r="CD1667" s="104"/>
      <c r="CE1667" s="104"/>
      <c r="CF1667" s="104"/>
      <c r="CG1667" s="104"/>
      <c r="CJ1667" s="104"/>
      <c r="CL1667" s="104"/>
      <c r="CM1667" s="104"/>
      <c r="CN1667" s="104"/>
      <c r="CO1667" s="104"/>
      <c r="CP1667" s="104"/>
      <c r="CQ1667" s="104"/>
      <c r="CR1667" s="104"/>
      <c r="CS1667" s="104"/>
      <c r="CT1667" s="104"/>
      <c r="CU1667" s="104"/>
    </row>
    <row r="1668" spans="1:99" ht="13" x14ac:dyDescent="0.3">
      <c r="A1668" s="104"/>
      <c r="B1668" s="104"/>
      <c r="C1668" s="104"/>
      <c r="D1668" s="104"/>
      <c r="E1668" s="104"/>
      <c r="F1668" s="104"/>
      <c r="G1668" s="104"/>
      <c r="H1668" s="104"/>
      <c r="I1668" s="104"/>
      <c r="J1668" s="104"/>
      <c r="K1668" s="104"/>
      <c r="L1668" s="104"/>
      <c r="M1668" s="104"/>
      <c r="P1668" s="104"/>
      <c r="Q1668" s="104"/>
      <c r="U1668" s="104"/>
      <c r="AQ1668" s="104"/>
      <c r="AR1668" s="104"/>
      <c r="AS1668" s="104"/>
      <c r="AT1668" s="104"/>
      <c r="AU1668" s="104"/>
      <c r="AV1668" s="104"/>
      <c r="AW1668" s="104"/>
      <c r="AX1668" s="104"/>
      <c r="AY1668" s="104"/>
      <c r="BH1668" s="104"/>
      <c r="BJ1668" s="104"/>
      <c r="BK1668" s="104"/>
      <c r="BL1668" s="104"/>
      <c r="BM1668" s="104"/>
      <c r="BN1668" s="104"/>
      <c r="BO1668" s="104"/>
      <c r="BP1668" s="104"/>
      <c r="BQ1668" s="104"/>
      <c r="BR1668" s="104"/>
      <c r="BS1668" s="104"/>
      <c r="BT1668" s="104"/>
      <c r="BV1668" s="104"/>
      <c r="BW1668" s="104"/>
      <c r="BX1668" s="104"/>
      <c r="BY1668" s="104"/>
      <c r="BZ1668" s="104"/>
      <c r="CA1668" s="104"/>
      <c r="CB1668" s="104"/>
      <c r="CC1668" s="104"/>
      <c r="CD1668" s="104"/>
      <c r="CE1668" s="104"/>
      <c r="CF1668" s="104"/>
      <c r="CG1668" s="104"/>
      <c r="CJ1668" s="104"/>
      <c r="CL1668" s="104"/>
      <c r="CM1668" s="104"/>
      <c r="CN1668" s="104"/>
      <c r="CO1668" s="104"/>
      <c r="CP1668" s="104"/>
      <c r="CQ1668" s="104"/>
      <c r="CR1668" s="104"/>
      <c r="CS1668" s="104"/>
      <c r="CT1668" s="104"/>
      <c r="CU1668" s="104"/>
    </row>
    <row r="1669" spans="1:99" ht="13" x14ac:dyDescent="0.3">
      <c r="A1669" s="104"/>
      <c r="B1669" s="104"/>
      <c r="C1669" s="104"/>
      <c r="D1669" s="104"/>
      <c r="E1669" s="104"/>
      <c r="F1669" s="104"/>
      <c r="G1669" s="104"/>
      <c r="H1669" s="104"/>
      <c r="I1669" s="104"/>
      <c r="J1669" s="104"/>
      <c r="K1669" s="104"/>
      <c r="L1669" s="104"/>
      <c r="M1669" s="104"/>
      <c r="P1669" s="104"/>
      <c r="Q1669" s="104"/>
      <c r="U1669" s="104"/>
      <c r="AQ1669" s="104"/>
      <c r="AR1669" s="104"/>
      <c r="AS1669" s="104"/>
      <c r="AT1669" s="104"/>
      <c r="AU1669" s="104"/>
      <c r="AV1669" s="104"/>
      <c r="AW1669" s="104"/>
      <c r="AX1669" s="104"/>
      <c r="AY1669" s="104"/>
      <c r="BH1669" s="104"/>
      <c r="BJ1669" s="104"/>
      <c r="BK1669" s="104"/>
      <c r="BL1669" s="104"/>
      <c r="BM1669" s="104"/>
      <c r="BN1669" s="104"/>
      <c r="BO1669" s="104"/>
      <c r="BP1669" s="104"/>
      <c r="BQ1669" s="104"/>
      <c r="BR1669" s="104"/>
      <c r="BS1669" s="104"/>
      <c r="BT1669" s="104"/>
      <c r="BV1669" s="104"/>
      <c r="BW1669" s="104"/>
      <c r="BX1669" s="104"/>
      <c r="BY1669" s="104"/>
      <c r="BZ1669" s="104"/>
      <c r="CA1669" s="104"/>
      <c r="CB1669" s="104"/>
      <c r="CC1669" s="104"/>
      <c r="CD1669" s="104"/>
      <c r="CE1669" s="104"/>
      <c r="CF1669" s="104"/>
      <c r="CG1669" s="104"/>
      <c r="CJ1669" s="104"/>
      <c r="CL1669" s="104"/>
      <c r="CM1669" s="104"/>
      <c r="CN1669" s="104"/>
      <c r="CO1669" s="104"/>
      <c r="CP1669" s="104"/>
      <c r="CQ1669" s="104"/>
      <c r="CR1669" s="104"/>
      <c r="CS1669" s="104"/>
      <c r="CT1669" s="104"/>
      <c r="CU1669" s="104"/>
    </row>
    <row r="1670" spans="1:99" ht="13" x14ac:dyDescent="0.3">
      <c r="A1670" s="104"/>
      <c r="B1670" s="104"/>
      <c r="C1670" s="104"/>
      <c r="D1670" s="104"/>
      <c r="E1670" s="104"/>
      <c r="F1670" s="104"/>
      <c r="G1670" s="104"/>
      <c r="H1670" s="104"/>
      <c r="I1670" s="104"/>
      <c r="J1670" s="104"/>
      <c r="K1670" s="104"/>
      <c r="L1670" s="104"/>
      <c r="M1670" s="104"/>
      <c r="P1670" s="104"/>
      <c r="Q1670" s="104"/>
      <c r="U1670" s="104"/>
      <c r="AQ1670" s="104"/>
      <c r="AR1670" s="104"/>
      <c r="AS1670" s="104"/>
      <c r="AT1670" s="104"/>
      <c r="AU1670" s="104"/>
      <c r="AV1670" s="104"/>
      <c r="AW1670" s="104"/>
      <c r="AX1670" s="104"/>
      <c r="AY1670" s="104"/>
      <c r="BH1670" s="104"/>
      <c r="BJ1670" s="104"/>
      <c r="BK1670" s="104"/>
      <c r="BL1670" s="104"/>
      <c r="BM1670" s="104"/>
      <c r="BN1670" s="104"/>
      <c r="BO1670" s="104"/>
      <c r="BP1670" s="104"/>
      <c r="BQ1670" s="104"/>
      <c r="BR1670" s="104"/>
      <c r="BS1670" s="104"/>
      <c r="BT1670" s="104"/>
      <c r="BV1670" s="104"/>
      <c r="BW1670" s="104"/>
      <c r="BX1670" s="104"/>
      <c r="BY1670" s="104"/>
      <c r="BZ1670" s="104"/>
      <c r="CA1670" s="104"/>
      <c r="CB1670" s="104"/>
      <c r="CC1670" s="104"/>
      <c r="CD1670" s="104"/>
      <c r="CE1670" s="104"/>
      <c r="CF1670" s="104"/>
      <c r="CG1670" s="104"/>
      <c r="CJ1670" s="104"/>
      <c r="CL1670" s="104"/>
      <c r="CM1670" s="104"/>
      <c r="CN1670" s="104"/>
      <c r="CO1670" s="104"/>
      <c r="CP1670" s="104"/>
      <c r="CQ1670" s="104"/>
      <c r="CR1670" s="104"/>
      <c r="CS1670" s="104"/>
      <c r="CT1670" s="104"/>
      <c r="CU1670" s="104"/>
    </row>
    <row r="1671" spans="1:99" ht="13" x14ac:dyDescent="0.3">
      <c r="A1671" s="104"/>
      <c r="B1671" s="104"/>
      <c r="C1671" s="104"/>
      <c r="D1671" s="104"/>
      <c r="E1671" s="104"/>
      <c r="F1671" s="104"/>
      <c r="G1671" s="104"/>
      <c r="H1671" s="104"/>
      <c r="I1671" s="104"/>
      <c r="J1671" s="104"/>
      <c r="K1671" s="104"/>
      <c r="L1671" s="104"/>
      <c r="M1671" s="104"/>
      <c r="P1671" s="104"/>
      <c r="Q1671" s="104"/>
      <c r="U1671" s="104"/>
      <c r="AQ1671" s="104"/>
      <c r="AR1671" s="104"/>
      <c r="AS1671" s="104"/>
      <c r="AT1671" s="104"/>
      <c r="AU1671" s="104"/>
      <c r="AV1671" s="104"/>
      <c r="AW1671" s="104"/>
      <c r="AX1671" s="104"/>
      <c r="AY1671" s="104"/>
      <c r="BH1671" s="104"/>
      <c r="BJ1671" s="104"/>
      <c r="BK1671" s="104"/>
      <c r="BL1671" s="104"/>
      <c r="BM1671" s="104"/>
      <c r="BN1671" s="104"/>
      <c r="BO1671" s="104"/>
      <c r="BP1671" s="104"/>
      <c r="BQ1671" s="104"/>
      <c r="BR1671" s="104"/>
      <c r="BS1671" s="104"/>
      <c r="BT1671" s="104"/>
      <c r="BV1671" s="104"/>
      <c r="BW1671" s="104"/>
      <c r="BX1671" s="104"/>
      <c r="BY1671" s="104"/>
      <c r="BZ1671" s="104"/>
      <c r="CA1671" s="104"/>
      <c r="CB1671" s="104"/>
      <c r="CC1671" s="104"/>
      <c r="CD1671" s="104"/>
      <c r="CE1671" s="104"/>
      <c r="CF1671" s="104"/>
      <c r="CG1671" s="104"/>
      <c r="CJ1671" s="104"/>
      <c r="CL1671" s="104"/>
      <c r="CM1671" s="104"/>
      <c r="CN1671" s="104"/>
      <c r="CO1671" s="104"/>
      <c r="CP1671" s="104"/>
      <c r="CQ1671" s="104"/>
      <c r="CR1671" s="104"/>
      <c r="CS1671" s="104"/>
      <c r="CT1671" s="104"/>
      <c r="CU1671" s="104"/>
    </row>
    <row r="1672" spans="1:99" ht="13" x14ac:dyDescent="0.3">
      <c r="A1672" s="104"/>
      <c r="B1672" s="104"/>
      <c r="C1672" s="104"/>
      <c r="D1672" s="104"/>
      <c r="E1672" s="104"/>
      <c r="F1672" s="104"/>
      <c r="G1672" s="104"/>
      <c r="H1672" s="104"/>
      <c r="I1672" s="104"/>
      <c r="J1672" s="104"/>
      <c r="K1672" s="104"/>
      <c r="L1672" s="104"/>
      <c r="M1672" s="104"/>
      <c r="P1672" s="104"/>
      <c r="Q1672" s="104"/>
      <c r="U1672" s="104"/>
      <c r="AQ1672" s="104"/>
      <c r="AR1672" s="104"/>
      <c r="AS1672" s="104"/>
      <c r="AT1672" s="104"/>
      <c r="AU1672" s="104"/>
      <c r="AV1672" s="104"/>
      <c r="AW1672" s="104"/>
      <c r="AX1672" s="104"/>
      <c r="AY1672" s="104"/>
      <c r="BH1672" s="104"/>
      <c r="BJ1672" s="104"/>
      <c r="BK1672" s="104"/>
      <c r="BL1672" s="104"/>
      <c r="BM1672" s="104"/>
      <c r="BN1672" s="104"/>
      <c r="BO1672" s="104"/>
      <c r="BP1672" s="104"/>
      <c r="BQ1672" s="104"/>
      <c r="BR1672" s="104"/>
      <c r="BS1672" s="104"/>
      <c r="BT1672" s="104"/>
      <c r="BV1672" s="104"/>
      <c r="BW1672" s="104"/>
      <c r="BX1672" s="104"/>
      <c r="BY1672" s="104"/>
      <c r="BZ1672" s="104"/>
      <c r="CA1672" s="104"/>
      <c r="CB1672" s="104"/>
      <c r="CC1672" s="104"/>
      <c r="CD1672" s="104"/>
      <c r="CE1672" s="104"/>
      <c r="CF1672" s="104"/>
      <c r="CG1672" s="104"/>
      <c r="CJ1672" s="104"/>
      <c r="CL1672" s="104"/>
      <c r="CM1672" s="104"/>
      <c r="CN1672" s="104"/>
      <c r="CO1672" s="104"/>
      <c r="CP1672" s="104"/>
      <c r="CQ1672" s="104"/>
      <c r="CR1672" s="104"/>
      <c r="CS1672" s="104"/>
      <c r="CT1672" s="104"/>
      <c r="CU1672" s="104"/>
    </row>
    <row r="1673" spans="1:99" ht="13" x14ac:dyDescent="0.3">
      <c r="A1673" s="104"/>
      <c r="B1673" s="104"/>
      <c r="C1673" s="104"/>
      <c r="D1673" s="104"/>
      <c r="E1673" s="104"/>
      <c r="F1673" s="104"/>
      <c r="G1673" s="104"/>
      <c r="H1673" s="104"/>
      <c r="I1673" s="104"/>
      <c r="J1673" s="104"/>
      <c r="K1673" s="104"/>
      <c r="L1673" s="104"/>
      <c r="M1673" s="104"/>
      <c r="P1673" s="104"/>
      <c r="Q1673" s="104"/>
      <c r="U1673" s="104"/>
      <c r="AQ1673" s="104"/>
      <c r="AR1673" s="104"/>
      <c r="AS1673" s="104"/>
      <c r="AT1673" s="104"/>
      <c r="AU1673" s="104"/>
      <c r="AV1673" s="104"/>
      <c r="AW1673" s="104"/>
      <c r="AX1673" s="104"/>
      <c r="AY1673" s="104"/>
      <c r="BH1673" s="104"/>
      <c r="BJ1673" s="104"/>
      <c r="BK1673" s="104"/>
      <c r="BL1673" s="104"/>
      <c r="BM1673" s="104"/>
      <c r="BN1673" s="104"/>
      <c r="BO1673" s="104"/>
      <c r="BP1673" s="104"/>
      <c r="BQ1673" s="104"/>
      <c r="BR1673" s="104"/>
      <c r="BS1673" s="104"/>
      <c r="BT1673" s="104"/>
      <c r="BV1673" s="104"/>
      <c r="BW1673" s="104"/>
      <c r="BX1673" s="104"/>
      <c r="BY1673" s="104"/>
      <c r="BZ1673" s="104"/>
      <c r="CA1673" s="104"/>
      <c r="CB1673" s="104"/>
      <c r="CC1673" s="104"/>
      <c r="CD1673" s="104"/>
      <c r="CE1673" s="104"/>
      <c r="CF1673" s="104"/>
      <c r="CG1673" s="104"/>
      <c r="CJ1673" s="104"/>
      <c r="CL1673" s="104"/>
      <c r="CM1673" s="104"/>
      <c r="CN1673" s="104"/>
      <c r="CO1673" s="104"/>
      <c r="CP1673" s="104"/>
      <c r="CQ1673" s="104"/>
      <c r="CR1673" s="104"/>
      <c r="CS1673" s="104"/>
      <c r="CT1673" s="104"/>
      <c r="CU1673" s="104"/>
    </row>
    <row r="1674" spans="1:99" ht="13" x14ac:dyDescent="0.3">
      <c r="A1674" s="104"/>
      <c r="B1674" s="104"/>
      <c r="C1674" s="104"/>
      <c r="D1674" s="104"/>
      <c r="E1674" s="104"/>
      <c r="F1674" s="104"/>
      <c r="G1674" s="104"/>
      <c r="H1674" s="104"/>
      <c r="I1674" s="104"/>
      <c r="J1674" s="104"/>
      <c r="K1674" s="104"/>
      <c r="L1674" s="104"/>
      <c r="M1674" s="104"/>
      <c r="P1674" s="104"/>
      <c r="Q1674" s="104"/>
      <c r="U1674" s="104"/>
      <c r="AQ1674" s="104"/>
      <c r="AR1674" s="104"/>
      <c r="AS1674" s="104"/>
      <c r="AT1674" s="104"/>
      <c r="AU1674" s="104"/>
      <c r="AV1674" s="104"/>
      <c r="AW1674" s="104"/>
      <c r="AX1674" s="104"/>
      <c r="AY1674" s="104"/>
      <c r="BH1674" s="104"/>
      <c r="BJ1674" s="104"/>
      <c r="BK1674" s="104"/>
      <c r="BL1674" s="104"/>
      <c r="BM1674" s="104"/>
      <c r="BN1674" s="104"/>
      <c r="BO1674" s="104"/>
      <c r="BP1674" s="104"/>
      <c r="BQ1674" s="104"/>
      <c r="BR1674" s="104"/>
      <c r="BS1674" s="104"/>
      <c r="BT1674" s="104"/>
      <c r="BV1674" s="104"/>
      <c r="BW1674" s="104"/>
      <c r="BX1674" s="104"/>
      <c r="BY1674" s="104"/>
      <c r="BZ1674" s="104"/>
      <c r="CA1674" s="104"/>
      <c r="CB1674" s="104"/>
      <c r="CC1674" s="104"/>
      <c r="CD1674" s="104"/>
      <c r="CE1674" s="104"/>
      <c r="CF1674" s="104"/>
      <c r="CG1674" s="104"/>
      <c r="CJ1674" s="104"/>
      <c r="CL1674" s="104"/>
      <c r="CM1674" s="104"/>
      <c r="CN1674" s="104"/>
      <c r="CO1674" s="104"/>
      <c r="CP1674" s="104"/>
      <c r="CQ1674" s="104"/>
      <c r="CR1674" s="104"/>
      <c r="CS1674" s="104"/>
      <c r="CT1674" s="104"/>
      <c r="CU1674" s="104"/>
    </row>
    <row r="1675" spans="1:99" ht="13" x14ac:dyDescent="0.3">
      <c r="A1675" s="104"/>
      <c r="B1675" s="104"/>
      <c r="C1675" s="104"/>
      <c r="D1675" s="104"/>
      <c r="E1675" s="104"/>
      <c r="F1675" s="104"/>
      <c r="G1675" s="104"/>
      <c r="H1675" s="104"/>
      <c r="I1675" s="104"/>
      <c r="J1675" s="104"/>
      <c r="K1675" s="104"/>
      <c r="L1675" s="104"/>
      <c r="M1675" s="104"/>
      <c r="P1675" s="104"/>
      <c r="Q1675" s="104"/>
      <c r="U1675" s="104"/>
      <c r="AQ1675" s="104"/>
      <c r="AR1675" s="104"/>
      <c r="AS1675" s="104"/>
      <c r="AT1675" s="104"/>
      <c r="AU1675" s="104"/>
      <c r="AV1675" s="104"/>
      <c r="AW1675" s="104"/>
      <c r="AX1675" s="104"/>
      <c r="AY1675" s="104"/>
      <c r="BH1675" s="104"/>
      <c r="BJ1675" s="104"/>
      <c r="BK1675" s="104"/>
      <c r="BL1675" s="104"/>
      <c r="BM1675" s="104"/>
      <c r="BN1675" s="104"/>
      <c r="BO1675" s="104"/>
      <c r="BP1675" s="104"/>
      <c r="BQ1675" s="104"/>
      <c r="BR1675" s="104"/>
      <c r="BS1675" s="104"/>
      <c r="BT1675" s="104"/>
      <c r="BV1675" s="104"/>
      <c r="BW1675" s="104"/>
      <c r="BX1675" s="104"/>
      <c r="BY1675" s="104"/>
      <c r="BZ1675" s="104"/>
      <c r="CA1675" s="104"/>
      <c r="CB1675" s="104"/>
      <c r="CC1675" s="104"/>
      <c r="CD1675" s="104"/>
      <c r="CE1675" s="104"/>
      <c r="CF1675" s="104"/>
      <c r="CG1675" s="104"/>
      <c r="CJ1675" s="104"/>
      <c r="CL1675" s="104"/>
      <c r="CM1675" s="104"/>
      <c r="CN1675" s="104"/>
      <c r="CO1675" s="104"/>
      <c r="CP1675" s="104"/>
      <c r="CQ1675" s="104"/>
      <c r="CR1675" s="104"/>
      <c r="CS1675" s="104"/>
      <c r="CT1675" s="104"/>
      <c r="CU1675" s="104"/>
    </row>
    <row r="1676" spans="1:99" ht="13" x14ac:dyDescent="0.3">
      <c r="A1676" s="104"/>
      <c r="B1676" s="104"/>
      <c r="C1676" s="104"/>
      <c r="D1676" s="104"/>
      <c r="E1676" s="104"/>
      <c r="F1676" s="104"/>
      <c r="G1676" s="104"/>
      <c r="H1676" s="104"/>
      <c r="I1676" s="104"/>
      <c r="J1676" s="104"/>
      <c r="K1676" s="104"/>
      <c r="L1676" s="104"/>
      <c r="M1676" s="104"/>
      <c r="P1676" s="104"/>
      <c r="Q1676" s="104"/>
      <c r="U1676" s="104"/>
      <c r="AQ1676" s="104"/>
      <c r="AR1676" s="104"/>
      <c r="AS1676" s="104"/>
      <c r="AT1676" s="104"/>
      <c r="AU1676" s="104"/>
      <c r="AV1676" s="104"/>
      <c r="AW1676" s="104"/>
      <c r="AX1676" s="104"/>
      <c r="AY1676" s="104"/>
      <c r="BH1676" s="104"/>
      <c r="BJ1676" s="104"/>
      <c r="BK1676" s="104"/>
      <c r="BL1676" s="104"/>
      <c r="BM1676" s="104"/>
      <c r="BN1676" s="104"/>
      <c r="BO1676" s="104"/>
      <c r="BP1676" s="104"/>
      <c r="BQ1676" s="104"/>
      <c r="BR1676" s="104"/>
      <c r="BS1676" s="104"/>
      <c r="BT1676" s="104"/>
      <c r="BV1676" s="104"/>
      <c r="BW1676" s="104"/>
      <c r="BX1676" s="104"/>
      <c r="BY1676" s="104"/>
      <c r="BZ1676" s="104"/>
      <c r="CA1676" s="104"/>
      <c r="CB1676" s="104"/>
      <c r="CC1676" s="104"/>
      <c r="CD1676" s="104"/>
      <c r="CE1676" s="104"/>
      <c r="CF1676" s="104"/>
      <c r="CG1676" s="104"/>
      <c r="CJ1676" s="104"/>
      <c r="CL1676" s="104"/>
      <c r="CM1676" s="104"/>
      <c r="CN1676" s="104"/>
      <c r="CO1676" s="104"/>
      <c r="CP1676" s="104"/>
      <c r="CQ1676" s="104"/>
      <c r="CR1676" s="104"/>
      <c r="CS1676" s="104"/>
      <c r="CT1676" s="104"/>
      <c r="CU1676" s="104"/>
    </row>
    <row r="1677" spans="1:99" ht="13" x14ac:dyDescent="0.3">
      <c r="A1677" s="104"/>
      <c r="B1677" s="104"/>
      <c r="C1677" s="104"/>
      <c r="D1677" s="104"/>
      <c r="E1677" s="104"/>
      <c r="F1677" s="104"/>
      <c r="G1677" s="104"/>
      <c r="H1677" s="104"/>
      <c r="I1677" s="104"/>
      <c r="J1677" s="104"/>
      <c r="K1677" s="104"/>
      <c r="L1677" s="104"/>
      <c r="M1677" s="104"/>
      <c r="P1677" s="104"/>
      <c r="Q1677" s="104"/>
      <c r="U1677" s="104"/>
      <c r="AQ1677" s="104"/>
      <c r="AR1677" s="104"/>
      <c r="AS1677" s="104"/>
      <c r="AT1677" s="104"/>
      <c r="AU1677" s="104"/>
      <c r="AV1677" s="104"/>
      <c r="AW1677" s="104"/>
      <c r="AX1677" s="104"/>
      <c r="AY1677" s="104"/>
      <c r="BH1677" s="104"/>
      <c r="BJ1677" s="104"/>
      <c r="BK1677" s="104"/>
      <c r="BL1677" s="104"/>
      <c r="BM1677" s="104"/>
      <c r="BN1677" s="104"/>
      <c r="BO1677" s="104"/>
      <c r="BP1677" s="104"/>
      <c r="BQ1677" s="104"/>
      <c r="BR1677" s="104"/>
      <c r="BS1677" s="104"/>
      <c r="BT1677" s="104"/>
      <c r="BV1677" s="104"/>
      <c r="BW1677" s="104"/>
      <c r="BX1677" s="104"/>
      <c r="BY1677" s="104"/>
      <c r="BZ1677" s="104"/>
      <c r="CA1677" s="104"/>
      <c r="CB1677" s="104"/>
      <c r="CC1677" s="104"/>
      <c r="CD1677" s="104"/>
      <c r="CE1677" s="104"/>
      <c r="CF1677" s="104"/>
      <c r="CG1677" s="104"/>
      <c r="CJ1677" s="104"/>
      <c r="CL1677" s="104"/>
      <c r="CM1677" s="104"/>
      <c r="CN1677" s="104"/>
      <c r="CO1677" s="104"/>
      <c r="CP1677" s="104"/>
      <c r="CQ1677" s="104"/>
      <c r="CR1677" s="104"/>
      <c r="CS1677" s="104"/>
      <c r="CT1677" s="104"/>
      <c r="CU1677" s="104"/>
    </row>
    <row r="1678" spans="1:99" ht="13" x14ac:dyDescent="0.3">
      <c r="A1678" s="104"/>
      <c r="B1678" s="104"/>
      <c r="C1678" s="104"/>
      <c r="D1678" s="104"/>
      <c r="E1678" s="104"/>
      <c r="F1678" s="104"/>
      <c r="G1678" s="104"/>
      <c r="H1678" s="104"/>
      <c r="I1678" s="104"/>
      <c r="J1678" s="104"/>
      <c r="K1678" s="104"/>
      <c r="L1678" s="104"/>
      <c r="M1678" s="104"/>
      <c r="P1678" s="104"/>
      <c r="Q1678" s="104"/>
      <c r="U1678" s="104"/>
      <c r="AQ1678" s="104"/>
      <c r="AR1678" s="104"/>
      <c r="AS1678" s="104"/>
      <c r="AT1678" s="104"/>
      <c r="AU1678" s="104"/>
      <c r="AV1678" s="104"/>
      <c r="AW1678" s="104"/>
      <c r="AX1678" s="104"/>
      <c r="AY1678" s="104"/>
      <c r="BH1678" s="104"/>
      <c r="BJ1678" s="104"/>
      <c r="BK1678" s="104"/>
      <c r="BL1678" s="104"/>
      <c r="BM1678" s="104"/>
      <c r="BN1678" s="104"/>
      <c r="BO1678" s="104"/>
      <c r="BP1678" s="104"/>
      <c r="BQ1678" s="104"/>
      <c r="BR1678" s="104"/>
      <c r="BS1678" s="104"/>
      <c r="BT1678" s="104"/>
      <c r="BV1678" s="104"/>
      <c r="BW1678" s="104"/>
      <c r="BX1678" s="104"/>
      <c r="BY1678" s="104"/>
      <c r="BZ1678" s="104"/>
      <c r="CA1678" s="104"/>
      <c r="CB1678" s="104"/>
      <c r="CC1678" s="104"/>
      <c r="CD1678" s="104"/>
      <c r="CE1678" s="104"/>
      <c r="CF1678" s="104"/>
      <c r="CG1678" s="104"/>
      <c r="CJ1678" s="104"/>
      <c r="CL1678" s="104"/>
      <c r="CM1678" s="104"/>
      <c r="CN1678" s="104"/>
      <c r="CO1678" s="104"/>
      <c r="CP1678" s="104"/>
      <c r="CQ1678" s="104"/>
      <c r="CR1678" s="104"/>
      <c r="CS1678" s="104"/>
      <c r="CT1678" s="104"/>
      <c r="CU1678" s="104"/>
    </row>
    <row r="1679" spans="1:99" ht="13" x14ac:dyDescent="0.3">
      <c r="A1679" s="104"/>
      <c r="B1679" s="104"/>
      <c r="C1679" s="104"/>
      <c r="D1679" s="104"/>
      <c r="E1679" s="104"/>
      <c r="F1679" s="104"/>
      <c r="G1679" s="104"/>
      <c r="H1679" s="104"/>
      <c r="I1679" s="104"/>
      <c r="J1679" s="104"/>
      <c r="K1679" s="104"/>
      <c r="L1679" s="104"/>
      <c r="M1679" s="104"/>
      <c r="P1679" s="104"/>
      <c r="Q1679" s="104"/>
      <c r="U1679" s="104"/>
      <c r="AQ1679" s="104"/>
      <c r="AR1679" s="104"/>
      <c r="AS1679" s="104"/>
      <c r="AT1679" s="104"/>
      <c r="AU1679" s="104"/>
      <c r="AV1679" s="104"/>
      <c r="AW1679" s="104"/>
      <c r="AX1679" s="104"/>
      <c r="AY1679" s="104"/>
      <c r="BH1679" s="104"/>
      <c r="BJ1679" s="104"/>
      <c r="BK1679" s="104"/>
      <c r="BL1679" s="104"/>
      <c r="BM1679" s="104"/>
      <c r="BN1679" s="104"/>
      <c r="BO1679" s="104"/>
      <c r="BP1679" s="104"/>
      <c r="BQ1679" s="104"/>
      <c r="BR1679" s="104"/>
      <c r="BS1679" s="104"/>
      <c r="BT1679" s="104"/>
      <c r="BV1679" s="104"/>
      <c r="BW1679" s="104"/>
      <c r="BX1679" s="104"/>
      <c r="BY1679" s="104"/>
      <c r="BZ1679" s="104"/>
      <c r="CA1679" s="104"/>
      <c r="CB1679" s="104"/>
      <c r="CC1679" s="104"/>
      <c r="CD1679" s="104"/>
      <c r="CE1679" s="104"/>
      <c r="CF1679" s="104"/>
      <c r="CG1679" s="104"/>
      <c r="CJ1679" s="104"/>
      <c r="CL1679" s="104"/>
      <c r="CM1679" s="104"/>
      <c r="CN1679" s="104"/>
      <c r="CO1679" s="104"/>
      <c r="CP1679" s="104"/>
      <c r="CQ1679" s="104"/>
      <c r="CR1679" s="104"/>
      <c r="CS1679" s="104"/>
      <c r="CT1679" s="104"/>
      <c r="CU1679" s="104"/>
    </row>
    <row r="1680" spans="1:99" ht="13" x14ac:dyDescent="0.3">
      <c r="A1680" s="104"/>
      <c r="B1680" s="104"/>
      <c r="C1680" s="104"/>
      <c r="D1680" s="104"/>
      <c r="E1680" s="104"/>
      <c r="F1680" s="104"/>
      <c r="G1680" s="104"/>
      <c r="H1680" s="104"/>
      <c r="I1680" s="104"/>
      <c r="J1680" s="104"/>
      <c r="K1680" s="104"/>
      <c r="L1680" s="104"/>
      <c r="M1680" s="104"/>
      <c r="P1680" s="104"/>
      <c r="Q1680" s="104"/>
      <c r="U1680" s="104"/>
      <c r="AQ1680" s="104"/>
      <c r="AR1680" s="104"/>
      <c r="AS1680" s="104"/>
      <c r="AT1680" s="104"/>
      <c r="AU1680" s="104"/>
      <c r="AV1680" s="104"/>
      <c r="AW1680" s="104"/>
      <c r="AX1680" s="104"/>
      <c r="AY1680" s="104"/>
      <c r="BH1680" s="104"/>
      <c r="BJ1680" s="104"/>
      <c r="BK1680" s="104"/>
      <c r="BL1680" s="104"/>
      <c r="BM1680" s="104"/>
      <c r="BN1680" s="104"/>
      <c r="BO1680" s="104"/>
      <c r="BP1680" s="104"/>
      <c r="BQ1680" s="104"/>
      <c r="BR1680" s="104"/>
      <c r="BS1680" s="104"/>
      <c r="BT1680" s="104"/>
      <c r="BV1680" s="104"/>
      <c r="BW1680" s="104"/>
      <c r="BX1680" s="104"/>
      <c r="BY1680" s="104"/>
      <c r="BZ1680" s="104"/>
      <c r="CA1680" s="104"/>
      <c r="CB1680" s="104"/>
      <c r="CC1680" s="104"/>
      <c r="CD1680" s="104"/>
      <c r="CE1680" s="104"/>
      <c r="CF1680" s="104"/>
      <c r="CG1680" s="104"/>
      <c r="CJ1680" s="104"/>
      <c r="CL1680" s="104"/>
      <c r="CM1680" s="104"/>
      <c r="CN1680" s="104"/>
      <c r="CO1680" s="104"/>
      <c r="CP1680" s="104"/>
      <c r="CQ1680" s="104"/>
      <c r="CR1680" s="104"/>
      <c r="CS1680" s="104"/>
      <c r="CT1680" s="104"/>
      <c r="CU1680" s="104"/>
    </row>
    <row r="1681" spans="1:99" ht="13" x14ac:dyDescent="0.3">
      <c r="A1681" s="104"/>
      <c r="B1681" s="104"/>
      <c r="C1681" s="104"/>
      <c r="D1681" s="104"/>
      <c r="E1681" s="104"/>
      <c r="F1681" s="104"/>
      <c r="G1681" s="104"/>
      <c r="H1681" s="104"/>
      <c r="I1681" s="104"/>
      <c r="J1681" s="104"/>
      <c r="K1681" s="104"/>
      <c r="L1681" s="104"/>
      <c r="M1681" s="104"/>
      <c r="P1681" s="104"/>
      <c r="Q1681" s="104"/>
      <c r="U1681" s="104"/>
      <c r="AQ1681" s="104"/>
      <c r="AR1681" s="104"/>
      <c r="AS1681" s="104"/>
      <c r="AT1681" s="104"/>
      <c r="AU1681" s="104"/>
      <c r="AV1681" s="104"/>
      <c r="AW1681" s="104"/>
      <c r="AX1681" s="104"/>
      <c r="AY1681" s="104"/>
      <c r="BH1681" s="104"/>
      <c r="BJ1681" s="104"/>
      <c r="BK1681" s="104"/>
      <c r="BL1681" s="104"/>
      <c r="BM1681" s="104"/>
      <c r="BN1681" s="104"/>
      <c r="BO1681" s="104"/>
      <c r="BP1681" s="104"/>
      <c r="BQ1681" s="104"/>
      <c r="BR1681" s="104"/>
      <c r="BS1681" s="104"/>
      <c r="BT1681" s="104"/>
      <c r="BV1681" s="104"/>
      <c r="BW1681" s="104"/>
      <c r="BX1681" s="104"/>
      <c r="BY1681" s="104"/>
      <c r="BZ1681" s="104"/>
      <c r="CA1681" s="104"/>
      <c r="CB1681" s="104"/>
      <c r="CC1681" s="104"/>
      <c r="CD1681" s="104"/>
      <c r="CE1681" s="104"/>
      <c r="CF1681" s="104"/>
      <c r="CG1681" s="104"/>
      <c r="CJ1681" s="104"/>
      <c r="CL1681" s="104"/>
      <c r="CM1681" s="104"/>
      <c r="CN1681" s="104"/>
      <c r="CO1681" s="104"/>
      <c r="CP1681" s="104"/>
      <c r="CQ1681" s="104"/>
      <c r="CR1681" s="104"/>
      <c r="CS1681" s="104"/>
      <c r="CT1681" s="104"/>
      <c r="CU1681" s="104"/>
    </row>
    <row r="1682" spans="1:99" ht="13" x14ac:dyDescent="0.3">
      <c r="A1682" s="104"/>
      <c r="B1682" s="104"/>
      <c r="C1682" s="104"/>
      <c r="D1682" s="104"/>
      <c r="E1682" s="104"/>
      <c r="F1682" s="104"/>
      <c r="G1682" s="104"/>
      <c r="H1682" s="104"/>
      <c r="I1682" s="104"/>
      <c r="J1682" s="104"/>
      <c r="K1682" s="104"/>
      <c r="L1682" s="104"/>
      <c r="M1682" s="104"/>
      <c r="P1682" s="104"/>
      <c r="Q1682" s="104"/>
      <c r="U1682" s="104"/>
      <c r="AQ1682" s="104"/>
      <c r="AR1682" s="104"/>
      <c r="AS1682" s="104"/>
      <c r="AT1682" s="104"/>
      <c r="AU1682" s="104"/>
      <c r="AV1682" s="104"/>
      <c r="AW1682" s="104"/>
      <c r="AX1682" s="104"/>
      <c r="AY1682" s="104"/>
      <c r="BH1682" s="104"/>
      <c r="BJ1682" s="104"/>
      <c r="BK1682" s="104"/>
      <c r="BL1682" s="104"/>
      <c r="BM1682" s="104"/>
      <c r="BN1682" s="104"/>
      <c r="BO1682" s="104"/>
      <c r="BP1682" s="104"/>
      <c r="BQ1682" s="104"/>
      <c r="BR1682" s="104"/>
      <c r="BS1682" s="104"/>
      <c r="BT1682" s="104"/>
      <c r="BV1682" s="104"/>
      <c r="BW1682" s="104"/>
      <c r="BX1682" s="104"/>
      <c r="BY1682" s="104"/>
      <c r="BZ1682" s="104"/>
      <c r="CA1682" s="104"/>
      <c r="CB1682" s="104"/>
      <c r="CC1682" s="104"/>
      <c r="CD1682" s="104"/>
      <c r="CE1682" s="104"/>
      <c r="CF1682" s="104"/>
      <c r="CG1682" s="104"/>
      <c r="CJ1682" s="104"/>
      <c r="CL1682" s="104"/>
      <c r="CM1682" s="104"/>
      <c r="CN1682" s="104"/>
      <c r="CO1682" s="104"/>
      <c r="CP1682" s="104"/>
      <c r="CQ1682" s="104"/>
      <c r="CR1682" s="104"/>
      <c r="CS1682" s="104"/>
      <c r="CT1682" s="104"/>
      <c r="CU1682" s="104"/>
    </row>
    <row r="1683" spans="1:99" ht="13" x14ac:dyDescent="0.3">
      <c r="A1683" s="104"/>
      <c r="B1683" s="104"/>
      <c r="C1683" s="104"/>
      <c r="D1683" s="104"/>
      <c r="E1683" s="104"/>
      <c r="F1683" s="104"/>
      <c r="G1683" s="104"/>
      <c r="H1683" s="104"/>
      <c r="I1683" s="104"/>
      <c r="J1683" s="104"/>
      <c r="K1683" s="104"/>
      <c r="L1683" s="104"/>
      <c r="M1683" s="104"/>
      <c r="P1683" s="104"/>
      <c r="Q1683" s="104"/>
      <c r="U1683" s="104"/>
      <c r="AQ1683" s="104"/>
      <c r="AR1683" s="104"/>
      <c r="AS1683" s="104"/>
      <c r="AT1683" s="104"/>
      <c r="AU1683" s="104"/>
      <c r="AV1683" s="104"/>
      <c r="AW1683" s="104"/>
      <c r="AX1683" s="104"/>
      <c r="AY1683" s="104"/>
      <c r="BH1683" s="104"/>
      <c r="BJ1683" s="104"/>
      <c r="BK1683" s="104"/>
      <c r="BL1683" s="104"/>
      <c r="BM1683" s="104"/>
      <c r="BN1683" s="104"/>
      <c r="BO1683" s="104"/>
      <c r="BP1683" s="104"/>
      <c r="BQ1683" s="104"/>
      <c r="BR1683" s="104"/>
      <c r="BS1683" s="104"/>
      <c r="BT1683" s="104"/>
      <c r="BV1683" s="104"/>
      <c r="BW1683" s="104"/>
      <c r="BX1683" s="104"/>
      <c r="BY1683" s="104"/>
      <c r="BZ1683" s="104"/>
      <c r="CA1683" s="104"/>
      <c r="CB1683" s="104"/>
      <c r="CC1683" s="104"/>
      <c r="CD1683" s="104"/>
      <c r="CE1683" s="104"/>
      <c r="CF1683" s="104"/>
      <c r="CG1683" s="104"/>
      <c r="CJ1683" s="104"/>
      <c r="CL1683" s="104"/>
      <c r="CM1683" s="104"/>
      <c r="CN1683" s="104"/>
      <c r="CO1683" s="104"/>
      <c r="CP1683" s="104"/>
      <c r="CQ1683" s="104"/>
      <c r="CR1683" s="104"/>
      <c r="CS1683" s="104"/>
      <c r="CT1683" s="104"/>
      <c r="CU1683" s="104"/>
    </row>
    <row r="1684" spans="1:99" ht="13" x14ac:dyDescent="0.3">
      <c r="A1684" s="104"/>
      <c r="B1684" s="104"/>
      <c r="C1684" s="104"/>
      <c r="D1684" s="104"/>
      <c r="E1684" s="104"/>
      <c r="F1684" s="104"/>
      <c r="G1684" s="104"/>
      <c r="H1684" s="104"/>
      <c r="I1684" s="104"/>
      <c r="J1684" s="104"/>
      <c r="K1684" s="104"/>
      <c r="L1684" s="104"/>
      <c r="M1684" s="104"/>
      <c r="P1684" s="104"/>
      <c r="Q1684" s="104"/>
      <c r="U1684" s="104"/>
      <c r="AQ1684" s="104"/>
      <c r="AR1684" s="104"/>
      <c r="AS1684" s="104"/>
      <c r="AT1684" s="104"/>
      <c r="AU1684" s="104"/>
      <c r="AV1684" s="104"/>
      <c r="AW1684" s="104"/>
      <c r="AX1684" s="104"/>
      <c r="AY1684" s="104"/>
      <c r="BH1684" s="104"/>
      <c r="BJ1684" s="104"/>
      <c r="BK1684" s="104"/>
      <c r="BL1684" s="104"/>
      <c r="BM1684" s="104"/>
      <c r="BN1684" s="104"/>
      <c r="BO1684" s="104"/>
      <c r="BP1684" s="104"/>
      <c r="BQ1684" s="104"/>
      <c r="BR1684" s="104"/>
      <c r="BS1684" s="104"/>
      <c r="BT1684" s="104"/>
      <c r="BV1684" s="104"/>
      <c r="BW1684" s="104"/>
      <c r="BX1684" s="104"/>
      <c r="BY1684" s="104"/>
      <c r="BZ1684" s="104"/>
      <c r="CA1684" s="104"/>
      <c r="CB1684" s="104"/>
      <c r="CC1684" s="104"/>
      <c r="CD1684" s="104"/>
      <c r="CE1684" s="104"/>
      <c r="CF1684" s="104"/>
      <c r="CG1684" s="104"/>
      <c r="CJ1684" s="104"/>
      <c r="CL1684" s="104"/>
      <c r="CM1684" s="104"/>
      <c r="CN1684" s="104"/>
      <c r="CO1684" s="104"/>
      <c r="CP1684" s="104"/>
      <c r="CQ1684" s="104"/>
      <c r="CR1684" s="104"/>
      <c r="CS1684" s="104"/>
      <c r="CT1684" s="104"/>
      <c r="CU1684" s="104"/>
    </row>
    <row r="1685" spans="1:99" ht="13" x14ac:dyDescent="0.3">
      <c r="A1685" s="104"/>
      <c r="B1685" s="104"/>
      <c r="C1685" s="104"/>
      <c r="D1685" s="104"/>
      <c r="E1685" s="104"/>
      <c r="F1685" s="104"/>
      <c r="G1685" s="104"/>
      <c r="H1685" s="104"/>
      <c r="I1685" s="104"/>
      <c r="J1685" s="104"/>
      <c r="K1685" s="104"/>
      <c r="L1685" s="104"/>
      <c r="M1685" s="104"/>
      <c r="P1685" s="104"/>
      <c r="Q1685" s="104"/>
      <c r="U1685" s="104"/>
      <c r="AQ1685" s="104"/>
      <c r="AR1685" s="104"/>
      <c r="AS1685" s="104"/>
      <c r="AT1685" s="104"/>
      <c r="AU1685" s="104"/>
      <c r="AV1685" s="104"/>
      <c r="AW1685" s="104"/>
      <c r="AX1685" s="104"/>
      <c r="AY1685" s="104"/>
      <c r="BH1685" s="104"/>
      <c r="BJ1685" s="104"/>
      <c r="BK1685" s="104"/>
      <c r="BL1685" s="104"/>
      <c r="BM1685" s="104"/>
      <c r="BN1685" s="104"/>
      <c r="BO1685" s="104"/>
      <c r="BP1685" s="104"/>
      <c r="BQ1685" s="104"/>
      <c r="BR1685" s="104"/>
      <c r="BS1685" s="104"/>
      <c r="BT1685" s="104"/>
      <c r="BV1685" s="104"/>
      <c r="BW1685" s="104"/>
      <c r="BX1685" s="104"/>
      <c r="BY1685" s="104"/>
      <c r="BZ1685" s="104"/>
      <c r="CA1685" s="104"/>
      <c r="CB1685" s="104"/>
      <c r="CC1685" s="104"/>
      <c r="CD1685" s="104"/>
      <c r="CE1685" s="104"/>
      <c r="CF1685" s="104"/>
      <c r="CG1685" s="104"/>
      <c r="CJ1685" s="104"/>
      <c r="CL1685" s="104"/>
      <c r="CM1685" s="104"/>
      <c r="CN1685" s="104"/>
      <c r="CO1685" s="104"/>
      <c r="CP1685" s="104"/>
      <c r="CQ1685" s="104"/>
      <c r="CR1685" s="104"/>
      <c r="CS1685" s="104"/>
      <c r="CT1685" s="104"/>
      <c r="CU1685" s="104"/>
    </row>
    <row r="1686" spans="1:99" ht="13" x14ac:dyDescent="0.3">
      <c r="A1686" s="104"/>
      <c r="B1686" s="104"/>
      <c r="C1686" s="104"/>
      <c r="D1686" s="104"/>
      <c r="E1686" s="104"/>
      <c r="F1686" s="104"/>
      <c r="G1686" s="104"/>
      <c r="H1686" s="104"/>
      <c r="I1686" s="104"/>
      <c r="J1686" s="104"/>
      <c r="K1686" s="104"/>
      <c r="L1686" s="104"/>
      <c r="M1686" s="104"/>
      <c r="P1686" s="104"/>
      <c r="Q1686" s="104"/>
      <c r="U1686" s="104"/>
      <c r="AQ1686" s="104"/>
      <c r="AR1686" s="104"/>
      <c r="AS1686" s="104"/>
      <c r="AT1686" s="104"/>
      <c r="AU1686" s="104"/>
      <c r="AV1686" s="104"/>
      <c r="AW1686" s="104"/>
      <c r="AX1686" s="104"/>
      <c r="AY1686" s="104"/>
      <c r="BH1686" s="104"/>
      <c r="BJ1686" s="104"/>
      <c r="BK1686" s="104"/>
      <c r="BL1686" s="104"/>
      <c r="BM1686" s="104"/>
      <c r="BN1686" s="104"/>
      <c r="BO1686" s="104"/>
      <c r="BP1686" s="104"/>
      <c r="BQ1686" s="104"/>
      <c r="BR1686" s="104"/>
      <c r="BS1686" s="104"/>
      <c r="BT1686" s="104"/>
      <c r="BV1686" s="104"/>
      <c r="BW1686" s="104"/>
      <c r="BX1686" s="104"/>
      <c r="BY1686" s="104"/>
      <c r="BZ1686" s="104"/>
      <c r="CA1686" s="104"/>
      <c r="CB1686" s="104"/>
      <c r="CC1686" s="104"/>
      <c r="CD1686" s="104"/>
      <c r="CE1686" s="104"/>
      <c r="CF1686" s="104"/>
      <c r="CG1686" s="104"/>
      <c r="CJ1686" s="104"/>
      <c r="CL1686" s="104"/>
      <c r="CM1686" s="104"/>
      <c r="CN1686" s="104"/>
      <c r="CO1686" s="104"/>
      <c r="CP1686" s="104"/>
      <c r="CQ1686" s="104"/>
      <c r="CR1686" s="104"/>
      <c r="CS1686" s="104"/>
      <c r="CT1686" s="104"/>
      <c r="CU1686" s="104"/>
    </row>
    <row r="1687" spans="1:99" ht="13" x14ac:dyDescent="0.3">
      <c r="A1687" s="104"/>
      <c r="B1687" s="104"/>
      <c r="C1687" s="104"/>
      <c r="D1687" s="104"/>
      <c r="E1687" s="104"/>
      <c r="F1687" s="104"/>
      <c r="G1687" s="104"/>
      <c r="H1687" s="104"/>
      <c r="I1687" s="104"/>
      <c r="J1687" s="104"/>
      <c r="K1687" s="104"/>
      <c r="L1687" s="104"/>
      <c r="M1687" s="104"/>
      <c r="P1687" s="104"/>
      <c r="Q1687" s="104"/>
      <c r="U1687" s="104"/>
      <c r="AQ1687" s="104"/>
      <c r="AR1687" s="104"/>
      <c r="AS1687" s="104"/>
      <c r="AT1687" s="104"/>
      <c r="AU1687" s="104"/>
      <c r="AV1687" s="104"/>
      <c r="AW1687" s="104"/>
      <c r="AX1687" s="104"/>
      <c r="AY1687" s="104"/>
      <c r="BH1687" s="104"/>
      <c r="BJ1687" s="104"/>
      <c r="BK1687" s="104"/>
      <c r="BL1687" s="104"/>
      <c r="BM1687" s="104"/>
      <c r="BN1687" s="104"/>
      <c r="BO1687" s="104"/>
      <c r="BP1687" s="104"/>
      <c r="BQ1687" s="104"/>
      <c r="BR1687" s="104"/>
      <c r="BS1687" s="104"/>
      <c r="BT1687" s="104"/>
      <c r="BV1687" s="104"/>
      <c r="BW1687" s="104"/>
      <c r="BX1687" s="104"/>
      <c r="BY1687" s="104"/>
      <c r="BZ1687" s="104"/>
      <c r="CA1687" s="104"/>
      <c r="CB1687" s="104"/>
      <c r="CC1687" s="104"/>
      <c r="CD1687" s="104"/>
      <c r="CE1687" s="104"/>
      <c r="CF1687" s="104"/>
      <c r="CG1687" s="104"/>
      <c r="CJ1687" s="104"/>
      <c r="CL1687" s="104"/>
      <c r="CM1687" s="104"/>
      <c r="CN1687" s="104"/>
      <c r="CO1687" s="104"/>
      <c r="CP1687" s="104"/>
      <c r="CQ1687" s="104"/>
      <c r="CR1687" s="104"/>
      <c r="CS1687" s="104"/>
      <c r="CT1687" s="104"/>
      <c r="CU1687" s="104"/>
    </row>
    <row r="1688" spans="1:99" ht="13" x14ac:dyDescent="0.3">
      <c r="A1688" s="104"/>
      <c r="B1688" s="104"/>
      <c r="C1688" s="104"/>
      <c r="D1688" s="104"/>
      <c r="E1688" s="104"/>
      <c r="F1688" s="104"/>
      <c r="G1688" s="104"/>
      <c r="H1688" s="104"/>
      <c r="I1688" s="104"/>
      <c r="J1688" s="104"/>
      <c r="K1688" s="104"/>
      <c r="L1688" s="104"/>
      <c r="M1688" s="104"/>
      <c r="P1688" s="104"/>
      <c r="Q1688" s="104"/>
      <c r="U1688" s="104"/>
      <c r="AQ1688" s="104"/>
      <c r="AR1688" s="104"/>
      <c r="AS1688" s="104"/>
      <c r="AT1688" s="104"/>
      <c r="AU1688" s="104"/>
      <c r="AV1688" s="104"/>
      <c r="AW1688" s="104"/>
      <c r="AX1688" s="104"/>
      <c r="AY1688" s="104"/>
      <c r="BH1688" s="104"/>
      <c r="BJ1688" s="104"/>
      <c r="BK1688" s="104"/>
      <c r="BL1688" s="104"/>
      <c r="BM1688" s="104"/>
      <c r="BN1688" s="104"/>
      <c r="BO1688" s="104"/>
      <c r="BP1688" s="104"/>
      <c r="BQ1688" s="104"/>
      <c r="BR1688" s="104"/>
      <c r="BS1688" s="104"/>
      <c r="BT1688" s="104"/>
      <c r="BV1688" s="104"/>
      <c r="BW1688" s="104"/>
      <c r="BX1688" s="104"/>
      <c r="BY1688" s="104"/>
      <c r="BZ1688" s="104"/>
      <c r="CA1688" s="104"/>
      <c r="CB1688" s="104"/>
      <c r="CC1688" s="104"/>
      <c r="CD1688" s="104"/>
      <c r="CE1688" s="104"/>
      <c r="CF1688" s="104"/>
      <c r="CG1688" s="104"/>
      <c r="CJ1688" s="104"/>
      <c r="CL1688" s="104"/>
      <c r="CM1688" s="104"/>
      <c r="CN1688" s="104"/>
      <c r="CO1688" s="104"/>
      <c r="CP1688" s="104"/>
      <c r="CQ1688" s="104"/>
      <c r="CR1688" s="104"/>
      <c r="CS1688" s="104"/>
      <c r="CT1688" s="104"/>
      <c r="CU1688" s="104"/>
    </row>
    <row r="1689" spans="1:99" ht="13" x14ac:dyDescent="0.3">
      <c r="A1689" s="104"/>
      <c r="B1689" s="104"/>
      <c r="C1689" s="104"/>
      <c r="D1689" s="104"/>
      <c r="E1689" s="104"/>
      <c r="F1689" s="104"/>
      <c r="G1689" s="104"/>
      <c r="H1689" s="104"/>
      <c r="I1689" s="104"/>
      <c r="J1689" s="104"/>
      <c r="K1689" s="104"/>
      <c r="L1689" s="104"/>
      <c r="M1689" s="104"/>
      <c r="P1689" s="104"/>
      <c r="Q1689" s="104"/>
      <c r="U1689" s="104"/>
      <c r="AQ1689" s="104"/>
      <c r="AR1689" s="104"/>
      <c r="AS1689" s="104"/>
      <c r="AT1689" s="104"/>
      <c r="AU1689" s="104"/>
      <c r="AV1689" s="104"/>
      <c r="AW1689" s="104"/>
      <c r="AX1689" s="104"/>
      <c r="AY1689" s="104"/>
      <c r="BH1689" s="104"/>
      <c r="BJ1689" s="104"/>
      <c r="BK1689" s="104"/>
      <c r="BL1689" s="104"/>
      <c r="BM1689" s="104"/>
      <c r="BN1689" s="104"/>
      <c r="BO1689" s="104"/>
      <c r="BP1689" s="104"/>
      <c r="BQ1689" s="104"/>
      <c r="BR1689" s="104"/>
      <c r="BS1689" s="104"/>
      <c r="BT1689" s="104"/>
      <c r="BV1689" s="104"/>
      <c r="BW1689" s="104"/>
      <c r="BX1689" s="104"/>
      <c r="BY1689" s="104"/>
      <c r="BZ1689" s="104"/>
      <c r="CA1689" s="104"/>
      <c r="CB1689" s="104"/>
      <c r="CC1689" s="104"/>
      <c r="CD1689" s="104"/>
      <c r="CE1689" s="104"/>
      <c r="CF1689" s="104"/>
      <c r="CG1689" s="104"/>
      <c r="CJ1689" s="104"/>
      <c r="CL1689" s="104"/>
      <c r="CM1689" s="104"/>
      <c r="CN1689" s="104"/>
      <c r="CO1689" s="104"/>
      <c r="CP1689" s="104"/>
      <c r="CQ1689" s="104"/>
      <c r="CR1689" s="104"/>
      <c r="CS1689" s="104"/>
      <c r="CT1689" s="104"/>
      <c r="CU1689" s="104"/>
    </row>
    <row r="1690" spans="1:99" ht="13" x14ac:dyDescent="0.3">
      <c r="A1690" s="104"/>
      <c r="B1690" s="104"/>
      <c r="C1690" s="104"/>
      <c r="D1690" s="104"/>
      <c r="E1690" s="104"/>
      <c r="F1690" s="104"/>
      <c r="G1690" s="104"/>
      <c r="H1690" s="104"/>
      <c r="I1690" s="104"/>
      <c r="J1690" s="104"/>
      <c r="K1690" s="104"/>
      <c r="L1690" s="104"/>
      <c r="M1690" s="104"/>
      <c r="P1690" s="104"/>
      <c r="Q1690" s="104"/>
      <c r="U1690" s="104"/>
      <c r="AQ1690" s="104"/>
      <c r="AR1690" s="104"/>
      <c r="AS1690" s="104"/>
      <c r="AT1690" s="104"/>
      <c r="AU1690" s="104"/>
      <c r="AV1690" s="104"/>
      <c r="AW1690" s="104"/>
      <c r="AX1690" s="104"/>
      <c r="AY1690" s="104"/>
      <c r="BH1690" s="104"/>
      <c r="BJ1690" s="104"/>
      <c r="BK1690" s="104"/>
      <c r="BL1690" s="104"/>
      <c r="BM1690" s="104"/>
      <c r="BN1690" s="104"/>
      <c r="BO1690" s="104"/>
      <c r="BP1690" s="104"/>
      <c r="BQ1690" s="104"/>
      <c r="BR1690" s="104"/>
      <c r="BS1690" s="104"/>
      <c r="BT1690" s="104"/>
      <c r="BV1690" s="104"/>
      <c r="BW1690" s="104"/>
      <c r="BX1690" s="104"/>
      <c r="BY1690" s="104"/>
      <c r="BZ1690" s="104"/>
      <c r="CA1690" s="104"/>
      <c r="CB1690" s="104"/>
      <c r="CC1690" s="104"/>
      <c r="CD1690" s="104"/>
      <c r="CE1690" s="104"/>
      <c r="CF1690" s="104"/>
      <c r="CG1690" s="104"/>
      <c r="CJ1690" s="104"/>
      <c r="CL1690" s="104"/>
      <c r="CM1690" s="104"/>
      <c r="CN1690" s="104"/>
      <c r="CO1690" s="104"/>
      <c r="CP1690" s="104"/>
      <c r="CQ1690" s="104"/>
      <c r="CR1690" s="104"/>
      <c r="CS1690" s="104"/>
      <c r="CT1690" s="104"/>
      <c r="CU1690" s="104"/>
    </row>
    <row r="1691" spans="1:99" ht="13" x14ac:dyDescent="0.3">
      <c r="A1691" s="104"/>
      <c r="B1691" s="104"/>
      <c r="C1691" s="104"/>
      <c r="D1691" s="104"/>
      <c r="E1691" s="104"/>
      <c r="F1691" s="104"/>
      <c r="G1691" s="104"/>
      <c r="H1691" s="104"/>
      <c r="I1691" s="104"/>
      <c r="J1691" s="104"/>
      <c r="K1691" s="104"/>
      <c r="L1691" s="104"/>
      <c r="M1691" s="104"/>
      <c r="P1691" s="104"/>
      <c r="Q1691" s="104"/>
      <c r="U1691" s="104"/>
      <c r="AQ1691" s="104"/>
      <c r="AR1691" s="104"/>
      <c r="AS1691" s="104"/>
      <c r="AT1691" s="104"/>
      <c r="AU1691" s="104"/>
      <c r="AV1691" s="104"/>
      <c r="AW1691" s="104"/>
      <c r="AX1691" s="104"/>
      <c r="AY1691" s="104"/>
      <c r="BH1691" s="104"/>
      <c r="BJ1691" s="104"/>
      <c r="BK1691" s="104"/>
      <c r="BL1691" s="104"/>
      <c r="BM1691" s="104"/>
      <c r="BN1691" s="104"/>
      <c r="BO1691" s="104"/>
      <c r="BP1691" s="104"/>
      <c r="BQ1691" s="104"/>
      <c r="BR1691" s="104"/>
      <c r="BS1691" s="104"/>
      <c r="BT1691" s="104"/>
      <c r="BV1691" s="104"/>
      <c r="BW1691" s="104"/>
      <c r="BX1691" s="104"/>
      <c r="BY1691" s="104"/>
      <c r="BZ1691" s="104"/>
      <c r="CA1691" s="104"/>
      <c r="CB1691" s="104"/>
      <c r="CC1691" s="104"/>
      <c r="CD1691" s="104"/>
      <c r="CE1691" s="104"/>
      <c r="CF1691" s="104"/>
      <c r="CG1691" s="104"/>
      <c r="CJ1691" s="104"/>
      <c r="CL1691" s="104"/>
      <c r="CM1691" s="104"/>
      <c r="CN1691" s="104"/>
      <c r="CO1691" s="104"/>
      <c r="CP1691" s="104"/>
      <c r="CQ1691" s="104"/>
      <c r="CR1691" s="104"/>
      <c r="CS1691" s="104"/>
      <c r="CT1691" s="104"/>
      <c r="CU1691" s="104"/>
    </row>
    <row r="1692" spans="1:99" ht="13" x14ac:dyDescent="0.3">
      <c r="A1692" s="104"/>
      <c r="B1692" s="104"/>
      <c r="C1692" s="104"/>
      <c r="D1692" s="104"/>
      <c r="E1692" s="104"/>
      <c r="F1692" s="104"/>
      <c r="G1692" s="104"/>
      <c r="H1692" s="104"/>
      <c r="I1692" s="104"/>
      <c r="J1692" s="104"/>
      <c r="K1692" s="104"/>
      <c r="L1692" s="104"/>
      <c r="M1692" s="104"/>
      <c r="P1692" s="104"/>
      <c r="Q1692" s="104"/>
      <c r="U1692" s="104"/>
      <c r="AQ1692" s="104"/>
      <c r="AR1692" s="104"/>
      <c r="AS1692" s="104"/>
      <c r="AT1692" s="104"/>
      <c r="AU1692" s="104"/>
      <c r="AV1692" s="104"/>
      <c r="AW1692" s="104"/>
      <c r="AX1692" s="104"/>
      <c r="AY1692" s="104"/>
      <c r="BH1692" s="104"/>
      <c r="BJ1692" s="104"/>
      <c r="BK1692" s="104"/>
      <c r="BL1692" s="104"/>
      <c r="BM1692" s="104"/>
      <c r="BN1692" s="104"/>
      <c r="BO1692" s="104"/>
      <c r="BP1692" s="104"/>
      <c r="BQ1692" s="104"/>
      <c r="BR1692" s="104"/>
      <c r="BS1692" s="104"/>
      <c r="BT1692" s="104"/>
      <c r="BV1692" s="104"/>
      <c r="BW1692" s="104"/>
      <c r="BX1692" s="104"/>
      <c r="BY1692" s="104"/>
      <c r="BZ1692" s="104"/>
      <c r="CA1692" s="104"/>
      <c r="CB1692" s="104"/>
      <c r="CC1692" s="104"/>
      <c r="CD1692" s="104"/>
      <c r="CE1692" s="104"/>
      <c r="CF1692" s="104"/>
      <c r="CG1692" s="104"/>
      <c r="CJ1692" s="104"/>
      <c r="CL1692" s="104"/>
      <c r="CM1692" s="104"/>
      <c r="CN1692" s="104"/>
      <c r="CO1692" s="104"/>
      <c r="CP1692" s="104"/>
      <c r="CQ1692" s="104"/>
      <c r="CR1692" s="104"/>
      <c r="CS1692" s="104"/>
      <c r="CT1692" s="104"/>
      <c r="CU1692" s="104"/>
    </row>
    <row r="1693" spans="1:99" ht="13" x14ac:dyDescent="0.3">
      <c r="A1693" s="104"/>
      <c r="B1693" s="104"/>
      <c r="C1693" s="104"/>
      <c r="D1693" s="104"/>
      <c r="E1693" s="104"/>
      <c r="F1693" s="104"/>
      <c r="G1693" s="104"/>
      <c r="H1693" s="104"/>
      <c r="I1693" s="104"/>
      <c r="J1693" s="104"/>
      <c r="K1693" s="104"/>
      <c r="L1693" s="104"/>
      <c r="M1693" s="104"/>
      <c r="P1693" s="104"/>
      <c r="Q1693" s="104"/>
      <c r="U1693" s="104"/>
      <c r="AQ1693" s="104"/>
      <c r="AR1693" s="104"/>
      <c r="AS1693" s="104"/>
      <c r="AT1693" s="104"/>
      <c r="AU1693" s="104"/>
      <c r="AV1693" s="104"/>
      <c r="AW1693" s="104"/>
      <c r="AX1693" s="104"/>
      <c r="AY1693" s="104"/>
      <c r="BH1693" s="104"/>
      <c r="BJ1693" s="104"/>
      <c r="BK1693" s="104"/>
      <c r="BL1693" s="104"/>
      <c r="BM1693" s="104"/>
      <c r="BN1693" s="104"/>
      <c r="BO1693" s="104"/>
      <c r="BP1693" s="104"/>
      <c r="BQ1693" s="104"/>
      <c r="BR1693" s="104"/>
      <c r="BS1693" s="104"/>
      <c r="BT1693" s="104"/>
      <c r="BV1693" s="104"/>
      <c r="BW1693" s="104"/>
      <c r="BX1693" s="104"/>
      <c r="BY1693" s="104"/>
      <c r="BZ1693" s="104"/>
      <c r="CA1693" s="104"/>
      <c r="CB1693" s="104"/>
      <c r="CC1693" s="104"/>
      <c r="CD1693" s="104"/>
      <c r="CE1693" s="104"/>
      <c r="CF1693" s="104"/>
      <c r="CG1693" s="104"/>
      <c r="CJ1693" s="104"/>
      <c r="CL1693" s="104"/>
      <c r="CM1693" s="104"/>
      <c r="CN1693" s="104"/>
      <c r="CO1693" s="104"/>
      <c r="CP1693" s="104"/>
      <c r="CQ1693" s="104"/>
      <c r="CR1693" s="104"/>
      <c r="CS1693" s="104"/>
      <c r="CT1693" s="104"/>
      <c r="CU1693" s="104"/>
    </row>
    <row r="1694" spans="1:99" ht="13" x14ac:dyDescent="0.3">
      <c r="A1694" s="104"/>
      <c r="B1694" s="104"/>
      <c r="C1694" s="104"/>
      <c r="D1694" s="104"/>
      <c r="E1694" s="104"/>
      <c r="F1694" s="104"/>
      <c r="G1694" s="104"/>
      <c r="H1694" s="104"/>
      <c r="I1694" s="104"/>
      <c r="J1694" s="104"/>
      <c r="K1694" s="104"/>
      <c r="L1694" s="104"/>
      <c r="M1694" s="104"/>
      <c r="P1694" s="104"/>
      <c r="Q1694" s="104"/>
      <c r="U1694" s="104"/>
      <c r="AQ1694" s="104"/>
      <c r="AR1694" s="104"/>
      <c r="AS1694" s="104"/>
      <c r="AT1694" s="104"/>
      <c r="AU1694" s="104"/>
      <c r="AV1694" s="104"/>
      <c r="AW1694" s="104"/>
      <c r="AX1694" s="104"/>
      <c r="AY1694" s="104"/>
      <c r="BH1694" s="104"/>
      <c r="BJ1694" s="104"/>
      <c r="BK1694" s="104"/>
      <c r="BL1694" s="104"/>
      <c r="BM1694" s="104"/>
      <c r="BN1694" s="104"/>
      <c r="BO1694" s="104"/>
      <c r="BP1694" s="104"/>
      <c r="BQ1694" s="104"/>
      <c r="BR1694" s="104"/>
      <c r="BS1694" s="104"/>
      <c r="BT1694" s="104"/>
      <c r="BV1694" s="104"/>
      <c r="BW1694" s="104"/>
      <c r="BX1694" s="104"/>
      <c r="BY1694" s="104"/>
      <c r="BZ1694" s="104"/>
      <c r="CA1694" s="104"/>
      <c r="CB1694" s="104"/>
      <c r="CC1694" s="104"/>
      <c r="CD1694" s="104"/>
      <c r="CE1694" s="104"/>
      <c r="CF1694" s="104"/>
      <c r="CG1694" s="104"/>
      <c r="CJ1694" s="104"/>
      <c r="CL1694" s="104"/>
      <c r="CM1694" s="104"/>
      <c r="CN1694" s="104"/>
      <c r="CO1694" s="104"/>
      <c r="CP1694" s="104"/>
      <c r="CQ1694" s="104"/>
      <c r="CR1694" s="104"/>
      <c r="CS1694" s="104"/>
      <c r="CT1694" s="104"/>
      <c r="CU1694" s="104"/>
    </row>
    <row r="1695" spans="1:99" ht="13" x14ac:dyDescent="0.3">
      <c r="A1695" s="104"/>
      <c r="B1695" s="104"/>
      <c r="C1695" s="104"/>
      <c r="D1695" s="104"/>
      <c r="E1695" s="104"/>
      <c r="F1695" s="104"/>
      <c r="G1695" s="104"/>
      <c r="H1695" s="104"/>
      <c r="I1695" s="104"/>
      <c r="J1695" s="104"/>
      <c r="K1695" s="104"/>
      <c r="L1695" s="104"/>
      <c r="M1695" s="104"/>
      <c r="P1695" s="104"/>
      <c r="Q1695" s="104"/>
      <c r="U1695" s="104"/>
      <c r="AQ1695" s="104"/>
      <c r="AR1695" s="104"/>
      <c r="AS1695" s="104"/>
      <c r="AT1695" s="104"/>
      <c r="AU1695" s="104"/>
      <c r="AV1695" s="104"/>
      <c r="AW1695" s="104"/>
      <c r="AX1695" s="104"/>
      <c r="AY1695" s="104"/>
      <c r="BH1695" s="104"/>
      <c r="BJ1695" s="104"/>
      <c r="BK1695" s="104"/>
      <c r="BL1695" s="104"/>
      <c r="BM1695" s="104"/>
      <c r="BN1695" s="104"/>
      <c r="BO1695" s="104"/>
      <c r="BP1695" s="104"/>
      <c r="BQ1695" s="104"/>
      <c r="BR1695" s="104"/>
      <c r="BS1695" s="104"/>
      <c r="BT1695" s="104"/>
      <c r="BV1695" s="104"/>
      <c r="BW1695" s="104"/>
      <c r="BX1695" s="104"/>
      <c r="BY1695" s="104"/>
      <c r="BZ1695" s="104"/>
      <c r="CA1695" s="104"/>
      <c r="CB1695" s="104"/>
      <c r="CC1695" s="104"/>
      <c r="CD1695" s="104"/>
      <c r="CE1695" s="104"/>
      <c r="CF1695" s="104"/>
      <c r="CG1695" s="104"/>
      <c r="CJ1695" s="104"/>
      <c r="CL1695" s="104"/>
      <c r="CM1695" s="104"/>
      <c r="CN1695" s="104"/>
      <c r="CO1695" s="104"/>
      <c r="CP1695" s="104"/>
      <c r="CQ1695" s="104"/>
      <c r="CR1695" s="104"/>
      <c r="CS1695" s="104"/>
      <c r="CT1695" s="104"/>
      <c r="CU1695" s="104"/>
    </row>
    <row r="1696" spans="1:99" ht="13" x14ac:dyDescent="0.3">
      <c r="A1696" s="104"/>
      <c r="B1696" s="104"/>
      <c r="C1696" s="104"/>
      <c r="D1696" s="104"/>
      <c r="E1696" s="104"/>
      <c r="F1696" s="104"/>
      <c r="G1696" s="104"/>
      <c r="H1696" s="104"/>
      <c r="I1696" s="104"/>
      <c r="J1696" s="104"/>
      <c r="K1696" s="104"/>
      <c r="L1696" s="104"/>
      <c r="M1696" s="104"/>
      <c r="P1696" s="104"/>
      <c r="Q1696" s="104"/>
      <c r="U1696" s="104"/>
      <c r="AQ1696" s="104"/>
      <c r="AR1696" s="104"/>
      <c r="AS1696" s="104"/>
      <c r="AT1696" s="104"/>
      <c r="AU1696" s="104"/>
      <c r="AV1696" s="104"/>
      <c r="AW1696" s="104"/>
      <c r="AX1696" s="104"/>
      <c r="AY1696" s="104"/>
      <c r="BH1696" s="104"/>
      <c r="BJ1696" s="104"/>
      <c r="BK1696" s="104"/>
      <c r="BL1696" s="104"/>
      <c r="BM1696" s="104"/>
      <c r="BN1696" s="104"/>
      <c r="BO1696" s="104"/>
      <c r="BP1696" s="104"/>
      <c r="BQ1696" s="104"/>
      <c r="BR1696" s="104"/>
      <c r="BS1696" s="104"/>
      <c r="BT1696" s="104"/>
      <c r="BV1696" s="104"/>
      <c r="BW1696" s="104"/>
      <c r="BX1696" s="104"/>
      <c r="BY1696" s="104"/>
      <c r="BZ1696" s="104"/>
      <c r="CA1696" s="104"/>
      <c r="CB1696" s="104"/>
      <c r="CC1696" s="104"/>
      <c r="CD1696" s="104"/>
      <c r="CE1696" s="104"/>
      <c r="CF1696" s="104"/>
      <c r="CG1696" s="104"/>
      <c r="CJ1696" s="104"/>
      <c r="CL1696" s="104"/>
      <c r="CM1696" s="104"/>
      <c r="CN1696" s="104"/>
      <c r="CO1696" s="104"/>
      <c r="CP1696" s="104"/>
      <c r="CQ1696" s="104"/>
      <c r="CR1696" s="104"/>
      <c r="CS1696" s="104"/>
      <c r="CT1696" s="104"/>
      <c r="CU1696" s="104"/>
    </row>
    <row r="1697" spans="1:99" ht="13" x14ac:dyDescent="0.3">
      <c r="A1697" s="104"/>
      <c r="B1697" s="104"/>
      <c r="C1697" s="104"/>
      <c r="D1697" s="104"/>
      <c r="E1697" s="104"/>
      <c r="F1697" s="104"/>
      <c r="G1697" s="104"/>
      <c r="H1697" s="104"/>
      <c r="I1697" s="104"/>
      <c r="J1697" s="104"/>
      <c r="K1697" s="104"/>
      <c r="L1697" s="104"/>
      <c r="M1697" s="104"/>
      <c r="P1697" s="104"/>
      <c r="Q1697" s="104"/>
      <c r="U1697" s="104"/>
      <c r="AQ1697" s="104"/>
      <c r="AR1697" s="104"/>
      <c r="AS1697" s="104"/>
      <c r="AT1697" s="104"/>
      <c r="AU1697" s="104"/>
      <c r="AV1697" s="104"/>
      <c r="AW1697" s="104"/>
      <c r="AX1697" s="104"/>
      <c r="AY1697" s="104"/>
      <c r="BH1697" s="104"/>
      <c r="BJ1697" s="104"/>
      <c r="BK1697" s="104"/>
      <c r="BL1697" s="104"/>
      <c r="BM1697" s="104"/>
      <c r="BN1697" s="104"/>
      <c r="BO1697" s="104"/>
      <c r="BP1697" s="104"/>
      <c r="BQ1697" s="104"/>
      <c r="BR1697" s="104"/>
      <c r="BS1697" s="104"/>
      <c r="BT1697" s="104"/>
      <c r="BV1697" s="104"/>
      <c r="BW1697" s="104"/>
      <c r="BX1697" s="104"/>
      <c r="BY1697" s="104"/>
      <c r="BZ1697" s="104"/>
      <c r="CA1697" s="104"/>
      <c r="CB1697" s="104"/>
      <c r="CC1697" s="104"/>
      <c r="CD1697" s="104"/>
      <c r="CE1697" s="104"/>
      <c r="CF1697" s="104"/>
      <c r="CG1697" s="104"/>
      <c r="CJ1697" s="104"/>
      <c r="CL1697" s="104"/>
      <c r="CM1697" s="104"/>
      <c r="CN1697" s="104"/>
      <c r="CO1697" s="104"/>
      <c r="CP1697" s="104"/>
      <c r="CQ1697" s="104"/>
      <c r="CR1697" s="104"/>
      <c r="CS1697" s="104"/>
      <c r="CT1697" s="104"/>
      <c r="CU1697" s="104"/>
    </row>
    <row r="1698" spans="1:99" ht="13" x14ac:dyDescent="0.3">
      <c r="A1698" s="104"/>
      <c r="B1698" s="104"/>
      <c r="C1698" s="104"/>
      <c r="D1698" s="104"/>
      <c r="E1698" s="104"/>
      <c r="F1698" s="104"/>
      <c r="G1698" s="104"/>
      <c r="H1698" s="104"/>
      <c r="I1698" s="104"/>
      <c r="J1698" s="104"/>
      <c r="K1698" s="104"/>
      <c r="L1698" s="104"/>
      <c r="M1698" s="104"/>
      <c r="P1698" s="104"/>
      <c r="Q1698" s="104"/>
      <c r="U1698" s="104"/>
      <c r="AQ1698" s="104"/>
      <c r="AR1698" s="104"/>
      <c r="AS1698" s="104"/>
      <c r="AT1698" s="104"/>
      <c r="AU1698" s="104"/>
      <c r="AV1698" s="104"/>
      <c r="AW1698" s="104"/>
      <c r="AX1698" s="104"/>
      <c r="AY1698" s="104"/>
      <c r="BH1698" s="104"/>
      <c r="BJ1698" s="104"/>
      <c r="BK1698" s="104"/>
      <c r="BL1698" s="104"/>
      <c r="BM1698" s="104"/>
      <c r="BN1698" s="104"/>
      <c r="BO1698" s="104"/>
      <c r="BP1698" s="104"/>
      <c r="BQ1698" s="104"/>
      <c r="BR1698" s="104"/>
      <c r="BS1698" s="104"/>
      <c r="BT1698" s="104"/>
      <c r="BV1698" s="104"/>
      <c r="BW1698" s="104"/>
      <c r="BX1698" s="104"/>
      <c r="BY1698" s="104"/>
      <c r="BZ1698" s="104"/>
      <c r="CA1698" s="104"/>
      <c r="CB1698" s="104"/>
      <c r="CC1698" s="104"/>
      <c r="CD1698" s="104"/>
      <c r="CE1698" s="104"/>
      <c r="CF1698" s="104"/>
      <c r="CG1698" s="104"/>
      <c r="CJ1698" s="104"/>
      <c r="CL1698" s="104"/>
      <c r="CM1698" s="104"/>
      <c r="CN1698" s="104"/>
      <c r="CO1698" s="104"/>
      <c r="CP1698" s="104"/>
      <c r="CQ1698" s="104"/>
      <c r="CR1698" s="104"/>
      <c r="CS1698" s="104"/>
      <c r="CT1698" s="104"/>
      <c r="CU1698" s="104"/>
    </row>
    <row r="1699" spans="1:99" ht="13" x14ac:dyDescent="0.3">
      <c r="A1699" s="104"/>
      <c r="B1699" s="104"/>
      <c r="C1699" s="104"/>
      <c r="D1699" s="104"/>
      <c r="E1699" s="104"/>
      <c r="F1699" s="104"/>
      <c r="G1699" s="104"/>
      <c r="H1699" s="104"/>
      <c r="I1699" s="104"/>
      <c r="J1699" s="104"/>
      <c r="K1699" s="104"/>
      <c r="L1699" s="104"/>
      <c r="M1699" s="104"/>
      <c r="P1699" s="104"/>
      <c r="Q1699" s="104"/>
      <c r="U1699" s="104"/>
      <c r="AQ1699" s="104"/>
      <c r="AR1699" s="104"/>
      <c r="AS1699" s="104"/>
      <c r="AT1699" s="104"/>
      <c r="AU1699" s="104"/>
      <c r="AV1699" s="104"/>
      <c r="AW1699" s="104"/>
      <c r="AX1699" s="104"/>
      <c r="AY1699" s="104"/>
      <c r="BH1699" s="104"/>
      <c r="BJ1699" s="104"/>
      <c r="BK1699" s="104"/>
      <c r="BL1699" s="104"/>
      <c r="BM1699" s="104"/>
      <c r="BN1699" s="104"/>
      <c r="BO1699" s="104"/>
      <c r="BP1699" s="104"/>
      <c r="BQ1699" s="104"/>
      <c r="BR1699" s="104"/>
      <c r="BS1699" s="104"/>
      <c r="BT1699" s="104"/>
      <c r="BV1699" s="104"/>
      <c r="BW1699" s="104"/>
      <c r="BX1699" s="104"/>
      <c r="BY1699" s="104"/>
      <c r="BZ1699" s="104"/>
      <c r="CA1699" s="104"/>
      <c r="CB1699" s="104"/>
      <c r="CC1699" s="104"/>
      <c r="CD1699" s="104"/>
      <c r="CE1699" s="104"/>
      <c r="CF1699" s="104"/>
      <c r="CG1699" s="104"/>
      <c r="CJ1699" s="104"/>
      <c r="CL1699" s="104"/>
      <c r="CM1699" s="104"/>
      <c r="CN1699" s="104"/>
      <c r="CO1699" s="104"/>
      <c r="CP1699" s="104"/>
      <c r="CQ1699" s="104"/>
      <c r="CR1699" s="104"/>
      <c r="CS1699" s="104"/>
      <c r="CT1699" s="104"/>
      <c r="CU1699" s="104"/>
    </row>
    <row r="1700" spans="1:99" ht="13" x14ac:dyDescent="0.3">
      <c r="A1700" s="104"/>
      <c r="B1700" s="104"/>
      <c r="C1700" s="104"/>
      <c r="D1700" s="104"/>
      <c r="E1700" s="104"/>
      <c r="F1700" s="104"/>
      <c r="G1700" s="104"/>
      <c r="H1700" s="104"/>
      <c r="I1700" s="104"/>
      <c r="J1700" s="104"/>
      <c r="K1700" s="104"/>
      <c r="L1700" s="104"/>
      <c r="M1700" s="104"/>
      <c r="P1700" s="104"/>
      <c r="Q1700" s="104"/>
      <c r="U1700" s="104"/>
      <c r="AQ1700" s="104"/>
      <c r="AR1700" s="104"/>
      <c r="AS1700" s="104"/>
      <c r="AT1700" s="104"/>
      <c r="AU1700" s="104"/>
      <c r="AV1700" s="104"/>
      <c r="AW1700" s="104"/>
      <c r="AX1700" s="104"/>
      <c r="AY1700" s="104"/>
      <c r="BH1700" s="104"/>
      <c r="BJ1700" s="104"/>
      <c r="BK1700" s="104"/>
      <c r="BL1700" s="104"/>
      <c r="BM1700" s="104"/>
      <c r="BN1700" s="104"/>
      <c r="BO1700" s="104"/>
      <c r="BP1700" s="104"/>
      <c r="BQ1700" s="104"/>
      <c r="BR1700" s="104"/>
      <c r="BS1700" s="104"/>
      <c r="BT1700" s="104"/>
      <c r="BV1700" s="104"/>
      <c r="BW1700" s="104"/>
      <c r="BX1700" s="104"/>
      <c r="BY1700" s="104"/>
      <c r="BZ1700" s="104"/>
      <c r="CA1700" s="104"/>
      <c r="CB1700" s="104"/>
      <c r="CC1700" s="104"/>
      <c r="CD1700" s="104"/>
      <c r="CE1700" s="104"/>
      <c r="CF1700" s="104"/>
      <c r="CG1700" s="104"/>
      <c r="CJ1700" s="104"/>
      <c r="CL1700" s="104"/>
      <c r="CM1700" s="104"/>
      <c r="CN1700" s="104"/>
      <c r="CO1700" s="104"/>
      <c r="CP1700" s="104"/>
      <c r="CQ1700" s="104"/>
      <c r="CR1700" s="104"/>
      <c r="CS1700" s="104"/>
      <c r="CT1700" s="104"/>
      <c r="CU1700" s="104"/>
    </row>
    <row r="1701" spans="1:99" ht="13" x14ac:dyDescent="0.3">
      <c r="A1701" s="104"/>
      <c r="B1701" s="104"/>
      <c r="C1701" s="104"/>
      <c r="D1701" s="104"/>
      <c r="E1701" s="104"/>
      <c r="F1701" s="104"/>
      <c r="G1701" s="104"/>
      <c r="H1701" s="104"/>
      <c r="I1701" s="104"/>
      <c r="J1701" s="104"/>
      <c r="K1701" s="104"/>
      <c r="L1701" s="104"/>
      <c r="M1701" s="104"/>
      <c r="P1701" s="104"/>
      <c r="Q1701" s="104"/>
      <c r="U1701" s="104"/>
      <c r="AQ1701" s="104"/>
      <c r="AR1701" s="104"/>
      <c r="AS1701" s="104"/>
      <c r="AT1701" s="104"/>
      <c r="AU1701" s="104"/>
      <c r="AV1701" s="104"/>
      <c r="AW1701" s="104"/>
      <c r="AX1701" s="104"/>
      <c r="AY1701" s="104"/>
      <c r="BH1701" s="104"/>
      <c r="BJ1701" s="104"/>
      <c r="BK1701" s="104"/>
      <c r="BL1701" s="104"/>
      <c r="BM1701" s="104"/>
      <c r="BN1701" s="104"/>
      <c r="BO1701" s="104"/>
      <c r="BP1701" s="104"/>
      <c r="BQ1701" s="104"/>
      <c r="BR1701" s="104"/>
      <c r="BS1701" s="104"/>
      <c r="BT1701" s="104"/>
      <c r="BV1701" s="104"/>
      <c r="BW1701" s="104"/>
      <c r="BX1701" s="104"/>
      <c r="BY1701" s="104"/>
      <c r="BZ1701" s="104"/>
      <c r="CA1701" s="104"/>
      <c r="CB1701" s="104"/>
      <c r="CC1701" s="104"/>
      <c r="CD1701" s="104"/>
      <c r="CE1701" s="104"/>
      <c r="CF1701" s="104"/>
      <c r="CG1701" s="104"/>
      <c r="CJ1701" s="104"/>
      <c r="CL1701" s="104"/>
      <c r="CM1701" s="104"/>
      <c r="CN1701" s="104"/>
      <c r="CO1701" s="104"/>
      <c r="CP1701" s="104"/>
      <c r="CQ1701" s="104"/>
      <c r="CR1701" s="104"/>
      <c r="CS1701" s="104"/>
      <c r="CT1701" s="104"/>
      <c r="CU1701" s="104"/>
    </row>
    <row r="1702" spans="1:99" ht="13" x14ac:dyDescent="0.3">
      <c r="A1702" s="104"/>
      <c r="B1702" s="104"/>
      <c r="C1702" s="104"/>
      <c r="D1702" s="104"/>
      <c r="E1702" s="104"/>
      <c r="F1702" s="104"/>
      <c r="G1702" s="104"/>
      <c r="H1702" s="104"/>
      <c r="I1702" s="104"/>
      <c r="J1702" s="104"/>
      <c r="K1702" s="104"/>
      <c r="L1702" s="104"/>
      <c r="M1702" s="104"/>
      <c r="P1702" s="104"/>
      <c r="Q1702" s="104"/>
      <c r="U1702" s="104"/>
      <c r="AQ1702" s="104"/>
      <c r="AR1702" s="104"/>
      <c r="AS1702" s="104"/>
      <c r="AT1702" s="104"/>
      <c r="AU1702" s="104"/>
      <c r="AV1702" s="104"/>
      <c r="AW1702" s="104"/>
      <c r="AX1702" s="104"/>
      <c r="AY1702" s="104"/>
      <c r="BH1702" s="104"/>
      <c r="BJ1702" s="104"/>
      <c r="BK1702" s="104"/>
      <c r="BL1702" s="104"/>
      <c r="BM1702" s="104"/>
      <c r="BN1702" s="104"/>
      <c r="BO1702" s="104"/>
      <c r="BP1702" s="104"/>
      <c r="BQ1702" s="104"/>
      <c r="BR1702" s="104"/>
      <c r="BS1702" s="104"/>
      <c r="BT1702" s="104"/>
      <c r="BV1702" s="104"/>
      <c r="BW1702" s="104"/>
      <c r="BX1702" s="104"/>
      <c r="BY1702" s="104"/>
      <c r="BZ1702" s="104"/>
      <c r="CA1702" s="104"/>
      <c r="CB1702" s="104"/>
      <c r="CC1702" s="104"/>
      <c r="CD1702" s="104"/>
      <c r="CE1702" s="104"/>
      <c r="CF1702" s="104"/>
      <c r="CG1702" s="104"/>
      <c r="CJ1702" s="104"/>
      <c r="CL1702" s="104"/>
      <c r="CM1702" s="104"/>
      <c r="CN1702" s="104"/>
      <c r="CO1702" s="104"/>
      <c r="CP1702" s="104"/>
      <c r="CQ1702" s="104"/>
      <c r="CR1702" s="104"/>
      <c r="CS1702" s="104"/>
      <c r="CT1702" s="104"/>
      <c r="CU1702" s="104"/>
    </row>
    <row r="1703" spans="1:99" ht="13" x14ac:dyDescent="0.3">
      <c r="A1703" s="104"/>
      <c r="B1703" s="104"/>
      <c r="C1703" s="104"/>
      <c r="D1703" s="104"/>
      <c r="E1703" s="104"/>
      <c r="F1703" s="104"/>
      <c r="G1703" s="104"/>
      <c r="H1703" s="104"/>
      <c r="I1703" s="104"/>
      <c r="J1703" s="104"/>
      <c r="K1703" s="104"/>
      <c r="L1703" s="104"/>
      <c r="M1703" s="104"/>
      <c r="P1703" s="104"/>
      <c r="Q1703" s="104"/>
      <c r="U1703" s="104"/>
      <c r="AQ1703" s="104"/>
      <c r="AR1703" s="104"/>
      <c r="AS1703" s="104"/>
      <c r="AT1703" s="104"/>
      <c r="AU1703" s="104"/>
      <c r="AV1703" s="104"/>
      <c r="AW1703" s="104"/>
      <c r="AX1703" s="104"/>
      <c r="AY1703" s="104"/>
      <c r="BH1703" s="104"/>
      <c r="BJ1703" s="104"/>
      <c r="BK1703" s="104"/>
      <c r="BL1703" s="104"/>
      <c r="BM1703" s="104"/>
      <c r="BN1703" s="104"/>
      <c r="BO1703" s="104"/>
      <c r="BP1703" s="104"/>
      <c r="BQ1703" s="104"/>
      <c r="BR1703" s="104"/>
      <c r="BS1703" s="104"/>
      <c r="BT1703" s="104"/>
      <c r="BV1703" s="104"/>
      <c r="BW1703" s="104"/>
      <c r="BX1703" s="104"/>
      <c r="BY1703" s="104"/>
      <c r="BZ1703" s="104"/>
      <c r="CA1703" s="104"/>
      <c r="CB1703" s="104"/>
      <c r="CC1703" s="104"/>
      <c r="CD1703" s="104"/>
      <c r="CE1703" s="104"/>
      <c r="CF1703" s="104"/>
      <c r="CG1703" s="104"/>
      <c r="CJ1703" s="104"/>
      <c r="CL1703" s="104"/>
      <c r="CM1703" s="104"/>
      <c r="CN1703" s="104"/>
      <c r="CO1703" s="104"/>
      <c r="CP1703" s="104"/>
      <c r="CQ1703" s="104"/>
      <c r="CR1703" s="104"/>
      <c r="CS1703" s="104"/>
      <c r="CT1703" s="104"/>
      <c r="CU1703" s="104"/>
    </row>
    <row r="1704" spans="1:99" ht="13" x14ac:dyDescent="0.3">
      <c r="A1704" s="104"/>
      <c r="B1704" s="104"/>
      <c r="C1704" s="104"/>
      <c r="D1704" s="104"/>
      <c r="E1704" s="104"/>
      <c r="F1704" s="104"/>
      <c r="G1704" s="104"/>
      <c r="H1704" s="104"/>
      <c r="I1704" s="104"/>
      <c r="J1704" s="104"/>
      <c r="K1704" s="104"/>
      <c r="L1704" s="104"/>
      <c r="M1704" s="104"/>
      <c r="P1704" s="104"/>
      <c r="Q1704" s="104"/>
      <c r="U1704" s="104"/>
      <c r="AQ1704" s="104"/>
      <c r="AR1704" s="104"/>
      <c r="AS1704" s="104"/>
      <c r="AT1704" s="104"/>
      <c r="AU1704" s="104"/>
      <c r="AV1704" s="104"/>
      <c r="AW1704" s="104"/>
      <c r="AX1704" s="104"/>
      <c r="AY1704" s="104"/>
      <c r="BH1704" s="104"/>
      <c r="BJ1704" s="104"/>
      <c r="BK1704" s="104"/>
      <c r="BL1704" s="104"/>
      <c r="BM1704" s="104"/>
      <c r="BN1704" s="104"/>
      <c r="BO1704" s="104"/>
      <c r="BP1704" s="104"/>
      <c r="BQ1704" s="104"/>
      <c r="BR1704" s="104"/>
      <c r="BS1704" s="104"/>
      <c r="BT1704" s="104"/>
      <c r="BV1704" s="104"/>
      <c r="BW1704" s="104"/>
      <c r="BX1704" s="104"/>
      <c r="BY1704" s="104"/>
      <c r="BZ1704" s="104"/>
      <c r="CA1704" s="104"/>
      <c r="CB1704" s="104"/>
      <c r="CC1704" s="104"/>
      <c r="CD1704" s="104"/>
      <c r="CE1704" s="104"/>
      <c r="CF1704" s="104"/>
      <c r="CG1704" s="104"/>
      <c r="CJ1704" s="104"/>
      <c r="CL1704" s="104"/>
      <c r="CM1704" s="104"/>
      <c r="CN1704" s="104"/>
      <c r="CO1704" s="104"/>
      <c r="CP1704" s="104"/>
      <c r="CQ1704" s="104"/>
      <c r="CR1704" s="104"/>
      <c r="CS1704" s="104"/>
      <c r="CT1704" s="104"/>
      <c r="CU1704" s="104"/>
    </row>
    <row r="1705" spans="1:99" ht="13" x14ac:dyDescent="0.3">
      <c r="A1705" s="104"/>
      <c r="B1705" s="104"/>
      <c r="C1705" s="104"/>
      <c r="D1705" s="104"/>
      <c r="E1705" s="104"/>
      <c r="F1705" s="104"/>
      <c r="G1705" s="104"/>
      <c r="H1705" s="104"/>
      <c r="I1705" s="104"/>
      <c r="J1705" s="104"/>
      <c r="K1705" s="104"/>
      <c r="L1705" s="104"/>
      <c r="M1705" s="104"/>
      <c r="P1705" s="104"/>
      <c r="Q1705" s="104"/>
      <c r="U1705" s="104"/>
      <c r="AQ1705" s="104"/>
      <c r="AR1705" s="104"/>
      <c r="AS1705" s="104"/>
      <c r="AT1705" s="104"/>
      <c r="AU1705" s="104"/>
      <c r="AV1705" s="104"/>
      <c r="AW1705" s="104"/>
      <c r="AX1705" s="104"/>
      <c r="AY1705" s="104"/>
      <c r="BH1705" s="104"/>
      <c r="BJ1705" s="104"/>
      <c r="BK1705" s="104"/>
      <c r="BL1705" s="104"/>
      <c r="BM1705" s="104"/>
      <c r="BN1705" s="104"/>
      <c r="BO1705" s="104"/>
      <c r="BP1705" s="104"/>
      <c r="BQ1705" s="104"/>
      <c r="BR1705" s="104"/>
      <c r="BS1705" s="104"/>
      <c r="BT1705" s="104"/>
      <c r="BV1705" s="104"/>
      <c r="BW1705" s="104"/>
      <c r="BX1705" s="104"/>
      <c r="BY1705" s="104"/>
      <c r="BZ1705" s="104"/>
      <c r="CA1705" s="104"/>
      <c r="CB1705" s="104"/>
      <c r="CC1705" s="104"/>
      <c r="CD1705" s="104"/>
      <c r="CE1705" s="104"/>
      <c r="CF1705" s="104"/>
      <c r="CG1705" s="104"/>
      <c r="CJ1705" s="104"/>
      <c r="CL1705" s="104"/>
      <c r="CM1705" s="104"/>
      <c r="CN1705" s="104"/>
      <c r="CO1705" s="104"/>
      <c r="CP1705" s="104"/>
      <c r="CQ1705" s="104"/>
      <c r="CR1705" s="104"/>
      <c r="CS1705" s="104"/>
      <c r="CT1705" s="104"/>
      <c r="CU1705" s="104"/>
    </row>
    <row r="1706" spans="1:99" ht="13" x14ac:dyDescent="0.3">
      <c r="A1706" s="104"/>
      <c r="B1706" s="104"/>
      <c r="C1706" s="104"/>
      <c r="D1706" s="104"/>
      <c r="E1706" s="104"/>
      <c r="F1706" s="104"/>
      <c r="G1706" s="104"/>
      <c r="H1706" s="104"/>
      <c r="I1706" s="104"/>
      <c r="J1706" s="104"/>
      <c r="K1706" s="104"/>
      <c r="L1706" s="104"/>
      <c r="M1706" s="104"/>
      <c r="P1706" s="104"/>
      <c r="Q1706" s="104"/>
      <c r="U1706" s="104"/>
      <c r="AQ1706" s="104"/>
      <c r="AR1706" s="104"/>
      <c r="AS1706" s="104"/>
      <c r="AT1706" s="104"/>
      <c r="AU1706" s="104"/>
      <c r="AV1706" s="104"/>
      <c r="AW1706" s="104"/>
      <c r="AX1706" s="104"/>
      <c r="AY1706" s="104"/>
      <c r="BH1706" s="104"/>
      <c r="BJ1706" s="104"/>
      <c r="BK1706" s="104"/>
      <c r="BL1706" s="104"/>
      <c r="BM1706" s="104"/>
      <c r="BN1706" s="104"/>
      <c r="BO1706" s="104"/>
      <c r="BP1706" s="104"/>
      <c r="BQ1706" s="104"/>
      <c r="BR1706" s="104"/>
      <c r="BS1706" s="104"/>
      <c r="BT1706" s="104"/>
      <c r="BV1706" s="104"/>
      <c r="BW1706" s="104"/>
      <c r="BX1706" s="104"/>
      <c r="BY1706" s="104"/>
      <c r="BZ1706" s="104"/>
      <c r="CA1706" s="104"/>
      <c r="CB1706" s="104"/>
      <c r="CC1706" s="104"/>
      <c r="CD1706" s="104"/>
      <c r="CE1706" s="104"/>
      <c r="CF1706" s="104"/>
      <c r="CG1706" s="104"/>
      <c r="CJ1706" s="104"/>
      <c r="CL1706" s="104"/>
      <c r="CM1706" s="104"/>
      <c r="CN1706" s="104"/>
      <c r="CO1706" s="104"/>
      <c r="CP1706" s="104"/>
      <c r="CQ1706" s="104"/>
      <c r="CR1706" s="104"/>
      <c r="CS1706" s="104"/>
      <c r="CT1706" s="104"/>
      <c r="CU1706" s="104"/>
    </row>
    <row r="1707" spans="1:99" ht="13" x14ac:dyDescent="0.3">
      <c r="A1707" s="104"/>
      <c r="B1707" s="104"/>
      <c r="C1707" s="104"/>
      <c r="D1707" s="104"/>
      <c r="E1707" s="104"/>
      <c r="F1707" s="104"/>
      <c r="G1707" s="104"/>
      <c r="H1707" s="104"/>
      <c r="I1707" s="104"/>
      <c r="J1707" s="104"/>
      <c r="K1707" s="104"/>
      <c r="L1707" s="104"/>
      <c r="M1707" s="104"/>
      <c r="P1707" s="104"/>
      <c r="Q1707" s="104"/>
      <c r="U1707" s="104"/>
      <c r="AQ1707" s="104"/>
      <c r="AR1707" s="104"/>
      <c r="AS1707" s="104"/>
      <c r="AT1707" s="104"/>
      <c r="AU1707" s="104"/>
      <c r="AV1707" s="104"/>
      <c r="AW1707" s="104"/>
      <c r="AX1707" s="104"/>
      <c r="AY1707" s="104"/>
      <c r="BH1707" s="104"/>
      <c r="BJ1707" s="104"/>
      <c r="BK1707" s="104"/>
      <c r="BL1707" s="104"/>
      <c r="BM1707" s="104"/>
      <c r="BN1707" s="104"/>
      <c r="BO1707" s="104"/>
      <c r="BP1707" s="104"/>
      <c r="BQ1707" s="104"/>
      <c r="BR1707" s="104"/>
      <c r="BS1707" s="104"/>
      <c r="BT1707" s="104"/>
      <c r="BV1707" s="104"/>
      <c r="BW1707" s="104"/>
      <c r="BX1707" s="104"/>
      <c r="BY1707" s="104"/>
      <c r="BZ1707" s="104"/>
      <c r="CA1707" s="104"/>
      <c r="CB1707" s="104"/>
      <c r="CC1707" s="104"/>
      <c r="CD1707" s="104"/>
      <c r="CE1707" s="104"/>
      <c r="CF1707" s="104"/>
      <c r="CG1707" s="104"/>
      <c r="CJ1707" s="104"/>
      <c r="CL1707" s="104"/>
      <c r="CM1707" s="104"/>
      <c r="CN1707" s="104"/>
      <c r="CO1707" s="104"/>
      <c r="CP1707" s="104"/>
      <c r="CQ1707" s="104"/>
      <c r="CR1707" s="104"/>
      <c r="CS1707" s="104"/>
      <c r="CT1707" s="104"/>
      <c r="CU1707" s="104"/>
    </row>
    <row r="1708" spans="1:99" ht="13" x14ac:dyDescent="0.3">
      <c r="A1708" s="104"/>
      <c r="B1708" s="104"/>
      <c r="C1708" s="104"/>
      <c r="D1708" s="104"/>
      <c r="E1708" s="104"/>
      <c r="F1708" s="104"/>
      <c r="G1708" s="104"/>
      <c r="H1708" s="104"/>
      <c r="I1708" s="104"/>
      <c r="J1708" s="104"/>
      <c r="K1708" s="104"/>
      <c r="L1708" s="104"/>
      <c r="M1708" s="104"/>
      <c r="P1708" s="104"/>
      <c r="Q1708" s="104"/>
      <c r="U1708" s="104"/>
      <c r="AQ1708" s="104"/>
      <c r="AR1708" s="104"/>
      <c r="AS1708" s="104"/>
      <c r="AT1708" s="104"/>
      <c r="AU1708" s="104"/>
      <c r="AV1708" s="104"/>
      <c r="AW1708" s="104"/>
      <c r="AX1708" s="104"/>
      <c r="AY1708" s="104"/>
      <c r="BH1708" s="104"/>
      <c r="BJ1708" s="104"/>
      <c r="BK1708" s="104"/>
      <c r="BL1708" s="104"/>
      <c r="BM1708" s="104"/>
      <c r="BN1708" s="104"/>
      <c r="BO1708" s="104"/>
      <c r="BP1708" s="104"/>
      <c r="BQ1708" s="104"/>
      <c r="BR1708" s="104"/>
      <c r="BS1708" s="104"/>
      <c r="BT1708" s="104"/>
      <c r="BV1708" s="104"/>
      <c r="BW1708" s="104"/>
      <c r="BX1708" s="104"/>
      <c r="BY1708" s="104"/>
      <c r="BZ1708" s="104"/>
      <c r="CA1708" s="104"/>
      <c r="CB1708" s="104"/>
      <c r="CC1708" s="104"/>
      <c r="CD1708" s="104"/>
      <c r="CE1708" s="104"/>
      <c r="CF1708" s="104"/>
      <c r="CG1708" s="104"/>
      <c r="CJ1708" s="104"/>
      <c r="CL1708" s="104"/>
      <c r="CM1708" s="104"/>
      <c r="CN1708" s="104"/>
      <c r="CO1708" s="104"/>
      <c r="CP1708" s="104"/>
      <c r="CQ1708" s="104"/>
      <c r="CR1708" s="104"/>
      <c r="CS1708" s="104"/>
      <c r="CT1708" s="104"/>
      <c r="CU1708" s="104"/>
    </row>
    <row r="1709" spans="1:99" ht="13" x14ac:dyDescent="0.3">
      <c r="A1709" s="104"/>
      <c r="B1709" s="104"/>
      <c r="C1709" s="104"/>
      <c r="D1709" s="104"/>
      <c r="E1709" s="104"/>
      <c r="F1709" s="104"/>
      <c r="G1709" s="104"/>
      <c r="H1709" s="104"/>
      <c r="I1709" s="104"/>
      <c r="J1709" s="104"/>
      <c r="K1709" s="104"/>
      <c r="L1709" s="104"/>
      <c r="M1709" s="104"/>
      <c r="P1709" s="104"/>
      <c r="Q1709" s="104"/>
      <c r="U1709" s="104"/>
      <c r="AQ1709" s="104"/>
      <c r="AR1709" s="104"/>
      <c r="AS1709" s="104"/>
      <c r="AT1709" s="104"/>
      <c r="AU1709" s="104"/>
      <c r="AV1709" s="104"/>
      <c r="AW1709" s="104"/>
      <c r="AX1709" s="104"/>
      <c r="AY1709" s="104"/>
      <c r="BH1709" s="104"/>
      <c r="BJ1709" s="104"/>
      <c r="BK1709" s="104"/>
      <c r="BL1709" s="104"/>
      <c r="BM1709" s="104"/>
      <c r="BN1709" s="104"/>
      <c r="BO1709" s="104"/>
      <c r="BP1709" s="104"/>
      <c r="BQ1709" s="104"/>
      <c r="BR1709" s="104"/>
      <c r="BS1709" s="104"/>
      <c r="BT1709" s="104"/>
      <c r="BV1709" s="104"/>
      <c r="BW1709" s="104"/>
      <c r="BX1709" s="104"/>
      <c r="BY1709" s="104"/>
      <c r="BZ1709" s="104"/>
      <c r="CA1709" s="104"/>
      <c r="CB1709" s="104"/>
      <c r="CC1709" s="104"/>
      <c r="CD1709" s="104"/>
      <c r="CE1709" s="104"/>
      <c r="CF1709" s="104"/>
      <c r="CG1709" s="104"/>
      <c r="CJ1709" s="104"/>
      <c r="CL1709" s="104"/>
      <c r="CM1709" s="104"/>
      <c r="CN1709" s="104"/>
      <c r="CO1709" s="104"/>
      <c r="CP1709" s="104"/>
      <c r="CQ1709" s="104"/>
      <c r="CR1709" s="104"/>
      <c r="CS1709" s="104"/>
      <c r="CT1709" s="104"/>
      <c r="CU1709" s="104"/>
    </row>
    <row r="1710" spans="1:99" ht="13" x14ac:dyDescent="0.3">
      <c r="A1710" s="104"/>
      <c r="B1710" s="104"/>
      <c r="C1710" s="104"/>
      <c r="D1710" s="104"/>
      <c r="E1710" s="104"/>
      <c r="F1710" s="104"/>
      <c r="G1710" s="104"/>
      <c r="H1710" s="104"/>
      <c r="I1710" s="104"/>
      <c r="J1710" s="104"/>
      <c r="K1710" s="104"/>
      <c r="L1710" s="104"/>
      <c r="M1710" s="104"/>
      <c r="P1710" s="104"/>
      <c r="Q1710" s="104"/>
      <c r="U1710" s="104"/>
      <c r="AQ1710" s="104"/>
      <c r="AR1710" s="104"/>
      <c r="AS1710" s="104"/>
      <c r="AT1710" s="104"/>
      <c r="AU1710" s="104"/>
      <c r="AV1710" s="104"/>
      <c r="AW1710" s="104"/>
      <c r="AX1710" s="104"/>
      <c r="AY1710" s="104"/>
      <c r="BH1710" s="104"/>
      <c r="BJ1710" s="104"/>
      <c r="BK1710" s="104"/>
      <c r="BL1710" s="104"/>
      <c r="BM1710" s="104"/>
      <c r="BN1710" s="104"/>
      <c r="BO1710" s="104"/>
      <c r="BP1710" s="104"/>
      <c r="BQ1710" s="104"/>
      <c r="BR1710" s="104"/>
      <c r="BS1710" s="104"/>
      <c r="BT1710" s="104"/>
      <c r="BV1710" s="104"/>
      <c r="BW1710" s="104"/>
      <c r="BX1710" s="104"/>
      <c r="BY1710" s="104"/>
      <c r="BZ1710" s="104"/>
      <c r="CA1710" s="104"/>
      <c r="CB1710" s="104"/>
      <c r="CC1710" s="104"/>
      <c r="CD1710" s="104"/>
      <c r="CE1710" s="104"/>
      <c r="CF1710" s="104"/>
      <c r="CG1710" s="104"/>
      <c r="CJ1710" s="104"/>
      <c r="CL1710" s="104"/>
      <c r="CM1710" s="104"/>
      <c r="CN1710" s="104"/>
      <c r="CO1710" s="104"/>
      <c r="CP1710" s="104"/>
      <c r="CQ1710" s="104"/>
      <c r="CR1710" s="104"/>
      <c r="CS1710" s="104"/>
      <c r="CT1710" s="104"/>
      <c r="CU1710" s="104"/>
    </row>
    <row r="1711" spans="1:99" ht="13" x14ac:dyDescent="0.3">
      <c r="A1711" s="104"/>
      <c r="B1711" s="104"/>
      <c r="C1711" s="104"/>
      <c r="D1711" s="104"/>
      <c r="E1711" s="104"/>
      <c r="F1711" s="104"/>
      <c r="G1711" s="104"/>
      <c r="H1711" s="104"/>
      <c r="I1711" s="104"/>
      <c r="J1711" s="104"/>
      <c r="K1711" s="104"/>
      <c r="L1711" s="104"/>
      <c r="M1711" s="104"/>
      <c r="P1711" s="104"/>
      <c r="Q1711" s="104"/>
      <c r="U1711" s="104"/>
      <c r="AQ1711" s="104"/>
      <c r="AR1711" s="104"/>
      <c r="AS1711" s="104"/>
      <c r="AT1711" s="104"/>
      <c r="AU1711" s="104"/>
      <c r="AV1711" s="104"/>
      <c r="AW1711" s="104"/>
      <c r="AX1711" s="104"/>
      <c r="AY1711" s="104"/>
      <c r="BH1711" s="104"/>
      <c r="BJ1711" s="104"/>
      <c r="BK1711" s="104"/>
      <c r="BL1711" s="104"/>
      <c r="BM1711" s="104"/>
      <c r="BN1711" s="104"/>
      <c r="BO1711" s="104"/>
      <c r="BP1711" s="104"/>
      <c r="BQ1711" s="104"/>
      <c r="BR1711" s="104"/>
      <c r="BS1711" s="104"/>
      <c r="BT1711" s="104"/>
      <c r="BV1711" s="104"/>
      <c r="BW1711" s="104"/>
      <c r="BX1711" s="104"/>
      <c r="BY1711" s="104"/>
      <c r="BZ1711" s="104"/>
      <c r="CA1711" s="104"/>
      <c r="CB1711" s="104"/>
      <c r="CC1711" s="104"/>
      <c r="CD1711" s="104"/>
      <c r="CE1711" s="104"/>
      <c r="CF1711" s="104"/>
      <c r="CG1711" s="104"/>
      <c r="CJ1711" s="104"/>
      <c r="CL1711" s="104"/>
      <c r="CM1711" s="104"/>
      <c r="CN1711" s="104"/>
      <c r="CO1711" s="104"/>
      <c r="CP1711" s="104"/>
      <c r="CQ1711" s="104"/>
      <c r="CR1711" s="104"/>
      <c r="CS1711" s="104"/>
      <c r="CT1711" s="104"/>
      <c r="CU1711" s="104"/>
    </row>
    <row r="1712" spans="1:99" ht="13" x14ac:dyDescent="0.3">
      <c r="A1712" s="104"/>
      <c r="B1712" s="104"/>
      <c r="C1712" s="104"/>
      <c r="D1712" s="104"/>
      <c r="E1712" s="104"/>
      <c r="F1712" s="104"/>
      <c r="G1712" s="104"/>
      <c r="H1712" s="104"/>
      <c r="I1712" s="104"/>
      <c r="J1712" s="104"/>
      <c r="K1712" s="104"/>
      <c r="L1712" s="104"/>
      <c r="M1712" s="104"/>
      <c r="P1712" s="104"/>
      <c r="Q1712" s="104"/>
      <c r="U1712" s="104"/>
      <c r="AQ1712" s="104"/>
      <c r="AR1712" s="104"/>
      <c r="AS1712" s="104"/>
      <c r="AT1712" s="104"/>
      <c r="AU1712" s="104"/>
      <c r="AV1712" s="104"/>
      <c r="AW1712" s="104"/>
      <c r="AX1712" s="104"/>
      <c r="AY1712" s="104"/>
      <c r="BH1712" s="104"/>
      <c r="BJ1712" s="104"/>
      <c r="BK1712" s="104"/>
      <c r="BL1712" s="104"/>
      <c r="BM1712" s="104"/>
      <c r="BN1712" s="104"/>
      <c r="BO1712" s="104"/>
      <c r="BP1712" s="104"/>
      <c r="BQ1712" s="104"/>
      <c r="BR1712" s="104"/>
      <c r="BS1712" s="104"/>
      <c r="BT1712" s="104"/>
      <c r="BV1712" s="104"/>
      <c r="BW1712" s="104"/>
      <c r="BX1712" s="104"/>
      <c r="BY1712" s="104"/>
      <c r="BZ1712" s="104"/>
      <c r="CA1712" s="104"/>
      <c r="CB1712" s="104"/>
      <c r="CC1712" s="104"/>
      <c r="CD1712" s="104"/>
      <c r="CE1712" s="104"/>
      <c r="CF1712" s="104"/>
      <c r="CG1712" s="104"/>
      <c r="CJ1712" s="104"/>
      <c r="CL1712" s="104"/>
      <c r="CM1712" s="104"/>
      <c r="CN1712" s="104"/>
      <c r="CO1712" s="104"/>
      <c r="CP1712" s="104"/>
      <c r="CQ1712" s="104"/>
      <c r="CR1712" s="104"/>
      <c r="CS1712" s="104"/>
      <c r="CT1712" s="104"/>
      <c r="CU1712" s="104"/>
    </row>
    <row r="1713" spans="1:99" ht="13" x14ac:dyDescent="0.3">
      <c r="A1713" s="104"/>
      <c r="B1713" s="104"/>
      <c r="C1713" s="104"/>
      <c r="D1713" s="104"/>
      <c r="E1713" s="104"/>
      <c r="F1713" s="104"/>
      <c r="G1713" s="104"/>
      <c r="H1713" s="104"/>
      <c r="I1713" s="104"/>
      <c r="J1713" s="104"/>
      <c r="K1713" s="104"/>
      <c r="L1713" s="104"/>
      <c r="M1713" s="104"/>
      <c r="P1713" s="104"/>
      <c r="Q1713" s="104"/>
      <c r="U1713" s="104"/>
      <c r="AQ1713" s="104"/>
      <c r="AR1713" s="104"/>
      <c r="AS1713" s="104"/>
      <c r="AT1713" s="104"/>
      <c r="AU1713" s="104"/>
      <c r="AV1713" s="104"/>
      <c r="AW1713" s="104"/>
      <c r="AX1713" s="104"/>
      <c r="AY1713" s="104"/>
      <c r="BH1713" s="104"/>
      <c r="BJ1713" s="104"/>
      <c r="BK1713" s="104"/>
      <c r="BL1713" s="104"/>
      <c r="BM1713" s="104"/>
      <c r="BN1713" s="104"/>
      <c r="BO1713" s="104"/>
      <c r="BP1713" s="104"/>
      <c r="BQ1713" s="104"/>
      <c r="BR1713" s="104"/>
      <c r="BS1713" s="104"/>
      <c r="BT1713" s="104"/>
      <c r="BV1713" s="104"/>
      <c r="BW1713" s="104"/>
      <c r="BX1713" s="104"/>
      <c r="BY1713" s="104"/>
      <c r="BZ1713" s="104"/>
      <c r="CA1713" s="104"/>
      <c r="CB1713" s="104"/>
      <c r="CC1713" s="104"/>
      <c r="CD1713" s="104"/>
      <c r="CE1713" s="104"/>
      <c r="CF1713" s="104"/>
      <c r="CG1713" s="104"/>
      <c r="CJ1713" s="104"/>
      <c r="CL1713" s="104"/>
      <c r="CM1713" s="104"/>
      <c r="CN1713" s="104"/>
      <c r="CO1713" s="104"/>
      <c r="CP1713" s="104"/>
      <c r="CQ1713" s="104"/>
      <c r="CR1713" s="104"/>
      <c r="CS1713" s="104"/>
      <c r="CT1713" s="104"/>
      <c r="CU1713" s="104"/>
    </row>
    <row r="1714" spans="1:99" ht="13" x14ac:dyDescent="0.3">
      <c r="A1714" s="104"/>
      <c r="B1714" s="104"/>
      <c r="C1714" s="104"/>
      <c r="D1714" s="104"/>
      <c r="E1714" s="104"/>
      <c r="F1714" s="104"/>
      <c r="G1714" s="104"/>
      <c r="H1714" s="104"/>
      <c r="I1714" s="104"/>
      <c r="J1714" s="104"/>
      <c r="K1714" s="104"/>
      <c r="L1714" s="104"/>
      <c r="M1714" s="104"/>
      <c r="P1714" s="104"/>
      <c r="Q1714" s="104"/>
      <c r="U1714" s="104"/>
      <c r="AQ1714" s="104"/>
      <c r="AR1714" s="104"/>
      <c r="AS1714" s="104"/>
      <c r="AT1714" s="104"/>
      <c r="AU1714" s="104"/>
      <c r="AV1714" s="104"/>
      <c r="AW1714" s="104"/>
      <c r="AX1714" s="104"/>
      <c r="AY1714" s="104"/>
      <c r="BH1714" s="104"/>
      <c r="BJ1714" s="104"/>
      <c r="BK1714" s="104"/>
      <c r="BL1714" s="104"/>
      <c r="BM1714" s="104"/>
      <c r="BN1714" s="104"/>
      <c r="BO1714" s="104"/>
      <c r="BP1714" s="104"/>
      <c r="BQ1714" s="104"/>
      <c r="BR1714" s="104"/>
      <c r="BS1714" s="104"/>
      <c r="BT1714" s="104"/>
      <c r="BV1714" s="104"/>
      <c r="BW1714" s="104"/>
      <c r="BX1714" s="104"/>
      <c r="BY1714" s="104"/>
      <c r="BZ1714" s="104"/>
      <c r="CA1714" s="104"/>
      <c r="CB1714" s="104"/>
      <c r="CC1714" s="104"/>
      <c r="CD1714" s="104"/>
      <c r="CE1714" s="104"/>
      <c r="CF1714" s="104"/>
      <c r="CG1714" s="104"/>
      <c r="CJ1714" s="104"/>
      <c r="CL1714" s="104"/>
      <c r="CM1714" s="104"/>
      <c r="CN1714" s="104"/>
      <c r="CO1714" s="104"/>
      <c r="CP1714" s="104"/>
      <c r="CQ1714" s="104"/>
      <c r="CR1714" s="104"/>
      <c r="CS1714" s="104"/>
      <c r="CT1714" s="104"/>
      <c r="CU1714" s="104"/>
    </row>
    <row r="1715" spans="1:99" ht="13" x14ac:dyDescent="0.3">
      <c r="A1715" s="104"/>
      <c r="B1715" s="104"/>
      <c r="C1715" s="104"/>
      <c r="D1715" s="104"/>
      <c r="E1715" s="104"/>
      <c r="F1715" s="104"/>
      <c r="G1715" s="104"/>
      <c r="H1715" s="104"/>
      <c r="I1715" s="104"/>
      <c r="J1715" s="104"/>
      <c r="K1715" s="104"/>
      <c r="L1715" s="104"/>
      <c r="M1715" s="104"/>
      <c r="P1715" s="104"/>
      <c r="Q1715" s="104"/>
      <c r="U1715" s="104"/>
      <c r="AQ1715" s="104"/>
      <c r="AR1715" s="104"/>
      <c r="AS1715" s="104"/>
      <c r="AT1715" s="104"/>
      <c r="AU1715" s="104"/>
      <c r="AV1715" s="104"/>
      <c r="AW1715" s="104"/>
      <c r="AX1715" s="104"/>
      <c r="AY1715" s="104"/>
      <c r="BH1715" s="104"/>
      <c r="BJ1715" s="104"/>
      <c r="BK1715" s="104"/>
      <c r="BL1715" s="104"/>
      <c r="BM1715" s="104"/>
      <c r="BN1715" s="104"/>
      <c r="BO1715" s="104"/>
      <c r="BP1715" s="104"/>
      <c r="BQ1715" s="104"/>
      <c r="BR1715" s="104"/>
      <c r="BS1715" s="104"/>
      <c r="BT1715" s="104"/>
      <c r="BV1715" s="104"/>
      <c r="BW1715" s="104"/>
      <c r="BX1715" s="104"/>
      <c r="BY1715" s="104"/>
      <c r="BZ1715" s="104"/>
      <c r="CA1715" s="104"/>
      <c r="CB1715" s="104"/>
      <c r="CC1715" s="104"/>
      <c r="CD1715" s="104"/>
      <c r="CE1715" s="104"/>
      <c r="CF1715" s="104"/>
      <c r="CG1715" s="104"/>
      <c r="CJ1715" s="104"/>
      <c r="CL1715" s="104"/>
      <c r="CM1715" s="104"/>
      <c r="CN1715" s="104"/>
      <c r="CO1715" s="104"/>
      <c r="CP1715" s="104"/>
      <c r="CQ1715" s="104"/>
      <c r="CR1715" s="104"/>
      <c r="CS1715" s="104"/>
      <c r="CT1715" s="104"/>
      <c r="CU1715" s="104"/>
    </row>
    <row r="1716" spans="1:99" ht="13" x14ac:dyDescent="0.3">
      <c r="A1716" s="104"/>
      <c r="B1716" s="104"/>
      <c r="C1716" s="104"/>
      <c r="D1716" s="104"/>
      <c r="E1716" s="104"/>
      <c r="F1716" s="104"/>
      <c r="G1716" s="104"/>
      <c r="H1716" s="104"/>
      <c r="I1716" s="104"/>
      <c r="J1716" s="104"/>
      <c r="K1716" s="104"/>
      <c r="L1716" s="104"/>
      <c r="M1716" s="104"/>
      <c r="P1716" s="104"/>
      <c r="Q1716" s="104"/>
      <c r="U1716" s="104"/>
      <c r="AQ1716" s="104"/>
      <c r="AR1716" s="104"/>
      <c r="AS1716" s="104"/>
      <c r="AT1716" s="104"/>
      <c r="AU1716" s="104"/>
      <c r="AV1716" s="104"/>
      <c r="AW1716" s="104"/>
      <c r="AX1716" s="104"/>
      <c r="AY1716" s="104"/>
      <c r="BH1716" s="104"/>
      <c r="BJ1716" s="104"/>
      <c r="BK1716" s="104"/>
      <c r="BL1716" s="104"/>
      <c r="BM1716" s="104"/>
      <c r="BN1716" s="104"/>
      <c r="BO1716" s="104"/>
      <c r="BP1716" s="104"/>
      <c r="BQ1716" s="104"/>
      <c r="BR1716" s="104"/>
      <c r="BS1716" s="104"/>
      <c r="BT1716" s="104"/>
      <c r="BV1716" s="104"/>
      <c r="BW1716" s="104"/>
      <c r="BX1716" s="104"/>
      <c r="BY1716" s="104"/>
      <c r="BZ1716" s="104"/>
      <c r="CA1716" s="104"/>
      <c r="CB1716" s="104"/>
      <c r="CC1716" s="104"/>
      <c r="CD1716" s="104"/>
      <c r="CE1716" s="104"/>
      <c r="CF1716" s="104"/>
      <c r="CG1716" s="104"/>
      <c r="CJ1716" s="104"/>
      <c r="CL1716" s="104"/>
      <c r="CM1716" s="104"/>
      <c r="CN1716" s="104"/>
      <c r="CO1716" s="104"/>
      <c r="CP1716" s="104"/>
      <c r="CQ1716" s="104"/>
      <c r="CR1716" s="104"/>
      <c r="CS1716" s="104"/>
      <c r="CT1716" s="104"/>
      <c r="CU1716" s="104"/>
    </row>
    <row r="1717" spans="1:99" ht="13" x14ac:dyDescent="0.3">
      <c r="A1717" s="104"/>
      <c r="B1717" s="104"/>
      <c r="C1717" s="104"/>
      <c r="D1717" s="104"/>
      <c r="E1717" s="104"/>
      <c r="F1717" s="104"/>
      <c r="G1717" s="104"/>
      <c r="H1717" s="104"/>
      <c r="I1717" s="104"/>
      <c r="J1717" s="104"/>
      <c r="K1717" s="104"/>
      <c r="L1717" s="104"/>
      <c r="M1717" s="104"/>
      <c r="P1717" s="104"/>
      <c r="Q1717" s="104"/>
      <c r="U1717" s="104"/>
      <c r="AQ1717" s="104"/>
      <c r="AR1717" s="104"/>
      <c r="AS1717" s="104"/>
      <c r="AT1717" s="104"/>
      <c r="AU1717" s="104"/>
      <c r="AV1717" s="104"/>
      <c r="AW1717" s="104"/>
      <c r="AX1717" s="104"/>
      <c r="AY1717" s="104"/>
      <c r="BH1717" s="104"/>
      <c r="BJ1717" s="104"/>
      <c r="BK1717" s="104"/>
      <c r="BL1717" s="104"/>
      <c r="BM1717" s="104"/>
      <c r="BN1717" s="104"/>
      <c r="BO1717" s="104"/>
      <c r="BP1717" s="104"/>
      <c r="BQ1717" s="104"/>
      <c r="BR1717" s="104"/>
      <c r="BS1717" s="104"/>
      <c r="BT1717" s="104"/>
      <c r="BV1717" s="104"/>
      <c r="BW1717" s="104"/>
      <c r="BX1717" s="104"/>
      <c r="BY1717" s="104"/>
      <c r="BZ1717" s="104"/>
      <c r="CA1717" s="104"/>
      <c r="CB1717" s="104"/>
      <c r="CC1717" s="104"/>
      <c r="CD1717" s="104"/>
      <c r="CE1717" s="104"/>
      <c r="CF1717" s="104"/>
      <c r="CG1717" s="104"/>
      <c r="CJ1717" s="104"/>
      <c r="CL1717" s="104"/>
      <c r="CM1717" s="104"/>
      <c r="CN1717" s="104"/>
      <c r="CO1717" s="104"/>
      <c r="CP1717" s="104"/>
      <c r="CQ1717" s="104"/>
      <c r="CR1717" s="104"/>
      <c r="CS1717" s="104"/>
      <c r="CT1717" s="104"/>
      <c r="CU1717" s="104"/>
    </row>
    <row r="1718" spans="1:99" ht="13" x14ac:dyDescent="0.3">
      <c r="A1718" s="104"/>
      <c r="B1718" s="104"/>
      <c r="C1718" s="104"/>
      <c r="D1718" s="104"/>
      <c r="E1718" s="104"/>
      <c r="F1718" s="104"/>
      <c r="G1718" s="104"/>
      <c r="H1718" s="104"/>
      <c r="I1718" s="104"/>
      <c r="J1718" s="104"/>
      <c r="K1718" s="104"/>
      <c r="L1718" s="104"/>
      <c r="M1718" s="104"/>
      <c r="P1718" s="104"/>
      <c r="Q1718" s="104"/>
      <c r="U1718" s="104"/>
      <c r="AQ1718" s="104"/>
      <c r="AR1718" s="104"/>
      <c r="AS1718" s="104"/>
      <c r="AT1718" s="104"/>
      <c r="AU1718" s="104"/>
      <c r="AV1718" s="104"/>
      <c r="AW1718" s="104"/>
      <c r="AX1718" s="104"/>
      <c r="AY1718" s="104"/>
      <c r="BH1718" s="104"/>
      <c r="BJ1718" s="104"/>
      <c r="BK1718" s="104"/>
      <c r="BL1718" s="104"/>
      <c r="BM1718" s="104"/>
      <c r="BN1718" s="104"/>
      <c r="BO1718" s="104"/>
      <c r="BP1718" s="104"/>
      <c r="BQ1718" s="104"/>
      <c r="BR1718" s="104"/>
      <c r="BS1718" s="104"/>
      <c r="BT1718" s="104"/>
      <c r="BV1718" s="104"/>
      <c r="BW1718" s="104"/>
      <c r="BX1718" s="104"/>
      <c r="BY1718" s="104"/>
      <c r="BZ1718" s="104"/>
      <c r="CA1718" s="104"/>
      <c r="CB1718" s="104"/>
      <c r="CC1718" s="104"/>
      <c r="CD1718" s="104"/>
      <c r="CE1718" s="104"/>
      <c r="CF1718" s="104"/>
      <c r="CG1718" s="104"/>
      <c r="CJ1718" s="104"/>
      <c r="CL1718" s="104"/>
      <c r="CM1718" s="104"/>
      <c r="CN1718" s="104"/>
      <c r="CO1718" s="104"/>
      <c r="CP1718" s="104"/>
      <c r="CQ1718" s="104"/>
      <c r="CR1718" s="104"/>
      <c r="CS1718" s="104"/>
      <c r="CT1718" s="104"/>
      <c r="CU1718" s="104"/>
    </row>
    <row r="1719" spans="1:99" ht="13" x14ac:dyDescent="0.3">
      <c r="A1719" s="104"/>
      <c r="B1719" s="104"/>
      <c r="C1719" s="104"/>
      <c r="D1719" s="104"/>
      <c r="E1719" s="104"/>
      <c r="F1719" s="104"/>
      <c r="G1719" s="104"/>
      <c r="H1719" s="104"/>
      <c r="I1719" s="104"/>
      <c r="J1719" s="104"/>
      <c r="K1719" s="104"/>
      <c r="L1719" s="104"/>
      <c r="M1719" s="104"/>
      <c r="P1719" s="104"/>
      <c r="Q1719" s="104"/>
      <c r="U1719" s="104"/>
      <c r="AQ1719" s="104"/>
      <c r="AR1719" s="104"/>
      <c r="AS1719" s="104"/>
      <c r="AT1719" s="104"/>
      <c r="AU1719" s="104"/>
      <c r="AV1719" s="104"/>
      <c r="AW1719" s="104"/>
      <c r="AX1719" s="104"/>
      <c r="AY1719" s="104"/>
      <c r="BH1719" s="104"/>
      <c r="BJ1719" s="104"/>
      <c r="BK1719" s="104"/>
      <c r="BL1719" s="104"/>
      <c r="BM1719" s="104"/>
      <c r="BN1719" s="104"/>
      <c r="BO1719" s="104"/>
      <c r="BP1719" s="104"/>
      <c r="BQ1719" s="104"/>
      <c r="BR1719" s="104"/>
      <c r="BS1719" s="104"/>
      <c r="BT1719" s="104"/>
      <c r="BV1719" s="104"/>
      <c r="BW1719" s="104"/>
      <c r="BX1719" s="104"/>
      <c r="BY1719" s="104"/>
      <c r="BZ1719" s="104"/>
      <c r="CA1719" s="104"/>
      <c r="CB1719" s="104"/>
      <c r="CC1719" s="104"/>
      <c r="CD1719" s="104"/>
      <c r="CE1719" s="104"/>
      <c r="CF1719" s="104"/>
      <c r="CG1719" s="104"/>
      <c r="CJ1719" s="104"/>
      <c r="CL1719" s="104"/>
      <c r="CM1719" s="104"/>
      <c r="CN1719" s="104"/>
      <c r="CO1719" s="104"/>
      <c r="CP1719" s="104"/>
      <c r="CQ1719" s="104"/>
      <c r="CR1719" s="104"/>
      <c r="CS1719" s="104"/>
      <c r="CT1719" s="104"/>
      <c r="CU1719" s="104"/>
    </row>
    <row r="1720" spans="1:99" ht="13" x14ac:dyDescent="0.3">
      <c r="A1720" s="104"/>
      <c r="B1720" s="104"/>
      <c r="C1720" s="104"/>
      <c r="D1720" s="104"/>
      <c r="E1720" s="104"/>
      <c r="F1720" s="104"/>
      <c r="G1720" s="104"/>
      <c r="H1720" s="104"/>
      <c r="I1720" s="104"/>
      <c r="J1720" s="104"/>
      <c r="K1720" s="104"/>
      <c r="L1720" s="104"/>
      <c r="M1720" s="104"/>
      <c r="P1720" s="104"/>
      <c r="Q1720" s="104"/>
      <c r="U1720" s="104"/>
      <c r="AQ1720" s="104"/>
      <c r="AR1720" s="104"/>
      <c r="AS1720" s="104"/>
      <c r="AT1720" s="104"/>
      <c r="AU1720" s="104"/>
      <c r="AV1720" s="104"/>
      <c r="AW1720" s="104"/>
      <c r="AX1720" s="104"/>
      <c r="AY1720" s="104"/>
      <c r="BH1720" s="104"/>
      <c r="BJ1720" s="104"/>
      <c r="BK1720" s="104"/>
      <c r="BL1720" s="104"/>
      <c r="BM1720" s="104"/>
      <c r="BN1720" s="104"/>
      <c r="BO1720" s="104"/>
      <c r="BP1720" s="104"/>
      <c r="BQ1720" s="104"/>
      <c r="BR1720" s="104"/>
      <c r="BS1720" s="104"/>
      <c r="BT1720" s="104"/>
      <c r="BV1720" s="104"/>
      <c r="BW1720" s="104"/>
      <c r="BX1720" s="104"/>
      <c r="BY1720" s="104"/>
      <c r="BZ1720" s="104"/>
      <c r="CA1720" s="104"/>
      <c r="CB1720" s="104"/>
      <c r="CC1720" s="104"/>
      <c r="CD1720" s="104"/>
      <c r="CE1720" s="104"/>
      <c r="CF1720" s="104"/>
      <c r="CG1720" s="104"/>
      <c r="CJ1720" s="104"/>
      <c r="CL1720" s="104"/>
      <c r="CM1720" s="104"/>
      <c r="CN1720" s="104"/>
      <c r="CO1720" s="104"/>
      <c r="CP1720" s="104"/>
      <c r="CQ1720" s="104"/>
      <c r="CR1720" s="104"/>
      <c r="CS1720" s="104"/>
      <c r="CT1720" s="104"/>
      <c r="CU1720" s="104"/>
    </row>
    <row r="1721" spans="1:99" ht="13" x14ac:dyDescent="0.3">
      <c r="A1721" s="104"/>
      <c r="B1721" s="104"/>
      <c r="C1721" s="104"/>
      <c r="D1721" s="104"/>
      <c r="E1721" s="104"/>
      <c r="F1721" s="104"/>
      <c r="G1721" s="104"/>
      <c r="H1721" s="104"/>
      <c r="I1721" s="104"/>
      <c r="J1721" s="104"/>
      <c r="K1721" s="104"/>
      <c r="L1721" s="104"/>
      <c r="M1721" s="104"/>
      <c r="P1721" s="104"/>
      <c r="Q1721" s="104"/>
      <c r="U1721" s="104"/>
      <c r="AQ1721" s="104"/>
      <c r="AR1721" s="104"/>
      <c r="AS1721" s="104"/>
      <c r="AT1721" s="104"/>
      <c r="AU1721" s="104"/>
      <c r="AV1721" s="104"/>
      <c r="AW1721" s="104"/>
      <c r="AX1721" s="104"/>
      <c r="AY1721" s="104"/>
      <c r="BH1721" s="104"/>
      <c r="BJ1721" s="104"/>
      <c r="BK1721" s="104"/>
      <c r="BL1721" s="104"/>
      <c r="BM1721" s="104"/>
      <c r="BN1721" s="104"/>
      <c r="BO1721" s="104"/>
      <c r="BP1721" s="104"/>
      <c r="BQ1721" s="104"/>
      <c r="BR1721" s="104"/>
      <c r="BS1721" s="104"/>
      <c r="BT1721" s="104"/>
      <c r="BV1721" s="104"/>
      <c r="BW1721" s="104"/>
      <c r="BX1721" s="104"/>
      <c r="BY1721" s="104"/>
      <c r="BZ1721" s="104"/>
      <c r="CA1721" s="104"/>
      <c r="CB1721" s="104"/>
      <c r="CC1721" s="104"/>
      <c r="CD1721" s="104"/>
      <c r="CE1721" s="104"/>
      <c r="CF1721" s="104"/>
      <c r="CG1721" s="104"/>
      <c r="CJ1721" s="104"/>
      <c r="CL1721" s="104"/>
      <c r="CM1721" s="104"/>
      <c r="CN1721" s="104"/>
      <c r="CO1721" s="104"/>
      <c r="CP1721" s="104"/>
      <c r="CQ1721" s="104"/>
      <c r="CR1721" s="104"/>
      <c r="CS1721" s="104"/>
      <c r="CT1721" s="104"/>
      <c r="CU1721" s="104"/>
    </row>
    <row r="1722" spans="1:99" ht="13" x14ac:dyDescent="0.3">
      <c r="A1722" s="104"/>
      <c r="B1722" s="104"/>
      <c r="C1722" s="104"/>
      <c r="D1722" s="104"/>
      <c r="E1722" s="104"/>
      <c r="F1722" s="104"/>
      <c r="G1722" s="104"/>
      <c r="H1722" s="104"/>
      <c r="I1722" s="104"/>
      <c r="J1722" s="104"/>
      <c r="K1722" s="104"/>
      <c r="L1722" s="104"/>
      <c r="M1722" s="104"/>
      <c r="P1722" s="104"/>
      <c r="Q1722" s="104"/>
      <c r="U1722" s="104"/>
      <c r="AQ1722" s="104"/>
      <c r="AR1722" s="104"/>
      <c r="AS1722" s="104"/>
      <c r="AT1722" s="104"/>
      <c r="AU1722" s="104"/>
      <c r="AV1722" s="104"/>
      <c r="AW1722" s="104"/>
      <c r="AX1722" s="104"/>
      <c r="AY1722" s="104"/>
      <c r="BH1722" s="104"/>
      <c r="BJ1722" s="104"/>
      <c r="BK1722" s="104"/>
      <c r="BL1722" s="104"/>
      <c r="BM1722" s="104"/>
      <c r="BN1722" s="104"/>
      <c r="BO1722" s="104"/>
      <c r="BP1722" s="104"/>
      <c r="BQ1722" s="104"/>
      <c r="BR1722" s="104"/>
      <c r="BS1722" s="104"/>
      <c r="BT1722" s="104"/>
      <c r="BV1722" s="104"/>
      <c r="BW1722" s="104"/>
      <c r="BX1722" s="104"/>
      <c r="BY1722" s="104"/>
      <c r="BZ1722" s="104"/>
      <c r="CA1722" s="104"/>
      <c r="CB1722" s="104"/>
      <c r="CC1722" s="104"/>
      <c r="CD1722" s="104"/>
      <c r="CE1722" s="104"/>
      <c r="CF1722" s="104"/>
      <c r="CG1722" s="104"/>
      <c r="CJ1722" s="104"/>
      <c r="CL1722" s="104"/>
      <c r="CM1722" s="104"/>
      <c r="CN1722" s="104"/>
      <c r="CO1722" s="104"/>
      <c r="CP1722" s="104"/>
      <c r="CQ1722" s="104"/>
      <c r="CR1722" s="104"/>
      <c r="CS1722" s="104"/>
      <c r="CT1722" s="104"/>
      <c r="CU1722" s="104"/>
    </row>
    <row r="1723" spans="1:99" ht="13" x14ac:dyDescent="0.3">
      <c r="A1723" s="104"/>
      <c r="B1723" s="104"/>
      <c r="C1723" s="104"/>
      <c r="D1723" s="104"/>
      <c r="E1723" s="104"/>
      <c r="F1723" s="104"/>
      <c r="G1723" s="104"/>
      <c r="H1723" s="104"/>
      <c r="I1723" s="104"/>
      <c r="J1723" s="104"/>
      <c r="K1723" s="104"/>
      <c r="L1723" s="104"/>
      <c r="M1723" s="104"/>
      <c r="P1723" s="104"/>
      <c r="Q1723" s="104"/>
      <c r="U1723" s="104"/>
      <c r="AQ1723" s="104"/>
      <c r="AR1723" s="104"/>
      <c r="AS1723" s="104"/>
      <c r="AT1723" s="104"/>
      <c r="AU1723" s="104"/>
      <c r="AV1723" s="104"/>
      <c r="AW1723" s="104"/>
      <c r="AX1723" s="104"/>
      <c r="AY1723" s="104"/>
      <c r="BH1723" s="104"/>
      <c r="BJ1723" s="104"/>
      <c r="BK1723" s="104"/>
      <c r="BL1723" s="104"/>
      <c r="BM1723" s="104"/>
      <c r="BN1723" s="104"/>
      <c r="BO1723" s="104"/>
      <c r="BP1723" s="104"/>
      <c r="BQ1723" s="104"/>
      <c r="BR1723" s="104"/>
      <c r="BS1723" s="104"/>
      <c r="BT1723" s="104"/>
      <c r="BV1723" s="104"/>
      <c r="BW1723" s="104"/>
      <c r="BX1723" s="104"/>
      <c r="BY1723" s="104"/>
      <c r="BZ1723" s="104"/>
      <c r="CA1723" s="104"/>
      <c r="CB1723" s="104"/>
      <c r="CC1723" s="104"/>
      <c r="CD1723" s="104"/>
      <c r="CE1723" s="104"/>
      <c r="CF1723" s="104"/>
      <c r="CG1723" s="104"/>
      <c r="CJ1723" s="104"/>
      <c r="CL1723" s="104"/>
      <c r="CM1723" s="104"/>
      <c r="CN1723" s="104"/>
      <c r="CO1723" s="104"/>
      <c r="CP1723" s="104"/>
      <c r="CQ1723" s="104"/>
      <c r="CR1723" s="104"/>
      <c r="CS1723" s="104"/>
      <c r="CT1723" s="104"/>
      <c r="CU1723" s="104"/>
    </row>
    <row r="1724" spans="1:99" ht="13" x14ac:dyDescent="0.3">
      <c r="A1724" s="104"/>
      <c r="B1724" s="104"/>
      <c r="C1724" s="104"/>
      <c r="D1724" s="104"/>
      <c r="E1724" s="104"/>
      <c r="F1724" s="104"/>
      <c r="G1724" s="104"/>
      <c r="H1724" s="104"/>
      <c r="I1724" s="104"/>
      <c r="J1724" s="104"/>
      <c r="K1724" s="104"/>
      <c r="L1724" s="104"/>
      <c r="M1724" s="104"/>
      <c r="P1724" s="104"/>
      <c r="Q1724" s="104"/>
      <c r="U1724" s="104"/>
      <c r="AQ1724" s="104"/>
      <c r="AR1724" s="104"/>
      <c r="AS1724" s="104"/>
      <c r="AT1724" s="104"/>
      <c r="AU1724" s="104"/>
      <c r="AV1724" s="104"/>
      <c r="AW1724" s="104"/>
      <c r="AX1724" s="104"/>
      <c r="AY1724" s="104"/>
      <c r="BH1724" s="104"/>
      <c r="BJ1724" s="104"/>
      <c r="BK1724" s="104"/>
      <c r="BL1724" s="104"/>
      <c r="BM1724" s="104"/>
      <c r="BN1724" s="104"/>
      <c r="BO1724" s="104"/>
      <c r="BP1724" s="104"/>
      <c r="BQ1724" s="104"/>
      <c r="BR1724" s="104"/>
      <c r="BS1724" s="104"/>
      <c r="BT1724" s="104"/>
      <c r="BV1724" s="104"/>
      <c r="BW1724" s="104"/>
      <c r="BX1724" s="104"/>
      <c r="BY1724" s="104"/>
      <c r="BZ1724" s="104"/>
      <c r="CA1724" s="104"/>
      <c r="CB1724" s="104"/>
      <c r="CC1724" s="104"/>
      <c r="CD1724" s="104"/>
      <c r="CE1724" s="104"/>
      <c r="CF1724" s="104"/>
      <c r="CG1724" s="104"/>
      <c r="CJ1724" s="104"/>
      <c r="CL1724" s="104"/>
      <c r="CM1724" s="104"/>
      <c r="CN1724" s="104"/>
      <c r="CO1724" s="104"/>
      <c r="CP1724" s="104"/>
      <c r="CQ1724" s="104"/>
      <c r="CR1724" s="104"/>
      <c r="CS1724" s="104"/>
      <c r="CT1724" s="104"/>
      <c r="CU1724" s="104"/>
    </row>
    <row r="1725" spans="1:99" ht="13" x14ac:dyDescent="0.3">
      <c r="A1725" s="104"/>
      <c r="B1725" s="104"/>
      <c r="C1725" s="104"/>
      <c r="D1725" s="104"/>
      <c r="E1725" s="104"/>
      <c r="F1725" s="104"/>
      <c r="G1725" s="104"/>
      <c r="H1725" s="104"/>
      <c r="I1725" s="104"/>
      <c r="J1725" s="104"/>
      <c r="K1725" s="104"/>
      <c r="L1725" s="104"/>
      <c r="M1725" s="104"/>
      <c r="P1725" s="104"/>
      <c r="Q1725" s="104"/>
      <c r="U1725" s="104"/>
      <c r="AQ1725" s="104"/>
      <c r="AR1725" s="104"/>
      <c r="AS1725" s="104"/>
      <c r="AT1725" s="104"/>
      <c r="AU1725" s="104"/>
      <c r="AV1725" s="104"/>
      <c r="AW1725" s="104"/>
      <c r="AX1725" s="104"/>
      <c r="AY1725" s="104"/>
      <c r="BH1725" s="104"/>
      <c r="BJ1725" s="104"/>
      <c r="BK1725" s="104"/>
      <c r="BL1725" s="104"/>
      <c r="BM1725" s="104"/>
      <c r="BN1725" s="104"/>
      <c r="BO1725" s="104"/>
      <c r="BP1725" s="104"/>
      <c r="BQ1725" s="104"/>
      <c r="BR1725" s="104"/>
      <c r="BS1725" s="104"/>
      <c r="BT1725" s="104"/>
      <c r="BV1725" s="104"/>
      <c r="BW1725" s="104"/>
      <c r="BX1725" s="104"/>
      <c r="BY1725" s="104"/>
      <c r="BZ1725" s="104"/>
      <c r="CA1725" s="104"/>
      <c r="CB1725" s="104"/>
      <c r="CC1725" s="104"/>
      <c r="CD1725" s="104"/>
      <c r="CE1725" s="104"/>
      <c r="CF1725" s="104"/>
      <c r="CG1725" s="104"/>
      <c r="CJ1725" s="104"/>
      <c r="CL1725" s="104"/>
      <c r="CM1725" s="104"/>
      <c r="CN1725" s="104"/>
      <c r="CO1725" s="104"/>
      <c r="CP1725" s="104"/>
      <c r="CQ1725" s="104"/>
      <c r="CR1725" s="104"/>
      <c r="CS1725" s="104"/>
      <c r="CT1725" s="104"/>
      <c r="CU1725" s="104"/>
    </row>
    <row r="1726" spans="1:99" ht="13" x14ac:dyDescent="0.3">
      <c r="A1726" s="104"/>
      <c r="B1726" s="104"/>
      <c r="C1726" s="104"/>
      <c r="D1726" s="104"/>
      <c r="E1726" s="104"/>
      <c r="F1726" s="104"/>
      <c r="G1726" s="104"/>
      <c r="H1726" s="104"/>
      <c r="I1726" s="104"/>
      <c r="J1726" s="104"/>
      <c r="K1726" s="104"/>
      <c r="L1726" s="104"/>
      <c r="M1726" s="104"/>
      <c r="P1726" s="104"/>
      <c r="Q1726" s="104"/>
      <c r="U1726" s="104"/>
      <c r="AQ1726" s="104"/>
      <c r="AR1726" s="104"/>
      <c r="AS1726" s="104"/>
      <c r="AT1726" s="104"/>
      <c r="AU1726" s="104"/>
      <c r="AV1726" s="104"/>
      <c r="AW1726" s="104"/>
      <c r="AX1726" s="104"/>
      <c r="AY1726" s="104"/>
      <c r="BH1726" s="104"/>
      <c r="BJ1726" s="104"/>
      <c r="BK1726" s="104"/>
      <c r="BL1726" s="104"/>
      <c r="BM1726" s="104"/>
      <c r="BN1726" s="104"/>
      <c r="BO1726" s="104"/>
      <c r="BP1726" s="104"/>
      <c r="BQ1726" s="104"/>
      <c r="BR1726" s="104"/>
      <c r="BS1726" s="104"/>
      <c r="BT1726" s="104"/>
      <c r="BV1726" s="104"/>
      <c r="BW1726" s="104"/>
      <c r="BX1726" s="104"/>
      <c r="BY1726" s="104"/>
      <c r="BZ1726" s="104"/>
      <c r="CA1726" s="104"/>
      <c r="CB1726" s="104"/>
      <c r="CC1726" s="104"/>
      <c r="CD1726" s="104"/>
      <c r="CE1726" s="104"/>
      <c r="CF1726" s="104"/>
      <c r="CG1726" s="104"/>
      <c r="CJ1726" s="104"/>
      <c r="CL1726" s="104"/>
      <c r="CM1726" s="104"/>
      <c r="CN1726" s="104"/>
      <c r="CO1726" s="104"/>
      <c r="CP1726" s="104"/>
      <c r="CQ1726" s="104"/>
      <c r="CR1726" s="104"/>
      <c r="CS1726" s="104"/>
      <c r="CT1726" s="104"/>
      <c r="CU1726" s="104"/>
    </row>
    <row r="1727" spans="1:99" ht="13" x14ac:dyDescent="0.3">
      <c r="A1727" s="104"/>
      <c r="B1727" s="104"/>
      <c r="C1727" s="104"/>
      <c r="D1727" s="104"/>
      <c r="E1727" s="104"/>
      <c r="F1727" s="104"/>
      <c r="G1727" s="104"/>
      <c r="H1727" s="104"/>
      <c r="I1727" s="104"/>
      <c r="J1727" s="104"/>
      <c r="K1727" s="104"/>
      <c r="L1727" s="104"/>
      <c r="M1727" s="104"/>
      <c r="P1727" s="104"/>
      <c r="Q1727" s="104"/>
      <c r="U1727" s="104"/>
      <c r="AQ1727" s="104"/>
      <c r="AR1727" s="104"/>
      <c r="AS1727" s="104"/>
      <c r="AT1727" s="104"/>
      <c r="AU1727" s="104"/>
      <c r="AV1727" s="104"/>
      <c r="AW1727" s="104"/>
      <c r="AX1727" s="104"/>
      <c r="AY1727" s="104"/>
      <c r="BH1727" s="104"/>
      <c r="BJ1727" s="104"/>
      <c r="BK1727" s="104"/>
      <c r="BL1727" s="104"/>
      <c r="BM1727" s="104"/>
      <c r="BN1727" s="104"/>
      <c r="BO1727" s="104"/>
      <c r="BP1727" s="104"/>
      <c r="BQ1727" s="104"/>
      <c r="BR1727" s="104"/>
      <c r="BS1727" s="104"/>
      <c r="BT1727" s="104"/>
      <c r="BV1727" s="104"/>
      <c r="BW1727" s="104"/>
      <c r="BX1727" s="104"/>
      <c r="BY1727" s="104"/>
      <c r="BZ1727" s="104"/>
      <c r="CA1727" s="104"/>
      <c r="CB1727" s="104"/>
      <c r="CC1727" s="104"/>
      <c r="CD1727" s="104"/>
      <c r="CE1727" s="104"/>
      <c r="CF1727" s="104"/>
      <c r="CG1727" s="104"/>
      <c r="CJ1727" s="104"/>
      <c r="CL1727" s="104"/>
      <c r="CM1727" s="104"/>
      <c r="CN1727" s="104"/>
      <c r="CO1727" s="104"/>
      <c r="CP1727" s="104"/>
      <c r="CQ1727" s="104"/>
      <c r="CR1727" s="104"/>
      <c r="CS1727" s="104"/>
      <c r="CT1727" s="104"/>
      <c r="CU1727" s="104"/>
    </row>
    <row r="1728" spans="1:99" ht="13" x14ac:dyDescent="0.3">
      <c r="A1728" s="104"/>
      <c r="B1728" s="104"/>
      <c r="C1728" s="104"/>
      <c r="D1728" s="104"/>
      <c r="E1728" s="104"/>
      <c r="F1728" s="104"/>
      <c r="G1728" s="104"/>
      <c r="H1728" s="104"/>
      <c r="I1728" s="104"/>
      <c r="J1728" s="104"/>
      <c r="K1728" s="104"/>
      <c r="L1728" s="104"/>
      <c r="M1728" s="104"/>
      <c r="P1728" s="104"/>
      <c r="Q1728" s="104"/>
      <c r="U1728" s="104"/>
      <c r="AQ1728" s="104"/>
      <c r="AR1728" s="104"/>
      <c r="AS1728" s="104"/>
      <c r="AT1728" s="104"/>
      <c r="AU1728" s="104"/>
      <c r="AV1728" s="104"/>
      <c r="AW1728" s="104"/>
      <c r="AX1728" s="104"/>
      <c r="AY1728" s="104"/>
      <c r="BH1728" s="104"/>
      <c r="BJ1728" s="104"/>
      <c r="BK1728" s="104"/>
      <c r="BL1728" s="104"/>
      <c r="BM1728" s="104"/>
      <c r="BN1728" s="104"/>
      <c r="BO1728" s="104"/>
      <c r="BP1728" s="104"/>
      <c r="BQ1728" s="104"/>
      <c r="BR1728" s="104"/>
      <c r="BS1728" s="104"/>
      <c r="BT1728" s="104"/>
      <c r="BV1728" s="104"/>
      <c r="BW1728" s="104"/>
      <c r="BX1728" s="104"/>
      <c r="BY1728" s="104"/>
      <c r="BZ1728" s="104"/>
      <c r="CA1728" s="104"/>
      <c r="CB1728" s="104"/>
      <c r="CC1728" s="104"/>
      <c r="CD1728" s="104"/>
      <c r="CE1728" s="104"/>
      <c r="CF1728" s="104"/>
      <c r="CG1728" s="104"/>
      <c r="CJ1728" s="104"/>
      <c r="CL1728" s="104"/>
      <c r="CM1728" s="104"/>
      <c r="CN1728" s="104"/>
      <c r="CO1728" s="104"/>
      <c r="CP1728" s="104"/>
      <c r="CQ1728" s="104"/>
      <c r="CR1728" s="104"/>
      <c r="CS1728" s="104"/>
      <c r="CT1728" s="104"/>
      <c r="CU1728" s="104"/>
    </row>
    <row r="1729" spans="1:99" ht="13" x14ac:dyDescent="0.3">
      <c r="A1729" s="104"/>
      <c r="B1729" s="104"/>
      <c r="C1729" s="104"/>
      <c r="D1729" s="104"/>
      <c r="E1729" s="104"/>
      <c r="F1729" s="104"/>
      <c r="G1729" s="104"/>
      <c r="H1729" s="104"/>
      <c r="I1729" s="104"/>
      <c r="J1729" s="104"/>
      <c r="K1729" s="104"/>
      <c r="L1729" s="104"/>
      <c r="M1729" s="104"/>
      <c r="P1729" s="104"/>
      <c r="Q1729" s="104"/>
      <c r="U1729" s="104"/>
      <c r="AQ1729" s="104"/>
      <c r="AR1729" s="104"/>
      <c r="AS1729" s="104"/>
      <c r="AT1729" s="104"/>
      <c r="AU1729" s="104"/>
      <c r="AV1729" s="104"/>
      <c r="AW1729" s="104"/>
      <c r="AX1729" s="104"/>
      <c r="AY1729" s="104"/>
      <c r="BH1729" s="104"/>
      <c r="BJ1729" s="104"/>
      <c r="BK1729" s="104"/>
      <c r="BL1729" s="104"/>
      <c r="BM1729" s="104"/>
      <c r="BN1729" s="104"/>
      <c r="BO1729" s="104"/>
      <c r="BP1729" s="104"/>
      <c r="BQ1729" s="104"/>
      <c r="BR1729" s="104"/>
      <c r="BS1729" s="104"/>
      <c r="BT1729" s="104"/>
      <c r="BV1729" s="104"/>
      <c r="BW1729" s="104"/>
      <c r="BX1729" s="104"/>
      <c r="BY1729" s="104"/>
      <c r="BZ1729" s="104"/>
      <c r="CA1729" s="104"/>
      <c r="CB1729" s="104"/>
      <c r="CC1729" s="104"/>
      <c r="CD1729" s="104"/>
      <c r="CE1729" s="104"/>
      <c r="CF1729" s="104"/>
      <c r="CG1729" s="104"/>
      <c r="CJ1729" s="104"/>
      <c r="CL1729" s="104"/>
      <c r="CM1729" s="104"/>
      <c r="CN1729" s="104"/>
      <c r="CO1729" s="104"/>
      <c r="CP1729" s="104"/>
      <c r="CQ1729" s="104"/>
      <c r="CR1729" s="104"/>
      <c r="CS1729" s="104"/>
      <c r="CT1729" s="104"/>
      <c r="CU1729" s="104"/>
    </row>
    <row r="1730" spans="1:99" ht="13" x14ac:dyDescent="0.3">
      <c r="A1730" s="104"/>
      <c r="B1730" s="104"/>
      <c r="C1730" s="104"/>
      <c r="D1730" s="104"/>
      <c r="E1730" s="104"/>
      <c r="F1730" s="104"/>
      <c r="G1730" s="104"/>
      <c r="H1730" s="104"/>
      <c r="I1730" s="104"/>
      <c r="J1730" s="104"/>
      <c r="K1730" s="104"/>
      <c r="L1730" s="104"/>
      <c r="M1730" s="104"/>
      <c r="P1730" s="104"/>
      <c r="Q1730" s="104"/>
      <c r="U1730" s="104"/>
      <c r="AQ1730" s="104"/>
      <c r="AR1730" s="104"/>
      <c r="AS1730" s="104"/>
      <c r="AT1730" s="104"/>
      <c r="AU1730" s="104"/>
      <c r="AV1730" s="104"/>
      <c r="AW1730" s="104"/>
      <c r="AX1730" s="104"/>
      <c r="AY1730" s="104"/>
      <c r="BH1730" s="104"/>
      <c r="BJ1730" s="104"/>
      <c r="BK1730" s="104"/>
      <c r="BL1730" s="104"/>
      <c r="BM1730" s="104"/>
      <c r="BN1730" s="104"/>
      <c r="BO1730" s="104"/>
      <c r="BP1730" s="104"/>
      <c r="BQ1730" s="104"/>
      <c r="BR1730" s="104"/>
      <c r="BS1730" s="104"/>
      <c r="BT1730" s="104"/>
      <c r="BV1730" s="104"/>
      <c r="BW1730" s="104"/>
      <c r="BX1730" s="104"/>
      <c r="BY1730" s="104"/>
      <c r="BZ1730" s="104"/>
      <c r="CA1730" s="104"/>
      <c r="CB1730" s="104"/>
      <c r="CC1730" s="104"/>
      <c r="CD1730" s="104"/>
      <c r="CE1730" s="104"/>
      <c r="CF1730" s="104"/>
      <c r="CG1730" s="104"/>
      <c r="CJ1730" s="104"/>
      <c r="CL1730" s="104"/>
      <c r="CM1730" s="104"/>
      <c r="CN1730" s="104"/>
      <c r="CO1730" s="104"/>
      <c r="CP1730" s="104"/>
      <c r="CQ1730" s="104"/>
      <c r="CR1730" s="104"/>
      <c r="CS1730" s="104"/>
      <c r="CT1730" s="104"/>
      <c r="CU1730" s="104"/>
    </row>
    <row r="1731" spans="1:99" ht="13" x14ac:dyDescent="0.3">
      <c r="A1731" s="104"/>
      <c r="B1731" s="104"/>
      <c r="C1731" s="104"/>
      <c r="D1731" s="104"/>
      <c r="E1731" s="104"/>
      <c r="F1731" s="104"/>
      <c r="G1731" s="104"/>
      <c r="H1731" s="104"/>
      <c r="I1731" s="104"/>
      <c r="J1731" s="104"/>
      <c r="K1731" s="104"/>
      <c r="L1731" s="104"/>
      <c r="M1731" s="104"/>
      <c r="P1731" s="104"/>
      <c r="Q1731" s="104"/>
      <c r="U1731" s="104"/>
      <c r="AQ1731" s="104"/>
      <c r="AR1731" s="104"/>
      <c r="AS1731" s="104"/>
      <c r="AT1731" s="104"/>
      <c r="AU1731" s="104"/>
      <c r="AV1731" s="104"/>
      <c r="AW1731" s="104"/>
      <c r="AX1731" s="104"/>
      <c r="AY1731" s="104"/>
      <c r="BH1731" s="104"/>
      <c r="BJ1731" s="104"/>
      <c r="BK1731" s="104"/>
      <c r="BL1731" s="104"/>
      <c r="BM1731" s="104"/>
      <c r="BN1731" s="104"/>
      <c r="BO1731" s="104"/>
      <c r="BP1731" s="104"/>
      <c r="BQ1731" s="104"/>
      <c r="BR1731" s="104"/>
      <c r="BS1731" s="104"/>
      <c r="BT1731" s="104"/>
      <c r="BV1731" s="104"/>
      <c r="BW1731" s="104"/>
      <c r="BX1731" s="104"/>
      <c r="BY1731" s="104"/>
      <c r="BZ1731" s="104"/>
      <c r="CA1731" s="104"/>
      <c r="CB1731" s="104"/>
      <c r="CC1731" s="104"/>
      <c r="CD1731" s="104"/>
      <c r="CE1731" s="104"/>
      <c r="CF1731" s="104"/>
      <c r="CG1731" s="104"/>
      <c r="CJ1731" s="104"/>
      <c r="CL1731" s="104"/>
      <c r="CM1731" s="104"/>
      <c r="CN1731" s="104"/>
      <c r="CO1731" s="104"/>
      <c r="CP1731" s="104"/>
      <c r="CQ1731" s="104"/>
      <c r="CR1731" s="104"/>
      <c r="CS1731" s="104"/>
      <c r="CT1731" s="104"/>
      <c r="CU1731" s="104"/>
    </row>
    <row r="1732" spans="1:99" ht="13" x14ac:dyDescent="0.3">
      <c r="A1732" s="104"/>
      <c r="B1732" s="104"/>
      <c r="C1732" s="104"/>
      <c r="D1732" s="104"/>
      <c r="E1732" s="104"/>
      <c r="F1732" s="104"/>
      <c r="G1732" s="104"/>
      <c r="H1732" s="104"/>
      <c r="I1732" s="104"/>
      <c r="J1732" s="104"/>
      <c r="K1732" s="104"/>
      <c r="L1732" s="104"/>
      <c r="M1732" s="104"/>
      <c r="P1732" s="104"/>
      <c r="Q1732" s="104"/>
      <c r="U1732" s="104"/>
      <c r="AQ1732" s="104"/>
      <c r="AR1732" s="104"/>
      <c r="AS1732" s="104"/>
      <c r="AT1732" s="104"/>
      <c r="AU1732" s="104"/>
      <c r="AV1732" s="104"/>
      <c r="AW1732" s="104"/>
      <c r="AX1732" s="104"/>
      <c r="AY1732" s="104"/>
      <c r="BH1732" s="104"/>
      <c r="BJ1732" s="104"/>
      <c r="BK1732" s="104"/>
      <c r="BL1732" s="104"/>
      <c r="BM1732" s="104"/>
      <c r="BN1732" s="104"/>
      <c r="BO1732" s="104"/>
      <c r="BP1732" s="104"/>
      <c r="BQ1732" s="104"/>
      <c r="BR1732" s="104"/>
      <c r="BS1732" s="104"/>
      <c r="BT1732" s="104"/>
      <c r="BV1732" s="104"/>
      <c r="BW1732" s="104"/>
      <c r="BX1732" s="104"/>
      <c r="BY1732" s="104"/>
      <c r="BZ1732" s="104"/>
      <c r="CA1732" s="104"/>
      <c r="CB1732" s="104"/>
      <c r="CC1732" s="104"/>
      <c r="CD1732" s="104"/>
      <c r="CE1732" s="104"/>
      <c r="CF1732" s="104"/>
      <c r="CG1732" s="104"/>
      <c r="CJ1732" s="104"/>
      <c r="CL1732" s="104"/>
      <c r="CM1732" s="104"/>
      <c r="CN1732" s="104"/>
      <c r="CO1732" s="104"/>
      <c r="CP1732" s="104"/>
      <c r="CQ1732" s="104"/>
      <c r="CR1732" s="104"/>
      <c r="CS1732" s="104"/>
      <c r="CT1732" s="104"/>
      <c r="CU1732" s="104"/>
    </row>
    <row r="1733" spans="1:99" ht="13" x14ac:dyDescent="0.3">
      <c r="A1733" s="104"/>
      <c r="B1733" s="104"/>
      <c r="C1733" s="104"/>
      <c r="D1733" s="104"/>
      <c r="E1733" s="104"/>
      <c r="F1733" s="104"/>
      <c r="G1733" s="104"/>
      <c r="H1733" s="104"/>
      <c r="I1733" s="104"/>
      <c r="J1733" s="104"/>
      <c r="K1733" s="104"/>
      <c r="L1733" s="104"/>
      <c r="M1733" s="104"/>
      <c r="P1733" s="104"/>
      <c r="Q1733" s="104"/>
      <c r="U1733" s="104"/>
      <c r="AQ1733" s="104"/>
      <c r="AR1733" s="104"/>
      <c r="AS1733" s="104"/>
      <c r="AT1733" s="104"/>
      <c r="AU1733" s="104"/>
      <c r="AV1733" s="104"/>
      <c r="AW1733" s="104"/>
      <c r="AX1733" s="104"/>
      <c r="AY1733" s="104"/>
      <c r="BH1733" s="104"/>
      <c r="BJ1733" s="104"/>
      <c r="BK1733" s="104"/>
      <c r="BL1733" s="104"/>
      <c r="BM1733" s="104"/>
      <c r="BN1733" s="104"/>
      <c r="BO1733" s="104"/>
      <c r="BP1733" s="104"/>
      <c r="BQ1733" s="104"/>
      <c r="BR1733" s="104"/>
      <c r="BS1733" s="104"/>
      <c r="BT1733" s="104"/>
      <c r="BV1733" s="104"/>
      <c r="BW1733" s="104"/>
      <c r="BX1733" s="104"/>
      <c r="BY1733" s="104"/>
      <c r="BZ1733" s="104"/>
      <c r="CA1733" s="104"/>
      <c r="CB1733" s="104"/>
      <c r="CC1733" s="104"/>
      <c r="CD1733" s="104"/>
      <c r="CE1733" s="104"/>
      <c r="CF1733" s="104"/>
      <c r="CG1733" s="104"/>
      <c r="CJ1733" s="104"/>
      <c r="CL1733" s="104"/>
      <c r="CM1733" s="104"/>
      <c r="CN1733" s="104"/>
      <c r="CO1733" s="104"/>
      <c r="CP1733" s="104"/>
      <c r="CQ1733" s="104"/>
      <c r="CR1733" s="104"/>
      <c r="CS1733" s="104"/>
      <c r="CT1733" s="104"/>
      <c r="CU1733" s="104"/>
    </row>
    <row r="1734" spans="1:99" ht="13" x14ac:dyDescent="0.3">
      <c r="A1734" s="104"/>
      <c r="B1734" s="104"/>
      <c r="C1734" s="104"/>
      <c r="D1734" s="104"/>
      <c r="E1734" s="104"/>
      <c r="F1734" s="104"/>
      <c r="G1734" s="104"/>
      <c r="H1734" s="104"/>
      <c r="I1734" s="104"/>
      <c r="J1734" s="104"/>
      <c r="K1734" s="104"/>
      <c r="L1734" s="104"/>
      <c r="M1734" s="104"/>
      <c r="P1734" s="104"/>
      <c r="Q1734" s="104"/>
      <c r="U1734" s="104"/>
      <c r="AQ1734" s="104"/>
      <c r="AR1734" s="104"/>
      <c r="AS1734" s="104"/>
      <c r="AT1734" s="104"/>
      <c r="AU1734" s="104"/>
      <c r="AV1734" s="104"/>
      <c r="AW1734" s="104"/>
      <c r="AX1734" s="104"/>
      <c r="AY1734" s="104"/>
      <c r="BH1734" s="104"/>
      <c r="BJ1734" s="104"/>
      <c r="BK1734" s="104"/>
      <c r="BL1734" s="104"/>
      <c r="BM1734" s="104"/>
      <c r="BN1734" s="104"/>
      <c r="BO1734" s="104"/>
      <c r="BP1734" s="104"/>
      <c r="BQ1734" s="104"/>
      <c r="BR1734" s="104"/>
      <c r="BS1734" s="104"/>
      <c r="BT1734" s="104"/>
      <c r="BV1734" s="104"/>
      <c r="BW1734" s="104"/>
      <c r="BX1734" s="104"/>
      <c r="BY1734" s="104"/>
      <c r="BZ1734" s="104"/>
      <c r="CA1734" s="104"/>
      <c r="CB1734" s="104"/>
      <c r="CC1734" s="104"/>
      <c r="CD1734" s="104"/>
      <c r="CE1734" s="104"/>
      <c r="CF1734" s="104"/>
      <c r="CG1734" s="104"/>
      <c r="CJ1734" s="104"/>
      <c r="CL1734" s="104"/>
      <c r="CM1734" s="104"/>
      <c r="CN1734" s="104"/>
      <c r="CO1734" s="104"/>
      <c r="CP1734" s="104"/>
      <c r="CQ1734" s="104"/>
      <c r="CR1734" s="104"/>
      <c r="CS1734" s="104"/>
      <c r="CT1734" s="104"/>
      <c r="CU1734" s="104"/>
    </row>
    <row r="1735" spans="1:99" ht="13" x14ac:dyDescent="0.3">
      <c r="A1735" s="104"/>
      <c r="B1735" s="104"/>
      <c r="C1735" s="104"/>
      <c r="D1735" s="104"/>
      <c r="E1735" s="104"/>
      <c r="F1735" s="104"/>
      <c r="G1735" s="104"/>
      <c r="H1735" s="104"/>
      <c r="I1735" s="104"/>
      <c r="J1735" s="104"/>
      <c r="K1735" s="104"/>
      <c r="L1735" s="104"/>
      <c r="M1735" s="104"/>
      <c r="P1735" s="104"/>
      <c r="Q1735" s="104"/>
      <c r="U1735" s="104"/>
      <c r="AQ1735" s="104"/>
      <c r="AR1735" s="104"/>
      <c r="AS1735" s="104"/>
      <c r="AT1735" s="104"/>
      <c r="AU1735" s="104"/>
      <c r="AV1735" s="104"/>
      <c r="AW1735" s="104"/>
      <c r="AX1735" s="104"/>
      <c r="AY1735" s="104"/>
      <c r="BH1735" s="104"/>
      <c r="BJ1735" s="104"/>
      <c r="BK1735" s="104"/>
      <c r="BL1735" s="104"/>
      <c r="BM1735" s="104"/>
      <c r="BN1735" s="104"/>
      <c r="BO1735" s="104"/>
      <c r="BP1735" s="104"/>
      <c r="BQ1735" s="104"/>
      <c r="BR1735" s="104"/>
      <c r="BS1735" s="104"/>
      <c r="BT1735" s="104"/>
      <c r="BV1735" s="104"/>
      <c r="BW1735" s="104"/>
      <c r="BX1735" s="104"/>
      <c r="BY1735" s="104"/>
      <c r="BZ1735" s="104"/>
      <c r="CA1735" s="104"/>
      <c r="CB1735" s="104"/>
      <c r="CC1735" s="104"/>
      <c r="CD1735" s="104"/>
      <c r="CE1735" s="104"/>
      <c r="CF1735" s="104"/>
      <c r="CG1735" s="104"/>
      <c r="CJ1735" s="104"/>
      <c r="CL1735" s="104"/>
      <c r="CM1735" s="104"/>
      <c r="CN1735" s="104"/>
      <c r="CO1735" s="104"/>
      <c r="CP1735" s="104"/>
      <c r="CQ1735" s="104"/>
      <c r="CR1735" s="104"/>
      <c r="CS1735" s="104"/>
      <c r="CT1735" s="104"/>
      <c r="CU1735" s="104"/>
    </row>
    <row r="1736" spans="1:99" ht="13" x14ac:dyDescent="0.3">
      <c r="A1736" s="104"/>
      <c r="B1736" s="104"/>
      <c r="C1736" s="104"/>
      <c r="D1736" s="104"/>
      <c r="E1736" s="104"/>
      <c r="F1736" s="104"/>
      <c r="G1736" s="104"/>
      <c r="H1736" s="104"/>
      <c r="I1736" s="104"/>
      <c r="J1736" s="104"/>
      <c r="K1736" s="104"/>
      <c r="L1736" s="104"/>
      <c r="M1736" s="104"/>
      <c r="P1736" s="104"/>
      <c r="Q1736" s="104"/>
      <c r="U1736" s="104"/>
      <c r="AQ1736" s="104"/>
      <c r="AR1736" s="104"/>
      <c r="AS1736" s="104"/>
      <c r="AT1736" s="104"/>
      <c r="AU1736" s="104"/>
      <c r="AV1736" s="104"/>
      <c r="AW1736" s="104"/>
      <c r="AX1736" s="104"/>
      <c r="AY1736" s="104"/>
      <c r="BH1736" s="104"/>
      <c r="BJ1736" s="104"/>
      <c r="BK1736" s="104"/>
      <c r="BL1736" s="104"/>
      <c r="BM1736" s="104"/>
      <c r="BN1736" s="104"/>
      <c r="BO1736" s="104"/>
      <c r="BP1736" s="104"/>
      <c r="BQ1736" s="104"/>
      <c r="BR1736" s="104"/>
      <c r="BS1736" s="104"/>
      <c r="BT1736" s="104"/>
      <c r="BV1736" s="104"/>
      <c r="BW1736" s="104"/>
      <c r="BX1736" s="104"/>
      <c r="BY1736" s="104"/>
      <c r="BZ1736" s="104"/>
      <c r="CA1736" s="104"/>
      <c r="CB1736" s="104"/>
      <c r="CC1736" s="104"/>
      <c r="CD1736" s="104"/>
      <c r="CE1736" s="104"/>
      <c r="CF1736" s="104"/>
      <c r="CG1736" s="104"/>
      <c r="CJ1736" s="104"/>
      <c r="CL1736" s="104"/>
      <c r="CM1736" s="104"/>
      <c r="CN1736" s="104"/>
      <c r="CO1736" s="104"/>
      <c r="CP1736" s="104"/>
      <c r="CQ1736" s="104"/>
      <c r="CR1736" s="104"/>
      <c r="CS1736" s="104"/>
      <c r="CT1736" s="104"/>
      <c r="CU1736" s="104"/>
    </row>
    <row r="1737" spans="1:99" ht="13" x14ac:dyDescent="0.3">
      <c r="A1737" s="104"/>
      <c r="B1737" s="104"/>
      <c r="C1737" s="104"/>
      <c r="D1737" s="104"/>
      <c r="E1737" s="104"/>
      <c r="F1737" s="104"/>
      <c r="G1737" s="104"/>
      <c r="H1737" s="104"/>
      <c r="I1737" s="104"/>
      <c r="J1737" s="104"/>
      <c r="K1737" s="104"/>
      <c r="L1737" s="104"/>
      <c r="M1737" s="104"/>
      <c r="P1737" s="104"/>
      <c r="Q1737" s="104"/>
      <c r="U1737" s="104"/>
      <c r="AQ1737" s="104"/>
      <c r="AR1737" s="104"/>
      <c r="AS1737" s="104"/>
      <c r="AT1737" s="104"/>
      <c r="AU1737" s="104"/>
      <c r="AV1737" s="104"/>
      <c r="AW1737" s="104"/>
      <c r="AX1737" s="104"/>
      <c r="AY1737" s="104"/>
      <c r="BH1737" s="104"/>
      <c r="BJ1737" s="104"/>
      <c r="BK1737" s="104"/>
      <c r="BL1737" s="104"/>
      <c r="BM1737" s="104"/>
      <c r="BN1737" s="104"/>
      <c r="BO1737" s="104"/>
      <c r="BP1737" s="104"/>
      <c r="BQ1737" s="104"/>
      <c r="BR1737" s="104"/>
      <c r="BS1737" s="104"/>
      <c r="BT1737" s="104"/>
      <c r="BV1737" s="104"/>
      <c r="BW1737" s="104"/>
      <c r="BX1737" s="104"/>
      <c r="BY1737" s="104"/>
      <c r="BZ1737" s="104"/>
      <c r="CA1737" s="104"/>
      <c r="CB1737" s="104"/>
      <c r="CC1737" s="104"/>
      <c r="CD1737" s="104"/>
      <c r="CE1737" s="104"/>
      <c r="CF1737" s="104"/>
      <c r="CG1737" s="104"/>
      <c r="CJ1737" s="104"/>
      <c r="CL1737" s="104"/>
      <c r="CM1737" s="104"/>
      <c r="CN1737" s="104"/>
      <c r="CO1737" s="104"/>
      <c r="CP1737" s="104"/>
      <c r="CQ1737" s="104"/>
      <c r="CR1737" s="104"/>
      <c r="CS1737" s="104"/>
      <c r="CT1737" s="104"/>
      <c r="CU1737" s="104"/>
    </row>
    <row r="1738" spans="1:99" ht="13" x14ac:dyDescent="0.3">
      <c r="A1738" s="104"/>
      <c r="B1738" s="104"/>
      <c r="C1738" s="104"/>
      <c r="D1738" s="104"/>
      <c r="E1738" s="104"/>
      <c r="F1738" s="104"/>
      <c r="G1738" s="104"/>
      <c r="H1738" s="104"/>
      <c r="I1738" s="104"/>
      <c r="J1738" s="104"/>
      <c r="K1738" s="104"/>
      <c r="L1738" s="104"/>
      <c r="M1738" s="104"/>
      <c r="P1738" s="104"/>
      <c r="Q1738" s="104"/>
      <c r="U1738" s="104"/>
      <c r="AQ1738" s="104"/>
      <c r="AR1738" s="104"/>
      <c r="AS1738" s="104"/>
      <c r="AT1738" s="104"/>
      <c r="AU1738" s="104"/>
      <c r="AV1738" s="104"/>
      <c r="AW1738" s="104"/>
      <c r="AX1738" s="104"/>
      <c r="AY1738" s="104"/>
      <c r="BH1738" s="104"/>
      <c r="BJ1738" s="104"/>
      <c r="BK1738" s="104"/>
      <c r="BL1738" s="104"/>
      <c r="BM1738" s="104"/>
      <c r="BN1738" s="104"/>
      <c r="BO1738" s="104"/>
      <c r="BP1738" s="104"/>
      <c r="BQ1738" s="104"/>
      <c r="BR1738" s="104"/>
      <c r="BS1738" s="104"/>
      <c r="BT1738" s="104"/>
      <c r="BV1738" s="104"/>
      <c r="BW1738" s="104"/>
      <c r="BX1738" s="104"/>
      <c r="BY1738" s="104"/>
      <c r="BZ1738" s="104"/>
      <c r="CA1738" s="104"/>
      <c r="CB1738" s="104"/>
      <c r="CC1738" s="104"/>
      <c r="CD1738" s="104"/>
      <c r="CE1738" s="104"/>
      <c r="CF1738" s="104"/>
      <c r="CG1738" s="104"/>
      <c r="CJ1738" s="104"/>
      <c r="CL1738" s="104"/>
      <c r="CM1738" s="104"/>
      <c r="CN1738" s="104"/>
      <c r="CO1738" s="104"/>
      <c r="CP1738" s="104"/>
      <c r="CQ1738" s="104"/>
      <c r="CR1738" s="104"/>
      <c r="CS1738" s="104"/>
      <c r="CT1738" s="104"/>
      <c r="CU1738" s="104"/>
    </row>
    <row r="1739" spans="1:99" ht="13" x14ac:dyDescent="0.3">
      <c r="A1739" s="104"/>
      <c r="B1739" s="104"/>
      <c r="C1739" s="104"/>
      <c r="D1739" s="104"/>
      <c r="E1739" s="104"/>
      <c r="F1739" s="104"/>
      <c r="G1739" s="104"/>
      <c r="H1739" s="104"/>
      <c r="I1739" s="104"/>
      <c r="J1739" s="104"/>
      <c r="K1739" s="104"/>
      <c r="L1739" s="104"/>
      <c r="M1739" s="104"/>
      <c r="P1739" s="104"/>
      <c r="Q1739" s="104"/>
      <c r="U1739" s="104"/>
      <c r="AQ1739" s="104"/>
      <c r="AR1739" s="104"/>
      <c r="AS1739" s="104"/>
      <c r="AT1739" s="104"/>
      <c r="AU1739" s="104"/>
      <c r="AV1739" s="104"/>
      <c r="AW1739" s="104"/>
      <c r="AX1739" s="104"/>
      <c r="AY1739" s="104"/>
      <c r="BH1739" s="104"/>
      <c r="BJ1739" s="104"/>
      <c r="BK1739" s="104"/>
      <c r="BL1739" s="104"/>
      <c r="BM1739" s="104"/>
      <c r="BN1739" s="104"/>
      <c r="BO1739" s="104"/>
      <c r="BP1739" s="104"/>
      <c r="BQ1739" s="104"/>
      <c r="BR1739" s="104"/>
      <c r="BS1739" s="104"/>
      <c r="BT1739" s="104"/>
      <c r="BV1739" s="104"/>
      <c r="BW1739" s="104"/>
      <c r="BX1739" s="104"/>
      <c r="BY1739" s="104"/>
      <c r="BZ1739" s="104"/>
      <c r="CA1739" s="104"/>
      <c r="CB1739" s="104"/>
      <c r="CC1739" s="104"/>
      <c r="CD1739" s="104"/>
      <c r="CE1739" s="104"/>
      <c r="CF1739" s="104"/>
      <c r="CG1739" s="104"/>
      <c r="CJ1739" s="104"/>
      <c r="CL1739" s="104"/>
      <c r="CM1739" s="104"/>
      <c r="CN1739" s="104"/>
      <c r="CO1739" s="104"/>
      <c r="CP1739" s="104"/>
      <c r="CQ1739" s="104"/>
      <c r="CR1739" s="104"/>
      <c r="CS1739" s="104"/>
      <c r="CT1739" s="104"/>
      <c r="CU1739" s="104"/>
    </row>
    <row r="1740" spans="1:99" ht="13" x14ac:dyDescent="0.3">
      <c r="A1740" s="104"/>
      <c r="B1740" s="104"/>
      <c r="C1740" s="104"/>
      <c r="D1740" s="104"/>
      <c r="E1740" s="104"/>
      <c r="F1740" s="104"/>
      <c r="G1740" s="104"/>
      <c r="H1740" s="104"/>
      <c r="I1740" s="104"/>
      <c r="J1740" s="104"/>
      <c r="K1740" s="104"/>
      <c r="L1740" s="104"/>
      <c r="M1740" s="104"/>
      <c r="P1740" s="104"/>
      <c r="Q1740" s="104"/>
      <c r="U1740" s="104"/>
      <c r="AQ1740" s="104"/>
      <c r="AR1740" s="104"/>
      <c r="AS1740" s="104"/>
      <c r="AT1740" s="104"/>
      <c r="AU1740" s="104"/>
      <c r="AV1740" s="104"/>
      <c r="AW1740" s="104"/>
      <c r="AX1740" s="104"/>
      <c r="AY1740" s="104"/>
      <c r="BH1740" s="104"/>
      <c r="BJ1740" s="104"/>
      <c r="BK1740" s="104"/>
      <c r="BL1740" s="104"/>
      <c r="BM1740" s="104"/>
      <c r="BN1740" s="104"/>
      <c r="BO1740" s="104"/>
      <c r="BP1740" s="104"/>
      <c r="BQ1740" s="104"/>
      <c r="BR1740" s="104"/>
      <c r="BS1740" s="104"/>
      <c r="BT1740" s="104"/>
      <c r="BV1740" s="104"/>
      <c r="BW1740" s="104"/>
      <c r="BX1740" s="104"/>
      <c r="BY1740" s="104"/>
      <c r="BZ1740" s="104"/>
      <c r="CA1740" s="104"/>
      <c r="CB1740" s="104"/>
      <c r="CC1740" s="104"/>
      <c r="CD1740" s="104"/>
      <c r="CE1740" s="104"/>
      <c r="CF1740" s="104"/>
      <c r="CG1740" s="104"/>
      <c r="CJ1740" s="104"/>
      <c r="CL1740" s="104"/>
      <c r="CM1740" s="104"/>
      <c r="CN1740" s="104"/>
      <c r="CO1740" s="104"/>
      <c r="CP1740" s="104"/>
      <c r="CQ1740" s="104"/>
      <c r="CR1740" s="104"/>
      <c r="CS1740" s="104"/>
      <c r="CT1740" s="104"/>
      <c r="CU1740" s="104"/>
    </row>
    <row r="1741" spans="1:99" ht="13" x14ac:dyDescent="0.3">
      <c r="A1741" s="104"/>
      <c r="B1741" s="104"/>
      <c r="C1741" s="104"/>
      <c r="D1741" s="104"/>
      <c r="E1741" s="104"/>
      <c r="F1741" s="104"/>
      <c r="G1741" s="104"/>
      <c r="H1741" s="104"/>
      <c r="I1741" s="104"/>
      <c r="J1741" s="104"/>
      <c r="K1741" s="104"/>
      <c r="L1741" s="104"/>
      <c r="M1741" s="104"/>
      <c r="P1741" s="104"/>
      <c r="Q1741" s="104"/>
      <c r="U1741" s="104"/>
      <c r="AQ1741" s="104"/>
      <c r="AR1741" s="104"/>
      <c r="AS1741" s="104"/>
      <c r="AT1741" s="104"/>
      <c r="AU1741" s="104"/>
      <c r="AV1741" s="104"/>
      <c r="AW1741" s="104"/>
      <c r="AX1741" s="104"/>
      <c r="AY1741" s="104"/>
      <c r="BH1741" s="104"/>
      <c r="BJ1741" s="104"/>
      <c r="BK1741" s="104"/>
      <c r="BL1741" s="104"/>
      <c r="BM1741" s="104"/>
      <c r="BN1741" s="104"/>
      <c r="BO1741" s="104"/>
      <c r="BP1741" s="104"/>
      <c r="BQ1741" s="104"/>
      <c r="BR1741" s="104"/>
      <c r="BS1741" s="104"/>
      <c r="BT1741" s="104"/>
      <c r="BV1741" s="104"/>
      <c r="BW1741" s="104"/>
      <c r="BX1741" s="104"/>
      <c r="BY1741" s="104"/>
      <c r="BZ1741" s="104"/>
      <c r="CA1741" s="104"/>
      <c r="CB1741" s="104"/>
      <c r="CC1741" s="104"/>
      <c r="CD1741" s="104"/>
      <c r="CE1741" s="104"/>
      <c r="CF1741" s="104"/>
      <c r="CG1741" s="104"/>
      <c r="CJ1741" s="104"/>
      <c r="CL1741" s="104"/>
      <c r="CM1741" s="104"/>
      <c r="CN1741" s="104"/>
      <c r="CO1741" s="104"/>
      <c r="CP1741" s="104"/>
      <c r="CQ1741" s="104"/>
      <c r="CR1741" s="104"/>
      <c r="CS1741" s="104"/>
      <c r="CT1741" s="104"/>
      <c r="CU1741" s="104"/>
    </row>
    <row r="1742" spans="1:99" ht="13" x14ac:dyDescent="0.3">
      <c r="A1742" s="104"/>
      <c r="B1742" s="104"/>
      <c r="C1742" s="104"/>
      <c r="D1742" s="104"/>
      <c r="E1742" s="104"/>
      <c r="F1742" s="104"/>
      <c r="G1742" s="104"/>
      <c r="H1742" s="104"/>
      <c r="I1742" s="104"/>
      <c r="J1742" s="104"/>
      <c r="K1742" s="104"/>
      <c r="L1742" s="104"/>
      <c r="M1742" s="104"/>
      <c r="P1742" s="104"/>
      <c r="Q1742" s="104"/>
      <c r="U1742" s="104"/>
      <c r="AQ1742" s="104"/>
      <c r="AR1742" s="104"/>
      <c r="AS1742" s="104"/>
      <c r="AT1742" s="104"/>
      <c r="AU1742" s="104"/>
      <c r="AV1742" s="104"/>
      <c r="AW1742" s="104"/>
      <c r="AX1742" s="104"/>
      <c r="AY1742" s="104"/>
      <c r="BH1742" s="104"/>
      <c r="BJ1742" s="104"/>
      <c r="BK1742" s="104"/>
      <c r="BL1742" s="104"/>
      <c r="BM1742" s="104"/>
      <c r="BN1742" s="104"/>
      <c r="BO1742" s="104"/>
      <c r="BP1742" s="104"/>
      <c r="BQ1742" s="104"/>
      <c r="BR1742" s="104"/>
      <c r="BS1742" s="104"/>
      <c r="BT1742" s="104"/>
      <c r="BV1742" s="104"/>
      <c r="BW1742" s="104"/>
      <c r="BX1742" s="104"/>
      <c r="BY1742" s="104"/>
      <c r="BZ1742" s="104"/>
      <c r="CA1742" s="104"/>
      <c r="CB1742" s="104"/>
      <c r="CC1742" s="104"/>
      <c r="CD1742" s="104"/>
      <c r="CE1742" s="104"/>
      <c r="CF1742" s="104"/>
      <c r="CG1742" s="104"/>
      <c r="CJ1742" s="104"/>
      <c r="CL1742" s="104"/>
      <c r="CM1742" s="104"/>
      <c r="CN1742" s="104"/>
      <c r="CO1742" s="104"/>
      <c r="CP1742" s="104"/>
      <c r="CQ1742" s="104"/>
      <c r="CR1742" s="104"/>
      <c r="CS1742" s="104"/>
      <c r="CT1742" s="104"/>
      <c r="CU1742" s="104"/>
    </row>
    <row r="1743" spans="1:99" ht="13" x14ac:dyDescent="0.3">
      <c r="A1743" s="104"/>
      <c r="B1743" s="104"/>
      <c r="C1743" s="104"/>
      <c r="D1743" s="104"/>
      <c r="E1743" s="104"/>
      <c r="F1743" s="104"/>
      <c r="G1743" s="104"/>
      <c r="H1743" s="104"/>
      <c r="I1743" s="104"/>
      <c r="J1743" s="104"/>
      <c r="K1743" s="104"/>
      <c r="L1743" s="104"/>
      <c r="M1743" s="104"/>
      <c r="P1743" s="104"/>
      <c r="Q1743" s="104"/>
      <c r="U1743" s="104"/>
      <c r="AQ1743" s="104"/>
      <c r="AR1743" s="104"/>
      <c r="AS1743" s="104"/>
      <c r="AT1743" s="104"/>
      <c r="AU1743" s="104"/>
      <c r="AV1743" s="104"/>
      <c r="AW1743" s="104"/>
      <c r="AX1743" s="104"/>
      <c r="AY1743" s="104"/>
      <c r="BH1743" s="104"/>
      <c r="BJ1743" s="104"/>
      <c r="BK1743" s="104"/>
      <c r="BL1743" s="104"/>
      <c r="BM1743" s="104"/>
      <c r="BN1743" s="104"/>
      <c r="BO1743" s="104"/>
      <c r="BP1743" s="104"/>
      <c r="BQ1743" s="104"/>
      <c r="BR1743" s="104"/>
      <c r="BS1743" s="104"/>
      <c r="BT1743" s="104"/>
      <c r="BV1743" s="104"/>
      <c r="BW1743" s="104"/>
      <c r="BX1743" s="104"/>
      <c r="BY1743" s="104"/>
      <c r="BZ1743" s="104"/>
      <c r="CA1743" s="104"/>
      <c r="CB1743" s="104"/>
      <c r="CC1743" s="104"/>
      <c r="CD1743" s="104"/>
      <c r="CE1743" s="104"/>
      <c r="CF1743" s="104"/>
      <c r="CG1743" s="104"/>
      <c r="CJ1743" s="104"/>
      <c r="CL1743" s="104"/>
      <c r="CM1743" s="104"/>
      <c r="CN1743" s="104"/>
      <c r="CO1743" s="104"/>
      <c r="CP1743" s="104"/>
      <c r="CQ1743" s="104"/>
      <c r="CR1743" s="104"/>
      <c r="CS1743" s="104"/>
      <c r="CT1743" s="104"/>
      <c r="CU1743" s="104"/>
    </row>
    <row r="1744" spans="1:99" ht="13" x14ac:dyDescent="0.3">
      <c r="A1744" s="104"/>
      <c r="B1744" s="104"/>
      <c r="C1744" s="104"/>
      <c r="D1744" s="104"/>
      <c r="E1744" s="104"/>
      <c r="F1744" s="104"/>
      <c r="G1744" s="104"/>
      <c r="H1744" s="104"/>
      <c r="I1744" s="104"/>
      <c r="J1744" s="104"/>
      <c r="K1744" s="104"/>
      <c r="L1744" s="104"/>
      <c r="M1744" s="104"/>
      <c r="P1744" s="104"/>
      <c r="Q1744" s="104"/>
      <c r="U1744" s="104"/>
      <c r="AQ1744" s="104"/>
      <c r="AR1744" s="104"/>
      <c r="AS1744" s="104"/>
      <c r="AT1744" s="104"/>
      <c r="AU1744" s="104"/>
      <c r="AV1744" s="104"/>
      <c r="AW1744" s="104"/>
      <c r="AX1744" s="104"/>
      <c r="AY1744" s="104"/>
      <c r="BH1744" s="104"/>
      <c r="BJ1744" s="104"/>
      <c r="BK1744" s="104"/>
      <c r="BL1744" s="104"/>
      <c r="BM1744" s="104"/>
      <c r="BN1744" s="104"/>
      <c r="BO1744" s="104"/>
      <c r="BP1744" s="104"/>
      <c r="BQ1744" s="104"/>
      <c r="BR1744" s="104"/>
      <c r="BS1744" s="104"/>
      <c r="BT1744" s="104"/>
      <c r="BV1744" s="104"/>
      <c r="BW1744" s="104"/>
      <c r="BX1744" s="104"/>
      <c r="BY1744" s="104"/>
      <c r="BZ1744" s="104"/>
      <c r="CA1744" s="104"/>
      <c r="CB1744" s="104"/>
      <c r="CC1744" s="104"/>
      <c r="CD1744" s="104"/>
      <c r="CE1744" s="104"/>
      <c r="CF1744" s="104"/>
      <c r="CG1744" s="104"/>
      <c r="CJ1744" s="104"/>
      <c r="CL1744" s="104"/>
      <c r="CM1744" s="104"/>
      <c r="CN1744" s="104"/>
      <c r="CO1744" s="104"/>
      <c r="CP1744" s="104"/>
      <c r="CQ1744" s="104"/>
      <c r="CR1744" s="104"/>
      <c r="CS1744" s="104"/>
      <c r="CT1744" s="104"/>
      <c r="CU1744" s="104"/>
    </row>
    <row r="1745" spans="1:99" ht="13" x14ac:dyDescent="0.3">
      <c r="A1745" s="104"/>
      <c r="B1745" s="104"/>
      <c r="C1745" s="104"/>
      <c r="D1745" s="104"/>
      <c r="E1745" s="104"/>
      <c r="F1745" s="104"/>
      <c r="G1745" s="104"/>
      <c r="H1745" s="104"/>
      <c r="I1745" s="104"/>
      <c r="J1745" s="104"/>
      <c r="K1745" s="104"/>
      <c r="L1745" s="104"/>
      <c r="M1745" s="104"/>
      <c r="P1745" s="104"/>
      <c r="Q1745" s="104"/>
      <c r="U1745" s="104"/>
      <c r="AQ1745" s="104"/>
      <c r="AR1745" s="104"/>
      <c r="AS1745" s="104"/>
      <c r="AT1745" s="104"/>
      <c r="AU1745" s="104"/>
      <c r="AV1745" s="104"/>
      <c r="AW1745" s="104"/>
      <c r="AX1745" s="104"/>
      <c r="AY1745" s="104"/>
      <c r="BH1745" s="104"/>
      <c r="BJ1745" s="104"/>
      <c r="BK1745" s="104"/>
      <c r="BL1745" s="104"/>
      <c r="BM1745" s="104"/>
      <c r="BN1745" s="104"/>
      <c r="BO1745" s="104"/>
      <c r="BP1745" s="104"/>
      <c r="BQ1745" s="104"/>
      <c r="BR1745" s="104"/>
      <c r="BS1745" s="104"/>
      <c r="BT1745" s="104"/>
      <c r="BV1745" s="104"/>
      <c r="BW1745" s="104"/>
      <c r="BX1745" s="104"/>
      <c r="BY1745" s="104"/>
      <c r="BZ1745" s="104"/>
      <c r="CA1745" s="104"/>
      <c r="CB1745" s="104"/>
      <c r="CC1745" s="104"/>
      <c r="CD1745" s="104"/>
      <c r="CE1745" s="104"/>
      <c r="CF1745" s="104"/>
      <c r="CG1745" s="104"/>
      <c r="CJ1745" s="104"/>
      <c r="CL1745" s="104"/>
      <c r="CM1745" s="104"/>
      <c r="CN1745" s="104"/>
      <c r="CO1745" s="104"/>
      <c r="CP1745" s="104"/>
      <c r="CQ1745" s="104"/>
      <c r="CR1745" s="104"/>
      <c r="CS1745" s="104"/>
      <c r="CT1745" s="104"/>
      <c r="CU1745" s="104"/>
    </row>
    <row r="1746" spans="1:99" ht="13" x14ac:dyDescent="0.3">
      <c r="A1746" s="104"/>
      <c r="B1746" s="104"/>
      <c r="C1746" s="104"/>
      <c r="D1746" s="104"/>
      <c r="E1746" s="104"/>
      <c r="F1746" s="104"/>
      <c r="G1746" s="104"/>
      <c r="H1746" s="104"/>
      <c r="I1746" s="104"/>
      <c r="J1746" s="104"/>
      <c r="K1746" s="104"/>
      <c r="L1746" s="104"/>
      <c r="M1746" s="104"/>
      <c r="P1746" s="104"/>
      <c r="Q1746" s="104"/>
      <c r="U1746" s="104"/>
      <c r="AQ1746" s="104"/>
      <c r="AR1746" s="104"/>
      <c r="AS1746" s="104"/>
      <c r="AT1746" s="104"/>
      <c r="AU1746" s="104"/>
      <c r="AV1746" s="104"/>
      <c r="AW1746" s="104"/>
      <c r="AX1746" s="104"/>
      <c r="AY1746" s="104"/>
      <c r="BH1746" s="104"/>
      <c r="BJ1746" s="104"/>
      <c r="BK1746" s="104"/>
      <c r="BL1746" s="104"/>
      <c r="BM1746" s="104"/>
      <c r="BN1746" s="104"/>
      <c r="BO1746" s="104"/>
      <c r="BP1746" s="104"/>
      <c r="BQ1746" s="104"/>
      <c r="BR1746" s="104"/>
      <c r="BS1746" s="104"/>
      <c r="BT1746" s="104"/>
      <c r="BV1746" s="104"/>
      <c r="BW1746" s="104"/>
      <c r="BX1746" s="104"/>
      <c r="BY1746" s="104"/>
      <c r="BZ1746" s="104"/>
      <c r="CA1746" s="104"/>
      <c r="CB1746" s="104"/>
      <c r="CC1746" s="104"/>
      <c r="CD1746" s="104"/>
      <c r="CE1746" s="104"/>
      <c r="CF1746" s="104"/>
      <c r="CG1746" s="104"/>
      <c r="CJ1746" s="104"/>
      <c r="CL1746" s="104"/>
      <c r="CM1746" s="104"/>
      <c r="CN1746" s="104"/>
      <c r="CO1746" s="104"/>
      <c r="CP1746" s="104"/>
      <c r="CQ1746" s="104"/>
      <c r="CR1746" s="104"/>
      <c r="CS1746" s="104"/>
      <c r="CT1746" s="104"/>
      <c r="CU1746" s="104"/>
    </row>
    <row r="1747" spans="1:99" ht="13" x14ac:dyDescent="0.3">
      <c r="A1747" s="104"/>
      <c r="B1747" s="104"/>
      <c r="C1747" s="104"/>
      <c r="D1747" s="104"/>
      <c r="E1747" s="104"/>
      <c r="F1747" s="104"/>
      <c r="G1747" s="104"/>
      <c r="H1747" s="104"/>
      <c r="I1747" s="104"/>
      <c r="J1747" s="104"/>
      <c r="K1747" s="104"/>
      <c r="L1747" s="104"/>
      <c r="M1747" s="104"/>
      <c r="P1747" s="104"/>
      <c r="Q1747" s="104"/>
      <c r="U1747" s="104"/>
      <c r="AQ1747" s="104"/>
      <c r="AR1747" s="104"/>
      <c r="AS1747" s="104"/>
      <c r="AT1747" s="104"/>
      <c r="AU1747" s="104"/>
      <c r="AV1747" s="104"/>
      <c r="AW1747" s="104"/>
      <c r="AX1747" s="104"/>
      <c r="AY1747" s="104"/>
      <c r="BH1747" s="104"/>
      <c r="BJ1747" s="104"/>
      <c r="BK1747" s="104"/>
      <c r="BL1747" s="104"/>
      <c r="BM1747" s="104"/>
      <c r="BN1747" s="104"/>
      <c r="BO1747" s="104"/>
      <c r="BP1747" s="104"/>
      <c r="BQ1747" s="104"/>
      <c r="BR1747" s="104"/>
      <c r="BS1747" s="104"/>
      <c r="BT1747" s="104"/>
      <c r="BV1747" s="104"/>
      <c r="BW1747" s="104"/>
      <c r="BX1747" s="104"/>
      <c r="BY1747" s="104"/>
      <c r="BZ1747" s="104"/>
      <c r="CA1747" s="104"/>
      <c r="CB1747" s="104"/>
      <c r="CC1747" s="104"/>
      <c r="CD1747" s="104"/>
      <c r="CE1747" s="104"/>
      <c r="CF1747" s="104"/>
      <c r="CG1747" s="104"/>
      <c r="CJ1747" s="104"/>
      <c r="CL1747" s="104"/>
      <c r="CM1747" s="104"/>
      <c r="CN1747" s="104"/>
      <c r="CO1747" s="104"/>
      <c r="CP1747" s="104"/>
      <c r="CQ1747" s="104"/>
      <c r="CR1747" s="104"/>
      <c r="CS1747" s="104"/>
      <c r="CT1747" s="104"/>
      <c r="CU1747" s="104"/>
    </row>
    <row r="1748" spans="1:99" ht="13" x14ac:dyDescent="0.3">
      <c r="A1748" s="104"/>
      <c r="B1748" s="104"/>
      <c r="C1748" s="104"/>
      <c r="D1748" s="104"/>
      <c r="E1748" s="104"/>
      <c r="F1748" s="104"/>
      <c r="G1748" s="104"/>
      <c r="H1748" s="104"/>
      <c r="I1748" s="104"/>
      <c r="J1748" s="104"/>
      <c r="K1748" s="104"/>
      <c r="L1748" s="104"/>
      <c r="M1748" s="104"/>
      <c r="P1748" s="104"/>
      <c r="Q1748" s="104"/>
      <c r="U1748" s="104"/>
      <c r="AQ1748" s="104"/>
      <c r="AR1748" s="104"/>
      <c r="AS1748" s="104"/>
      <c r="AT1748" s="104"/>
      <c r="AU1748" s="104"/>
      <c r="AV1748" s="104"/>
      <c r="AW1748" s="104"/>
      <c r="AX1748" s="104"/>
      <c r="AY1748" s="104"/>
      <c r="BH1748" s="104"/>
      <c r="BJ1748" s="104"/>
      <c r="BK1748" s="104"/>
      <c r="BL1748" s="104"/>
      <c r="BM1748" s="104"/>
      <c r="BN1748" s="104"/>
      <c r="BO1748" s="104"/>
      <c r="BP1748" s="104"/>
      <c r="BQ1748" s="104"/>
      <c r="BR1748" s="104"/>
      <c r="BS1748" s="104"/>
      <c r="BT1748" s="104"/>
      <c r="BV1748" s="104"/>
      <c r="BW1748" s="104"/>
      <c r="BX1748" s="104"/>
      <c r="BY1748" s="104"/>
      <c r="BZ1748" s="104"/>
      <c r="CA1748" s="104"/>
      <c r="CB1748" s="104"/>
      <c r="CC1748" s="104"/>
      <c r="CD1748" s="104"/>
      <c r="CE1748" s="104"/>
      <c r="CF1748" s="104"/>
      <c r="CG1748" s="104"/>
      <c r="CJ1748" s="104"/>
      <c r="CL1748" s="104"/>
      <c r="CM1748" s="104"/>
      <c r="CN1748" s="104"/>
      <c r="CO1748" s="104"/>
      <c r="CP1748" s="104"/>
      <c r="CQ1748" s="104"/>
      <c r="CR1748" s="104"/>
      <c r="CS1748" s="104"/>
      <c r="CT1748" s="104"/>
      <c r="CU1748" s="104"/>
    </row>
    <row r="1749" spans="1:99" ht="13" x14ac:dyDescent="0.3">
      <c r="A1749" s="104"/>
      <c r="B1749" s="104"/>
      <c r="C1749" s="104"/>
      <c r="D1749" s="104"/>
      <c r="E1749" s="104"/>
      <c r="F1749" s="104"/>
      <c r="G1749" s="104"/>
      <c r="H1749" s="104"/>
      <c r="I1749" s="104"/>
      <c r="J1749" s="104"/>
      <c r="K1749" s="104"/>
      <c r="L1749" s="104"/>
      <c r="M1749" s="104"/>
      <c r="P1749" s="104"/>
      <c r="Q1749" s="104"/>
      <c r="U1749" s="104"/>
      <c r="AQ1749" s="104"/>
      <c r="AR1749" s="104"/>
      <c r="AS1749" s="104"/>
      <c r="AT1749" s="104"/>
      <c r="AU1749" s="104"/>
      <c r="AV1749" s="104"/>
      <c r="AW1749" s="104"/>
      <c r="AX1749" s="104"/>
      <c r="AY1749" s="104"/>
      <c r="BH1749" s="104"/>
      <c r="BJ1749" s="104"/>
      <c r="BK1749" s="104"/>
      <c r="BL1749" s="104"/>
      <c r="BM1749" s="104"/>
      <c r="BN1749" s="104"/>
      <c r="BO1749" s="104"/>
      <c r="BP1749" s="104"/>
      <c r="BQ1749" s="104"/>
      <c r="BR1749" s="104"/>
      <c r="BS1749" s="104"/>
      <c r="BT1749" s="104"/>
      <c r="BV1749" s="104"/>
      <c r="BW1749" s="104"/>
      <c r="BX1749" s="104"/>
      <c r="BY1749" s="104"/>
      <c r="BZ1749" s="104"/>
      <c r="CA1749" s="104"/>
      <c r="CB1749" s="104"/>
      <c r="CC1749" s="104"/>
      <c r="CD1749" s="104"/>
      <c r="CE1749" s="104"/>
      <c r="CF1749" s="104"/>
      <c r="CG1749" s="104"/>
      <c r="CJ1749" s="104"/>
      <c r="CL1749" s="104"/>
      <c r="CM1749" s="104"/>
      <c r="CN1749" s="104"/>
      <c r="CO1749" s="104"/>
      <c r="CP1749" s="104"/>
      <c r="CQ1749" s="104"/>
      <c r="CR1749" s="104"/>
      <c r="CS1749" s="104"/>
      <c r="CT1749" s="104"/>
      <c r="CU1749" s="104"/>
    </row>
    <row r="1750" spans="1:99" ht="13" x14ac:dyDescent="0.3">
      <c r="A1750" s="104"/>
      <c r="B1750" s="104"/>
      <c r="C1750" s="104"/>
      <c r="D1750" s="104"/>
      <c r="E1750" s="104"/>
      <c r="F1750" s="104"/>
      <c r="G1750" s="104"/>
      <c r="H1750" s="104"/>
      <c r="I1750" s="104"/>
      <c r="J1750" s="104"/>
      <c r="K1750" s="104"/>
      <c r="L1750" s="104"/>
      <c r="M1750" s="104"/>
      <c r="P1750" s="104"/>
      <c r="Q1750" s="104"/>
      <c r="U1750" s="104"/>
      <c r="AQ1750" s="104"/>
      <c r="AR1750" s="104"/>
      <c r="AS1750" s="104"/>
      <c r="AT1750" s="104"/>
      <c r="AU1750" s="104"/>
      <c r="AV1750" s="104"/>
      <c r="AW1750" s="104"/>
      <c r="AX1750" s="104"/>
      <c r="AY1750" s="104"/>
      <c r="BH1750" s="104"/>
      <c r="BJ1750" s="104"/>
      <c r="BK1750" s="104"/>
      <c r="BL1750" s="104"/>
      <c r="BM1750" s="104"/>
      <c r="BN1750" s="104"/>
      <c r="BO1750" s="104"/>
      <c r="BP1750" s="104"/>
      <c r="BQ1750" s="104"/>
      <c r="BR1750" s="104"/>
      <c r="BS1750" s="104"/>
      <c r="BT1750" s="104"/>
      <c r="BV1750" s="104"/>
      <c r="BW1750" s="104"/>
      <c r="BX1750" s="104"/>
      <c r="BY1750" s="104"/>
      <c r="BZ1750" s="104"/>
      <c r="CA1750" s="104"/>
      <c r="CB1750" s="104"/>
      <c r="CC1750" s="104"/>
      <c r="CD1750" s="104"/>
      <c r="CE1750" s="104"/>
      <c r="CF1750" s="104"/>
      <c r="CG1750" s="104"/>
      <c r="CJ1750" s="104"/>
      <c r="CL1750" s="104"/>
      <c r="CM1750" s="104"/>
      <c r="CN1750" s="104"/>
      <c r="CO1750" s="104"/>
      <c r="CP1750" s="104"/>
      <c r="CQ1750" s="104"/>
      <c r="CR1750" s="104"/>
      <c r="CS1750" s="104"/>
      <c r="CT1750" s="104"/>
      <c r="CU1750" s="104"/>
    </row>
    <row r="1751" spans="1:99" ht="13" x14ac:dyDescent="0.3">
      <c r="A1751" s="104"/>
      <c r="B1751" s="104"/>
      <c r="C1751" s="104"/>
      <c r="D1751" s="104"/>
      <c r="E1751" s="104"/>
      <c r="F1751" s="104"/>
      <c r="G1751" s="104"/>
      <c r="H1751" s="104"/>
      <c r="I1751" s="104"/>
      <c r="J1751" s="104"/>
      <c r="K1751" s="104"/>
      <c r="L1751" s="104"/>
      <c r="M1751" s="104"/>
      <c r="P1751" s="104"/>
      <c r="Q1751" s="104"/>
      <c r="U1751" s="104"/>
      <c r="AQ1751" s="104"/>
      <c r="AR1751" s="104"/>
      <c r="AS1751" s="104"/>
      <c r="AT1751" s="104"/>
      <c r="AU1751" s="104"/>
      <c r="AV1751" s="104"/>
      <c r="AW1751" s="104"/>
      <c r="AX1751" s="104"/>
      <c r="AY1751" s="104"/>
      <c r="BH1751" s="104"/>
      <c r="BJ1751" s="104"/>
      <c r="BK1751" s="104"/>
      <c r="BL1751" s="104"/>
      <c r="BM1751" s="104"/>
      <c r="BN1751" s="104"/>
      <c r="BO1751" s="104"/>
      <c r="BP1751" s="104"/>
      <c r="BQ1751" s="104"/>
      <c r="BR1751" s="104"/>
      <c r="BS1751" s="104"/>
      <c r="BT1751" s="104"/>
      <c r="BV1751" s="104"/>
      <c r="BW1751" s="104"/>
      <c r="BX1751" s="104"/>
      <c r="BY1751" s="104"/>
      <c r="BZ1751" s="104"/>
      <c r="CA1751" s="104"/>
      <c r="CB1751" s="104"/>
      <c r="CC1751" s="104"/>
      <c r="CD1751" s="104"/>
      <c r="CE1751" s="104"/>
      <c r="CF1751" s="104"/>
      <c r="CG1751" s="104"/>
      <c r="CJ1751" s="104"/>
      <c r="CL1751" s="104"/>
      <c r="CM1751" s="104"/>
      <c r="CN1751" s="104"/>
      <c r="CO1751" s="104"/>
      <c r="CP1751" s="104"/>
      <c r="CQ1751" s="104"/>
      <c r="CR1751" s="104"/>
      <c r="CS1751" s="104"/>
      <c r="CT1751" s="104"/>
      <c r="CU1751" s="104"/>
    </row>
    <row r="1752" spans="1:99" ht="13" x14ac:dyDescent="0.3">
      <c r="A1752" s="104"/>
      <c r="B1752" s="104"/>
      <c r="C1752" s="104"/>
      <c r="D1752" s="104"/>
      <c r="E1752" s="104"/>
      <c r="F1752" s="104"/>
      <c r="G1752" s="104"/>
      <c r="H1752" s="104"/>
      <c r="I1752" s="104"/>
      <c r="J1752" s="104"/>
      <c r="K1752" s="104"/>
      <c r="L1752" s="104"/>
      <c r="M1752" s="104"/>
      <c r="P1752" s="104"/>
      <c r="Q1752" s="104"/>
      <c r="U1752" s="104"/>
      <c r="AQ1752" s="104"/>
      <c r="AR1752" s="104"/>
      <c r="AS1752" s="104"/>
      <c r="AT1752" s="104"/>
      <c r="AU1752" s="104"/>
      <c r="AV1752" s="104"/>
      <c r="AW1752" s="104"/>
      <c r="AX1752" s="104"/>
      <c r="AY1752" s="104"/>
      <c r="BH1752" s="104"/>
      <c r="BJ1752" s="104"/>
      <c r="BK1752" s="104"/>
      <c r="BL1752" s="104"/>
      <c r="BM1752" s="104"/>
      <c r="BN1752" s="104"/>
      <c r="BO1752" s="104"/>
      <c r="BP1752" s="104"/>
      <c r="BQ1752" s="104"/>
      <c r="BR1752" s="104"/>
      <c r="BS1752" s="104"/>
      <c r="BT1752" s="104"/>
      <c r="BV1752" s="104"/>
      <c r="BW1752" s="104"/>
      <c r="BX1752" s="104"/>
      <c r="BY1752" s="104"/>
      <c r="BZ1752" s="104"/>
      <c r="CA1752" s="104"/>
      <c r="CB1752" s="104"/>
      <c r="CC1752" s="104"/>
      <c r="CD1752" s="104"/>
      <c r="CE1752" s="104"/>
      <c r="CF1752" s="104"/>
      <c r="CG1752" s="104"/>
      <c r="CJ1752" s="104"/>
      <c r="CL1752" s="104"/>
      <c r="CM1752" s="104"/>
      <c r="CN1752" s="104"/>
      <c r="CO1752" s="104"/>
      <c r="CP1752" s="104"/>
      <c r="CQ1752" s="104"/>
      <c r="CR1752" s="104"/>
      <c r="CS1752" s="104"/>
      <c r="CT1752" s="104"/>
      <c r="CU1752" s="104"/>
    </row>
    <row r="1753" spans="1:99" ht="13" x14ac:dyDescent="0.3">
      <c r="A1753" s="104"/>
      <c r="B1753" s="104"/>
      <c r="C1753" s="104"/>
      <c r="D1753" s="104"/>
      <c r="E1753" s="104"/>
      <c r="F1753" s="104"/>
      <c r="G1753" s="104"/>
      <c r="H1753" s="104"/>
      <c r="I1753" s="104"/>
      <c r="J1753" s="104"/>
      <c r="K1753" s="104"/>
      <c r="L1753" s="104"/>
      <c r="M1753" s="104"/>
      <c r="P1753" s="104"/>
      <c r="Q1753" s="104"/>
      <c r="U1753" s="104"/>
      <c r="AQ1753" s="104"/>
      <c r="AR1753" s="104"/>
      <c r="AS1753" s="104"/>
      <c r="AT1753" s="104"/>
      <c r="AU1753" s="104"/>
      <c r="AV1753" s="104"/>
      <c r="AW1753" s="104"/>
      <c r="AX1753" s="104"/>
      <c r="AY1753" s="104"/>
      <c r="BH1753" s="104"/>
      <c r="BJ1753" s="104"/>
      <c r="BK1753" s="104"/>
      <c r="BL1753" s="104"/>
      <c r="BM1753" s="104"/>
      <c r="BN1753" s="104"/>
      <c r="BO1753" s="104"/>
      <c r="BP1753" s="104"/>
      <c r="BQ1753" s="104"/>
      <c r="BR1753" s="104"/>
      <c r="BS1753" s="104"/>
      <c r="BT1753" s="104"/>
      <c r="BV1753" s="104"/>
      <c r="BW1753" s="104"/>
      <c r="BX1753" s="104"/>
      <c r="BY1753" s="104"/>
      <c r="BZ1753" s="104"/>
      <c r="CA1753" s="104"/>
      <c r="CB1753" s="104"/>
      <c r="CC1753" s="104"/>
      <c r="CD1753" s="104"/>
      <c r="CE1753" s="104"/>
      <c r="CF1753" s="104"/>
      <c r="CG1753" s="104"/>
      <c r="CJ1753" s="104"/>
      <c r="CL1753" s="104"/>
      <c r="CM1753" s="104"/>
      <c r="CN1753" s="104"/>
      <c r="CO1753" s="104"/>
      <c r="CP1753" s="104"/>
      <c r="CQ1753" s="104"/>
      <c r="CR1753" s="104"/>
      <c r="CS1753" s="104"/>
      <c r="CT1753" s="104"/>
      <c r="CU1753" s="104"/>
    </row>
    <row r="1754" spans="1:99" ht="13" x14ac:dyDescent="0.3">
      <c r="A1754" s="104"/>
      <c r="B1754" s="104"/>
      <c r="C1754" s="104"/>
      <c r="D1754" s="104"/>
      <c r="E1754" s="104"/>
      <c r="F1754" s="104"/>
      <c r="G1754" s="104"/>
      <c r="H1754" s="104"/>
      <c r="I1754" s="104"/>
      <c r="J1754" s="104"/>
      <c r="K1754" s="104"/>
      <c r="L1754" s="104"/>
      <c r="M1754" s="104"/>
      <c r="P1754" s="104"/>
      <c r="Q1754" s="104"/>
      <c r="U1754" s="104"/>
      <c r="AQ1754" s="104"/>
      <c r="AR1754" s="104"/>
      <c r="AS1754" s="104"/>
      <c r="AT1754" s="104"/>
      <c r="AU1754" s="104"/>
      <c r="AV1754" s="104"/>
      <c r="AW1754" s="104"/>
      <c r="AX1754" s="104"/>
      <c r="AY1754" s="104"/>
      <c r="BH1754" s="104"/>
      <c r="BJ1754" s="104"/>
      <c r="BK1754" s="104"/>
      <c r="BL1754" s="104"/>
      <c r="BM1754" s="104"/>
      <c r="BN1754" s="104"/>
      <c r="BO1754" s="104"/>
      <c r="BP1754" s="104"/>
      <c r="BQ1754" s="104"/>
      <c r="BR1754" s="104"/>
      <c r="BS1754" s="104"/>
      <c r="BT1754" s="104"/>
      <c r="BV1754" s="104"/>
      <c r="BW1754" s="104"/>
      <c r="BX1754" s="104"/>
      <c r="BY1754" s="104"/>
      <c r="BZ1754" s="104"/>
      <c r="CA1754" s="104"/>
      <c r="CB1754" s="104"/>
      <c r="CC1754" s="104"/>
      <c r="CD1754" s="104"/>
      <c r="CE1754" s="104"/>
      <c r="CF1754" s="104"/>
      <c r="CG1754" s="104"/>
      <c r="CJ1754" s="104"/>
      <c r="CL1754" s="104"/>
      <c r="CM1754" s="104"/>
      <c r="CN1754" s="104"/>
      <c r="CO1754" s="104"/>
      <c r="CP1754" s="104"/>
      <c r="CQ1754" s="104"/>
      <c r="CR1754" s="104"/>
      <c r="CS1754" s="104"/>
      <c r="CT1754" s="104"/>
      <c r="CU1754" s="104"/>
    </row>
    <row r="1755" spans="1:99" ht="13" x14ac:dyDescent="0.3">
      <c r="A1755" s="104"/>
      <c r="B1755" s="104"/>
      <c r="C1755" s="104"/>
      <c r="D1755" s="104"/>
      <c r="E1755" s="104"/>
      <c r="F1755" s="104"/>
      <c r="G1755" s="104"/>
      <c r="H1755" s="104"/>
      <c r="I1755" s="104"/>
      <c r="J1755" s="104"/>
      <c r="K1755" s="104"/>
      <c r="L1755" s="104"/>
      <c r="M1755" s="104"/>
      <c r="P1755" s="104"/>
      <c r="Q1755" s="104"/>
      <c r="U1755" s="104"/>
      <c r="AQ1755" s="104"/>
      <c r="AR1755" s="104"/>
      <c r="AS1755" s="104"/>
      <c r="AT1755" s="104"/>
      <c r="AU1755" s="104"/>
      <c r="AV1755" s="104"/>
      <c r="AW1755" s="104"/>
      <c r="AX1755" s="104"/>
      <c r="AY1755" s="104"/>
      <c r="BH1755" s="104"/>
      <c r="BJ1755" s="104"/>
      <c r="BK1755" s="104"/>
      <c r="BL1755" s="104"/>
      <c r="BM1755" s="104"/>
      <c r="BN1755" s="104"/>
      <c r="BO1755" s="104"/>
      <c r="BP1755" s="104"/>
      <c r="BQ1755" s="104"/>
      <c r="BR1755" s="104"/>
      <c r="BS1755" s="104"/>
      <c r="BT1755" s="104"/>
      <c r="BV1755" s="104"/>
      <c r="BW1755" s="104"/>
      <c r="BX1755" s="104"/>
      <c r="BY1755" s="104"/>
      <c r="BZ1755" s="104"/>
      <c r="CA1755" s="104"/>
      <c r="CB1755" s="104"/>
      <c r="CC1755" s="104"/>
      <c r="CD1755" s="104"/>
      <c r="CE1755" s="104"/>
      <c r="CF1755" s="104"/>
      <c r="CG1755" s="104"/>
      <c r="CJ1755" s="104"/>
      <c r="CL1755" s="104"/>
      <c r="CM1755" s="104"/>
      <c r="CN1755" s="104"/>
      <c r="CO1755" s="104"/>
      <c r="CP1755" s="104"/>
      <c r="CQ1755" s="104"/>
      <c r="CR1755" s="104"/>
      <c r="CS1755" s="104"/>
      <c r="CT1755" s="104"/>
      <c r="CU1755" s="104"/>
    </row>
    <row r="1756" spans="1:99" ht="13" x14ac:dyDescent="0.3">
      <c r="A1756" s="104"/>
      <c r="B1756" s="104"/>
      <c r="C1756" s="104"/>
      <c r="D1756" s="104"/>
      <c r="E1756" s="104"/>
      <c r="F1756" s="104"/>
      <c r="G1756" s="104"/>
      <c r="H1756" s="104"/>
      <c r="I1756" s="104"/>
      <c r="J1756" s="104"/>
      <c r="K1756" s="104"/>
      <c r="L1756" s="104"/>
      <c r="M1756" s="104"/>
      <c r="P1756" s="104"/>
      <c r="Q1756" s="104"/>
      <c r="U1756" s="104"/>
      <c r="AQ1756" s="104"/>
      <c r="AR1756" s="104"/>
      <c r="AS1756" s="104"/>
      <c r="AT1756" s="104"/>
      <c r="AU1756" s="104"/>
      <c r="AV1756" s="104"/>
      <c r="AW1756" s="104"/>
      <c r="AX1756" s="104"/>
      <c r="AY1756" s="104"/>
      <c r="BH1756" s="104"/>
      <c r="BJ1756" s="104"/>
      <c r="BK1756" s="104"/>
      <c r="BL1756" s="104"/>
      <c r="BM1756" s="104"/>
      <c r="BN1756" s="104"/>
      <c r="BO1756" s="104"/>
      <c r="BP1756" s="104"/>
      <c r="BQ1756" s="104"/>
      <c r="BR1756" s="104"/>
      <c r="BS1756" s="104"/>
      <c r="BT1756" s="104"/>
      <c r="BV1756" s="104"/>
      <c r="BW1756" s="104"/>
      <c r="BX1756" s="104"/>
      <c r="BY1756" s="104"/>
      <c r="BZ1756" s="104"/>
      <c r="CA1756" s="104"/>
      <c r="CB1756" s="104"/>
      <c r="CC1756" s="104"/>
      <c r="CD1756" s="104"/>
      <c r="CE1756" s="104"/>
      <c r="CF1756" s="104"/>
      <c r="CG1756" s="104"/>
      <c r="CJ1756" s="104"/>
      <c r="CL1756" s="104"/>
      <c r="CM1756" s="104"/>
      <c r="CN1756" s="104"/>
      <c r="CO1756" s="104"/>
      <c r="CP1756" s="104"/>
      <c r="CQ1756" s="104"/>
      <c r="CR1756" s="104"/>
      <c r="CS1756" s="104"/>
      <c r="CT1756" s="104"/>
      <c r="CU1756" s="104"/>
    </row>
    <row r="1757" spans="1:99" ht="13" x14ac:dyDescent="0.3">
      <c r="A1757" s="104"/>
      <c r="B1757" s="104"/>
      <c r="C1757" s="104"/>
      <c r="D1757" s="104"/>
      <c r="E1757" s="104"/>
      <c r="F1757" s="104"/>
      <c r="G1757" s="104"/>
      <c r="H1757" s="104"/>
      <c r="I1757" s="104"/>
      <c r="J1757" s="104"/>
      <c r="K1757" s="104"/>
      <c r="L1757" s="104"/>
      <c r="M1757" s="104"/>
      <c r="P1757" s="104"/>
      <c r="Q1757" s="104"/>
      <c r="U1757" s="104"/>
      <c r="AQ1757" s="104"/>
      <c r="AR1757" s="104"/>
      <c r="AS1757" s="104"/>
      <c r="AT1757" s="104"/>
      <c r="AU1757" s="104"/>
      <c r="AV1757" s="104"/>
      <c r="AW1757" s="104"/>
      <c r="AX1757" s="104"/>
      <c r="AY1757" s="104"/>
      <c r="BH1757" s="104"/>
      <c r="BJ1757" s="104"/>
      <c r="BK1757" s="104"/>
      <c r="BL1757" s="104"/>
      <c r="BM1757" s="104"/>
      <c r="BN1757" s="104"/>
      <c r="BO1757" s="104"/>
      <c r="BP1757" s="104"/>
      <c r="BQ1757" s="104"/>
      <c r="BR1757" s="104"/>
      <c r="BS1757" s="104"/>
      <c r="BT1757" s="104"/>
      <c r="BV1757" s="104"/>
      <c r="BW1757" s="104"/>
      <c r="BX1757" s="104"/>
      <c r="BY1757" s="104"/>
      <c r="BZ1757" s="104"/>
      <c r="CA1757" s="104"/>
      <c r="CB1757" s="104"/>
      <c r="CC1757" s="104"/>
      <c r="CD1757" s="104"/>
      <c r="CE1757" s="104"/>
      <c r="CF1757" s="104"/>
      <c r="CG1757" s="104"/>
      <c r="CJ1757" s="104"/>
      <c r="CL1757" s="104"/>
      <c r="CM1757" s="104"/>
      <c r="CN1757" s="104"/>
      <c r="CO1757" s="104"/>
      <c r="CP1757" s="104"/>
      <c r="CQ1757" s="104"/>
      <c r="CR1757" s="104"/>
      <c r="CS1757" s="104"/>
      <c r="CT1757" s="104"/>
      <c r="CU1757" s="104"/>
    </row>
    <row r="1758" spans="1:99" ht="13" x14ac:dyDescent="0.3">
      <c r="A1758" s="104"/>
      <c r="B1758" s="104"/>
      <c r="C1758" s="104"/>
      <c r="D1758" s="104"/>
      <c r="E1758" s="104"/>
      <c r="F1758" s="104"/>
      <c r="G1758" s="104"/>
      <c r="H1758" s="104"/>
      <c r="I1758" s="104"/>
      <c r="J1758" s="104"/>
      <c r="K1758" s="104"/>
      <c r="L1758" s="104"/>
      <c r="M1758" s="104"/>
      <c r="P1758" s="104"/>
      <c r="Q1758" s="104"/>
      <c r="U1758" s="104"/>
      <c r="AQ1758" s="104"/>
      <c r="AR1758" s="104"/>
      <c r="AS1758" s="104"/>
      <c r="AT1758" s="104"/>
      <c r="AU1758" s="104"/>
      <c r="AV1758" s="104"/>
      <c r="AW1758" s="104"/>
      <c r="AX1758" s="104"/>
      <c r="AY1758" s="104"/>
      <c r="BH1758" s="104"/>
      <c r="BJ1758" s="104"/>
      <c r="BK1758" s="104"/>
      <c r="BL1758" s="104"/>
      <c r="BM1758" s="104"/>
      <c r="BN1758" s="104"/>
      <c r="BO1758" s="104"/>
      <c r="BP1758" s="104"/>
      <c r="BQ1758" s="104"/>
      <c r="BR1758" s="104"/>
      <c r="BS1758" s="104"/>
      <c r="BT1758" s="104"/>
      <c r="BV1758" s="104"/>
      <c r="BW1758" s="104"/>
      <c r="BX1758" s="104"/>
      <c r="BY1758" s="104"/>
      <c r="BZ1758" s="104"/>
      <c r="CA1758" s="104"/>
      <c r="CB1758" s="104"/>
      <c r="CC1758" s="104"/>
      <c r="CD1758" s="104"/>
      <c r="CE1758" s="104"/>
      <c r="CF1758" s="104"/>
      <c r="CG1758" s="104"/>
      <c r="CJ1758" s="104"/>
      <c r="CL1758" s="104"/>
      <c r="CM1758" s="104"/>
      <c r="CN1758" s="104"/>
      <c r="CO1758" s="104"/>
      <c r="CP1758" s="104"/>
      <c r="CQ1758" s="104"/>
      <c r="CR1758" s="104"/>
      <c r="CS1758" s="104"/>
      <c r="CT1758" s="104"/>
      <c r="CU1758" s="104"/>
    </row>
    <row r="1759" spans="1:99" ht="13" x14ac:dyDescent="0.3">
      <c r="A1759" s="104"/>
      <c r="B1759" s="104"/>
      <c r="C1759" s="104"/>
      <c r="D1759" s="104"/>
      <c r="E1759" s="104"/>
      <c r="F1759" s="104"/>
      <c r="G1759" s="104"/>
      <c r="H1759" s="104"/>
      <c r="I1759" s="104"/>
      <c r="J1759" s="104"/>
      <c r="K1759" s="104"/>
      <c r="L1759" s="104"/>
      <c r="M1759" s="104"/>
      <c r="P1759" s="104"/>
      <c r="Q1759" s="104"/>
      <c r="U1759" s="104"/>
      <c r="AQ1759" s="104"/>
      <c r="AR1759" s="104"/>
      <c r="AS1759" s="104"/>
      <c r="AT1759" s="104"/>
      <c r="AU1759" s="104"/>
      <c r="AV1759" s="104"/>
      <c r="AW1759" s="104"/>
      <c r="AX1759" s="104"/>
      <c r="AY1759" s="104"/>
      <c r="BH1759" s="104"/>
      <c r="BJ1759" s="104"/>
      <c r="BK1759" s="104"/>
      <c r="BL1759" s="104"/>
      <c r="BM1759" s="104"/>
      <c r="BN1759" s="104"/>
      <c r="BO1759" s="104"/>
      <c r="BP1759" s="104"/>
      <c r="BQ1759" s="104"/>
      <c r="BR1759" s="104"/>
      <c r="BS1759" s="104"/>
      <c r="BT1759" s="104"/>
      <c r="BV1759" s="104"/>
      <c r="BW1759" s="104"/>
      <c r="BX1759" s="104"/>
      <c r="BY1759" s="104"/>
      <c r="BZ1759" s="104"/>
      <c r="CA1759" s="104"/>
      <c r="CB1759" s="104"/>
      <c r="CC1759" s="104"/>
      <c r="CD1759" s="104"/>
      <c r="CE1759" s="104"/>
      <c r="CF1759" s="104"/>
      <c r="CG1759" s="104"/>
      <c r="CJ1759" s="104"/>
      <c r="CL1759" s="104"/>
      <c r="CM1759" s="104"/>
      <c r="CN1759" s="104"/>
      <c r="CO1759" s="104"/>
      <c r="CP1759" s="104"/>
      <c r="CQ1759" s="104"/>
      <c r="CR1759" s="104"/>
      <c r="CS1759" s="104"/>
      <c r="CT1759" s="104"/>
      <c r="CU1759" s="104"/>
    </row>
    <row r="1760" spans="1:99" ht="13" x14ac:dyDescent="0.3">
      <c r="A1760" s="104"/>
      <c r="B1760" s="104"/>
      <c r="C1760" s="104"/>
      <c r="D1760" s="104"/>
      <c r="E1760" s="104"/>
      <c r="F1760" s="104"/>
      <c r="G1760" s="104"/>
      <c r="H1760" s="104"/>
      <c r="I1760" s="104"/>
      <c r="J1760" s="104"/>
      <c r="K1760" s="104"/>
      <c r="L1760" s="104"/>
      <c r="M1760" s="104"/>
      <c r="P1760" s="104"/>
      <c r="Q1760" s="104"/>
      <c r="U1760" s="104"/>
      <c r="AQ1760" s="104"/>
      <c r="AR1760" s="104"/>
      <c r="AS1760" s="104"/>
      <c r="AT1760" s="104"/>
      <c r="AU1760" s="104"/>
      <c r="AV1760" s="104"/>
      <c r="AW1760" s="104"/>
      <c r="AX1760" s="104"/>
      <c r="AY1760" s="104"/>
      <c r="BH1760" s="104"/>
      <c r="BJ1760" s="104"/>
      <c r="BK1760" s="104"/>
      <c r="BL1760" s="104"/>
      <c r="BM1760" s="104"/>
      <c r="BN1760" s="104"/>
      <c r="BO1760" s="104"/>
      <c r="BP1760" s="104"/>
      <c r="BQ1760" s="104"/>
      <c r="BR1760" s="104"/>
      <c r="BS1760" s="104"/>
      <c r="BT1760" s="104"/>
      <c r="BV1760" s="104"/>
      <c r="BW1760" s="104"/>
      <c r="BX1760" s="104"/>
      <c r="BY1760" s="104"/>
      <c r="BZ1760" s="104"/>
      <c r="CA1760" s="104"/>
      <c r="CB1760" s="104"/>
      <c r="CC1760" s="104"/>
      <c r="CD1760" s="104"/>
      <c r="CE1760" s="104"/>
      <c r="CF1760" s="104"/>
      <c r="CG1760" s="104"/>
      <c r="CJ1760" s="104"/>
      <c r="CL1760" s="104"/>
      <c r="CM1760" s="104"/>
      <c r="CN1760" s="104"/>
      <c r="CO1760" s="104"/>
      <c r="CP1760" s="104"/>
      <c r="CQ1760" s="104"/>
      <c r="CR1760" s="104"/>
      <c r="CS1760" s="104"/>
      <c r="CT1760" s="104"/>
      <c r="CU1760" s="104"/>
    </row>
    <row r="1761" spans="1:99" ht="13" x14ac:dyDescent="0.3">
      <c r="A1761" s="104"/>
      <c r="B1761" s="104"/>
      <c r="C1761" s="104"/>
      <c r="D1761" s="104"/>
      <c r="E1761" s="104"/>
      <c r="F1761" s="104"/>
      <c r="G1761" s="104"/>
      <c r="H1761" s="104"/>
      <c r="I1761" s="104"/>
      <c r="J1761" s="104"/>
      <c r="K1761" s="104"/>
      <c r="L1761" s="104"/>
      <c r="M1761" s="104"/>
      <c r="P1761" s="104"/>
      <c r="Q1761" s="104"/>
      <c r="U1761" s="104"/>
      <c r="AQ1761" s="104"/>
      <c r="AR1761" s="104"/>
      <c r="AS1761" s="104"/>
      <c r="AT1761" s="104"/>
      <c r="AU1761" s="104"/>
      <c r="AV1761" s="104"/>
      <c r="AW1761" s="104"/>
      <c r="AX1761" s="104"/>
      <c r="AY1761" s="104"/>
      <c r="BH1761" s="104"/>
      <c r="BJ1761" s="104"/>
      <c r="BK1761" s="104"/>
      <c r="BL1761" s="104"/>
      <c r="BM1761" s="104"/>
      <c r="BN1761" s="104"/>
      <c r="BO1761" s="104"/>
      <c r="BP1761" s="104"/>
      <c r="BQ1761" s="104"/>
      <c r="BR1761" s="104"/>
      <c r="BS1761" s="104"/>
      <c r="BT1761" s="104"/>
      <c r="BV1761" s="104"/>
      <c r="BW1761" s="104"/>
      <c r="BX1761" s="104"/>
      <c r="BY1761" s="104"/>
      <c r="BZ1761" s="104"/>
      <c r="CA1761" s="104"/>
      <c r="CB1761" s="104"/>
      <c r="CC1761" s="104"/>
      <c r="CD1761" s="104"/>
      <c r="CE1761" s="104"/>
      <c r="CF1761" s="104"/>
      <c r="CG1761" s="104"/>
      <c r="CJ1761" s="104"/>
      <c r="CL1761" s="104"/>
      <c r="CM1761" s="104"/>
      <c r="CN1761" s="104"/>
      <c r="CO1761" s="104"/>
      <c r="CP1761" s="104"/>
      <c r="CQ1761" s="104"/>
      <c r="CR1761" s="104"/>
      <c r="CS1761" s="104"/>
      <c r="CT1761" s="104"/>
      <c r="CU1761" s="104"/>
    </row>
    <row r="1762" spans="1:99" ht="13" x14ac:dyDescent="0.3">
      <c r="A1762" s="104"/>
      <c r="B1762" s="104"/>
      <c r="C1762" s="104"/>
      <c r="D1762" s="104"/>
      <c r="E1762" s="104"/>
      <c r="F1762" s="104"/>
      <c r="G1762" s="104"/>
      <c r="H1762" s="104"/>
      <c r="I1762" s="104"/>
      <c r="J1762" s="104"/>
      <c r="K1762" s="104"/>
      <c r="L1762" s="104"/>
      <c r="M1762" s="104"/>
      <c r="P1762" s="104"/>
      <c r="Q1762" s="104"/>
      <c r="U1762" s="104"/>
      <c r="AQ1762" s="104"/>
      <c r="AR1762" s="104"/>
      <c r="AS1762" s="104"/>
      <c r="AT1762" s="104"/>
      <c r="AU1762" s="104"/>
      <c r="AV1762" s="104"/>
      <c r="AW1762" s="104"/>
      <c r="AX1762" s="104"/>
      <c r="AY1762" s="104"/>
      <c r="BH1762" s="104"/>
      <c r="BJ1762" s="104"/>
      <c r="BK1762" s="104"/>
      <c r="BL1762" s="104"/>
      <c r="BM1762" s="104"/>
      <c r="BN1762" s="104"/>
      <c r="BO1762" s="104"/>
      <c r="BP1762" s="104"/>
      <c r="BQ1762" s="104"/>
      <c r="BR1762" s="104"/>
      <c r="BS1762" s="104"/>
      <c r="BT1762" s="104"/>
      <c r="BV1762" s="104"/>
      <c r="BW1762" s="104"/>
      <c r="BX1762" s="104"/>
      <c r="BY1762" s="104"/>
      <c r="BZ1762" s="104"/>
      <c r="CA1762" s="104"/>
      <c r="CB1762" s="104"/>
      <c r="CC1762" s="104"/>
      <c r="CD1762" s="104"/>
      <c r="CE1762" s="104"/>
      <c r="CF1762" s="104"/>
      <c r="CG1762" s="104"/>
      <c r="CJ1762" s="104"/>
      <c r="CL1762" s="104"/>
      <c r="CM1762" s="104"/>
      <c r="CN1762" s="104"/>
      <c r="CO1762" s="104"/>
      <c r="CP1762" s="104"/>
      <c r="CQ1762" s="104"/>
      <c r="CR1762" s="104"/>
      <c r="CS1762" s="104"/>
      <c r="CT1762" s="104"/>
      <c r="CU1762" s="104"/>
    </row>
    <row r="1763" spans="1:99" ht="13" x14ac:dyDescent="0.3">
      <c r="A1763" s="104"/>
      <c r="B1763" s="104"/>
      <c r="C1763" s="104"/>
      <c r="D1763" s="104"/>
      <c r="E1763" s="104"/>
      <c r="F1763" s="104"/>
      <c r="G1763" s="104"/>
      <c r="H1763" s="104"/>
      <c r="I1763" s="104"/>
      <c r="J1763" s="104"/>
      <c r="K1763" s="104"/>
      <c r="L1763" s="104"/>
      <c r="M1763" s="104"/>
      <c r="P1763" s="104"/>
      <c r="Q1763" s="104"/>
      <c r="U1763" s="104"/>
      <c r="AQ1763" s="104"/>
      <c r="AR1763" s="104"/>
      <c r="AS1763" s="104"/>
      <c r="AT1763" s="104"/>
      <c r="AU1763" s="104"/>
      <c r="AV1763" s="104"/>
      <c r="AW1763" s="104"/>
      <c r="AX1763" s="104"/>
      <c r="AY1763" s="104"/>
      <c r="BH1763" s="104"/>
      <c r="BJ1763" s="104"/>
      <c r="BK1763" s="104"/>
      <c r="BL1763" s="104"/>
      <c r="BM1763" s="104"/>
      <c r="BN1763" s="104"/>
      <c r="BO1763" s="104"/>
      <c r="BP1763" s="104"/>
      <c r="BQ1763" s="104"/>
      <c r="BR1763" s="104"/>
      <c r="BS1763" s="104"/>
      <c r="BT1763" s="104"/>
      <c r="BV1763" s="104"/>
      <c r="BW1763" s="104"/>
      <c r="BX1763" s="104"/>
      <c r="BY1763" s="104"/>
      <c r="BZ1763" s="104"/>
      <c r="CA1763" s="104"/>
      <c r="CB1763" s="104"/>
      <c r="CC1763" s="104"/>
      <c r="CD1763" s="104"/>
      <c r="CE1763" s="104"/>
      <c r="CF1763" s="104"/>
      <c r="CG1763" s="104"/>
      <c r="CJ1763" s="104"/>
      <c r="CL1763" s="104"/>
      <c r="CM1763" s="104"/>
      <c r="CN1763" s="104"/>
      <c r="CO1763" s="104"/>
      <c r="CP1763" s="104"/>
      <c r="CQ1763" s="104"/>
      <c r="CR1763" s="104"/>
      <c r="CS1763" s="104"/>
      <c r="CT1763" s="104"/>
      <c r="CU1763" s="104"/>
    </row>
    <row r="1764" spans="1:99" ht="13" x14ac:dyDescent="0.3">
      <c r="A1764" s="104"/>
      <c r="B1764" s="104"/>
      <c r="C1764" s="104"/>
      <c r="D1764" s="104"/>
      <c r="E1764" s="104"/>
      <c r="F1764" s="104"/>
      <c r="G1764" s="104"/>
      <c r="H1764" s="104"/>
      <c r="I1764" s="104"/>
      <c r="J1764" s="104"/>
      <c r="K1764" s="104"/>
      <c r="L1764" s="104"/>
      <c r="M1764" s="104"/>
      <c r="P1764" s="104"/>
      <c r="Q1764" s="104"/>
      <c r="U1764" s="104"/>
      <c r="AQ1764" s="104"/>
      <c r="AR1764" s="104"/>
      <c r="AS1764" s="104"/>
      <c r="AT1764" s="104"/>
      <c r="AU1764" s="104"/>
      <c r="AV1764" s="104"/>
      <c r="AW1764" s="104"/>
      <c r="AX1764" s="104"/>
      <c r="AY1764" s="104"/>
      <c r="BH1764" s="104"/>
      <c r="BJ1764" s="104"/>
      <c r="BK1764" s="104"/>
      <c r="BL1764" s="104"/>
      <c r="BM1764" s="104"/>
      <c r="BN1764" s="104"/>
      <c r="BO1764" s="104"/>
      <c r="BP1764" s="104"/>
      <c r="BQ1764" s="104"/>
      <c r="BR1764" s="104"/>
      <c r="BS1764" s="104"/>
      <c r="BT1764" s="104"/>
      <c r="BV1764" s="104"/>
      <c r="BW1764" s="104"/>
      <c r="BX1764" s="104"/>
      <c r="BY1764" s="104"/>
      <c r="BZ1764" s="104"/>
      <c r="CA1764" s="104"/>
      <c r="CB1764" s="104"/>
      <c r="CC1764" s="104"/>
      <c r="CD1764" s="104"/>
      <c r="CE1764" s="104"/>
      <c r="CF1764" s="104"/>
      <c r="CG1764" s="104"/>
      <c r="CJ1764" s="104"/>
      <c r="CL1764" s="104"/>
      <c r="CM1764" s="104"/>
      <c r="CN1764" s="104"/>
      <c r="CO1764" s="104"/>
      <c r="CP1764" s="104"/>
      <c r="CQ1764" s="104"/>
      <c r="CR1764" s="104"/>
      <c r="CS1764" s="104"/>
      <c r="CT1764" s="104"/>
      <c r="CU1764" s="104"/>
    </row>
    <row r="1765" spans="1:99" ht="13" x14ac:dyDescent="0.3">
      <c r="A1765" s="104"/>
      <c r="B1765" s="104"/>
      <c r="C1765" s="104"/>
      <c r="D1765" s="104"/>
      <c r="E1765" s="104"/>
      <c r="F1765" s="104"/>
      <c r="G1765" s="104"/>
      <c r="H1765" s="104"/>
      <c r="I1765" s="104"/>
      <c r="J1765" s="104"/>
      <c r="K1765" s="104"/>
      <c r="L1765" s="104"/>
      <c r="M1765" s="104"/>
      <c r="P1765" s="104"/>
      <c r="Q1765" s="104"/>
      <c r="U1765" s="104"/>
      <c r="AQ1765" s="104"/>
      <c r="AR1765" s="104"/>
      <c r="AS1765" s="104"/>
      <c r="AT1765" s="104"/>
      <c r="AU1765" s="104"/>
      <c r="AV1765" s="104"/>
      <c r="AW1765" s="104"/>
      <c r="AX1765" s="104"/>
      <c r="AY1765" s="104"/>
      <c r="BH1765" s="104"/>
      <c r="BJ1765" s="104"/>
      <c r="BK1765" s="104"/>
      <c r="BL1765" s="104"/>
      <c r="BM1765" s="104"/>
      <c r="BN1765" s="104"/>
      <c r="BO1765" s="104"/>
      <c r="BP1765" s="104"/>
      <c r="BQ1765" s="104"/>
      <c r="BR1765" s="104"/>
      <c r="BS1765" s="104"/>
      <c r="BT1765" s="104"/>
      <c r="BV1765" s="104"/>
      <c r="BW1765" s="104"/>
      <c r="BX1765" s="104"/>
      <c r="BY1765" s="104"/>
      <c r="BZ1765" s="104"/>
      <c r="CA1765" s="104"/>
      <c r="CB1765" s="104"/>
      <c r="CC1765" s="104"/>
      <c r="CD1765" s="104"/>
      <c r="CE1765" s="104"/>
      <c r="CF1765" s="104"/>
      <c r="CG1765" s="104"/>
      <c r="CJ1765" s="104"/>
      <c r="CL1765" s="104"/>
      <c r="CM1765" s="104"/>
      <c r="CN1765" s="104"/>
      <c r="CO1765" s="104"/>
      <c r="CP1765" s="104"/>
      <c r="CQ1765" s="104"/>
      <c r="CR1765" s="104"/>
      <c r="CS1765" s="104"/>
      <c r="CT1765" s="104"/>
      <c r="CU1765" s="104"/>
    </row>
    <row r="1766" spans="1:99" ht="13" x14ac:dyDescent="0.3">
      <c r="A1766" s="104"/>
      <c r="B1766" s="104"/>
      <c r="C1766" s="104"/>
      <c r="D1766" s="104"/>
      <c r="E1766" s="104"/>
      <c r="F1766" s="104"/>
      <c r="G1766" s="104"/>
      <c r="H1766" s="104"/>
      <c r="I1766" s="104"/>
      <c r="J1766" s="104"/>
      <c r="K1766" s="104"/>
      <c r="L1766" s="104"/>
      <c r="M1766" s="104"/>
      <c r="P1766" s="104"/>
      <c r="Q1766" s="104"/>
      <c r="U1766" s="104"/>
      <c r="AQ1766" s="104"/>
      <c r="AR1766" s="104"/>
      <c r="AS1766" s="104"/>
      <c r="AT1766" s="104"/>
      <c r="AU1766" s="104"/>
      <c r="AV1766" s="104"/>
      <c r="AW1766" s="104"/>
      <c r="AX1766" s="104"/>
      <c r="AY1766" s="104"/>
      <c r="BH1766" s="104"/>
      <c r="BJ1766" s="104"/>
      <c r="BK1766" s="104"/>
      <c r="BL1766" s="104"/>
      <c r="BM1766" s="104"/>
      <c r="BN1766" s="104"/>
      <c r="BO1766" s="104"/>
      <c r="BP1766" s="104"/>
      <c r="BQ1766" s="104"/>
      <c r="BR1766" s="104"/>
      <c r="BS1766" s="104"/>
      <c r="BT1766" s="104"/>
      <c r="BV1766" s="104"/>
      <c r="BW1766" s="104"/>
      <c r="BX1766" s="104"/>
      <c r="BY1766" s="104"/>
      <c r="BZ1766" s="104"/>
      <c r="CA1766" s="104"/>
      <c r="CB1766" s="104"/>
      <c r="CC1766" s="104"/>
      <c r="CD1766" s="104"/>
      <c r="CE1766" s="104"/>
      <c r="CF1766" s="104"/>
      <c r="CG1766" s="104"/>
      <c r="CJ1766" s="104"/>
      <c r="CL1766" s="104"/>
      <c r="CM1766" s="104"/>
      <c r="CN1766" s="104"/>
      <c r="CO1766" s="104"/>
      <c r="CP1766" s="104"/>
      <c r="CQ1766" s="104"/>
      <c r="CR1766" s="104"/>
      <c r="CS1766" s="104"/>
      <c r="CT1766" s="104"/>
      <c r="CU1766" s="104"/>
    </row>
    <row r="1767" spans="1:99" ht="13" x14ac:dyDescent="0.3">
      <c r="A1767" s="104"/>
      <c r="B1767" s="104"/>
      <c r="C1767" s="104"/>
      <c r="D1767" s="104"/>
      <c r="E1767" s="104"/>
      <c r="F1767" s="104"/>
      <c r="G1767" s="104"/>
      <c r="H1767" s="104"/>
      <c r="I1767" s="104"/>
      <c r="J1767" s="104"/>
      <c r="K1767" s="104"/>
      <c r="L1767" s="104"/>
      <c r="M1767" s="104"/>
      <c r="P1767" s="104"/>
      <c r="Q1767" s="104"/>
      <c r="U1767" s="104"/>
      <c r="AQ1767" s="104"/>
      <c r="AR1767" s="104"/>
      <c r="AS1767" s="104"/>
      <c r="AT1767" s="104"/>
      <c r="AU1767" s="104"/>
      <c r="AV1767" s="104"/>
      <c r="AW1767" s="104"/>
      <c r="AX1767" s="104"/>
      <c r="AY1767" s="104"/>
      <c r="BH1767" s="104"/>
      <c r="BJ1767" s="104"/>
      <c r="BK1767" s="104"/>
      <c r="BL1767" s="104"/>
      <c r="BM1767" s="104"/>
      <c r="BN1767" s="104"/>
      <c r="BO1767" s="104"/>
      <c r="BP1767" s="104"/>
      <c r="BQ1767" s="104"/>
      <c r="BR1767" s="104"/>
      <c r="BS1767" s="104"/>
      <c r="BT1767" s="104"/>
      <c r="BV1767" s="104"/>
      <c r="BW1767" s="104"/>
      <c r="BX1767" s="104"/>
      <c r="BY1767" s="104"/>
      <c r="BZ1767" s="104"/>
      <c r="CA1767" s="104"/>
      <c r="CB1767" s="104"/>
      <c r="CC1767" s="104"/>
      <c r="CD1767" s="104"/>
      <c r="CE1767" s="104"/>
      <c r="CF1767" s="104"/>
      <c r="CG1767" s="104"/>
      <c r="CJ1767" s="104"/>
      <c r="CL1767" s="104"/>
      <c r="CM1767" s="104"/>
      <c r="CN1767" s="104"/>
      <c r="CO1767" s="104"/>
      <c r="CP1767" s="104"/>
      <c r="CQ1767" s="104"/>
      <c r="CR1767" s="104"/>
      <c r="CS1767" s="104"/>
      <c r="CT1767" s="104"/>
      <c r="CU1767" s="104"/>
    </row>
    <row r="1768" spans="1:99" ht="13" x14ac:dyDescent="0.3">
      <c r="A1768" s="104"/>
      <c r="B1768" s="104"/>
      <c r="C1768" s="104"/>
      <c r="D1768" s="104"/>
      <c r="E1768" s="104"/>
      <c r="F1768" s="104"/>
      <c r="G1768" s="104"/>
      <c r="H1768" s="104"/>
      <c r="I1768" s="104"/>
      <c r="J1768" s="104"/>
      <c r="K1768" s="104"/>
      <c r="L1768" s="104"/>
      <c r="M1768" s="104"/>
      <c r="P1768" s="104"/>
      <c r="Q1768" s="104"/>
      <c r="U1768" s="104"/>
      <c r="AQ1768" s="104"/>
      <c r="AR1768" s="104"/>
      <c r="AS1768" s="104"/>
      <c r="AT1768" s="104"/>
      <c r="AU1768" s="104"/>
      <c r="AV1768" s="104"/>
      <c r="AW1768" s="104"/>
      <c r="AX1768" s="104"/>
      <c r="AY1768" s="104"/>
      <c r="BH1768" s="104"/>
      <c r="BJ1768" s="104"/>
      <c r="BK1768" s="104"/>
      <c r="BL1768" s="104"/>
      <c r="BM1768" s="104"/>
      <c r="BN1768" s="104"/>
      <c r="BO1768" s="104"/>
      <c r="BP1768" s="104"/>
      <c r="BQ1768" s="104"/>
      <c r="BR1768" s="104"/>
      <c r="BS1768" s="104"/>
      <c r="BT1768" s="104"/>
      <c r="BV1768" s="104"/>
      <c r="BW1768" s="104"/>
      <c r="BX1768" s="104"/>
      <c r="BY1768" s="104"/>
      <c r="BZ1768" s="104"/>
      <c r="CA1768" s="104"/>
      <c r="CB1768" s="104"/>
      <c r="CC1768" s="104"/>
      <c r="CD1768" s="104"/>
      <c r="CE1768" s="104"/>
      <c r="CF1768" s="104"/>
      <c r="CG1768" s="104"/>
      <c r="CJ1768" s="104"/>
      <c r="CL1768" s="104"/>
      <c r="CM1768" s="104"/>
      <c r="CN1768" s="104"/>
      <c r="CO1768" s="104"/>
      <c r="CP1768" s="104"/>
      <c r="CQ1768" s="104"/>
      <c r="CR1768" s="104"/>
      <c r="CS1768" s="104"/>
      <c r="CT1768" s="104"/>
      <c r="CU1768" s="104"/>
    </row>
    <row r="1769" spans="1:99" ht="13" x14ac:dyDescent="0.3">
      <c r="A1769" s="104"/>
      <c r="B1769" s="104"/>
      <c r="C1769" s="104"/>
      <c r="D1769" s="104"/>
      <c r="E1769" s="104"/>
      <c r="F1769" s="104"/>
      <c r="G1769" s="104"/>
      <c r="H1769" s="104"/>
      <c r="I1769" s="104"/>
      <c r="J1769" s="104"/>
      <c r="K1769" s="104"/>
      <c r="L1769" s="104"/>
      <c r="M1769" s="104"/>
      <c r="P1769" s="104"/>
      <c r="Q1769" s="104"/>
      <c r="U1769" s="104"/>
      <c r="AQ1769" s="104"/>
      <c r="AR1769" s="104"/>
      <c r="AS1769" s="104"/>
      <c r="AT1769" s="104"/>
      <c r="AU1769" s="104"/>
      <c r="AV1769" s="104"/>
      <c r="AW1769" s="104"/>
      <c r="AX1769" s="104"/>
      <c r="AY1769" s="104"/>
      <c r="BH1769" s="104"/>
      <c r="BJ1769" s="104"/>
      <c r="BK1769" s="104"/>
      <c r="BL1769" s="104"/>
      <c r="BM1769" s="104"/>
      <c r="BN1769" s="104"/>
      <c r="BO1769" s="104"/>
      <c r="BP1769" s="104"/>
      <c r="BQ1769" s="104"/>
      <c r="BR1769" s="104"/>
      <c r="BS1769" s="104"/>
      <c r="BT1769" s="104"/>
      <c r="BV1769" s="104"/>
      <c r="BW1769" s="104"/>
      <c r="BX1769" s="104"/>
      <c r="BY1769" s="104"/>
      <c r="BZ1769" s="104"/>
      <c r="CA1769" s="104"/>
      <c r="CB1769" s="104"/>
      <c r="CC1769" s="104"/>
      <c r="CD1769" s="104"/>
      <c r="CE1769" s="104"/>
      <c r="CF1769" s="104"/>
      <c r="CG1769" s="104"/>
      <c r="CJ1769" s="104"/>
      <c r="CL1769" s="104"/>
      <c r="CM1769" s="104"/>
      <c r="CN1769" s="104"/>
      <c r="CO1769" s="104"/>
      <c r="CP1769" s="104"/>
      <c r="CQ1769" s="104"/>
      <c r="CR1769" s="104"/>
      <c r="CS1769" s="104"/>
      <c r="CT1769" s="104"/>
      <c r="CU1769" s="104"/>
    </row>
    <row r="1770" spans="1:99" ht="13" x14ac:dyDescent="0.3">
      <c r="A1770" s="104"/>
      <c r="B1770" s="104"/>
      <c r="C1770" s="104"/>
      <c r="D1770" s="104"/>
      <c r="E1770" s="104"/>
      <c r="F1770" s="104"/>
      <c r="G1770" s="104"/>
      <c r="H1770" s="104"/>
      <c r="I1770" s="104"/>
      <c r="J1770" s="104"/>
      <c r="K1770" s="104"/>
      <c r="L1770" s="104"/>
      <c r="M1770" s="104"/>
      <c r="P1770" s="104"/>
      <c r="Q1770" s="104"/>
      <c r="U1770" s="104"/>
      <c r="AQ1770" s="104"/>
      <c r="AR1770" s="104"/>
      <c r="AS1770" s="104"/>
      <c r="AT1770" s="104"/>
      <c r="AU1770" s="104"/>
      <c r="AV1770" s="104"/>
      <c r="AW1770" s="104"/>
      <c r="AX1770" s="104"/>
      <c r="AY1770" s="104"/>
      <c r="BH1770" s="104"/>
      <c r="BJ1770" s="104"/>
      <c r="BK1770" s="104"/>
      <c r="BL1770" s="104"/>
      <c r="BM1770" s="104"/>
      <c r="BN1770" s="104"/>
      <c r="BO1770" s="104"/>
      <c r="BP1770" s="104"/>
      <c r="BQ1770" s="104"/>
      <c r="BR1770" s="104"/>
      <c r="BS1770" s="104"/>
      <c r="BT1770" s="104"/>
      <c r="BV1770" s="104"/>
      <c r="BW1770" s="104"/>
      <c r="BX1770" s="104"/>
      <c r="BY1770" s="104"/>
      <c r="BZ1770" s="104"/>
      <c r="CA1770" s="104"/>
      <c r="CB1770" s="104"/>
      <c r="CC1770" s="104"/>
      <c r="CD1770" s="104"/>
      <c r="CE1770" s="104"/>
      <c r="CF1770" s="104"/>
      <c r="CG1770" s="104"/>
      <c r="CJ1770" s="104"/>
      <c r="CL1770" s="104"/>
      <c r="CM1770" s="104"/>
      <c r="CN1770" s="104"/>
      <c r="CO1770" s="104"/>
      <c r="CP1770" s="104"/>
      <c r="CQ1770" s="104"/>
      <c r="CR1770" s="104"/>
      <c r="CS1770" s="104"/>
      <c r="CT1770" s="104"/>
      <c r="CU1770" s="104"/>
    </row>
    <row r="1771" spans="1:99" ht="13" x14ac:dyDescent="0.3">
      <c r="A1771" s="104"/>
      <c r="B1771" s="104"/>
      <c r="C1771" s="104"/>
      <c r="D1771" s="104"/>
      <c r="E1771" s="104"/>
      <c r="F1771" s="104"/>
      <c r="G1771" s="104"/>
      <c r="H1771" s="104"/>
      <c r="I1771" s="104"/>
      <c r="J1771" s="104"/>
      <c r="K1771" s="104"/>
      <c r="L1771" s="104"/>
      <c r="M1771" s="104"/>
      <c r="P1771" s="104"/>
      <c r="Q1771" s="104"/>
      <c r="U1771" s="104"/>
      <c r="AQ1771" s="104"/>
      <c r="AR1771" s="104"/>
      <c r="AS1771" s="104"/>
      <c r="AT1771" s="104"/>
      <c r="AU1771" s="104"/>
      <c r="AV1771" s="104"/>
      <c r="AW1771" s="104"/>
      <c r="AX1771" s="104"/>
      <c r="AY1771" s="104"/>
      <c r="BH1771" s="104"/>
      <c r="BJ1771" s="104"/>
      <c r="BK1771" s="104"/>
      <c r="BL1771" s="104"/>
      <c r="BM1771" s="104"/>
      <c r="BN1771" s="104"/>
      <c r="BO1771" s="104"/>
      <c r="BP1771" s="104"/>
      <c r="BQ1771" s="104"/>
      <c r="BR1771" s="104"/>
      <c r="BS1771" s="104"/>
      <c r="BT1771" s="104"/>
      <c r="BV1771" s="104"/>
      <c r="BW1771" s="104"/>
      <c r="BX1771" s="104"/>
      <c r="BY1771" s="104"/>
      <c r="BZ1771" s="104"/>
      <c r="CA1771" s="104"/>
      <c r="CB1771" s="104"/>
      <c r="CC1771" s="104"/>
      <c r="CD1771" s="104"/>
      <c r="CE1771" s="104"/>
      <c r="CF1771" s="104"/>
      <c r="CG1771" s="104"/>
      <c r="CJ1771" s="104"/>
      <c r="CL1771" s="104"/>
      <c r="CM1771" s="104"/>
      <c r="CN1771" s="104"/>
      <c r="CO1771" s="104"/>
      <c r="CP1771" s="104"/>
      <c r="CQ1771" s="104"/>
      <c r="CR1771" s="104"/>
      <c r="CS1771" s="104"/>
      <c r="CT1771" s="104"/>
      <c r="CU1771" s="104"/>
    </row>
    <row r="1772" spans="1:99" ht="13" x14ac:dyDescent="0.3">
      <c r="A1772" s="104"/>
      <c r="B1772" s="104"/>
      <c r="C1772" s="104"/>
      <c r="D1772" s="104"/>
      <c r="E1772" s="104"/>
      <c r="F1772" s="104"/>
      <c r="G1772" s="104"/>
      <c r="H1772" s="104"/>
      <c r="I1772" s="104"/>
      <c r="J1772" s="104"/>
      <c r="K1772" s="104"/>
      <c r="L1772" s="104"/>
      <c r="M1772" s="104"/>
      <c r="P1772" s="104"/>
      <c r="Q1772" s="104"/>
      <c r="U1772" s="104"/>
      <c r="AQ1772" s="104"/>
      <c r="AR1772" s="104"/>
      <c r="AS1772" s="104"/>
      <c r="AT1772" s="104"/>
      <c r="AU1772" s="104"/>
      <c r="AV1772" s="104"/>
      <c r="AW1772" s="104"/>
      <c r="AX1772" s="104"/>
      <c r="AY1772" s="104"/>
      <c r="BH1772" s="104"/>
      <c r="BJ1772" s="104"/>
      <c r="BK1772" s="104"/>
      <c r="BL1772" s="104"/>
      <c r="BM1772" s="104"/>
      <c r="BN1772" s="104"/>
      <c r="BO1772" s="104"/>
      <c r="BP1772" s="104"/>
      <c r="BQ1772" s="104"/>
      <c r="BR1772" s="104"/>
      <c r="BS1772" s="104"/>
      <c r="BT1772" s="104"/>
      <c r="BV1772" s="104"/>
      <c r="BW1772" s="104"/>
      <c r="BX1772" s="104"/>
      <c r="BY1772" s="104"/>
      <c r="BZ1772" s="104"/>
      <c r="CA1772" s="104"/>
      <c r="CB1772" s="104"/>
      <c r="CC1772" s="104"/>
      <c r="CD1772" s="104"/>
      <c r="CE1772" s="104"/>
      <c r="CF1772" s="104"/>
      <c r="CG1772" s="104"/>
      <c r="CJ1772" s="104"/>
      <c r="CL1772" s="104"/>
      <c r="CM1772" s="104"/>
      <c r="CN1772" s="104"/>
      <c r="CO1772" s="104"/>
      <c r="CP1772" s="104"/>
      <c r="CQ1772" s="104"/>
      <c r="CR1772" s="104"/>
      <c r="CS1772" s="104"/>
      <c r="CT1772" s="104"/>
      <c r="CU1772" s="104"/>
    </row>
    <row r="1773" spans="1:99" ht="13" x14ac:dyDescent="0.3">
      <c r="A1773" s="104"/>
      <c r="B1773" s="104"/>
      <c r="C1773" s="104"/>
      <c r="D1773" s="104"/>
      <c r="E1773" s="104"/>
      <c r="F1773" s="104"/>
      <c r="G1773" s="104"/>
      <c r="H1773" s="104"/>
      <c r="I1773" s="104"/>
      <c r="J1773" s="104"/>
      <c r="K1773" s="104"/>
      <c r="L1773" s="104"/>
      <c r="M1773" s="104"/>
      <c r="P1773" s="104"/>
      <c r="Q1773" s="104"/>
      <c r="U1773" s="104"/>
      <c r="AQ1773" s="104"/>
      <c r="AR1773" s="104"/>
      <c r="AS1773" s="104"/>
      <c r="AT1773" s="104"/>
      <c r="AU1773" s="104"/>
      <c r="AV1773" s="104"/>
      <c r="AW1773" s="104"/>
      <c r="AX1773" s="104"/>
      <c r="AY1773" s="104"/>
      <c r="BH1773" s="104"/>
      <c r="BJ1773" s="104"/>
      <c r="BK1773" s="104"/>
      <c r="BL1773" s="104"/>
      <c r="BM1773" s="104"/>
      <c r="BN1773" s="104"/>
      <c r="BO1773" s="104"/>
      <c r="BP1773" s="104"/>
      <c r="BQ1773" s="104"/>
      <c r="BR1773" s="104"/>
      <c r="BS1773" s="104"/>
      <c r="BT1773" s="104"/>
      <c r="BV1773" s="104"/>
      <c r="BW1773" s="104"/>
      <c r="BX1773" s="104"/>
      <c r="BY1773" s="104"/>
      <c r="BZ1773" s="104"/>
      <c r="CA1773" s="104"/>
      <c r="CB1773" s="104"/>
      <c r="CC1773" s="104"/>
      <c r="CD1773" s="104"/>
      <c r="CE1773" s="104"/>
      <c r="CF1773" s="104"/>
      <c r="CG1773" s="104"/>
      <c r="CJ1773" s="104"/>
      <c r="CL1773" s="104"/>
      <c r="CM1773" s="104"/>
      <c r="CN1773" s="104"/>
      <c r="CO1773" s="104"/>
      <c r="CP1773" s="104"/>
      <c r="CQ1773" s="104"/>
      <c r="CR1773" s="104"/>
      <c r="CS1773" s="104"/>
      <c r="CT1773" s="104"/>
      <c r="CU1773" s="104"/>
    </row>
    <row r="1774" spans="1:99" ht="13" x14ac:dyDescent="0.3">
      <c r="A1774" s="104"/>
      <c r="B1774" s="104"/>
      <c r="C1774" s="104"/>
      <c r="D1774" s="104"/>
      <c r="E1774" s="104"/>
      <c r="F1774" s="104"/>
      <c r="G1774" s="104"/>
      <c r="H1774" s="104"/>
      <c r="I1774" s="104"/>
      <c r="J1774" s="104"/>
      <c r="K1774" s="104"/>
      <c r="L1774" s="104"/>
      <c r="M1774" s="104"/>
      <c r="P1774" s="104"/>
      <c r="Q1774" s="104"/>
      <c r="U1774" s="104"/>
      <c r="AQ1774" s="104"/>
      <c r="AR1774" s="104"/>
      <c r="AS1774" s="104"/>
      <c r="AT1774" s="104"/>
      <c r="AU1774" s="104"/>
      <c r="AV1774" s="104"/>
      <c r="AW1774" s="104"/>
      <c r="AX1774" s="104"/>
      <c r="AY1774" s="104"/>
      <c r="BH1774" s="104"/>
      <c r="BJ1774" s="104"/>
      <c r="BK1774" s="104"/>
      <c r="BL1774" s="104"/>
      <c r="BM1774" s="104"/>
      <c r="BN1774" s="104"/>
      <c r="BO1774" s="104"/>
      <c r="BP1774" s="104"/>
      <c r="BQ1774" s="104"/>
      <c r="BR1774" s="104"/>
      <c r="BS1774" s="104"/>
      <c r="BT1774" s="104"/>
      <c r="BV1774" s="104"/>
      <c r="BW1774" s="104"/>
      <c r="BX1774" s="104"/>
      <c r="BY1774" s="104"/>
      <c r="BZ1774" s="104"/>
      <c r="CA1774" s="104"/>
      <c r="CB1774" s="104"/>
      <c r="CC1774" s="104"/>
      <c r="CD1774" s="104"/>
      <c r="CE1774" s="104"/>
      <c r="CF1774" s="104"/>
      <c r="CG1774" s="104"/>
      <c r="CJ1774" s="104"/>
      <c r="CL1774" s="104"/>
      <c r="CM1774" s="104"/>
      <c r="CN1774" s="104"/>
      <c r="CO1774" s="104"/>
      <c r="CP1774" s="104"/>
      <c r="CQ1774" s="104"/>
      <c r="CR1774" s="104"/>
      <c r="CS1774" s="104"/>
      <c r="CT1774" s="104"/>
      <c r="CU1774" s="104"/>
    </row>
    <row r="1775" spans="1:99" ht="13" x14ac:dyDescent="0.3">
      <c r="A1775" s="104"/>
      <c r="B1775" s="104"/>
      <c r="C1775" s="104"/>
      <c r="D1775" s="104"/>
      <c r="E1775" s="104"/>
      <c r="F1775" s="104"/>
      <c r="G1775" s="104"/>
      <c r="H1775" s="104"/>
      <c r="I1775" s="104"/>
      <c r="J1775" s="104"/>
      <c r="K1775" s="104"/>
      <c r="L1775" s="104"/>
      <c r="M1775" s="104"/>
      <c r="P1775" s="104"/>
      <c r="Q1775" s="104"/>
      <c r="U1775" s="104"/>
      <c r="AQ1775" s="104"/>
      <c r="AR1775" s="104"/>
      <c r="AS1775" s="104"/>
      <c r="AT1775" s="104"/>
      <c r="AU1775" s="104"/>
      <c r="AV1775" s="104"/>
      <c r="AW1775" s="104"/>
      <c r="AX1775" s="104"/>
      <c r="AY1775" s="104"/>
      <c r="BH1775" s="104"/>
      <c r="BJ1775" s="104"/>
      <c r="BK1775" s="104"/>
      <c r="BL1775" s="104"/>
      <c r="BM1775" s="104"/>
      <c r="BN1775" s="104"/>
      <c r="BO1775" s="104"/>
      <c r="BP1775" s="104"/>
      <c r="BQ1775" s="104"/>
      <c r="BR1775" s="104"/>
      <c r="BS1775" s="104"/>
      <c r="BT1775" s="104"/>
      <c r="BV1775" s="104"/>
      <c r="BW1775" s="104"/>
      <c r="BX1775" s="104"/>
      <c r="BY1775" s="104"/>
      <c r="BZ1775" s="104"/>
      <c r="CA1775" s="104"/>
      <c r="CB1775" s="104"/>
      <c r="CC1775" s="104"/>
      <c r="CD1775" s="104"/>
      <c r="CE1775" s="104"/>
      <c r="CF1775" s="104"/>
      <c r="CG1775" s="104"/>
      <c r="CJ1775" s="104"/>
      <c r="CL1775" s="104"/>
      <c r="CM1775" s="104"/>
      <c r="CN1775" s="104"/>
      <c r="CO1775" s="104"/>
      <c r="CP1775" s="104"/>
      <c r="CQ1775" s="104"/>
      <c r="CR1775" s="104"/>
      <c r="CS1775" s="104"/>
      <c r="CT1775" s="104"/>
      <c r="CU1775" s="104"/>
    </row>
    <row r="1776" spans="1:99" ht="13" x14ac:dyDescent="0.3">
      <c r="A1776" s="104"/>
      <c r="B1776" s="104"/>
      <c r="C1776" s="104"/>
      <c r="D1776" s="104"/>
      <c r="E1776" s="104"/>
      <c r="F1776" s="104"/>
      <c r="G1776" s="104"/>
      <c r="H1776" s="104"/>
      <c r="I1776" s="104"/>
      <c r="J1776" s="104"/>
      <c r="K1776" s="104"/>
      <c r="L1776" s="104"/>
      <c r="M1776" s="104"/>
      <c r="P1776" s="104"/>
      <c r="Q1776" s="104"/>
      <c r="U1776" s="104"/>
      <c r="AQ1776" s="104"/>
      <c r="AR1776" s="104"/>
      <c r="AS1776" s="104"/>
      <c r="AT1776" s="104"/>
      <c r="AU1776" s="104"/>
      <c r="AV1776" s="104"/>
      <c r="AW1776" s="104"/>
      <c r="AX1776" s="104"/>
      <c r="AY1776" s="104"/>
      <c r="BH1776" s="104"/>
      <c r="BJ1776" s="104"/>
      <c r="BK1776" s="104"/>
      <c r="BL1776" s="104"/>
      <c r="BM1776" s="104"/>
      <c r="BN1776" s="104"/>
      <c r="BO1776" s="104"/>
      <c r="BP1776" s="104"/>
      <c r="BQ1776" s="104"/>
      <c r="BR1776" s="104"/>
      <c r="BS1776" s="104"/>
      <c r="BT1776" s="104"/>
      <c r="BV1776" s="104"/>
      <c r="BW1776" s="104"/>
      <c r="BX1776" s="104"/>
      <c r="BY1776" s="104"/>
      <c r="BZ1776" s="104"/>
      <c r="CA1776" s="104"/>
      <c r="CB1776" s="104"/>
      <c r="CC1776" s="104"/>
      <c r="CD1776" s="104"/>
      <c r="CE1776" s="104"/>
      <c r="CF1776" s="104"/>
      <c r="CG1776" s="104"/>
      <c r="CJ1776" s="104"/>
      <c r="CL1776" s="104"/>
      <c r="CM1776" s="104"/>
      <c r="CN1776" s="104"/>
      <c r="CO1776" s="104"/>
      <c r="CP1776" s="104"/>
      <c r="CQ1776" s="104"/>
      <c r="CR1776" s="104"/>
      <c r="CS1776" s="104"/>
      <c r="CT1776" s="104"/>
      <c r="CU1776" s="104"/>
    </row>
    <row r="1777" spans="1:99" ht="13" x14ac:dyDescent="0.3">
      <c r="A1777" s="104"/>
      <c r="B1777" s="104"/>
      <c r="C1777" s="104"/>
      <c r="D1777" s="104"/>
      <c r="E1777" s="104"/>
      <c r="F1777" s="104"/>
      <c r="G1777" s="104"/>
      <c r="H1777" s="104"/>
      <c r="I1777" s="104"/>
      <c r="J1777" s="104"/>
      <c r="K1777" s="104"/>
      <c r="L1777" s="104"/>
      <c r="M1777" s="104"/>
      <c r="P1777" s="104"/>
      <c r="Q1777" s="104"/>
      <c r="U1777" s="104"/>
      <c r="AQ1777" s="104"/>
      <c r="AR1777" s="104"/>
      <c r="AS1777" s="104"/>
      <c r="AT1777" s="104"/>
      <c r="AU1777" s="104"/>
      <c r="AV1777" s="104"/>
      <c r="AW1777" s="104"/>
      <c r="AX1777" s="104"/>
      <c r="AY1777" s="104"/>
      <c r="BH1777" s="104"/>
      <c r="BJ1777" s="104"/>
      <c r="BK1777" s="104"/>
      <c r="BL1777" s="104"/>
      <c r="BM1777" s="104"/>
      <c r="BN1777" s="104"/>
      <c r="BO1777" s="104"/>
      <c r="BP1777" s="104"/>
      <c r="BQ1777" s="104"/>
      <c r="BR1777" s="104"/>
      <c r="BS1777" s="104"/>
      <c r="BT1777" s="104"/>
      <c r="BV1777" s="104"/>
      <c r="BW1777" s="104"/>
      <c r="BX1777" s="104"/>
      <c r="BY1777" s="104"/>
      <c r="BZ1777" s="104"/>
      <c r="CA1777" s="104"/>
      <c r="CB1777" s="104"/>
      <c r="CC1777" s="104"/>
      <c r="CD1777" s="104"/>
      <c r="CE1777" s="104"/>
      <c r="CF1777" s="104"/>
      <c r="CG1777" s="104"/>
      <c r="CJ1777" s="104"/>
      <c r="CL1777" s="104"/>
      <c r="CM1777" s="104"/>
      <c r="CN1777" s="104"/>
      <c r="CO1777" s="104"/>
      <c r="CP1777" s="104"/>
      <c r="CQ1777" s="104"/>
      <c r="CR1777" s="104"/>
      <c r="CS1777" s="104"/>
      <c r="CT1777" s="104"/>
      <c r="CU1777" s="104"/>
    </row>
    <row r="1778" spans="1:99" ht="13" x14ac:dyDescent="0.3">
      <c r="A1778" s="104"/>
      <c r="B1778" s="104"/>
      <c r="C1778" s="104"/>
      <c r="D1778" s="104"/>
      <c r="E1778" s="104"/>
      <c r="F1778" s="104"/>
      <c r="G1778" s="104"/>
      <c r="H1778" s="104"/>
      <c r="I1778" s="104"/>
      <c r="J1778" s="104"/>
      <c r="K1778" s="104"/>
      <c r="L1778" s="104"/>
      <c r="M1778" s="104"/>
      <c r="P1778" s="104"/>
      <c r="Q1778" s="104"/>
      <c r="U1778" s="104"/>
      <c r="AQ1778" s="104"/>
      <c r="AR1778" s="104"/>
      <c r="AS1778" s="104"/>
      <c r="AT1778" s="104"/>
      <c r="AU1778" s="104"/>
      <c r="AV1778" s="104"/>
      <c r="AW1778" s="104"/>
      <c r="AX1778" s="104"/>
      <c r="AY1778" s="104"/>
      <c r="BH1778" s="104"/>
      <c r="BJ1778" s="104"/>
      <c r="BK1778" s="104"/>
      <c r="BL1778" s="104"/>
      <c r="BM1778" s="104"/>
      <c r="BN1778" s="104"/>
      <c r="BO1778" s="104"/>
      <c r="BP1778" s="104"/>
      <c r="BQ1778" s="104"/>
      <c r="BR1778" s="104"/>
      <c r="BS1778" s="104"/>
      <c r="BT1778" s="104"/>
      <c r="BV1778" s="104"/>
      <c r="BW1778" s="104"/>
      <c r="BX1778" s="104"/>
      <c r="BY1778" s="104"/>
      <c r="BZ1778" s="104"/>
      <c r="CA1778" s="104"/>
      <c r="CB1778" s="104"/>
      <c r="CC1778" s="104"/>
      <c r="CD1778" s="104"/>
      <c r="CE1778" s="104"/>
      <c r="CF1778" s="104"/>
      <c r="CG1778" s="104"/>
      <c r="CJ1778" s="104"/>
      <c r="CL1778" s="104"/>
      <c r="CM1778" s="104"/>
      <c r="CN1778" s="104"/>
      <c r="CO1778" s="104"/>
      <c r="CP1778" s="104"/>
      <c r="CQ1778" s="104"/>
      <c r="CR1778" s="104"/>
      <c r="CS1778" s="104"/>
      <c r="CT1778" s="104"/>
      <c r="CU1778" s="104"/>
    </row>
    <row r="1779" spans="1:99" ht="13" x14ac:dyDescent="0.3">
      <c r="A1779" s="104"/>
      <c r="B1779" s="104"/>
      <c r="C1779" s="104"/>
      <c r="D1779" s="104"/>
      <c r="E1779" s="104"/>
      <c r="F1779" s="104"/>
      <c r="G1779" s="104"/>
      <c r="H1779" s="104"/>
      <c r="I1779" s="104"/>
      <c r="J1779" s="104"/>
      <c r="K1779" s="104"/>
      <c r="L1779" s="104"/>
      <c r="M1779" s="104"/>
      <c r="P1779" s="104"/>
      <c r="Q1779" s="104"/>
      <c r="U1779" s="104"/>
      <c r="AQ1779" s="104"/>
      <c r="AR1779" s="104"/>
      <c r="AS1779" s="104"/>
      <c r="AT1779" s="104"/>
      <c r="AU1779" s="104"/>
      <c r="AV1779" s="104"/>
      <c r="AW1779" s="104"/>
      <c r="AX1779" s="104"/>
      <c r="AY1779" s="104"/>
      <c r="BH1779" s="104"/>
      <c r="BJ1779" s="104"/>
      <c r="BK1779" s="104"/>
      <c r="BL1779" s="104"/>
      <c r="BM1779" s="104"/>
      <c r="BN1779" s="104"/>
      <c r="BO1779" s="104"/>
      <c r="BP1779" s="104"/>
      <c r="BQ1779" s="104"/>
      <c r="BR1779" s="104"/>
      <c r="BS1779" s="104"/>
      <c r="BT1779" s="104"/>
      <c r="BV1779" s="104"/>
      <c r="BW1779" s="104"/>
      <c r="BX1779" s="104"/>
      <c r="BY1779" s="104"/>
      <c r="BZ1779" s="104"/>
      <c r="CA1779" s="104"/>
      <c r="CB1779" s="104"/>
      <c r="CC1779" s="104"/>
      <c r="CD1779" s="104"/>
      <c r="CE1779" s="104"/>
      <c r="CF1779" s="104"/>
      <c r="CG1779" s="104"/>
      <c r="CJ1779" s="104"/>
      <c r="CL1779" s="104"/>
      <c r="CM1779" s="104"/>
      <c r="CN1779" s="104"/>
      <c r="CO1779" s="104"/>
      <c r="CP1779" s="104"/>
      <c r="CQ1779" s="104"/>
      <c r="CR1779" s="104"/>
      <c r="CS1779" s="104"/>
      <c r="CT1779" s="104"/>
      <c r="CU1779" s="104"/>
    </row>
    <row r="1780" spans="1:99" ht="13" x14ac:dyDescent="0.3">
      <c r="A1780" s="104"/>
      <c r="B1780" s="104"/>
      <c r="C1780" s="104"/>
      <c r="D1780" s="104"/>
      <c r="E1780" s="104"/>
      <c r="F1780" s="104"/>
      <c r="G1780" s="104"/>
      <c r="H1780" s="104"/>
      <c r="I1780" s="104"/>
      <c r="J1780" s="104"/>
      <c r="K1780" s="104"/>
      <c r="L1780" s="104"/>
      <c r="M1780" s="104"/>
      <c r="P1780" s="104"/>
      <c r="Q1780" s="104"/>
      <c r="U1780" s="104"/>
      <c r="AQ1780" s="104"/>
      <c r="AR1780" s="104"/>
      <c r="AS1780" s="104"/>
      <c r="AT1780" s="104"/>
      <c r="AU1780" s="104"/>
      <c r="AV1780" s="104"/>
      <c r="AW1780" s="104"/>
      <c r="AX1780" s="104"/>
      <c r="AY1780" s="104"/>
      <c r="BH1780" s="104"/>
      <c r="BJ1780" s="104"/>
      <c r="BK1780" s="104"/>
      <c r="BL1780" s="104"/>
      <c r="BM1780" s="104"/>
      <c r="BN1780" s="104"/>
      <c r="BO1780" s="104"/>
      <c r="BP1780" s="104"/>
      <c r="BQ1780" s="104"/>
      <c r="BR1780" s="104"/>
      <c r="BS1780" s="104"/>
      <c r="BT1780" s="104"/>
      <c r="BV1780" s="104"/>
      <c r="BW1780" s="104"/>
      <c r="BX1780" s="104"/>
      <c r="BY1780" s="104"/>
      <c r="BZ1780" s="104"/>
      <c r="CA1780" s="104"/>
      <c r="CB1780" s="104"/>
      <c r="CC1780" s="104"/>
      <c r="CD1780" s="104"/>
      <c r="CE1780" s="104"/>
      <c r="CF1780" s="104"/>
      <c r="CG1780" s="104"/>
      <c r="CJ1780" s="104"/>
      <c r="CL1780" s="104"/>
      <c r="CM1780" s="104"/>
      <c r="CN1780" s="104"/>
      <c r="CO1780" s="104"/>
      <c r="CP1780" s="104"/>
      <c r="CQ1780" s="104"/>
      <c r="CR1780" s="104"/>
      <c r="CS1780" s="104"/>
      <c r="CT1780" s="104"/>
      <c r="CU1780" s="104"/>
    </row>
    <row r="1781" spans="1:99" ht="13" x14ac:dyDescent="0.3">
      <c r="A1781" s="104"/>
      <c r="B1781" s="104"/>
      <c r="C1781" s="104"/>
      <c r="D1781" s="104"/>
      <c r="E1781" s="104"/>
      <c r="F1781" s="104"/>
      <c r="G1781" s="104"/>
      <c r="H1781" s="104"/>
      <c r="I1781" s="104"/>
      <c r="J1781" s="104"/>
      <c r="K1781" s="104"/>
      <c r="L1781" s="104"/>
      <c r="M1781" s="104"/>
      <c r="P1781" s="104"/>
      <c r="Q1781" s="104"/>
      <c r="U1781" s="104"/>
      <c r="AQ1781" s="104"/>
      <c r="AR1781" s="104"/>
      <c r="AS1781" s="104"/>
      <c r="AT1781" s="104"/>
      <c r="AU1781" s="104"/>
      <c r="AV1781" s="104"/>
      <c r="AW1781" s="104"/>
      <c r="AX1781" s="104"/>
      <c r="AY1781" s="104"/>
      <c r="BH1781" s="104"/>
      <c r="BJ1781" s="104"/>
      <c r="BK1781" s="104"/>
      <c r="BL1781" s="104"/>
      <c r="BM1781" s="104"/>
      <c r="BN1781" s="104"/>
      <c r="BO1781" s="104"/>
      <c r="BP1781" s="104"/>
      <c r="BQ1781" s="104"/>
      <c r="BR1781" s="104"/>
      <c r="BS1781" s="104"/>
      <c r="BT1781" s="104"/>
      <c r="BV1781" s="104"/>
      <c r="BW1781" s="104"/>
      <c r="BX1781" s="104"/>
      <c r="BY1781" s="104"/>
      <c r="BZ1781" s="104"/>
      <c r="CA1781" s="104"/>
      <c r="CB1781" s="104"/>
      <c r="CC1781" s="104"/>
      <c r="CD1781" s="104"/>
      <c r="CE1781" s="104"/>
      <c r="CF1781" s="104"/>
      <c r="CG1781" s="104"/>
      <c r="CJ1781" s="104"/>
      <c r="CL1781" s="104"/>
      <c r="CM1781" s="104"/>
      <c r="CN1781" s="104"/>
      <c r="CO1781" s="104"/>
      <c r="CP1781" s="104"/>
      <c r="CQ1781" s="104"/>
      <c r="CR1781" s="104"/>
      <c r="CS1781" s="104"/>
      <c r="CT1781" s="104"/>
      <c r="CU1781" s="104"/>
    </row>
    <row r="1782" spans="1:99" ht="13" x14ac:dyDescent="0.3">
      <c r="A1782" s="104"/>
      <c r="B1782" s="104"/>
      <c r="C1782" s="104"/>
      <c r="D1782" s="104"/>
      <c r="E1782" s="104"/>
      <c r="F1782" s="104"/>
      <c r="G1782" s="104"/>
      <c r="H1782" s="104"/>
      <c r="I1782" s="104"/>
      <c r="J1782" s="104"/>
      <c r="K1782" s="104"/>
      <c r="L1782" s="104"/>
      <c r="M1782" s="104"/>
      <c r="P1782" s="104"/>
      <c r="Q1782" s="104"/>
      <c r="U1782" s="104"/>
      <c r="AQ1782" s="104"/>
      <c r="AR1782" s="104"/>
      <c r="AS1782" s="104"/>
      <c r="AT1782" s="104"/>
      <c r="AU1782" s="104"/>
      <c r="AV1782" s="104"/>
      <c r="AW1782" s="104"/>
      <c r="AX1782" s="104"/>
      <c r="AY1782" s="104"/>
      <c r="BH1782" s="104"/>
      <c r="BJ1782" s="104"/>
      <c r="BK1782" s="104"/>
      <c r="BL1782" s="104"/>
      <c r="BM1782" s="104"/>
      <c r="BN1782" s="104"/>
      <c r="BO1782" s="104"/>
      <c r="BP1782" s="104"/>
      <c r="BQ1782" s="104"/>
      <c r="BR1782" s="104"/>
      <c r="BS1782" s="104"/>
      <c r="BT1782" s="104"/>
      <c r="BV1782" s="104"/>
      <c r="BW1782" s="104"/>
      <c r="BX1782" s="104"/>
      <c r="BY1782" s="104"/>
      <c r="BZ1782" s="104"/>
      <c r="CA1782" s="104"/>
      <c r="CB1782" s="104"/>
      <c r="CC1782" s="104"/>
      <c r="CD1782" s="104"/>
      <c r="CE1782" s="104"/>
      <c r="CF1782" s="104"/>
      <c r="CG1782" s="104"/>
      <c r="CJ1782" s="104"/>
      <c r="CL1782" s="104"/>
      <c r="CM1782" s="104"/>
      <c r="CN1782" s="104"/>
      <c r="CO1782" s="104"/>
      <c r="CP1782" s="104"/>
      <c r="CQ1782" s="104"/>
      <c r="CR1782" s="104"/>
      <c r="CS1782" s="104"/>
      <c r="CT1782" s="104"/>
      <c r="CU1782" s="104"/>
    </row>
    <row r="1783" spans="1:99" ht="13" x14ac:dyDescent="0.3">
      <c r="A1783" s="104"/>
      <c r="B1783" s="104"/>
      <c r="C1783" s="104"/>
      <c r="D1783" s="104"/>
      <c r="E1783" s="104"/>
      <c r="F1783" s="104"/>
      <c r="G1783" s="104"/>
      <c r="H1783" s="104"/>
      <c r="I1783" s="104"/>
      <c r="J1783" s="104"/>
      <c r="K1783" s="104"/>
      <c r="L1783" s="104"/>
      <c r="M1783" s="104"/>
      <c r="P1783" s="104"/>
      <c r="Q1783" s="104"/>
      <c r="U1783" s="104"/>
      <c r="AQ1783" s="104"/>
      <c r="AR1783" s="104"/>
      <c r="AS1783" s="104"/>
      <c r="AT1783" s="104"/>
      <c r="AU1783" s="104"/>
      <c r="AV1783" s="104"/>
      <c r="AW1783" s="104"/>
      <c r="AX1783" s="104"/>
      <c r="AY1783" s="104"/>
      <c r="BH1783" s="104"/>
      <c r="BJ1783" s="104"/>
      <c r="BK1783" s="104"/>
      <c r="BL1783" s="104"/>
      <c r="BM1783" s="104"/>
      <c r="BN1783" s="104"/>
      <c r="BO1783" s="104"/>
      <c r="BP1783" s="104"/>
      <c r="BQ1783" s="104"/>
      <c r="BR1783" s="104"/>
      <c r="BS1783" s="104"/>
      <c r="BT1783" s="104"/>
      <c r="BV1783" s="104"/>
      <c r="BW1783" s="104"/>
      <c r="BX1783" s="104"/>
      <c r="BY1783" s="104"/>
      <c r="BZ1783" s="104"/>
      <c r="CA1783" s="104"/>
      <c r="CB1783" s="104"/>
      <c r="CC1783" s="104"/>
      <c r="CD1783" s="104"/>
      <c r="CE1783" s="104"/>
      <c r="CF1783" s="104"/>
      <c r="CG1783" s="104"/>
      <c r="CJ1783" s="104"/>
      <c r="CL1783" s="104"/>
      <c r="CM1783" s="104"/>
      <c r="CN1783" s="104"/>
      <c r="CO1783" s="104"/>
      <c r="CP1783" s="104"/>
      <c r="CQ1783" s="104"/>
      <c r="CR1783" s="104"/>
      <c r="CS1783" s="104"/>
      <c r="CT1783" s="104"/>
      <c r="CU1783" s="104"/>
    </row>
    <row r="1784" spans="1:99" ht="13" x14ac:dyDescent="0.3">
      <c r="A1784" s="104"/>
      <c r="B1784" s="104"/>
      <c r="C1784" s="104"/>
      <c r="D1784" s="104"/>
      <c r="E1784" s="104"/>
      <c r="F1784" s="104"/>
      <c r="G1784" s="104"/>
      <c r="H1784" s="104"/>
      <c r="I1784" s="104"/>
      <c r="J1784" s="104"/>
      <c r="K1784" s="104"/>
      <c r="L1784" s="104"/>
      <c r="M1784" s="104"/>
      <c r="P1784" s="104"/>
      <c r="Q1784" s="104"/>
      <c r="U1784" s="104"/>
      <c r="AQ1784" s="104"/>
      <c r="AR1784" s="104"/>
      <c r="AS1784" s="104"/>
      <c r="AT1784" s="104"/>
      <c r="AU1784" s="104"/>
      <c r="AV1784" s="104"/>
      <c r="AW1784" s="104"/>
      <c r="AX1784" s="104"/>
      <c r="AY1784" s="104"/>
      <c r="BH1784" s="104"/>
      <c r="BJ1784" s="104"/>
      <c r="BK1784" s="104"/>
      <c r="BL1784" s="104"/>
      <c r="BM1784" s="104"/>
      <c r="BN1784" s="104"/>
      <c r="BO1784" s="104"/>
      <c r="BP1784" s="104"/>
      <c r="BQ1784" s="104"/>
      <c r="BR1784" s="104"/>
      <c r="BS1784" s="104"/>
      <c r="BT1784" s="104"/>
      <c r="BV1784" s="104"/>
      <c r="BW1784" s="104"/>
      <c r="BX1784" s="104"/>
      <c r="BY1784" s="104"/>
      <c r="BZ1784" s="104"/>
      <c r="CA1784" s="104"/>
      <c r="CB1784" s="104"/>
      <c r="CC1784" s="104"/>
      <c r="CD1784" s="104"/>
      <c r="CE1784" s="104"/>
      <c r="CF1784" s="104"/>
      <c r="CG1784" s="104"/>
      <c r="CJ1784" s="104"/>
      <c r="CL1784" s="104"/>
      <c r="CM1784" s="104"/>
      <c r="CN1784" s="104"/>
      <c r="CO1784" s="104"/>
      <c r="CP1784" s="104"/>
      <c r="CQ1784" s="104"/>
      <c r="CR1784" s="104"/>
      <c r="CS1784" s="104"/>
      <c r="CT1784" s="104"/>
      <c r="CU1784" s="104"/>
    </row>
    <row r="1785" spans="1:99" ht="13" x14ac:dyDescent="0.3">
      <c r="A1785" s="104"/>
      <c r="B1785" s="104"/>
      <c r="C1785" s="104"/>
      <c r="D1785" s="104"/>
      <c r="E1785" s="104"/>
      <c r="F1785" s="104"/>
      <c r="G1785" s="104"/>
      <c r="H1785" s="104"/>
      <c r="I1785" s="104"/>
      <c r="J1785" s="104"/>
      <c r="K1785" s="104"/>
      <c r="L1785" s="104"/>
      <c r="M1785" s="104"/>
      <c r="P1785" s="104"/>
      <c r="Q1785" s="104"/>
      <c r="U1785" s="104"/>
      <c r="AQ1785" s="104"/>
      <c r="AR1785" s="104"/>
      <c r="AS1785" s="104"/>
      <c r="AT1785" s="104"/>
      <c r="AU1785" s="104"/>
      <c r="AV1785" s="104"/>
      <c r="AW1785" s="104"/>
      <c r="AX1785" s="104"/>
      <c r="AY1785" s="104"/>
      <c r="BH1785" s="104"/>
      <c r="BJ1785" s="104"/>
      <c r="BK1785" s="104"/>
      <c r="BL1785" s="104"/>
      <c r="BM1785" s="104"/>
      <c r="BN1785" s="104"/>
      <c r="BO1785" s="104"/>
      <c r="BP1785" s="104"/>
      <c r="BQ1785" s="104"/>
      <c r="BR1785" s="104"/>
      <c r="BS1785" s="104"/>
      <c r="BT1785" s="104"/>
      <c r="BV1785" s="104"/>
      <c r="BW1785" s="104"/>
      <c r="BX1785" s="104"/>
      <c r="BY1785" s="104"/>
      <c r="BZ1785" s="104"/>
      <c r="CA1785" s="104"/>
      <c r="CB1785" s="104"/>
      <c r="CC1785" s="104"/>
      <c r="CD1785" s="104"/>
      <c r="CE1785" s="104"/>
      <c r="CF1785" s="104"/>
      <c r="CG1785" s="104"/>
      <c r="CJ1785" s="104"/>
      <c r="CL1785" s="104"/>
      <c r="CM1785" s="104"/>
      <c r="CN1785" s="104"/>
      <c r="CO1785" s="104"/>
      <c r="CP1785" s="104"/>
      <c r="CQ1785" s="104"/>
      <c r="CR1785" s="104"/>
      <c r="CS1785" s="104"/>
      <c r="CT1785" s="104"/>
      <c r="CU1785" s="104"/>
    </row>
    <row r="1786" spans="1:99" ht="13" x14ac:dyDescent="0.3">
      <c r="A1786" s="104"/>
      <c r="B1786" s="104"/>
      <c r="C1786" s="104"/>
      <c r="D1786" s="104"/>
      <c r="E1786" s="104"/>
      <c r="F1786" s="104"/>
      <c r="G1786" s="104"/>
      <c r="H1786" s="104"/>
      <c r="I1786" s="104"/>
      <c r="J1786" s="104"/>
      <c r="K1786" s="104"/>
      <c r="L1786" s="104"/>
      <c r="M1786" s="104"/>
      <c r="P1786" s="104"/>
      <c r="Q1786" s="104"/>
      <c r="U1786" s="104"/>
      <c r="AQ1786" s="104"/>
      <c r="AR1786" s="104"/>
      <c r="AS1786" s="104"/>
      <c r="AT1786" s="104"/>
      <c r="AU1786" s="104"/>
      <c r="AV1786" s="104"/>
      <c r="AW1786" s="104"/>
      <c r="AX1786" s="104"/>
      <c r="AY1786" s="104"/>
      <c r="BH1786" s="104"/>
      <c r="BJ1786" s="104"/>
      <c r="BK1786" s="104"/>
      <c r="BL1786" s="104"/>
      <c r="BM1786" s="104"/>
      <c r="BN1786" s="104"/>
      <c r="BO1786" s="104"/>
      <c r="BP1786" s="104"/>
      <c r="BQ1786" s="104"/>
      <c r="BR1786" s="104"/>
      <c r="BS1786" s="104"/>
      <c r="BT1786" s="104"/>
      <c r="BV1786" s="104"/>
      <c r="BW1786" s="104"/>
      <c r="BX1786" s="104"/>
      <c r="BY1786" s="104"/>
      <c r="BZ1786" s="104"/>
      <c r="CA1786" s="104"/>
      <c r="CB1786" s="104"/>
      <c r="CC1786" s="104"/>
      <c r="CD1786" s="104"/>
      <c r="CE1786" s="104"/>
      <c r="CF1786" s="104"/>
      <c r="CG1786" s="104"/>
      <c r="CJ1786" s="104"/>
      <c r="CL1786" s="104"/>
      <c r="CM1786" s="104"/>
      <c r="CN1786" s="104"/>
      <c r="CO1786" s="104"/>
      <c r="CP1786" s="104"/>
      <c r="CQ1786" s="104"/>
      <c r="CR1786" s="104"/>
      <c r="CS1786" s="104"/>
      <c r="CT1786" s="104"/>
      <c r="CU1786" s="104"/>
    </row>
    <row r="1787" spans="1:99" ht="13" x14ac:dyDescent="0.3">
      <c r="A1787" s="104"/>
      <c r="B1787" s="104"/>
      <c r="C1787" s="104"/>
      <c r="D1787" s="104"/>
      <c r="E1787" s="104"/>
      <c r="F1787" s="104"/>
      <c r="G1787" s="104"/>
      <c r="H1787" s="104"/>
      <c r="I1787" s="104"/>
      <c r="J1787" s="104"/>
      <c r="K1787" s="104"/>
      <c r="L1787" s="104"/>
      <c r="M1787" s="104"/>
      <c r="P1787" s="104"/>
      <c r="Q1787" s="104"/>
      <c r="U1787" s="104"/>
      <c r="AQ1787" s="104"/>
      <c r="AR1787" s="104"/>
      <c r="AS1787" s="104"/>
      <c r="AT1787" s="104"/>
      <c r="AU1787" s="104"/>
      <c r="AV1787" s="104"/>
      <c r="AW1787" s="104"/>
      <c r="AX1787" s="104"/>
      <c r="AY1787" s="104"/>
      <c r="BH1787" s="104"/>
      <c r="BJ1787" s="104"/>
      <c r="BK1787" s="104"/>
      <c r="BL1787" s="104"/>
      <c r="BM1787" s="104"/>
      <c r="BN1787" s="104"/>
      <c r="BO1787" s="104"/>
      <c r="BP1787" s="104"/>
      <c r="BQ1787" s="104"/>
      <c r="BR1787" s="104"/>
      <c r="BS1787" s="104"/>
      <c r="BT1787" s="104"/>
      <c r="BV1787" s="104"/>
      <c r="BW1787" s="104"/>
      <c r="BX1787" s="104"/>
      <c r="BY1787" s="104"/>
      <c r="BZ1787" s="104"/>
      <c r="CA1787" s="104"/>
      <c r="CB1787" s="104"/>
      <c r="CC1787" s="104"/>
      <c r="CD1787" s="104"/>
      <c r="CE1787" s="104"/>
      <c r="CF1787" s="104"/>
      <c r="CG1787" s="104"/>
      <c r="CJ1787" s="104"/>
      <c r="CL1787" s="104"/>
      <c r="CM1787" s="104"/>
      <c r="CN1787" s="104"/>
      <c r="CO1787" s="104"/>
      <c r="CP1787" s="104"/>
      <c r="CQ1787" s="104"/>
      <c r="CR1787" s="104"/>
      <c r="CS1787" s="104"/>
      <c r="CT1787" s="104"/>
      <c r="CU1787" s="104"/>
    </row>
    <row r="1788" spans="1:99" ht="13" x14ac:dyDescent="0.3">
      <c r="A1788" s="104"/>
      <c r="B1788" s="104"/>
      <c r="C1788" s="104"/>
      <c r="D1788" s="104"/>
      <c r="E1788" s="104"/>
      <c r="F1788" s="104"/>
      <c r="G1788" s="104"/>
      <c r="H1788" s="104"/>
      <c r="I1788" s="104"/>
      <c r="J1788" s="104"/>
      <c r="K1788" s="104"/>
      <c r="L1788" s="104"/>
      <c r="M1788" s="104"/>
      <c r="P1788" s="104"/>
      <c r="Q1788" s="104"/>
      <c r="U1788" s="104"/>
      <c r="AQ1788" s="104"/>
      <c r="AR1788" s="104"/>
      <c r="AS1788" s="104"/>
      <c r="AT1788" s="104"/>
      <c r="AU1788" s="104"/>
      <c r="AV1788" s="104"/>
      <c r="AW1788" s="104"/>
      <c r="AX1788" s="104"/>
      <c r="AY1788" s="104"/>
      <c r="BH1788" s="104"/>
      <c r="BJ1788" s="104"/>
      <c r="BK1788" s="104"/>
      <c r="BL1788" s="104"/>
      <c r="BM1788" s="104"/>
      <c r="BN1788" s="104"/>
      <c r="BO1788" s="104"/>
      <c r="BP1788" s="104"/>
      <c r="BQ1788" s="104"/>
      <c r="BR1788" s="104"/>
      <c r="BS1788" s="104"/>
      <c r="BT1788" s="104"/>
      <c r="BV1788" s="104"/>
      <c r="BW1788" s="104"/>
      <c r="BX1788" s="104"/>
      <c r="BY1788" s="104"/>
      <c r="BZ1788" s="104"/>
      <c r="CA1788" s="104"/>
      <c r="CB1788" s="104"/>
      <c r="CC1788" s="104"/>
      <c r="CD1788" s="104"/>
      <c r="CE1788" s="104"/>
      <c r="CF1788" s="104"/>
      <c r="CG1788" s="104"/>
      <c r="CJ1788" s="104"/>
      <c r="CL1788" s="104"/>
      <c r="CM1788" s="104"/>
      <c r="CN1788" s="104"/>
      <c r="CO1788" s="104"/>
      <c r="CP1788" s="104"/>
      <c r="CQ1788" s="104"/>
      <c r="CR1788" s="104"/>
      <c r="CS1788" s="104"/>
      <c r="CT1788" s="104"/>
      <c r="CU1788" s="104"/>
    </row>
    <row r="1789" spans="1:99" ht="13" x14ac:dyDescent="0.3">
      <c r="A1789" s="104"/>
      <c r="B1789" s="104"/>
      <c r="C1789" s="104"/>
      <c r="D1789" s="104"/>
      <c r="E1789" s="104"/>
      <c r="F1789" s="104"/>
      <c r="G1789" s="104"/>
      <c r="H1789" s="104"/>
      <c r="I1789" s="104"/>
      <c r="J1789" s="104"/>
      <c r="K1789" s="104"/>
      <c r="L1789" s="104"/>
      <c r="M1789" s="104"/>
      <c r="P1789" s="104"/>
      <c r="Q1789" s="104"/>
      <c r="U1789" s="104"/>
      <c r="AQ1789" s="104"/>
      <c r="AR1789" s="104"/>
      <c r="AS1789" s="104"/>
      <c r="AT1789" s="104"/>
      <c r="AU1789" s="104"/>
      <c r="AV1789" s="104"/>
      <c r="AW1789" s="104"/>
      <c r="AX1789" s="104"/>
      <c r="AY1789" s="104"/>
      <c r="BH1789" s="104"/>
      <c r="BJ1789" s="104"/>
      <c r="BK1789" s="104"/>
      <c r="BL1789" s="104"/>
      <c r="BM1789" s="104"/>
      <c r="BN1789" s="104"/>
      <c r="BO1789" s="104"/>
      <c r="BP1789" s="104"/>
      <c r="BQ1789" s="104"/>
      <c r="BR1789" s="104"/>
      <c r="BS1789" s="104"/>
      <c r="BT1789" s="104"/>
      <c r="BV1789" s="104"/>
      <c r="BW1789" s="104"/>
      <c r="BX1789" s="104"/>
      <c r="BY1789" s="104"/>
      <c r="BZ1789" s="104"/>
      <c r="CA1789" s="104"/>
      <c r="CB1789" s="104"/>
      <c r="CC1789" s="104"/>
      <c r="CD1789" s="104"/>
      <c r="CE1789" s="104"/>
      <c r="CF1789" s="104"/>
      <c r="CG1789" s="104"/>
      <c r="CJ1789" s="104"/>
      <c r="CL1789" s="104"/>
      <c r="CM1789" s="104"/>
      <c r="CN1789" s="104"/>
      <c r="CO1789" s="104"/>
      <c r="CP1789" s="104"/>
      <c r="CQ1789" s="104"/>
      <c r="CR1789" s="104"/>
      <c r="CS1789" s="104"/>
      <c r="CT1789" s="104"/>
      <c r="CU1789" s="104"/>
    </row>
    <row r="1790" spans="1:99" ht="13" x14ac:dyDescent="0.3">
      <c r="A1790" s="104"/>
      <c r="B1790" s="104"/>
      <c r="C1790" s="104"/>
      <c r="D1790" s="104"/>
      <c r="E1790" s="104"/>
      <c r="F1790" s="104"/>
      <c r="G1790" s="104"/>
      <c r="H1790" s="104"/>
      <c r="I1790" s="104"/>
      <c r="J1790" s="104"/>
      <c r="K1790" s="104"/>
      <c r="L1790" s="104"/>
      <c r="M1790" s="104"/>
      <c r="P1790" s="104"/>
      <c r="Q1790" s="104"/>
      <c r="U1790" s="104"/>
      <c r="AQ1790" s="104"/>
      <c r="AR1790" s="104"/>
      <c r="AS1790" s="104"/>
      <c r="AT1790" s="104"/>
      <c r="AU1790" s="104"/>
      <c r="AV1790" s="104"/>
      <c r="AW1790" s="104"/>
      <c r="AX1790" s="104"/>
      <c r="AY1790" s="104"/>
      <c r="BH1790" s="104"/>
      <c r="BJ1790" s="104"/>
      <c r="BK1790" s="104"/>
      <c r="BL1790" s="104"/>
      <c r="BM1790" s="104"/>
      <c r="BN1790" s="104"/>
      <c r="BO1790" s="104"/>
      <c r="BP1790" s="104"/>
      <c r="BQ1790" s="104"/>
      <c r="BR1790" s="104"/>
      <c r="BS1790" s="104"/>
      <c r="BT1790" s="104"/>
      <c r="BV1790" s="104"/>
      <c r="BW1790" s="104"/>
      <c r="BX1790" s="104"/>
      <c r="BY1790" s="104"/>
      <c r="BZ1790" s="104"/>
      <c r="CA1790" s="104"/>
      <c r="CB1790" s="104"/>
      <c r="CC1790" s="104"/>
      <c r="CD1790" s="104"/>
      <c r="CE1790" s="104"/>
      <c r="CF1790" s="104"/>
      <c r="CG1790" s="104"/>
      <c r="CJ1790" s="104"/>
      <c r="CL1790" s="104"/>
      <c r="CM1790" s="104"/>
      <c r="CN1790" s="104"/>
      <c r="CO1790" s="104"/>
      <c r="CP1790" s="104"/>
      <c r="CQ1790" s="104"/>
      <c r="CR1790" s="104"/>
      <c r="CS1790" s="104"/>
      <c r="CT1790" s="104"/>
      <c r="CU1790" s="104"/>
    </row>
    <row r="1791" spans="1:99" ht="13" x14ac:dyDescent="0.3">
      <c r="A1791" s="104"/>
      <c r="B1791" s="104"/>
      <c r="C1791" s="104"/>
      <c r="D1791" s="104"/>
      <c r="E1791" s="104"/>
      <c r="F1791" s="104"/>
      <c r="G1791" s="104"/>
      <c r="H1791" s="104"/>
      <c r="I1791" s="104"/>
      <c r="J1791" s="104"/>
      <c r="K1791" s="104"/>
      <c r="L1791" s="104"/>
      <c r="M1791" s="104"/>
      <c r="P1791" s="104"/>
      <c r="Q1791" s="104"/>
      <c r="U1791" s="104"/>
      <c r="AQ1791" s="104"/>
      <c r="AR1791" s="104"/>
      <c r="AS1791" s="104"/>
      <c r="AT1791" s="104"/>
      <c r="AU1791" s="104"/>
      <c r="AV1791" s="104"/>
      <c r="AW1791" s="104"/>
      <c r="AX1791" s="104"/>
      <c r="AY1791" s="104"/>
      <c r="BH1791" s="104"/>
      <c r="BJ1791" s="104"/>
      <c r="BK1791" s="104"/>
      <c r="BL1791" s="104"/>
      <c r="BM1791" s="104"/>
      <c r="BN1791" s="104"/>
      <c r="BO1791" s="104"/>
      <c r="BP1791" s="104"/>
      <c r="BQ1791" s="104"/>
      <c r="BR1791" s="104"/>
      <c r="BS1791" s="104"/>
      <c r="BT1791" s="104"/>
      <c r="BV1791" s="104"/>
      <c r="BW1791" s="104"/>
      <c r="BX1791" s="104"/>
      <c r="BY1791" s="104"/>
      <c r="BZ1791" s="104"/>
      <c r="CA1791" s="104"/>
      <c r="CB1791" s="104"/>
      <c r="CC1791" s="104"/>
      <c r="CD1791" s="104"/>
      <c r="CE1791" s="104"/>
      <c r="CF1791" s="104"/>
      <c r="CG1791" s="104"/>
      <c r="CJ1791" s="104"/>
      <c r="CL1791" s="104"/>
      <c r="CM1791" s="104"/>
      <c r="CN1791" s="104"/>
      <c r="CO1791" s="104"/>
      <c r="CP1791" s="104"/>
      <c r="CQ1791" s="104"/>
      <c r="CR1791" s="104"/>
      <c r="CS1791" s="104"/>
      <c r="CT1791" s="104"/>
      <c r="CU1791" s="104"/>
    </row>
    <row r="1792" spans="1:99" ht="13" x14ac:dyDescent="0.3">
      <c r="A1792" s="104"/>
      <c r="B1792" s="104"/>
      <c r="C1792" s="104"/>
      <c r="D1792" s="104"/>
      <c r="E1792" s="104"/>
      <c r="F1792" s="104"/>
      <c r="G1792" s="104"/>
      <c r="H1792" s="104"/>
      <c r="I1792" s="104"/>
      <c r="J1792" s="104"/>
      <c r="K1792" s="104"/>
      <c r="L1792" s="104"/>
      <c r="M1792" s="104"/>
      <c r="P1792" s="104"/>
      <c r="Q1792" s="104"/>
      <c r="U1792" s="104"/>
      <c r="AQ1792" s="104"/>
      <c r="AR1792" s="104"/>
      <c r="AS1792" s="104"/>
      <c r="AT1792" s="104"/>
      <c r="AU1792" s="104"/>
      <c r="AV1792" s="104"/>
      <c r="AW1792" s="104"/>
      <c r="AX1792" s="104"/>
      <c r="AY1792" s="104"/>
      <c r="BH1792" s="104"/>
      <c r="BJ1792" s="104"/>
      <c r="BK1792" s="104"/>
      <c r="BL1792" s="104"/>
      <c r="BM1792" s="104"/>
      <c r="BN1792" s="104"/>
      <c r="BO1792" s="104"/>
      <c r="BP1792" s="104"/>
      <c r="BQ1792" s="104"/>
      <c r="BR1792" s="104"/>
      <c r="BS1792" s="104"/>
      <c r="BT1792" s="104"/>
      <c r="BV1792" s="104"/>
      <c r="BW1792" s="104"/>
      <c r="BX1792" s="104"/>
      <c r="BY1792" s="104"/>
      <c r="BZ1792" s="104"/>
      <c r="CA1792" s="104"/>
      <c r="CB1792" s="104"/>
      <c r="CC1792" s="104"/>
      <c r="CD1792" s="104"/>
      <c r="CE1792" s="104"/>
      <c r="CF1792" s="104"/>
      <c r="CG1792" s="104"/>
      <c r="CJ1792" s="104"/>
      <c r="CL1792" s="104"/>
      <c r="CM1792" s="104"/>
      <c r="CN1792" s="104"/>
      <c r="CO1792" s="104"/>
      <c r="CP1792" s="104"/>
      <c r="CQ1792" s="104"/>
      <c r="CR1792" s="104"/>
      <c r="CS1792" s="104"/>
      <c r="CT1792" s="104"/>
      <c r="CU1792" s="104"/>
    </row>
    <row r="1793" spans="1:99" ht="13" x14ac:dyDescent="0.3">
      <c r="A1793" s="104"/>
      <c r="B1793" s="104"/>
      <c r="C1793" s="104"/>
      <c r="D1793" s="104"/>
      <c r="E1793" s="104"/>
      <c r="F1793" s="104"/>
      <c r="G1793" s="104"/>
      <c r="H1793" s="104"/>
      <c r="I1793" s="104"/>
      <c r="J1793" s="104"/>
      <c r="K1793" s="104"/>
      <c r="L1793" s="104"/>
      <c r="M1793" s="104"/>
      <c r="P1793" s="104"/>
      <c r="Q1793" s="104"/>
      <c r="U1793" s="104"/>
      <c r="AQ1793" s="104"/>
      <c r="AR1793" s="104"/>
      <c r="AS1793" s="104"/>
      <c r="AT1793" s="104"/>
      <c r="AU1793" s="104"/>
      <c r="AV1793" s="104"/>
      <c r="AW1793" s="104"/>
      <c r="AX1793" s="104"/>
      <c r="AY1793" s="104"/>
      <c r="BH1793" s="104"/>
      <c r="BJ1793" s="104"/>
      <c r="BK1793" s="104"/>
      <c r="BL1793" s="104"/>
      <c r="BM1793" s="104"/>
      <c r="BN1793" s="104"/>
      <c r="BO1793" s="104"/>
      <c r="BP1793" s="104"/>
      <c r="BQ1793" s="104"/>
      <c r="BR1793" s="104"/>
      <c r="BS1793" s="104"/>
      <c r="BT1793" s="104"/>
      <c r="BV1793" s="104"/>
      <c r="BW1793" s="104"/>
      <c r="BX1793" s="104"/>
      <c r="BY1793" s="104"/>
      <c r="BZ1793" s="104"/>
      <c r="CA1793" s="104"/>
      <c r="CB1793" s="104"/>
      <c r="CC1793" s="104"/>
      <c r="CD1793" s="104"/>
      <c r="CE1793" s="104"/>
      <c r="CF1793" s="104"/>
      <c r="CG1793" s="104"/>
      <c r="CJ1793" s="104"/>
      <c r="CL1793" s="104"/>
      <c r="CM1793" s="104"/>
      <c r="CN1793" s="104"/>
      <c r="CO1793" s="104"/>
      <c r="CP1793" s="104"/>
      <c r="CQ1793" s="104"/>
      <c r="CR1793" s="104"/>
      <c r="CS1793" s="104"/>
      <c r="CT1793" s="104"/>
      <c r="CU1793" s="104"/>
    </row>
    <row r="1794" spans="1:99" ht="13" x14ac:dyDescent="0.3">
      <c r="A1794" s="104"/>
      <c r="B1794" s="104"/>
      <c r="C1794" s="104"/>
      <c r="D1794" s="104"/>
      <c r="E1794" s="104"/>
      <c r="F1794" s="104"/>
      <c r="G1794" s="104"/>
      <c r="H1794" s="104"/>
      <c r="I1794" s="104"/>
      <c r="J1794" s="104"/>
      <c r="K1794" s="104"/>
      <c r="L1794" s="104"/>
      <c r="M1794" s="104"/>
      <c r="P1794" s="104"/>
      <c r="Q1794" s="104"/>
      <c r="U1794" s="104"/>
      <c r="AQ1794" s="104"/>
      <c r="AR1794" s="104"/>
      <c r="AS1794" s="104"/>
      <c r="AT1794" s="104"/>
      <c r="AU1794" s="104"/>
      <c r="AV1794" s="104"/>
      <c r="AW1794" s="104"/>
      <c r="AX1794" s="104"/>
      <c r="AY1794" s="104"/>
      <c r="BH1794" s="104"/>
      <c r="BJ1794" s="104"/>
      <c r="BK1794" s="104"/>
      <c r="BL1794" s="104"/>
      <c r="BM1794" s="104"/>
      <c r="BN1794" s="104"/>
      <c r="BO1794" s="104"/>
      <c r="BP1794" s="104"/>
      <c r="BQ1794" s="104"/>
      <c r="BR1794" s="104"/>
      <c r="BS1794" s="104"/>
      <c r="BT1794" s="104"/>
      <c r="BV1794" s="104"/>
      <c r="BW1794" s="104"/>
      <c r="BX1794" s="104"/>
      <c r="BY1794" s="104"/>
      <c r="BZ1794" s="104"/>
      <c r="CA1794" s="104"/>
      <c r="CB1794" s="104"/>
      <c r="CC1794" s="104"/>
      <c r="CD1794" s="104"/>
      <c r="CE1794" s="104"/>
      <c r="CF1794" s="104"/>
      <c r="CG1794" s="104"/>
      <c r="CJ1794" s="104"/>
      <c r="CL1794" s="104"/>
      <c r="CM1794" s="104"/>
      <c r="CN1794" s="104"/>
      <c r="CO1794" s="104"/>
      <c r="CP1794" s="104"/>
      <c r="CQ1794" s="104"/>
      <c r="CR1794" s="104"/>
      <c r="CS1794" s="104"/>
      <c r="CT1794" s="104"/>
      <c r="CU1794" s="104"/>
    </row>
    <row r="1795" spans="1:99" ht="13" x14ac:dyDescent="0.3">
      <c r="A1795" s="104"/>
      <c r="B1795" s="104"/>
      <c r="C1795" s="104"/>
      <c r="D1795" s="104"/>
      <c r="E1795" s="104"/>
      <c r="F1795" s="104"/>
      <c r="G1795" s="104"/>
      <c r="H1795" s="104"/>
      <c r="I1795" s="104"/>
      <c r="J1795" s="104"/>
      <c r="K1795" s="104"/>
      <c r="L1795" s="104"/>
      <c r="M1795" s="104"/>
      <c r="P1795" s="104"/>
      <c r="Q1795" s="104"/>
      <c r="U1795" s="104"/>
      <c r="AQ1795" s="104"/>
      <c r="AR1795" s="104"/>
      <c r="AS1795" s="104"/>
      <c r="AT1795" s="104"/>
      <c r="AU1795" s="104"/>
      <c r="AV1795" s="104"/>
      <c r="AW1795" s="104"/>
      <c r="AX1795" s="104"/>
      <c r="AY1795" s="104"/>
      <c r="BH1795" s="104"/>
      <c r="BJ1795" s="104"/>
      <c r="BK1795" s="104"/>
      <c r="BL1795" s="104"/>
      <c r="BM1795" s="104"/>
      <c r="BN1795" s="104"/>
      <c r="BO1795" s="104"/>
      <c r="BP1795" s="104"/>
      <c r="BQ1795" s="104"/>
      <c r="BR1795" s="104"/>
      <c r="BS1795" s="104"/>
      <c r="BT1795" s="104"/>
      <c r="BV1795" s="104"/>
      <c r="BW1795" s="104"/>
      <c r="BX1795" s="104"/>
      <c r="BY1795" s="104"/>
      <c r="BZ1795" s="104"/>
      <c r="CA1795" s="104"/>
      <c r="CB1795" s="104"/>
      <c r="CC1795" s="104"/>
      <c r="CD1795" s="104"/>
      <c r="CE1795" s="104"/>
      <c r="CF1795" s="104"/>
      <c r="CG1795" s="104"/>
      <c r="CJ1795" s="104"/>
      <c r="CL1795" s="104"/>
      <c r="CM1795" s="104"/>
      <c r="CN1795" s="104"/>
      <c r="CO1795" s="104"/>
      <c r="CP1795" s="104"/>
      <c r="CQ1795" s="104"/>
      <c r="CR1795" s="104"/>
      <c r="CS1795" s="104"/>
      <c r="CT1795" s="104"/>
      <c r="CU1795" s="104"/>
    </row>
    <row r="1796" spans="1:99" ht="13" x14ac:dyDescent="0.3">
      <c r="A1796" s="104"/>
      <c r="B1796" s="104"/>
      <c r="C1796" s="104"/>
      <c r="D1796" s="104"/>
      <c r="E1796" s="104"/>
      <c r="F1796" s="104"/>
      <c r="G1796" s="104"/>
      <c r="H1796" s="104"/>
      <c r="I1796" s="104"/>
      <c r="J1796" s="104"/>
      <c r="K1796" s="104"/>
      <c r="L1796" s="104"/>
      <c r="M1796" s="104"/>
      <c r="P1796" s="104"/>
      <c r="Q1796" s="104"/>
      <c r="U1796" s="104"/>
      <c r="AQ1796" s="104"/>
      <c r="AR1796" s="104"/>
      <c r="AS1796" s="104"/>
      <c r="AT1796" s="104"/>
      <c r="AU1796" s="104"/>
      <c r="AV1796" s="104"/>
      <c r="AW1796" s="104"/>
      <c r="AX1796" s="104"/>
      <c r="AY1796" s="104"/>
      <c r="BH1796" s="104"/>
      <c r="BJ1796" s="104"/>
      <c r="BK1796" s="104"/>
      <c r="BL1796" s="104"/>
      <c r="BM1796" s="104"/>
      <c r="BN1796" s="104"/>
      <c r="BO1796" s="104"/>
      <c r="BP1796" s="104"/>
      <c r="BQ1796" s="104"/>
      <c r="BR1796" s="104"/>
      <c r="BS1796" s="104"/>
      <c r="BT1796" s="104"/>
      <c r="BV1796" s="104"/>
      <c r="BW1796" s="104"/>
      <c r="BX1796" s="104"/>
      <c r="BY1796" s="104"/>
      <c r="BZ1796" s="104"/>
      <c r="CA1796" s="104"/>
      <c r="CB1796" s="104"/>
      <c r="CC1796" s="104"/>
      <c r="CD1796" s="104"/>
      <c r="CE1796" s="104"/>
      <c r="CF1796" s="104"/>
      <c r="CG1796" s="104"/>
      <c r="CJ1796" s="104"/>
      <c r="CL1796" s="104"/>
      <c r="CM1796" s="104"/>
      <c r="CN1796" s="104"/>
      <c r="CO1796" s="104"/>
      <c r="CP1796" s="104"/>
      <c r="CQ1796" s="104"/>
      <c r="CR1796" s="104"/>
      <c r="CS1796" s="104"/>
      <c r="CT1796" s="104"/>
      <c r="CU1796" s="104"/>
    </row>
    <row r="1797" spans="1:99" ht="13" x14ac:dyDescent="0.3">
      <c r="A1797" s="104"/>
      <c r="B1797" s="104"/>
      <c r="C1797" s="104"/>
      <c r="D1797" s="104"/>
      <c r="E1797" s="104"/>
      <c r="F1797" s="104"/>
      <c r="G1797" s="104"/>
      <c r="H1797" s="104"/>
      <c r="I1797" s="104"/>
      <c r="J1797" s="104"/>
      <c r="K1797" s="104"/>
      <c r="L1797" s="104"/>
      <c r="M1797" s="104"/>
      <c r="P1797" s="104"/>
      <c r="Q1797" s="104"/>
      <c r="U1797" s="104"/>
      <c r="AQ1797" s="104"/>
      <c r="AR1797" s="104"/>
      <c r="AS1797" s="104"/>
      <c r="AT1797" s="104"/>
      <c r="AU1797" s="104"/>
      <c r="AV1797" s="104"/>
      <c r="AW1797" s="104"/>
      <c r="AX1797" s="104"/>
      <c r="AY1797" s="104"/>
      <c r="BH1797" s="104"/>
      <c r="BJ1797" s="104"/>
      <c r="BK1797" s="104"/>
      <c r="BL1797" s="104"/>
      <c r="BM1797" s="104"/>
      <c r="BN1797" s="104"/>
      <c r="BO1797" s="104"/>
      <c r="BP1797" s="104"/>
      <c r="BQ1797" s="104"/>
      <c r="BR1797" s="104"/>
      <c r="BS1797" s="104"/>
      <c r="BT1797" s="104"/>
      <c r="BV1797" s="104"/>
      <c r="BW1797" s="104"/>
      <c r="BX1797" s="104"/>
      <c r="BY1797" s="104"/>
      <c r="BZ1797" s="104"/>
      <c r="CA1797" s="104"/>
      <c r="CB1797" s="104"/>
      <c r="CC1797" s="104"/>
      <c r="CD1797" s="104"/>
      <c r="CE1797" s="104"/>
      <c r="CF1797" s="104"/>
      <c r="CG1797" s="104"/>
      <c r="CJ1797" s="104"/>
      <c r="CL1797" s="104"/>
      <c r="CM1797" s="104"/>
      <c r="CN1797" s="104"/>
      <c r="CO1797" s="104"/>
      <c r="CP1797" s="104"/>
      <c r="CQ1797" s="104"/>
      <c r="CR1797" s="104"/>
      <c r="CS1797" s="104"/>
      <c r="CT1797" s="104"/>
      <c r="CU1797" s="104"/>
    </row>
    <row r="1798" spans="1:99" ht="13" x14ac:dyDescent="0.3">
      <c r="A1798" s="104"/>
      <c r="B1798" s="104"/>
      <c r="C1798" s="104"/>
      <c r="D1798" s="104"/>
      <c r="E1798" s="104"/>
      <c r="F1798" s="104"/>
      <c r="G1798" s="104"/>
      <c r="H1798" s="104"/>
      <c r="I1798" s="104"/>
      <c r="J1798" s="104"/>
      <c r="K1798" s="104"/>
      <c r="L1798" s="104"/>
      <c r="M1798" s="104"/>
      <c r="P1798" s="104"/>
      <c r="Q1798" s="104"/>
      <c r="U1798" s="104"/>
      <c r="AQ1798" s="104"/>
      <c r="AR1798" s="104"/>
      <c r="AS1798" s="104"/>
      <c r="AT1798" s="104"/>
      <c r="AU1798" s="104"/>
      <c r="AV1798" s="104"/>
      <c r="AW1798" s="104"/>
      <c r="AX1798" s="104"/>
      <c r="AY1798" s="104"/>
      <c r="BH1798" s="104"/>
      <c r="BJ1798" s="104"/>
      <c r="BK1798" s="104"/>
      <c r="BL1798" s="104"/>
      <c r="BM1798" s="104"/>
      <c r="BN1798" s="104"/>
      <c r="BO1798" s="104"/>
      <c r="BP1798" s="104"/>
      <c r="BQ1798" s="104"/>
      <c r="BR1798" s="104"/>
      <c r="BS1798" s="104"/>
      <c r="BT1798" s="104"/>
      <c r="BV1798" s="104"/>
      <c r="BW1798" s="104"/>
      <c r="BX1798" s="104"/>
      <c r="BY1798" s="104"/>
      <c r="BZ1798" s="104"/>
      <c r="CA1798" s="104"/>
      <c r="CB1798" s="104"/>
      <c r="CC1798" s="104"/>
      <c r="CD1798" s="104"/>
      <c r="CE1798" s="104"/>
      <c r="CF1798" s="104"/>
      <c r="CG1798" s="104"/>
      <c r="CJ1798" s="104"/>
      <c r="CL1798" s="104"/>
      <c r="CM1798" s="104"/>
      <c r="CN1798" s="104"/>
      <c r="CO1798" s="104"/>
      <c r="CP1798" s="104"/>
      <c r="CQ1798" s="104"/>
      <c r="CR1798" s="104"/>
      <c r="CS1798" s="104"/>
      <c r="CT1798" s="104"/>
      <c r="CU1798" s="104"/>
    </row>
    <row r="1799" spans="1:99" ht="13" x14ac:dyDescent="0.3">
      <c r="A1799" s="104"/>
      <c r="B1799" s="104"/>
      <c r="C1799" s="104"/>
      <c r="D1799" s="104"/>
      <c r="E1799" s="104"/>
      <c r="F1799" s="104"/>
      <c r="G1799" s="104"/>
      <c r="H1799" s="104"/>
      <c r="I1799" s="104"/>
      <c r="J1799" s="104"/>
      <c r="K1799" s="104"/>
      <c r="L1799" s="104"/>
      <c r="M1799" s="104"/>
      <c r="P1799" s="104"/>
      <c r="Q1799" s="104"/>
      <c r="U1799" s="104"/>
      <c r="AQ1799" s="104"/>
      <c r="AR1799" s="104"/>
      <c r="AS1799" s="104"/>
      <c r="AT1799" s="104"/>
      <c r="AU1799" s="104"/>
      <c r="AV1799" s="104"/>
      <c r="AW1799" s="104"/>
      <c r="AX1799" s="104"/>
      <c r="AY1799" s="104"/>
      <c r="BH1799" s="104"/>
      <c r="BJ1799" s="104"/>
      <c r="BK1799" s="104"/>
      <c r="BL1799" s="104"/>
      <c r="BM1799" s="104"/>
      <c r="BN1799" s="104"/>
      <c r="BO1799" s="104"/>
      <c r="BP1799" s="104"/>
      <c r="BQ1799" s="104"/>
      <c r="BR1799" s="104"/>
      <c r="BS1799" s="104"/>
      <c r="BT1799" s="104"/>
      <c r="BV1799" s="104"/>
      <c r="BW1799" s="104"/>
      <c r="BX1799" s="104"/>
      <c r="BY1799" s="104"/>
      <c r="BZ1799" s="104"/>
      <c r="CA1799" s="104"/>
      <c r="CB1799" s="104"/>
      <c r="CC1799" s="104"/>
      <c r="CD1799" s="104"/>
      <c r="CE1799" s="104"/>
      <c r="CF1799" s="104"/>
      <c r="CG1799" s="104"/>
      <c r="CJ1799" s="104"/>
      <c r="CL1799" s="104"/>
      <c r="CM1799" s="104"/>
      <c r="CN1799" s="104"/>
      <c r="CO1799" s="104"/>
      <c r="CP1799" s="104"/>
      <c r="CQ1799" s="104"/>
      <c r="CR1799" s="104"/>
      <c r="CS1799" s="104"/>
      <c r="CT1799" s="104"/>
      <c r="CU1799" s="104"/>
    </row>
    <row r="1800" spans="1:99" ht="13" x14ac:dyDescent="0.3">
      <c r="A1800" s="104"/>
      <c r="B1800" s="104"/>
      <c r="C1800" s="104"/>
      <c r="D1800" s="104"/>
      <c r="E1800" s="104"/>
      <c r="F1800" s="104"/>
      <c r="G1800" s="104"/>
      <c r="H1800" s="104"/>
      <c r="I1800" s="104"/>
      <c r="J1800" s="104"/>
      <c r="K1800" s="104"/>
      <c r="L1800" s="104"/>
      <c r="M1800" s="104"/>
      <c r="P1800" s="104"/>
      <c r="Q1800" s="104"/>
      <c r="U1800" s="104"/>
      <c r="AQ1800" s="104"/>
      <c r="AR1800" s="104"/>
      <c r="AS1800" s="104"/>
      <c r="AT1800" s="104"/>
      <c r="AU1800" s="104"/>
      <c r="AV1800" s="104"/>
      <c r="AW1800" s="104"/>
      <c r="AX1800" s="104"/>
      <c r="AY1800" s="104"/>
      <c r="BH1800" s="104"/>
      <c r="BJ1800" s="104"/>
      <c r="BK1800" s="104"/>
      <c r="BL1800" s="104"/>
      <c r="BM1800" s="104"/>
      <c r="BN1800" s="104"/>
      <c r="BO1800" s="104"/>
      <c r="BP1800" s="104"/>
      <c r="BQ1800" s="104"/>
      <c r="BR1800" s="104"/>
      <c r="BS1800" s="104"/>
      <c r="BT1800" s="104"/>
      <c r="BV1800" s="104"/>
      <c r="BW1800" s="104"/>
      <c r="BX1800" s="104"/>
      <c r="BY1800" s="104"/>
      <c r="BZ1800" s="104"/>
      <c r="CA1800" s="104"/>
      <c r="CB1800" s="104"/>
      <c r="CC1800" s="104"/>
      <c r="CD1800" s="104"/>
      <c r="CE1800" s="104"/>
      <c r="CF1800" s="104"/>
      <c r="CG1800" s="104"/>
      <c r="CJ1800" s="104"/>
      <c r="CL1800" s="104"/>
      <c r="CM1800" s="104"/>
      <c r="CN1800" s="104"/>
      <c r="CO1800" s="104"/>
      <c r="CP1800" s="104"/>
      <c r="CQ1800" s="104"/>
      <c r="CR1800" s="104"/>
      <c r="CS1800" s="104"/>
      <c r="CT1800" s="104"/>
      <c r="CU1800" s="104"/>
    </row>
    <row r="1801" spans="1:99" ht="13" x14ac:dyDescent="0.3">
      <c r="A1801" s="104"/>
      <c r="B1801" s="104"/>
      <c r="C1801" s="104"/>
      <c r="D1801" s="104"/>
      <c r="E1801" s="104"/>
      <c r="F1801" s="104"/>
      <c r="G1801" s="104"/>
      <c r="H1801" s="104"/>
      <c r="I1801" s="104"/>
      <c r="J1801" s="104"/>
      <c r="K1801" s="104"/>
      <c r="L1801" s="104"/>
      <c r="M1801" s="104"/>
      <c r="P1801" s="104"/>
      <c r="Q1801" s="104"/>
      <c r="U1801" s="104"/>
      <c r="AQ1801" s="104"/>
      <c r="AR1801" s="104"/>
      <c r="AS1801" s="104"/>
      <c r="AT1801" s="104"/>
      <c r="AU1801" s="104"/>
      <c r="AV1801" s="104"/>
      <c r="AW1801" s="104"/>
      <c r="AX1801" s="104"/>
      <c r="AY1801" s="104"/>
      <c r="BH1801" s="104"/>
      <c r="BJ1801" s="104"/>
      <c r="BK1801" s="104"/>
      <c r="BL1801" s="104"/>
      <c r="BM1801" s="104"/>
      <c r="BN1801" s="104"/>
      <c r="BO1801" s="104"/>
      <c r="BP1801" s="104"/>
      <c r="BQ1801" s="104"/>
      <c r="BR1801" s="104"/>
      <c r="BS1801" s="104"/>
      <c r="BT1801" s="104"/>
      <c r="BV1801" s="104"/>
      <c r="BW1801" s="104"/>
      <c r="BX1801" s="104"/>
      <c r="BY1801" s="104"/>
      <c r="BZ1801" s="104"/>
      <c r="CA1801" s="104"/>
      <c r="CB1801" s="104"/>
      <c r="CC1801" s="104"/>
      <c r="CD1801" s="104"/>
      <c r="CE1801" s="104"/>
      <c r="CF1801" s="104"/>
      <c r="CG1801" s="104"/>
      <c r="CJ1801" s="104"/>
      <c r="CL1801" s="104"/>
      <c r="CM1801" s="104"/>
      <c r="CN1801" s="104"/>
      <c r="CO1801" s="104"/>
      <c r="CP1801" s="104"/>
      <c r="CQ1801" s="104"/>
      <c r="CR1801" s="104"/>
      <c r="CS1801" s="104"/>
      <c r="CT1801" s="104"/>
      <c r="CU1801" s="104"/>
    </row>
    <row r="1802" spans="1:99" ht="13" x14ac:dyDescent="0.3">
      <c r="A1802" s="104"/>
      <c r="B1802" s="104"/>
      <c r="C1802" s="104"/>
      <c r="D1802" s="104"/>
      <c r="E1802" s="104"/>
      <c r="F1802" s="104"/>
      <c r="G1802" s="104"/>
      <c r="H1802" s="104"/>
      <c r="I1802" s="104"/>
      <c r="J1802" s="104"/>
      <c r="K1802" s="104"/>
      <c r="L1802" s="104"/>
      <c r="M1802" s="104"/>
      <c r="P1802" s="104"/>
      <c r="Q1802" s="104"/>
      <c r="U1802" s="104"/>
      <c r="AQ1802" s="104"/>
      <c r="AR1802" s="104"/>
      <c r="AS1802" s="104"/>
      <c r="AT1802" s="104"/>
      <c r="AU1802" s="104"/>
      <c r="AV1802" s="104"/>
      <c r="AW1802" s="104"/>
      <c r="AX1802" s="104"/>
      <c r="AY1802" s="104"/>
      <c r="BH1802" s="104"/>
      <c r="BJ1802" s="104"/>
      <c r="BK1802" s="104"/>
      <c r="BL1802" s="104"/>
      <c r="BM1802" s="104"/>
      <c r="BN1802" s="104"/>
      <c r="BO1802" s="104"/>
      <c r="BP1802" s="104"/>
      <c r="BQ1802" s="104"/>
      <c r="BR1802" s="104"/>
      <c r="BS1802" s="104"/>
      <c r="BT1802" s="104"/>
      <c r="BV1802" s="104"/>
      <c r="BW1802" s="104"/>
      <c r="BX1802" s="104"/>
      <c r="BY1802" s="104"/>
      <c r="BZ1802" s="104"/>
      <c r="CA1802" s="104"/>
      <c r="CB1802" s="104"/>
      <c r="CC1802" s="104"/>
      <c r="CD1802" s="104"/>
      <c r="CE1802" s="104"/>
      <c r="CF1802" s="104"/>
      <c r="CG1802" s="104"/>
      <c r="CJ1802" s="104"/>
      <c r="CL1802" s="104"/>
      <c r="CM1802" s="104"/>
      <c r="CN1802" s="104"/>
      <c r="CO1802" s="104"/>
      <c r="CP1802" s="104"/>
      <c r="CQ1802" s="104"/>
      <c r="CR1802" s="104"/>
      <c r="CS1802" s="104"/>
      <c r="CT1802" s="104"/>
      <c r="CU1802" s="104"/>
    </row>
    <row r="1803" spans="1:99" ht="13" x14ac:dyDescent="0.3">
      <c r="A1803" s="104"/>
      <c r="B1803" s="104"/>
      <c r="C1803" s="104"/>
      <c r="D1803" s="104"/>
      <c r="E1803" s="104"/>
      <c r="F1803" s="104"/>
      <c r="G1803" s="104"/>
      <c r="H1803" s="104"/>
      <c r="I1803" s="104"/>
      <c r="J1803" s="104"/>
      <c r="K1803" s="104"/>
      <c r="L1803" s="104"/>
      <c r="M1803" s="104"/>
      <c r="P1803" s="104"/>
      <c r="Q1803" s="104"/>
      <c r="U1803" s="104"/>
      <c r="AQ1803" s="104"/>
      <c r="AR1803" s="104"/>
      <c r="AS1803" s="104"/>
      <c r="AT1803" s="104"/>
      <c r="AU1803" s="104"/>
      <c r="AV1803" s="104"/>
      <c r="AW1803" s="104"/>
      <c r="AX1803" s="104"/>
      <c r="AY1803" s="104"/>
      <c r="BH1803" s="104"/>
      <c r="BJ1803" s="104"/>
      <c r="BK1803" s="104"/>
      <c r="BL1803" s="104"/>
      <c r="BM1803" s="104"/>
      <c r="BN1803" s="104"/>
      <c r="BO1803" s="104"/>
      <c r="BP1803" s="104"/>
      <c r="BQ1803" s="104"/>
      <c r="BR1803" s="104"/>
      <c r="BS1803" s="104"/>
      <c r="BT1803" s="104"/>
      <c r="BV1803" s="104"/>
      <c r="BW1803" s="104"/>
      <c r="BX1803" s="104"/>
      <c r="BY1803" s="104"/>
      <c r="BZ1803" s="104"/>
      <c r="CA1803" s="104"/>
      <c r="CB1803" s="104"/>
      <c r="CC1803" s="104"/>
      <c r="CD1803" s="104"/>
      <c r="CE1803" s="104"/>
      <c r="CF1803" s="104"/>
      <c r="CG1803" s="104"/>
      <c r="CJ1803" s="104"/>
      <c r="CL1803" s="104"/>
      <c r="CM1803" s="104"/>
      <c r="CN1803" s="104"/>
      <c r="CO1803" s="104"/>
      <c r="CP1803" s="104"/>
      <c r="CQ1803" s="104"/>
      <c r="CR1803" s="104"/>
      <c r="CS1803" s="104"/>
      <c r="CT1803" s="104"/>
      <c r="CU1803" s="104"/>
    </row>
    <row r="1804" spans="1:99" ht="13" x14ac:dyDescent="0.3">
      <c r="A1804" s="104"/>
      <c r="B1804" s="104"/>
      <c r="C1804" s="104"/>
      <c r="D1804" s="104"/>
      <c r="E1804" s="104"/>
      <c r="F1804" s="104"/>
      <c r="G1804" s="104"/>
      <c r="H1804" s="104"/>
      <c r="I1804" s="104"/>
      <c r="J1804" s="104"/>
      <c r="K1804" s="104"/>
      <c r="L1804" s="104"/>
      <c r="M1804" s="104"/>
      <c r="P1804" s="104"/>
      <c r="Q1804" s="104"/>
      <c r="U1804" s="104"/>
      <c r="AQ1804" s="104"/>
      <c r="AR1804" s="104"/>
      <c r="AS1804" s="104"/>
      <c r="AT1804" s="104"/>
      <c r="AU1804" s="104"/>
      <c r="AV1804" s="104"/>
      <c r="AW1804" s="104"/>
      <c r="AX1804" s="104"/>
      <c r="AY1804" s="104"/>
      <c r="BH1804" s="104"/>
      <c r="BJ1804" s="104"/>
      <c r="BK1804" s="104"/>
      <c r="BL1804" s="104"/>
      <c r="BM1804" s="104"/>
      <c r="BN1804" s="104"/>
      <c r="BO1804" s="104"/>
      <c r="BP1804" s="104"/>
      <c r="BQ1804" s="104"/>
      <c r="BR1804" s="104"/>
      <c r="BS1804" s="104"/>
      <c r="BT1804" s="104"/>
      <c r="BV1804" s="104"/>
      <c r="BW1804" s="104"/>
      <c r="BX1804" s="104"/>
      <c r="BY1804" s="104"/>
      <c r="BZ1804" s="104"/>
      <c r="CA1804" s="104"/>
      <c r="CB1804" s="104"/>
      <c r="CC1804" s="104"/>
      <c r="CD1804" s="104"/>
      <c r="CE1804" s="104"/>
      <c r="CF1804" s="104"/>
      <c r="CG1804" s="104"/>
      <c r="CJ1804" s="104"/>
      <c r="CL1804" s="104"/>
      <c r="CM1804" s="104"/>
      <c r="CN1804" s="104"/>
      <c r="CO1804" s="104"/>
      <c r="CP1804" s="104"/>
      <c r="CQ1804" s="104"/>
      <c r="CR1804" s="104"/>
      <c r="CS1804" s="104"/>
      <c r="CT1804" s="104"/>
      <c r="CU1804" s="104"/>
    </row>
    <row r="1805" spans="1:99" ht="13" x14ac:dyDescent="0.3">
      <c r="A1805" s="104"/>
      <c r="B1805" s="104"/>
      <c r="C1805" s="104"/>
      <c r="D1805" s="104"/>
      <c r="E1805" s="104"/>
      <c r="F1805" s="104"/>
      <c r="G1805" s="104"/>
      <c r="H1805" s="104"/>
      <c r="I1805" s="104"/>
      <c r="J1805" s="104"/>
      <c r="K1805" s="104"/>
      <c r="L1805" s="104"/>
      <c r="M1805" s="104"/>
      <c r="P1805" s="104"/>
      <c r="Q1805" s="104"/>
      <c r="U1805" s="104"/>
      <c r="AQ1805" s="104"/>
      <c r="AR1805" s="104"/>
      <c r="AS1805" s="104"/>
      <c r="AT1805" s="104"/>
      <c r="AU1805" s="104"/>
      <c r="AV1805" s="104"/>
      <c r="AW1805" s="104"/>
      <c r="AX1805" s="104"/>
      <c r="AY1805" s="104"/>
      <c r="BH1805" s="104"/>
      <c r="BJ1805" s="104"/>
      <c r="BK1805" s="104"/>
      <c r="BL1805" s="104"/>
      <c r="BM1805" s="104"/>
      <c r="BN1805" s="104"/>
      <c r="BO1805" s="104"/>
      <c r="BP1805" s="104"/>
      <c r="BQ1805" s="104"/>
      <c r="BR1805" s="104"/>
      <c r="BS1805" s="104"/>
      <c r="BT1805" s="104"/>
      <c r="BV1805" s="104"/>
      <c r="BW1805" s="104"/>
      <c r="BX1805" s="104"/>
      <c r="BY1805" s="104"/>
      <c r="BZ1805" s="104"/>
      <c r="CA1805" s="104"/>
      <c r="CB1805" s="104"/>
      <c r="CC1805" s="104"/>
      <c r="CD1805" s="104"/>
      <c r="CE1805" s="104"/>
      <c r="CF1805" s="104"/>
      <c r="CG1805" s="104"/>
      <c r="CJ1805" s="104"/>
      <c r="CL1805" s="104"/>
      <c r="CM1805" s="104"/>
      <c r="CN1805" s="104"/>
      <c r="CO1805" s="104"/>
      <c r="CP1805" s="104"/>
      <c r="CQ1805" s="104"/>
      <c r="CR1805" s="104"/>
      <c r="CS1805" s="104"/>
      <c r="CT1805" s="104"/>
      <c r="CU1805" s="104"/>
    </row>
    <row r="1806" spans="1:99" ht="13" x14ac:dyDescent="0.3">
      <c r="A1806" s="104"/>
      <c r="B1806" s="104"/>
      <c r="C1806" s="104"/>
      <c r="D1806" s="104"/>
      <c r="E1806" s="104"/>
      <c r="F1806" s="104"/>
      <c r="G1806" s="104"/>
      <c r="H1806" s="104"/>
      <c r="I1806" s="104"/>
      <c r="J1806" s="104"/>
      <c r="K1806" s="104"/>
      <c r="L1806" s="104"/>
      <c r="M1806" s="104"/>
      <c r="P1806" s="104"/>
      <c r="Q1806" s="104"/>
      <c r="U1806" s="104"/>
      <c r="AQ1806" s="104"/>
      <c r="AR1806" s="104"/>
      <c r="AS1806" s="104"/>
      <c r="AT1806" s="104"/>
      <c r="AU1806" s="104"/>
      <c r="AV1806" s="104"/>
      <c r="AW1806" s="104"/>
      <c r="AX1806" s="104"/>
      <c r="AY1806" s="104"/>
      <c r="BH1806" s="104"/>
      <c r="BJ1806" s="104"/>
      <c r="BK1806" s="104"/>
      <c r="BL1806" s="104"/>
      <c r="BM1806" s="104"/>
      <c r="BN1806" s="104"/>
      <c r="BO1806" s="104"/>
      <c r="BP1806" s="104"/>
      <c r="BQ1806" s="104"/>
      <c r="BR1806" s="104"/>
      <c r="BS1806" s="104"/>
      <c r="BT1806" s="104"/>
      <c r="BV1806" s="104"/>
      <c r="BW1806" s="104"/>
      <c r="BX1806" s="104"/>
      <c r="BY1806" s="104"/>
      <c r="BZ1806" s="104"/>
      <c r="CA1806" s="104"/>
      <c r="CB1806" s="104"/>
      <c r="CC1806" s="104"/>
      <c r="CD1806" s="104"/>
      <c r="CE1806" s="104"/>
      <c r="CF1806" s="104"/>
      <c r="CG1806" s="104"/>
      <c r="CJ1806" s="104"/>
      <c r="CL1806" s="104"/>
      <c r="CM1806" s="104"/>
      <c r="CN1806" s="104"/>
      <c r="CO1806" s="104"/>
      <c r="CP1806" s="104"/>
      <c r="CQ1806" s="104"/>
      <c r="CR1806" s="104"/>
      <c r="CS1806" s="104"/>
      <c r="CT1806" s="104"/>
      <c r="CU1806" s="104"/>
    </row>
    <row r="1807" spans="1:99" ht="13" x14ac:dyDescent="0.3">
      <c r="A1807" s="104"/>
      <c r="B1807" s="104"/>
      <c r="C1807" s="104"/>
      <c r="D1807" s="104"/>
      <c r="E1807" s="104"/>
      <c r="F1807" s="104"/>
      <c r="G1807" s="104"/>
      <c r="H1807" s="104"/>
      <c r="I1807" s="104"/>
      <c r="J1807" s="104"/>
      <c r="K1807" s="104"/>
      <c r="L1807" s="104"/>
      <c r="M1807" s="104"/>
      <c r="P1807" s="104"/>
      <c r="Q1807" s="104"/>
      <c r="U1807" s="104"/>
      <c r="AQ1807" s="104"/>
      <c r="AR1807" s="104"/>
      <c r="AS1807" s="104"/>
      <c r="AT1807" s="104"/>
      <c r="AU1807" s="104"/>
      <c r="AV1807" s="104"/>
      <c r="AW1807" s="104"/>
      <c r="AX1807" s="104"/>
      <c r="AY1807" s="104"/>
      <c r="BH1807" s="104"/>
      <c r="BJ1807" s="104"/>
      <c r="BK1807" s="104"/>
      <c r="BL1807" s="104"/>
      <c r="BM1807" s="104"/>
      <c r="BN1807" s="104"/>
      <c r="BO1807" s="104"/>
      <c r="BP1807" s="104"/>
      <c r="BQ1807" s="104"/>
      <c r="BR1807" s="104"/>
      <c r="BS1807" s="104"/>
      <c r="BT1807" s="104"/>
      <c r="BV1807" s="104"/>
      <c r="BW1807" s="104"/>
      <c r="BX1807" s="104"/>
      <c r="BY1807" s="104"/>
      <c r="BZ1807" s="104"/>
      <c r="CA1807" s="104"/>
      <c r="CB1807" s="104"/>
      <c r="CC1807" s="104"/>
      <c r="CD1807" s="104"/>
      <c r="CE1807" s="104"/>
      <c r="CF1807" s="104"/>
      <c r="CG1807" s="104"/>
      <c r="CJ1807" s="104"/>
      <c r="CL1807" s="104"/>
      <c r="CM1807" s="104"/>
      <c r="CN1807" s="104"/>
      <c r="CO1807" s="104"/>
      <c r="CP1807" s="104"/>
      <c r="CQ1807" s="104"/>
      <c r="CR1807" s="104"/>
      <c r="CS1807" s="104"/>
      <c r="CT1807" s="104"/>
      <c r="CU1807" s="104"/>
    </row>
    <row r="1808" spans="1:99" ht="13" x14ac:dyDescent="0.3">
      <c r="A1808" s="104"/>
      <c r="B1808" s="104"/>
      <c r="C1808" s="104"/>
      <c r="D1808" s="104"/>
      <c r="E1808" s="104"/>
      <c r="F1808" s="104"/>
      <c r="G1808" s="104"/>
      <c r="H1808" s="104"/>
      <c r="I1808" s="104"/>
      <c r="J1808" s="104"/>
      <c r="K1808" s="104"/>
      <c r="L1808" s="104"/>
      <c r="M1808" s="104"/>
      <c r="P1808" s="104"/>
      <c r="Q1808" s="104"/>
      <c r="U1808" s="104"/>
      <c r="AQ1808" s="104"/>
      <c r="AR1808" s="104"/>
      <c r="AS1808" s="104"/>
      <c r="AT1808" s="104"/>
      <c r="AU1808" s="104"/>
      <c r="AV1808" s="104"/>
      <c r="AW1808" s="104"/>
      <c r="AX1808" s="104"/>
      <c r="AY1808" s="104"/>
      <c r="BH1808" s="104"/>
      <c r="BJ1808" s="104"/>
      <c r="BK1808" s="104"/>
      <c r="BL1808" s="104"/>
      <c r="BM1808" s="104"/>
      <c r="BN1808" s="104"/>
      <c r="BO1808" s="104"/>
      <c r="BP1808" s="104"/>
      <c r="BQ1808" s="104"/>
      <c r="BR1808" s="104"/>
      <c r="BS1808" s="104"/>
      <c r="BT1808" s="104"/>
      <c r="BV1808" s="104"/>
      <c r="BW1808" s="104"/>
      <c r="BX1808" s="104"/>
      <c r="BY1808" s="104"/>
      <c r="BZ1808" s="104"/>
      <c r="CA1808" s="104"/>
      <c r="CB1808" s="104"/>
      <c r="CC1808" s="104"/>
      <c r="CD1808" s="104"/>
      <c r="CE1808" s="104"/>
      <c r="CF1808" s="104"/>
      <c r="CG1808" s="104"/>
      <c r="CJ1808" s="104"/>
      <c r="CL1808" s="104"/>
      <c r="CM1808" s="104"/>
      <c r="CN1808" s="104"/>
      <c r="CO1808" s="104"/>
      <c r="CP1808" s="104"/>
      <c r="CQ1808" s="104"/>
      <c r="CR1808" s="104"/>
      <c r="CS1808" s="104"/>
      <c r="CT1808" s="104"/>
      <c r="CU1808" s="104"/>
    </row>
    <row r="1809" spans="1:99" ht="13" x14ac:dyDescent="0.3">
      <c r="A1809" s="104"/>
      <c r="B1809" s="104"/>
      <c r="C1809" s="104"/>
      <c r="D1809" s="104"/>
      <c r="E1809" s="104"/>
      <c r="F1809" s="104"/>
      <c r="G1809" s="104"/>
      <c r="H1809" s="104"/>
      <c r="I1809" s="104"/>
      <c r="J1809" s="104"/>
      <c r="K1809" s="104"/>
      <c r="L1809" s="104"/>
      <c r="M1809" s="104"/>
      <c r="P1809" s="104"/>
      <c r="Q1809" s="104"/>
      <c r="U1809" s="104"/>
      <c r="AQ1809" s="104"/>
      <c r="AR1809" s="104"/>
      <c r="AS1809" s="104"/>
      <c r="AT1809" s="104"/>
      <c r="AU1809" s="104"/>
      <c r="AV1809" s="104"/>
      <c r="AW1809" s="104"/>
      <c r="AX1809" s="104"/>
      <c r="AY1809" s="104"/>
      <c r="BH1809" s="104"/>
      <c r="BJ1809" s="104"/>
      <c r="BK1809" s="104"/>
      <c r="BL1809" s="104"/>
      <c r="BM1809" s="104"/>
      <c r="BN1809" s="104"/>
      <c r="BO1809" s="104"/>
      <c r="BP1809" s="104"/>
      <c r="BQ1809" s="104"/>
      <c r="BR1809" s="104"/>
      <c r="BS1809" s="104"/>
      <c r="BT1809" s="104"/>
      <c r="BV1809" s="104"/>
      <c r="BW1809" s="104"/>
      <c r="BX1809" s="104"/>
      <c r="BY1809" s="104"/>
      <c r="BZ1809" s="104"/>
      <c r="CA1809" s="104"/>
      <c r="CB1809" s="104"/>
      <c r="CC1809" s="104"/>
      <c r="CD1809" s="104"/>
      <c r="CE1809" s="104"/>
      <c r="CF1809" s="104"/>
      <c r="CG1809" s="104"/>
      <c r="CJ1809" s="104"/>
      <c r="CL1809" s="104"/>
      <c r="CM1809" s="104"/>
      <c r="CN1809" s="104"/>
      <c r="CO1809" s="104"/>
      <c r="CP1809" s="104"/>
      <c r="CQ1809" s="104"/>
      <c r="CR1809" s="104"/>
      <c r="CS1809" s="104"/>
      <c r="CT1809" s="104"/>
      <c r="CU1809" s="104"/>
    </row>
    <row r="1810" spans="1:99" ht="13" x14ac:dyDescent="0.3">
      <c r="A1810" s="104"/>
      <c r="B1810" s="104"/>
      <c r="C1810" s="104"/>
      <c r="D1810" s="104"/>
      <c r="E1810" s="104"/>
      <c r="F1810" s="104"/>
      <c r="G1810" s="104"/>
      <c r="H1810" s="104"/>
      <c r="I1810" s="104"/>
      <c r="J1810" s="104"/>
      <c r="K1810" s="104"/>
      <c r="L1810" s="104"/>
      <c r="M1810" s="104"/>
      <c r="P1810" s="104"/>
      <c r="Q1810" s="104"/>
      <c r="U1810" s="104"/>
      <c r="AQ1810" s="104"/>
      <c r="AR1810" s="104"/>
      <c r="AS1810" s="104"/>
      <c r="AT1810" s="104"/>
      <c r="AU1810" s="104"/>
      <c r="AV1810" s="104"/>
      <c r="AW1810" s="104"/>
      <c r="AX1810" s="104"/>
      <c r="AY1810" s="104"/>
      <c r="BH1810" s="104"/>
      <c r="BJ1810" s="104"/>
      <c r="BK1810" s="104"/>
      <c r="BL1810" s="104"/>
      <c r="BM1810" s="104"/>
      <c r="BN1810" s="104"/>
      <c r="BO1810" s="104"/>
      <c r="BP1810" s="104"/>
      <c r="BQ1810" s="104"/>
      <c r="BR1810" s="104"/>
      <c r="BS1810" s="104"/>
      <c r="BT1810" s="104"/>
      <c r="BV1810" s="104"/>
      <c r="BW1810" s="104"/>
      <c r="BX1810" s="104"/>
      <c r="BY1810" s="104"/>
      <c r="BZ1810" s="104"/>
      <c r="CA1810" s="104"/>
      <c r="CB1810" s="104"/>
      <c r="CC1810" s="104"/>
      <c r="CD1810" s="104"/>
      <c r="CE1810" s="104"/>
      <c r="CF1810" s="104"/>
      <c r="CG1810" s="104"/>
      <c r="CJ1810" s="104"/>
      <c r="CL1810" s="104"/>
      <c r="CM1810" s="104"/>
      <c r="CN1810" s="104"/>
      <c r="CO1810" s="104"/>
      <c r="CP1810" s="104"/>
      <c r="CQ1810" s="104"/>
      <c r="CR1810" s="104"/>
      <c r="CS1810" s="104"/>
      <c r="CT1810" s="104"/>
      <c r="CU1810" s="104"/>
    </row>
    <row r="1811" spans="1:99" ht="13" x14ac:dyDescent="0.3">
      <c r="A1811" s="104"/>
      <c r="B1811" s="104"/>
      <c r="C1811" s="104"/>
      <c r="D1811" s="104"/>
      <c r="E1811" s="104"/>
      <c r="F1811" s="104"/>
      <c r="G1811" s="104"/>
      <c r="H1811" s="104"/>
      <c r="I1811" s="104"/>
      <c r="J1811" s="104"/>
      <c r="K1811" s="104"/>
      <c r="L1811" s="104"/>
      <c r="M1811" s="104"/>
      <c r="P1811" s="104"/>
      <c r="Q1811" s="104"/>
      <c r="U1811" s="104"/>
      <c r="AQ1811" s="104"/>
      <c r="AR1811" s="104"/>
      <c r="AS1811" s="104"/>
      <c r="AT1811" s="104"/>
      <c r="AU1811" s="104"/>
      <c r="AV1811" s="104"/>
      <c r="AW1811" s="104"/>
      <c r="AX1811" s="104"/>
      <c r="AY1811" s="104"/>
      <c r="BH1811" s="104"/>
      <c r="BJ1811" s="104"/>
      <c r="BK1811" s="104"/>
      <c r="BL1811" s="104"/>
      <c r="BM1811" s="104"/>
      <c r="BN1811" s="104"/>
      <c r="BO1811" s="104"/>
      <c r="BP1811" s="104"/>
      <c r="BQ1811" s="104"/>
      <c r="BR1811" s="104"/>
      <c r="BS1811" s="104"/>
      <c r="BT1811" s="104"/>
      <c r="BV1811" s="104"/>
      <c r="BW1811" s="104"/>
      <c r="BX1811" s="104"/>
      <c r="BY1811" s="104"/>
      <c r="BZ1811" s="104"/>
      <c r="CA1811" s="104"/>
      <c r="CB1811" s="104"/>
      <c r="CC1811" s="104"/>
      <c r="CD1811" s="104"/>
      <c r="CE1811" s="104"/>
      <c r="CF1811" s="104"/>
      <c r="CG1811" s="104"/>
      <c r="CJ1811" s="104"/>
      <c r="CL1811" s="104"/>
      <c r="CM1811" s="104"/>
      <c r="CN1811" s="104"/>
      <c r="CO1811" s="104"/>
      <c r="CP1811" s="104"/>
      <c r="CQ1811" s="104"/>
      <c r="CR1811" s="104"/>
      <c r="CS1811" s="104"/>
      <c r="CT1811" s="104"/>
      <c r="CU1811" s="104"/>
    </row>
    <row r="1812" spans="1:99" ht="13" x14ac:dyDescent="0.3">
      <c r="A1812" s="104"/>
      <c r="B1812" s="104"/>
      <c r="C1812" s="104"/>
      <c r="D1812" s="104"/>
      <c r="E1812" s="104"/>
      <c r="F1812" s="104"/>
      <c r="G1812" s="104"/>
      <c r="H1812" s="104"/>
      <c r="I1812" s="104"/>
      <c r="J1812" s="104"/>
      <c r="K1812" s="104"/>
      <c r="L1812" s="104"/>
      <c r="M1812" s="104"/>
      <c r="P1812" s="104"/>
      <c r="Q1812" s="104"/>
      <c r="U1812" s="104"/>
      <c r="AQ1812" s="104"/>
      <c r="AR1812" s="104"/>
      <c r="AS1812" s="104"/>
      <c r="AT1812" s="104"/>
      <c r="AU1812" s="104"/>
      <c r="AV1812" s="104"/>
      <c r="AW1812" s="104"/>
      <c r="AX1812" s="104"/>
      <c r="AY1812" s="104"/>
      <c r="BH1812" s="104"/>
      <c r="BJ1812" s="104"/>
      <c r="BK1812" s="104"/>
      <c r="BL1812" s="104"/>
      <c r="BM1812" s="104"/>
      <c r="BN1812" s="104"/>
      <c r="BO1812" s="104"/>
      <c r="BP1812" s="104"/>
      <c r="BQ1812" s="104"/>
      <c r="BR1812" s="104"/>
      <c r="BS1812" s="104"/>
      <c r="BT1812" s="104"/>
      <c r="BV1812" s="104"/>
      <c r="BW1812" s="104"/>
      <c r="BX1812" s="104"/>
      <c r="BY1812" s="104"/>
      <c r="BZ1812" s="104"/>
      <c r="CA1812" s="104"/>
      <c r="CB1812" s="104"/>
      <c r="CC1812" s="104"/>
      <c r="CD1812" s="104"/>
      <c r="CE1812" s="104"/>
      <c r="CF1812" s="104"/>
      <c r="CG1812" s="104"/>
      <c r="CJ1812" s="104"/>
      <c r="CL1812" s="104"/>
      <c r="CM1812" s="104"/>
      <c r="CN1812" s="104"/>
      <c r="CO1812" s="104"/>
      <c r="CP1812" s="104"/>
      <c r="CQ1812" s="104"/>
      <c r="CR1812" s="104"/>
      <c r="CS1812" s="104"/>
      <c r="CT1812" s="104"/>
      <c r="CU1812" s="104"/>
    </row>
    <row r="1813" spans="1:99" ht="13" x14ac:dyDescent="0.3">
      <c r="A1813" s="104"/>
      <c r="B1813" s="104"/>
      <c r="C1813" s="104"/>
      <c r="D1813" s="104"/>
      <c r="E1813" s="104"/>
      <c r="F1813" s="104"/>
      <c r="G1813" s="104"/>
      <c r="H1813" s="104"/>
      <c r="I1813" s="104"/>
      <c r="J1813" s="104"/>
      <c r="K1813" s="104"/>
      <c r="L1813" s="104"/>
      <c r="M1813" s="104"/>
      <c r="P1813" s="104"/>
      <c r="Q1813" s="104"/>
      <c r="U1813" s="104"/>
      <c r="AQ1813" s="104"/>
      <c r="AR1813" s="104"/>
      <c r="AS1813" s="104"/>
      <c r="AT1813" s="104"/>
      <c r="AU1813" s="104"/>
      <c r="AV1813" s="104"/>
      <c r="AW1813" s="104"/>
      <c r="AX1813" s="104"/>
      <c r="AY1813" s="104"/>
      <c r="BH1813" s="104"/>
      <c r="BJ1813" s="104"/>
      <c r="BK1813" s="104"/>
      <c r="BL1813" s="104"/>
      <c r="BM1813" s="104"/>
      <c r="BN1813" s="104"/>
      <c r="BO1813" s="104"/>
      <c r="BP1813" s="104"/>
      <c r="BQ1813" s="104"/>
      <c r="BR1813" s="104"/>
      <c r="BS1813" s="104"/>
      <c r="BT1813" s="104"/>
      <c r="BV1813" s="104"/>
      <c r="BW1813" s="104"/>
      <c r="BX1813" s="104"/>
      <c r="BY1813" s="104"/>
      <c r="BZ1813" s="104"/>
      <c r="CA1813" s="104"/>
      <c r="CB1813" s="104"/>
      <c r="CC1813" s="104"/>
      <c r="CD1813" s="104"/>
      <c r="CE1813" s="104"/>
      <c r="CF1813" s="104"/>
      <c r="CG1813" s="104"/>
      <c r="CJ1813" s="104"/>
      <c r="CL1813" s="104"/>
      <c r="CM1813" s="104"/>
      <c r="CN1813" s="104"/>
      <c r="CO1813" s="104"/>
      <c r="CP1813" s="104"/>
      <c r="CQ1813" s="104"/>
      <c r="CR1813" s="104"/>
      <c r="CS1813" s="104"/>
      <c r="CT1813" s="104"/>
      <c r="CU1813" s="104"/>
    </row>
    <row r="1814" spans="1:99" ht="13" x14ac:dyDescent="0.3">
      <c r="A1814" s="104"/>
      <c r="B1814" s="104"/>
      <c r="C1814" s="104"/>
      <c r="D1814" s="104"/>
      <c r="E1814" s="104"/>
      <c r="F1814" s="104"/>
      <c r="G1814" s="104"/>
      <c r="H1814" s="104"/>
      <c r="I1814" s="104"/>
      <c r="J1814" s="104"/>
      <c r="K1814" s="104"/>
      <c r="L1814" s="104"/>
      <c r="M1814" s="104"/>
      <c r="P1814" s="104"/>
      <c r="Q1814" s="104"/>
      <c r="U1814" s="104"/>
      <c r="AQ1814" s="104"/>
      <c r="AR1814" s="104"/>
      <c r="AS1814" s="104"/>
      <c r="AT1814" s="104"/>
      <c r="AU1814" s="104"/>
      <c r="AV1814" s="104"/>
      <c r="AW1814" s="104"/>
      <c r="AX1814" s="104"/>
      <c r="AY1814" s="104"/>
      <c r="BH1814" s="104"/>
      <c r="BJ1814" s="104"/>
      <c r="BK1814" s="104"/>
      <c r="BL1814" s="104"/>
      <c r="BM1814" s="104"/>
      <c r="BN1814" s="104"/>
      <c r="BO1814" s="104"/>
      <c r="BP1814" s="104"/>
      <c r="BQ1814" s="104"/>
      <c r="BR1814" s="104"/>
      <c r="BS1814" s="104"/>
      <c r="BT1814" s="104"/>
      <c r="BV1814" s="104"/>
      <c r="BW1814" s="104"/>
      <c r="BX1814" s="104"/>
      <c r="BY1814" s="104"/>
      <c r="BZ1814" s="104"/>
      <c r="CA1814" s="104"/>
      <c r="CB1814" s="104"/>
      <c r="CC1814" s="104"/>
      <c r="CD1814" s="104"/>
      <c r="CE1814" s="104"/>
      <c r="CF1814" s="104"/>
      <c r="CG1814" s="104"/>
      <c r="CJ1814" s="104"/>
      <c r="CL1814" s="104"/>
      <c r="CM1814" s="104"/>
      <c r="CN1814" s="104"/>
      <c r="CO1814" s="104"/>
      <c r="CP1814" s="104"/>
      <c r="CQ1814" s="104"/>
      <c r="CR1814" s="104"/>
      <c r="CS1814" s="104"/>
      <c r="CT1814" s="104"/>
      <c r="CU1814" s="104"/>
    </row>
    <row r="1815" spans="1:99" ht="13" x14ac:dyDescent="0.3">
      <c r="A1815" s="104"/>
      <c r="B1815" s="104"/>
      <c r="C1815" s="104"/>
      <c r="D1815" s="104"/>
      <c r="E1815" s="104"/>
      <c r="F1815" s="104"/>
      <c r="G1815" s="104"/>
      <c r="H1815" s="104"/>
      <c r="I1815" s="104"/>
      <c r="J1815" s="104"/>
      <c r="K1815" s="104"/>
      <c r="L1815" s="104"/>
      <c r="M1815" s="104"/>
      <c r="P1815" s="104"/>
      <c r="Q1815" s="104"/>
      <c r="U1815" s="104"/>
      <c r="AQ1815" s="104"/>
      <c r="AR1815" s="104"/>
      <c r="AS1815" s="104"/>
      <c r="AT1815" s="104"/>
      <c r="AU1815" s="104"/>
      <c r="AV1815" s="104"/>
      <c r="AW1815" s="104"/>
      <c r="AX1815" s="104"/>
      <c r="AY1815" s="104"/>
      <c r="BH1815" s="104"/>
      <c r="BJ1815" s="104"/>
      <c r="BK1815" s="104"/>
      <c r="BL1815" s="104"/>
      <c r="BM1815" s="104"/>
      <c r="BN1815" s="104"/>
      <c r="BO1815" s="104"/>
      <c r="BP1815" s="104"/>
      <c r="BQ1815" s="104"/>
      <c r="BR1815" s="104"/>
      <c r="BS1815" s="104"/>
      <c r="BT1815" s="104"/>
      <c r="BV1815" s="104"/>
      <c r="BW1815" s="104"/>
      <c r="BX1815" s="104"/>
      <c r="BY1815" s="104"/>
      <c r="BZ1815" s="104"/>
      <c r="CA1815" s="104"/>
      <c r="CB1815" s="104"/>
      <c r="CC1815" s="104"/>
      <c r="CD1815" s="104"/>
      <c r="CE1815" s="104"/>
      <c r="CF1815" s="104"/>
      <c r="CG1815" s="104"/>
      <c r="CJ1815" s="104"/>
      <c r="CL1815" s="104"/>
      <c r="CM1815" s="104"/>
      <c r="CN1815" s="104"/>
      <c r="CO1815" s="104"/>
      <c r="CP1815" s="104"/>
      <c r="CQ1815" s="104"/>
      <c r="CR1815" s="104"/>
      <c r="CS1815" s="104"/>
      <c r="CT1815" s="104"/>
      <c r="CU1815" s="104"/>
    </row>
    <row r="1816" spans="1:99" ht="13" x14ac:dyDescent="0.3">
      <c r="A1816" s="104"/>
      <c r="B1816" s="104"/>
      <c r="C1816" s="104"/>
      <c r="D1816" s="104"/>
      <c r="E1816" s="104"/>
      <c r="F1816" s="104"/>
      <c r="G1816" s="104"/>
      <c r="H1816" s="104"/>
      <c r="I1816" s="104"/>
      <c r="J1816" s="104"/>
      <c r="K1816" s="104"/>
      <c r="L1816" s="104"/>
      <c r="M1816" s="104"/>
      <c r="P1816" s="104"/>
      <c r="Q1816" s="104"/>
      <c r="U1816" s="104"/>
      <c r="AQ1816" s="104"/>
      <c r="AR1816" s="104"/>
      <c r="AS1816" s="104"/>
      <c r="AT1816" s="104"/>
      <c r="AU1816" s="104"/>
      <c r="AV1816" s="104"/>
      <c r="AW1816" s="104"/>
      <c r="AX1816" s="104"/>
      <c r="AY1816" s="104"/>
      <c r="BH1816" s="104"/>
      <c r="BJ1816" s="104"/>
      <c r="BK1816" s="104"/>
      <c r="BL1816" s="104"/>
      <c r="BM1816" s="104"/>
      <c r="BN1816" s="104"/>
      <c r="BO1816" s="104"/>
      <c r="BP1816" s="104"/>
      <c r="BQ1816" s="104"/>
      <c r="BR1816" s="104"/>
      <c r="BS1816" s="104"/>
      <c r="BT1816" s="104"/>
      <c r="BV1816" s="104"/>
      <c r="BW1816" s="104"/>
      <c r="BX1816" s="104"/>
      <c r="BY1816" s="104"/>
      <c r="BZ1816" s="104"/>
      <c r="CA1816" s="104"/>
      <c r="CB1816" s="104"/>
      <c r="CC1816" s="104"/>
      <c r="CD1816" s="104"/>
      <c r="CE1816" s="104"/>
      <c r="CF1816" s="104"/>
      <c r="CG1816" s="104"/>
      <c r="CJ1816" s="104"/>
      <c r="CL1816" s="104"/>
      <c r="CM1816" s="104"/>
      <c r="CN1816" s="104"/>
      <c r="CO1816" s="104"/>
      <c r="CP1816" s="104"/>
      <c r="CQ1816" s="104"/>
      <c r="CR1816" s="104"/>
      <c r="CS1816" s="104"/>
      <c r="CT1816" s="104"/>
      <c r="CU1816" s="104"/>
    </row>
    <row r="1817" spans="1:99" ht="13" x14ac:dyDescent="0.3">
      <c r="A1817" s="104"/>
      <c r="B1817" s="104"/>
      <c r="C1817" s="104"/>
      <c r="D1817" s="104"/>
      <c r="E1817" s="104"/>
      <c r="F1817" s="104"/>
      <c r="G1817" s="104"/>
      <c r="H1817" s="104"/>
      <c r="I1817" s="104"/>
      <c r="J1817" s="104"/>
      <c r="K1817" s="104"/>
      <c r="L1817" s="104"/>
      <c r="M1817" s="104"/>
      <c r="P1817" s="104"/>
      <c r="Q1817" s="104"/>
      <c r="U1817" s="104"/>
      <c r="AQ1817" s="104"/>
      <c r="AR1817" s="104"/>
      <c r="AS1817" s="104"/>
      <c r="AT1817" s="104"/>
      <c r="AU1817" s="104"/>
      <c r="AV1817" s="104"/>
      <c r="AW1817" s="104"/>
      <c r="AX1817" s="104"/>
      <c r="AY1817" s="104"/>
      <c r="BH1817" s="104"/>
      <c r="BJ1817" s="104"/>
      <c r="BK1817" s="104"/>
      <c r="BL1817" s="104"/>
      <c r="BM1817" s="104"/>
      <c r="BN1817" s="104"/>
      <c r="BO1817" s="104"/>
      <c r="BP1817" s="104"/>
      <c r="BQ1817" s="104"/>
      <c r="BR1817" s="104"/>
      <c r="BS1817" s="104"/>
      <c r="BT1817" s="104"/>
      <c r="BV1817" s="104"/>
      <c r="BW1817" s="104"/>
      <c r="BX1817" s="104"/>
      <c r="BY1817" s="104"/>
      <c r="BZ1817" s="104"/>
      <c r="CA1817" s="104"/>
      <c r="CB1817" s="104"/>
      <c r="CC1817" s="104"/>
      <c r="CD1817" s="104"/>
      <c r="CE1817" s="104"/>
      <c r="CF1817" s="104"/>
      <c r="CG1817" s="104"/>
      <c r="CJ1817" s="104"/>
      <c r="CL1817" s="104"/>
      <c r="CM1817" s="104"/>
      <c r="CN1817" s="104"/>
      <c r="CO1817" s="104"/>
      <c r="CP1817" s="104"/>
      <c r="CQ1817" s="104"/>
      <c r="CR1817" s="104"/>
      <c r="CS1817" s="104"/>
      <c r="CT1817" s="104"/>
      <c r="CU1817" s="104"/>
    </row>
    <row r="1818" spans="1:99" ht="13" x14ac:dyDescent="0.3">
      <c r="A1818" s="104"/>
      <c r="B1818" s="104"/>
      <c r="C1818" s="104"/>
      <c r="D1818" s="104"/>
      <c r="E1818" s="104"/>
      <c r="F1818" s="104"/>
      <c r="G1818" s="104"/>
      <c r="H1818" s="104"/>
      <c r="I1818" s="104"/>
      <c r="J1818" s="104"/>
      <c r="K1818" s="104"/>
      <c r="L1818" s="104"/>
      <c r="M1818" s="104"/>
      <c r="P1818" s="104"/>
      <c r="Q1818" s="104"/>
      <c r="U1818" s="104"/>
      <c r="AQ1818" s="104"/>
      <c r="AR1818" s="104"/>
      <c r="AS1818" s="104"/>
      <c r="AT1818" s="104"/>
      <c r="AU1818" s="104"/>
      <c r="AV1818" s="104"/>
      <c r="AW1818" s="104"/>
      <c r="AX1818" s="104"/>
      <c r="AY1818" s="104"/>
      <c r="BH1818" s="104"/>
      <c r="BJ1818" s="104"/>
      <c r="BK1818" s="104"/>
      <c r="BL1818" s="104"/>
      <c r="BM1818" s="104"/>
      <c r="BN1818" s="104"/>
      <c r="BO1818" s="104"/>
      <c r="BP1818" s="104"/>
      <c r="BQ1818" s="104"/>
      <c r="BR1818" s="104"/>
      <c r="BS1818" s="104"/>
      <c r="BT1818" s="104"/>
      <c r="BV1818" s="104"/>
      <c r="BW1818" s="104"/>
      <c r="BX1818" s="104"/>
      <c r="BY1818" s="104"/>
      <c r="BZ1818" s="104"/>
      <c r="CA1818" s="104"/>
      <c r="CB1818" s="104"/>
      <c r="CC1818" s="104"/>
      <c r="CD1818" s="104"/>
      <c r="CE1818" s="104"/>
      <c r="CF1818" s="104"/>
      <c r="CG1818" s="104"/>
      <c r="CJ1818" s="104"/>
      <c r="CL1818" s="104"/>
      <c r="CM1818" s="104"/>
      <c r="CN1818" s="104"/>
      <c r="CO1818" s="104"/>
      <c r="CP1818" s="104"/>
      <c r="CQ1818" s="104"/>
      <c r="CR1818" s="104"/>
      <c r="CS1818" s="104"/>
      <c r="CT1818" s="104"/>
      <c r="CU1818" s="104"/>
    </row>
    <row r="1819" spans="1:99" ht="13" x14ac:dyDescent="0.3">
      <c r="A1819" s="104"/>
      <c r="B1819" s="104"/>
      <c r="C1819" s="104"/>
      <c r="D1819" s="104"/>
      <c r="E1819" s="104"/>
      <c r="F1819" s="104"/>
      <c r="G1819" s="104"/>
      <c r="H1819" s="104"/>
      <c r="I1819" s="104"/>
      <c r="J1819" s="104"/>
      <c r="K1819" s="104"/>
      <c r="L1819" s="104"/>
      <c r="M1819" s="104"/>
      <c r="P1819" s="104"/>
      <c r="Q1819" s="104"/>
      <c r="U1819" s="104"/>
      <c r="AQ1819" s="104"/>
      <c r="AR1819" s="104"/>
      <c r="AS1819" s="104"/>
      <c r="AT1819" s="104"/>
      <c r="AU1819" s="104"/>
      <c r="AV1819" s="104"/>
      <c r="AW1819" s="104"/>
      <c r="AX1819" s="104"/>
      <c r="AY1819" s="104"/>
      <c r="BH1819" s="104"/>
      <c r="BJ1819" s="104"/>
      <c r="BK1819" s="104"/>
      <c r="BL1819" s="104"/>
      <c r="BM1819" s="104"/>
      <c r="BN1819" s="104"/>
      <c r="BO1819" s="104"/>
      <c r="BP1819" s="104"/>
      <c r="BQ1819" s="104"/>
      <c r="BR1819" s="104"/>
      <c r="BS1819" s="104"/>
      <c r="BT1819" s="104"/>
      <c r="BV1819" s="104"/>
      <c r="BW1819" s="104"/>
      <c r="BX1819" s="104"/>
      <c r="BY1819" s="104"/>
      <c r="BZ1819" s="104"/>
      <c r="CA1819" s="104"/>
      <c r="CB1819" s="104"/>
      <c r="CC1819" s="104"/>
      <c r="CD1819" s="104"/>
      <c r="CE1819" s="104"/>
      <c r="CF1819" s="104"/>
      <c r="CG1819" s="104"/>
      <c r="CJ1819" s="104"/>
      <c r="CL1819" s="104"/>
      <c r="CM1819" s="104"/>
      <c r="CN1819" s="104"/>
      <c r="CO1819" s="104"/>
      <c r="CP1819" s="104"/>
      <c r="CQ1819" s="104"/>
      <c r="CR1819" s="104"/>
      <c r="CS1819" s="104"/>
      <c r="CT1819" s="104"/>
      <c r="CU1819" s="104"/>
    </row>
    <row r="1820" spans="1:99" ht="13" x14ac:dyDescent="0.3">
      <c r="A1820" s="104"/>
      <c r="B1820" s="104"/>
      <c r="C1820" s="104"/>
      <c r="D1820" s="104"/>
      <c r="E1820" s="104"/>
      <c r="F1820" s="104"/>
      <c r="G1820" s="104"/>
      <c r="H1820" s="104"/>
      <c r="I1820" s="104"/>
      <c r="J1820" s="104"/>
      <c r="K1820" s="104"/>
      <c r="L1820" s="104"/>
      <c r="M1820" s="104"/>
      <c r="P1820" s="104"/>
      <c r="Q1820" s="104"/>
      <c r="U1820" s="104"/>
      <c r="AQ1820" s="104"/>
      <c r="AR1820" s="104"/>
      <c r="AS1820" s="104"/>
      <c r="AT1820" s="104"/>
      <c r="AU1820" s="104"/>
      <c r="AV1820" s="104"/>
      <c r="AW1820" s="104"/>
      <c r="AX1820" s="104"/>
      <c r="AY1820" s="104"/>
      <c r="BH1820" s="104"/>
      <c r="BJ1820" s="104"/>
      <c r="BK1820" s="104"/>
      <c r="BL1820" s="104"/>
      <c r="BM1820" s="104"/>
      <c r="BN1820" s="104"/>
      <c r="BO1820" s="104"/>
      <c r="BP1820" s="104"/>
      <c r="BQ1820" s="104"/>
      <c r="BR1820" s="104"/>
      <c r="BS1820" s="104"/>
      <c r="BT1820" s="104"/>
      <c r="BV1820" s="104"/>
      <c r="BW1820" s="104"/>
      <c r="BX1820" s="104"/>
      <c r="BY1820" s="104"/>
      <c r="BZ1820" s="104"/>
      <c r="CA1820" s="104"/>
      <c r="CB1820" s="104"/>
      <c r="CC1820" s="104"/>
      <c r="CD1820" s="104"/>
      <c r="CE1820" s="104"/>
      <c r="CF1820" s="104"/>
      <c r="CG1820" s="104"/>
      <c r="CJ1820" s="104"/>
      <c r="CL1820" s="104"/>
      <c r="CM1820" s="104"/>
      <c r="CN1820" s="104"/>
      <c r="CO1820" s="104"/>
      <c r="CP1820" s="104"/>
      <c r="CQ1820" s="104"/>
      <c r="CR1820" s="104"/>
      <c r="CS1820" s="104"/>
      <c r="CT1820" s="104"/>
      <c r="CU1820" s="104"/>
    </row>
    <row r="1821" spans="1:99" ht="13" x14ac:dyDescent="0.3">
      <c r="A1821" s="104"/>
      <c r="B1821" s="104"/>
      <c r="C1821" s="104"/>
      <c r="D1821" s="104"/>
      <c r="E1821" s="104"/>
      <c r="F1821" s="104"/>
      <c r="G1821" s="104"/>
      <c r="H1821" s="104"/>
      <c r="I1821" s="104"/>
      <c r="J1821" s="104"/>
      <c r="K1821" s="104"/>
      <c r="L1821" s="104"/>
      <c r="M1821" s="104"/>
      <c r="P1821" s="104"/>
      <c r="Q1821" s="104"/>
      <c r="U1821" s="104"/>
      <c r="AQ1821" s="104"/>
      <c r="AR1821" s="104"/>
      <c r="AS1821" s="104"/>
      <c r="AT1821" s="104"/>
      <c r="AU1821" s="104"/>
      <c r="AV1821" s="104"/>
      <c r="AW1821" s="104"/>
      <c r="AX1821" s="104"/>
      <c r="AY1821" s="104"/>
      <c r="BH1821" s="104"/>
      <c r="BJ1821" s="104"/>
      <c r="BK1821" s="104"/>
      <c r="BL1821" s="104"/>
      <c r="BM1821" s="104"/>
      <c r="BN1821" s="104"/>
      <c r="BO1821" s="104"/>
      <c r="BP1821" s="104"/>
      <c r="BQ1821" s="104"/>
      <c r="BR1821" s="104"/>
      <c r="BS1821" s="104"/>
      <c r="BT1821" s="104"/>
      <c r="BV1821" s="104"/>
      <c r="BW1821" s="104"/>
      <c r="BX1821" s="104"/>
      <c r="BY1821" s="104"/>
      <c r="BZ1821" s="104"/>
      <c r="CA1821" s="104"/>
      <c r="CB1821" s="104"/>
      <c r="CC1821" s="104"/>
      <c r="CD1821" s="104"/>
      <c r="CE1821" s="104"/>
      <c r="CF1821" s="104"/>
      <c r="CG1821" s="104"/>
      <c r="CJ1821" s="104"/>
      <c r="CL1821" s="104"/>
      <c r="CM1821" s="104"/>
      <c r="CN1821" s="104"/>
      <c r="CO1821" s="104"/>
      <c r="CP1821" s="104"/>
      <c r="CQ1821" s="104"/>
      <c r="CR1821" s="104"/>
      <c r="CS1821" s="104"/>
      <c r="CT1821" s="104"/>
      <c r="CU1821" s="104"/>
    </row>
    <row r="1822" spans="1:99" ht="13" x14ac:dyDescent="0.3">
      <c r="A1822" s="104"/>
      <c r="B1822" s="104"/>
      <c r="C1822" s="104"/>
      <c r="D1822" s="104"/>
      <c r="E1822" s="104"/>
      <c r="F1822" s="104"/>
      <c r="G1822" s="104"/>
      <c r="H1822" s="104"/>
      <c r="I1822" s="104"/>
      <c r="J1822" s="104"/>
      <c r="K1822" s="104"/>
      <c r="L1822" s="104"/>
      <c r="M1822" s="104"/>
      <c r="P1822" s="104"/>
      <c r="Q1822" s="104"/>
      <c r="U1822" s="104"/>
      <c r="AQ1822" s="104"/>
      <c r="AR1822" s="104"/>
      <c r="AS1822" s="104"/>
      <c r="AT1822" s="104"/>
      <c r="AU1822" s="104"/>
      <c r="AV1822" s="104"/>
      <c r="AW1822" s="104"/>
      <c r="AX1822" s="104"/>
      <c r="AY1822" s="104"/>
      <c r="BH1822" s="104"/>
      <c r="BJ1822" s="104"/>
      <c r="BK1822" s="104"/>
      <c r="BL1822" s="104"/>
      <c r="BM1822" s="104"/>
      <c r="BN1822" s="104"/>
      <c r="BO1822" s="104"/>
      <c r="BP1822" s="104"/>
      <c r="BQ1822" s="104"/>
      <c r="BR1822" s="104"/>
      <c r="BS1822" s="104"/>
      <c r="BT1822" s="104"/>
      <c r="BV1822" s="104"/>
      <c r="BW1822" s="104"/>
      <c r="BX1822" s="104"/>
      <c r="BY1822" s="104"/>
      <c r="BZ1822" s="104"/>
      <c r="CA1822" s="104"/>
      <c r="CB1822" s="104"/>
      <c r="CC1822" s="104"/>
      <c r="CD1822" s="104"/>
      <c r="CE1822" s="104"/>
      <c r="CF1822" s="104"/>
      <c r="CG1822" s="104"/>
      <c r="CJ1822" s="104"/>
      <c r="CL1822" s="104"/>
      <c r="CM1822" s="104"/>
      <c r="CN1822" s="104"/>
      <c r="CO1822" s="104"/>
      <c r="CP1822" s="104"/>
      <c r="CQ1822" s="104"/>
      <c r="CR1822" s="104"/>
      <c r="CS1822" s="104"/>
      <c r="CT1822" s="104"/>
      <c r="CU1822" s="104"/>
    </row>
    <row r="1823" spans="1:99" ht="13" x14ac:dyDescent="0.3">
      <c r="A1823" s="104"/>
      <c r="B1823" s="104"/>
      <c r="C1823" s="104"/>
      <c r="D1823" s="104"/>
      <c r="E1823" s="104"/>
      <c r="F1823" s="104"/>
      <c r="G1823" s="104"/>
      <c r="H1823" s="104"/>
      <c r="I1823" s="104"/>
      <c r="J1823" s="104"/>
      <c r="K1823" s="104"/>
      <c r="L1823" s="104"/>
      <c r="M1823" s="104"/>
      <c r="P1823" s="104"/>
      <c r="Q1823" s="104"/>
      <c r="U1823" s="104"/>
      <c r="AQ1823" s="104"/>
      <c r="AR1823" s="104"/>
      <c r="AS1823" s="104"/>
      <c r="AT1823" s="104"/>
      <c r="AU1823" s="104"/>
      <c r="AV1823" s="104"/>
      <c r="AW1823" s="104"/>
      <c r="AX1823" s="104"/>
      <c r="AY1823" s="104"/>
      <c r="BH1823" s="104"/>
      <c r="BJ1823" s="104"/>
      <c r="BK1823" s="104"/>
      <c r="BL1823" s="104"/>
      <c r="BM1823" s="104"/>
      <c r="BN1823" s="104"/>
      <c r="BO1823" s="104"/>
      <c r="BP1823" s="104"/>
      <c r="BQ1823" s="104"/>
      <c r="BR1823" s="104"/>
      <c r="BS1823" s="104"/>
      <c r="BT1823" s="104"/>
      <c r="BV1823" s="104"/>
      <c r="BW1823" s="104"/>
      <c r="BX1823" s="104"/>
      <c r="BY1823" s="104"/>
      <c r="BZ1823" s="104"/>
      <c r="CA1823" s="104"/>
      <c r="CB1823" s="104"/>
      <c r="CC1823" s="104"/>
      <c r="CD1823" s="104"/>
      <c r="CE1823" s="104"/>
      <c r="CF1823" s="104"/>
      <c r="CG1823" s="104"/>
      <c r="CJ1823" s="104"/>
      <c r="CL1823" s="104"/>
      <c r="CM1823" s="104"/>
      <c r="CN1823" s="104"/>
      <c r="CO1823" s="104"/>
      <c r="CP1823" s="104"/>
      <c r="CQ1823" s="104"/>
      <c r="CR1823" s="104"/>
      <c r="CS1823" s="104"/>
      <c r="CT1823" s="104"/>
      <c r="CU1823" s="104"/>
    </row>
    <row r="1824" spans="1:99" ht="13" x14ac:dyDescent="0.3">
      <c r="A1824" s="104"/>
      <c r="B1824" s="104"/>
      <c r="C1824" s="104"/>
      <c r="D1824" s="104"/>
      <c r="E1824" s="104"/>
      <c r="F1824" s="104"/>
      <c r="G1824" s="104"/>
      <c r="H1824" s="104"/>
      <c r="I1824" s="104"/>
      <c r="J1824" s="104"/>
      <c r="K1824" s="104"/>
      <c r="L1824" s="104"/>
      <c r="M1824" s="104"/>
      <c r="P1824" s="104"/>
      <c r="Q1824" s="104"/>
      <c r="U1824" s="104"/>
      <c r="AQ1824" s="104"/>
      <c r="AR1824" s="104"/>
      <c r="AS1824" s="104"/>
      <c r="AT1824" s="104"/>
      <c r="AU1824" s="104"/>
      <c r="AV1824" s="104"/>
      <c r="AW1824" s="104"/>
      <c r="AX1824" s="104"/>
      <c r="AY1824" s="104"/>
      <c r="BH1824" s="104"/>
      <c r="BJ1824" s="104"/>
      <c r="BK1824" s="104"/>
      <c r="BL1824" s="104"/>
      <c r="BM1824" s="104"/>
      <c r="BN1824" s="104"/>
      <c r="BO1824" s="104"/>
      <c r="BP1824" s="104"/>
      <c r="BQ1824" s="104"/>
      <c r="BR1824" s="104"/>
      <c r="BS1824" s="104"/>
      <c r="BT1824" s="104"/>
      <c r="BV1824" s="104"/>
      <c r="BW1824" s="104"/>
      <c r="BX1824" s="104"/>
      <c r="BY1824" s="104"/>
      <c r="BZ1824" s="104"/>
      <c r="CA1824" s="104"/>
      <c r="CB1824" s="104"/>
      <c r="CC1824" s="104"/>
      <c r="CD1824" s="104"/>
      <c r="CE1824" s="104"/>
      <c r="CF1824" s="104"/>
      <c r="CG1824" s="104"/>
      <c r="CJ1824" s="104"/>
      <c r="CL1824" s="104"/>
      <c r="CM1824" s="104"/>
      <c r="CN1824" s="104"/>
      <c r="CO1824" s="104"/>
      <c r="CP1824" s="104"/>
      <c r="CQ1824" s="104"/>
      <c r="CR1824" s="104"/>
      <c r="CS1824" s="104"/>
      <c r="CT1824" s="104"/>
      <c r="CU1824" s="104"/>
    </row>
    <row r="1825" spans="1:99" ht="13" x14ac:dyDescent="0.3">
      <c r="A1825" s="104"/>
      <c r="B1825" s="104"/>
      <c r="C1825" s="104"/>
      <c r="D1825" s="104"/>
      <c r="E1825" s="104"/>
      <c r="F1825" s="104"/>
      <c r="G1825" s="104"/>
      <c r="H1825" s="104"/>
      <c r="I1825" s="104"/>
      <c r="J1825" s="104"/>
      <c r="K1825" s="104"/>
      <c r="L1825" s="104"/>
      <c r="M1825" s="104"/>
      <c r="P1825" s="104"/>
      <c r="Q1825" s="104"/>
      <c r="U1825" s="104"/>
      <c r="AQ1825" s="104"/>
      <c r="AR1825" s="104"/>
      <c r="AS1825" s="104"/>
      <c r="AT1825" s="104"/>
      <c r="AU1825" s="104"/>
      <c r="AV1825" s="104"/>
      <c r="AW1825" s="104"/>
      <c r="AX1825" s="104"/>
      <c r="AY1825" s="104"/>
      <c r="BH1825" s="104"/>
      <c r="BJ1825" s="104"/>
      <c r="BK1825" s="104"/>
      <c r="BL1825" s="104"/>
      <c r="BM1825" s="104"/>
      <c r="BN1825" s="104"/>
      <c r="BO1825" s="104"/>
      <c r="BP1825" s="104"/>
      <c r="BQ1825" s="104"/>
      <c r="BR1825" s="104"/>
      <c r="BS1825" s="104"/>
      <c r="BT1825" s="104"/>
      <c r="BV1825" s="104"/>
      <c r="BW1825" s="104"/>
      <c r="BX1825" s="104"/>
      <c r="BY1825" s="104"/>
      <c r="BZ1825" s="104"/>
      <c r="CA1825" s="104"/>
      <c r="CB1825" s="104"/>
      <c r="CC1825" s="104"/>
      <c r="CD1825" s="104"/>
      <c r="CE1825" s="104"/>
      <c r="CF1825" s="104"/>
      <c r="CG1825" s="104"/>
      <c r="CJ1825" s="104"/>
      <c r="CL1825" s="104"/>
      <c r="CM1825" s="104"/>
      <c r="CN1825" s="104"/>
      <c r="CO1825" s="104"/>
      <c r="CP1825" s="104"/>
      <c r="CQ1825" s="104"/>
      <c r="CR1825" s="104"/>
      <c r="CS1825" s="104"/>
      <c r="CT1825" s="104"/>
      <c r="CU1825" s="104"/>
    </row>
    <row r="1826" spans="1:99" ht="13" x14ac:dyDescent="0.3">
      <c r="A1826" s="104"/>
      <c r="B1826" s="104"/>
      <c r="C1826" s="104"/>
      <c r="D1826" s="104"/>
      <c r="E1826" s="104"/>
      <c r="F1826" s="104"/>
      <c r="G1826" s="104"/>
      <c r="H1826" s="104"/>
      <c r="I1826" s="104"/>
      <c r="J1826" s="104"/>
      <c r="K1826" s="104"/>
      <c r="L1826" s="104"/>
      <c r="M1826" s="104"/>
      <c r="P1826" s="104"/>
      <c r="Q1826" s="104"/>
      <c r="U1826" s="104"/>
      <c r="AQ1826" s="104"/>
      <c r="AR1826" s="104"/>
      <c r="AS1826" s="104"/>
      <c r="AT1826" s="104"/>
      <c r="AU1826" s="104"/>
      <c r="AV1826" s="104"/>
      <c r="AW1826" s="104"/>
      <c r="AX1826" s="104"/>
      <c r="AY1826" s="104"/>
      <c r="BH1826" s="104"/>
      <c r="BJ1826" s="104"/>
      <c r="BK1826" s="104"/>
      <c r="BL1826" s="104"/>
      <c r="BM1826" s="104"/>
      <c r="BN1826" s="104"/>
      <c r="BO1826" s="104"/>
      <c r="BP1826" s="104"/>
      <c r="BQ1826" s="104"/>
      <c r="BR1826" s="104"/>
      <c r="BS1826" s="104"/>
      <c r="BT1826" s="104"/>
      <c r="BV1826" s="104"/>
      <c r="BW1826" s="104"/>
      <c r="BX1826" s="104"/>
      <c r="BY1826" s="104"/>
      <c r="BZ1826" s="104"/>
      <c r="CA1826" s="104"/>
      <c r="CB1826" s="104"/>
      <c r="CC1826" s="104"/>
      <c r="CD1826" s="104"/>
      <c r="CE1826" s="104"/>
      <c r="CF1826" s="104"/>
      <c r="CG1826" s="104"/>
      <c r="CJ1826" s="104"/>
      <c r="CL1826" s="104"/>
      <c r="CM1826" s="104"/>
      <c r="CN1826" s="104"/>
      <c r="CO1826" s="104"/>
      <c r="CP1826" s="104"/>
      <c r="CQ1826" s="104"/>
      <c r="CR1826" s="104"/>
      <c r="CS1826" s="104"/>
      <c r="CT1826" s="104"/>
      <c r="CU1826" s="104"/>
    </row>
    <row r="1827" spans="1:99" ht="13" x14ac:dyDescent="0.3">
      <c r="A1827" s="104"/>
      <c r="B1827" s="104"/>
      <c r="C1827" s="104"/>
      <c r="D1827" s="104"/>
      <c r="E1827" s="104"/>
      <c r="F1827" s="104"/>
      <c r="G1827" s="104"/>
      <c r="H1827" s="104"/>
      <c r="I1827" s="104"/>
      <c r="J1827" s="104"/>
      <c r="K1827" s="104"/>
      <c r="L1827" s="104"/>
      <c r="M1827" s="104"/>
      <c r="P1827" s="104"/>
      <c r="Q1827" s="104"/>
      <c r="U1827" s="104"/>
      <c r="AQ1827" s="104"/>
      <c r="AR1827" s="104"/>
      <c r="AS1827" s="104"/>
      <c r="AT1827" s="104"/>
      <c r="AU1827" s="104"/>
      <c r="AV1827" s="104"/>
      <c r="AW1827" s="104"/>
      <c r="AX1827" s="104"/>
      <c r="AY1827" s="104"/>
      <c r="BH1827" s="104"/>
      <c r="BJ1827" s="104"/>
      <c r="BK1827" s="104"/>
      <c r="BL1827" s="104"/>
      <c r="BM1827" s="104"/>
      <c r="BN1827" s="104"/>
      <c r="BO1827" s="104"/>
      <c r="BP1827" s="104"/>
      <c r="BQ1827" s="104"/>
      <c r="BR1827" s="104"/>
      <c r="BS1827" s="104"/>
      <c r="BT1827" s="104"/>
      <c r="BV1827" s="104"/>
      <c r="BW1827" s="104"/>
      <c r="BX1827" s="104"/>
      <c r="BY1827" s="104"/>
      <c r="BZ1827" s="104"/>
      <c r="CA1827" s="104"/>
      <c r="CB1827" s="104"/>
      <c r="CC1827" s="104"/>
      <c r="CD1827" s="104"/>
      <c r="CE1827" s="104"/>
      <c r="CF1827" s="104"/>
      <c r="CG1827" s="104"/>
      <c r="CJ1827" s="104"/>
      <c r="CL1827" s="104"/>
      <c r="CM1827" s="104"/>
      <c r="CN1827" s="104"/>
      <c r="CO1827" s="104"/>
      <c r="CP1827" s="104"/>
      <c r="CQ1827" s="104"/>
      <c r="CR1827" s="104"/>
      <c r="CS1827" s="104"/>
      <c r="CT1827" s="104"/>
      <c r="CU1827" s="104"/>
    </row>
    <row r="1828" spans="1:99" ht="13" x14ac:dyDescent="0.3">
      <c r="A1828" s="104"/>
      <c r="B1828" s="104"/>
      <c r="C1828" s="104"/>
      <c r="D1828" s="104"/>
      <c r="E1828" s="104"/>
      <c r="F1828" s="104"/>
      <c r="G1828" s="104"/>
      <c r="H1828" s="104"/>
      <c r="I1828" s="104"/>
      <c r="J1828" s="104"/>
      <c r="K1828" s="104"/>
      <c r="L1828" s="104"/>
      <c r="M1828" s="104"/>
      <c r="P1828" s="104"/>
      <c r="Q1828" s="104"/>
      <c r="U1828" s="104"/>
      <c r="AQ1828" s="104"/>
      <c r="AR1828" s="104"/>
      <c r="AS1828" s="104"/>
      <c r="AT1828" s="104"/>
      <c r="AU1828" s="104"/>
      <c r="AV1828" s="104"/>
      <c r="AW1828" s="104"/>
      <c r="AX1828" s="104"/>
      <c r="AY1828" s="104"/>
      <c r="BH1828" s="104"/>
      <c r="BJ1828" s="104"/>
      <c r="BK1828" s="104"/>
      <c r="BL1828" s="104"/>
      <c r="BM1828" s="104"/>
      <c r="BN1828" s="104"/>
      <c r="BO1828" s="104"/>
      <c r="BP1828" s="104"/>
      <c r="BQ1828" s="104"/>
      <c r="BR1828" s="104"/>
      <c r="BS1828" s="104"/>
      <c r="BT1828" s="104"/>
      <c r="BV1828" s="104"/>
      <c r="BW1828" s="104"/>
      <c r="BX1828" s="104"/>
      <c r="BY1828" s="104"/>
      <c r="BZ1828" s="104"/>
      <c r="CA1828" s="104"/>
      <c r="CB1828" s="104"/>
      <c r="CC1828" s="104"/>
      <c r="CD1828" s="104"/>
      <c r="CE1828" s="104"/>
      <c r="CF1828" s="104"/>
      <c r="CG1828" s="104"/>
      <c r="CJ1828" s="104"/>
      <c r="CL1828" s="104"/>
      <c r="CM1828" s="104"/>
      <c r="CN1828" s="104"/>
      <c r="CO1828" s="104"/>
      <c r="CP1828" s="104"/>
      <c r="CQ1828" s="104"/>
      <c r="CR1828" s="104"/>
      <c r="CS1828" s="104"/>
      <c r="CT1828" s="104"/>
      <c r="CU1828" s="104"/>
    </row>
    <row r="1829" spans="1:99" ht="13" x14ac:dyDescent="0.3">
      <c r="A1829" s="104"/>
      <c r="B1829" s="104"/>
      <c r="C1829" s="104"/>
      <c r="D1829" s="104"/>
      <c r="E1829" s="104"/>
      <c r="F1829" s="104"/>
      <c r="G1829" s="104"/>
      <c r="H1829" s="104"/>
      <c r="I1829" s="104"/>
      <c r="J1829" s="104"/>
      <c r="K1829" s="104"/>
      <c r="L1829" s="104"/>
      <c r="M1829" s="104"/>
      <c r="P1829" s="104"/>
      <c r="Q1829" s="104"/>
      <c r="U1829" s="104"/>
      <c r="AQ1829" s="104"/>
      <c r="AR1829" s="104"/>
      <c r="AS1829" s="104"/>
      <c r="AT1829" s="104"/>
      <c r="AU1829" s="104"/>
      <c r="AV1829" s="104"/>
      <c r="AW1829" s="104"/>
      <c r="AX1829" s="104"/>
      <c r="AY1829" s="104"/>
      <c r="BH1829" s="104"/>
      <c r="BJ1829" s="104"/>
      <c r="BK1829" s="104"/>
      <c r="BL1829" s="104"/>
      <c r="BM1829" s="104"/>
      <c r="BN1829" s="104"/>
      <c r="BO1829" s="104"/>
      <c r="BP1829" s="104"/>
      <c r="BQ1829" s="104"/>
      <c r="BR1829" s="104"/>
      <c r="BS1829" s="104"/>
      <c r="BT1829" s="104"/>
      <c r="BV1829" s="104"/>
      <c r="BW1829" s="104"/>
      <c r="BX1829" s="104"/>
      <c r="BY1829" s="104"/>
      <c r="BZ1829" s="104"/>
      <c r="CA1829" s="104"/>
      <c r="CB1829" s="104"/>
      <c r="CC1829" s="104"/>
      <c r="CD1829" s="104"/>
      <c r="CE1829" s="104"/>
      <c r="CF1829" s="104"/>
      <c r="CG1829" s="104"/>
      <c r="CJ1829" s="104"/>
      <c r="CL1829" s="104"/>
      <c r="CM1829" s="104"/>
      <c r="CN1829" s="104"/>
      <c r="CO1829" s="104"/>
      <c r="CP1829" s="104"/>
      <c r="CQ1829" s="104"/>
      <c r="CR1829" s="104"/>
      <c r="CS1829" s="104"/>
      <c r="CT1829" s="104"/>
      <c r="CU1829" s="104"/>
    </row>
    <row r="1830" spans="1:99" ht="13" x14ac:dyDescent="0.3">
      <c r="A1830" s="104"/>
      <c r="B1830" s="104"/>
      <c r="C1830" s="104"/>
      <c r="D1830" s="104"/>
      <c r="E1830" s="104"/>
      <c r="F1830" s="104"/>
      <c r="G1830" s="104"/>
      <c r="H1830" s="104"/>
      <c r="I1830" s="104"/>
      <c r="J1830" s="104"/>
      <c r="K1830" s="104"/>
      <c r="L1830" s="104"/>
      <c r="M1830" s="104"/>
      <c r="P1830" s="104"/>
      <c r="Q1830" s="104"/>
      <c r="U1830" s="104"/>
      <c r="AQ1830" s="104"/>
      <c r="AR1830" s="104"/>
      <c r="AS1830" s="104"/>
      <c r="AT1830" s="104"/>
      <c r="AU1830" s="104"/>
      <c r="AV1830" s="104"/>
      <c r="AW1830" s="104"/>
      <c r="AX1830" s="104"/>
      <c r="AY1830" s="104"/>
      <c r="BH1830" s="104"/>
      <c r="BJ1830" s="104"/>
      <c r="BK1830" s="104"/>
      <c r="BL1830" s="104"/>
      <c r="BM1830" s="104"/>
      <c r="BN1830" s="104"/>
      <c r="BO1830" s="104"/>
      <c r="BP1830" s="104"/>
      <c r="BQ1830" s="104"/>
      <c r="BR1830" s="104"/>
      <c r="BS1830" s="104"/>
      <c r="BT1830" s="104"/>
      <c r="BV1830" s="104"/>
      <c r="BW1830" s="104"/>
      <c r="BX1830" s="104"/>
      <c r="BY1830" s="104"/>
      <c r="BZ1830" s="104"/>
      <c r="CA1830" s="104"/>
      <c r="CB1830" s="104"/>
      <c r="CC1830" s="104"/>
      <c r="CD1830" s="104"/>
      <c r="CE1830" s="104"/>
      <c r="CF1830" s="104"/>
      <c r="CG1830" s="104"/>
      <c r="CJ1830" s="104"/>
      <c r="CL1830" s="104"/>
      <c r="CM1830" s="104"/>
      <c r="CN1830" s="104"/>
      <c r="CO1830" s="104"/>
      <c r="CP1830" s="104"/>
      <c r="CQ1830" s="104"/>
      <c r="CR1830" s="104"/>
      <c r="CS1830" s="104"/>
      <c r="CT1830" s="104"/>
      <c r="CU1830" s="104"/>
    </row>
    <row r="1831" spans="1:99" ht="13" x14ac:dyDescent="0.3">
      <c r="A1831" s="104"/>
      <c r="B1831" s="104"/>
      <c r="C1831" s="104"/>
      <c r="D1831" s="104"/>
      <c r="E1831" s="104"/>
      <c r="F1831" s="104"/>
      <c r="G1831" s="104"/>
      <c r="H1831" s="104"/>
      <c r="I1831" s="104"/>
      <c r="J1831" s="104"/>
      <c r="K1831" s="104"/>
      <c r="L1831" s="104"/>
      <c r="M1831" s="104"/>
      <c r="P1831" s="104"/>
      <c r="Q1831" s="104"/>
      <c r="U1831" s="104"/>
      <c r="AQ1831" s="104"/>
      <c r="AR1831" s="104"/>
      <c r="AS1831" s="104"/>
      <c r="AT1831" s="104"/>
      <c r="AU1831" s="104"/>
      <c r="AV1831" s="104"/>
      <c r="AW1831" s="104"/>
      <c r="AX1831" s="104"/>
      <c r="AY1831" s="104"/>
      <c r="BH1831" s="104"/>
      <c r="BJ1831" s="104"/>
      <c r="BK1831" s="104"/>
      <c r="BL1831" s="104"/>
      <c r="BM1831" s="104"/>
      <c r="BN1831" s="104"/>
      <c r="BO1831" s="104"/>
      <c r="BP1831" s="104"/>
      <c r="BQ1831" s="104"/>
      <c r="BR1831" s="104"/>
      <c r="BS1831" s="104"/>
      <c r="BT1831" s="104"/>
      <c r="BV1831" s="104"/>
      <c r="BW1831" s="104"/>
      <c r="BX1831" s="104"/>
      <c r="BY1831" s="104"/>
      <c r="BZ1831" s="104"/>
      <c r="CA1831" s="104"/>
      <c r="CB1831" s="104"/>
      <c r="CC1831" s="104"/>
      <c r="CD1831" s="104"/>
      <c r="CE1831" s="104"/>
      <c r="CF1831" s="104"/>
      <c r="CG1831" s="104"/>
      <c r="CJ1831" s="104"/>
      <c r="CL1831" s="104"/>
      <c r="CM1831" s="104"/>
      <c r="CN1831" s="104"/>
      <c r="CO1831" s="104"/>
      <c r="CP1831" s="104"/>
      <c r="CQ1831" s="104"/>
      <c r="CR1831" s="104"/>
      <c r="CS1831" s="104"/>
      <c r="CT1831" s="104"/>
      <c r="CU1831" s="104"/>
    </row>
    <row r="1832" spans="1:99" ht="13" x14ac:dyDescent="0.3">
      <c r="A1832" s="104"/>
      <c r="B1832" s="104"/>
      <c r="C1832" s="104"/>
      <c r="D1832" s="104"/>
      <c r="E1832" s="104"/>
      <c r="F1832" s="104"/>
      <c r="G1832" s="104"/>
      <c r="H1832" s="104"/>
      <c r="I1832" s="104"/>
      <c r="J1832" s="104"/>
      <c r="K1832" s="104"/>
      <c r="L1832" s="104"/>
      <c r="M1832" s="104"/>
      <c r="P1832" s="104"/>
      <c r="Q1832" s="104"/>
      <c r="U1832" s="104"/>
      <c r="AQ1832" s="104"/>
      <c r="AR1832" s="104"/>
      <c r="AS1832" s="104"/>
      <c r="AT1832" s="104"/>
      <c r="AU1832" s="104"/>
      <c r="AV1832" s="104"/>
      <c r="AW1832" s="104"/>
      <c r="AX1832" s="104"/>
      <c r="AY1832" s="104"/>
      <c r="BH1832" s="104"/>
      <c r="BJ1832" s="104"/>
      <c r="BK1832" s="104"/>
      <c r="BL1832" s="104"/>
      <c r="BM1832" s="104"/>
      <c r="BN1832" s="104"/>
      <c r="BO1832" s="104"/>
      <c r="BP1832" s="104"/>
      <c r="BQ1832" s="104"/>
      <c r="BR1832" s="104"/>
      <c r="BS1832" s="104"/>
      <c r="BT1832" s="104"/>
      <c r="BV1832" s="104"/>
      <c r="BW1832" s="104"/>
      <c r="BX1832" s="104"/>
      <c r="BY1832" s="104"/>
      <c r="BZ1832" s="104"/>
      <c r="CA1832" s="104"/>
      <c r="CB1832" s="104"/>
      <c r="CC1832" s="104"/>
      <c r="CD1832" s="104"/>
      <c r="CE1832" s="104"/>
      <c r="CF1832" s="104"/>
      <c r="CG1832" s="104"/>
      <c r="CJ1832" s="104"/>
      <c r="CL1832" s="104"/>
      <c r="CM1832" s="104"/>
      <c r="CN1832" s="104"/>
      <c r="CO1832" s="104"/>
      <c r="CP1832" s="104"/>
      <c r="CQ1832" s="104"/>
      <c r="CR1832" s="104"/>
      <c r="CS1832" s="104"/>
      <c r="CT1832" s="104"/>
      <c r="CU1832" s="104"/>
    </row>
    <row r="1833" spans="1:99" ht="13" x14ac:dyDescent="0.3">
      <c r="A1833" s="104"/>
      <c r="B1833" s="104"/>
      <c r="C1833" s="104"/>
      <c r="D1833" s="104"/>
      <c r="E1833" s="104"/>
      <c r="F1833" s="104"/>
      <c r="G1833" s="104"/>
      <c r="H1833" s="104"/>
      <c r="I1833" s="104"/>
      <c r="J1833" s="104"/>
      <c r="K1833" s="104"/>
      <c r="L1833" s="104"/>
      <c r="M1833" s="104"/>
      <c r="P1833" s="104"/>
      <c r="Q1833" s="104"/>
      <c r="U1833" s="104"/>
      <c r="AQ1833" s="104"/>
      <c r="AR1833" s="104"/>
      <c r="AS1833" s="104"/>
      <c r="AT1833" s="104"/>
      <c r="AU1833" s="104"/>
      <c r="AV1833" s="104"/>
      <c r="AW1833" s="104"/>
      <c r="AX1833" s="104"/>
      <c r="AY1833" s="104"/>
      <c r="BH1833" s="104"/>
      <c r="BJ1833" s="104"/>
      <c r="BK1833" s="104"/>
      <c r="BL1833" s="104"/>
      <c r="BM1833" s="104"/>
      <c r="BN1833" s="104"/>
      <c r="BO1833" s="104"/>
      <c r="BP1833" s="104"/>
      <c r="BQ1833" s="104"/>
      <c r="BR1833" s="104"/>
      <c r="BS1833" s="104"/>
      <c r="BT1833" s="104"/>
      <c r="BV1833" s="104"/>
      <c r="BW1833" s="104"/>
      <c r="BX1833" s="104"/>
      <c r="BY1833" s="104"/>
      <c r="BZ1833" s="104"/>
      <c r="CA1833" s="104"/>
      <c r="CB1833" s="104"/>
      <c r="CC1833" s="104"/>
      <c r="CD1833" s="104"/>
      <c r="CE1833" s="104"/>
      <c r="CF1833" s="104"/>
      <c r="CG1833" s="104"/>
      <c r="CJ1833" s="104"/>
      <c r="CL1833" s="104"/>
      <c r="CM1833" s="104"/>
      <c r="CN1833" s="104"/>
      <c r="CO1833" s="104"/>
      <c r="CP1833" s="104"/>
      <c r="CQ1833" s="104"/>
      <c r="CR1833" s="104"/>
      <c r="CS1833" s="104"/>
      <c r="CT1833" s="104"/>
      <c r="CU1833" s="104"/>
    </row>
    <row r="1834" spans="1:99" ht="13" x14ac:dyDescent="0.3">
      <c r="A1834" s="104"/>
      <c r="B1834" s="104"/>
      <c r="C1834" s="104"/>
      <c r="D1834" s="104"/>
      <c r="E1834" s="104"/>
      <c r="F1834" s="104"/>
      <c r="G1834" s="104"/>
      <c r="H1834" s="104"/>
      <c r="I1834" s="104"/>
      <c r="J1834" s="104"/>
      <c r="K1834" s="104"/>
      <c r="L1834" s="104"/>
      <c r="M1834" s="104"/>
      <c r="P1834" s="104"/>
      <c r="Q1834" s="104"/>
      <c r="U1834" s="104"/>
      <c r="AQ1834" s="104"/>
      <c r="AR1834" s="104"/>
      <c r="AS1834" s="104"/>
      <c r="AT1834" s="104"/>
      <c r="AU1834" s="104"/>
      <c r="AV1834" s="104"/>
      <c r="AW1834" s="104"/>
      <c r="AX1834" s="104"/>
      <c r="AY1834" s="104"/>
      <c r="BH1834" s="104"/>
      <c r="BJ1834" s="104"/>
      <c r="BK1834" s="104"/>
      <c r="BL1834" s="104"/>
      <c r="BM1834" s="104"/>
      <c r="BN1834" s="104"/>
      <c r="BO1834" s="104"/>
      <c r="BP1834" s="104"/>
      <c r="BQ1834" s="104"/>
      <c r="BR1834" s="104"/>
      <c r="BS1834" s="104"/>
      <c r="BT1834" s="104"/>
      <c r="BV1834" s="104"/>
      <c r="BW1834" s="104"/>
      <c r="BX1834" s="104"/>
      <c r="BY1834" s="104"/>
      <c r="BZ1834" s="104"/>
      <c r="CA1834" s="104"/>
      <c r="CB1834" s="104"/>
      <c r="CC1834" s="104"/>
      <c r="CD1834" s="104"/>
      <c r="CE1834" s="104"/>
      <c r="CF1834" s="104"/>
      <c r="CG1834" s="104"/>
      <c r="CJ1834" s="104"/>
      <c r="CL1834" s="104"/>
      <c r="CM1834" s="104"/>
      <c r="CN1834" s="104"/>
      <c r="CO1834" s="104"/>
      <c r="CP1834" s="104"/>
      <c r="CQ1834" s="104"/>
      <c r="CR1834" s="104"/>
      <c r="CS1834" s="104"/>
      <c r="CT1834" s="104"/>
      <c r="CU1834" s="104"/>
    </row>
    <row r="1835" spans="1:99" ht="13" x14ac:dyDescent="0.3">
      <c r="A1835" s="104"/>
      <c r="B1835" s="104"/>
      <c r="C1835" s="104"/>
      <c r="D1835" s="104"/>
      <c r="E1835" s="104"/>
      <c r="F1835" s="104"/>
      <c r="G1835" s="104"/>
      <c r="H1835" s="104"/>
      <c r="I1835" s="104"/>
      <c r="J1835" s="104"/>
      <c r="K1835" s="104"/>
      <c r="L1835" s="104"/>
      <c r="M1835" s="104"/>
      <c r="P1835" s="104"/>
      <c r="Q1835" s="104"/>
      <c r="U1835" s="104"/>
      <c r="AQ1835" s="104"/>
      <c r="AR1835" s="104"/>
      <c r="AS1835" s="104"/>
      <c r="AT1835" s="104"/>
      <c r="AU1835" s="104"/>
      <c r="AV1835" s="104"/>
      <c r="AW1835" s="104"/>
      <c r="AX1835" s="104"/>
      <c r="AY1835" s="104"/>
      <c r="BH1835" s="104"/>
      <c r="BJ1835" s="104"/>
      <c r="BK1835" s="104"/>
      <c r="BL1835" s="104"/>
      <c r="BM1835" s="104"/>
      <c r="BN1835" s="104"/>
      <c r="BO1835" s="104"/>
      <c r="BP1835" s="104"/>
      <c r="BQ1835" s="104"/>
      <c r="BR1835" s="104"/>
      <c r="BS1835" s="104"/>
      <c r="BT1835" s="104"/>
      <c r="BV1835" s="104"/>
      <c r="BW1835" s="104"/>
      <c r="BX1835" s="104"/>
      <c r="BY1835" s="104"/>
      <c r="BZ1835" s="104"/>
      <c r="CA1835" s="104"/>
      <c r="CB1835" s="104"/>
      <c r="CC1835" s="104"/>
      <c r="CD1835" s="104"/>
      <c r="CE1835" s="104"/>
      <c r="CF1835" s="104"/>
      <c r="CG1835" s="104"/>
      <c r="CJ1835" s="104"/>
      <c r="CL1835" s="104"/>
      <c r="CM1835" s="104"/>
      <c r="CN1835" s="104"/>
      <c r="CO1835" s="104"/>
      <c r="CP1835" s="104"/>
      <c r="CQ1835" s="104"/>
      <c r="CR1835" s="104"/>
      <c r="CS1835" s="104"/>
      <c r="CT1835" s="104"/>
      <c r="CU1835" s="104"/>
    </row>
    <row r="1836" spans="1:99" ht="13" x14ac:dyDescent="0.3">
      <c r="A1836" s="104"/>
      <c r="B1836" s="104"/>
      <c r="C1836" s="104"/>
      <c r="D1836" s="104"/>
      <c r="E1836" s="104"/>
      <c r="F1836" s="104"/>
      <c r="G1836" s="104"/>
      <c r="H1836" s="104"/>
      <c r="I1836" s="104"/>
      <c r="J1836" s="104"/>
      <c r="K1836" s="104"/>
      <c r="L1836" s="104"/>
      <c r="M1836" s="104"/>
      <c r="P1836" s="104"/>
      <c r="Q1836" s="104"/>
      <c r="U1836" s="104"/>
      <c r="AQ1836" s="104"/>
      <c r="AR1836" s="104"/>
      <c r="AS1836" s="104"/>
      <c r="AT1836" s="104"/>
      <c r="AU1836" s="104"/>
      <c r="AV1836" s="104"/>
      <c r="AW1836" s="104"/>
      <c r="AX1836" s="104"/>
      <c r="AY1836" s="104"/>
      <c r="BH1836" s="104"/>
      <c r="BJ1836" s="104"/>
      <c r="BK1836" s="104"/>
      <c r="BL1836" s="104"/>
      <c r="BM1836" s="104"/>
      <c r="BN1836" s="104"/>
      <c r="BO1836" s="104"/>
      <c r="BP1836" s="104"/>
      <c r="BQ1836" s="104"/>
      <c r="BR1836" s="104"/>
      <c r="BS1836" s="104"/>
      <c r="BT1836" s="104"/>
      <c r="BV1836" s="104"/>
      <c r="BW1836" s="104"/>
      <c r="BX1836" s="104"/>
      <c r="BY1836" s="104"/>
      <c r="BZ1836" s="104"/>
      <c r="CA1836" s="104"/>
      <c r="CB1836" s="104"/>
      <c r="CC1836" s="104"/>
      <c r="CD1836" s="104"/>
      <c r="CE1836" s="104"/>
      <c r="CF1836" s="104"/>
      <c r="CG1836" s="104"/>
      <c r="CJ1836" s="104"/>
      <c r="CL1836" s="104"/>
      <c r="CM1836" s="104"/>
      <c r="CN1836" s="104"/>
      <c r="CO1836" s="104"/>
      <c r="CP1836" s="104"/>
      <c r="CQ1836" s="104"/>
      <c r="CR1836" s="104"/>
      <c r="CS1836" s="104"/>
      <c r="CT1836" s="104"/>
      <c r="CU1836" s="104"/>
    </row>
    <row r="1837" spans="1:99" ht="13" x14ac:dyDescent="0.3">
      <c r="A1837" s="104"/>
      <c r="B1837" s="104"/>
      <c r="C1837" s="104"/>
      <c r="D1837" s="104"/>
      <c r="E1837" s="104"/>
      <c r="F1837" s="104"/>
      <c r="G1837" s="104"/>
      <c r="H1837" s="104"/>
      <c r="I1837" s="104"/>
      <c r="J1837" s="104"/>
      <c r="K1837" s="104"/>
      <c r="L1837" s="104"/>
      <c r="M1837" s="104"/>
      <c r="P1837" s="104"/>
      <c r="Q1837" s="104"/>
      <c r="U1837" s="104"/>
      <c r="AQ1837" s="104"/>
      <c r="AR1837" s="104"/>
      <c r="AS1837" s="104"/>
      <c r="AT1837" s="104"/>
      <c r="AU1837" s="104"/>
      <c r="AV1837" s="104"/>
      <c r="AW1837" s="104"/>
      <c r="AX1837" s="104"/>
      <c r="AY1837" s="104"/>
      <c r="BH1837" s="104"/>
      <c r="BJ1837" s="104"/>
      <c r="BK1837" s="104"/>
      <c r="BL1837" s="104"/>
      <c r="BM1837" s="104"/>
      <c r="BN1837" s="104"/>
      <c r="BO1837" s="104"/>
      <c r="BP1837" s="104"/>
      <c r="BQ1837" s="104"/>
      <c r="BR1837" s="104"/>
      <c r="BS1837" s="104"/>
      <c r="BT1837" s="104"/>
      <c r="BV1837" s="104"/>
      <c r="BW1837" s="104"/>
      <c r="BX1837" s="104"/>
      <c r="BY1837" s="104"/>
      <c r="BZ1837" s="104"/>
      <c r="CA1837" s="104"/>
      <c r="CB1837" s="104"/>
      <c r="CC1837" s="104"/>
      <c r="CD1837" s="104"/>
      <c r="CE1837" s="104"/>
      <c r="CF1837" s="104"/>
      <c r="CG1837" s="104"/>
      <c r="CJ1837" s="104"/>
      <c r="CL1837" s="104"/>
      <c r="CM1837" s="104"/>
      <c r="CN1837" s="104"/>
      <c r="CO1837" s="104"/>
      <c r="CP1837" s="104"/>
      <c r="CQ1837" s="104"/>
      <c r="CR1837" s="104"/>
      <c r="CS1837" s="104"/>
      <c r="CT1837" s="104"/>
      <c r="CU1837" s="104"/>
    </row>
    <row r="1838" spans="1:99" ht="13" x14ac:dyDescent="0.3">
      <c r="A1838" s="104"/>
      <c r="B1838" s="104"/>
      <c r="C1838" s="104"/>
      <c r="D1838" s="104"/>
      <c r="E1838" s="104"/>
      <c r="F1838" s="104"/>
      <c r="G1838" s="104"/>
      <c r="H1838" s="104"/>
      <c r="I1838" s="104"/>
      <c r="J1838" s="104"/>
      <c r="K1838" s="104"/>
      <c r="L1838" s="104"/>
      <c r="M1838" s="104"/>
      <c r="P1838" s="104"/>
      <c r="Q1838" s="104"/>
      <c r="U1838" s="104"/>
      <c r="AQ1838" s="104"/>
      <c r="AR1838" s="104"/>
      <c r="AS1838" s="104"/>
      <c r="AT1838" s="104"/>
      <c r="AU1838" s="104"/>
      <c r="AV1838" s="104"/>
      <c r="AW1838" s="104"/>
      <c r="AX1838" s="104"/>
      <c r="AY1838" s="104"/>
      <c r="BH1838" s="104"/>
      <c r="BJ1838" s="104"/>
      <c r="BK1838" s="104"/>
      <c r="BL1838" s="104"/>
      <c r="BM1838" s="104"/>
      <c r="BN1838" s="104"/>
      <c r="BO1838" s="104"/>
      <c r="BP1838" s="104"/>
      <c r="BQ1838" s="104"/>
      <c r="BR1838" s="104"/>
      <c r="BS1838" s="104"/>
      <c r="BT1838" s="104"/>
      <c r="BV1838" s="104"/>
      <c r="BW1838" s="104"/>
      <c r="BX1838" s="104"/>
      <c r="BY1838" s="104"/>
      <c r="BZ1838" s="104"/>
      <c r="CA1838" s="104"/>
      <c r="CB1838" s="104"/>
      <c r="CC1838" s="104"/>
      <c r="CD1838" s="104"/>
      <c r="CE1838" s="104"/>
      <c r="CF1838" s="104"/>
      <c r="CG1838" s="104"/>
      <c r="CJ1838" s="104"/>
      <c r="CL1838" s="104"/>
      <c r="CM1838" s="104"/>
      <c r="CN1838" s="104"/>
      <c r="CO1838" s="104"/>
      <c r="CP1838" s="104"/>
      <c r="CQ1838" s="104"/>
      <c r="CR1838" s="104"/>
      <c r="CS1838" s="104"/>
      <c r="CT1838" s="104"/>
      <c r="CU1838" s="104"/>
    </row>
    <row r="1839" spans="1:99" ht="13" x14ac:dyDescent="0.3">
      <c r="A1839" s="104"/>
      <c r="B1839" s="104"/>
      <c r="C1839" s="104"/>
      <c r="D1839" s="104"/>
      <c r="E1839" s="104"/>
      <c r="F1839" s="104"/>
      <c r="G1839" s="104"/>
      <c r="H1839" s="104"/>
      <c r="I1839" s="104"/>
      <c r="J1839" s="104"/>
      <c r="K1839" s="104"/>
      <c r="L1839" s="104"/>
      <c r="M1839" s="104"/>
      <c r="P1839" s="104"/>
      <c r="Q1839" s="104"/>
      <c r="U1839" s="104"/>
      <c r="AQ1839" s="104"/>
      <c r="AR1839" s="104"/>
      <c r="AS1839" s="104"/>
      <c r="AT1839" s="104"/>
      <c r="AU1839" s="104"/>
      <c r="AV1839" s="104"/>
      <c r="AW1839" s="104"/>
      <c r="AX1839" s="104"/>
      <c r="AY1839" s="104"/>
      <c r="BH1839" s="104"/>
      <c r="BJ1839" s="104"/>
      <c r="BK1839" s="104"/>
      <c r="BL1839" s="104"/>
      <c r="BM1839" s="104"/>
      <c r="BN1839" s="104"/>
      <c r="BO1839" s="104"/>
      <c r="BP1839" s="104"/>
      <c r="BQ1839" s="104"/>
      <c r="BR1839" s="104"/>
      <c r="BS1839" s="104"/>
      <c r="BT1839" s="104"/>
      <c r="BV1839" s="104"/>
      <c r="BW1839" s="104"/>
      <c r="BX1839" s="104"/>
      <c r="BY1839" s="104"/>
      <c r="BZ1839" s="104"/>
      <c r="CA1839" s="104"/>
      <c r="CB1839" s="104"/>
      <c r="CC1839" s="104"/>
      <c r="CD1839" s="104"/>
      <c r="CE1839" s="104"/>
      <c r="CF1839" s="104"/>
      <c r="CG1839" s="104"/>
      <c r="CJ1839" s="104"/>
      <c r="CL1839" s="104"/>
      <c r="CM1839" s="104"/>
      <c r="CN1839" s="104"/>
      <c r="CO1839" s="104"/>
      <c r="CP1839" s="104"/>
      <c r="CQ1839" s="104"/>
      <c r="CR1839" s="104"/>
      <c r="CS1839" s="104"/>
      <c r="CT1839" s="104"/>
      <c r="CU1839" s="104"/>
    </row>
    <row r="1840" spans="1:99" ht="13" x14ac:dyDescent="0.3">
      <c r="A1840" s="104"/>
      <c r="B1840" s="104"/>
      <c r="C1840" s="104"/>
      <c r="D1840" s="104"/>
      <c r="E1840" s="104"/>
      <c r="F1840" s="104"/>
      <c r="G1840" s="104"/>
      <c r="H1840" s="104"/>
      <c r="I1840" s="104"/>
      <c r="J1840" s="104"/>
      <c r="K1840" s="104"/>
      <c r="L1840" s="104"/>
      <c r="M1840" s="104"/>
      <c r="P1840" s="104"/>
      <c r="Q1840" s="104"/>
      <c r="U1840" s="104"/>
      <c r="AQ1840" s="104"/>
      <c r="AR1840" s="104"/>
      <c r="AS1840" s="104"/>
      <c r="AT1840" s="104"/>
      <c r="AU1840" s="104"/>
      <c r="AV1840" s="104"/>
      <c r="AW1840" s="104"/>
      <c r="AX1840" s="104"/>
      <c r="AY1840" s="104"/>
      <c r="BH1840" s="104"/>
      <c r="BJ1840" s="104"/>
      <c r="BK1840" s="104"/>
      <c r="BL1840" s="104"/>
      <c r="BM1840" s="104"/>
      <c r="BN1840" s="104"/>
      <c r="BO1840" s="104"/>
      <c r="BP1840" s="104"/>
      <c r="BQ1840" s="104"/>
      <c r="BR1840" s="104"/>
      <c r="BS1840" s="104"/>
      <c r="BT1840" s="104"/>
      <c r="BV1840" s="104"/>
      <c r="BW1840" s="104"/>
      <c r="BX1840" s="104"/>
      <c r="BY1840" s="104"/>
      <c r="BZ1840" s="104"/>
      <c r="CA1840" s="104"/>
      <c r="CB1840" s="104"/>
      <c r="CC1840" s="104"/>
      <c r="CD1840" s="104"/>
      <c r="CE1840" s="104"/>
      <c r="CF1840" s="104"/>
      <c r="CG1840" s="104"/>
      <c r="CJ1840" s="104"/>
      <c r="CL1840" s="104"/>
      <c r="CM1840" s="104"/>
      <c r="CN1840" s="104"/>
      <c r="CO1840" s="104"/>
      <c r="CP1840" s="104"/>
      <c r="CQ1840" s="104"/>
      <c r="CR1840" s="104"/>
      <c r="CS1840" s="104"/>
      <c r="CT1840" s="104"/>
      <c r="CU1840" s="104"/>
    </row>
    <row r="1841" spans="1:99" ht="13" x14ac:dyDescent="0.3">
      <c r="A1841" s="104"/>
      <c r="B1841" s="104"/>
      <c r="C1841" s="104"/>
      <c r="D1841" s="104"/>
      <c r="E1841" s="104"/>
      <c r="F1841" s="104"/>
      <c r="G1841" s="104"/>
      <c r="H1841" s="104"/>
      <c r="I1841" s="104"/>
      <c r="J1841" s="104"/>
      <c r="K1841" s="104"/>
      <c r="L1841" s="104"/>
      <c r="M1841" s="104"/>
      <c r="P1841" s="104"/>
      <c r="Q1841" s="104"/>
      <c r="U1841" s="104"/>
      <c r="AQ1841" s="104"/>
      <c r="AR1841" s="104"/>
      <c r="AS1841" s="104"/>
      <c r="AT1841" s="104"/>
      <c r="AU1841" s="104"/>
      <c r="AV1841" s="104"/>
      <c r="AW1841" s="104"/>
      <c r="AX1841" s="104"/>
      <c r="AY1841" s="104"/>
      <c r="BH1841" s="104"/>
      <c r="BJ1841" s="104"/>
      <c r="BK1841" s="104"/>
      <c r="BL1841" s="104"/>
      <c r="BM1841" s="104"/>
      <c r="BN1841" s="104"/>
      <c r="BO1841" s="104"/>
      <c r="BP1841" s="104"/>
      <c r="BQ1841" s="104"/>
      <c r="BR1841" s="104"/>
      <c r="BS1841" s="104"/>
      <c r="BT1841" s="104"/>
      <c r="BV1841" s="104"/>
      <c r="BW1841" s="104"/>
      <c r="BX1841" s="104"/>
      <c r="BY1841" s="104"/>
      <c r="BZ1841" s="104"/>
      <c r="CA1841" s="104"/>
      <c r="CB1841" s="104"/>
      <c r="CC1841" s="104"/>
      <c r="CD1841" s="104"/>
      <c r="CE1841" s="104"/>
      <c r="CF1841" s="104"/>
      <c r="CG1841" s="104"/>
      <c r="CJ1841" s="104"/>
      <c r="CL1841" s="104"/>
      <c r="CM1841" s="104"/>
      <c r="CN1841" s="104"/>
      <c r="CO1841" s="104"/>
      <c r="CP1841" s="104"/>
      <c r="CQ1841" s="104"/>
      <c r="CR1841" s="104"/>
      <c r="CS1841" s="104"/>
      <c r="CT1841" s="104"/>
      <c r="CU1841" s="104"/>
    </row>
    <row r="1842" spans="1:99" ht="13" x14ac:dyDescent="0.3">
      <c r="A1842" s="104"/>
      <c r="B1842" s="104"/>
      <c r="C1842" s="104"/>
      <c r="D1842" s="104"/>
      <c r="E1842" s="104"/>
      <c r="F1842" s="104"/>
      <c r="G1842" s="104"/>
      <c r="H1842" s="104"/>
      <c r="I1842" s="104"/>
      <c r="J1842" s="104"/>
      <c r="K1842" s="104"/>
      <c r="L1842" s="104"/>
      <c r="M1842" s="104"/>
      <c r="P1842" s="104"/>
      <c r="Q1842" s="104"/>
      <c r="U1842" s="104"/>
      <c r="AQ1842" s="104"/>
      <c r="AR1842" s="104"/>
      <c r="AS1842" s="104"/>
      <c r="AT1842" s="104"/>
      <c r="AU1842" s="104"/>
      <c r="AV1842" s="104"/>
      <c r="AW1842" s="104"/>
      <c r="AX1842" s="104"/>
      <c r="AY1842" s="104"/>
      <c r="BH1842" s="104"/>
      <c r="BJ1842" s="104"/>
      <c r="BK1842" s="104"/>
      <c r="BL1842" s="104"/>
      <c r="BM1842" s="104"/>
      <c r="BN1842" s="104"/>
      <c r="BO1842" s="104"/>
      <c r="BP1842" s="104"/>
      <c r="BQ1842" s="104"/>
      <c r="BR1842" s="104"/>
      <c r="BS1842" s="104"/>
      <c r="BT1842" s="104"/>
      <c r="BV1842" s="104"/>
      <c r="BW1842" s="104"/>
      <c r="BX1842" s="104"/>
      <c r="BY1842" s="104"/>
      <c r="BZ1842" s="104"/>
      <c r="CA1842" s="104"/>
      <c r="CB1842" s="104"/>
      <c r="CC1842" s="104"/>
      <c r="CD1842" s="104"/>
      <c r="CE1842" s="104"/>
      <c r="CF1842" s="104"/>
      <c r="CG1842" s="104"/>
      <c r="CJ1842" s="104"/>
      <c r="CL1842" s="104"/>
      <c r="CM1842" s="104"/>
      <c r="CN1842" s="104"/>
      <c r="CO1842" s="104"/>
      <c r="CP1842" s="104"/>
      <c r="CQ1842" s="104"/>
      <c r="CR1842" s="104"/>
      <c r="CS1842" s="104"/>
      <c r="CT1842" s="104"/>
      <c r="CU1842" s="104"/>
    </row>
    <row r="1843" spans="1:99" ht="13" x14ac:dyDescent="0.3">
      <c r="A1843" s="104"/>
      <c r="B1843" s="104"/>
      <c r="C1843" s="104"/>
      <c r="D1843" s="104"/>
      <c r="E1843" s="104"/>
      <c r="F1843" s="104"/>
      <c r="G1843" s="104"/>
      <c r="H1843" s="104"/>
      <c r="I1843" s="104"/>
      <c r="J1843" s="104"/>
      <c r="K1843" s="104"/>
      <c r="L1843" s="104"/>
      <c r="M1843" s="104"/>
      <c r="P1843" s="104"/>
      <c r="Q1843" s="104"/>
      <c r="U1843" s="104"/>
      <c r="AQ1843" s="104"/>
      <c r="AR1843" s="104"/>
      <c r="AS1843" s="104"/>
      <c r="AT1843" s="104"/>
      <c r="AU1843" s="104"/>
      <c r="AV1843" s="104"/>
      <c r="AW1843" s="104"/>
      <c r="AX1843" s="104"/>
      <c r="AY1843" s="104"/>
      <c r="BH1843" s="104"/>
      <c r="BJ1843" s="104"/>
      <c r="BK1843" s="104"/>
      <c r="BL1843" s="104"/>
      <c r="BM1843" s="104"/>
      <c r="BN1843" s="104"/>
      <c r="BO1843" s="104"/>
      <c r="BP1843" s="104"/>
      <c r="BQ1843" s="104"/>
      <c r="BR1843" s="104"/>
      <c r="BS1843" s="104"/>
      <c r="BT1843" s="104"/>
      <c r="BV1843" s="104"/>
      <c r="BW1843" s="104"/>
      <c r="BX1843" s="104"/>
      <c r="BY1843" s="104"/>
      <c r="BZ1843" s="104"/>
      <c r="CA1843" s="104"/>
      <c r="CB1843" s="104"/>
      <c r="CC1843" s="104"/>
      <c r="CD1843" s="104"/>
      <c r="CE1843" s="104"/>
      <c r="CF1843" s="104"/>
      <c r="CG1843" s="104"/>
      <c r="CJ1843" s="104"/>
      <c r="CL1843" s="104"/>
      <c r="CM1843" s="104"/>
      <c r="CN1843" s="104"/>
      <c r="CO1843" s="104"/>
      <c r="CP1843" s="104"/>
      <c r="CQ1843" s="104"/>
      <c r="CR1843" s="104"/>
      <c r="CS1843" s="104"/>
      <c r="CT1843" s="104"/>
      <c r="CU1843" s="104"/>
    </row>
    <row r="1844" spans="1:99" ht="13" x14ac:dyDescent="0.3">
      <c r="A1844" s="104"/>
      <c r="B1844" s="104"/>
      <c r="C1844" s="104"/>
      <c r="D1844" s="104"/>
      <c r="E1844" s="104"/>
      <c r="F1844" s="104"/>
      <c r="G1844" s="104"/>
      <c r="H1844" s="104"/>
      <c r="I1844" s="104"/>
      <c r="J1844" s="104"/>
      <c r="K1844" s="104"/>
      <c r="L1844" s="104"/>
      <c r="M1844" s="104"/>
      <c r="P1844" s="104"/>
      <c r="Q1844" s="104"/>
      <c r="U1844" s="104"/>
      <c r="AQ1844" s="104"/>
      <c r="AR1844" s="104"/>
      <c r="AS1844" s="104"/>
      <c r="AT1844" s="104"/>
      <c r="AU1844" s="104"/>
      <c r="AV1844" s="104"/>
      <c r="AW1844" s="104"/>
      <c r="AX1844" s="104"/>
      <c r="AY1844" s="104"/>
      <c r="BH1844" s="104"/>
      <c r="BJ1844" s="104"/>
      <c r="BK1844" s="104"/>
      <c r="BL1844" s="104"/>
      <c r="BM1844" s="104"/>
      <c r="BN1844" s="104"/>
      <c r="BO1844" s="104"/>
      <c r="BP1844" s="104"/>
      <c r="BQ1844" s="104"/>
      <c r="BR1844" s="104"/>
      <c r="BS1844" s="104"/>
      <c r="BT1844" s="104"/>
      <c r="BV1844" s="104"/>
      <c r="BW1844" s="104"/>
      <c r="BX1844" s="104"/>
      <c r="BY1844" s="104"/>
      <c r="BZ1844" s="104"/>
      <c r="CA1844" s="104"/>
      <c r="CB1844" s="104"/>
      <c r="CC1844" s="104"/>
      <c r="CD1844" s="104"/>
      <c r="CE1844" s="104"/>
      <c r="CF1844" s="104"/>
      <c r="CG1844" s="104"/>
      <c r="CJ1844" s="104"/>
      <c r="CL1844" s="104"/>
      <c r="CM1844" s="104"/>
      <c r="CN1844" s="104"/>
      <c r="CO1844" s="104"/>
      <c r="CP1844" s="104"/>
      <c r="CQ1844" s="104"/>
      <c r="CR1844" s="104"/>
      <c r="CS1844" s="104"/>
      <c r="CT1844" s="104"/>
      <c r="CU1844" s="104"/>
    </row>
    <row r="1845" spans="1:99" ht="13" x14ac:dyDescent="0.3">
      <c r="A1845" s="104"/>
      <c r="B1845" s="104"/>
      <c r="C1845" s="104"/>
      <c r="D1845" s="104"/>
      <c r="E1845" s="104"/>
      <c r="F1845" s="104"/>
      <c r="G1845" s="104"/>
      <c r="H1845" s="104"/>
      <c r="I1845" s="104"/>
      <c r="J1845" s="104"/>
      <c r="K1845" s="104"/>
      <c r="L1845" s="104"/>
      <c r="M1845" s="104"/>
      <c r="P1845" s="104"/>
      <c r="Q1845" s="104"/>
      <c r="U1845" s="104"/>
      <c r="AQ1845" s="104"/>
      <c r="AR1845" s="104"/>
      <c r="AS1845" s="104"/>
      <c r="AT1845" s="104"/>
      <c r="AU1845" s="104"/>
      <c r="AV1845" s="104"/>
      <c r="AW1845" s="104"/>
      <c r="AX1845" s="104"/>
      <c r="AY1845" s="104"/>
      <c r="BH1845" s="104"/>
      <c r="BJ1845" s="104"/>
      <c r="BK1845" s="104"/>
      <c r="BL1845" s="104"/>
      <c r="BM1845" s="104"/>
      <c r="BN1845" s="104"/>
      <c r="BO1845" s="104"/>
      <c r="BP1845" s="104"/>
      <c r="BQ1845" s="104"/>
      <c r="BR1845" s="104"/>
      <c r="BS1845" s="104"/>
      <c r="BT1845" s="104"/>
      <c r="BV1845" s="104"/>
      <c r="BW1845" s="104"/>
      <c r="BX1845" s="104"/>
      <c r="BY1845" s="104"/>
      <c r="BZ1845" s="104"/>
      <c r="CA1845" s="104"/>
      <c r="CB1845" s="104"/>
      <c r="CC1845" s="104"/>
      <c r="CD1845" s="104"/>
      <c r="CE1845" s="104"/>
      <c r="CF1845" s="104"/>
      <c r="CG1845" s="104"/>
      <c r="CJ1845" s="104"/>
      <c r="CL1845" s="104"/>
      <c r="CM1845" s="104"/>
      <c r="CN1845" s="104"/>
      <c r="CO1845" s="104"/>
      <c r="CP1845" s="104"/>
      <c r="CQ1845" s="104"/>
      <c r="CR1845" s="104"/>
      <c r="CS1845" s="104"/>
      <c r="CT1845" s="104"/>
      <c r="CU1845" s="104"/>
    </row>
    <row r="1846" spans="1:99" ht="13" x14ac:dyDescent="0.3">
      <c r="A1846" s="104"/>
      <c r="B1846" s="104"/>
      <c r="C1846" s="104"/>
      <c r="D1846" s="104"/>
      <c r="E1846" s="104"/>
      <c r="F1846" s="104"/>
      <c r="G1846" s="104"/>
      <c r="H1846" s="104"/>
      <c r="I1846" s="104"/>
      <c r="J1846" s="104"/>
      <c r="K1846" s="104"/>
      <c r="L1846" s="104"/>
      <c r="M1846" s="104"/>
      <c r="P1846" s="104"/>
      <c r="Q1846" s="104"/>
      <c r="U1846" s="104"/>
      <c r="AQ1846" s="104"/>
      <c r="AR1846" s="104"/>
      <c r="AS1846" s="104"/>
      <c r="AT1846" s="104"/>
      <c r="AU1846" s="104"/>
      <c r="AV1846" s="104"/>
      <c r="AW1846" s="104"/>
      <c r="AX1846" s="104"/>
      <c r="AY1846" s="104"/>
      <c r="BH1846" s="104"/>
      <c r="BJ1846" s="104"/>
      <c r="BK1846" s="104"/>
      <c r="BL1846" s="104"/>
      <c r="BM1846" s="104"/>
      <c r="BN1846" s="104"/>
      <c r="BO1846" s="104"/>
      <c r="BP1846" s="104"/>
      <c r="BQ1846" s="104"/>
      <c r="BR1846" s="104"/>
      <c r="BS1846" s="104"/>
      <c r="BT1846" s="104"/>
      <c r="BV1846" s="104"/>
      <c r="BW1846" s="104"/>
      <c r="BX1846" s="104"/>
      <c r="BY1846" s="104"/>
      <c r="BZ1846" s="104"/>
      <c r="CA1846" s="104"/>
      <c r="CB1846" s="104"/>
      <c r="CC1846" s="104"/>
      <c r="CD1846" s="104"/>
      <c r="CE1846" s="104"/>
      <c r="CF1846" s="104"/>
      <c r="CG1846" s="104"/>
      <c r="CJ1846" s="104"/>
      <c r="CL1846" s="104"/>
      <c r="CM1846" s="104"/>
      <c r="CN1846" s="104"/>
      <c r="CO1846" s="104"/>
      <c r="CP1846" s="104"/>
      <c r="CQ1846" s="104"/>
      <c r="CR1846" s="104"/>
      <c r="CS1846" s="104"/>
      <c r="CT1846" s="104"/>
      <c r="CU1846" s="104"/>
    </row>
    <row r="1847" spans="1:99" ht="13" x14ac:dyDescent="0.3">
      <c r="A1847" s="104"/>
      <c r="B1847" s="104"/>
      <c r="C1847" s="104"/>
      <c r="D1847" s="104"/>
      <c r="E1847" s="104"/>
      <c r="F1847" s="104"/>
      <c r="G1847" s="104"/>
      <c r="H1847" s="104"/>
      <c r="I1847" s="104"/>
      <c r="J1847" s="104"/>
      <c r="K1847" s="104"/>
      <c r="L1847" s="104"/>
      <c r="M1847" s="104"/>
      <c r="P1847" s="104"/>
      <c r="Q1847" s="104"/>
      <c r="U1847" s="104"/>
      <c r="AQ1847" s="104"/>
      <c r="AR1847" s="104"/>
      <c r="AS1847" s="104"/>
      <c r="AT1847" s="104"/>
      <c r="AU1847" s="104"/>
      <c r="AV1847" s="104"/>
      <c r="AW1847" s="104"/>
      <c r="AX1847" s="104"/>
      <c r="AY1847" s="104"/>
      <c r="BH1847" s="104"/>
      <c r="BJ1847" s="104"/>
      <c r="BK1847" s="104"/>
      <c r="BL1847" s="104"/>
      <c r="BM1847" s="104"/>
      <c r="BN1847" s="104"/>
      <c r="BO1847" s="104"/>
      <c r="BP1847" s="104"/>
      <c r="BQ1847" s="104"/>
      <c r="BR1847" s="104"/>
      <c r="BS1847" s="104"/>
      <c r="BT1847" s="104"/>
      <c r="BV1847" s="104"/>
      <c r="BW1847" s="104"/>
      <c r="BX1847" s="104"/>
      <c r="BY1847" s="104"/>
      <c r="BZ1847" s="104"/>
      <c r="CA1847" s="104"/>
      <c r="CB1847" s="104"/>
      <c r="CC1847" s="104"/>
      <c r="CD1847" s="104"/>
      <c r="CE1847" s="104"/>
      <c r="CF1847" s="104"/>
      <c r="CG1847" s="104"/>
      <c r="CJ1847" s="104"/>
      <c r="CL1847" s="104"/>
      <c r="CM1847" s="104"/>
      <c r="CN1847" s="104"/>
      <c r="CO1847" s="104"/>
      <c r="CP1847" s="104"/>
      <c r="CQ1847" s="104"/>
      <c r="CR1847" s="104"/>
      <c r="CS1847" s="104"/>
      <c r="CT1847" s="104"/>
      <c r="CU1847" s="104"/>
    </row>
    <row r="1848" spans="1:99" ht="13" x14ac:dyDescent="0.3">
      <c r="A1848" s="104"/>
      <c r="B1848" s="104"/>
      <c r="C1848" s="104"/>
      <c r="D1848" s="104"/>
      <c r="E1848" s="104"/>
      <c r="F1848" s="104"/>
      <c r="G1848" s="104"/>
      <c r="H1848" s="104"/>
      <c r="I1848" s="104"/>
      <c r="J1848" s="104"/>
      <c r="K1848" s="104"/>
      <c r="L1848" s="104"/>
      <c r="M1848" s="104"/>
      <c r="P1848" s="104"/>
      <c r="Q1848" s="104"/>
      <c r="U1848" s="104"/>
      <c r="AQ1848" s="104"/>
      <c r="AR1848" s="104"/>
      <c r="AS1848" s="104"/>
      <c r="AT1848" s="104"/>
      <c r="AU1848" s="104"/>
      <c r="AV1848" s="104"/>
      <c r="AW1848" s="104"/>
      <c r="AX1848" s="104"/>
      <c r="AY1848" s="104"/>
      <c r="BH1848" s="104"/>
      <c r="BJ1848" s="104"/>
      <c r="BK1848" s="104"/>
      <c r="BL1848" s="104"/>
      <c r="BM1848" s="104"/>
      <c r="BN1848" s="104"/>
      <c r="BO1848" s="104"/>
      <c r="BP1848" s="104"/>
      <c r="BQ1848" s="104"/>
      <c r="BR1848" s="104"/>
      <c r="BS1848" s="104"/>
      <c r="BT1848" s="104"/>
      <c r="BV1848" s="104"/>
      <c r="BW1848" s="104"/>
      <c r="BX1848" s="104"/>
      <c r="BY1848" s="104"/>
      <c r="BZ1848" s="104"/>
      <c r="CA1848" s="104"/>
      <c r="CB1848" s="104"/>
      <c r="CC1848" s="104"/>
      <c r="CD1848" s="104"/>
      <c r="CE1848" s="104"/>
      <c r="CF1848" s="104"/>
      <c r="CG1848" s="104"/>
      <c r="CJ1848" s="104"/>
      <c r="CL1848" s="104"/>
      <c r="CM1848" s="104"/>
      <c r="CN1848" s="104"/>
      <c r="CO1848" s="104"/>
      <c r="CP1848" s="104"/>
      <c r="CQ1848" s="104"/>
      <c r="CR1848" s="104"/>
      <c r="CS1848" s="104"/>
      <c r="CT1848" s="104"/>
      <c r="CU1848" s="104"/>
    </row>
    <row r="1849" spans="1:99" ht="13" x14ac:dyDescent="0.3">
      <c r="A1849" s="104"/>
      <c r="B1849" s="104"/>
      <c r="C1849" s="104"/>
      <c r="D1849" s="104"/>
      <c r="E1849" s="104"/>
      <c r="F1849" s="104"/>
      <c r="G1849" s="104"/>
      <c r="H1849" s="104"/>
      <c r="I1849" s="104"/>
      <c r="J1849" s="104"/>
      <c r="K1849" s="104"/>
      <c r="L1849" s="104"/>
      <c r="M1849" s="104"/>
      <c r="P1849" s="104"/>
      <c r="Q1849" s="104"/>
      <c r="U1849" s="104"/>
      <c r="AQ1849" s="104"/>
      <c r="AR1849" s="104"/>
      <c r="AS1849" s="104"/>
      <c r="AT1849" s="104"/>
      <c r="AU1849" s="104"/>
      <c r="AV1849" s="104"/>
      <c r="AW1849" s="104"/>
      <c r="AX1849" s="104"/>
      <c r="AY1849" s="104"/>
      <c r="BH1849" s="104"/>
      <c r="BJ1849" s="104"/>
      <c r="BK1849" s="104"/>
      <c r="BL1849" s="104"/>
      <c r="BM1849" s="104"/>
      <c r="BN1849" s="104"/>
      <c r="BO1849" s="104"/>
      <c r="BP1849" s="104"/>
      <c r="BQ1849" s="104"/>
      <c r="BR1849" s="104"/>
      <c r="BS1849" s="104"/>
      <c r="BT1849" s="104"/>
      <c r="BV1849" s="104"/>
      <c r="BW1849" s="104"/>
      <c r="BX1849" s="104"/>
      <c r="BY1849" s="104"/>
      <c r="BZ1849" s="104"/>
      <c r="CA1849" s="104"/>
      <c r="CB1849" s="104"/>
      <c r="CC1849" s="104"/>
      <c r="CD1849" s="104"/>
      <c r="CE1849" s="104"/>
      <c r="CF1849" s="104"/>
      <c r="CG1849" s="104"/>
      <c r="CJ1849" s="104"/>
      <c r="CL1849" s="104"/>
      <c r="CM1849" s="104"/>
      <c r="CN1849" s="104"/>
      <c r="CO1849" s="104"/>
      <c r="CP1849" s="104"/>
      <c r="CQ1849" s="104"/>
      <c r="CR1849" s="104"/>
      <c r="CS1849" s="104"/>
      <c r="CT1849" s="104"/>
      <c r="CU1849" s="104"/>
    </row>
    <row r="1850" spans="1:99" ht="13" x14ac:dyDescent="0.3">
      <c r="A1850" s="104"/>
      <c r="B1850" s="104"/>
      <c r="C1850" s="104"/>
      <c r="D1850" s="104"/>
      <c r="E1850" s="104"/>
      <c r="F1850" s="104"/>
      <c r="G1850" s="104"/>
      <c r="H1850" s="104"/>
      <c r="I1850" s="104"/>
      <c r="J1850" s="104"/>
      <c r="K1850" s="104"/>
      <c r="L1850" s="104"/>
      <c r="M1850" s="104"/>
      <c r="P1850" s="104"/>
      <c r="Q1850" s="104"/>
      <c r="U1850" s="104"/>
      <c r="AQ1850" s="104"/>
      <c r="AR1850" s="104"/>
      <c r="AS1850" s="104"/>
      <c r="AT1850" s="104"/>
      <c r="AU1850" s="104"/>
      <c r="AV1850" s="104"/>
      <c r="AW1850" s="104"/>
      <c r="AX1850" s="104"/>
      <c r="AY1850" s="104"/>
      <c r="BH1850" s="104"/>
      <c r="BJ1850" s="104"/>
      <c r="BK1850" s="104"/>
      <c r="BL1850" s="104"/>
      <c r="BM1850" s="104"/>
      <c r="BN1850" s="104"/>
      <c r="BO1850" s="104"/>
      <c r="BP1850" s="104"/>
      <c r="BQ1850" s="104"/>
      <c r="BR1850" s="104"/>
      <c r="BS1850" s="104"/>
      <c r="BT1850" s="104"/>
      <c r="BV1850" s="104"/>
      <c r="BW1850" s="104"/>
      <c r="BX1850" s="104"/>
      <c r="BY1850" s="104"/>
      <c r="BZ1850" s="104"/>
      <c r="CA1850" s="104"/>
      <c r="CB1850" s="104"/>
      <c r="CC1850" s="104"/>
      <c r="CD1850" s="104"/>
      <c r="CE1850" s="104"/>
      <c r="CF1850" s="104"/>
      <c r="CG1850" s="104"/>
      <c r="CJ1850" s="104"/>
      <c r="CL1850" s="104"/>
      <c r="CM1850" s="104"/>
      <c r="CN1850" s="104"/>
      <c r="CO1850" s="104"/>
      <c r="CP1850" s="104"/>
      <c r="CQ1850" s="104"/>
      <c r="CR1850" s="104"/>
      <c r="CS1850" s="104"/>
      <c r="CT1850" s="104"/>
      <c r="CU1850" s="104"/>
    </row>
    <row r="1851" spans="1:99" ht="13" x14ac:dyDescent="0.3">
      <c r="A1851" s="104"/>
      <c r="B1851" s="104"/>
      <c r="C1851" s="104"/>
      <c r="D1851" s="104"/>
      <c r="E1851" s="104"/>
      <c r="F1851" s="104"/>
      <c r="G1851" s="104"/>
      <c r="H1851" s="104"/>
      <c r="I1851" s="104"/>
      <c r="J1851" s="104"/>
      <c r="K1851" s="104"/>
      <c r="L1851" s="104"/>
      <c r="M1851" s="104"/>
      <c r="P1851" s="104"/>
      <c r="Q1851" s="104"/>
      <c r="U1851" s="104"/>
      <c r="AQ1851" s="104"/>
      <c r="AR1851" s="104"/>
      <c r="AS1851" s="104"/>
      <c r="AT1851" s="104"/>
      <c r="AU1851" s="104"/>
      <c r="AV1851" s="104"/>
      <c r="AW1851" s="104"/>
      <c r="AX1851" s="104"/>
      <c r="AY1851" s="104"/>
      <c r="BH1851" s="104"/>
      <c r="BJ1851" s="104"/>
      <c r="BK1851" s="104"/>
      <c r="BL1851" s="104"/>
      <c r="BM1851" s="104"/>
      <c r="BN1851" s="104"/>
      <c r="BO1851" s="104"/>
      <c r="BP1851" s="104"/>
      <c r="BQ1851" s="104"/>
      <c r="BR1851" s="104"/>
      <c r="BS1851" s="104"/>
      <c r="BT1851" s="104"/>
      <c r="BV1851" s="104"/>
      <c r="BW1851" s="104"/>
      <c r="BX1851" s="104"/>
      <c r="BY1851" s="104"/>
      <c r="BZ1851" s="104"/>
      <c r="CA1851" s="104"/>
      <c r="CB1851" s="104"/>
      <c r="CC1851" s="104"/>
      <c r="CD1851" s="104"/>
      <c r="CE1851" s="104"/>
      <c r="CF1851" s="104"/>
      <c r="CG1851" s="104"/>
      <c r="CJ1851" s="104"/>
      <c r="CL1851" s="104"/>
      <c r="CM1851" s="104"/>
      <c r="CN1851" s="104"/>
      <c r="CO1851" s="104"/>
      <c r="CP1851" s="104"/>
      <c r="CQ1851" s="104"/>
      <c r="CR1851" s="104"/>
      <c r="CS1851" s="104"/>
      <c r="CT1851" s="104"/>
      <c r="CU1851" s="104"/>
    </row>
    <row r="1852" spans="1:99" ht="13" x14ac:dyDescent="0.3">
      <c r="A1852" s="104"/>
      <c r="B1852" s="104"/>
      <c r="C1852" s="104"/>
      <c r="D1852" s="104"/>
      <c r="E1852" s="104"/>
      <c r="F1852" s="104"/>
      <c r="G1852" s="104"/>
      <c r="H1852" s="104"/>
      <c r="I1852" s="104"/>
      <c r="J1852" s="104"/>
      <c r="K1852" s="104"/>
      <c r="L1852" s="104"/>
      <c r="M1852" s="104"/>
      <c r="P1852" s="104"/>
      <c r="Q1852" s="104"/>
      <c r="U1852" s="104"/>
      <c r="AQ1852" s="104"/>
      <c r="AR1852" s="104"/>
      <c r="AS1852" s="104"/>
      <c r="AT1852" s="104"/>
      <c r="AU1852" s="104"/>
      <c r="AV1852" s="104"/>
      <c r="AW1852" s="104"/>
      <c r="AX1852" s="104"/>
      <c r="AY1852" s="104"/>
      <c r="BH1852" s="104"/>
      <c r="BJ1852" s="104"/>
      <c r="BK1852" s="104"/>
      <c r="BL1852" s="104"/>
      <c r="BM1852" s="104"/>
      <c r="BN1852" s="104"/>
      <c r="BO1852" s="104"/>
      <c r="BP1852" s="104"/>
      <c r="BQ1852" s="104"/>
      <c r="BR1852" s="104"/>
      <c r="BS1852" s="104"/>
      <c r="BT1852" s="104"/>
      <c r="BV1852" s="104"/>
      <c r="BW1852" s="104"/>
      <c r="BX1852" s="104"/>
      <c r="BY1852" s="104"/>
      <c r="BZ1852" s="104"/>
      <c r="CA1852" s="104"/>
      <c r="CB1852" s="104"/>
      <c r="CC1852" s="104"/>
      <c r="CD1852" s="104"/>
      <c r="CE1852" s="104"/>
      <c r="CF1852" s="104"/>
      <c r="CG1852" s="104"/>
      <c r="CJ1852" s="104"/>
      <c r="CL1852" s="104"/>
      <c r="CM1852" s="104"/>
      <c r="CN1852" s="104"/>
      <c r="CO1852" s="104"/>
      <c r="CP1852" s="104"/>
      <c r="CQ1852" s="104"/>
      <c r="CR1852" s="104"/>
      <c r="CS1852" s="104"/>
      <c r="CT1852" s="104"/>
      <c r="CU1852" s="104"/>
    </row>
    <row r="1853" spans="1:99" ht="13" x14ac:dyDescent="0.3">
      <c r="A1853" s="104"/>
      <c r="B1853" s="104"/>
      <c r="C1853" s="104"/>
      <c r="D1853" s="104"/>
      <c r="E1853" s="104"/>
      <c r="F1853" s="104"/>
      <c r="G1853" s="104"/>
      <c r="H1853" s="104"/>
      <c r="I1853" s="104"/>
      <c r="J1853" s="104"/>
      <c r="K1853" s="104"/>
      <c r="L1853" s="104"/>
      <c r="M1853" s="104"/>
      <c r="P1853" s="104"/>
      <c r="Q1853" s="104"/>
      <c r="U1853" s="104"/>
      <c r="AQ1853" s="104"/>
      <c r="AR1853" s="104"/>
      <c r="AS1853" s="104"/>
      <c r="AT1853" s="104"/>
      <c r="AU1853" s="104"/>
      <c r="AV1853" s="104"/>
      <c r="AW1853" s="104"/>
      <c r="AX1853" s="104"/>
      <c r="AY1853" s="104"/>
      <c r="BH1853" s="104"/>
      <c r="BJ1853" s="104"/>
      <c r="BK1853" s="104"/>
      <c r="BL1853" s="104"/>
      <c r="BM1853" s="104"/>
      <c r="BN1853" s="104"/>
      <c r="BO1853" s="104"/>
      <c r="BP1853" s="104"/>
      <c r="BQ1853" s="104"/>
      <c r="BR1853" s="104"/>
      <c r="BS1853" s="104"/>
      <c r="BT1853" s="104"/>
      <c r="BV1853" s="104"/>
      <c r="BW1853" s="104"/>
      <c r="BX1853" s="104"/>
      <c r="BY1853" s="104"/>
      <c r="BZ1853" s="104"/>
      <c r="CA1853" s="104"/>
      <c r="CB1853" s="104"/>
      <c r="CC1853" s="104"/>
      <c r="CD1853" s="104"/>
      <c r="CE1853" s="104"/>
      <c r="CF1853" s="104"/>
      <c r="CG1853" s="104"/>
      <c r="CJ1853" s="104"/>
      <c r="CL1853" s="104"/>
      <c r="CM1853" s="104"/>
      <c r="CN1853" s="104"/>
      <c r="CO1853" s="104"/>
      <c r="CP1853" s="104"/>
      <c r="CQ1853" s="104"/>
      <c r="CR1853" s="104"/>
      <c r="CS1853" s="104"/>
      <c r="CT1853" s="104"/>
      <c r="CU1853" s="104"/>
    </row>
    <row r="1854" spans="1:99" ht="13" x14ac:dyDescent="0.3">
      <c r="A1854" s="104"/>
      <c r="B1854" s="104"/>
      <c r="C1854" s="104"/>
      <c r="D1854" s="104"/>
      <c r="E1854" s="104"/>
      <c r="F1854" s="104"/>
      <c r="G1854" s="104"/>
      <c r="H1854" s="104"/>
      <c r="I1854" s="104"/>
      <c r="J1854" s="104"/>
      <c r="K1854" s="104"/>
      <c r="L1854" s="104"/>
      <c r="M1854" s="104"/>
      <c r="P1854" s="104"/>
      <c r="Q1854" s="104"/>
      <c r="U1854" s="104"/>
      <c r="AQ1854" s="104"/>
      <c r="AR1854" s="104"/>
      <c r="AS1854" s="104"/>
      <c r="AT1854" s="104"/>
      <c r="AU1854" s="104"/>
      <c r="AV1854" s="104"/>
      <c r="AW1854" s="104"/>
      <c r="AX1854" s="104"/>
      <c r="AY1854" s="104"/>
      <c r="BH1854" s="104"/>
      <c r="BJ1854" s="104"/>
      <c r="BK1854" s="104"/>
      <c r="BL1854" s="104"/>
      <c r="BM1854" s="104"/>
      <c r="BN1854" s="104"/>
      <c r="BO1854" s="104"/>
      <c r="BP1854" s="104"/>
      <c r="BQ1854" s="104"/>
      <c r="BR1854" s="104"/>
      <c r="BS1854" s="104"/>
      <c r="BT1854" s="104"/>
      <c r="BV1854" s="104"/>
      <c r="BW1854" s="104"/>
      <c r="BX1854" s="104"/>
      <c r="BY1854" s="104"/>
      <c r="BZ1854" s="104"/>
      <c r="CA1854" s="104"/>
      <c r="CB1854" s="104"/>
      <c r="CC1854" s="104"/>
      <c r="CD1854" s="104"/>
      <c r="CE1854" s="104"/>
      <c r="CF1854" s="104"/>
      <c r="CG1854" s="104"/>
      <c r="CJ1854" s="104"/>
      <c r="CL1854" s="104"/>
      <c r="CM1854" s="104"/>
      <c r="CN1854" s="104"/>
      <c r="CO1854" s="104"/>
      <c r="CP1854" s="104"/>
      <c r="CQ1854" s="104"/>
      <c r="CR1854" s="104"/>
      <c r="CS1854" s="104"/>
      <c r="CT1854" s="104"/>
      <c r="CU1854" s="104"/>
    </row>
    <row r="1855" spans="1:99" ht="13" x14ac:dyDescent="0.3">
      <c r="A1855" s="104"/>
      <c r="B1855" s="104"/>
      <c r="C1855" s="104"/>
      <c r="D1855" s="104"/>
      <c r="E1855" s="104"/>
      <c r="F1855" s="104"/>
      <c r="G1855" s="104"/>
      <c r="H1855" s="104"/>
      <c r="I1855" s="104"/>
      <c r="J1855" s="104"/>
      <c r="K1855" s="104"/>
      <c r="L1855" s="104"/>
      <c r="M1855" s="104"/>
      <c r="P1855" s="104"/>
      <c r="Q1855" s="104"/>
      <c r="U1855" s="104"/>
      <c r="AQ1855" s="104"/>
      <c r="AR1855" s="104"/>
      <c r="AS1855" s="104"/>
      <c r="AT1855" s="104"/>
      <c r="AU1855" s="104"/>
      <c r="AV1855" s="104"/>
      <c r="AW1855" s="104"/>
      <c r="AX1855" s="104"/>
      <c r="AY1855" s="104"/>
      <c r="BH1855" s="104"/>
      <c r="BJ1855" s="104"/>
      <c r="BK1855" s="104"/>
      <c r="BL1855" s="104"/>
      <c r="BM1855" s="104"/>
      <c r="BN1855" s="104"/>
      <c r="BO1855" s="104"/>
      <c r="BP1855" s="104"/>
      <c r="BQ1855" s="104"/>
      <c r="BR1855" s="104"/>
      <c r="BS1855" s="104"/>
      <c r="BT1855" s="104"/>
      <c r="BV1855" s="104"/>
      <c r="BW1855" s="104"/>
      <c r="BX1855" s="104"/>
      <c r="BY1855" s="104"/>
      <c r="BZ1855" s="104"/>
      <c r="CA1855" s="104"/>
      <c r="CB1855" s="104"/>
      <c r="CC1855" s="104"/>
      <c r="CD1855" s="104"/>
      <c r="CE1855" s="104"/>
      <c r="CF1855" s="104"/>
      <c r="CG1855" s="104"/>
      <c r="CJ1855" s="104"/>
      <c r="CL1855" s="104"/>
      <c r="CM1855" s="104"/>
      <c r="CN1855" s="104"/>
      <c r="CO1855" s="104"/>
      <c r="CP1855" s="104"/>
      <c r="CQ1855" s="104"/>
      <c r="CR1855" s="104"/>
      <c r="CS1855" s="104"/>
      <c r="CT1855" s="104"/>
      <c r="CU1855" s="104"/>
    </row>
    <row r="1856" spans="1:99" ht="13" x14ac:dyDescent="0.3">
      <c r="A1856" s="104"/>
      <c r="B1856" s="104"/>
      <c r="C1856" s="104"/>
      <c r="D1856" s="104"/>
      <c r="E1856" s="104"/>
      <c r="F1856" s="104"/>
      <c r="G1856" s="104"/>
      <c r="H1856" s="104"/>
      <c r="I1856" s="104"/>
      <c r="J1856" s="104"/>
      <c r="K1856" s="104"/>
      <c r="L1856" s="104"/>
      <c r="M1856" s="104"/>
      <c r="P1856" s="104"/>
      <c r="Q1856" s="104"/>
      <c r="U1856" s="104"/>
      <c r="AQ1856" s="104"/>
      <c r="AR1856" s="104"/>
      <c r="AS1856" s="104"/>
      <c r="AT1856" s="104"/>
      <c r="AU1856" s="104"/>
      <c r="AV1856" s="104"/>
      <c r="AW1856" s="104"/>
      <c r="AX1856" s="104"/>
      <c r="AY1856" s="104"/>
      <c r="BH1856" s="104"/>
      <c r="BJ1856" s="104"/>
      <c r="BK1856" s="104"/>
      <c r="BL1856" s="104"/>
      <c r="BM1856" s="104"/>
      <c r="BN1856" s="104"/>
      <c r="BO1856" s="104"/>
      <c r="BP1856" s="104"/>
      <c r="BQ1856" s="104"/>
      <c r="BR1856" s="104"/>
      <c r="BS1856" s="104"/>
      <c r="BT1856" s="104"/>
      <c r="BV1856" s="104"/>
      <c r="BW1856" s="104"/>
      <c r="BX1856" s="104"/>
      <c r="BY1856" s="104"/>
      <c r="BZ1856" s="104"/>
      <c r="CA1856" s="104"/>
      <c r="CB1856" s="104"/>
      <c r="CC1856" s="104"/>
      <c r="CD1856" s="104"/>
      <c r="CE1856" s="104"/>
      <c r="CF1856" s="104"/>
      <c r="CG1856" s="104"/>
      <c r="CJ1856" s="104"/>
      <c r="CL1856" s="104"/>
      <c r="CM1856" s="104"/>
      <c r="CN1856" s="104"/>
      <c r="CO1856" s="104"/>
      <c r="CP1856" s="104"/>
      <c r="CQ1856" s="104"/>
      <c r="CR1856" s="104"/>
      <c r="CS1856" s="104"/>
      <c r="CT1856" s="104"/>
      <c r="CU1856" s="104"/>
    </row>
    <row r="1857" spans="1:99" ht="13" x14ac:dyDescent="0.3">
      <c r="A1857" s="104"/>
      <c r="B1857" s="104"/>
      <c r="C1857" s="104"/>
      <c r="D1857" s="104"/>
      <c r="E1857" s="104"/>
      <c r="F1857" s="104"/>
      <c r="G1857" s="104"/>
      <c r="H1857" s="104"/>
      <c r="I1857" s="104"/>
      <c r="J1857" s="104"/>
      <c r="K1857" s="104"/>
      <c r="L1857" s="104"/>
      <c r="M1857" s="104"/>
      <c r="P1857" s="104"/>
      <c r="Q1857" s="104"/>
      <c r="U1857" s="104"/>
      <c r="AQ1857" s="104"/>
      <c r="AR1857" s="104"/>
      <c r="AS1857" s="104"/>
      <c r="AT1857" s="104"/>
      <c r="AU1857" s="104"/>
      <c r="AV1857" s="104"/>
      <c r="AW1857" s="104"/>
      <c r="AX1857" s="104"/>
      <c r="AY1857" s="104"/>
      <c r="BH1857" s="104"/>
      <c r="BJ1857" s="104"/>
      <c r="BK1857" s="104"/>
      <c r="BL1857" s="104"/>
      <c r="BM1857" s="104"/>
      <c r="BN1857" s="104"/>
      <c r="BO1857" s="104"/>
      <c r="BP1857" s="104"/>
      <c r="BQ1857" s="104"/>
      <c r="BR1857" s="104"/>
      <c r="BS1857" s="104"/>
      <c r="BT1857" s="104"/>
      <c r="BV1857" s="104"/>
      <c r="BW1857" s="104"/>
      <c r="BX1857" s="104"/>
      <c r="BY1857" s="104"/>
      <c r="BZ1857" s="104"/>
      <c r="CA1857" s="104"/>
      <c r="CB1857" s="104"/>
      <c r="CC1857" s="104"/>
      <c r="CD1857" s="104"/>
      <c r="CE1857" s="104"/>
      <c r="CF1857" s="104"/>
      <c r="CG1857" s="104"/>
      <c r="CJ1857" s="104"/>
      <c r="CL1857" s="104"/>
      <c r="CM1857" s="104"/>
      <c r="CN1857" s="104"/>
      <c r="CO1857" s="104"/>
      <c r="CP1857" s="104"/>
      <c r="CQ1857" s="104"/>
      <c r="CR1857" s="104"/>
      <c r="CS1857" s="104"/>
      <c r="CT1857" s="104"/>
      <c r="CU1857" s="104"/>
    </row>
    <row r="1858" spans="1:99" ht="13" x14ac:dyDescent="0.3">
      <c r="A1858" s="104"/>
      <c r="B1858" s="104"/>
      <c r="C1858" s="104"/>
      <c r="D1858" s="104"/>
      <c r="E1858" s="104"/>
      <c r="F1858" s="104"/>
      <c r="G1858" s="104"/>
      <c r="H1858" s="104"/>
      <c r="I1858" s="104"/>
      <c r="J1858" s="104"/>
      <c r="K1858" s="104"/>
      <c r="L1858" s="104"/>
      <c r="M1858" s="104"/>
      <c r="P1858" s="104"/>
      <c r="Q1858" s="104"/>
      <c r="U1858" s="104"/>
      <c r="AQ1858" s="104"/>
      <c r="AR1858" s="104"/>
      <c r="AS1858" s="104"/>
      <c r="AT1858" s="104"/>
      <c r="AU1858" s="104"/>
      <c r="AV1858" s="104"/>
      <c r="AW1858" s="104"/>
      <c r="AX1858" s="104"/>
      <c r="AY1858" s="104"/>
      <c r="BH1858" s="104"/>
      <c r="BJ1858" s="104"/>
      <c r="BK1858" s="104"/>
      <c r="BL1858" s="104"/>
      <c r="BM1858" s="104"/>
      <c r="BN1858" s="104"/>
      <c r="BO1858" s="104"/>
      <c r="BP1858" s="104"/>
      <c r="BQ1858" s="104"/>
      <c r="BR1858" s="104"/>
      <c r="BS1858" s="104"/>
      <c r="BT1858" s="104"/>
      <c r="BV1858" s="104"/>
      <c r="BW1858" s="104"/>
      <c r="BX1858" s="104"/>
      <c r="BY1858" s="104"/>
      <c r="BZ1858" s="104"/>
      <c r="CA1858" s="104"/>
      <c r="CB1858" s="104"/>
      <c r="CC1858" s="104"/>
      <c r="CD1858" s="104"/>
      <c r="CE1858" s="104"/>
      <c r="CF1858" s="104"/>
      <c r="CG1858" s="104"/>
      <c r="CJ1858" s="104"/>
      <c r="CL1858" s="104"/>
      <c r="CM1858" s="104"/>
      <c r="CN1858" s="104"/>
      <c r="CO1858" s="104"/>
      <c r="CP1858" s="104"/>
      <c r="CQ1858" s="104"/>
      <c r="CR1858" s="104"/>
      <c r="CS1858" s="104"/>
      <c r="CT1858" s="104"/>
      <c r="CU1858" s="104"/>
    </row>
    <row r="1859" spans="1:99" ht="13" x14ac:dyDescent="0.3">
      <c r="A1859" s="104"/>
      <c r="B1859" s="104"/>
      <c r="C1859" s="104"/>
      <c r="D1859" s="104"/>
      <c r="E1859" s="104"/>
      <c r="F1859" s="104"/>
      <c r="G1859" s="104"/>
      <c r="H1859" s="104"/>
      <c r="I1859" s="104"/>
      <c r="J1859" s="104"/>
      <c r="K1859" s="104"/>
      <c r="L1859" s="104"/>
      <c r="M1859" s="104"/>
      <c r="P1859" s="104"/>
      <c r="Q1859" s="104"/>
      <c r="U1859" s="104"/>
      <c r="AQ1859" s="104"/>
      <c r="AR1859" s="104"/>
      <c r="AS1859" s="104"/>
      <c r="AT1859" s="104"/>
      <c r="AU1859" s="104"/>
      <c r="AV1859" s="104"/>
      <c r="AW1859" s="104"/>
      <c r="AX1859" s="104"/>
      <c r="AY1859" s="104"/>
      <c r="BH1859" s="104"/>
      <c r="BJ1859" s="104"/>
      <c r="BK1859" s="104"/>
      <c r="BL1859" s="104"/>
      <c r="BM1859" s="104"/>
      <c r="BN1859" s="104"/>
      <c r="BO1859" s="104"/>
      <c r="BP1859" s="104"/>
      <c r="BQ1859" s="104"/>
      <c r="BR1859" s="104"/>
      <c r="BS1859" s="104"/>
      <c r="BT1859" s="104"/>
      <c r="BV1859" s="104"/>
      <c r="BW1859" s="104"/>
      <c r="BX1859" s="104"/>
      <c r="BY1859" s="104"/>
      <c r="BZ1859" s="104"/>
      <c r="CA1859" s="104"/>
      <c r="CB1859" s="104"/>
      <c r="CC1859" s="104"/>
      <c r="CD1859" s="104"/>
      <c r="CE1859" s="104"/>
      <c r="CF1859" s="104"/>
      <c r="CG1859" s="104"/>
      <c r="CJ1859" s="104"/>
      <c r="CL1859" s="104"/>
      <c r="CM1859" s="104"/>
      <c r="CN1859" s="104"/>
      <c r="CO1859" s="104"/>
      <c r="CP1859" s="104"/>
      <c r="CQ1859" s="104"/>
      <c r="CR1859" s="104"/>
      <c r="CS1859" s="104"/>
      <c r="CT1859" s="104"/>
      <c r="CU1859" s="104"/>
    </row>
    <row r="1860" spans="1:99" ht="13" x14ac:dyDescent="0.3">
      <c r="A1860" s="104"/>
      <c r="B1860" s="104"/>
      <c r="C1860" s="104"/>
      <c r="D1860" s="104"/>
      <c r="E1860" s="104"/>
      <c r="F1860" s="104"/>
      <c r="G1860" s="104"/>
      <c r="H1860" s="104"/>
      <c r="I1860" s="104"/>
      <c r="J1860" s="104"/>
      <c r="K1860" s="104"/>
      <c r="L1860" s="104"/>
      <c r="M1860" s="104"/>
      <c r="P1860" s="104"/>
      <c r="Q1860" s="104"/>
      <c r="U1860" s="104"/>
      <c r="AQ1860" s="104"/>
      <c r="AR1860" s="104"/>
      <c r="AS1860" s="104"/>
      <c r="AT1860" s="104"/>
      <c r="AU1860" s="104"/>
      <c r="AV1860" s="104"/>
      <c r="AW1860" s="104"/>
      <c r="AX1860" s="104"/>
      <c r="AY1860" s="104"/>
      <c r="BH1860" s="104"/>
      <c r="BJ1860" s="104"/>
      <c r="BK1860" s="104"/>
      <c r="BL1860" s="104"/>
      <c r="BM1860" s="104"/>
      <c r="BN1860" s="104"/>
      <c r="BO1860" s="104"/>
      <c r="BP1860" s="104"/>
      <c r="BQ1860" s="104"/>
      <c r="BR1860" s="104"/>
      <c r="BS1860" s="104"/>
      <c r="BT1860" s="104"/>
      <c r="BV1860" s="104"/>
      <c r="BW1860" s="104"/>
      <c r="BX1860" s="104"/>
      <c r="BY1860" s="104"/>
      <c r="BZ1860" s="104"/>
      <c r="CA1860" s="104"/>
      <c r="CB1860" s="104"/>
      <c r="CC1860" s="104"/>
      <c r="CD1860" s="104"/>
      <c r="CE1860" s="104"/>
      <c r="CF1860" s="104"/>
      <c r="CG1860" s="104"/>
      <c r="CJ1860" s="104"/>
      <c r="CL1860" s="104"/>
      <c r="CM1860" s="104"/>
      <c r="CN1860" s="104"/>
      <c r="CO1860" s="104"/>
      <c r="CP1860" s="104"/>
      <c r="CQ1860" s="104"/>
      <c r="CR1860" s="104"/>
      <c r="CS1860" s="104"/>
      <c r="CT1860" s="104"/>
      <c r="CU1860" s="104"/>
    </row>
    <row r="1861" spans="1:99" ht="13" x14ac:dyDescent="0.3">
      <c r="A1861" s="104"/>
      <c r="B1861" s="104"/>
      <c r="C1861" s="104"/>
      <c r="D1861" s="104"/>
      <c r="E1861" s="104"/>
      <c r="F1861" s="104"/>
      <c r="G1861" s="104"/>
      <c r="H1861" s="104"/>
      <c r="I1861" s="104"/>
      <c r="J1861" s="104"/>
      <c r="K1861" s="104"/>
      <c r="L1861" s="104"/>
      <c r="M1861" s="104"/>
      <c r="P1861" s="104"/>
      <c r="Q1861" s="104"/>
      <c r="U1861" s="104"/>
      <c r="AQ1861" s="104"/>
      <c r="AR1861" s="104"/>
      <c r="AS1861" s="104"/>
      <c r="AT1861" s="104"/>
      <c r="AU1861" s="104"/>
      <c r="AV1861" s="104"/>
      <c r="AW1861" s="104"/>
      <c r="AX1861" s="104"/>
      <c r="AY1861" s="104"/>
      <c r="BH1861" s="104"/>
      <c r="BJ1861" s="104"/>
      <c r="BK1861" s="104"/>
      <c r="BL1861" s="104"/>
      <c r="BM1861" s="104"/>
      <c r="BN1861" s="104"/>
      <c r="BO1861" s="104"/>
      <c r="BP1861" s="104"/>
      <c r="BQ1861" s="104"/>
      <c r="BR1861" s="104"/>
      <c r="BS1861" s="104"/>
      <c r="BT1861" s="104"/>
      <c r="BV1861" s="104"/>
      <c r="BW1861" s="104"/>
      <c r="BX1861" s="104"/>
      <c r="BY1861" s="104"/>
      <c r="BZ1861" s="104"/>
      <c r="CA1861" s="104"/>
      <c r="CB1861" s="104"/>
      <c r="CC1861" s="104"/>
      <c r="CD1861" s="104"/>
      <c r="CE1861" s="104"/>
      <c r="CF1861" s="104"/>
      <c r="CG1861" s="104"/>
      <c r="CJ1861" s="104"/>
      <c r="CL1861" s="104"/>
      <c r="CM1861" s="104"/>
      <c r="CN1861" s="104"/>
      <c r="CO1861" s="104"/>
      <c r="CP1861" s="104"/>
      <c r="CQ1861" s="104"/>
      <c r="CR1861" s="104"/>
      <c r="CS1861" s="104"/>
      <c r="CT1861" s="104"/>
      <c r="CU1861" s="104"/>
    </row>
    <row r="1862" spans="1:99" ht="13" x14ac:dyDescent="0.3">
      <c r="A1862" s="104"/>
      <c r="B1862" s="104"/>
      <c r="C1862" s="104"/>
      <c r="D1862" s="104"/>
      <c r="E1862" s="104"/>
      <c r="F1862" s="104"/>
      <c r="G1862" s="104"/>
      <c r="H1862" s="104"/>
      <c r="I1862" s="104"/>
      <c r="J1862" s="104"/>
      <c r="K1862" s="104"/>
      <c r="L1862" s="104"/>
      <c r="M1862" s="104"/>
      <c r="P1862" s="104"/>
      <c r="Q1862" s="104"/>
      <c r="U1862" s="104"/>
      <c r="AQ1862" s="104"/>
      <c r="AR1862" s="104"/>
      <c r="AS1862" s="104"/>
      <c r="AT1862" s="104"/>
      <c r="AU1862" s="104"/>
      <c r="AV1862" s="104"/>
      <c r="AW1862" s="104"/>
      <c r="AX1862" s="104"/>
      <c r="AY1862" s="104"/>
      <c r="BH1862" s="104"/>
      <c r="BJ1862" s="104"/>
      <c r="BK1862" s="104"/>
      <c r="BL1862" s="104"/>
      <c r="BM1862" s="104"/>
      <c r="BN1862" s="104"/>
      <c r="BO1862" s="104"/>
      <c r="BP1862" s="104"/>
      <c r="BQ1862" s="104"/>
      <c r="BR1862" s="104"/>
      <c r="BS1862" s="104"/>
      <c r="BT1862" s="104"/>
      <c r="BV1862" s="104"/>
      <c r="BW1862" s="104"/>
      <c r="BX1862" s="104"/>
      <c r="BY1862" s="104"/>
      <c r="BZ1862" s="104"/>
      <c r="CA1862" s="104"/>
      <c r="CB1862" s="104"/>
      <c r="CC1862" s="104"/>
      <c r="CD1862" s="104"/>
      <c r="CE1862" s="104"/>
      <c r="CF1862" s="104"/>
      <c r="CG1862" s="104"/>
      <c r="CJ1862" s="104"/>
      <c r="CL1862" s="104"/>
      <c r="CM1862" s="104"/>
      <c r="CN1862" s="104"/>
      <c r="CO1862" s="104"/>
      <c r="CP1862" s="104"/>
      <c r="CQ1862" s="104"/>
      <c r="CR1862" s="104"/>
      <c r="CS1862" s="104"/>
      <c r="CT1862" s="104"/>
      <c r="CU1862" s="104"/>
    </row>
    <row r="1863" spans="1:99" ht="13" x14ac:dyDescent="0.3">
      <c r="A1863" s="104"/>
      <c r="B1863" s="104"/>
      <c r="C1863" s="104"/>
      <c r="D1863" s="104"/>
      <c r="E1863" s="104"/>
      <c r="F1863" s="104"/>
      <c r="G1863" s="104"/>
      <c r="H1863" s="104"/>
      <c r="I1863" s="104"/>
      <c r="J1863" s="104"/>
      <c r="K1863" s="104"/>
      <c r="L1863" s="104"/>
      <c r="M1863" s="104"/>
      <c r="P1863" s="104"/>
      <c r="Q1863" s="104"/>
      <c r="U1863" s="104"/>
      <c r="AQ1863" s="104"/>
      <c r="AR1863" s="104"/>
      <c r="AS1863" s="104"/>
      <c r="AT1863" s="104"/>
      <c r="AU1863" s="104"/>
      <c r="AV1863" s="104"/>
      <c r="AW1863" s="104"/>
      <c r="AX1863" s="104"/>
      <c r="AY1863" s="104"/>
      <c r="BH1863" s="104"/>
      <c r="BJ1863" s="104"/>
      <c r="BK1863" s="104"/>
      <c r="BL1863" s="104"/>
      <c r="BM1863" s="104"/>
      <c r="BN1863" s="104"/>
      <c r="BO1863" s="104"/>
      <c r="BP1863" s="104"/>
      <c r="BQ1863" s="104"/>
      <c r="BR1863" s="104"/>
      <c r="BS1863" s="104"/>
      <c r="BT1863" s="104"/>
      <c r="BV1863" s="104"/>
      <c r="BW1863" s="104"/>
      <c r="BX1863" s="104"/>
      <c r="BY1863" s="104"/>
      <c r="BZ1863" s="104"/>
      <c r="CA1863" s="104"/>
      <c r="CB1863" s="104"/>
      <c r="CC1863" s="104"/>
      <c r="CD1863" s="104"/>
      <c r="CE1863" s="104"/>
      <c r="CF1863" s="104"/>
      <c r="CG1863" s="104"/>
      <c r="CJ1863" s="104"/>
      <c r="CL1863" s="104"/>
      <c r="CM1863" s="104"/>
      <c r="CN1863" s="104"/>
      <c r="CO1863" s="104"/>
      <c r="CP1863" s="104"/>
      <c r="CQ1863" s="104"/>
      <c r="CR1863" s="104"/>
      <c r="CS1863" s="104"/>
      <c r="CT1863" s="104"/>
      <c r="CU1863" s="104"/>
    </row>
    <row r="1864" spans="1:99" ht="13" x14ac:dyDescent="0.3">
      <c r="A1864" s="104"/>
      <c r="B1864" s="104"/>
      <c r="C1864" s="104"/>
      <c r="D1864" s="104"/>
      <c r="E1864" s="104"/>
      <c r="F1864" s="104"/>
      <c r="G1864" s="104"/>
      <c r="H1864" s="104"/>
      <c r="I1864" s="104"/>
      <c r="J1864" s="104"/>
      <c r="K1864" s="104"/>
      <c r="L1864" s="104"/>
      <c r="M1864" s="104"/>
      <c r="P1864" s="104"/>
      <c r="Q1864" s="104"/>
      <c r="U1864" s="104"/>
      <c r="AQ1864" s="104"/>
      <c r="AR1864" s="104"/>
      <c r="AS1864" s="104"/>
      <c r="AT1864" s="104"/>
      <c r="AU1864" s="104"/>
      <c r="AV1864" s="104"/>
      <c r="AW1864" s="104"/>
      <c r="AX1864" s="104"/>
      <c r="AY1864" s="104"/>
      <c r="BH1864" s="104"/>
      <c r="BJ1864" s="104"/>
      <c r="BK1864" s="104"/>
      <c r="BL1864" s="104"/>
      <c r="BM1864" s="104"/>
      <c r="BN1864" s="104"/>
      <c r="BO1864" s="104"/>
      <c r="BP1864" s="104"/>
      <c r="BQ1864" s="104"/>
      <c r="BR1864" s="104"/>
      <c r="BS1864" s="104"/>
      <c r="BT1864" s="104"/>
      <c r="BV1864" s="104"/>
      <c r="BW1864" s="104"/>
      <c r="BX1864" s="104"/>
      <c r="BY1864" s="104"/>
      <c r="BZ1864" s="104"/>
      <c r="CA1864" s="104"/>
      <c r="CB1864" s="104"/>
      <c r="CC1864" s="104"/>
      <c r="CD1864" s="104"/>
      <c r="CE1864" s="104"/>
      <c r="CF1864" s="104"/>
      <c r="CG1864" s="104"/>
      <c r="CJ1864" s="104"/>
      <c r="CL1864" s="104"/>
      <c r="CM1864" s="104"/>
      <c r="CN1864" s="104"/>
      <c r="CO1864" s="104"/>
      <c r="CP1864" s="104"/>
      <c r="CQ1864" s="104"/>
      <c r="CR1864" s="104"/>
      <c r="CS1864" s="104"/>
      <c r="CT1864" s="104"/>
      <c r="CU1864" s="104"/>
    </row>
    <row r="1865" spans="1:99" ht="13" x14ac:dyDescent="0.3">
      <c r="A1865" s="104"/>
      <c r="B1865" s="104"/>
      <c r="C1865" s="104"/>
      <c r="D1865" s="104"/>
      <c r="E1865" s="104"/>
      <c r="F1865" s="104"/>
      <c r="G1865" s="104"/>
      <c r="H1865" s="104"/>
      <c r="I1865" s="104"/>
      <c r="J1865" s="104"/>
      <c r="K1865" s="104"/>
      <c r="L1865" s="104"/>
      <c r="M1865" s="104"/>
      <c r="P1865" s="104"/>
      <c r="Q1865" s="104"/>
      <c r="U1865" s="104"/>
      <c r="AQ1865" s="104"/>
      <c r="AR1865" s="104"/>
      <c r="AS1865" s="104"/>
      <c r="AT1865" s="104"/>
      <c r="AU1865" s="104"/>
      <c r="AV1865" s="104"/>
      <c r="AW1865" s="104"/>
      <c r="AX1865" s="104"/>
      <c r="AY1865" s="104"/>
      <c r="BH1865" s="104"/>
      <c r="BJ1865" s="104"/>
      <c r="BK1865" s="104"/>
      <c r="BL1865" s="104"/>
      <c r="BM1865" s="104"/>
      <c r="BN1865" s="104"/>
      <c r="BO1865" s="104"/>
      <c r="BP1865" s="104"/>
      <c r="BQ1865" s="104"/>
      <c r="BR1865" s="104"/>
      <c r="BS1865" s="104"/>
      <c r="BT1865" s="104"/>
      <c r="BV1865" s="104"/>
      <c r="BW1865" s="104"/>
      <c r="BX1865" s="104"/>
      <c r="BY1865" s="104"/>
      <c r="BZ1865" s="104"/>
      <c r="CA1865" s="104"/>
      <c r="CB1865" s="104"/>
      <c r="CC1865" s="104"/>
      <c r="CD1865" s="104"/>
      <c r="CE1865" s="104"/>
      <c r="CF1865" s="104"/>
      <c r="CG1865" s="104"/>
      <c r="CJ1865" s="104"/>
      <c r="CL1865" s="104"/>
      <c r="CM1865" s="104"/>
      <c r="CN1865" s="104"/>
      <c r="CO1865" s="104"/>
      <c r="CP1865" s="104"/>
      <c r="CQ1865" s="104"/>
      <c r="CR1865" s="104"/>
      <c r="CS1865" s="104"/>
      <c r="CT1865" s="104"/>
      <c r="CU1865" s="104"/>
    </row>
    <row r="1866" spans="1:99" ht="13" x14ac:dyDescent="0.3">
      <c r="A1866" s="104"/>
      <c r="B1866" s="104"/>
      <c r="C1866" s="104"/>
      <c r="D1866" s="104"/>
      <c r="E1866" s="104"/>
      <c r="F1866" s="104"/>
      <c r="G1866" s="104"/>
      <c r="H1866" s="104"/>
      <c r="I1866" s="104"/>
      <c r="J1866" s="104"/>
      <c r="K1866" s="104"/>
      <c r="L1866" s="104"/>
      <c r="M1866" s="104"/>
      <c r="P1866" s="104"/>
      <c r="Q1866" s="104"/>
      <c r="U1866" s="104"/>
      <c r="AQ1866" s="104"/>
      <c r="AR1866" s="104"/>
      <c r="AS1866" s="104"/>
      <c r="AT1866" s="104"/>
      <c r="AU1866" s="104"/>
      <c r="AV1866" s="104"/>
      <c r="AW1866" s="104"/>
      <c r="AX1866" s="104"/>
      <c r="AY1866" s="104"/>
      <c r="BH1866" s="104"/>
      <c r="BJ1866" s="104"/>
      <c r="BK1866" s="104"/>
      <c r="BL1866" s="104"/>
      <c r="BM1866" s="104"/>
      <c r="BN1866" s="104"/>
      <c r="BO1866" s="104"/>
      <c r="BP1866" s="104"/>
      <c r="BQ1866" s="104"/>
      <c r="BR1866" s="104"/>
      <c r="BS1866" s="104"/>
      <c r="BT1866" s="104"/>
      <c r="BV1866" s="104"/>
      <c r="BW1866" s="104"/>
      <c r="BX1866" s="104"/>
      <c r="BY1866" s="104"/>
      <c r="BZ1866" s="104"/>
      <c r="CA1866" s="104"/>
      <c r="CB1866" s="104"/>
      <c r="CC1866" s="104"/>
      <c r="CD1866" s="104"/>
      <c r="CE1866" s="104"/>
      <c r="CF1866" s="104"/>
      <c r="CG1866" s="104"/>
      <c r="CJ1866" s="104"/>
      <c r="CL1866" s="104"/>
      <c r="CM1866" s="104"/>
      <c r="CN1866" s="104"/>
      <c r="CO1866" s="104"/>
      <c r="CP1866" s="104"/>
      <c r="CQ1866" s="104"/>
      <c r="CR1866" s="104"/>
      <c r="CS1866" s="104"/>
      <c r="CT1866" s="104"/>
      <c r="CU1866" s="104"/>
    </row>
    <row r="1867" spans="1:99" ht="13" x14ac:dyDescent="0.3">
      <c r="A1867" s="104"/>
      <c r="B1867" s="104"/>
      <c r="C1867" s="104"/>
      <c r="D1867" s="104"/>
      <c r="E1867" s="104"/>
      <c r="F1867" s="104"/>
      <c r="G1867" s="104"/>
      <c r="H1867" s="104"/>
      <c r="I1867" s="104"/>
      <c r="J1867" s="104"/>
      <c r="K1867" s="104"/>
      <c r="L1867" s="104"/>
      <c r="M1867" s="104"/>
      <c r="P1867" s="104"/>
      <c r="Q1867" s="104"/>
      <c r="U1867" s="104"/>
      <c r="AQ1867" s="104"/>
      <c r="AR1867" s="104"/>
      <c r="AS1867" s="104"/>
      <c r="AT1867" s="104"/>
      <c r="AU1867" s="104"/>
      <c r="AV1867" s="104"/>
      <c r="AW1867" s="104"/>
      <c r="AX1867" s="104"/>
      <c r="AY1867" s="104"/>
      <c r="BH1867" s="104"/>
      <c r="BJ1867" s="104"/>
      <c r="BK1867" s="104"/>
      <c r="BL1867" s="104"/>
      <c r="BM1867" s="104"/>
      <c r="BN1867" s="104"/>
      <c r="BO1867" s="104"/>
      <c r="BP1867" s="104"/>
      <c r="BQ1867" s="104"/>
      <c r="BR1867" s="104"/>
      <c r="BS1867" s="104"/>
      <c r="BT1867" s="104"/>
      <c r="BV1867" s="104"/>
      <c r="BW1867" s="104"/>
      <c r="BX1867" s="104"/>
      <c r="BY1867" s="104"/>
      <c r="BZ1867" s="104"/>
      <c r="CA1867" s="104"/>
      <c r="CB1867" s="104"/>
      <c r="CC1867" s="104"/>
      <c r="CD1867" s="104"/>
      <c r="CE1867" s="104"/>
      <c r="CF1867" s="104"/>
      <c r="CG1867" s="104"/>
      <c r="CJ1867" s="104"/>
      <c r="CL1867" s="104"/>
      <c r="CM1867" s="104"/>
      <c r="CN1867" s="104"/>
      <c r="CO1867" s="104"/>
      <c r="CP1867" s="104"/>
      <c r="CQ1867" s="104"/>
      <c r="CR1867" s="104"/>
      <c r="CS1867" s="104"/>
      <c r="CT1867" s="104"/>
      <c r="CU1867" s="104"/>
    </row>
    <row r="1868" spans="1:99" ht="13" x14ac:dyDescent="0.3">
      <c r="A1868" s="104"/>
      <c r="B1868" s="104"/>
      <c r="C1868" s="104"/>
      <c r="D1868" s="104"/>
      <c r="E1868" s="104"/>
      <c r="F1868" s="104"/>
      <c r="G1868" s="104"/>
      <c r="H1868" s="104"/>
      <c r="I1868" s="104"/>
      <c r="J1868" s="104"/>
      <c r="K1868" s="104"/>
      <c r="L1868" s="104"/>
      <c r="M1868" s="104"/>
      <c r="P1868" s="104"/>
      <c r="Q1868" s="104"/>
      <c r="U1868" s="104"/>
      <c r="AQ1868" s="104"/>
      <c r="AR1868" s="104"/>
      <c r="AS1868" s="104"/>
      <c r="AT1868" s="104"/>
      <c r="AU1868" s="104"/>
      <c r="AV1868" s="104"/>
      <c r="AW1868" s="104"/>
      <c r="AX1868" s="104"/>
      <c r="AY1868" s="104"/>
      <c r="BH1868" s="104"/>
      <c r="BJ1868" s="104"/>
      <c r="BK1868" s="104"/>
      <c r="BL1868" s="104"/>
      <c r="BM1868" s="104"/>
      <c r="BN1868" s="104"/>
      <c r="BO1868" s="104"/>
      <c r="BP1868" s="104"/>
      <c r="BQ1868" s="104"/>
      <c r="BR1868" s="104"/>
      <c r="BS1868" s="104"/>
      <c r="BT1868" s="104"/>
      <c r="BV1868" s="104"/>
      <c r="BW1868" s="104"/>
      <c r="BX1868" s="104"/>
      <c r="BY1868" s="104"/>
      <c r="BZ1868" s="104"/>
      <c r="CA1868" s="104"/>
      <c r="CB1868" s="104"/>
      <c r="CC1868" s="104"/>
      <c r="CD1868" s="104"/>
      <c r="CE1868" s="104"/>
      <c r="CF1868" s="104"/>
      <c r="CG1868" s="104"/>
      <c r="CJ1868" s="104"/>
      <c r="CL1868" s="104"/>
      <c r="CM1868" s="104"/>
      <c r="CN1868" s="104"/>
      <c r="CO1868" s="104"/>
      <c r="CP1868" s="104"/>
      <c r="CQ1868" s="104"/>
      <c r="CR1868" s="104"/>
      <c r="CS1868" s="104"/>
      <c r="CT1868" s="104"/>
      <c r="CU1868" s="104"/>
    </row>
    <row r="1869" spans="1:99" ht="13" x14ac:dyDescent="0.3">
      <c r="A1869" s="104"/>
      <c r="B1869" s="104"/>
      <c r="C1869" s="104"/>
      <c r="D1869" s="104"/>
      <c r="E1869" s="104"/>
      <c r="F1869" s="104"/>
      <c r="G1869" s="104"/>
      <c r="H1869" s="104"/>
      <c r="I1869" s="104"/>
      <c r="J1869" s="104"/>
      <c r="K1869" s="104"/>
      <c r="L1869" s="104"/>
      <c r="M1869" s="104"/>
      <c r="P1869" s="104"/>
      <c r="Q1869" s="104"/>
      <c r="U1869" s="104"/>
      <c r="AQ1869" s="104"/>
      <c r="AR1869" s="104"/>
      <c r="AS1869" s="104"/>
      <c r="AT1869" s="104"/>
      <c r="AU1869" s="104"/>
      <c r="AV1869" s="104"/>
      <c r="AW1869" s="104"/>
      <c r="AX1869" s="104"/>
      <c r="AY1869" s="104"/>
      <c r="BH1869" s="104"/>
      <c r="BJ1869" s="104"/>
      <c r="BK1869" s="104"/>
      <c r="BL1869" s="104"/>
      <c r="BM1869" s="104"/>
      <c r="BN1869" s="104"/>
      <c r="BO1869" s="104"/>
      <c r="BP1869" s="104"/>
      <c r="BQ1869" s="104"/>
      <c r="BR1869" s="104"/>
      <c r="BS1869" s="104"/>
      <c r="BT1869" s="104"/>
      <c r="BV1869" s="104"/>
      <c r="BW1869" s="104"/>
      <c r="BX1869" s="104"/>
      <c r="BY1869" s="104"/>
      <c r="BZ1869" s="104"/>
      <c r="CA1869" s="104"/>
      <c r="CB1869" s="104"/>
      <c r="CC1869" s="104"/>
      <c r="CD1869" s="104"/>
      <c r="CE1869" s="104"/>
      <c r="CF1869" s="104"/>
      <c r="CG1869" s="104"/>
      <c r="CJ1869" s="104"/>
      <c r="CL1869" s="104"/>
      <c r="CM1869" s="104"/>
      <c r="CN1869" s="104"/>
      <c r="CO1869" s="104"/>
      <c r="CP1869" s="104"/>
      <c r="CQ1869" s="104"/>
      <c r="CR1869" s="104"/>
      <c r="CS1869" s="104"/>
      <c r="CT1869" s="104"/>
      <c r="CU1869" s="104"/>
    </row>
    <row r="1870" spans="1:99" ht="13" x14ac:dyDescent="0.3">
      <c r="A1870" s="104"/>
      <c r="B1870" s="104"/>
      <c r="C1870" s="104"/>
      <c r="D1870" s="104"/>
      <c r="E1870" s="104"/>
      <c r="F1870" s="104"/>
      <c r="G1870" s="104"/>
      <c r="H1870" s="104"/>
      <c r="I1870" s="104"/>
      <c r="J1870" s="104"/>
      <c r="K1870" s="104"/>
      <c r="L1870" s="104"/>
      <c r="M1870" s="104"/>
      <c r="P1870" s="104"/>
      <c r="Q1870" s="104"/>
      <c r="U1870" s="104"/>
      <c r="AQ1870" s="104"/>
      <c r="AR1870" s="104"/>
      <c r="AS1870" s="104"/>
      <c r="AT1870" s="104"/>
      <c r="AU1870" s="104"/>
      <c r="AV1870" s="104"/>
      <c r="AW1870" s="104"/>
      <c r="AX1870" s="104"/>
      <c r="AY1870" s="104"/>
      <c r="BH1870" s="104"/>
      <c r="BJ1870" s="104"/>
      <c r="BK1870" s="104"/>
      <c r="BL1870" s="104"/>
      <c r="BM1870" s="104"/>
      <c r="BN1870" s="104"/>
      <c r="BO1870" s="104"/>
      <c r="BP1870" s="104"/>
      <c r="BQ1870" s="104"/>
      <c r="BR1870" s="104"/>
      <c r="BS1870" s="104"/>
      <c r="BT1870" s="104"/>
      <c r="BV1870" s="104"/>
      <c r="BW1870" s="104"/>
      <c r="BX1870" s="104"/>
      <c r="BY1870" s="104"/>
      <c r="BZ1870" s="104"/>
      <c r="CA1870" s="104"/>
      <c r="CB1870" s="104"/>
      <c r="CC1870" s="104"/>
      <c r="CD1870" s="104"/>
      <c r="CE1870" s="104"/>
      <c r="CF1870" s="104"/>
      <c r="CG1870" s="104"/>
      <c r="CJ1870" s="104"/>
      <c r="CL1870" s="104"/>
      <c r="CM1870" s="104"/>
      <c r="CN1870" s="104"/>
      <c r="CO1870" s="104"/>
      <c r="CP1870" s="104"/>
      <c r="CQ1870" s="104"/>
      <c r="CR1870" s="104"/>
      <c r="CS1870" s="104"/>
      <c r="CT1870" s="104"/>
      <c r="CU1870" s="104"/>
    </row>
    <row r="1871" spans="1:99" ht="13" x14ac:dyDescent="0.3">
      <c r="A1871" s="104"/>
      <c r="B1871" s="104"/>
      <c r="C1871" s="104"/>
      <c r="D1871" s="104"/>
      <c r="E1871" s="104"/>
      <c r="F1871" s="104"/>
      <c r="G1871" s="104"/>
      <c r="H1871" s="104"/>
      <c r="I1871" s="104"/>
      <c r="J1871" s="104"/>
      <c r="K1871" s="104"/>
      <c r="L1871" s="104"/>
      <c r="M1871" s="104"/>
      <c r="P1871" s="104"/>
      <c r="Q1871" s="104"/>
      <c r="U1871" s="104"/>
      <c r="AQ1871" s="104"/>
      <c r="AR1871" s="104"/>
      <c r="AS1871" s="104"/>
      <c r="AT1871" s="104"/>
      <c r="AU1871" s="104"/>
      <c r="AV1871" s="104"/>
      <c r="AW1871" s="104"/>
      <c r="AX1871" s="104"/>
      <c r="AY1871" s="104"/>
      <c r="BH1871" s="104"/>
      <c r="BJ1871" s="104"/>
      <c r="BK1871" s="104"/>
      <c r="BL1871" s="104"/>
      <c r="BM1871" s="104"/>
      <c r="BN1871" s="104"/>
      <c r="BO1871" s="104"/>
      <c r="BP1871" s="104"/>
      <c r="BQ1871" s="104"/>
      <c r="BR1871" s="104"/>
      <c r="BS1871" s="104"/>
      <c r="BT1871" s="104"/>
      <c r="BV1871" s="104"/>
      <c r="BW1871" s="104"/>
      <c r="BX1871" s="104"/>
      <c r="BY1871" s="104"/>
      <c r="BZ1871" s="104"/>
      <c r="CA1871" s="104"/>
      <c r="CB1871" s="104"/>
      <c r="CC1871" s="104"/>
      <c r="CD1871" s="104"/>
      <c r="CE1871" s="104"/>
      <c r="CF1871" s="104"/>
      <c r="CG1871" s="104"/>
      <c r="CJ1871" s="104"/>
      <c r="CL1871" s="104"/>
      <c r="CM1871" s="104"/>
      <c r="CN1871" s="104"/>
      <c r="CO1871" s="104"/>
      <c r="CP1871" s="104"/>
      <c r="CQ1871" s="104"/>
      <c r="CR1871" s="104"/>
      <c r="CS1871" s="104"/>
      <c r="CT1871" s="104"/>
      <c r="CU1871" s="104"/>
    </row>
    <row r="1872" spans="1:99" ht="13" x14ac:dyDescent="0.3">
      <c r="A1872" s="104"/>
      <c r="B1872" s="104"/>
      <c r="C1872" s="104"/>
      <c r="D1872" s="104"/>
      <c r="E1872" s="104"/>
      <c r="F1872" s="104"/>
      <c r="G1872" s="104"/>
      <c r="H1872" s="104"/>
      <c r="I1872" s="104"/>
      <c r="J1872" s="104"/>
      <c r="K1872" s="104"/>
      <c r="L1872" s="104"/>
      <c r="M1872" s="104"/>
      <c r="P1872" s="104"/>
      <c r="Q1872" s="104"/>
      <c r="U1872" s="104"/>
      <c r="AQ1872" s="104"/>
      <c r="AR1872" s="104"/>
      <c r="AS1872" s="104"/>
      <c r="AT1872" s="104"/>
      <c r="AU1872" s="104"/>
      <c r="AV1872" s="104"/>
      <c r="AW1872" s="104"/>
      <c r="AX1872" s="104"/>
      <c r="AY1872" s="104"/>
      <c r="BH1872" s="104"/>
      <c r="BJ1872" s="104"/>
      <c r="BK1872" s="104"/>
      <c r="BL1872" s="104"/>
      <c r="BM1872" s="104"/>
      <c r="BN1872" s="104"/>
      <c r="BO1872" s="104"/>
      <c r="BP1872" s="104"/>
      <c r="BQ1872" s="104"/>
      <c r="BR1872" s="104"/>
      <c r="BS1872" s="104"/>
      <c r="BT1872" s="104"/>
      <c r="BV1872" s="104"/>
      <c r="BW1872" s="104"/>
      <c r="BX1872" s="104"/>
      <c r="BY1872" s="104"/>
      <c r="BZ1872" s="104"/>
      <c r="CA1872" s="104"/>
      <c r="CB1872" s="104"/>
      <c r="CC1872" s="104"/>
      <c r="CD1872" s="104"/>
      <c r="CE1872" s="104"/>
      <c r="CF1872" s="104"/>
      <c r="CG1872" s="104"/>
      <c r="CJ1872" s="104"/>
      <c r="CL1872" s="104"/>
      <c r="CM1872" s="104"/>
      <c r="CN1872" s="104"/>
      <c r="CO1872" s="104"/>
      <c r="CP1872" s="104"/>
      <c r="CQ1872" s="104"/>
      <c r="CR1872" s="104"/>
      <c r="CS1872" s="104"/>
      <c r="CT1872" s="104"/>
      <c r="CU1872" s="104"/>
    </row>
    <row r="1873" spans="1:99" ht="13" x14ac:dyDescent="0.3">
      <c r="A1873" s="104"/>
      <c r="B1873" s="104"/>
      <c r="C1873" s="104"/>
      <c r="D1873" s="104"/>
      <c r="E1873" s="104"/>
      <c r="F1873" s="104"/>
      <c r="G1873" s="104"/>
      <c r="H1873" s="104"/>
      <c r="I1873" s="104"/>
      <c r="J1873" s="104"/>
      <c r="K1873" s="104"/>
      <c r="L1873" s="104"/>
      <c r="M1873" s="104"/>
      <c r="P1873" s="104"/>
      <c r="Q1873" s="104"/>
      <c r="U1873" s="104"/>
      <c r="AQ1873" s="104"/>
      <c r="AR1873" s="104"/>
      <c r="AS1873" s="104"/>
      <c r="AT1873" s="104"/>
      <c r="AU1873" s="104"/>
      <c r="AV1873" s="104"/>
      <c r="AW1873" s="104"/>
      <c r="AX1873" s="104"/>
      <c r="AY1873" s="104"/>
      <c r="BH1873" s="104"/>
      <c r="BJ1873" s="104"/>
      <c r="BK1873" s="104"/>
      <c r="BL1873" s="104"/>
      <c r="BM1873" s="104"/>
      <c r="BN1873" s="104"/>
      <c r="BO1873" s="104"/>
      <c r="BP1873" s="104"/>
      <c r="BQ1873" s="104"/>
      <c r="BR1873" s="104"/>
      <c r="BS1873" s="104"/>
      <c r="BT1873" s="104"/>
      <c r="BV1873" s="104"/>
      <c r="BW1873" s="104"/>
      <c r="BX1873" s="104"/>
      <c r="BY1873" s="104"/>
      <c r="BZ1873" s="104"/>
      <c r="CA1873" s="104"/>
      <c r="CB1873" s="104"/>
      <c r="CC1873" s="104"/>
      <c r="CD1873" s="104"/>
      <c r="CE1873" s="104"/>
      <c r="CF1873" s="104"/>
      <c r="CG1873" s="104"/>
      <c r="CJ1873" s="104"/>
      <c r="CL1873" s="104"/>
      <c r="CM1873" s="104"/>
      <c r="CN1873" s="104"/>
      <c r="CO1873" s="104"/>
      <c r="CP1873" s="104"/>
      <c r="CQ1873" s="104"/>
      <c r="CR1873" s="104"/>
      <c r="CS1873" s="104"/>
      <c r="CT1873" s="104"/>
      <c r="CU1873" s="104"/>
    </row>
    <row r="1874" spans="1:99" ht="13" x14ac:dyDescent="0.3">
      <c r="A1874" s="104"/>
      <c r="B1874" s="104"/>
      <c r="C1874" s="104"/>
      <c r="D1874" s="104"/>
      <c r="E1874" s="104"/>
      <c r="F1874" s="104"/>
      <c r="G1874" s="104"/>
      <c r="H1874" s="104"/>
      <c r="I1874" s="104"/>
      <c r="J1874" s="104"/>
      <c r="K1874" s="104"/>
      <c r="L1874" s="104"/>
      <c r="M1874" s="104"/>
      <c r="P1874" s="104"/>
      <c r="Q1874" s="104"/>
      <c r="U1874" s="104"/>
      <c r="AQ1874" s="104"/>
      <c r="AR1874" s="104"/>
      <c r="AS1874" s="104"/>
      <c r="AT1874" s="104"/>
      <c r="AU1874" s="104"/>
      <c r="AV1874" s="104"/>
      <c r="AW1874" s="104"/>
      <c r="AX1874" s="104"/>
      <c r="AY1874" s="104"/>
      <c r="BH1874" s="104"/>
      <c r="BJ1874" s="104"/>
      <c r="BK1874" s="104"/>
      <c r="BL1874" s="104"/>
      <c r="BM1874" s="104"/>
      <c r="BN1874" s="104"/>
      <c r="BO1874" s="104"/>
      <c r="BP1874" s="104"/>
      <c r="BQ1874" s="104"/>
      <c r="BR1874" s="104"/>
      <c r="BS1874" s="104"/>
      <c r="BT1874" s="104"/>
      <c r="BV1874" s="104"/>
      <c r="BW1874" s="104"/>
      <c r="BX1874" s="104"/>
      <c r="BY1874" s="104"/>
      <c r="BZ1874" s="104"/>
      <c r="CA1874" s="104"/>
      <c r="CB1874" s="104"/>
      <c r="CC1874" s="104"/>
      <c r="CD1874" s="104"/>
      <c r="CE1874" s="104"/>
      <c r="CF1874" s="104"/>
      <c r="CG1874" s="104"/>
      <c r="CJ1874" s="104"/>
      <c r="CL1874" s="104"/>
      <c r="CM1874" s="104"/>
      <c r="CN1874" s="104"/>
      <c r="CO1874" s="104"/>
      <c r="CP1874" s="104"/>
      <c r="CQ1874" s="104"/>
      <c r="CR1874" s="104"/>
      <c r="CS1874" s="104"/>
      <c r="CT1874" s="104"/>
      <c r="CU1874" s="104"/>
    </row>
    <row r="1875" spans="1:99" ht="13" x14ac:dyDescent="0.3">
      <c r="A1875" s="104"/>
      <c r="B1875" s="104"/>
      <c r="C1875" s="104"/>
      <c r="D1875" s="104"/>
      <c r="E1875" s="104"/>
      <c r="F1875" s="104"/>
      <c r="G1875" s="104"/>
      <c r="H1875" s="104"/>
      <c r="I1875" s="104"/>
      <c r="J1875" s="104"/>
      <c r="K1875" s="104"/>
      <c r="L1875" s="104"/>
      <c r="M1875" s="104"/>
      <c r="P1875" s="104"/>
      <c r="Q1875" s="104"/>
      <c r="U1875" s="104"/>
      <c r="AQ1875" s="104"/>
      <c r="AR1875" s="104"/>
      <c r="AS1875" s="104"/>
      <c r="AT1875" s="104"/>
      <c r="AU1875" s="104"/>
      <c r="AV1875" s="104"/>
      <c r="AW1875" s="104"/>
      <c r="AX1875" s="104"/>
      <c r="AY1875" s="104"/>
      <c r="BH1875" s="104"/>
      <c r="BJ1875" s="104"/>
      <c r="BK1875" s="104"/>
      <c r="BL1875" s="104"/>
      <c r="BM1875" s="104"/>
      <c r="BN1875" s="104"/>
      <c r="BO1875" s="104"/>
      <c r="BP1875" s="104"/>
      <c r="BQ1875" s="104"/>
      <c r="BR1875" s="104"/>
      <c r="BS1875" s="104"/>
      <c r="BT1875" s="104"/>
      <c r="BV1875" s="104"/>
      <c r="BW1875" s="104"/>
      <c r="BX1875" s="104"/>
      <c r="BY1875" s="104"/>
      <c r="BZ1875" s="104"/>
      <c r="CA1875" s="104"/>
      <c r="CB1875" s="104"/>
      <c r="CC1875" s="104"/>
      <c r="CD1875" s="104"/>
      <c r="CE1875" s="104"/>
      <c r="CF1875" s="104"/>
      <c r="CG1875" s="104"/>
      <c r="CJ1875" s="104"/>
      <c r="CL1875" s="104"/>
      <c r="CM1875" s="104"/>
      <c r="CN1875" s="104"/>
      <c r="CO1875" s="104"/>
      <c r="CP1875" s="104"/>
      <c r="CQ1875" s="104"/>
      <c r="CR1875" s="104"/>
      <c r="CS1875" s="104"/>
      <c r="CT1875" s="104"/>
      <c r="CU1875" s="104"/>
    </row>
    <row r="1876" spans="1:99" ht="13" x14ac:dyDescent="0.3">
      <c r="A1876" s="104"/>
      <c r="B1876" s="104"/>
      <c r="C1876" s="104"/>
      <c r="D1876" s="104"/>
      <c r="E1876" s="104"/>
      <c r="F1876" s="104"/>
      <c r="G1876" s="104"/>
      <c r="H1876" s="104"/>
      <c r="I1876" s="104"/>
      <c r="J1876" s="104"/>
      <c r="K1876" s="104"/>
      <c r="L1876" s="104"/>
      <c r="M1876" s="104"/>
      <c r="P1876" s="104"/>
      <c r="Q1876" s="104"/>
      <c r="U1876" s="104"/>
      <c r="AQ1876" s="104"/>
      <c r="AR1876" s="104"/>
      <c r="AS1876" s="104"/>
      <c r="AT1876" s="104"/>
      <c r="AU1876" s="104"/>
      <c r="AV1876" s="104"/>
      <c r="AW1876" s="104"/>
      <c r="AX1876" s="104"/>
      <c r="AY1876" s="104"/>
      <c r="BH1876" s="104"/>
      <c r="BJ1876" s="104"/>
      <c r="BK1876" s="104"/>
      <c r="BL1876" s="104"/>
      <c r="BM1876" s="104"/>
      <c r="BN1876" s="104"/>
      <c r="BO1876" s="104"/>
      <c r="BP1876" s="104"/>
      <c r="BQ1876" s="104"/>
      <c r="BR1876" s="104"/>
      <c r="BS1876" s="104"/>
      <c r="BT1876" s="104"/>
      <c r="BV1876" s="104"/>
      <c r="BW1876" s="104"/>
      <c r="BX1876" s="104"/>
      <c r="BY1876" s="104"/>
      <c r="BZ1876" s="104"/>
      <c r="CA1876" s="104"/>
      <c r="CB1876" s="104"/>
      <c r="CC1876" s="104"/>
      <c r="CD1876" s="104"/>
      <c r="CE1876" s="104"/>
      <c r="CF1876" s="104"/>
      <c r="CG1876" s="104"/>
      <c r="CJ1876" s="104"/>
      <c r="CL1876" s="104"/>
      <c r="CM1876" s="104"/>
      <c r="CN1876" s="104"/>
      <c r="CO1876" s="104"/>
      <c r="CP1876" s="104"/>
      <c r="CQ1876" s="104"/>
      <c r="CR1876" s="104"/>
      <c r="CS1876" s="104"/>
      <c r="CT1876" s="104"/>
      <c r="CU1876" s="104"/>
    </row>
    <row r="1877" spans="1:99" ht="13" x14ac:dyDescent="0.3">
      <c r="A1877" s="104"/>
      <c r="B1877" s="104"/>
      <c r="C1877" s="104"/>
      <c r="D1877" s="104"/>
      <c r="E1877" s="104"/>
      <c r="F1877" s="104"/>
      <c r="G1877" s="104"/>
      <c r="H1877" s="104"/>
      <c r="I1877" s="104"/>
      <c r="J1877" s="104"/>
      <c r="K1877" s="104"/>
      <c r="L1877" s="104"/>
      <c r="M1877" s="104"/>
      <c r="P1877" s="104"/>
      <c r="Q1877" s="104"/>
      <c r="U1877" s="104"/>
      <c r="AQ1877" s="104"/>
      <c r="AR1877" s="104"/>
      <c r="AS1877" s="104"/>
      <c r="AT1877" s="104"/>
      <c r="AU1877" s="104"/>
      <c r="AV1877" s="104"/>
      <c r="AW1877" s="104"/>
      <c r="AX1877" s="104"/>
      <c r="AY1877" s="104"/>
      <c r="BH1877" s="104"/>
      <c r="BJ1877" s="104"/>
      <c r="BK1877" s="104"/>
      <c r="BL1877" s="104"/>
      <c r="BM1877" s="104"/>
      <c r="BN1877" s="104"/>
      <c r="BO1877" s="104"/>
      <c r="BP1877" s="104"/>
      <c r="BQ1877" s="104"/>
      <c r="BR1877" s="104"/>
      <c r="BS1877" s="104"/>
      <c r="BT1877" s="104"/>
      <c r="BV1877" s="104"/>
      <c r="BW1877" s="104"/>
      <c r="BX1877" s="104"/>
      <c r="BY1877" s="104"/>
      <c r="BZ1877" s="104"/>
      <c r="CA1877" s="104"/>
      <c r="CB1877" s="104"/>
      <c r="CC1877" s="104"/>
      <c r="CD1877" s="104"/>
      <c r="CE1877" s="104"/>
      <c r="CF1877" s="104"/>
      <c r="CG1877" s="104"/>
      <c r="CJ1877" s="104"/>
      <c r="CL1877" s="104"/>
      <c r="CM1877" s="104"/>
      <c r="CN1877" s="104"/>
      <c r="CO1877" s="104"/>
      <c r="CP1877" s="104"/>
      <c r="CQ1877" s="104"/>
      <c r="CR1877" s="104"/>
      <c r="CS1877" s="104"/>
      <c r="CT1877" s="104"/>
      <c r="CU1877" s="104"/>
    </row>
    <row r="1878" spans="1:99" ht="13" x14ac:dyDescent="0.3">
      <c r="A1878" s="104"/>
      <c r="B1878" s="104"/>
      <c r="C1878" s="104"/>
      <c r="D1878" s="104"/>
      <c r="E1878" s="104"/>
      <c r="F1878" s="104"/>
      <c r="G1878" s="104"/>
      <c r="H1878" s="104"/>
      <c r="I1878" s="104"/>
      <c r="J1878" s="104"/>
      <c r="K1878" s="104"/>
      <c r="L1878" s="104"/>
      <c r="M1878" s="104"/>
      <c r="P1878" s="104"/>
      <c r="Q1878" s="104"/>
      <c r="U1878" s="104"/>
      <c r="AQ1878" s="104"/>
      <c r="AR1878" s="104"/>
      <c r="AS1878" s="104"/>
      <c r="AT1878" s="104"/>
      <c r="AU1878" s="104"/>
      <c r="AV1878" s="104"/>
      <c r="AW1878" s="104"/>
      <c r="AX1878" s="104"/>
      <c r="AY1878" s="104"/>
      <c r="BH1878" s="104"/>
      <c r="BJ1878" s="104"/>
      <c r="BK1878" s="104"/>
      <c r="BL1878" s="104"/>
      <c r="BM1878" s="104"/>
      <c r="BN1878" s="104"/>
      <c r="BO1878" s="104"/>
      <c r="BP1878" s="104"/>
      <c r="BQ1878" s="104"/>
      <c r="BR1878" s="104"/>
      <c r="BS1878" s="104"/>
      <c r="BT1878" s="104"/>
      <c r="BV1878" s="104"/>
      <c r="BW1878" s="104"/>
      <c r="BX1878" s="104"/>
      <c r="BY1878" s="104"/>
      <c r="BZ1878" s="104"/>
      <c r="CA1878" s="104"/>
      <c r="CB1878" s="104"/>
      <c r="CC1878" s="104"/>
      <c r="CD1878" s="104"/>
      <c r="CE1878" s="104"/>
      <c r="CF1878" s="104"/>
      <c r="CG1878" s="104"/>
      <c r="CJ1878" s="104"/>
      <c r="CL1878" s="104"/>
      <c r="CM1878" s="104"/>
      <c r="CN1878" s="104"/>
      <c r="CO1878" s="104"/>
      <c r="CP1878" s="104"/>
      <c r="CQ1878" s="104"/>
      <c r="CR1878" s="104"/>
      <c r="CS1878" s="104"/>
      <c r="CT1878" s="104"/>
      <c r="CU1878" s="104"/>
    </row>
    <row r="1879" spans="1:99" ht="13" x14ac:dyDescent="0.3">
      <c r="A1879" s="104"/>
      <c r="B1879" s="104"/>
      <c r="C1879" s="104"/>
      <c r="D1879" s="104"/>
      <c r="E1879" s="104"/>
      <c r="F1879" s="104"/>
      <c r="G1879" s="104"/>
      <c r="H1879" s="104"/>
      <c r="I1879" s="104"/>
      <c r="J1879" s="104"/>
      <c r="K1879" s="104"/>
      <c r="L1879" s="104"/>
      <c r="M1879" s="104"/>
      <c r="P1879" s="104"/>
      <c r="Q1879" s="104"/>
      <c r="U1879" s="104"/>
      <c r="AQ1879" s="104"/>
      <c r="AR1879" s="104"/>
      <c r="AS1879" s="104"/>
      <c r="AT1879" s="104"/>
      <c r="AU1879" s="104"/>
      <c r="AV1879" s="104"/>
      <c r="AW1879" s="104"/>
      <c r="AX1879" s="104"/>
      <c r="AY1879" s="104"/>
      <c r="BH1879" s="104"/>
      <c r="BJ1879" s="104"/>
      <c r="BK1879" s="104"/>
      <c r="BL1879" s="104"/>
      <c r="BM1879" s="104"/>
      <c r="BN1879" s="104"/>
      <c r="BO1879" s="104"/>
      <c r="BP1879" s="104"/>
      <c r="BQ1879" s="104"/>
      <c r="BR1879" s="104"/>
      <c r="BS1879" s="104"/>
      <c r="BT1879" s="104"/>
      <c r="BV1879" s="104"/>
      <c r="BW1879" s="104"/>
      <c r="BX1879" s="104"/>
      <c r="BY1879" s="104"/>
      <c r="BZ1879" s="104"/>
      <c r="CA1879" s="104"/>
      <c r="CB1879" s="104"/>
      <c r="CC1879" s="104"/>
      <c r="CD1879" s="104"/>
      <c r="CE1879" s="104"/>
      <c r="CF1879" s="104"/>
      <c r="CG1879" s="104"/>
      <c r="CJ1879" s="104"/>
      <c r="CL1879" s="104"/>
      <c r="CM1879" s="104"/>
      <c r="CN1879" s="104"/>
      <c r="CO1879" s="104"/>
      <c r="CP1879" s="104"/>
      <c r="CQ1879" s="104"/>
      <c r="CR1879" s="104"/>
      <c r="CS1879" s="104"/>
      <c r="CT1879" s="104"/>
      <c r="CU1879" s="104"/>
    </row>
    <row r="1880" spans="1:99" ht="13" x14ac:dyDescent="0.3">
      <c r="A1880" s="104"/>
      <c r="B1880" s="104"/>
      <c r="C1880" s="104"/>
      <c r="D1880" s="104"/>
      <c r="E1880" s="104"/>
      <c r="F1880" s="104"/>
      <c r="G1880" s="104"/>
      <c r="H1880" s="104"/>
      <c r="I1880" s="104"/>
      <c r="J1880" s="104"/>
      <c r="K1880" s="104"/>
      <c r="L1880" s="104"/>
      <c r="M1880" s="104"/>
      <c r="P1880" s="104"/>
      <c r="Q1880" s="104"/>
      <c r="U1880" s="104"/>
      <c r="AQ1880" s="104"/>
      <c r="AR1880" s="104"/>
      <c r="AS1880" s="104"/>
      <c r="AT1880" s="104"/>
      <c r="AU1880" s="104"/>
      <c r="AV1880" s="104"/>
      <c r="AW1880" s="104"/>
      <c r="AX1880" s="104"/>
      <c r="AY1880" s="104"/>
      <c r="BH1880" s="104"/>
      <c r="BJ1880" s="104"/>
      <c r="BK1880" s="104"/>
      <c r="BL1880" s="104"/>
      <c r="BM1880" s="104"/>
      <c r="BN1880" s="104"/>
      <c r="BO1880" s="104"/>
      <c r="BP1880" s="104"/>
      <c r="BQ1880" s="104"/>
      <c r="BR1880" s="104"/>
      <c r="BS1880" s="104"/>
      <c r="BT1880" s="104"/>
      <c r="BV1880" s="104"/>
      <c r="BW1880" s="104"/>
      <c r="BX1880" s="104"/>
      <c r="BY1880" s="104"/>
      <c r="BZ1880" s="104"/>
      <c r="CA1880" s="104"/>
      <c r="CB1880" s="104"/>
      <c r="CC1880" s="104"/>
      <c r="CD1880" s="104"/>
      <c r="CE1880" s="104"/>
      <c r="CF1880" s="104"/>
      <c r="CG1880" s="104"/>
      <c r="CJ1880" s="104"/>
      <c r="CL1880" s="104"/>
      <c r="CM1880" s="104"/>
      <c r="CN1880" s="104"/>
      <c r="CO1880" s="104"/>
      <c r="CP1880" s="104"/>
      <c r="CQ1880" s="104"/>
      <c r="CR1880" s="104"/>
      <c r="CS1880" s="104"/>
      <c r="CT1880" s="104"/>
      <c r="CU1880" s="104"/>
    </row>
    <row r="1881" spans="1:99" ht="13" x14ac:dyDescent="0.3">
      <c r="A1881" s="104"/>
      <c r="B1881" s="104"/>
      <c r="C1881" s="104"/>
      <c r="D1881" s="104"/>
      <c r="E1881" s="104"/>
      <c r="F1881" s="104"/>
      <c r="G1881" s="104"/>
      <c r="H1881" s="104"/>
      <c r="I1881" s="104"/>
      <c r="J1881" s="104"/>
      <c r="K1881" s="104"/>
      <c r="L1881" s="104"/>
      <c r="M1881" s="104"/>
      <c r="P1881" s="104"/>
      <c r="Q1881" s="104"/>
      <c r="U1881" s="104"/>
      <c r="AQ1881" s="104"/>
      <c r="AR1881" s="104"/>
      <c r="AS1881" s="104"/>
      <c r="AT1881" s="104"/>
      <c r="AU1881" s="104"/>
      <c r="AV1881" s="104"/>
      <c r="AW1881" s="104"/>
      <c r="AX1881" s="104"/>
      <c r="AY1881" s="104"/>
      <c r="BH1881" s="104"/>
      <c r="BJ1881" s="104"/>
      <c r="BK1881" s="104"/>
      <c r="BL1881" s="104"/>
      <c r="BM1881" s="104"/>
      <c r="BN1881" s="104"/>
      <c r="BO1881" s="104"/>
      <c r="BP1881" s="104"/>
      <c r="BQ1881" s="104"/>
      <c r="BR1881" s="104"/>
      <c r="BS1881" s="104"/>
      <c r="BT1881" s="104"/>
      <c r="BV1881" s="104"/>
      <c r="BW1881" s="104"/>
      <c r="BX1881" s="104"/>
      <c r="BY1881" s="104"/>
      <c r="BZ1881" s="104"/>
      <c r="CA1881" s="104"/>
      <c r="CB1881" s="104"/>
      <c r="CC1881" s="104"/>
      <c r="CD1881" s="104"/>
      <c r="CE1881" s="104"/>
      <c r="CF1881" s="104"/>
      <c r="CG1881" s="104"/>
      <c r="CJ1881" s="104"/>
      <c r="CL1881" s="104"/>
      <c r="CM1881" s="104"/>
      <c r="CN1881" s="104"/>
      <c r="CO1881" s="104"/>
      <c r="CP1881" s="104"/>
      <c r="CQ1881" s="104"/>
      <c r="CR1881" s="104"/>
      <c r="CS1881" s="104"/>
      <c r="CT1881" s="104"/>
      <c r="CU1881" s="104"/>
    </row>
    <row r="1882" spans="1:99" ht="13" x14ac:dyDescent="0.3">
      <c r="A1882" s="104"/>
      <c r="B1882" s="104"/>
      <c r="C1882" s="104"/>
      <c r="D1882" s="104"/>
      <c r="E1882" s="104"/>
      <c r="F1882" s="104"/>
      <c r="G1882" s="104"/>
      <c r="H1882" s="104"/>
      <c r="I1882" s="104"/>
      <c r="J1882" s="104"/>
      <c r="K1882" s="104"/>
      <c r="L1882" s="104"/>
      <c r="M1882" s="104"/>
      <c r="P1882" s="104"/>
      <c r="Q1882" s="104"/>
      <c r="U1882" s="104"/>
      <c r="AQ1882" s="104"/>
      <c r="AR1882" s="104"/>
      <c r="AS1882" s="104"/>
      <c r="AT1882" s="104"/>
      <c r="AU1882" s="104"/>
      <c r="AV1882" s="104"/>
      <c r="AW1882" s="104"/>
      <c r="AX1882" s="104"/>
      <c r="AY1882" s="104"/>
      <c r="BH1882" s="104"/>
      <c r="BJ1882" s="104"/>
      <c r="BK1882" s="104"/>
      <c r="BL1882" s="104"/>
      <c r="BM1882" s="104"/>
      <c r="BN1882" s="104"/>
      <c r="BO1882" s="104"/>
      <c r="BP1882" s="104"/>
      <c r="BQ1882" s="104"/>
      <c r="BR1882" s="104"/>
      <c r="BS1882" s="104"/>
      <c r="BT1882" s="104"/>
      <c r="BV1882" s="104"/>
      <c r="BW1882" s="104"/>
      <c r="BX1882" s="104"/>
      <c r="BY1882" s="104"/>
      <c r="BZ1882" s="104"/>
      <c r="CA1882" s="104"/>
      <c r="CB1882" s="104"/>
      <c r="CC1882" s="104"/>
      <c r="CD1882" s="104"/>
      <c r="CE1882" s="104"/>
      <c r="CF1882" s="104"/>
      <c r="CG1882" s="104"/>
      <c r="CJ1882" s="104"/>
      <c r="CL1882" s="104"/>
      <c r="CM1882" s="104"/>
      <c r="CN1882" s="104"/>
      <c r="CO1882" s="104"/>
      <c r="CP1882" s="104"/>
      <c r="CQ1882" s="104"/>
      <c r="CR1882" s="104"/>
      <c r="CS1882" s="104"/>
      <c r="CT1882" s="104"/>
      <c r="CU1882" s="104"/>
    </row>
    <row r="1883" spans="1:99" ht="13" x14ac:dyDescent="0.3">
      <c r="A1883" s="104"/>
      <c r="B1883" s="104"/>
      <c r="C1883" s="104"/>
      <c r="D1883" s="104"/>
      <c r="E1883" s="104"/>
      <c r="F1883" s="104"/>
      <c r="G1883" s="104"/>
      <c r="H1883" s="104"/>
      <c r="I1883" s="104"/>
      <c r="J1883" s="104"/>
      <c r="K1883" s="104"/>
      <c r="L1883" s="104"/>
      <c r="M1883" s="104"/>
      <c r="P1883" s="104"/>
      <c r="Q1883" s="104"/>
      <c r="U1883" s="104"/>
      <c r="AQ1883" s="104"/>
      <c r="AR1883" s="104"/>
      <c r="AS1883" s="104"/>
      <c r="AT1883" s="104"/>
      <c r="AU1883" s="104"/>
      <c r="AV1883" s="104"/>
      <c r="AW1883" s="104"/>
      <c r="AX1883" s="104"/>
      <c r="AY1883" s="104"/>
      <c r="BH1883" s="104"/>
      <c r="BJ1883" s="104"/>
      <c r="BK1883" s="104"/>
      <c r="BL1883" s="104"/>
      <c r="BM1883" s="104"/>
      <c r="BN1883" s="104"/>
      <c r="BO1883" s="104"/>
      <c r="BP1883" s="104"/>
      <c r="BQ1883" s="104"/>
      <c r="BR1883" s="104"/>
      <c r="BS1883" s="104"/>
      <c r="BT1883" s="104"/>
      <c r="BV1883" s="104"/>
      <c r="BW1883" s="104"/>
      <c r="BX1883" s="104"/>
      <c r="BY1883" s="104"/>
      <c r="BZ1883" s="104"/>
      <c r="CA1883" s="104"/>
      <c r="CB1883" s="104"/>
      <c r="CC1883" s="104"/>
      <c r="CD1883" s="104"/>
      <c r="CE1883" s="104"/>
      <c r="CF1883" s="104"/>
      <c r="CG1883" s="104"/>
      <c r="CJ1883" s="104"/>
      <c r="CL1883" s="104"/>
      <c r="CM1883" s="104"/>
      <c r="CN1883" s="104"/>
      <c r="CO1883" s="104"/>
      <c r="CP1883" s="104"/>
      <c r="CQ1883" s="104"/>
      <c r="CR1883" s="104"/>
      <c r="CS1883" s="104"/>
      <c r="CT1883" s="104"/>
      <c r="CU1883" s="104"/>
    </row>
    <row r="1884" spans="1:99" ht="13" x14ac:dyDescent="0.3">
      <c r="A1884" s="104"/>
      <c r="B1884" s="104"/>
      <c r="C1884" s="104"/>
      <c r="D1884" s="104"/>
      <c r="E1884" s="104"/>
      <c r="F1884" s="104"/>
      <c r="G1884" s="104"/>
      <c r="H1884" s="104"/>
      <c r="I1884" s="104"/>
      <c r="J1884" s="104"/>
      <c r="K1884" s="104"/>
      <c r="L1884" s="104"/>
      <c r="M1884" s="104"/>
      <c r="P1884" s="104"/>
      <c r="Q1884" s="104"/>
      <c r="U1884" s="104"/>
      <c r="AQ1884" s="104"/>
      <c r="AR1884" s="104"/>
      <c r="AS1884" s="104"/>
      <c r="AT1884" s="104"/>
      <c r="AU1884" s="104"/>
      <c r="AV1884" s="104"/>
      <c r="AW1884" s="104"/>
      <c r="AX1884" s="104"/>
      <c r="AY1884" s="104"/>
      <c r="BH1884" s="104"/>
      <c r="BJ1884" s="104"/>
      <c r="BK1884" s="104"/>
      <c r="BL1884" s="104"/>
      <c r="BM1884" s="104"/>
      <c r="BN1884" s="104"/>
      <c r="BO1884" s="104"/>
      <c r="BP1884" s="104"/>
      <c r="BQ1884" s="104"/>
      <c r="BR1884" s="104"/>
      <c r="BS1884" s="104"/>
      <c r="BT1884" s="104"/>
      <c r="BV1884" s="104"/>
      <c r="BW1884" s="104"/>
      <c r="BX1884" s="104"/>
      <c r="BY1884" s="104"/>
      <c r="BZ1884" s="104"/>
      <c r="CA1884" s="104"/>
      <c r="CB1884" s="104"/>
      <c r="CC1884" s="104"/>
      <c r="CD1884" s="104"/>
      <c r="CE1884" s="104"/>
      <c r="CF1884" s="104"/>
      <c r="CG1884" s="104"/>
      <c r="CJ1884" s="104"/>
      <c r="CL1884" s="104"/>
      <c r="CM1884" s="104"/>
      <c r="CN1884" s="104"/>
      <c r="CO1884" s="104"/>
      <c r="CP1884" s="104"/>
      <c r="CQ1884" s="104"/>
      <c r="CR1884" s="104"/>
      <c r="CS1884" s="104"/>
      <c r="CT1884" s="104"/>
      <c r="CU1884" s="104"/>
    </row>
    <row r="1885" spans="1:99" ht="13" x14ac:dyDescent="0.3">
      <c r="A1885" s="104"/>
      <c r="B1885" s="104"/>
      <c r="C1885" s="104"/>
      <c r="D1885" s="104"/>
      <c r="E1885" s="104"/>
      <c r="F1885" s="104"/>
      <c r="G1885" s="104"/>
      <c r="H1885" s="104"/>
      <c r="I1885" s="104"/>
      <c r="J1885" s="104"/>
      <c r="K1885" s="104"/>
      <c r="L1885" s="104"/>
      <c r="M1885" s="104"/>
      <c r="P1885" s="104"/>
      <c r="Q1885" s="104"/>
      <c r="U1885" s="104"/>
      <c r="AQ1885" s="104"/>
      <c r="AR1885" s="104"/>
      <c r="AS1885" s="104"/>
      <c r="AT1885" s="104"/>
      <c r="AU1885" s="104"/>
      <c r="AV1885" s="104"/>
      <c r="AW1885" s="104"/>
      <c r="AX1885" s="104"/>
      <c r="AY1885" s="104"/>
      <c r="BH1885" s="104"/>
      <c r="BJ1885" s="104"/>
      <c r="BK1885" s="104"/>
      <c r="BL1885" s="104"/>
      <c r="BM1885" s="104"/>
      <c r="BN1885" s="104"/>
      <c r="BO1885" s="104"/>
      <c r="BP1885" s="104"/>
      <c r="BQ1885" s="104"/>
      <c r="BR1885" s="104"/>
      <c r="BS1885" s="104"/>
      <c r="BT1885" s="104"/>
      <c r="BV1885" s="104"/>
      <c r="BW1885" s="104"/>
      <c r="BX1885" s="104"/>
      <c r="BY1885" s="104"/>
      <c r="BZ1885" s="104"/>
      <c r="CA1885" s="104"/>
      <c r="CB1885" s="104"/>
      <c r="CC1885" s="104"/>
      <c r="CD1885" s="104"/>
      <c r="CE1885" s="104"/>
      <c r="CF1885" s="104"/>
      <c r="CG1885" s="104"/>
      <c r="CJ1885" s="104"/>
      <c r="CL1885" s="104"/>
      <c r="CM1885" s="104"/>
      <c r="CN1885" s="104"/>
      <c r="CO1885" s="104"/>
      <c r="CP1885" s="104"/>
      <c r="CQ1885" s="104"/>
      <c r="CR1885" s="104"/>
      <c r="CS1885" s="104"/>
      <c r="CT1885" s="104"/>
      <c r="CU1885" s="104"/>
    </row>
    <row r="1886" spans="1:99" ht="13" x14ac:dyDescent="0.3">
      <c r="A1886" s="104"/>
      <c r="B1886" s="104"/>
      <c r="C1886" s="104"/>
      <c r="D1886" s="104"/>
      <c r="E1886" s="104"/>
      <c r="F1886" s="104"/>
      <c r="G1886" s="104"/>
      <c r="H1886" s="104"/>
      <c r="I1886" s="104"/>
      <c r="J1886" s="104"/>
      <c r="K1886" s="104"/>
      <c r="L1886" s="104"/>
      <c r="M1886" s="104"/>
      <c r="P1886" s="104"/>
      <c r="Q1886" s="104"/>
      <c r="U1886" s="104"/>
      <c r="AQ1886" s="104"/>
      <c r="AR1886" s="104"/>
      <c r="AS1886" s="104"/>
      <c r="AT1886" s="104"/>
      <c r="AU1886" s="104"/>
      <c r="AV1886" s="104"/>
      <c r="AW1886" s="104"/>
      <c r="AX1886" s="104"/>
      <c r="AY1886" s="104"/>
      <c r="BH1886" s="104"/>
      <c r="BJ1886" s="104"/>
      <c r="BK1886" s="104"/>
      <c r="BL1886" s="104"/>
      <c r="BM1886" s="104"/>
      <c r="BN1886" s="104"/>
      <c r="BO1886" s="104"/>
      <c r="BP1886" s="104"/>
      <c r="BQ1886" s="104"/>
      <c r="BR1886" s="104"/>
      <c r="BS1886" s="104"/>
      <c r="BT1886" s="104"/>
      <c r="BV1886" s="104"/>
      <c r="BW1886" s="104"/>
      <c r="BX1886" s="104"/>
      <c r="BY1886" s="104"/>
      <c r="BZ1886" s="104"/>
      <c r="CA1886" s="104"/>
      <c r="CB1886" s="104"/>
      <c r="CC1886" s="104"/>
      <c r="CD1886" s="104"/>
      <c r="CE1886" s="104"/>
      <c r="CF1886" s="104"/>
      <c r="CG1886" s="104"/>
      <c r="CJ1886" s="104"/>
      <c r="CL1886" s="104"/>
      <c r="CM1886" s="104"/>
      <c r="CN1886" s="104"/>
      <c r="CO1886" s="104"/>
      <c r="CP1886" s="104"/>
      <c r="CQ1886" s="104"/>
      <c r="CR1886" s="104"/>
      <c r="CS1886" s="104"/>
      <c r="CT1886" s="104"/>
      <c r="CU1886" s="104"/>
    </row>
    <row r="1887" spans="1:99" ht="13" x14ac:dyDescent="0.3">
      <c r="A1887" s="104"/>
      <c r="B1887" s="104"/>
      <c r="C1887" s="104"/>
      <c r="D1887" s="104"/>
      <c r="E1887" s="104"/>
      <c r="F1887" s="104"/>
      <c r="G1887" s="104"/>
      <c r="H1887" s="104"/>
      <c r="I1887" s="104"/>
      <c r="J1887" s="104"/>
      <c r="K1887" s="104"/>
      <c r="L1887" s="104"/>
      <c r="M1887" s="104"/>
      <c r="P1887" s="104"/>
      <c r="Q1887" s="104"/>
      <c r="U1887" s="104"/>
      <c r="AQ1887" s="104"/>
      <c r="AR1887" s="104"/>
      <c r="AS1887" s="104"/>
      <c r="AT1887" s="104"/>
      <c r="AU1887" s="104"/>
      <c r="AV1887" s="104"/>
      <c r="AW1887" s="104"/>
      <c r="AX1887" s="104"/>
      <c r="AY1887" s="104"/>
      <c r="BH1887" s="104"/>
      <c r="BJ1887" s="104"/>
      <c r="BK1887" s="104"/>
      <c r="BL1887" s="104"/>
      <c r="BM1887" s="104"/>
      <c r="BN1887" s="104"/>
      <c r="BO1887" s="104"/>
      <c r="BP1887" s="104"/>
      <c r="BQ1887" s="104"/>
      <c r="BR1887" s="104"/>
      <c r="BS1887" s="104"/>
      <c r="BT1887" s="104"/>
      <c r="BV1887" s="104"/>
      <c r="BW1887" s="104"/>
      <c r="BX1887" s="104"/>
      <c r="BY1887" s="104"/>
      <c r="BZ1887" s="104"/>
      <c r="CA1887" s="104"/>
      <c r="CB1887" s="104"/>
      <c r="CC1887" s="104"/>
      <c r="CD1887" s="104"/>
      <c r="CE1887" s="104"/>
      <c r="CF1887" s="104"/>
      <c r="CG1887" s="104"/>
      <c r="CJ1887" s="104"/>
      <c r="CL1887" s="104"/>
      <c r="CM1887" s="104"/>
      <c r="CN1887" s="104"/>
      <c r="CO1887" s="104"/>
      <c r="CP1887" s="104"/>
      <c r="CQ1887" s="104"/>
      <c r="CR1887" s="104"/>
      <c r="CS1887" s="104"/>
      <c r="CT1887" s="104"/>
      <c r="CU1887" s="104"/>
    </row>
    <row r="1888" spans="1:99" ht="13" x14ac:dyDescent="0.3">
      <c r="A1888" s="104"/>
      <c r="B1888" s="104"/>
      <c r="C1888" s="104"/>
      <c r="D1888" s="104"/>
      <c r="E1888" s="104"/>
      <c r="F1888" s="104"/>
      <c r="G1888" s="104"/>
      <c r="H1888" s="104"/>
      <c r="I1888" s="104"/>
      <c r="J1888" s="104"/>
      <c r="K1888" s="104"/>
      <c r="L1888" s="104"/>
      <c r="M1888" s="104"/>
      <c r="P1888" s="104"/>
      <c r="Q1888" s="104"/>
      <c r="U1888" s="104"/>
      <c r="AQ1888" s="104"/>
      <c r="AR1888" s="104"/>
      <c r="AS1888" s="104"/>
      <c r="AT1888" s="104"/>
      <c r="AU1888" s="104"/>
      <c r="AV1888" s="104"/>
      <c r="AW1888" s="104"/>
      <c r="AX1888" s="104"/>
      <c r="AY1888" s="104"/>
      <c r="BH1888" s="104"/>
      <c r="BJ1888" s="104"/>
      <c r="BK1888" s="104"/>
      <c r="BL1888" s="104"/>
      <c r="BM1888" s="104"/>
      <c r="BN1888" s="104"/>
      <c r="BO1888" s="104"/>
      <c r="BP1888" s="104"/>
      <c r="BQ1888" s="104"/>
      <c r="BR1888" s="104"/>
      <c r="BS1888" s="104"/>
      <c r="BT1888" s="104"/>
      <c r="BV1888" s="104"/>
      <c r="BW1888" s="104"/>
      <c r="BX1888" s="104"/>
      <c r="BY1888" s="104"/>
      <c r="BZ1888" s="104"/>
      <c r="CA1888" s="104"/>
      <c r="CB1888" s="104"/>
      <c r="CC1888" s="104"/>
      <c r="CD1888" s="104"/>
      <c r="CE1888" s="104"/>
      <c r="CF1888" s="104"/>
      <c r="CG1888" s="104"/>
      <c r="CJ1888" s="104"/>
      <c r="CL1888" s="104"/>
      <c r="CM1888" s="104"/>
      <c r="CN1888" s="104"/>
      <c r="CO1888" s="104"/>
      <c r="CP1888" s="104"/>
      <c r="CQ1888" s="104"/>
      <c r="CR1888" s="104"/>
      <c r="CS1888" s="104"/>
      <c r="CT1888" s="104"/>
      <c r="CU1888" s="104"/>
    </row>
    <row r="1889" spans="1:99" ht="13" x14ac:dyDescent="0.3">
      <c r="A1889" s="104"/>
      <c r="B1889" s="104"/>
      <c r="C1889" s="104"/>
      <c r="D1889" s="104"/>
      <c r="E1889" s="104"/>
      <c r="F1889" s="104"/>
      <c r="G1889" s="104"/>
      <c r="H1889" s="104"/>
      <c r="I1889" s="104"/>
      <c r="J1889" s="104"/>
      <c r="K1889" s="104"/>
      <c r="L1889" s="104"/>
      <c r="M1889" s="104"/>
      <c r="P1889" s="104"/>
      <c r="Q1889" s="104"/>
      <c r="U1889" s="104"/>
      <c r="AQ1889" s="104"/>
      <c r="AR1889" s="104"/>
      <c r="AS1889" s="104"/>
      <c r="AT1889" s="104"/>
      <c r="AU1889" s="104"/>
      <c r="AV1889" s="104"/>
      <c r="AW1889" s="104"/>
      <c r="AX1889" s="104"/>
      <c r="AY1889" s="104"/>
      <c r="BH1889" s="104"/>
      <c r="BJ1889" s="104"/>
      <c r="BK1889" s="104"/>
      <c r="BL1889" s="104"/>
      <c r="BM1889" s="104"/>
      <c r="BN1889" s="104"/>
      <c r="BO1889" s="104"/>
      <c r="BP1889" s="104"/>
      <c r="BQ1889" s="104"/>
      <c r="BR1889" s="104"/>
      <c r="BS1889" s="104"/>
      <c r="BT1889" s="104"/>
      <c r="BV1889" s="104"/>
      <c r="BW1889" s="104"/>
      <c r="BX1889" s="104"/>
      <c r="BY1889" s="104"/>
      <c r="BZ1889" s="104"/>
      <c r="CA1889" s="104"/>
      <c r="CB1889" s="104"/>
      <c r="CC1889" s="104"/>
      <c r="CD1889" s="104"/>
      <c r="CE1889" s="104"/>
      <c r="CF1889" s="104"/>
      <c r="CG1889" s="104"/>
      <c r="CJ1889" s="104"/>
      <c r="CL1889" s="104"/>
      <c r="CM1889" s="104"/>
      <c r="CN1889" s="104"/>
      <c r="CO1889" s="104"/>
      <c r="CP1889" s="104"/>
      <c r="CQ1889" s="104"/>
      <c r="CR1889" s="104"/>
      <c r="CS1889" s="104"/>
      <c r="CT1889" s="104"/>
      <c r="CU1889" s="104"/>
    </row>
    <row r="1890" spans="1:99" ht="13" x14ac:dyDescent="0.3">
      <c r="A1890" s="104"/>
      <c r="B1890" s="104"/>
      <c r="C1890" s="104"/>
      <c r="D1890" s="104"/>
      <c r="E1890" s="104"/>
      <c r="F1890" s="104"/>
      <c r="G1890" s="104"/>
      <c r="H1890" s="104"/>
      <c r="I1890" s="104"/>
      <c r="J1890" s="104"/>
      <c r="K1890" s="104"/>
      <c r="L1890" s="104"/>
      <c r="M1890" s="104"/>
      <c r="P1890" s="104"/>
      <c r="Q1890" s="104"/>
      <c r="U1890" s="104"/>
      <c r="AQ1890" s="104"/>
      <c r="AR1890" s="104"/>
      <c r="AS1890" s="104"/>
      <c r="AT1890" s="104"/>
      <c r="AU1890" s="104"/>
      <c r="AV1890" s="104"/>
      <c r="AW1890" s="104"/>
      <c r="AX1890" s="104"/>
      <c r="AY1890" s="104"/>
      <c r="BH1890" s="104"/>
      <c r="BJ1890" s="104"/>
      <c r="BK1890" s="104"/>
      <c r="BL1890" s="104"/>
      <c r="BM1890" s="104"/>
      <c r="BN1890" s="104"/>
      <c r="BO1890" s="104"/>
      <c r="BP1890" s="104"/>
      <c r="BQ1890" s="104"/>
      <c r="BR1890" s="104"/>
      <c r="BS1890" s="104"/>
      <c r="BT1890" s="104"/>
      <c r="BV1890" s="104"/>
      <c r="BW1890" s="104"/>
      <c r="BX1890" s="104"/>
      <c r="BY1890" s="104"/>
      <c r="BZ1890" s="104"/>
      <c r="CA1890" s="104"/>
      <c r="CB1890" s="104"/>
      <c r="CC1890" s="104"/>
      <c r="CD1890" s="104"/>
      <c r="CE1890" s="104"/>
      <c r="CF1890" s="104"/>
      <c r="CG1890" s="104"/>
      <c r="CJ1890" s="104"/>
      <c r="CL1890" s="104"/>
      <c r="CM1890" s="104"/>
      <c r="CN1890" s="104"/>
      <c r="CO1890" s="104"/>
      <c r="CP1890" s="104"/>
      <c r="CQ1890" s="104"/>
      <c r="CR1890" s="104"/>
      <c r="CS1890" s="104"/>
      <c r="CT1890" s="104"/>
      <c r="CU1890" s="104"/>
    </row>
    <row r="1891" spans="1:99" ht="13" x14ac:dyDescent="0.3">
      <c r="A1891" s="104"/>
      <c r="B1891" s="104"/>
      <c r="C1891" s="104"/>
      <c r="D1891" s="104"/>
      <c r="E1891" s="104"/>
      <c r="F1891" s="104"/>
      <c r="G1891" s="104"/>
      <c r="H1891" s="104"/>
      <c r="I1891" s="104"/>
      <c r="J1891" s="104"/>
      <c r="K1891" s="104"/>
      <c r="L1891" s="104"/>
      <c r="M1891" s="104"/>
      <c r="P1891" s="104"/>
      <c r="Q1891" s="104"/>
      <c r="U1891" s="104"/>
      <c r="AQ1891" s="104"/>
      <c r="AR1891" s="104"/>
      <c r="AS1891" s="104"/>
      <c r="AT1891" s="104"/>
      <c r="AU1891" s="104"/>
      <c r="AV1891" s="104"/>
      <c r="AW1891" s="104"/>
      <c r="AX1891" s="104"/>
      <c r="AY1891" s="104"/>
      <c r="BH1891" s="104"/>
      <c r="BJ1891" s="104"/>
      <c r="BK1891" s="104"/>
      <c r="BL1891" s="104"/>
      <c r="BM1891" s="104"/>
      <c r="BN1891" s="104"/>
      <c r="BO1891" s="104"/>
      <c r="BP1891" s="104"/>
      <c r="BQ1891" s="104"/>
      <c r="BR1891" s="104"/>
      <c r="BS1891" s="104"/>
      <c r="BT1891" s="104"/>
      <c r="BV1891" s="104"/>
      <c r="BW1891" s="104"/>
      <c r="BX1891" s="104"/>
      <c r="BY1891" s="104"/>
      <c r="BZ1891" s="104"/>
      <c r="CA1891" s="104"/>
      <c r="CB1891" s="104"/>
      <c r="CC1891" s="104"/>
      <c r="CD1891" s="104"/>
      <c r="CE1891" s="104"/>
      <c r="CF1891" s="104"/>
      <c r="CG1891" s="104"/>
      <c r="CJ1891" s="104"/>
      <c r="CL1891" s="104"/>
      <c r="CM1891" s="104"/>
      <c r="CN1891" s="104"/>
      <c r="CO1891" s="104"/>
      <c r="CP1891" s="104"/>
      <c r="CQ1891" s="104"/>
      <c r="CR1891" s="104"/>
      <c r="CS1891" s="104"/>
      <c r="CT1891" s="104"/>
      <c r="CU1891" s="104"/>
    </row>
    <row r="1892" spans="1:99" ht="13" x14ac:dyDescent="0.3">
      <c r="A1892" s="104"/>
      <c r="B1892" s="104"/>
      <c r="C1892" s="104"/>
      <c r="D1892" s="104"/>
      <c r="E1892" s="104"/>
      <c r="F1892" s="104"/>
      <c r="G1892" s="104"/>
      <c r="H1892" s="104"/>
      <c r="I1892" s="104"/>
      <c r="J1892" s="104"/>
      <c r="K1892" s="104"/>
      <c r="L1892" s="104"/>
      <c r="M1892" s="104"/>
      <c r="P1892" s="104"/>
      <c r="Q1892" s="104"/>
      <c r="U1892" s="104"/>
      <c r="AQ1892" s="104"/>
      <c r="AR1892" s="104"/>
      <c r="AS1892" s="104"/>
      <c r="AT1892" s="104"/>
      <c r="AU1892" s="104"/>
      <c r="AV1892" s="104"/>
      <c r="AW1892" s="104"/>
      <c r="AX1892" s="104"/>
      <c r="AY1892" s="104"/>
      <c r="BH1892" s="104"/>
      <c r="BJ1892" s="104"/>
      <c r="BK1892" s="104"/>
      <c r="BL1892" s="104"/>
      <c r="BM1892" s="104"/>
      <c r="BN1892" s="104"/>
      <c r="BO1892" s="104"/>
      <c r="BP1892" s="104"/>
      <c r="BQ1892" s="104"/>
      <c r="BR1892" s="104"/>
      <c r="BS1892" s="104"/>
      <c r="BT1892" s="104"/>
      <c r="BV1892" s="104"/>
      <c r="BW1892" s="104"/>
      <c r="BX1892" s="104"/>
      <c r="BY1892" s="104"/>
      <c r="BZ1892" s="104"/>
      <c r="CA1892" s="104"/>
      <c r="CB1892" s="104"/>
      <c r="CC1892" s="104"/>
      <c r="CD1892" s="104"/>
      <c r="CE1892" s="104"/>
      <c r="CF1892" s="104"/>
      <c r="CG1892" s="104"/>
      <c r="CJ1892" s="104"/>
      <c r="CL1892" s="104"/>
      <c r="CM1892" s="104"/>
      <c r="CN1892" s="104"/>
      <c r="CO1892" s="104"/>
      <c r="CP1892" s="104"/>
      <c r="CQ1892" s="104"/>
      <c r="CR1892" s="104"/>
      <c r="CS1892" s="104"/>
      <c r="CT1892" s="104"/>
      <c r="CU1892" s="104"/>
    </row>
    <row r="1893" spans="1:99" ht="13" x14ac:dyDescent="0.3">
      <c r="A1893" s="104"/>
      <c r="B1893" s="104"/>
      <c r="C1893" s="104"/>
      <c r="D1893" s="104"/>
      <c r="E1893" s="104"/>
      <c r="F1893" s="104"/>
      <c r="G1893" s="104"/>
      <c r="H1893" s="104"/>
      <c r="I1893" s="104"/>
      <c r="J1893" s="104"/>
      <c r="K1893" s="104"/>
      <c r="L1893" s="104"/>
      <c r="M1893" s="104"/>
      <c r="P1893" s="104"/>
      <c r="Q1893" s="104"/>
      <c r="U1893" s="104"/>
      <c r="AQ1893" s="104"/>
      <c r="AR1893" s="104"/>
      <c r="AS1893" s="104"/>
      <c r="AT1893" s="104"/>
      <c r="AU1893" s="104"/>
      <c r="AV1893" s="104"/>
      <c r="AW1893" s="104"/>
      <c r="AX1893" s="104"/>
      <c r="AY1893" s="104"/>
      <c r="BH1893" s="104"/>
      <c r="BJ1893" s="104"/>
      <c r="BK1893" s="104"/>
      <c r="BL1893" s="104"/>
      <c r="BM1893" s="104"/>
      <c r="BN1893" s="104"/>
      <c r="BO1893" s="104"/>
      <c r="BP1893" s="104"/>
      <c r="BQ1893" s="104"/>
      <c r="BR1893" s="104"/>
      <c r="BS1893" s="104"/>
      <c r="BT1893" s="104"/>
      <c r="BV1893" s="104"/>
      <c r="BW1893" s="104"/>
      <c r="BX1893" s="104"/>
      <c r="BY1893" s="104"/>
      <c r="BZ1893" s="104"/>
      <c r="CA1893" s="104"/>
      <c r="CB1893" s="104"/>
      <c r="CC1893" s="104"/>
      <c r="CD1893" s="104"/>
      <c r="CE1893" s="104"/>
      <c r="CF1893" s="104"/>
      <c r="CG1893" s="104"/>
      <c r="CJ1893" s="104"/>
      <c r="CL1893" s="104"/>
      <c r="CM1893" s="104"/>
      <c r="CN1893" s="104"/>
      <c r="CO1893" s="104"/>
      <c r="CP1893" s="104"/>
      <c r="CQ1893" s="104"/>
      <c r="CR1893" s="104"/>
      <c r="CS1893" s="104"/>
      <c r="CT1893" s="104"/>
      <c r="CU1893" s="104"/>
    </row>
    <row r="1894" spans="1:99" ht="13" x14ac:dyDescent="0.3">
      <c r="A1894" s="104"/>
      <c r="B1894" s="104"/>
      <c r="C1894" s="104"/>
      <c r="D1894" s="104"/>
      <c r="E1894" s="104"/>
      <c r="F1894" s="104"/>
      <c r="G1894" s="104"/>
      <c r="H1894" s="104"/>
      <c r="I1894" s="104"/>
      <c r="J1894" s="104"/>
      <c r="K1894" s="104"/>
      <c r="L1894" s="104"/>
      <c r="M1894" s="104"/>
      <c r="P1894" s="104"/>
      <c r="Q1894" s="104"/>
      <c r="U1894" s="104"/>
      <c r="AQ1894" s="104"/>
      <c r="AR1894" s="104"/>
      <c r="AS1894" s="104"/>
      <c r="AT1894" s="104"/>
      <c r="AU1894" s="104"/>
      <c r="AV1894" s="104"/>
      <c r="AW1894" s="104"/>
      <c r="AX1894" s="104"/>
      <c r="AY1894" s="104"/>
      <c r="BH1894" s="104"/>
      <c r="BJ1894" s="104"/>
      <c r="BK1894" s="104"/>
      <c r="BL1894" s="104"/>
      <c r="BM1894" s="104"/>
      <c r="BN1894" s="104"/>
      <c r="BO1894" s="104"/>
      <c r="BP1894" s="104"/>
      <c r="BQ1894" s="104"/>
      <c r="BR1894" s="104"/>
      <c r="BS1894" s="104"/>
      <c r="BT1894" s="104"/>
      <c r="BV1894" s="104"/>
      <c r="BW1894" s="104"/>
      <c r="BX1894" s="104"/>
      <c r="BY1894" s="104"/>
      <c r="BZ1894" s="104"/>
      <c r="CA1894" s="104"/>
      <c r="CB1894" s="104"/>
      <c r="CC1894" s="104"/>
      <c r="CD1894" s="104"/>
      <c r="CE1894" s="104"/>
      <c r="CF1894" s="104"/>
      <c r="CG1894" s="104"/>
      <c r="CJ1894" s="104"/>
      <c r="CL1894" s="104"/>
      <c r="CM1894" s="104"/>
      <c r="CN1894" s="104"/>
      <c r="CO1894" s="104"/>
      <c r="CP1894" s="104"/>
      <c r="CQ1894" s="104"/>
      <c r="CR1894" s="104"/>
      <c r="CS1894" s="104"/>
      <c r="CT1894" s="104"/>
      <c r="CU1894" s="104"/>
    </row>
    <row r="1895" spans="1:99" ht="13" x14ac:dyDescent="0.3">
      <c r="A1895" s="104"/>
      <c r="B1895" s="104"/>
      <c r="C1895" s="104"/>
      <c r="D1895" s="104"/>
      <c r="E1895" s="104"/>
      <c r="F1895" s="104"/>
      <c r="G1895" s="104"/>
      <c r="H1895" s="104"/>
      <c r="I1895" s="104"/>
      <c r="J1895" s="104"/>
      <c r="K1895" s="104"/>
      <c r="L1895" s="104"/>
      <c r="M1895" s="104"/>
      <c r="P1895" s="104"/>
      <c r="Q1895" s="104"/>
      <c r="U1895" s="104"/>
      <c r="AQ1895" s="104"/>
      <c r="AR1895" s="104"/>
      <c r="AS1895" s="104"/>
      <c r="AT1895" s="104"/>
      <c r="AU1895" s="104"/>
      <c r="AV1895" s="104"/>
      <c r="AW1895" s="104"/>
      <c r="AX1895" s="104"/>
      <c r="AY1895" s="104"/>
      <c r="BH1895" s="104"/>
      <c r="BJ1895" s="104"/>
      <c r="BK1895" s="104"/>
      <c r="BL1895" s="104"/>
      <c r="BM1895" s="104"/>
      <c r="BN1895" s="104"/>
      <c r="BO1895" s="104"/>
      <c r="BP1895" s="104"/>
      <c r="BQ1895" s="104"/>
      <c r="BR1895" s="104"/>
      <c r="BS1895" s="104"/>
      <c r="BT1895" s="104"/>
      <c r="BV1895" s="104"/>
      <c r="BW1895" s="104"/>
      <c r="BX1895" s="104"/>
      <c r="BY1895" s="104"/>
      <c r="BZ1895" s="104"/>
      <c r="CA1895" s="104"/>
      <c r="CB1895" s="104"/>
      <c r="CC1895" s="104"/>
      <c r="CD1895" s="104"/>
      <c r="CE1895" s="104"/>
      <c r="CF1895" s="104"/>
      <c r="CG1895" s="104"/>
      <c r="CJ1895" s="104"/>
      <c r="CL1895" s="104"/>
      <c r="CM1895" s="104"/>
      <c r="CN1895" s="104"/>
      <c r="CO1895" s="104"/>
      <c r="CP1895" s="104"/>
      <c r="CQ1895" s="104"/>
      <c r="CR1895" s="104"/>
      <c r="CS1895" s="104"/>
      <c r="CT1895" s="104"/>
      <c r="CU1895" s="104"/>
    </row>
    <row r="1896" spans="1:99" ht="13" x14ac:dyDescent="0.3">
      <c r="A1896" s="104"/>
      <c r="B1896" s="104"/>
      <c r="C1896" s="104"/>
      <c r="D1896" s="104"/>
      <c r="E1896" s="104"/>
      <c r="F1896" s="104"/>
      <c r="G1896" s="104"/>
      <c r="H1896" s="104"/>
      <c r="I1896" s="104"/>
      <c r="J1896" s="104"/>
      <c r="K1896" s="104"/>
      <c r="L1896" s="104"/>
      <c r="M1896" s="104"/>
      <c r="P1896" s="104"/>
      <c r="Q1896" s="104"/>
      <c r="U1896" s="104"/>
      <c r="AQ1896" s="104"/>
      <c r="AR1896" s="104"/>
      <c r="AS1896" s="104"/>
      <c r="AT1896" s="104"/>
      <c r="AU1896" s="104"/>
      <c r="AV1896" s="104"/>
      <c r="AW1896" s="104"/>
      <c r="AX1896" s="104"/>
      <c r="AY1896" s="104"/>
      <c r="BH1896" s="104"/>
      <c r="BJ1896" s="104"/>
      <c r="BK1896" s="104"/>
      <c r="BL1896" s="104"/>
      <c r="BM1896" s="104"/>
      <c r="BN1896" s="104"/>
      <c r="BO1896" s="104"/>
      <c r="BP1896" s="104"/>
      <c r="BQ1896" s="104"/>
      <c r="BR1896" s="104"/>
      <c r="BS1896" s="104"/>
      <c r="BT1896" s="104"/>
      <c r="BV1896" s="104"/>
      <c r="BW1896" s="104"/>
      <c r="BX1896" s="104"/>
      <c r="BY1896" s="104"/>
      <c r="BZ1896" s="104"/>
      <c r="CA1896" s="104"/>
      <c r="CB1896" s="104"/>
      <c r="CC1896" s="104"/>
      <c r="CD1896" s="104"/>
      <c r="CE1896" s="104"/>
      <c r="CF1896" s="104"/>
      <c r="CG1896" s="104"/>
      <c r="CJ1896" s="104"/>
      <c r="CL1896" s="104"/>
      <c r="CM1896" s="104"/>
      <c r="CN1896" s="104"/>
      <c r="CO1896" s="104"/>
      <c r="CP1896" s="104"/>
      <c r="CQ1896" s="104"/>
      <c r="CR1896" s="104"/>
      <c r="CS1896" s="104"/>
      <c r="CT1896" s="104"/>
      <c r="CU1896" s="104"/>
    </row>
    <row r="1897" spans="1:99" ht="13" x14ac:dyDescent="0.3">
      <c r="A1897" s="104"/>
      <c r="B1897" s="104"/>
      <c r="C1897" s="104"/>
      <c r="D1897" s="104"/>
      <c r="E1897" s="104"/>
      <c r="F1897" s="104"/>
      <c r="G1897" s="104"/>
      <c r="H1897" s="104"/>
      <c r="I1897" s="104"/>
      <c r="J1897" s="104"/>
      <c r="K1897" s="104"/>
      <c r="L1897" s="104"/>
      <c r="M1897" s="104"/>
      <c r="P1897" s="104"/>
      <c r="Q1897" s="104"/>
      <c r="U1897" s="104"/>
      <c r="AQ1897" s="104"/>
      <c r="AR1897" s="104"/>
      <c r="AS1897" s="104"/>
      <c r="AT1897" s="104"/>
      <c r="AU1897" s="104"/>
      <c r="AV1897" s="104"/>
      <c r="AW1897" s="104"/>
      <c r="AX1897" s="104"/>
      <c r="AY1897" s="104"/>
      <c r="BH1897" s="104"/>
      <c r="BJ1897" s="104"/>
      <c r="BK1897" s="104"/>
      <c r="BL1897" s="104"/>
      <c r="BM1897" s="104"/>
      <c r="BN1897" s="104"/>
      <c r="BO1897" s="104"/>
      <c r="BP1897" s="104"/>
      <c r="BQ1897" s="104"/>
      <c r="BR1897" s="104"/>
      <c r="BS1897" s="104"/>
      <c r="BT1897" s="104"/>
      <c r="BV1897" s="104"/>
      <c r="BW1897" s="104"/>
      <c r="BX1897" s="104"/>
      <c r="BY1897" s="104"/>
      <c r="BZ1897" s="104"/>
      <c r="CA1897" s="104"/>
      <c r="CB1897" s="104"/>
      <c r="CC1897" s="104"/>
      <c r="CD1897" s="104"/>
      <c r="CE1897" s="104"/>
      <c r="CF1897" s="104"/>
      <c r="CG1897" s="104"/>
      <c r="CJ1897" s="104"/>
      <c r="CL1897" s="104"/>
      <c r="CM1897" s="104"/>
      <c r="CN1897" s="104"/>
      <c r="CO1897" s="104"/>
      <c r="CP1897" s="104"/>
      <c r="CQ1897" s="104"/>
      <c r="CR1897" s="104"/>
      <c r="CS1897" s="104"/>
      <c r="CT1897" s="104"/>
      <c r="CU1897" s="104"/>
    </row>
    <row r="1898" spans="1:99" ht="13" x14ac:dyDescent="0.3">
      <c r="A1898" s="104"/>
      <c r="B1898" s="104"/>
      <c r="C1898" s="104"/>
      <c r="D1898" s="104"/>
      <c r="E1898" s="104"/>
      <c r="F1898" s="104"/>
      <c r="G1898" s="104"/>
      <c r="H1898" s="104"/>
      <c r="I1898" s="104"/>
      <c r="J1898" s="104"/>
      <c r="K1898" s="104"/>
      <c r="L1898" s="104"/>
      <c r="M1898" s="104"/>
      <c r="P1898" s="104"/>
      <c r="Q1898" s="104"/>
      <c r="U1898" s="104"/>
      <c r="AQ1898" s="104"/>
      <c r="AR1898" s="104"/>
      <c r="AS1898" s="104"/>
      <c r="AT1898" s="104"/>
      <c r="AU1898" s="104"/>
      <c r="AV1898" s="104"/>
      <c r="AW1898" s="104"/>
      <c r="AX1898" s="104"/>
      <c r="AY1898" s="104"/>
      <c r="BH1898" s="104"/>
      <c r="BJ1898" s="104"/>
      <c r="BK1898" s="104"/>
      <c r="BL1898" s="104"/>
      <c r="BM1898" s="104"/>
      <c r="BN1898" s="104"/>
      <c r="BO1898" s="104"/>
      <c r="BP1898" s="104"/>
      <c r="BQ1898" s="104"/>
      <c r="BR1898" s="104"/>
      <c r="BS1898" s="104"/>
      <c r="BT1898" s="104"/>
      <c r="BV1898" s="104"/>
      <c r="BW1898" s="104"/>
      <c r="BX1898" s="104"/>
      <c r="BY1898" s="104"/>
      <c r="BZ1898" s="104"/>
      <c r="CA1898" s="104"/>
      <c r="CB1898" s="104"/>
      <c r="CC1898" s="104"/>
      <c r="CD1898" s="104"/>
      <c r="CE1898" s="104"/>
      <c r="CF1898" s="104"/>
      <c r="CG1898" s="104"/>
      <c r="CJ1898" s="104"/>
      <c r="CL1898" s="104"/>
      <c r="CM1898" s="104"/>
      <c r="CN1898" s="104"/>
      <c r="CO1898" s="104"/>
      <c r="CP1898" s="104"/>
      <c r="CQ1898" s="104"/>
      <c r="CR1898" s="104"/>
      <c r="CS1898" s="104"/>
      <c r="CT1898" s="104"/>
      <c r="CU1898" s="104"/>
    </row>
    <row r="1899" spans="1:99" ht="13" x14ac:dyDescent="0.3">
      <c r="A1899" s="104"/>
      <c r="B1899" s="104"/>
      <c r="C1899" s="104"/>
      <c r="D1899" s="104"/>
      <c r="E1899" s="104"/>
      <c r="F1899" s="104"/>
      <c r="G1899" s="104"/>
      <c r="H1899" s="104"/>
      <c r="I1899" s="104"/>
      <c r="J1899" s="104"/>
      <c r="K1899" s="104"/>
      <c r="L1899" s="104"/>
      <c r="M1899" s="104"/>
      <c r="P1899" s="104"/>
      <c r="Q1899" s="104"/>
      <c r="U1899" s="104"/>
      <c r="AQ1899" s="104"/>
      <c r="AR1899" s="104"/>
      <c r="AS1899" s="104"/>
      <c r="AT1899" s="104"/>
      <c r="AU1899" s="104"/>
      <c r="AV1899" s="104"/>
      <c r="AW1899" s="104"/>
      <c r="AX1899" s="104"/>
      <c r="AY1899" s="104"/>
      <c r="BH1899" s="104"/>
      <c r="BJ1899" s="104"/>
      <c r="BK1899" s="104"/>
      <c r="BL1899" s="104"/>
      <c r="BM1899" s="104"/>
      <c r="BN1899" s="104"/>
      <c r="BO1899" s="104"/>
      <c r="BP1899" s="104"/>
      <c r="BQ1899" s="104"/>
      <c r="BR1899" s="104"/>
      <c r="BS1899" s="104"/>
      <c r="BT1899" s="104"/>
      <c r="BV1899" s="104"/>
      <c r="BW1899" s="104"/>
      <c r="BX1899" s="104"/>
      <c r="BY1899" s="104"/>
      <c r="BZ1899" s="104"/>
      <c r="CA1899" s="104"/>
      <c r="CB1899" s="104"/>
      <c r="CC1899" s="104"/>
      <c r="CD1899" s="104"/>
      <c r="CE1899" s="104"/>
      <c r="CF1899" s="104"/>
      <c r="CG1899" s="104"/>
      <c r="CJ1899" s="104"/>
      <c r="CL1899" s="104"/>
      <c r="CM1899" s="104"/>
      <c r="CN1899" s="104"/>
      <c r="CO1899" s="104"/>
      <c r="CP1899" s="104"/>
      <c r="CQ1899" s="104"/>
      <c r="CR1899" s="104"/>
      <c r="CS1899" s="104"/>
      <c r="CT1899" s="104"/>
      <c r="CU1899" s="104"/>
    </row>
    <row r="1900" spans="1:99" ht="13" x14ac:dyDescent="0.3">
      <c r="A1900" s="104"/>
      <c r="B1900" s="104"/>
      <c r="C1900" s="104"/>
      <c r="D1900" s="104"/>
      <c r="E1900" s="104"/>
      <c r="F1900" s="104"/>
      <c r="G1900" s="104"/>
      <c r="H1900" s="104"/>
      <c r="I1900" s="104"/>
      <c r="J1900" s="104"/>
      <c r="K1900" s="104"/>
      <c r="L1900" s="104"/>
      <c r="M1900" s="104"/>
      <c r="P1900" s="104"/>
      <c r="Q1900" s="104"/>
      <c r="U1900" s="104"/>
      <c r="AQ1900" s="104"/>
      <c r="AR1900" s="104"/>
      <c r="AS1900" s="104"/>
      <c r="AT1900" s="104"/>
      <c r="AU1900" s="104"/>
      <c r="AV1900" s="104"/>
      <c r="AW1900" s="104"/>
      <c r="AX1900" s="104"/>
      <c r="AY1900" s="104"/>
      <c r="BH1900" s="104"/>
      <c r="BJ1900" s="104"/>
      <c r="BK1900" s="104"/>
      <c r="BL1900" s="104"/>
      <c r="BM1900" s="104"/>
      <c r="BN1900" s="104"/>
      <c r="BO1900" s="104"/>
      <c r="BP1900" s="104"/>
      <c r="BQ1900" s="104"/>
      <c r="BR1900" s="104"/>
      <c r="BS1900" s="104"/>
      <c r="BT1900" s="104"/>
      <c r="BV1900" s="104"/>
      <c r="BW1900" s="104"/>
      <c r="BX1900" s="104"/>
      <c r="BY1900" s="104"/>
      <c r="BZ1900" s="104"/>
      <c r="CA1900" s="104"/>
      <c r="CB1900" s="104"/>
      <c r="CC1900" s="104"/>
      <c r="CD1900" s="104"/>
      <c r="CE1900" s="104"/>
      <c r="CF1900" s="104"/>
      <c r="CG1900" s="104"/>
      <c r="CJ1900" s="104"/>
      <c r="CL1900" s="104"/>
      <c r="CM1900" s="104"/>
      <c r="CN1900" s="104"/>
      <c r="CO1900" s="104"/>
      <c r="CP1900" s="104"/>
      <c r="CQ1900" s="104"/>
      <c r="CR1900" s="104"/>
      <c r="CS1900" s="104"/>
      <c r="CT1900" s="104"/>
      <c r="CU1900" s="104"/>
    </row>
    <row r="1901" spans="1:99" ht="13" x14ac:dyDescent="0.3">
      <c r="A1901" s="104"/>
      <c r="B1901" s="104"/>
      <c r="C1901" s="104"/>
      <c r="D1901" s="104"/>
      <c r="E1901" s="104"/>
      <c r="F1901" s="104"/>
      <c r="G1901" s="104"/>
      <c r="H1901" s="104"/>
      <c r="I1901" s="104"/>
      <c r="J1901" s="104"/>
      <c r="K1901" s="104"/>
      <c r="L1901" s="104"/>
      <c r="M1901" s="104"/>
      <c r="P1901" s="104"/>
      <c r="Q1901" s="104"/>
      <c r="U1901" s="104"/>
      <c r="AQ1901" s="104"/>
      <c r="AR1901" s="104"/>
      <c r="AS1901" s="104"/>
      <c r="AT1901" s="104"/>
      <c r="AU1901" s="104"/>
      <c r="AV1901" s="104"/>
      <c r="AW1901" s="104"/>
      <c r="AX1901" s="104"/>
      <c r="AY1901" s="104"/>
      <c r="BH1901" s="104"/>
      <c r="BJ1901" s="104"/>
      <c r="BK1901" s="104"/>
      <c r="BL1901" s="104"/>
      <c r="BM1901" s="104"/>
      <c r="BN1901" s="104"/>
      <c r="BO1901" s="104"/>
      <c r="BP1901" s="104"/>
      <c r="BQ1901" s="104"/>
      <c r="BR1901" s="104"/>
      <c r="BS1901" s="104"/>
      <c r="BT1901" s="104"/>
      <c r="BV1901" s="104"/>
      <c r="BW1901" s="104"/>
      <c r="BX1901" s="104"/>
      <c r="BY1901" s="104"/>
      <c r="BZ1901" s="104"/>
      <c r="CA1901" s="104"/>
      <c r="CB1901" s="104"/>
      <c r="CC1901" s="104"/>
      <c r="CD1901" s="104"/>
      <c r="CE1901" s="104"/>
      <c r="CF1901" s="104"/>
      <c r="CG1901" s="104"/>
      <c r="CJ1901" s="104"/>
      <c r="CL1901" s="104"/>
      <c r="CM1901" s="104"/>
      <c r="CN1901" s="104"/>
      <c r="CO1901" s="104"/>
      <c r="CP1901" s="104"/>
      <c r="CQ1901" s="104"/>
      <c r="CR1901" s="104"/>
      <c r="CS1901" s="104"/>
      <c r="CT1901" s="104"/>
      <c r="CU1901" s="104"/>
    </row>
    <row r="1902" spans="1:99" ht="13" x14ac:dyDescent="0.3">
      <c r="A1902" s="104"/>
      <c r="B1902" s="104"/>
      <c r="C1902" s="104"/>
      <c r="D1902" s="104"/>
      <c r="E1902" s="104"/>
      <c r="F1902" s="104"/>
      <c r="G1902" s="104"/>
      <c r="H1902" s="104"/>
      <c r="I1902" s="104"/>
      <c r="J1902" s="104"/>
      <c r="K1902" s="104"/>
      <c r="L1902" s="104"/>
      <c r="M1902" s="104"/>
      <c r="P1902" s="104"/>
      <c r="Q1902" s="104"/>
      <c r="U1902" s="104"/>
      <c r="AQ1902" s="104"/>
      <c r="AR1902" s="104"/>
      <c r="AS1902" s="104"/>
      <c r="AT1902" s="104"/>
      <c r="AU1902" s="104"/>
      <c r="AV1902" s="104"/>
      <c r="AW1902" s="104"/>
      <c r="AX1902" s="104"/>
      <c r="AY1902" s="104"/>
      <c r="BH1902" s="104"/>
      <c r="BJ1902" s="104"/>
      <c r="BK1902" s="104"/>
      <c r="BL1902" s="104"/>
      <c r="BM1902" s="104"/>
      <c r="BN1902" s="104"/>
      <c r="BO1902" s="104"/>
      <c r="BP1902" s="104"/>
      <c r="BQ1902" s="104"/>
      <c r="BR1902" s="104"/>
      <c r="BS1902" s="104"/>
      <c r="BT1902" s="104"/>
      <c r="BV1902" s="104"/>
      <c r="BW1902" s="104"/>
      <c r="BX1902" s="104"/>
      <c r="BY1902" s="104"/>
      <c r="BZ1902" s="104"/>
      <c r="CA1902" s="104"/>
      <c r="CB1902" s="104"/>
      <c r="CC1902" s="104"/>
      <c r="CD1902" s="104"/>
      <c r="CE1902" s="104"/>
      <c r="CF1902" s="104"/>
      <c r="CG1902" s="104"/>
      <c r="CJ1902" s="104"/>
      <c r="CL1902" s="104"/>
      <c r="CM1902" s="104"/>
      <c r="CN1902" s="104"/>
      <c r="CO1902" s="104"/>
      <c r="CP1902" s="104"/>
      <c r="CQ1902" s="104"/>
      <c r="CR1902" s="104"/>
      <c r="CS1902" s="104"/>
      <c r="CT1902" s="104"/>
      <c r="CU1902" s="104"/>
    </row>
    <row r="1903" spans="1:99" ht="13" x14ac:dyDescent="0.3">
      <c r="A1903" s="104"/>
      <c r="B1903" s="104"/>
      <c r="C1903" s="104"/>
      <c r="D1903" s="104"/>
      <c r="E1903" s="104"/>
      <c r="F1903" s="104"/>
      <c r="G1903" s="104"/>
      <c r="H1903" s="104"/>
      <c r="I1903" s="104"/>
      <c r="J1903" s="104"/>
      <c r="K1903" s="104"/>
      <c r="L1903" s="104"/>
      <c r="M1903" s="104"/>
      <c r="P1903" s="104"/>
      <c r="Q1903" s="104"/>
      <c r="U1903" s="104"/>
      <c r="AQ1903" s="104"/>
      <c r="AR1903" s="104"/>
      <c r="AS1903" s="104"/>
      <c r="AT1903" s="104"/>
      <c r="AU1903" s="104"/>
      <c r="AV1903" s="104"/>
      <c r="AW1903" s="104"/>
      <c r="AX1903" s="104"/>
      <c r="AY1903" s="104"/>
      <c r="BH1903" s="104"/>
      <c r="BJ1903" s="104"/>
      <c r="BK1903" s="104"/>
      <c r="BL1903" s="104"/>
      <c r="BM1903" s="104"/>
      <c r="BN1903" s="104"/>
      <c r="BO1903" s="104"/>
      <c r="BP1903" s="104"/>
      <c r="BQ1903" s="104"/>
      <c r="BR1903" s="104"/>
      <c r="BS1903" s="104"/>
      <c r="BT1903" s="104"/>
      <c r="BV1903" s="104"/>
      <c r="BW1903" s="104"/>
      <c r="BX1903" s="104"/>
      <c r="BY1903" s="104"/>
      <c r="BZ1903" s="104"/>
      <c r="CA1903" s="104"/>
      <c r="CB1903" s="104"/>
      <c r="CC1903" s="104"/>
      <c r="CD1903" s="104"/>
      <c r="CE1903" s="104"/>
      <c r="CF1903" s="104"/>
      <c r="CG1903" s="104"/>
      <c r="CJ1903" s="104"/>
      <c r="CL1903" s="104"/>
      <c r="CM1903" s="104"/>
      <c r="CN1903" s="104"/>
      <c r="CO1903" s="104"/>
      <c r="CP1903" s="104"/>
      <c r="CQ1903" s="104"/>
      <c r="CR1903" s="104"/>
      <c r="CS1903" s="104"/>
      <c r="CT1903" s="104"/>
      <c r="CU1903" s="104"/>
    </row>
    <row r="1904" spans="1:99" ht="13" x14ac:dyDescent="0.3">
      <c r="A1904" s="104"/>
      <c r="B1904" s="104"/>
      <c r="C1904" s="104"/>
      <c r="D1904" s="104"/>
      <c r="E1904" s="104"/>
      <c r="F1904" s="104"/>
      <c r="G1904" s="104"/>
      <c r="H1904" s="104"/>
      <c r="I1904" s="104"/>
      <c r="J1904" s="104"/>
      <c r="K1904" s="104"/>
      <c r="L1904" s="104"/>
      <c r="M1904" s="104"/>
      <c r="P1904" s="104"/>
      <c r="Q1904" s="104"/>
      <c r="U1904" s="104"/>
      <c r="AQ1904" s="104"/>
      <c r="AR1904" s="104"/>
      <c r="AS1904" s="104"/>
      <c r="AT1904" s="104"/>
      <c r="AU1904" s="104"/>
      <c r="AV1904" s="104"/>
      <c r="AW1904" s="104"/>
      <c r="AX1904" s="104"/>
      <c r="AY1904" s="104"/>
      <c r="BH1904" s="104"/>
      <c r="BJ1904" s="104"/>
      <c r="BK1904" s="104"/>
      <c r="BL1904" s="104"/>
      <c r="BM1904" s="104"/>
      <c r="BN1904" s="104"/>
      <c r="BO1904" s="104"/>
      <c r="BP1904" s="104"/>
      <c r="BQ1904" s="104"/>
      <c r="BR1904" s="104"/>
      <c r="BS1904" s="104"/>
      <c r="BT1904" s="104"/>
      <c r="BV1904" s="104"/>
      <c r="BW1904" s="104"/>
      <c r="BX1904" s="104"/>
      <c r="BY1904" s="104"/>
      <c r="BZ1904" s="104"/>
      <c r="CA1904" s="104"/>
      <c r="CB1904" s="104"/>
      <c r="CC1904" s="104"/>
      <c r="CD1904" s="104"/>
      <c r="CE1904" s="104"/>
      <c r="CF1904" s="104"/>
      <c r="CG1904" s="104"/>
      <c r="CJ1904" s="104"/>
      <c r="CL1904" s="104"/>
      <c r="CM1904" s="104"/>
      <c r="CN1904" s="104"/>
      <c r="CO1904" s="104"/>
      <c r="CP1904" s="104"/>
      <c r="CQ1904" s="104"/>
      <c r="CR1904" s="104"/>
      <c r="CS1904" s="104"/>
      <c r="CT1904" s="104"/>
      <c r="CU1904" s="104"/>
    </row>
    <row r="1905" spans="1:99" ht="13" x14ac:dyDescent="0.3">
      <c r="A1905" s="104"/>
      <c r="B1905" s="104"/>
      <c r="C1905" s="104"/>
      <c r="D1905" s="104"/>
      <c r="E1905" s="104"/>
      <c r="F1905" s="104"/>
      <c r="G1905" s="104"/>
      <c r="H1905" s="104"/>
      <c r="I1905" s="104"/>
      <c r="J1905" s="104"/>
      <c r="K1905" s="104"/>
      <c r="L1905" s="104"/>
      <c r="M1905" s="104"/>
      <c r="P1905" s="104"/>
      <c r="Q1905" s="104"/>
      <c r="U1905" s="104"/>
      <c r="AQ1905" s="104"/>
      <c r="AR1905" s="104"/>
      <c r="AS1905" s="104"/>
      <c r="AT1905" s="104"/>
      <c r="AU1905" s="104"/>
      <c r="AV1905" s="104"/>
      <c r="AW1905" s="104"/>
      <c r="AX1905" s="104"/>
      <c r="AY1905" s="104"/>
      <c r="BH1905" s="104"/>
      <c r="BJ1905" s="104"/>
      <c r="BK1905" s="104"/>
      <c r="BL1905" s="104"/>
      <c r="BM1905" s="104"/>
      <c r="BN1905" s="104"/>
      <c r="BO1905" s="104"/>
      <c r="BP1905" s="104"/>
      <c r="BQ1905" s="104"/>
      <c r="BR1905" s="104"/>
      <c r="BS1905" s="104"/>
      <c r="BT1905" s="104"/>
      <c r="BV1905" s="104"/>
      <c r="BW1905" s="104"/>
      <c r="BX1905" s="104"/>
      <c r="BY1905" s="104"/>
      <c r="BZ1905" s="104"/>
      <c r="CA1905" s="104"/>
      <c r="CB1905" s="104"/>
      <c r="CC1905" s="104"/>
      <c r="CD1905" s="104"/>
      <c r="CE1905" s="104"/>
      <c r="CF1905" s="104"/>
      <c r="CG1905" s="104"/>
      <c r="CJ1905" s="104"/>
      <c r="CL1905" s="104"/>
      <c r="CM1905" s="104"/>
      <c r="CN1905" s="104"/>
      <c r="CO1905" s="104"/>
      <c r="CP1905" s="104"/>
      <c r="CQ1905" s="104"/>
      <c r="CR1905" s="104"/>
      <c r="CS1905" s="104"/>
      <c r="CT1905" s="104"/>
      <c r="CU1905" s="104"/>
    </row>
    <row r="1906" spans="1:99" ht="13" x14ac:dyDescent="0.3">
      <c r="A1906" s="104"/>
      <c r="B1906" s="104"/>
      <c r="C1906" s="104"/>
      <c r="D1906" s="104"/>
      <c r="E1906" s="104"/>
      <c r="F1906" s="104"/>
      <c r="G1906" s="104"/>
      <c r="H1906" s="104"/>
      <c r="I1906" s="104"/>
      <c r="J1906" s="104"/>
      <c r="K1906" s="104"/>
      <c r="L1906" s="104"/>
      <c r="M1906" s="104"/>
      <c r="P1906" s="104"/>
      <c r="Q1906" s="104"/>
      <c r="U1906" s="104"/>
      <c r="AQ1906" s="104"/>
      <c r="AR1906" s="104"/>
      <c r="AS1906" s="104"/>
      <c r="AT1906" s="104"/>
      <c r="AU1906" s="104"/>
      <c r="AV1906" s="104"/>
      <c r="AW1906" s="104"/>
      <c r="AX1906" s="104"/>
      <c r="AY1906" s="104"/>
      <c r="BH1906" s="104"/>
      <c r="BJ1906" s="104"/>
      <c r="BK1906" s="104"/>
      <c r="BL1906" s="104"/>
      <c r="BM1906" s="104"/>
      <c r="BN1906" s="104"/>
      <c r="BO1906" s="104"/>
      <c r="BP1906" s="104"/>
      <c r="BQ1906" s="104"/>
      <c r="BR1906" s="104"/>
      <c r="BS1906" s="104"/>
      <c r="BT1906" s="104"/>
      <c r="BV1906" s="104"/>
      <c r="BW1906" s="104"/>
      <c r="BX1906" s="104"/>
      <c r="BY1906" s="104"/>
      <c r="BZ1906" s="104"/>
      <c r="CA1906" s="104"/>
      <c r="CB1906" s="104"/>
      <c r="CC1906" s="104"/>
      <c r="CD1906" s="104"/>
      <c r="CE1906" s="104"/>
      <c r="CF1906" s="104"/>
      <c r="CG1906" s="104"/>
      <c r="CJ1906" s="104"/>
      <c r="CL1906" s="104"/>
      <c r="CM1906" s="104"/>
      <c r="CN1906" s="104"/>
      <c r="CO1906" s="104"/>
      <c r="CP1906" s="104"/>
      <c r="CQ1906" s="104"/>
      <c r="CR1906" s="104"/>
      <c r="CS1906" s="104"/>
      <c r="CT1906" s="104"/>
      <c r="CU1906" s="104"/>
    </row>
    <row r="1907" spans="1:99" ht="13" x14ac:dyDescent="0.3">
      <c r="A1907" s="104"/>
      <c r="B1907" s="104"/>
      <c r="C1907" s="104"/>
      <c r="D1907" s="104"/>
      <c r="E1907" s="104"/>
      <c r="F1907" s="104"/>
      <c r="G1907" s="104"/>
      <c r="H1907" s="104"/>
      <c r="I1907" s="104"/>
      <c r="J1907" s="104"/>
      <c r="K1907" s="104"/>
      <c r="L1907" s="104"/>
      <c r="M1907" s="104"/>
      <c r="P1907" s="104"/>
      <c r="Q1907" s="104"/>
      <c r="U1907" s="104"/>
      <c r="AQ1907" s="104"/>
      <c r="AR1907" s="104"/>
      <c r="AS1907" s="104"/>
      <c r="AT1907" s="104"/>
      <c r="AU1907" s="104"/>
      <c r="AV1907" s="104"/>
      <c r="AW1907" s="104"/>
      <c r="AX1907" s="104"/>
      <c r="AY1907" s="104"/>
      <c r="BH1907" s="104"/>
      <c r="BJ1907" s="104"/>
      <c r="BK1907" s="104"/>
      <c r="BL1907" s="104"/>
      <c r="BM1907" s="104"/>
      <c r="BN1907" s="104"/>
      <c r="BO1907" s="104"/>
      <c r="BP1907" s="104"/>
      <c r="BQ1907" s="104"/>
      <c r="BR1907" s="104"/>
      <c r="BS1907" s="104"/>
      <c r="BT1907" s="104"/>
      <c r="BV1907" s="104"/>
      <c r="BW1907" s="104"/>
      <c r="BX1907" s="104"/>
      <c r="BY1907" s="104"/>
      <c r="BZ1907" s="104"/>
      <c r="CA1907" s="104"/>
      <c r="CB1907" s="104"/>
      <c r="CC1907" s="104"/>
      <c r="CD1907" s="104"/>
      <c r="CE1907" s="104"/>
      <c r="CF1907" s="104"/>
      <c r="CG1907" s="104"/>
      <c r="CJ1907" s="104"/>
      <c r="CL1907" s="104"/>
      <c r="CM1907" s="104"/>
      <c r="CN1907" s="104"/>
      <c r="CO1907" s="104"/>
      <c r="CP1907" s="104"/>
      <c r="CQ1907" s="104"/>
      <c r="CR1907" s="104"/>
      <c r="CS1907" s="104"/>
      <c r="CT1907" s="104"/>
      <c r="CU1907" s="104"/>
    </row>
    <row r="1908" spans="1:99" ht="13" x14ac:dyDescent="0.3">
      <c r="A1908" s="104"/>
      <c r="B1908" s="104"/>
      <c r="C1908" s="104"/>
      <c r="D1908" s="104"/>
      <c r="E1908" s="104"/>
      <c r="F1908" s="104"/>
      <c r="G1908" s="104"/>
      <c r="H1908" s="104"/>
      <c r="I1908" s="104"/>
      <c r="J1908" s="104"/>
      <c r="K1908" s="104"/>
      <c r="L1908" s="104"/>
      <c r="M1908" s="104"/>
      <c r="P1908" s="104"/>
      <c r="Q1908" s="104"/>
      <c r="U1908" s="104"/>
      <c r="AQ1908" s="104"/>
      <c r="AR1908" s="104"/>
      <c r="AS1908" s="104"/>
      <c r="AT1908" s="104"/>
      <c r="AU1908" s="104"/>
      <c r="AV1908" s="104"/>
      <c r="AW1908" s="104"/>
      <c r="AX1908" s="104"/>
      <c r="AY1908" s="104"/>
      <c r="BH1908" s="104"/>
      <c r="BJ1908" s="104"/>
      <c r="BK1908" s="104"/>
      <c r="BL1908" s="104"/>
      <c r="BM1908" s="104"/>
      <c r="BN1908" s="104"/>
      <c r="BO1908" s="104"/>
      <c r="BP1908" s="104"/>
      <c r="BQ1908" s="104"/>
      <c r="BR1908" s="104"/>
      <c r="BS1908" s="104"/>
      <c r="BT1908" s="104"/>
      <c r="BV1908" s="104"/>
      <c r="BW1908" s="104"/>
      <c r="BX1908" s="104"/>
      <c r="BY1908" s="104"/>
      <c r="BZ1908" s="104"/>
      <c r="CA1908" s="104"/>
      <c r="CB1908" s="104"/>
      <c r="CC1908" s="104"/>
      <c r="CD1908" s="104"/>
      <c r="CE1908" s="104"/>
      <c r="CF1908" s="104"/>
      <c r="CG1908" s="104"/>
      <c r="CJ1908" s="104"/>
      <c r="CL1908" s="104"/>
      <c r="CM1908" s="104"/>
      <c r="CN1908" s="104"/>
      <c r="CO1908" s="104"/>
      <c r="CP1908" s="104"/>
      <c r="CQ1908" s="104"/>
      <c r="CR1908" s="104"/>
      <c r="CS1908" s="104"/>
      <c r="CT1908" s="104"/>
      <c r="CU1908" s="104"/>
    </row>
    <row r="1909" spans="1:99" ht="13" x14ac:dyDescent="0.3">
      <c r="A1909" s="104"/>
      <c r="B1909" s="104"/>
      <c r="C1909" s="104"/>
      <c r="D1909" s="104"/>
      <c r="E1909" s="104"/>
      <c r="F1909" s="104"/>
      <c r="G1909" s="104"/>
      <c r="H1909" s="104"/>
      <c r="I1909" s="104"/>
      <c r="J1909" s="104"/>
      <c r="K1909" s="104"/>
      <c r="L1909" s="104"/>
      <c r="M1909" s="104"/>
      <c r="P1909" s="104"/>
      <c r="Q1909" s="104"/>
      <c r="U1909" s="104"/>
      <c r="AQ1909" s="104"/>
      <c r="AR1909" s="104"/>
      <c r="AS1909" s="104"/>
      <c r="AT1909" s="104"/>
      <c r="AU1909" s="104"/>
      <c r="AV1909" s="104"/>
      <c r="AW1909" s="104"/>
      <c r="AX1909" s="104"/>
      <c r="AY1909" s="104"/>
      <c r="BH1909" s="104"/>
      <c r="BJ1909" s="104"/>
      <c r="BK1909" s="104"/>
      <c r="BL1909" s="104"/>
      <c r="BM1909" s="104"/>
      <c r="BN1909" s="104"/>
      <c r="BO1909" s="104"/>
      <c r="BP1909" s="104"/>
      <c r="BQ1909" s="104"/>
      <c r="BR1909" s="104"/>
      <c r="BS1909" s="104"/>
      <c r="BT1909" s="104"/>
      <c r="BV1909" s="104"/>
      <c r="BW1909" s="104"/>
      <c r="BX1909" s="104"/>
      <c r="BY1909" s="104"/>
      <c r="BZ1909" s="104"/>
      <c r="CA1909" s="104"/>
      <c r="CB1909" s="104"/>
      <c r="CC1909" s="104"/>
      <c r="CD1909" s="104"/>
      <c r="CE1909" s="104"/>
      <c r="CF1909" s="104"/>
      <c r="CG1909" s="104"/>
      <c r="CJ1909" s="104"/>
      <c r="CL1909" s="104"/>
      <c r="CM1909" s="104"/>
      <c r="CN1909" s="104"/>
      <c r="CO1909" s="104"/>
      <c r="CP1909" s="104"/>
      <c r="CQ1909" s="104"/>
      <c r="CR1909" s="104"/>
      <c r="CS1909" s="104"/>
      <c r="CT1909" s="104"/>
      <c r="CU1909" s="104"/>
    </row>
    <row r="1910" spans="1:99" ht="13" x14ac:dyDescent="0.3">
      <c r="A1910" s="104"/>
      <c r="B1910" s="104"/>
      <c r="C1910" s="104"/>
      <c r="D1910" s="104"/>
      <c r="E1910" s="104"/>
      <c r="F1910" s="104"/>
      <c r="G1910" s="104"/>
      <c r="H1910" s="104"/>
      <c r="I1910" s="104"/>
      <c r="J1910" s="104"/>
      <c r="K1910" s="104"/>
      <c r="L1910" s="104"/>
      <c r="M1910" s="104"/>
      <c r="P1910" s="104"/>
      <c r="Q1910" s="104"/>
      <c r="U1910" s="104"/>
      <c r="AQ1910" s="104"/>
      <c r="AR1910" s="104"/>
      <c r="AS1910" s="104"/>
      <c r="AT1910" s="104"/>
      <c r="AU1910" s="104"/>
      <c r="AV1910" s="104"/>
      <c r="AW1910" s="104"/>
      <c r="AX1910" s="104"/>
      <c r="AY1910" s="104"/>
      <c r="BH1910" s="104"/>
      <c r="BJ1910" s="104"/>
      <c r="BK1910" s="104"/>
      <c r="BL1910" s="104"/>
      <c r="BM1910" s="104"/>
      <c r="BN1910" s="104"/>
      <c r="BO1910" s="104"/>
      <c r="BP1910" s="104"/>
      <c r="BQ1910" s="104"/>
      <c r="BR1910" s="104"/>
      <c r="BS1910" s="104"/>
      <c r="BT1910" s="104"/>
      <c r="BV1910" s="104"/>
      <c r="BW1910" s="104"/>
      <c r="BX1910" s="104"/>
      <c r="BY1910" s="104"/>
      <c r="BZ1910" s="104"/>
      <c r="CA1910" s="104"/>
      <c r="CB1910" s="104"/>
      <c r="CC1910" s="104"/>
      <c r="CD1910" s="104"/>
      <c r="CE1910" s="104"/>
      <c r="CF1910" s="104"/>
      <c r="CG1910" s="104"/>
      <c r="CJ1910" s="104"/>
      <c r="CL1910" s="104"/>
      <c r="CM1910" s="104"/>
      <c r="CN1910" s="104"/>
      <c r="CO1910" s="104"/>
      <c r="CP1910" s="104"/>
      <c r="CQ1910" s="104"/>
      <c r="CR1910" s="104"/>
      <c r="CS1910" s="104"/>
      <c r="CT1910" s="104"/>
      <c r="CU1910" s="104"/>
    </row>
    <row r="1911" spans="1:99" ht="13" x14ac:dyDescent="0.3">
      <c r="A1911" s="104"/>
      <c r="B1911" s="104"/>
      <c r="C1911" s="104"/>
      <c r="D1911" s="104"/>
      <c r="E1911" s="104"/>
      <c r="F1911" s="104"/>
      <c r="G1911" s="104"/>
      <c r="H1911" s="104"/>
      <c r="I1911" s="104"/>
      <c r="J1911" s="104"/>
      <c r="K1911" s="104"/>
      <c r="L1911" s="104"/>
      <c r="M1911" s="104"/>
      <c r="P1911" s="104"/>
      <c r="Q1911" s="104"/>
      <c r="U1911" s="104"/>
      <c r="AQ1911" s="104"/>
      <c r="AR1911" s="104"/>
      <c r="AS1911" s="104"/>
      <c r="AT1911" s="104"/>
      <c r="AU1911" s="104"/>
      <c r="AV1911" s="104"/>
      <c r="AW1911" s="104"/>
      <c r="AX1911" s="104"/>
      <c r="AY1911" s="104"/>
      <c r="BH1911" s="104"/>
      <c r="BJ1911" s="104"/>
      <c r="BK1911" s="104"/>
      <c r="BL1911" s="104"/>
      <c r="BM1911" s="104"/>
      <c r="BN1911" s="104"/>
      <c r="BO1911" s="104"/>
      <c r="BP1911" s="104"/>
      <c r="BQ1911" s="104"/>
      <c r="BR1911" s="104"/>
      <c r="BS1911" s="104"/>
      <c r="BT1911" s="104"/>
      <c r="BV1911" s="104"/>
      <c r="BW1911" s="104"/>
      <c r="BX1911" s="104"/>
      <c r="BY1911" s="104"/>
      <c r="BZ1911" s="104"/>
      <c r="CA1911" s="104"/>
      <c r="CB1911" s="104"/>
      <c r="CC1911" s="104"/>
      <c r="CD1911" s="104"/>
      <c r="CE1911" s="104"/>
      <c r="CF1911" s="104"/>
      <c r="CG1911" s="104"/>
      <c r="CJ1911" s="104"/>
      <c r="CL1911" s="104"/>
      <c r="CM1911" s="104"/>
      <c r="CN1911" s="104"/>
      <c r="CO1911" s="104"/>
      <c r="CP1911" s="104"/>
      <c r="CQ1911" s="104"/>
      <c r="CR1911" s="104"/>
      <c r="CS1911" s="104"/>
      <c r="CT1911" s="104"/>
      <c r="CU1911" s="104"/>
    </row>
    <row r="1912" spans="1:99" ht="13" x14ac:dyDescent="0.3">
      <c r="A1912" s="104"/>
      <c r="B1912" s="104"/>
      <c r="C1912" s="104"/>
      <c r="D1912" s="104"/>
      <c r="E1912" s="104"/>
      <c r="F1912" s="104"/>
      <c r="G1912" s="104"/>
      <c r="H1912" s="104"/>
      <c r="I1912" s="104"/>
      <c r="J1912" s="104"/>
      <c r="K1912" s="104"/>
      <c r="L1912" s="104"/>
      <c r="M1912" s="104"/>
      <c r="P1912" s="104"/>
      <c r="Q1912" s="104"/>
      <c r="U1912" s="104"/>
      <c r="AQ1912" s="104"/>
      <c r="AR1912" s="104"/>
      <c r="AS1912" s="104"/>
      <c r="AT1912" s="104"/>
      <c r="AU1912" s="104"/>
      <c r="AV1912" s="104"/>
      <c r="AW1912" s="104"/>
      <c r="AX1912" s="104"/>
      <c r="AY1912" s="104"/>
      <c r="BH1912" s="104"/>
      <c r="BJ1912" s="104"/>
      <c r="BK1912" s="104"/>
      <c r="BL1912" s="104"/>
      <c r="BM1912" s="104"/>
      <c r="BN1912" s="104"/>
      <c r="BO1912" s="104"/>
      <c r="BP1912" s="104"/>
      <c r="BQ1912" s="104"/>
      <c r="BR1912" s="104"/>
      <c r="BS1912" s="104"/>
      <c r="BT1912" s="104"/>
      <c r="BV1912" s="104"/>
      <c r="BW1912" s="104"/>
      <c r="BX1912" s="104"/>
      <c r="BY1912" s="104"/>
      <c r="BZ1912" s="104"/>
      <c r="CA1912" s="104"/>
      <c r="CB1912" s="104"/>
      <c r="CC1912" s="104"/>
      <c r="CD1912" s="104"/>
      <c r="CE1912" s="104"/>
      <c r="CF1912" s="104"/>
      <c r="CG1912" s="104"/>
      <c r="CJ1912" s="104"/>
      <c r="CL1912" s="104"/>
      <c r="CM1912" s="104"/>
      <c r="CN1912" s="104"/>
      <c r="CO1912" s="104"/>
      <c r="CP1912" s="104"/>
      <c r="CQ1912" s="104"/>
      <c r="CR1912" s="104"/>
      <c r="CS1912" s="104"/>
      <c r="CT1912" s="104"/>
      <c r="CU1912" s="104"/>
    </row>
    <row r="1913" spans="1:99" ht="13" x14ac:dyDescent="0.3">
      <c r="A1913" s="104"/>
      <c r="B1913" s="104"/>
      <c r="C1913" s="104"/>
      <c r="D1913" s="104"/>
      <c r="E1913" s="104"/>
      <c r="F1913" s="104"/>
      <c r="G1913" s="104"/>
      <c r="H1913" s="104"/>
      <c r="I1913" s="104"/>
      <c r="J1913" s="104"/>
      <c r="K1913" s="104"/>
      <c r="L1913" s="104"/>
      <c r="M1913" s="104"/>
      <c r="P1913" s="104"/>
      <c r="Q1913" s="104"/>
      <c r="U1913" s="104"/>
      <c r="AQ1913" s="104"/>
      <c r="AR1913" s="104"/>
      <c r="AS1913" s="104"/>
      <c r="AT1913" s="104"/>
      <c r="AU1913" s="104"/>
      <c r="AV1913" s="104"/>
      <c r="AW1913" s="104"/>
      <c r="AX1913" s="104"/>
      <c r="AY1913" s="104"/>
      <c r="BH1913" s="104"/>
      <c r="BJ1913" s="104"/>
      <c r="BK1913" s="104"/>
      <c r="BL1913" s="104"/>
      <c r="BM1913" s="104"/>
      <c r="BN1913" s="104"/>
      <c r="BO1913" s="104"/>
      <c r="BP1913" s="104"/>
      <c r="BQ1913" s="104"/>
      <c r="BR1913" s="104"/>
      <c r="BS1913" s="104"/>
      <c r="BT1913" s="104"/>
      <c r="BV1913" s="104"/>
      <c r="BW1913" s="104"/>
      <c r="BX1913" s="104"/>
      <c r="BY1913" s="104"/>
      <c r="BZ1913" s="104"/>
      <c r="CA1913" s="104"/>
      <c r="CB1913" s="104"/>
      <c r="CC1913" s="104"/>
      <c r="CD1913" s="104"/>
      <c r="CE1913" s="104"/>
      <c r="CF1913" s="104"/>
      <c r="CG1913" s="104"/>
      <c r="CJ1913" s="104"/>
      <c r="CL1913" s="104"/>
      <c r="CM1913" s="104"/>
      <c r="CN1913" s="104"/>
      <c r="CO1913" s="104"/>
      <c r="CP1913" s="104"/>
      <c r="CQ1913" s="104"/>
      <c r="CR1913" s="104"/>
      <c r="CS1913" s="104"/>
      <c r="CT1913" s="104"/>
      <c r="CU1913" s="104"/>
    </row>
    <row r="1914" spans="1:99" ht="13" x14ac:dyDescent="0.3">
      <c r="A1914" s="104"/>
      <c r="B1914" s="104"/>
      <c r="C1914" s="104"/>
      <c r="D1914" s="104"/>
      <c r="E1914" s="104"/>
      <c r="F1914" s="104"/>
      <c r="G1914" s="104"/>
      <c r="H1914" s="104"/>
      <c r="I1914" s="104"/>
      <c r="J1914" s="104"/>
      <c r="K1914" s="104"/>
      <c r="L1914" s="104"/>
      <c r="M1914" s="104"/>
      <c r="P1914" s="104"/>
      <c r="Q1914" s="104"/>
      <c r="U1914" s="104"/>
      <c r="AQ1914" s="104"/>
      <c r="AR1914" s="104"/>
      <c r="AS1914" s="104"/>
      <c r="AT1914" s="104"/>
      <c r="AU1914" s="104"/>
      <c r="AV1914" s="104"/>
      <c r="AW1914" s="104"/>
      <c r="AX1914" s="104"/>
      <c r="AY1914" s="104"/>
      <c r="BH1914" s="104"/>
      <c r="BJ1914" s="104"/>
      <c r="BK1914" s="104"/>
      <c r="BL1914" s="104"/>
      <c r="BM1914" s="104"/>
      <c r="BN1914" s="104"/>
      <c r="BO1914" s="104"/>
      <c r="BP1914" s="104"/>
      <c r="BQ1914" s="104"/>
      <c r="BR1914" s="104"/>
      <c r="BS1914" s="104"/>
      <c r="BT1914" s="104"/>
      <c r="BV1914" s="104"/>
      <c r="BW1914" s="104"/>
      <c r="BX1914" s="104"/>
      <c r="BY1914" s="104"/>
      <c r="BZ1914" s="104"/>
      <c r="CA1914" s="104"/>
      <c r="CB1914" s="104"/>
      <c r="CC1914" s="104"/>
      <c r="CD1914" s="104"/>
      <c r="CE1914" s="104"/>
      <c r="CF1914" s="104"/>
      <c r="CG1914" s="104"/>
      <c r="CJ1914" s="104"/>
      <c r="CL1914" s="104"/>
      <c r="CM1914" s="104"/>
      <c r="CN1914" s="104"/>
      <c r="CO1914" s="104"/>
      <c r="CP1914" s="104"/>
      <c r="CQ1914" s="104"/>
      <c r="CR1914" s="104"/>
      <c r="CS1914" s="104"/>
      <c r="CT1914" s="104"/>
      <c r="CU1914" s="104"/>
    </row>
    <row r="1915" spans="1:99" ht="13" x14ac:dyDescent="0.3">
      <c r="A1915" s="104"/>
      <c r="B1915" s="104"/>
      <c r="C1915" s="104"/>
      <c r="D1915" s="104"/>
      <c r="E1915" s="104"/>
      <c r="F1915" s="104"/>
      <c r="G1915" s="104"/>
      <c r="H1915" s="104"/>
      <c r="I1915" s="104"/>
      <c r="J1915" s="104"/>
      <c r="K1915" s="104"/>
      <c r="L1915" s="104"/>
      <c r="M1915" s="104"/>
      <c r="P1915" s="104"/>
      <c r="Q1915" s="104"/>
      <c r="U1915" s="104"/>
      <c r="AQ1915" s="104"/>
      <c r="AR1915" s="104"/>
      <c r="AS1915" s="104"/>
      <c r="AT1915" s="104"/>
      <c r="AU1915" s="104"/>
      <c r="AV1915" s="104"/>
      <c r="AW1915" s="104"/>
      <c r="AX1915" s="104"/>
      <c r="AY1915" s="104"/>
      <c r="BH1915" s="104"/>
      <c r="BJ1915" s="104"/>
      <c r="BK1915" s="104"/>
      <c r="BL1915" s="104"/>
      <c r="BM1915" s="104"/>
      <c r="BN1915" s="104"/>
      <c r="BO1915" s="104"/>
      <c r="BP1915" s="104"/>
      <c r="BQ1915" s="104"/>
      <c r="BR1915" s="104"/>
      <c r="BS1915" s="104"/>
      <c r="BT1915" s="104"/>
      <c r="BV1915" s="104"/>
      <c r="BW1915" s="104"/>
      <c r="BX1915" s="104"/>
      <c r="BY1915" s="104"/>
      <c r="BZ1915" s="104"/>
      <c r="CA1915" s="104"/>
      <c r="CB1915" s="104"/>
      <c r="CC1915" s="104"/>
      <c r="CD1915" s="104"/>
      <c r="CE1915" s="104"/>
      <c r="CF1915" s="104"/>
      <c r="CG1915" s="104"/>
      <c r="CJ1915" s="104"/>
      <c r="CL1915" s="104"/>
      <c r="CM1915" s="104"/>
      <c r="CN1915" s="104"/>
      <c r="CO1915" s="104"/>
      <c r="CP1915" s="104"/>
      <c r="CQ1915" s="104"/>
      <c r="CR1915" s="104"/>
      <c r="CS1915" s="104"/>
      <c r="CT1915" s="104"/>
      <c r="CU1915" s="104"/>
    </row>
    <row r="1916" spans="1:99" ht="13" x14ac:dyDescent="0.3">
      <c r="A1916" s="104"/>
      <c r="B1916" s="104"/>
      <c r="C1916" s="104"/>
      <c r="D1916" s="104"/>
      <c r="E1916" s="104"/>
      <c r="F1916" s="104"/>
      <c r="G1916" s="104"/>
      <c r="H1916" s="104"/>
      <c r="I1916" s="104"/>
      <c r="J1916" s="104"/>
      <c r="K1916" s="104"/>
      <c r="L1916" s="104"/>
      <c r="M1916" s="104"/>
      <c r="P1916" s="104"/>
      <c r="Q1916" s="104"/>
      <c r="U1916" s="104"/>
      <c r="AQ1916" s="104"/>
      <c r="AR1916" s="104"/>
      <c r="AS1916" s="104"/>
      <c r="AT1916" s="104"/>
      <c r="AU1916" s="104"/>
      <c r="AV1916" s="104"/>
      <c r="AW1916" s="104"/>
      <c r="AX1916" s="104"/>
      <c r="AY1916" s="104"/>
      <c r="BH1916" s="104"/>
      <c r="BJ1916" s="104"/>
      <c r="BK1916" s="104"/>
      <c r="BL1916" s="104"/>
      <c r="BM1916" s="104"/>
      <c r="BN1916" s="104"/>
      <c r="BO1916" s="104"/>
      <c r="BP1916" s="104"/>
      <c r="BQ1916" s="104"/>
      <c r="BR1916" s="104"/>
      <c r="BS1916" s="104"/>
      <c r="BT1916" s="104"/>
      <c r="BV1916" s="104"/>
      <c r="BW1916" s="104"/>
      <c r="BX1916" s="104"/>
      <c r="BY1916" s="104"/>
      <c r="BZ1916" s="104"/>
      <c r="CA1916" s="104"/>
      <c r="CB1916" s="104"/>
      <c r="CC1916" s="104"/>
      <c r="CD1916" s="104"/>
      <c r="CE1916" s="104"/>
      <c r="CF1916" s="104"/>
      <c r="CG1916" s="104"/>
      <c r="CJ1916" s="104"/>
      <c r="CL1916" s="104"/>
      <c r="CM1916" s="104"/>
      <c r="CN1916" s="104"/>
      <c r="CO1916" s="104"/>
      <c r="CP1916" s="104"/>
      <c r="CQ1916" s="104"/>
      <c r="CR1916" s="104"/>
      <c r="CS1916" s="104"/>
      <c r="CT1916" s="104"/>
      <c r="CU1916" s="104"/>
    </row>
    <row r="1917" spans="1:99" ht="13" x14ac:dyDescent="0.3">
      <c r="A1917" s="104"/>
      <c r="B1917" s="104"/>
      <c r="C1917" s="104"/>
      <c r="D1917" s="104"/>
      <c r="E1917" s="104"/>
      <c r="F1917" s="104"/>
      <c r="G1917" s="104"/>
      <c r="H1917" s="104"/>
      <c r="I1917" s="104"/>
      <c r="J1917" s="104"/>
      <c r="K1917" s="104"/>
      <c r="L1917" s="104"/>
      <c r="M1917" s="104"/>
      <c r="P1917" s="104"/>
      <c r="Q1917" s="104"/>
      <c r="U1917" s="104"/>
      <c r="AQ1917" s="104"/>
      <c r="AR1917" s="104"/>
      <c r="AS1917" s="104"/>
      <c r="AT1917" s="104"/>
      <c r="AU1917" s="104"/>
      <c r="AV1917" s="104"/>
      <c r="AW1917" s="104"/>
      <c r="AX1917" s="104"/>
      <c r="AY1917" s="104"/>
      <c r="BH1917" s="104"/>
      <c r="BJ1917" s="104"/>
      <c r="BK1917" s="104"/>
      <c r="BL1917" s="104"/>
      <c r="BM1917" s="104"/>
      <c r="BN1917" s="104"/>
      <c r="BO1917" s="104"/>
      <c r="BP1917" s="104"/>
      <c r="BQ1917" s="104"/>
      <c r="BR1917" s="104"/>
      <c r="BS1917" s="104"/>
      <c r="BT1917" s="104"/>
      <c r="BV1917" s="104"/>
      <c r="BW1917" s="104"/>
      <c r="BX1917" s="104"/>
      <c r="BY1917" s="104"/>
      <c r="BZ1917" s="104"/>
      <c r="CA1917" s="104"/>
      <c r="CB1917" s="104"/>
      <c r="CC1917" s="104"/>
      <c r="CD1917" s="104"/>
      <c r="CE1917" s="104"/>
      <c r="CF1917" s="104"/>
      <c r="CG1917" s="104"/>
      <c r="CJ1917" s="104"/>
      <c r="CL1917" s="104"/>
      <c r="CM1917" s="104"/>
      <c r="CN1917" s="104"/>
      <c r="CO1917" s="104"/>
      <c r="CP1917" s="104"/>
      <c r="CQ1917" s="104"/>
      <c r="CR1917" s="104"/>
      <c r="CS1917" s="104"/>
      <c r="CT1917" s="104"/>
      <c r="CU1917" s="104"/>
    </row>
    <row r="1918" spans="1:99" ht="13" x14ac:dyDescent="0.3">
      <c r="A1918" s="104"/>
      <c r="B1918" s="104"/>
      <c r="C1918" s="104"/>
      <c r="D1918" s="104"/>
      <c r="E1918" s="104"/>
      <c r="F1918" s="104"/>
      <c r="G1918" s="104"/>
      <c r="H1918" s="104"/>
      <c r="I1918" s="104"/>
      <c r="J1918" s="104"/>
      <c r="K1918" s="104"/>
      <c r="L1918" s="104"/>
      <c r="M1918" s="104"/>
      <c r="P1918" s="104"/>
      <c r="Q1918" s="104"/>
      <c r="U1918" s="104"/>
      <c r="AQ1918" s="104"/>
      <c r="AR1918" s="104"/>
      <c r="AS1918" s="104"/>
      <c r="AT1918" s="104"/>
      <c r="AU1918" s="104"/>
      <c r="AV1918" s="104"/>
      <c r="AW1918" s="104"/>
      <c r="AX1918" s="104"/>
      <c r="AY1918" s="104"/>
      <c r="BH1918" s="104"/>
      <c r="BJ1918" s="104"/>
      <c r="BK1918" s="104"/>
      <c r="BL1918" s="104"/>
      <c r="BM1918" s="104"/>
      <c r="BN1918" s="104"/>
      <c r="BO1918" s="104"/>
      <c r="BP1918" s="104"/>
      <c r="BQ1918" s="104"/>
      <c r="BR1918" s="104"/>
      <c r="BS1918" s="104"/>
      <c r="BT1918" s="104"/>
      <c r="BV1918" s="104"/>
      <c r="BW1918" s="104"/>
      <c r="BX1918" s="104"/>
      <c r="BY1918" s="104"/>
      <c r="BZ1918" s="104"/>
      <c r="CA1918" s="104"/>
      <c r="CB1918" s="104"/>
      <c r="CC1918" s="104"/>
      <c r="CD1918" s="104"/>
      <c r="CE1918" s="104"/>
      <c r="CF1918" s="104"/>
      <c r="CG1918" s="104"/>
      <c r="CJ1918" s="104"/>
      <c r="CL1918" s="104"/>
      <c r="CM1918" s="104"/>
      <c r="CN1918" s="104"/>
      <c r="CO1918" s="104"/>
      <c r="CP1918" s="104"/>
      <c r="CQ1918" s="104"/>
      <c r="CR1918" s="104"/>
      <c r="CS1918" s="104"/>
      <c r="CT1918" s="104"/>
      <c r="CU1918" s="104"/>
    </row>
    <row r="1919" spans="1:99" ht="13" x14ac:dyDescent="0.3">
      <c r="A1919" s="104"/>
      <c r="B1919" s="104"/>
      <c r="C1919" s="104"/>
      <c r="D1919" s="104"/>
      <c r="E1919" s="104"/>
      <c r="F1919" s="104"/>
      <c r="G1919" s="104"/>
      <c r="H1919" s="104"/>
      <c r="I1919" s="104"/>
      <c r="J1919" s="104"/>
      <c r="K1919" s="104"/>
      <c r="L1919" s="104"/>
      <c r="M1919" s="104"/>
      <c r="P1919" s="104"/>
      <c r="Q1919" s="104"/>
      <c r="U1919" s="104"/>
      <c r="AQ1919" s="104"/>
      <c r="AR1919" s="104"/>
      <c r="AS1919" s="104"/>
      <c r="AT1919" s="104"/>
      <c r="AU1919" s="104"/>
      <c r="AV1919" s="104"/>
      <c r="AW1919" s="104"/>
      <c r="AX1919" s="104"/>
      <c r="AY1919" s="104"/>
      <c r="BH1919" s="104"/>
      <c r="BJ1919" s="104"/>
      <c r="BK1919" s="104"/>
      <c r="BL1919" s="104"/>
      <c r="BM1919" s="104"/>
      <c r="BN1919" s="104"/>
      <c r="BO1919" s="104"/>
      <c r="BP1919" s="104"/>
      <c r="BQ1919" s="104"/>
      <c r="BR1919" s="104"/>
      <c r="BS1919" s="104"/>
      <c r="BT1919" s="104"/>
      <c r="BV1919" s="104"/>
      <c r="BW1919" s="104"/>
      <c r="BX1919" s="104"/>
      <c r="BY1919" s="104"/>
      <c r="BZ1919" s="104"/>
      <c r="CA1919" s="104"/>
      <c r="CB1919" s="104"/>
      <c r="CC1919" s="104"/>
      <c r="CD1919" s="104"/>
      <c r="CE1919" s="104"/>
      <c r="CF1919" s="104"/>
      <c r="CG1919" s="104"/>
      <c r="CJ1919" s="104"/>
      <c r="CL1919" s="104"/>
      <c r="CM1919" s="104"/>
      <c r="CN1919" s="104"/>
      <c r="CO1919" s="104"/>
      <c r="CP1919" s="104"/>
      <c r="CQ1919" s="104"/>
      <c r="CR1919" s="104"/>
      <c r="CS1919" s="104"/>
      <c r="CT1919" s="104"/>
      <c r="CU1919" s="104"/>
    </row>
    <row r="1920" spans="1:99" ht="13" x14ac:dyDescent="0.3">
      <c r="A1920" s="104"/>
      <c r="B1920" s="104"/>
      <c r="C1920" s="104"/>
      <c r="D1920" s="104"/>
      <c r="E1920" s="104"/>
      <c r="F1920" s="104"/>
      <c r="G1920" s="104"/>
      <c r="H1920" s="104"/>
      <c r="I1920" s="104"/>
      <c r="J1920" s="104"/>
      <c r="K1920" s="104"/>
      <c r="L1920" s="104"/>
      <c r="M1920" s="104"/>
      <c r="P1920" s="104"/>
      <c r="Q1920" s="104"/>
      <c r="U1920" s="104"/>
      <c r="AQ1920" s="104"/>
      <c r="AR1920" s="104"/>
      <c r="AS1920" s="104"/>
      <c r="AT1920" s="104"/>
      <c r="AU1920" s="104"/>
      <c r="AV1920" s="104"/>
      <c r="AW1920" s="104"/>
      <c r="AX1920" s="104"/>
      <c r="AY1920" s="104"/>
      <c r="BH1920" s="104"/>
      <c r="BJ1920" s="104"/>
      <c r="BK1920" s="104"/>
      <c r="BL1920" s="104"/>
      <c r="BM1920" s="104"/>
      <c r="BN1920" s="104"/>
      <c r="BO1920" s="104"/>
      <c r="BP1920" s="104"/>
      <c r="BQ1920" s="104"/>
      <c r="BR1920" s="104"/>
      <c r="BS1920" s="104"/>
      <c r="BT1920" s="104"/>
      <c r="BV1920" s="104"/>
      <c r="BW1920" s="104"/>
      <c r="BX1920" s="104"/>
      <c r="BY1920" s="104"/>
      <c r="BZ1920" s="104"/>
      <c r="CA1920" s="104"/>
      <c r="CB1920" s="104"/>
      <c r="CC1920" s="104"/>
      <c r="CD1920" s="104"/>
      <c r="CE1920" s="104"/>
      <c r="CF1920" s="104"/>
      <c r="CG1920" s="104"/>
      <c r="CJ1920" s="104"/>
      <c r="CL1920" s="104"/>
      <c r="CM1920" s="104"/>
      <c r="CN1920" s="104"/>
      <c r="CO1920" s="104"/>
      <c r="CP1920" s="104"/>
      <c r="CQ1920" s="104"/>
      <c r="CR1920" s="104"/>
      <c r="CS1920" s="104"/>
      <c r="CT1920" s="104"/>
      <c r="CU1920" s="104"/>
    </row>
    <row r="1921" spans="1:99" ht="13" x14ac:dyDescent="0.3">
      <c r="A1921" s="104"/>
      <c r="B1921" s="104"/>
      <c r="C1921" s="104"/>
      <c r="D1921" s="104"/>
      <c r="E1921" s="104"/>
      <c r="F1921" s="104"/>
      <c r="G1921" s="104"/>
      <c r="H1921" s="104"/>
      <c r="I1921" s="104"/>
      <c r="J1921" s="104"/>
      <c r="K1921" s="104"/>
      <c r="L1921" s="104"/>
      <c r="M1921" s="104"/>
      <c r="P1921" s="104"/>
      <c r="Q1921" s="104"/>
      <c r="U1921" s="104"/>
      <c r="AQ1921" s="104"/>
      <c r="AR1921" s="104"/>
      <c r="AS1921" s="104"/>
      <c r="AT1921" s="104"/>
      <c r="AU1921" s="104"/>
      <c r="AV1921" s="104"/>
      <c r="AW1921" s="104"/>
      <c r="AX1921" s="104"/>
      <c r="AY1921" s="104"/>
      <c r="BH1921" s="104"/>
      <c r="BJ1921" s="104"/>
      <c r="BK1921" s="104"/>
      <c r="BL1921" s="104"/>
      <c r="BM1921" s="104"/>
      <c r="BN1921" s="104"/>
      <c r="BO1921" s="104"/>
      <c r="BP1921" s="104"/>
      <c r="BQ1921" s="104"/>
      <c r="BR1921" s="104"/>
      <c r="BS1921" s="104"/>
      <c r="BT1921" s="104"/>
      <c r="BV1921" s="104"/>
      <c r="BW1921" s="104"/>
      <c r="BX1921" s="104"/>
      <c r="BY1921" s="104"/>
      <c r="BZ1921" s="104"/>
      <c r="CA1921" s="104"/>
      <c r="CB1921" s="104"/>
      <c r="CC1921" s="104"/>
      <c r="CD1921" s="104"/>
      <c r="CE1921" s="104"/>
      <c r="CF1921" s="104"/>
      <c r="CG1921" s="104"/>
      <c r="CJ1921" s="104"/>
      <c r="CL1921" s="104"/>
      <c r="CM1921" s="104"/>
      <c r="CN1921" s="104"/>
      <c r="CO1921" s="104"/>
      <c r="CP1921" s="104"/>
      <c r="CQ1921" s="104"/>
      <c r="CR1921" s="104"/>
      <c r="CS1921" s="104"/>
      <c r="CT1921" s="104"/>
      <c r="CU1921" s="104"/>
    </row>
    <row r="1922" spans="1:99" ht="13" x14ac:dyDescent="0.3">
      <c r="A1922" s="104"/>
      <c r="B1922" s="104"/>
      <c r="C1922" s="104"/>
      <c r="D1922" s="104"/>
      <c r="E1922" s="104"/>
      <c r="F1922" s="104"/>
      <c r="G1922" s="104"/>
      <c r="H1922" s="104"/>
      <c r="I1922" s="104"/>
      <c r="J1922" s="104"/>
      <c r="K1922" s="104"/>
      <c r="L1922" s="104"/>
      <c r="M1922" s="104"/>
      <c r="P1922" s="104"/>
      <c r="Q1922" s="104"/>
      <c r="U1922" s="104"/>
      <c r="AQ1922" s="104"/>
      <c r="AR1922" s="104"/>
      <c r="AS1922" s="104"/>
      <c r="AT1922" s="104"/>
      <c r="AU1922" s="104"/>
      <c r="AV1922" s="104"/>
      <c r="AW1922" s="104"/>
      <c r="AX1922" s="104"/>
      <c r="AY1922" s="104"/>
      <c r="BH1922" s="104"/>
      <c r="BJ1922" s="104"/>
      <c r="BK1922" s="104"/>
      <c r="BL1922" s="104"/>
      <c r="BM1922" s="104"/>
      <c r="BN1922" s="104"/>
      <c r="BO1922" s="104"/>
      <c r="BP1922" s="104"/>
      <c r="BQ1922" s="104"/>
      <c r="BR1922" s="104"/>
      <c r="BS1922" s="104"/>
      <c r="BT1922" s="104"/>
      <c r="BV1922" s="104"/>
      <c r="BW1922" s="104"/>
      <c r="BX1922" s="104"/>
      <c r="BY1922" s="104"/>
      <c r="BZ1922" s="104"/>
      <c r="CA1922" s="104"/>
      <c r="CB1922" s="104"/>
      <c r="CC1922" s="104"/>
      <c r="CD1922" s="104"/>
      <c r="CE1922" s="104"/>
      <c r="CF1922" s="104"/>
      <c r="CG1922" s="104"/>
      <c r="CJ1922" s="104"/>
      <c r="CL1922" s="104"/>
      <c r="CM1922" s="104"/>
      <c r="CN1922" s="104"/>
      <c r="CO1922" s="104"/>
      <c r="CP1922" s="104"/>
      <c r="CQ1922" s="104"/>
      <c r="CR1922" s="104"/>
      <c r="CS1922" s="104"/>
      <c r="CT1922" s="104"/>
      <c r="CU1922" s="104"/>
    </row>
    <row r="1923" spans="1:99" ht="13" x14ac:dyDescent="0.3">
      <c r="A1923" s="104"/>
      <c r="B1923" s="104"/>
      <c r="C1923" s="104"/>
      <c r="D1923" s="104"/>
      <c r="E1923" s="104"/>
      <c r="F1923" s="104"/>
      <c r="G1923" s="104"/>
      <c r="H1923" s="104"/>
      <c r="I1923" s="104"/>
      <c r="J1923" s="104"/>
      <c r="K1923" s="104"/>
      <c r="L1923" s="104"/>
      <c r="M1923" s="104"/>
      <c r="P1923" s="104"/>
      <c r="Q1923" s="104"/>
      <c r="U1923" s="104"/>
      <c r="AQ1923" s="104"/>
      <c r="AR1923" s="104"/>
      <c r="AS1923" s="104"/>
      <c r="AT1923" s="104"/>
      <c r="AU1923" s="104"/>
      <c r="AV1923" s="104"/>
      <c r="AW1923" s="104"/>
      <c r="AX1923" s="104"/>
      <c r="AY1923" s="104"/>
      <c r="BH1923" s="104"/>
      <c r="BJ1923" s="104"/>
      <c r="BK1923" s="104"/>
      <c r="BL1923" s="104"/>
      <c r="BM1923" s="104"/>
      <c r="BN1923" s="104"/>
      <c r="BO1923" s="104"/>
      <c r="BP1923" s="104"/>
      <c r="BQ1923" s="104"/>
      <c r="BR1923" s="104"/>
      <c r="BS1923" s="104"/>
      <c r="BT1923" s="104"/>
      <c r="BV1923" s="104"/>
      <c r="BW1923" s="104"/>
      <c r="BX1923" s="104"/>
      <c r="BY1923" s="104"/>
      <c r="BZ1923" s="104"/>
      <c r="CA1923" s="104"/>
      <c r="CB1923" s="104"/>
      <c r="CC1923" s="104"/>
      <c r="CD1923" s="104"/>
      <c r="CE1923" s="104"/>
      <c r="CF1923" s="104"/>
      <c r="CG1923" s="104"/>
      <c r="CJ1923" s="104"/>
      <c r="CL1923" s="104"/>
      <c r="CM1923" s="104"/>
      <c r="CN1923" s="104"/>
      <c r="CO1923" s="104"/>
      <c r="CP1923" s="104"/>
      <c r="CQ1923" s="104"/>
      <c r="CR1923" s="104"/>
      <c r="CS1923" s="104"/>
      <c r="CT1923" s="104"/>
      <c r="CU1923" s="104"/>
    </row>
    <row r="1924" spans="1:99" ht="13" x14ac:dyDescent="0.3">
      <c r="A1924" s="104"/>
      <c r="B1924" s="104"/>
      <c r="C1924" s="104"/>
      <c r="D1924" s="104"/>
      <c r="E1924" s="104"/>
      <c r="F1924" s="104"/>
      <c r="G1924" s="104"/>
      <c r="H1924" s="104"/>
      <c r="I1924" s="104"/>
      <c r="J1924" s="104"/>
      <c r="K1924" s="104"/>
      <c r="L1924" s="104"/>
      <c r="M1924" s="104"/>
      <c r="P1924" s="104"/>
      <c r="Q1924" s="104"/>
      <c r="U1924" s="104"/>
      <c r="AQ1924" s="104"/>
      <c r="AR1924" s="104"/>
      <c r="AS1924" s="104"/>
      <c r="AT1924" s="104"/>
      <c r="AU1924" s="104"/>
      <c r="AV1924" s="104"/>
      <c r="AW1924" s="104"/>
      <c r="AX1924" s="104"/>
      <c r="AY1924" s="104"/>
      <c r="BH1924" s="104"/>
      <c r="BJ1924" s="104"/>
      <c r="BK1924" s="104"/>
      <c r="BL1924" s="104"/>
      <c r="BM1924" s="104"/>
      <c r="BN1924" s="104"/>
      <c r="BO1924" s="104"/>
      <c r="BP1924" s="104"/>
      <c r="BQ1924" s="104"/>
      <c r="BR1924" s="104"/>
      <c r="BS1924" s="104"/>
      <c r="BT1924" s="104"/>
      <c r="BV1924" s="104"/>
      <c r="BW1924" s="104"/>
      <c r="BX1924" s="104"/>
      <c r="BY1924" s="104"/>
      <c r="BZ1924" s="104"/>
      <c r="CA1924" s="104"/>
      <c r="CB1924" s="104"/>
      <c r="CC1924" s="104"/>
      <c r="CD1924" s="104"/>
      <c r="CE1924" s="104"/>
      <c r="CF1924" s="104"/>
      <c r="CG1924" s="104"/>
      <c r="CJ1924" s="104"/>
      <c r="CL1924" s="104"/>
      <c r="CM1924" s="104"/>
      <c r="CN1924" s="104"/>
      <c r="CO1924" s="104"/>
      <c r="CP1924" s="104"/>
      <c r="CQ1924" s="104"/>
      <c r="CR1924" s="104"/>
      <c r="CS1924" s="104"/>
      <c r="CT1924" s="104"/>
      <c r="CU1924" s="104"/>
    </row>
    <row r="1925" spans="1:99" ht="13" x14ac:dyDescent="0.3">
      <c r="A1925" s="104"/>
      <c r="B1925" s="104"/>
      <c r="C1925" s="104"/>
      <c r="D1925" s="104"/>
      <c r="E1925" s="104"/>
      <c r="F1925" s="104"/>
      <c r="G1925" s="104"/>
      <c r="H1925" s="104"/>
      <c r="I1925" s="104"/>
      <c r="J1925" s="104"/>
      <c r="K1925" s="104"/>
      <c r="L1925" s="104"/>
      <c r="M1925" s="104"/>
      <c r="P1925" s="104"/>
      <c r="Q1925" s="104"/>
      <c r="U1925" s="104"/>
      <c r="AQ1925" s="104"/>
      <c r="AR1925" s="104"/>
      <c r="AS1925" s="104"/>
      <c r="AT1925" s="104"/>
      <c r="AU1925" s="104"/>
      <c r="AV1925" s="104"/>
      <c r="AW1925" s="104"/>
      <c r="AX1925" s="104"/>
      <c r="AY1925" s="104"/>
      <c r="BH1925" s="104"/>
      <c r="BJ1925" s="104"/>
      <c r="BK1925" s="104"/>
      <c r="BL1925" s="104"/>
      <c r="BM1925" s="104"/>
      <c r="BN1925" s="104"/>
      <c r="BO1925" s="104"/>
      <c r="BP1925" s="104"/>
      <c r="BQ1925" s="104"/>
      <c r="BR1925" s="104"/>
      <c r="BS1925" s="104"/>
      <c r="BT1925" s="104"/>
      <c r="BV1925" s="104"/>
      <c r="BW1925" s="104"/>
      <c r="BX1925" s="104"/>
      <c r="BY1925" s="104"/>
      <c r="BZ1925" s="104"/>
      <c r="CA1925" s="104"/>
      <c r="CB1925" s="104"/>
      <c r="CC1925" s="104"/>
      <c r="CD1925" s="104"/>
      <c r="CE1925" s="104"/>
      <c r="CF1925" s="104"/>
      <c r="CG1925" s="104"/>
      <c r="CJ1925" s="104"/>
      <c r="CL1925" s="104"/>
      <c r="CM1925" s="104"/>
      <c r="CN1925" s="104"/>
      <c r="CO1925" s="104"/>
      <c r="CP1925" s="104"/>
      <c r="CQ1925" s="104"/>
      <c r="CR1925" s="104"/>
      <c r="CS1925" s="104"/>
      <c r="CT1925" s="104"/>
      <c r="CU1925" s="104"/>
    </row>
    <row r="1926" spans="1:99" ht="13" x14ac:dyDescent="0.3">
      <c r="A1926" s="104"/>
      <c r="B1926" s="104"/>
      <c r="C1926" s="104"/>
      <c r="D1926" s="104"/>
      <c r="E1926" s="104"/>
      <c r="F1926" s="104"/>
      <c r="G1926" s="104"/>
      <c r="H1926" s="104"/>
      <c r="I1926" s="104"/>
      <c r="J1926" s="104"/>
      <c r="K1926" s="104"/>
      <c r="L1926" s="104"/>
      <c r="M1926" s="104"/>
      <c r="P1926" s="104"/>
      <c r="Q1926" s="104"/>
      <c r="U1926" s="104"/>
      <c r="AQ1926" s="104"/>
      <c r="AR1926" s="104"/>
      <c r="AS1926" s="104"/>
      <c r="AT1926" s="104"/>
      <c r="AU1926" s="104"/>
      <c r="AV1926" s="104"/>
      <c r="AW1926" s="104"/>
      <c r="AX1926" s="104"/>
      <c r="AY1926" s="104"/>
      <c r="BH1926" s="104"/>
      <c r="BJ1926" s="104"/>
      <c r="BK1926" s="104"/>
      <c r="BL1926" s="104"/>
      <c r="BM1926" s="104"/>
      <c r="BN1926" s="104"/>
      <c r="BO1926" s="104"/>
      <c r="BP1926" s="104"/>
      <c r="BQ1926" s="104"/>
      <c r="BR1926" s="104"/>
      <c r="BS1926" s="104"/>
      <c r="BT1926" s="104"/>
      <c r="BV1926" s="104"/>
      <c r="BW1926" s="104"/>
      <c r="BX1926" s="104"/>
      <c r="BY1926" s="104"/>
      <c r="BZ1926" s="104"/>
      <c r="CA1926" s="104"/>
      <c r="CB1926" s="104"/>
      <c r="CC1926" s="104"/>
      <c r="CD1926" s="104"/>
      <c r="CE1926" s="104"/>
      <c r="CF1926" s="104"/>
      <c r="CG1926" s="104"/>
      <c r="CJ1926" s="104"/>
      <c r="CL1926" s="104"/>
      <c r="CM1926" s="104"/>
      <c r="CN1926" s="104"/>
      <c r="CO1926" s="104"/>
      <c r="CP1926" s="104"/>
      <c r="CQ1926" s="104"/>
      <c r="CR1926" s="104"/>
      <c r="CS1926" s="104"/>
      <c r="CT1926" s="104"/>
      <c r="CU1926" s="104"/>
    </row>
    <row r="1927" spans="1:99" ht="13" x14ac:dyDescent="0.3">
      <c r="A1927" s="104"/>
      <c r="B1927" s="104"/>
      <c r="C1927" s="104"/>
      <c r="D1927" s="104"/>
      <c r="E1927" s="104"/>
      <c r="F1927" s="104"/>
      <c r="G1927" s="104"/>
      <c r="H1927" s="104"/>
      <c r="I1927" s="104"/>
      <c r="J1927" s="104"/>
      <c r="K1927" s="104"/>
      <c r="L1927" s="104"/>
      <c r="M1927" s="104"/>
      <c r="P1927" s="104"/>
      <c r="Q1927" s="104"/>
      <c r="U1927" s="104"/>
      <c r="AQ1927" s="104"/>
      <c r="AR1927" s="104"/>
      <c r="AS1927" s="104"/>
      <c r="AT1927" s="104"/>
      <c r="AU1927" s="104"/>
      <c r="AV1927" s="104"/>
      <c r="AW1927" s="104"/>
      <c r="AX1927" s="104"/>
      <c r="AY1927" s="104"/>
      <c r="BH1927" s="104"/>
      <c r="BJ1927" s="104"/>
      <c r="BK1927" s="104"/>
      <c r="BL1927" s="104"/>
      <c r="BM1927" s="104"/>
      <c r="BN1927" s="104"/>
      <c r="BO1927" s="104"/>
      <c r="BP1927" s="104"/>
      <c r="BQ1927" s="104"/>
      <c r="BR1927" s="104"/>
      <c r="BS1927" s="104"/>
      <c r="BT1927" s="104"/>
      <c r="BV1927" s="104"/>
      <c r="BW1927" s="104"/>
      <c r="BX1927" s="104"/>
      <c r="BY1927" s="104"/>
      <c r="BZ1927" s="104"/>
      <c r="CA1927" s="104"/>
      <c r="CB1927" s="104"/>
      <c r="CC1927" s="104"/>
      <c r="CD1927" s="104"/>
      <c r="CE1927" s="104"/>
      <c r="CF1927" s="104"/>
      <c r="CG1927" s="104"/>
      <c r="CJ1927" s="104"/>
      <c r="CL1927" s="104"/>
      <c r="CM1927" s="104"/>
      <c r="CN1927" s="104"/>
      <c r="CO1927" s="104"/>
      <c r="CP1927" s="104"/>
      <c r="CQ1927" s="104"/>
      <c r="CR1927" s="104"/>
      <c r="CS1927" s="104"/>
      <c r="CT1927" s="104"/>
      <c r="CU1927" s="104"/>
    </row>
    <row r="1928" spans="1:99" ht="13" x14ac:dyDescent="0.3">
      <c r="A1928" s="104"/>
      <c r="B1928" s="104"/>
      <c r="C1928" s="104"/>
      <c r="D1928" s="104"/>
      <c r="E1928" s="104"/>
      <c r="F1928" s="104"/>
      <c r="G1928" s="104"/>
      <c r="H1928" s="104"/>
      <c r="I1928" s="104"/>
      <c r="J1928" s="104"/>
      <c r="K1928" s="104"/>
      <c r="L1928" s="104"/>
      <c r="M1928" s="104"/>
      <c r="P1928" s="104"/>
      <c r="Q1928" s="104"/>
      <c r="U1928" s="104"/>
      <c r="AQ1928" s="104"/>
      <c r="AR1928" s="104"/>
      <c r="AS1928" s="104"/>
      <c r="AT1928" s="104"/>
      <c r="AU1928" s="104"/>
      <c r="AV1928" s="104"/>
      <c r="AW1928" s="104"/>
      <c r="AX1928" s="104"/>
      <c r="AY1928" s="104"/>
      <c r="BH1928" s="104"/>
      <c r="BJ1928" s="104"/>
      <c r="BK1928" s="104"/>
      <c r="BL1928" s="104"/>
      <c r="BM1928" s="104"/>
      <c r="BN1928" s="104"/>
      <c r="BO1928" s="104"/>
      <c r="BP1928" s="104"/>
      <c r="BQ1928" s="104"/>
      <c r="BR1928" s="104"/>
      <c r="BS1928" s="104"/>
      <c r="BT1928" s="104"/>
      <c r="BV1928" s="104"/>
      <c r="BW1928" s="104"/>
      <c r="BX1928" s="104"/>
      <c r="BY1928" s="104"/>
      <c r="BZ1928" s="104"/>
      <c r="CA1928" s="104"/>
      <c r="CB1928" s="104"/>
      <c r="CC1928" s="104"/>
      <c r="CD1928" s="104"/>
      <c r="CE1928" s="104"/>
      <c r="CF1928" s="104"/>
      <c r="CG1928" s="104"/>
      <c r="CJ1928" s="104"/>
      <c r="CL1928" s="104"/>
      <c r="CM1928" s="104"/>
      <c r="CN1928" s="104"/>
      <c r="CO1928" s="104"/>
      <c r="CP1928" s="104"/>
      <c r="CQ1928" s="104"/>
      <c r="CR1928" s="104"/>
      <c r="CS1928" s="104"/>
      <c r="CT1928" s="104"/>
      <c r="CU1928" s="104"/>
    </row>
    <row r="1929" spans="1:99" ht="13" x14ac:dyDescent="0.3">
      <c r="A1929" s="104"/>
      <c r="B1929" s="104"/>
      <c r="C1929" s="104"/>
      <c r="D1929" s="104"/>
      <c r="E1929" s="104"/>
      <c r="F1929" s="104"/>
      <c r="G1929" s="104"/>
      <c r="H1929" s="104"/>
      <c r="I1929" s="104"/>
      <c r="J1929" s="104"/>
      <c r="K1929" s="104"/>
      <c r="L1929" s="104"/>
      <c r="M1929" s="104"/>
      <c r="P1929" s="104"/>
      <c r="Q1929" s="104"/>
      <c r="U1929" s="104"/>
      <c r="AQ1929" s="104"/>
      <c r="AR1929" s="104"/>
      <c r="AS1929" s="104"/>
      <c r="AT1929" s="104"/>
      <c r="AU1929" s="104"/>
      <c r="AV1929" s="104"/>
      <c r="AW1929" s="104"/>
      <c r="AX1929" s="104"/>
      <c r="AY1929" s="104"/>
      <c r="BH1929" s="104"/>
      <c r="BJ1929" s="104"/>
      <c r="BK1929" s="104"/>
      <c r="BL1929" s="104"/>
      <c r="BM1929" s="104"/>
      <c r="BN1929" s="104"/>
      <c r="BO1929" s="104"/>
      <c r="BP1929" s="104"/>
      <c r="BQ1929" s="104"/>
      <c r="BR1929" s="104"/>
      <c r="BS1929" s="104"/>
      <c r="BT1929" s="104"/>
      <c r="BV1929" s="104"/>
      <c r="BW1929" s="104"/>
      <c r="BX1929" s="104"/>
      <c r="BY1929" s="104"/>
      <c r="BZ1929" s="104"/>
      <c r="CA1929" s="104"/>
      <c r="CB1929" s="104"/>
      <c r="CC1929" s="104"/>
      <c r="CD1929" s="104"/>
      <c r="CE1929" s="104"/>
      <c r="CF1929" s="104"/>
      <c r="CG1929" s="104"/>
      <c r="CJ1929" s="104"/>
      <c r="CL1929" s="104"/>
      <c r="CM1929" s="104"/>
      <c r="CN1929" s="104"/>
      <c r="CO1929" s="104"/>
      <c r="CP1929" s="104"/>
      <c r="CQ1929" s="104"/>
      <c r="CR1929" s="104"/>
      <c r="CS1929" s="104"/>
      <c r="CT1929" s="104"/>
      <c r="CU1929" s="104"/>
    </row>
    <row r="1930" spans="1:99" ht="13" x14ac:dyDescent="0.3">
      <c r="A1930" s="104"/>
      <c r="B1930" s="104"/>
      <c r="C1930" s="104"/>
      <c r="D1930" s="104"/>
      <c r="E1930" s="104"/>
      <c r="F1930" s="104"/>
      <c r="G1930" s="104"/>
      <c r="H1930" s="104"/>
      <c r="I1930" s="104"/>
      <c r="J1930" s="104"/>
      <c r="K1930" s="104"/>
      <c r="L1930" s="104"/>
      <c r="M1930" s="104"/>
      <c r="P1930" s="104"/>
      <c r="Q1930" s="104"/>
      <c r="U1930" s="104"/>
      <c r="AQ1930" s="104"/>
      <c r="AR1930" s="104"/>
      <c r="AS1930" s="104"/>
      <c r="AT1930" s="104"/>
      <c r="AU1930" s="104"/>
      <c r="AV1930" s="104"/>
      <c r="AW1930" s="104"/>
      <c r="AX1930" s="104"/>
      <c r="AY1930" s="104"/>
      <c r="BH1930" s="104"/>
      <c r="BJ1930" s="104"/>
      <c r="BK1930" s="104"/>
      <c r="BL1930" s="104"/>
      <c r="BM1930" s="104"/>
      <c r="BN1930" s="104"/>
      <c r="BO1930" s="104"/>
      <c r="BP1930" s="104"/>
      <c r="BQ1930" s="104"/>
      <c r="BR1930" s="104"/>
      <c r="BS1930" s="104"/>
      <c r="BT1930" s="104"/>
      <c r="BV1930" s="104"/>
      <c r="BW1930" s="104"/>
      <c r="BX1930" s="104"/>
      <c r="BY1930" s="104"/>
      <c r="BZ1930" s="104"/>
      <c r="CA1930" s="104"/>
      <c r="CB1930" s="104"/>
      <c r="CC1930" s="104"/>
      <c r="CD1930" s="104"/>
      <c r="CE1930" s="104"/>
      <c r="CF1930" s="104"/>
      <c r="CG1930" s="104"/>
      <c r="CJ1930" s="104"/>
      <c r="CL1930" s="104"/>
      <c r="CM1930" s="104"/>
      <c r="CN1930" s="104"/>
      <c r="CO1930" s="104"/>
      <c r="CP1930" s="104"/>
      <c r="CQ1930" s="104"/>
      <c r="CR1930" s="104"/>
      <c r="CS1930" s="104"/>
      <c r="CT1930" s="104"/>
      <c r="CU1930" s="104"/>
    </row>
    <row r="1931" spans="1:99" ht="13" x14ac:dyDescent="0.3">
      <c r="A1931" s="104"/>
      <c r="B1931" s="104"/>
      <c r="C1931" s="104"/>
      <c r="D1931" s="104"/>
      <c r="E1931" s="104"/>
      <c r="F1931" s="104"/>
      <c r="G1931" s="104"/>
      <c r="H1931" s="104"/>
      <c r="I1931" s="104"/>
      <c r="J1931" s="104"/>
      <c r="K1931" s="104"/>
      <c r="L1931" s="104"/>
      <c r="M1931" s="104"/>
      <c r="P1931" s="104"/>
      <c r="Q1931" s="104"/>
      <c r="U1931" s="104"/>
      <c r="AQ1931" s="104"/>
      <c r="AR1931" s="104"/>
      <c r="AS1931" s="104"/>
      <c r="AT1931" s="104"/>
      <c r="AU1931" s="104"/>
      <c r="AV1931" s="104"/>
      <c r="AW1931" s="104"/>
      <c r="AX1931" s="104"/>
      <c r="AY1931" s="104"/>
      <c r="BH1931" s="104"/>
      <c r="BJ1931" s="104"/>
      <c r="BK1931" s="104"/>
      <c r="BL1931" s="104"/>
      <c r="BM1931" s="104"/>
      <c r="BN1931" s="104"/>
      <c r="BO1931" s="104"/>
      <c r="BP1931" s="104"/>
      <c r="BQ1931" s="104"/>
      <c r="BR1931" s="104"/>
      <c r="BS1931" s="104"/>
      <c r="BT1931" s="104"/>
      <c r="BV1931" s="104"/>
      <c r="BW1931" s="104"/>
      <c r="BX1931" s="104"/>
      <c r="BY1931" s="104"/>
      <c r="BZ1931" s="104"/>
      <c r="CA1931" s="104"/>
      <c r="CB1931" s="104"/>
      <c r="CC1931" s="104"/>
      <c r="CD1931" s="104"/>
      <c r="CE1931" s="104"/>
      <c r="CF1931" s="104"/>
      <c r="CG1931" s="104"/>
      <c r="CJ1931" s="104"/>
      <c r="CL1931" s="104"/>
      <c r="CM1931" s="104"/>
      <c r="CN1931" s="104"/>
      <c r="CO1931" s="104"/>
      <c r="CP1931" s="104"/>
      <c r="CQ1931" s="104"/>
      <c r="CR1931" s="104"/>
      <c r="CS1931" s="104"/>
      <c r="CT1931" s="104"/>
      <c r="CU1931" s="104"/>
    </row>
    <row r="1932" spans="1:99" ht="13" x14ac:dyDescent="0.3">
      <c r="A1932" s="104"/>
      <c r="B1932" s="104"/>
      <c r="C1932" s="104"/>
      <c r="D1932" s="104"/>
      <c r="E1932" s="104"/>
      <c r="F1932" s="104"/>
      <c r="G1932" s="104"/>
      <c r="H1932" s="104"/>
      <c r="I1932" s="104"/>
      <c r="J1932" s="104"/>
      <c r="K1932" s="104"/>
      <c r="L1932" s="104"/>
      <c r="M1932" s="104"/>
      <c r="P1932" s="104"/>
      <c r="Q1932" s="104"/>
      <c r="U1932" s="104"/>
      <c r="AQ1932" s="104"/>
      <c r="AR1932" s="104"/>
      <c r="AS1932" s="104"/>
      <c r="AT1932" s="104"/>
      <c r="AU1932" s="104"/>
      <c r="AV1932" s="104"/>
      <c r="AW1932" s="104"/>
      <c r="AX1932" s="104"/>
      <c r="AY1932" s="104"/>
      <c r="BH1932" s="104"/>
      <c r="BJ1932" s="104"/>
      <c r="BK1932" s="104"/>
      <c r="BL1932" s="104"/>
      <c r="BM1932" s="104"/>
      <c r="BN1932" s="104"/>
      <c r="BO1932" s="104"/>
      <c r="BP1932" s="104"/>
      <c r="BQ1932" s="104"/>
      <c r="BR1932" s="104"/>
      <c r="BS1932" s="104"/>
      <c r="BT1932" s="104"/>
      <c r="BV1932" s="104"/>
      <c r="BW1932" s="104"/>
      <c r="BX1932" s="104"/>
      <c r="BY1932" s="104"/>
      <c r="BZ1932" s="104"/>
      <c r="CA1932" s="104"/>
      <c r="CB1932" s="104"/>
      <c r="CC1932" s="104"/>
      <c r="CD1932" s="104"/>
      <c r="CE1932" s="104"/>
      <c r="CF1932" s="104"/>
      <c r="CG1932" s="104"/>
      <c r="CJ1932" s="104"/>
      <c r="CL1932" s="104"/>
      <c r="CM1932" s="104"/>
      <c r="CN1932" s="104"/>
      <c r="CO1932" s="104"/>
      <c r="CP1932" s="104"/>
      <c r="CQ1932" s="104"/>
      <c r="CR1932" s="104"/>
      <c r="CS1932" s="104"/>
      <c r="CT1932" s="104"/>
      <c r="CU1932" s="104"/>
    </row>
    <row r="1933" spans="1:99" ht="13" x14ac:dyDescent="0.3">
      <c r="A1933" s="104"/>
      <c r="B1933" s="104"/>
      <c r="C1933" s="104"/>
      <c r="D1933" s="104"/>
      <c r="E1933" s="104"/>
      <c r="F1933" s="104"/>
      <c r="G1933" s="104"/>
      <c r="H1933" s="104"/>
      <c r="I1933" s="104"/>
      <c r="J1933" s="104"/>
      <c r="K1933" s="104"/>
      <c r="L1933" s="104"/>
      <c r="M1933" s="104"/>
      <c r="P1933" s="104"/>
      <c r="Q1933" s="104"/>
      <c r="U1933" s="104"/>
      <c r="AQ1933" s="104"/>
      <c r="AR1933" s="104"/>
      <c r="AS1933" s="104"/>
      <c r="AT1933" s="104"/>
      <c r="AU1933" s="104"/>
      <c r="AV1933" s="104"/>
      <c r="AW1933" s="104"/>
      <c r="AX1933" s="104"/>
      <c r="AY1933" s="104"/>
      <c r="BH1933" s="104"/>
      <c r="BJ1933" s="104"/>
      <c r="BK1933" s="104"/>
      <c r="BL1933" s="104"/>
      <c r="BM1933" s="104"/>
      <c r="BN1933" s="104"/>
      <c r="BO1933" s="104"/>
      <c r="BP1933" s="104"/>
      <c r="BQ1933" s="104"/>
      <c r="BR1933" s="104"/>
      <c r="BS1933" s="104"/>
      <c r="BT1933" s="104"/>
      <c r="BV1933" s="104"/>
      <c r="BW1933" s="104"/>
      <c r="BX1933" s="104"/>
      <c r="BY1933" s="104"/>
      <c r="BZ1933" s="104"/>
      <c r="CA1933" s="104"/>
      <c r="CB1933" s="104"/>
      <c r="CC1933" s="104"/>
      <c r="CD1933" s="104"/>
      <c r="CE1933" s="104"/>
      <c r="CF1933" s="104"/>
      <c r="CG1933" s="104"/>
      <c r="CJ1933" s="104"/>
      <c r="CL1933" s="104"/>
      <c r="CM1933" s="104"/>
      <c r="CN1933" s="104"/>
      <c r="CO1933" s="104"/>
      <c r="CP1933" s="104"/>
      <c r="CQ1933" s="104"/>
      <c r="CR1933" s="104"/>
      <c r="CS1933" s="104"/>
      <c r="CT1933" s="104"/>
      <c r="CU1933" s="104"/>
    </row>
    <row r="1934" spans="1:99" ht="13" x14ac:dyDescent="0.3">
      <c r="A1934" s="104"/>
      <c r="B1934" s="104"/>
      <c r="C1934" s="104"/>
      <c r="D1934" s="104"/>
      <c r="E1934" s="104"/>
      <c r="F1934" s="104"/>
      <c r="G1934" s="104"/>
      <c r="H1934" s="104"/>
      <c r="I1934" s="104"/>
      <c r="J1934" s="104"/>
      <c r="K1934" s="104"/>
      <c r="L1934" s="104"/>
      <c r="M1934" s="104"/>
      <c r="P1934" s="104"/>
      <c r="Q1934" s="104"/>
      <c r="U1934" s="104"/>
      <c r="AQ1934" s="104"/>
      <c r="AR1934" s="104"/>
      <c r="AS1934" s="104"/>
      <c r="AT1934" s="104"/>
      <c r="AU1934" s="104"/>
      <c r="AV1934" s="104"/>
      <c r="AW1934" s="104"/>
      <c r="AX1934" s="104"/>
      <c r="AY1934" s="104"/>
      <c r="BH1934" s="104"/>
      <c r="BJ1934" s="104"/>
      <c r="BK1934" s="104"/>
      <c r="BL1934" s="104"/>
      <c r="BM1934" s="104"/>
      <c r="BN1934" s="104"/>
      <c r="BO1934" s="104"/>
      <c r="BP1934" s="104"/>
      <c r="BQ1934" s="104"/>
      <c r="BR1934" s="104"/>
      <c r="BS1934" s="104"/>
      <c r="BT1934" s="104"/>
      <c r="BV1934" s="104"/>
      <c r="BW1934" s="104"/>
      <c r="BX1934" s="104"/>
      <c r="BY1934" s="104"/>
      <c r="BZ1934" s="104"/>
      <c r="CA1934" s="104"/>
      <c r="CB1934" s="104"/>
      <c r="CC1934" s="104"/>
      <c r="CD1934" s="104"/>
      <c r="CE1934" s="104"/>
      <c r="CF1934" s="104"/>
      <c r="CG1934" s="104"/>
      <c r="CJ1934" s="104"/>
      <c r="CL1934" s="104"/>
      <c r="CM1934" s="104"/>
      <c r="CN1934" s="104"/>
      <c r="CO1934" s="104"/>
      <c r="CP1934" s="104"/>
      <c r="CQ1934" s="104"/>
      <c r="CR1934" s="104"/>
      <c r="CS1934" s="104"/>
      <c r="CT1934" s="104"/>
      <c r="CU1934" s="104"/>
    </row>
    <row r="1935" spans="1:99" ht="13" x14ac:dyDescent="0.3">
      <c r="A1935" s="104"/>
      <c r="B1935" s="104"/>
      <c r="C1935" s="104"/>
      <c r="D1935" s="104"/>
      <c r="E1935" s="104"/>
      <c r="F1935" s="104"/>
      <c r="G1935" s="104"/>
      <c r="H1935" s="104"/>
      <c r="I1935" s="104"/>
      <c r="J1935" s="104"/>
      <c r="K1935" s="104"/>
      <c r="L1935" s="104"/>
      <c r="M1935" s="104"/>
      <c r="P1935" s="104"/>
      <c r="Q1935" s="104"/>
      <c r="U1935" s="104"/>
      <c r="AQ1935" s="104"/>
      <c r="AR1935" s="104"/>
      <c r="AS1935" s="104"/>
      <c r="AT1935" s="104"/>
      <c r="AU1935" s="104"/>
      <c r="AV1935" s="104"/>
      <c r="AW1935" s="104"/>
      <c r="AX1935" s="104"/>
      <c r="AY1935" s="104"/>
      <c r="BH1935" s="104"/>
      <c r="BJ1935" s="104"/>
      <c r="BK1935" s="104"/>
      <c r="BL1935" s="104"/>
      <c r="BM1935" s="104"/>
      <c r="BN1935" s="104"/>
      <c r="BO1935" s="104"/>
      <c r="BP1935" s="104"/>
      <c r="BQ1935" s="104"/>
      <c r="BR1935" s="104"/>
      <c r="BS1935" s="104"/>
      <c r="BT1935" s="104"/>
      <c r="BV1935" s="104"/>
      <c r="BW1935" s="104"/>
      <c r="BX1935" s="104"/>
      <c r="BY1935" s="104"/>
      <c r="BZ1935" s="104"/>
      <c r="CA1935" s="104"/>
      <c r="CB1935" s="104"/>
      <c r="CC1935" s="104"/>
      <c r="CD1935" s="104"/>
      <c r="CE1935" s="104"/>
      <c r="CF1935" s="104"/>
      <c r="CG1935" s="104"/>
      <c r="CJ1935" s="104"/>
      <c r="CL1935" s="104"/>
      <c r="CM1935" s="104"/>
      <c r="CN1935" s="104"/>
      <c r="CO1935" s="104"/>
      <c r="CP1935" s="104"/>
      <c r="CQ1935" s="104"/>
      <c r="CR1935" s="104"/>
      <c r="CS1935" s="104"/>
      <c r="CT1935" s="104"/>
      <c r="CU1935" s="104"/>
    </row>
    <row r="1936" spans="1:99" ht="13" x14ac:dyDescent="0.3">
      <c r="A1936" s="104"/>
      <c r="B1936" s="104"/>
      <c r="C1936" s="104"/>
      <c r="D1936" s="104"/>
      <c r="E1936" s="104"/>
      <c r="F1936" s="104"/>
      <c r="G1936" s="104"/>
      <c r="H1936" s="104"/>
      <c r="I1936" s="104"/>
      <c r="J1936" s="104"/>
      <c r="K1936" s="104"/>
      <c r="L1936" s="104"/>
      <c r="M1936" s="104"/>
      <c r="P1936" s="104"/>
      <c r="Q1936" s="104"/>
      <c r="U1936" s="104"/>
      <c r="AQ1936" s="104"/>
      <c r="AR1936" s="104"/>
      <c r="AS1936" s="104"/>
      <c r="AT1936" s="104"/>
      <c r="AU1936" s="104"/>
      <c r="AV1936" s="104"/>
      <c r="AW1936" s="104"/>
      <c r="AX1936" s="104"/>
      <c r="AY1936" s="104"/>
      <c r="BH1936" s="104"/>
      <c r="BJ1936" s="104"/>
      <c r="BK1936" s="104"/>
      <c r="BL1936" s="104"/>
      <c r="BM1936" s="104"/>
      <c r="BN1936" s="104"/>
      <c r="BO1936" s="104"/>
      <c r="BP1936" s="104"/>
      <c r="BQ1936" s="104"/>
      <c r="BR1936" s="104"/>
      <c r="BS1936" s="104"/>
      <c r="BT1936" s="104"/>
      <c r="BV1936" s="104"/>
      <c r="BW1936" s="104"/>
      <c r="BX1936" s="104"/>
      <c r="BY1936" s="104"/>
      <c r="BZ1936" s="104"/>
      <c r="CA1936" s="104"/>
      <c r="CB1936" s="104"/>
      <c r="CC1936" s="104"/>
      <c r="CD1936" s="104"/>
      <c r="CE1936" s="104"/>
      <c r="CF1936" s="104"/>
      <c r="CG1936" s="104"/>
      <c r="CJ1936" s="104"/>
      <c r="CL1936" s="104"/>
      <c r="CM1936" s="104"/>
      <c r="CN1936" s="104"/>
      <c r="CO1936" s="104"/>
      <c r="CP1936" s="104"/>
      <c r="CQ1936" s="104"/>
      <c r="CR1936" s="104"/>
      <c r="CS1936" s="104"/>
      <c r="CT1936" s="104"/>
      <c r="CU1936" s="104"/>
    </row>
    <row r="1937" spans="1:99" ht="13" x14ac:dyDescent="0.3">
      <c r="A1937" s="104"/>
      <c r="B1937" s="104"/>
      <c r="C1937" s="104"/>
      <c r="D1937" s="104"/>
      <c r="E1937" s="104"/>
      <c r="F1937" s="104"/>
      <c r="G1937" s="104"/>
      <c r="H1937" s="104"/>
      <c r="I1937" s="104"/>
      <c r="J1937" s="104"/>
      <c r="K1937" s="104"/>
      <c r="L1937" s="104"/>
      <c r="M1937" s="104"/>
      <c r="P1937" s="104"/>
      <c r="Q1937" s="104"/>
      <c r="U1937" s="104"/>
      <c r="AQ1937" s="104"/>
      <c r="AR1937" s="104"/>
      <c r="AS1937" s="104"/>
      <c r="AT1937" s="104"/>
      <c r="AU1937" s="104"/>
      <c r="AV1937" s="104"/>
      <c r="AW1937" s="104"/>
      <c r="AX1937" s="104"/>
      <c r="AY1937" s="104"/>
      <c r="BH1937" s="104"/>
      <c r="BJ1937" s="104"/>
      <c r="BK1937" s="104"/>
      <c r="BL1937" s="104"/>
      <c r="BM1937" s="104"/>
      <c r="BN1937" s="104"/>
      <c r="BO1937" s="104"/>
      <c r="BP1937" s="104"/>
      <c r="BQ1937" s="104"/>
      <c r="BR1937" s="104"/>
      <c r="BS1937" s="104"/>
      <c r="BT1937" s="104"/>
      <c r="BV1937" s="104"/>
      <c r="BW1937" s="104"/>
      <c r="BX1937" s="104"/>
      <c r="BY1937" s="104"/>
      <c r="BZ1937" s="104"/>
      <c r="CA1937" s="104"/>
      <c r="CB1937" s="104"/>
      <c r="CC1937" s="104"/>
      <c r="CD1937" s="104"/>
      <c r="CE1937" s="104"/>
      <c r="CF1937" s="104"/>
      <c r="CG1937" s="104"/>
      <c r="CJ1937" s="104"/>
      <c r="CL1937" s="104"/>
      <c r="CM1937" s="104"/>
      <c r="CN1937" s="104"/>
      <c r="CO1937" s="104"/>
      <c r="CP1937" s="104"/>
      <c r="CQ1937" s="104"/>
      <c r="CR1937" s="104"/>
      <c r="CS1937" s="104"/>
      <c r="CT1937" s="104"/>
      <c r="CU1937" s="104"/>
    </row>
    <row r="1938" spans="1:99" ht="13" x14ac:dyDescent="0.3">
      <c r="A1938" s="104"/>
      <c r="B1938" s="104"/>
      <c r="C1938" s="104"/>
      <c r="D1938" s="104"/>
      <c r="E1938" s="104"/>
      <c r="F1938" s="104"/>
      <c r="G1938" s="104"/>
      <c r="H1938" s="104"/>
      <c r="I1938" s="104"/>
      <c r="J1938" s="104"/>
      <c r="K1938" s="104"/>
      <c r="L1938" s="104"/>
      <c r="M1938" s="104"/>
      <c r="P1938" s="104"/>
      <c r="Q1938" s="104"/>
      <c r="U1938" s="104"/>
      <c r="AQ1938" s="104"/>
      <c r="AR1938" s="104"/>
      <c r="AS1938" s="104"/>
      <c r="AT1938" s="104"/>
      <c r="AU1938" s="104"/>
      <c r="AV1938" s="104"/>
      <c r="AW1938" s="104"/>
      <c r="AX1938" s="104"/>
      <c r="AY1938" s="104"/>
      <c r="BH1938" s="104"/>
      <c r="BJ1938" s="104"/>
      <c r="BK1938" s="104"/>
      <c r="BL1938" s="104"/>
      <c r="BM1938" s="104"/>
      <c r="BN1938" s="104"/>
      <c r="BO1938" s="104"/>
      <c r="BP1938" s="104"/>
      <c r="BQ1938" s="104"/>
      <c r="BR1938" s="104"/>
      <c r="BS1938" s="104"/>
      <c r="BT1938" s="104"/>
      <c r="BV1938" s="104"/>
      <c r="BW1938" s="104"/>
      <c r="BX1938" s="104"/>
      <c r="BY1938" s="104"/>
      <c r="BZ1938" s="104"/>
      <c r="CA1938" s="104"/>
      <c r="CB1938" s="104"/>
      <c r="CC1938" s="104"/>
      <c r="CD1938" s="104"/>
      <c r="CE1938" s="104"/>
      <c r="CF1938" s="104"/>
      <c r="CG1938" s="104"/>
      <c r="CJ1938" s="104"/>
      <c r="CL1938" s="104"/>
      <c r="CM1938" s="104"/>
      <c r="CN1938" s="104"/>
      <c r="CO1938" s="104"/>
      <c r="CP1938" s="104"/>
      <c r="CQ1938" s="104"/>
      <c r="CR1938" s="104"/>
      <c r="CS1938" s="104"/>
      <c r="CT1938" s="104"/>
      <c r="CU1938" s="104"/>
    </row>
    <row r="1939" spans="1:99" ht="13" x14ac:dyDescent="0.3">
      <c r="A1939" s="104"/>
      <c r="B1939" s="104"/>
      <c r="C1939" s="104"/>
      <c r="D1939" s="104"/>
      <c r="E1939" s="104"/>
      <c r="F1939" s="104"/>
      <c r="G1939" s="104"/>
      <c r="H1939" s="104"/>
      <c r="I1939" s="104"/>
      <c r="J1939" s="104"/>
      <c r="K1939" s="104"/>
      <c r="L1939" s="104"/>
      <c r="M1939" s="104"/>
      <c r="P1939" s="104"/>
      <c r="Q1939" s="104"/>
      <c r="U1939" s="104"/>
      <c r="AQ1939" s="104"/>
      <c r="AR1939" s="104"/>
      <c r="AS1939" s="104"/>
      <c r="AT1939" s="104"/>
      <c r="AU1939" s="104"/>
      <c r="AV1939" s="104"/>
      <c r="AW1939" s="104"/>
      <c r="AX1939" s="104"/>
      <c r="AY1939" s="104"/>
      <c r="BH1939" s="104"/>
      <c r="BJ1939" s="104"/>
      <c r="BK1939" s="104"/>
      <c r="BL1939" s="104"/>
      <c r="BM1939" s="104"/>
      <c r="BN1939" s="104"/>
      <c r="BO1939" s="104"/>
      <c r="BP1939" s="104"/>
      <c r="BQ1939" s="104"/>
      <c r="BR1939" s="104"/>
      <c r="BS1939" s="104"/>
      <c r="BT1939" s="104"/>
      <c r="BV1939" s="104"/>
      <c r="BW1939" s="104"/>
      <c r="BX1939" s="104"/>
      <c r="BY1939" s="104"/>
      <c r="BZ1939" s="104"/>
      <c r="CA1939" s="104"/>
      <c r="CB1939" s="104"/>
      <c r="CC1939" s="104"/>
      <c r="CD1939" s="104"/>
      <c r="CE1939" s="104"/>
      <c r="CF1939" s="104"/>
      <c r="CG1939" s="104"/>
      <c r="CJ1939" s="104"/>
      <c r="CL1939" s="104"/>
      <c r="CM1939" s="104"/>
      <c r="CN1939" s="104"/>
      <c r="CO1939" s="104"/>
      <c r="CP1939" s="104"/>
      <c r="CQ1939" s="104"/>
      <c r="CR1939" s="104"/>
      <c r="CS1939" s="104"/>
      <c r="CT1939" s="104"/>
      <c r="CU1939" s="104"/>
    </row>
    <row r="1940" spans="1:99" ht="13" x14ac:dyDescent="0.3">
      <c r="A1940" s="104"/>
      <c r="B1940" s="104"/>
      <c r="C1940" s="104"/>
      <c r="D1940" s="104"/>
      <c r="E1940" s="104"/>
      <c r="F1940" s="104"/>
      <c r="G1940" s="104"/>
      <c r="H1940" s="104"/>
      <c r="I1940" s="104"/>
      <c r="J1940" s="104"/>
      <c r="K1940" s="104"/>
      <c r="L1940" s="104"/>
      <c r="M1940" s="104"/>
      <c r="P1940" s="104"/>
      <c r="Q1940" s="104"/>
      <c r="U1940" s="104"/>
      <c r="AQ1940" s="104"/>
      <c r="AR1940" s="104"/>
      <c r="AS1940" s="104"/>
      <c r="AT1940" s="104"/>
      <c r="AU1940" s="104"/>
      <c r="AV1940" s="104"/>
      <c r="AW1940" s="104"/>
      <c r="AX1940" s="104"/>
      <c r="AY1940" s="104"/>
      <c r="BH1940" s="104"/>
      <c r="BJ1940" s="104"/>
      <c r="BK1940" s="104"/>
      <c r="BL1940" s="104"/>
      <c r="BM1940" s="104"/>
      <c r="BN1940" s="104"/>
      <c r="BO1940" s="104"/>
      <c r="BP1940" s="104"/>
      <c r="BQ1940" s="104"/>
      <c r="BR1940" s="104"/>
      <c r="BS1940" s="104"/>
      <c r="BT1940" s="104"/>
      <c r="BV1940" s="104"/>
      <c r="BW1940" s="104"/>
      <c r="BX1940" s="104"/>
      <c r="BY1940" s="104"/>
      <c r="BZ1940" s="104"/>
      <c r="CA1940" s="104"/>
      <c r="CB1940" s="104"/>
      <c r="CC1940" s="104"/>
      <c r="CD1940" s="104"/>
      <c r="CE1940" s="104"/>
      <c r="CF1940" s="104"/>
      <c r="CG1940" s="104"/>
      <c r="CJ1940" s="104"/>
      <c r="CL1940" s="104"/>
      <c r="CM1940" s="104"/>
      <c r="CN1940" s="104"/>
      <c r="CO1940" s="104"/>
      <c r="CP1940" s="104"/>
      <c r="CQ1940" s="104"/>
      <c r="CR1940" s="104"/>
      <c r="CS1940" s="104"/>
      <c r="CT1940" s="104"/>
      <c r="CU1940" s="104"/>
    </row>
    <row r="1941" spans="1:99" ht="13" x14ac:dyDescent="0.3">
      <c r="A1941" s="104"/>
      <c r="B1941" s="104"/>
      <c r="C1941" s="104"/>
      <c r="D1941" s="104"/>
      <c r="E1941" s="104"/>
      <c r="F1941" s="104"/>
      <c r="G1941" s="104"/>
      <c r="H1941" s="104"/>
      <c r="I1941" s="104"/>
      <c r="J1941" s="104"/>
      <c r="K1941" s="104"/>
      <c r="L1941" s="104"/>
      <c r="M1941" s="104"/>
      <c r="P1941" s="104"/>
      <c r="Q1941" s="104"/>
      <c r="U1941" s="104"/>
      <c r="AQ1941" s="104"/>
      <c r="AR1941" s="104"/>
      <c r="AS1941" s="104"/>
      <c r="AT1941" s="104"/>
      <c r="AU1941" s="104"/>
      <c r="AV1941" s="104"/>
      <c r="AW1941" s="104"/>
      <c r="AX1941" s="104"/>
      <c r="AY1941" s="104"/>
      <c r="BH1941" s="104"/>
      <c r="BJ1941" s="104"/>
      <c r="BK1941" s="104"/>
      <c r="BL1941" s="104"/>
      <c r="BM1941" s="104"/>
      <c r="BN1941" s="104"/>
      <c r="BO1941" s="104"/>
      <c r="BP1941" s="104"/>
      <c r="BQ1941" s="104"/>
      <c r="BR1941" s="104"/>
      <c r="BS1941" s="104"/>
      <c r="BT1941" s="104"/>
      <c r="BV1941" s="104"/>
      <c r="BW1941" s="104"/>
      <c r="BX1941" s="104"/>
      <c r="BY1941" s="104"/>
      <c r="BZ1941" s="104"/>
      <c r="CA1941" s="104"/>
      <c r="CB1941" s="104"/>
      <c r="CC1941" s="104"/>
      <c r="CD1941" s="104"/>
      <c r="CE1941" s="104"/>
      <c r="CF1941" s="104"/>
      <c r="CG1941" s="104"/>
      <c r="CJ1941" s="104"/>
      <c r="CL1941" s="104"/>
      <c r="CM1941" s="104"/>
      <c r="CN1941" s="104"/>
      <c r="CO1941" s="104"/>
      <c r="CP1941" s="104"/>
      <c r="CQ1941" s="104"/>
      <c r="CR1941" s="104"/>
      <c r="CS1941" s="104"/>
      <c r="CT1941" s="104"/>
      <c r="CU1941" s="104"/>
    </row>
    <row r="1942" spans="1:99" ht="13" x14ac:dyDescent="0.3">
      <c r="A1942" s="104"/>
      <c r="B1942" s="104"/>
      <c r="C1942" s="104"/>
      <c r="D1942" s="104"/>
      <c r="E1942" s="104"/>
      <c r="F1942" s="104"/>
      <c r="G1942" s="104"/>
      <c r="H1942" s="104"/>
      <c r="I1942" s="104"/>
      <c r="J1942" s="104"/>
      <c r="K1942" s="104"/>
      <c r="L1942" s="104"/>
      <c r="M1942" s="104"/>
      <c r="P1942" s="104"/>
      <c r="Q1942" s="104"/>
      <c r="U1942" s="104"/>
      <c r="AQ1942" s="104"/>
      <c r="AR1942" s="104"/>
      <c r="AS1942" s="104"/>
      <c r="AT1942" s="104"/>
      <c r="AU1942" s="104"/>
      <c r="AV1942" s="104"/>
      <c r="AW1942" s="104"/>
      <c r="AX1942" s="104"/>
      <c r="AY1942" s="104"/>
      <c r="BH1942" s="104"/>
      <c r="BJ1942" s="104"/>
      <c r="BK1942" s="104"/>
      <c r="BL1942" s="104"/>
      <c r="BM1942" s="104"/>
      <c r="BN1942" s="104"/>
      <c r="BO1942" s="104"/>
      <c r="BP1942" s="104"/>
      <c r="BQ1942" s="104"/>
      <c r="BR1942" s="104"/>
      <c r="BS1942" s="104"/>
      <c r="BT1942" s="104"/>
      <c r="BV1942" s="104"/>
      <c r="BW1942" s="104"/>
      <c r="BX1942" s="104"/>
      <c r="BY1942" s="104"/>
      <c r="BZ1942" s="104"/>
      <c r="CA1942" s="104"/>
      <c r="CB1942" s="104"/>
      <c r="CC1942" s="104"/>
      <c r="CD1942" s="104"/>
      <c r="CE1942" s="104"/>
      <c r="CF1942" s="104"/>
      <c r="CG1942" s="104"/>
      <c r="CJ1942" s="104"/>
      <c r="CL1942" s="104"/>
      <c r="CM1942" s="104"/>
      <c r="CN1942" s="104"/>
      <c r="CO1942" s="104"/>
      <c r="CP1942" s="104"/>
      <c r="CQ1942" s="104"/>
      <c r="CR1942" s="104"/>
      <c r="CS1942" s="104"/>
      <c r="CT1942" s="104"/>
      <c r="CU1942" s="104"/>
    </row>
    <row r="1943" spans="1:99" ht="13" x14ac:dyDescent="0.3">
      <c r="A1943" s="104"/>
      <c r="B1943" s="104"/>
      <c r="C1943" s="104"/>
      <c r="D1943" s="104"/>
      <c r="E1943" s="104"/>
      <c r="F1943" s="104"/>
      <c r="G1943" s="104"/>
      <c r="H1943" s="104"/>
      <c r="I1943" s="104"/>
      <c r="J1943" s="104"/>
      <c r="K1943" s="104"/>
      <c r="L1943" s="104"/>
      <c r="M1943" s="104"/>
      <c r="P1943" s="104"/>
      <c r="Q1943" s="104"/>
      <c r="U1943" s="104"/>
      <c r="AQ1943" s="104"/>
      <c r="AR1943" s="104"/>
      <c r="AS1943" s="104"/>
      <c r="AT1943" s="104"/>
      <c r="AU1943" s="104"/>
      <c r="AV1943" s="104"/>
      <c r="AW1943" s="104"/>
      <c r="AX1943" s="104"/>
      <c r="AY1943" s="104"/>
      <c r="BH1943" s="104"/>
      <c r="BJ1943" s="104"/>
      <c r="BK1943" s="104"/>
      <c r="BL1943" s="104"/>
      <c r="BM1943" s="104"/>
      <c r="BN1943" s="104"/>
      <c r="BO1943" s="104"/>
      <c r="BP1943" s="104"/>
      <c r="BQ1943" s="104"/>
      <c r="BR1943" s="104"/>
      <c r="BS1943" s="104"/>
      <c r="BT1943" s="104"/>
      <c r="BV1943" s="104"/>
      <c r="BW1943" s="104"/>
      <c r="BX1943" s="104"/>
      <c r="BY1943" s="104"/>
      <c r="BZ1943" s="104"/>
      <c r="CA1943" s="104"/>
      <c r="CB1943" s="104"/>
      <c r="CC1943" s="104"/>
      <c r="CD1943" s="104"/>
      <c r="CE1943" s="104"/>
      <c r="CF1943" s="104"/>
      <c r="CG1943" s="104"/>
      <c r="CJ1943" s="104"/>
      <c r="CL1943" s="104"/>
      <c r="CM1943" s="104"/>
      <c r="CN1943" s="104"/>
      <c r="CO1943" s="104"/>
      <c r="CP1943" s="104"/>
      <c r="CQ1943" s="104"/>
      <c r="CR1943" s="104"/>
      <c r="CS1943" s="104"/>
      <c r="CT1943" s="104"/>
      <c r="CU1943" s="104"/>
    </row>
    <row r="1944" spans="1:99" ht="13" x14ac:dyDescent="0.3">
      <c r="A1944" s="104"/>
      <c r="B1944" s="104"/>
      <c r="C1944" s="104"/>
      <c r="D1944" s="104"/>
      <c r="E1944" s="104"/>
      <c r="F1944" s="104"/>
      <c r="G1944" s="104"/>
      <c r="H1944" s="104"/>
      <c r="I1944" s="104"/>
      <c r="J1944" s="104"/>
      <c r="K1944" s="104"/>
      <c r="L1944" s="104"/>
      <c r="M1944" s="104"/>
      <c r="P1944" s="104"/>
      <c r="Q1944" s="104"/>
      <c r="U1944" s="104"/>
      <c r="AQ1944" s="104"/>
      <c r="AR1944" s="104"/>
      <c r="AS1944" s="104"/>
      <c r="AT1944" s="104"/>
      <c r="AU1944" s="104"/>
      <c r="AV1944" s="104"/>
      <c r="AW1944" s="104"/>
      <c r="AX1944" s="104"/>
      <c r="AY1944" s="104"/>
      <c r="BH1944" s="104"/>
      <c r="BJ1944" s="104"/>
      <c r="BK1944" s="104"/>
      <c r="BL1944" s="104"/>
      <c r="BM1944" s="104"/>
      <c r="BN1944" s="104"/>
      <c r="BO1944" s="104"/>
      <c r="BP1944" s="104"/>
      <c r="BQ1944" s="104"/>
      <c r="BR1944" s="104"/>
      <c r="BS1944" s="104"/>
      <c r="BT1944" s="104"/>
      <c r="BV1944" s="104"/>
      <c r="BW1944" s="104"/>
      <c r="BX1944" s="104"/>
      <c r="BY1944" s="104"/>
      <c r="BZ1944" s="104"/>
      <c r="CA1944" s="104"/>
      <c r="CB1944" s="104"/>
      <c r="CC1944" s="104"/>
      <c r="CD1944" s="104"/>
      <c r="CE1944" s="104"/>
      <c r="CF1944" s="104"/>
      <c r="CG1944" s="104"/>
      <c r="CJ1944" s="104"/>
      <c r="CL1944" s="104"/>
      <c r="CM1944" s="104"/>
      <c r="CN1944" s="104"/>
      <c r="CO1944" s="104"/>
      <c r="CP1944" s="104"/>
      <c r="CQ1944" s="104"/>
      <c r="CR1944" s="104"/>
      <c r="CS1944" s="104"/>
      <c r="CT1944" s="104"/>
      <c r="CU1944" s="104"/>
    </row>
    <row r="1945" spans="1:99" ht="13" x14ac:dyDescent="0.3">
      <c r="A1945" s="104"/>
      <c r="B1945" s="104"/>
      <c r="C1945" s="104"/>
      <c r="D1945" s="104"/>
      <c r="E1945" s="104"/>
      <c r="F1945" s="104"/>
      <c r="G1945" s="104"/>
      <c r="H1945" s="104"/>
      <c r="I1945" s="104"/>
      <c r="J1945" s="104"/>
      <c r="K1945" s="104"/>
      <c r="L1945" s="104"/>
      <c r="M1945" s="104"/>
      <c r="P1945" s="104"/>
      <c r="Q1945" s="104"/>
      <c r="U1945" s="104"/>
      <c r="AQ1945" s="104"/>
      <c r="AR1945" s="104"/>
      <c r="AS1945" s="104"/>
      <c r="AT1945" s="104"/>
      <c r="AU1945" s="104"/>
      <c r="AV1945" s="104"/>
      <c r="AW1945" s="104"/>
      <c r="AX1945" s="104"/>
      <c r="AY1945" s="104"/>
      <c r="BH1945" s="104"/>
      <c r="BJ1945" s="104"/>
      <c r="BK1945" s="104"/>
      <c r="BL1945" s="104"/>
      <c r="BM1945" s="104"/>
      <c r="BN1945" s="104"/>
      <c r="BO1945" s="104"/>
      <c r="BP1945" s="104"/>
      <c r="BQ1945" s="104"/>
      <c r="BR1945" s="104"/>
      <c r="BS1945" s="104"/>
      <c r="BT1945" s="104"/>
      <c r="BV1945" s="104"/>
      <c r="BW1945" s="104"/>
      <c r="BX1945" s="104"/>
      <c r="BY1945" s="104"/>
      <c r="BZ1945" s="104"/>
      <c r="CA1945" s="104"/>
      <c r="CB1945" s="104"/>
      <c r="CC1945" s="104"/>
      <c r="CD1945" s="104"/>
      <c r="CE1945" s="104"/>
      <c r="CF1945" s="104"/>
      <c r="CG1945" s="104"/>
      <c r="CJ1945" s="104"/>
      <c r="CL1945" s="104"/>
      <c r="CM1945" s="104"/>
      <c r="CN1945" s="104"/>
      <c r="CO1945" s="104"/>
      <c r="CP1945" s="104"/>
      <c r="CQ1945" s="104"/>
      <c r="CR1945" s="104"/>
      <c r="CS1945" s="104"/>
      <c r="CT1945" s="104"/>
      <c r="CU1945" s="104"/>
    </row>
    <row r="1946" spans="1:99" ht="13" x14ac:dyDescent="0.3">
      <c r="A1946" s="104"/>
      <c r="B1946" s="104"/>
      <c r="C1946" s="104"/>
      <c r="D1946" s="104"/>
      <c r="E1946" s="104"/>
      <c r="F1946" s="104"/>
      <c r="G1946" s="104"/>
      <c r="H1946" s="104"/>
      <c r="I1946" s="104"/>
      <c r="J1946" s="104"/>
      <c r="K1946" s="104"/>
      <c r="L1946" s="104"/>
      <c r="M1946" s="104"/>
      <c r="P1946" s="104"/>
      <c r="Q1946" s="104"/>
      <c r="U1946" s="104"/>
      <c r="AQ1946" s="104"/>
      <c r="AR1946" s="104"/>
      <c r="AS1946" s="104"/>
      <c r="AT1946" s="104"/>
      <c r="AU1946" s="104"/>
      <c r="AV1946" s="104"/>
      <c r="AW1946" s="104"/>
      <c r="AX1946" s="104"/>
      <c r="AY1946" s="104"/>
      <c r="BH1946" s="104"/>
      <c r="BJ1946" s="104"/>
      <c r="BK1946" s="104"/>
      <c r="BL1946" s="104"/>
      <c r="BM1946" s="104"/>
      <c r="BN1946" s="104"/>
      <c r="BO1946" s="104"/>
      <c r="BP1946" s="104"/>
      <c r="BQ1946" s="104"/>
      <c r="BR1946" s="104"/>
      <c r="BS1946" s="104"/>
      <c r="BT1946" s="104"/>
      <c r="BV1946" s="104"/>
      <c r="BW1946" s="104"/>
      <c r="BX1946" s="104"/>
      <c r="BY1946" s="104"/>
      <c r="BZ1946" s="104"/>
      <c r="CA1946" s="104"/>
      <c r="CB1946" s="104"/>
      <c r="CC1946" s="104"/>
      <c r="CD1946" s="104"/>
      <c r="CE1946" s="104"/>
      <c r="CF1946" s="104"/>
      <c r="CG1946" s="104"/>
      <c r="CJ1946" s="104"/>
      <c r="CL1946" s="104"/>
      <c r="CM1946" s="104"/>
      <c r="CN1946" s="104"/>
      <c r="CO1946" s="104"/>
      <c r="CP1946" s="104"/>
      <c r="CQ1946" s="104"/>
      <c r="CR1946" s="104"/>
      <c r="CS1946" s="104"/>
      <c r="CT1946" s="104"/>
      <c r="CU1946" s="104"/>
    </row>
    <row r="1947" spans="1:99" ht="13" x14ac:dyDescent="0.3">
      <c r="A1947" s="104"/>
      <c r="B1947" s="104"/>
      <c r="C1947" s="104"/>
      <c r="D1947" s="104"/>
      <c r="E1947" s="104"/>
      <c r="F1947" s="104"/>
      <c r="G1947" s="104"/>
      <c r="H1947" s="104"/>
      <c r="I1947" s="104"/>
      <c r="J1947" s="104"/>
      <c r="K1947" s="104"/>
      <c r="L1947" s="104"/>
      <c r="M1947" s="104"/>
      <c r="P1947" s="104"/>
      <c r="Q1947" s="104"/>
      <c r="U1947" s="104"/>
      <c r="AQ1947" s="104"/>
      <c r="AR1947" s="104"/>
      <c r="AS1947" s="104"/>
      <c r="AT1947" s="104"/>
      <c r="AU1947" s="104"/>
      <c r="AV1947" s="104"/>
      <c r="AW1947" s="104"/>
      <c r="AX1947" s="104"/>
      <c r="AY1947" s="104"/>
      <c r="BH1947" s="104"/>
      <c r="BJ1947" s="104"/>
      <c r="BK1947" s="104"/>
      <c r="BL1947" s="104"/>
      <c r="BM1947" s="104"/>
      <c r="BN1947" s="104"/>
      <c r="BO1947" s="104"/>
      <c r="BP1947" s="104"/>
      <c r="BQ1947" s="104"/>
      <c r="BR1947" s="104"/>
      <c r="BS1947" s="104"/>
      <c r="BT1947" s="104"/>
      <c r="BV1947" s="104"/>
      <c r="BW1947" s="104"/>
      <c r="BX1947" s="104"/>
      <c r="BY1947" s="104"/>
      <c r="BZ1947" s="104"/>
      <c r="CA1947" s="104"/>
      <c r="CB1947" s="104"/>
      <c r="CC1947" s="104"/>
      <c r="CD1947" s="104"/>
      <c r="CE1947" s="104"/>
      <c r="CF1947" s="104"/>
      <c r="CG1947" s="104"/>
      <c r="CJ1947" s="104"/>
      <c r="CL1947" s="104"/>
      <c r="CM1947" s="104"/>
      <c r="CN1947" s="104"/>
      <c r="CO1947" s="104"/>
      <c r="CP1947" s="104"/>
      <c r="CQ1947" s="104"/>
      <c r="CR1947" s="104"/>
      <c r="CS1947" s="104"/>
      <c r="CT1947" s="104"/>
      <c r="CU1947" s="104"/>
    </row>
    <row r="1948" spans="1:99" ht="13" x14ac:dyDescent="0.3">
      <c r="A1948" s="104"/>
      <c r="B1948" s="104"/>
      <c r="C1948" s="104"/>
      <c r="D1948" s="104"/>
      <c r="E1948" s="104"/>
      <c r="F1948" s="104"/>
      <c r="G1948" s="104"/>
      <c r="H1948" s="104"/>
      <c r="I1948" s="104"/>
      <c r="J1948" s="104"/>
      <c r="K1948" s="104"/>
      <c r="L1948" s="104"/>
      <c r="M1948" s="104"/>
      <c r="P1948" s="104"/>
      <c r="Q1948" s="104"/>
      <c r="U1948" s="104"/>
      <c r="AQ1948" s="104"/>
      <c r="AR1948" s="104"/>
      <c r="AS1948" s="104"/>
      <c r="AT1948" s="104"/>
      <c r="AU1948" s="104"/>
      <c r="AV1948" s="104"/>
      <c r="AW1948" s="104"/>
      <c r="AX1948" s="104"/>
      <c r="AY1948" s="104"/>
      <c r="BH1948" s="104"/>
      <c r="BJ1948" s="104"/>
      <c r="BK1948" s="104"/>
      <c r="BL1948" s="104"/>
      <c r="BM1948" s="104"/>
      <c r="BN1948" s="104"/>
      <c r="BO1948" s="104"/>
      <c r="BP1948" s="104"/>
      <c r="BQ1948" s="104"/>
      <c r="BR1948" s="104"/>
      <c r="BS1948" s="104"/>
      <c r="BT1948" s="104"/>
      <c r="BV1948" s="104"/>
      <c r="BW1948" s="104"/>
      <c r="BX1948" s="104"/>
      <c r="BY1948" s="104"/>
      <c r="BZ1948" s="104"/>
      <c r="CA1948" s="104"/>
      <c r="CB1948" s="104"/>
      <c r="CC1948" s="104"/>
      <c r="CD1948" s="104"/>
      <c r="CE1948" s="104"/>
      <c r="CF1948" s="104"/>
      <c r="CG1948" s="104"/>
      <c r="CJ1948" s="104"/>
      <c r="CL1948" s="104"/>
      <c r="CM1948" s="104"/>
      <c r="CN1948" s="104"/>
      <c r="CO1948" s="104"/>
      <c r="CP1948" s="104"/>
      <c r="CQ1948" s="104"/>
      <c r="CR1948" s="104"/>
      <c r="CS1948" s="104"/>
      <c r="CT1948" s="104"/>
      <c r="CU1948" s="104"/>
    </row>
    <row r="1949" spans="1:99" ht="13" x14ac:dyDescent="0.3">
      <c r="A1949" s="104"/>
      <c r="B1949" s="104"/>
      <c r="C1949" s="104"/>
      <c r="D1949" s="104"/>
      <c r="E1949" s="104"/>
      <c r="F1949" s="104"/>
      <c r="G1949" s="104"/>
      <c r="H1949" s="104"/>
      <c r="I1949" s="104"/>
      <c r="J1949" s="104"/>
      <c r="K1949" s="104"/>
      <c r="L1949" s="104"/>
      <c r="M1949" s="104"/>
      <c r="P1949" s="104"/>
      <c r="Q1949" s="104"/>
      <c r="U1949" s="104"/>
      <c r="AQ1949" s="104"/>
      <c r="AR1949" s="104"/>
      <c r="AS1949" s="104"/>
      <c r="AT1949" s="104"/>
      <c r="AU1949" s="104"/>
      <c r="AV1949" s="104"/>
      <c r="AW1949" s="104"/>
      <c r="AX1949" s="104"/>
      <c r="AY1949" s="104"/>
      <c r="BH1949" s="104"/>
      <c r="BJ1949" s="104"/>
      <c r="BK1949" s="104"/>
      <c r="BL1949" s="104"/>
      <c r="BM1949" s="104"/>
      <c r="BN1949" s="104"/>
      <c r="BO1949" s="104"/>
      <c r="BP1949" s="104"/>
      <c r="BQ1949" s="104"/>
      <c r="BR1949" s="104"/>
      <c r="BS1949" s="104"/>
      <c r="BT1949" s="104"/>
      <c r="BV1949" s="104"/>
      <c r="BW1949" s="104"/>
      <c r="BX1949" s="104"/>
      <c r="BY1949" s="104"/>
      <c r="BZ1949" s="104"/>
      <c r="CA1949" s="104"/>
      <c r="CB1949" s="104"/>
      <c r="CC1949" s="104"/>
      <c r="CD1949" s="104"/>
      <c r="CE1949" s="104"/>
      <c r="CF1949" s="104"/>
      <c r="CG1949" s="104"/>
      <c r="CJ1949" s="104"/>
      <c r="CL1949" s="104"/>
      <c r="CM1949" s="104"/>
      <c r="CN1949" s="104"/>
      <c r="CO1949" s="104"/>
      <c r="CP1949" s="104"/>
      <c r="CQ1949" s="104"/>
      <c r="CR1949" s="104"/>
      <c r="CS1949" s="104"/>
      <c r="CT1949" s="104"/>
      <c r="CU1949" s="104"/>
    </row>
    <row r="1950" spans="1:99" ht="13" x14ac:dyDescent="0.3">
      <c r="A1950" s="104"/>
      <c r="B1950" s="104"/>
      <c r="C1950" s="104"/>
      <c r="D1950" s="104"/>
      <c r="E1950" s="104"/>
      <c r="F1950" s="104"/>
      <c r="G1950" s="104"/>
      <c r="H1950" s="104"/>
      <c r="I1950" s="104"/>
      <c r="J1950" s="104"/>
      <c r="K1950" s="104"/>
      <c r="L1950" s="104"/>
      <c r="M1950" s="104"/>
      <c r="P1950" s="104"/>
      <c r="Q1950" s="104"/>
      <c r="U1950" s="104"/>
      <c r="AQ1950" s="104"/>
      <c r="AR1950" s="104"/>
      <c r="AS1950" s="104"/>
      <c r="AT1950" s="104"/>
      <c r="AU1950" s="104"/>
      <c r="AV1950" s="104"/>
      <c r="AW1950" s="104"/>
      <c r="AX1950" s="104"/>
      <c r="AY1950" s="104"/>
      <c r="BH1950" s="104"/>
      <c r="BJ1950" s="104"/>
      <c r="BK1950" s="104"/>
      <c r="BL1950" s="104"/>
      <c r="BM1950" s="104"/>
      <c r="BN1950" s="104"/>
      <c r="BO1950" s="104"/>
      <c r="BP1950" s="104"/>
      <c r="BQ1950" s="104"/>
      <c r="BR1950" s="104"/>
      <c r="BS1950" s="104"/>
      <c r="BT1950" s="104"/>
      <c r="BV1950" s="104"/>
      <c r="BW1950" s="104"/>
      <c r="BX1950" s="104"/>
      <c r="BY1950" s="104"/>
      <c r="BZ1950" s="104"/>
      <c r="CA1950" s="104"/>
      <c r="CB1950" s="104"/>
      <c r="CC1950" s="104"/>
      <c r="CD1950" s="104"/>
      <c r="CE1950" s="104"/>
      <c r="CF1950" s="104"/>
      <c r="CG1950" s="104"/>
      <c r="CJ1950" s="104"/>
      <c r="CL1950" s="104"/>
      <c r="CM1950" s="104"/>
      <c r="CN1950" s="104"/>
      <c r="CO1950" s="104"/>
      <c r="CP1950" s="104"/>
      <c r="CQ1950" s="104"/>
      <c r="CR1950" s="104"/>
      <c r="CS1950" s="104"/>
      <c r="CT1950" s="104"/>
      <c r="CU1950" s="104"/>
    </row>
    <row r="1951" spans="1:99" ht="13" x14ac:dyDescent="0.3">
      <c r="A1951" s="104"/>
      <c r="B1951" s="104"/>
      <c r="C1951" s="104"/>
      <c r="D1951" s="104"/>
      <c r="E1951" s="104"/>
      <c r="F1951" s="104"/>
      <c r="G1951" s="104"/>
      <c r="H1951" s="104"/>
      <c r="I1951" s="104"/>
      <c r="J1951" s="104"/>
      <c r="K1951" s="104"/>
      <c r="L1951" s="104"/>
      <c r="M1951" s="104"/>
      <c r="P1951" s="104"/>
      <c r="Q1951" s="104"/>
      <c r="U1951" s="104"/>
      <c r="AQ1951" s="104"/>
      <c r="AR1951" s="104"/>
      <c r="AS1951" s="104"/>
      <c r="AT1951" s="104"/>
      <c r="AU1951" s="104"/>
      <c r="AV1951" s="104"/>
      <c r="AW1951" s="104"/>
      <c r="AX1951" s="104"/>
      <c r="AY1951" s="104"/>
      <c r="BH1951" s="104"/>
      <c r="BJ1951" s="104"/>
      <c r="BK1951" s="104"/>
      <c r="BL1951" s="104"/>
      <c r="BM1951" s="104"/>
      <c r="BN1951" s="104"/>
      <c r="BO1951" s="104"/>
      <c r="BP1951" s="104"/>
      <c r="BQ1951" s="104"/>
      <c r="BR1951" s="104"/>
      <c r="BS1951" s="104"/>
      <c r="BT1951" s="104"/>
      <c r="BV1951" s="104"/>
      <c r="BW1951" s="104"/>
      <c r="BX1951" s="104"/>
      <c r="BY1951" s="104"/>
      <c r="BZ1951" s="104"/>
      <c r="CA1951" s="104"/>
      <c r="CB1951" s="104"/>
      <c r="CC1951" s="104"/>
      <c r="CD1951" s="104"/>
      <c r="CE1951" s="104"/>
      <c r="CF1951" s="104"/>
      <c r="CG1951" s="104"/>
      <c r="CJ1951" s="104"/>
      <c r="CL1951" s="104"/>
      <c r="CM1951" s="104"/>
      <c r="CN1951" s="104"/>
      <c r="CO1951" s="104"/>
      <c r="CP1951" s="104"/>
      <c r="CQ1951" s="104"/>
      <c r="CR1951" s="104"/>
      <c r="CS1951" s="104"/>
      <c r="CT1951" s="104"/>
      <c r="CU1951" s="104"/>
    </row>
    <row r="1952" spans="1:99" ht="13" x14ac:dyDescent="0.3">
      <c r="A1952" s="104"/>
      <c r="B1952" s="104"/>
      <c r="C1952" s="104"/>
      <c r="D1952" s="104"/>
      <c r="E1952" s="104"/>
      <c r="F1952" s="104"/>
      <c r="G1952" s="104"/>
      <c r="H1952" s="104"/>
      <c r="I1952" s="104"/>
      <c r="J1952" s="104"/>
      <c r="K1952" s="104"/>
      <c r="L1952" s="104"/>
      <c r="M1952" s="104"/>
      <c r="P1952" s="104"/>
      <c r="Q1952" s="104"/>
      <c r="U1952" s="104"/>
      <c r="AQ1952" s="104"/>
      <c r="AR1952" s="104"/>
      <c r="AS1952" s="104"/>
      <c r="AT1952" s="104"/>
      <c r="AU1952" s="104"/>
      <c r="AV1952" s="104"/>
      <c r="AW1952" s="104"/>
      <c r="AX1952" s="104"/>
      <c r="AY1952" s="104"/>
      <c r="BH1952" s="104"/>
      <c r="BJ1952" s="104"/>
      <c r="BK1952" s="104"/>
      <c r="BL1952" s="104"/>
      <c r="BM1952" s="104"/>
      <c r="BN1952" s="104"/>
      <c r="BO1952" s="104"/>
      <c r="BP1952" s="104"/>
      <c r="BQ1952" s="104"/>
      <c r="BR1952" s="104"/>
      <c r="BS1952" s="104"/>
      <c r="BT1952" s="104"/>
      <c r="BV1952" s="104"/>
      <c r="BW1952" s="104"/>
      <c r="BX1952" s="104"/>
      <c r="BY1952" s="104"/>
      <c r="BZ1952" s="104"/>
      <c r="CA1952" s="104"/>
      <c r="CB1952" s="104"/>
      <c r="CC1952" s="104"/>
      <c r="CD1952" s="104"/>
      <c r="CE1952" s="104"/>
      <c r="CF1952" s="104"/>
      <c r="CG1952" s="104"/>
      <c r="CJ1952" s="104"/>
      <c r="CL1952" s="104"/>
      <c r="CM1952" s="104"/>
      <c r="CN1952" s="104"/>
      <c r="CO1952" s="104"/>
      <c r="CP1952" s="104"/>
      <c r="CQ1952" s="104"/>
      <c r="CR1952" s="104"/>
      <c r="CS1952" s="104"/>
      <c r="CT1952" s="104"/>
      <c r="CU1952" s="104"/>
    </row>
    <row r="1953" spans="1:99" ht="13" x14ac:dyDescent="0.3">
      <c r="A1953" s="104"/>
      <c r="B1953" s="104"/>
      <c r="C1953" s="104"/>
      <c r="D1953" s="104"/>
      <c r="E1953" s="104"/>
      <c r="F1953" s="104"/>
      <c r="G1953" s="104"/>
      <c r="H1953" s="104"/>
      <c r="I1953" s="104"/>
      <c r="J1953" s="104"/>
      <c r="K1953" s="104"/>
      <c r="L1953" s="104"/>
      <c r="M1953" s="104"/>
      <c r="P1953" s="104"/>
      <c r="Q1953" s="104"/>
      <c r="U1953" s="104"/>
      <c r="AQ1953" s="104"/>
      <c r="AR1953" s="104"/>
      <c r="AS1953" s="104"/>
      <c r="AT1953" s="104"/>
      <c r="AU1953" s="104"/>
      <c r="AV1953" s="104"/>
      <c r="AW1953" s="104"/>
      <c r="AX1953" s="104"/>
      <c r="AY1953" s="104"/>
      <c r="BH1953" s="104"/>
      <c r="BJ1953" s="104"/>
      <c r="BK1953" s="104"/>
      <c r="BL1953" s="104"/>
      <c r="BM1953" s="104"/>
      <c r="BN1953" s="104"/>
      <c r="BO1953" s="104"/>
      <c r="BP1953" s="104"/>
      <c r="BQ1953" s="104"/>
      <c r="BR1953" s="104"/>
      <c r="BS1953" s="104"/>
      <c r="BT1953" s="104"/>
      <c r="BV1953" s="104"/>
      <c r="BW1953" s="104"/>
      <c r="BX1953" s="104"/>
      <c r="BY1953" s="104"/>
      <c r="BZ1953" s="104"/>
      <c r="CA1953" s="104"/>
      <c r="CB1953" s="104"/>
      <c r="CC1953" s="104"/>
      <c r="CD1953" s="104"/>
      <c r="CE1953" s="104"/>
      <c r="CF1953" s="104"/>
      <c r="CG1953" s="104"/>
      <c r="CJ1953" s="104"/>
      <c r="CL1953" s="104"/>
      <c r="CM1953" s="104"/>
      <c r="CN1953" s="104"/>
      <c r="CO1953" s="104"/>
      <c r="CP1953" s="104"/>
      <c r="CQ1953" s="104"/>
      <c r="CR1953" s="104"/>
      <c r="CS1953" s="104"/>
      <c r="CT1953" s="104"/>
      <c r="CU1953" s="104"/>
    </row>
    <row r="1954" spans="1:99" ht="13" x14ac:dyDescent="0.3">
      <c r="A1954" s="104"/>
      <c r="B1954" s="104"/>
      <c r="C1954" s="104"/>
      <c r="D1954" s="104"/>
      <c r="E1954" s="104"/>
      <c r="F1954" s="104"/>
      <c r="G1954" s="104"/>
      <c r="H1954" s="104"/>
      <c r="I1954" s="104"/>
      <c r="J1954" s="104"/>
      <c r="K1954" s="104"/>
      <c r="L1954" s="104"/>
      <c r="M1954" s="104"/>
      <c r="P1954" s="104"/>
      <c r="Q1954" s="104"/>
      <c r="U1954" s="104"/>
      <c r="AQ1954" s="104"/>
      <c r="AR1954" s="104"/>
      <c r="AS1954" s="104"/>
      <c r="AT1954" s="104"/>
      <c r="AU1954" s="104"/>
      <c r="AV1954" s="104"/>
      <c r="AW1954" s="104"/>
      <c r="AX1954" s="104"/>
      <c r="AY1954" s="104"/>
      <c r="BH1954" s="104"/>
      <c r="BJ1954" s="104"/>
      <c r="BK1954" s="104"/>
      <c r="BL1954" s="104"/>
      <c r="BM1954" s="104"/>
      <c r="BN1954" s="104"/>
      <c r="BO1954" s="104"/>
      <c r="BP1954" s="104"/>
      <c r="BQ1954" s="104"/>
      <c r="BR1954" s="104"/>
      <c r="BS1954" s="104"/>
      <c r="BT1954" s="104"/>
      <c r="BV1954" s="104"/>
      <c r="BW1954" s="104"/>
      <c r="BX1954" s="104"/>
      <c r="BY1954" s="104"/>
      <c r="BZ1954" s="104"/>
      <c r="CA1954" s="104"/>
      <c r="CB1954" s="104"/>
      <c r="CC1954" s="104"/>
      <c r="CD1954" s="104"/>
      <c r="CE1954" s="104"/>
      <c r="CF1954" s="104"/>
      <c r="CG1954" s="104"/>
      <c r="CJ1954" s="104"/>
      <c r="CL1954" s="104"/>
      <c r="CM1954" s="104"/>
      <c r="CN1954" s="104"/>
      <c r="CO1954" s="104"/>
      <c r="CP1954" s="104"/>
      <c r="CQ1954" s="104"/>
      <c r="CR1954" s="104"/>
      <c r="CS1954" s="104"/>
      <c r="CT1954" s="104"/>
      <c r="CU1954" s="104"/>
    </row>
    <row r="1955" spans="1:99" ht="13" x14ac:dyDescent="0.3">
      <c r="A1955" s="104"/>
      <c r="B1955" s="104"/>
      <c r="C1955" s="104"/>
      <c r="D1955" s="104"/>
      <c r="E1955" s="104"/>
      <c r="F1955" s="104"/>
      <c r="G1955" s="104"/>
      <c r="H1955" s="104"/>
      <c r="I1955" s="104"/>
      <c r="J1955" s="104"/>
      <c r="K1955" s="104"/>
      <c r="L1955" s="104"/>
      <c r="M1955" s="104"/>
      <c r="P1955" s="104"/>
      <c r="Q1955" s="104"/>
      <c r="U1955" s="104"/>
      <c r="AQ1955" s="104"/>
      <c r="AR1955" s="104"/>
      <c r="AS1955" s="104"/>
      <c r="AT1955" s="104"/>
      <c r="AU1955" s="104"/>
      <c r="AV1955" s="104"/>
      <c r="AW1955" s="104"/>
      <c r="AX1955" s="104"/>
      <c r="AY1955" s="104"/>
      <c r="BH1955" s="104"/>
      <c r="BJ1955" s="104"/>
      <c r="BK1955" s="104"/>
      <c r="BL1955" s="104"/>
      <c r="BM1955" s="104"/>
      <c r="BN1955" s="104"/>
      <c r="BO1955" s="104"/>
      <c r="BP1955" s="104"/>
      <c r="BQ1955" s="104"/>
      <c r="BR1955" s="104"/>
      <c r="BS1955" s="104"/>
      <c r="BT1955" s="104"/>
      <c r="BV1955" s="104"/>
      <c r="BW1955" s="104"/>
      <c r="BX1955" s="104"/>
      <c r="BY1955" s="104"/>
      <c r="BZ1955" s="104"/>
      <c r="CA1955" s="104"/>
      <c r="CB1955" s="104"/>
      <c r="CC1955" s="104"/>
      <c r="CD1955" s="104"/>
      <c r="CE1955" s="104"/>
      <c r="CF1955" s="104"/>
      <c r="CG1955" s="104"/>
      <c r="CJ1955" s="104"/>
      <c r="CL1955" s="104"/>
      <c r="CM1955" s="104"/>
      <c r="CN1955" s="104"/>
      <c r="CO1955" s="104"/>
      <c r="CP1955" s="104"/>
      <c r="CQ1955" s="104"/>
      <c r="CR1955" s="104"/>
      <c r="CS1955" s="104"/>
      <c r="CT1955" s="104"/>
      <c r="CU1955" s="104"/>
    </row>
    <row r="1956" spans="1:99" ht="13" x14ac:dyDescent="0.3">
      <c r="A1956" s="104"/>
      <c r="B1956" s="104"/>
      <c r="C1956" s="104"/>
      <c r="D1956" s="104"/>
      <c r="E1956" s="104"/>
      <c r="F1956" s="104"/>
      <c r="G1956" s="104"/>
      <c r="H1956" s="104"/>
      <c r="I1956" s="104"/>
      <c r="J1956" s="104"/>
      <c r="K1956" s="104"/>
      <c r="L1956" s="104"/>
      <c r="M1956" s="104"/>
      <c r="P1956" s="104"/>
      <c r="Q1956" s="104"/>
      <c r="U1956" s="104"/>
      <c r="AQ1956" s="104"/>
      <c r="AR1956" s="104"/>
      <c r="AS1956" s="104"/>
      <c r="AT1956" s="104"/>
      <c r="AU1956" s="104"/>
      <c r="AV1956" s="104"/>
      <c r="AW1956" s="104"/>
      <c r="AX1956" s="104"/>
      <c r="AY1956" s="104"/>
      <c r="BH1956" s="104"/>
      <c r="BJ1956" s="104"/>
      <c r="BK1956" s="104"/>
      <c r="BL1956" s="104"/>
      <c r="BM1956" s="104"/>
      <c r="BN1956" s="104"/>
      <c r="BO1956" s="104"/>
      <c r="BP1956" s="104"/>
      <c r="BQ1956" s="104"/>
      <c r="BR1956" s="104"/>
      <c r="BS1956" s="104"/>
      <c r="BT1956" s="104"/>
      <c r="BV1956" s="104"/>
      <c r="BW1956" s="104"/>
      <c r="BX1956" s="104"/>
      <c r="BY1956" s="104"/>
      <c r="BZ1956" s="104"/>
      <c r="CA1956" s="104"/>
      <c r="CB1956" s="104"/>
      <c r="CC1956" s="104"/>
      <c r="CD1956" s="104"/>
      <c r="CE1956" s="104"/>
      <c r="CF1956" s="104"/>
      <c r="CG1956" s="104"/>
      <c r="CJ1956" s="104"/>
      <c r="CL1956" s="104"/>
      <c r="CM1956" s="104"/>
      <c r="CN1956" s="104"/>
      <c r="CO1956" s="104"/>
      <c r="CP1956" s="104"/>
      <c r="CQ1956" s="104"/>
      <c r="CR1956" s="104"/>
      <c r="CS1956" s="104"/>
      <c r="CT1956" s="104"/>
      <c r="CU1956" s="104"/>
    </row>
    <row r="1957" spans="1:99" ht="13" x14ac:dyDescent="0.3">
      <c r="A1957" s="104"/>
      <c r="B1957" s="104"/>
      <c r="C1957" s="104"/>
      <c r="D1957" s="104"/>
      <c r="E1957" s="104"/>
      <c r="F1957" s="104"/>
      <c r="G1957" s="104"/>
      <c r="H1957" s="104"/>
      <c r="I1957" s="104"/>
      <c r="J1957" s="104"/>
      <c r="K1957" s="104"/>
      <c r="L1957" s="104"/>
      <c r="M1957" s="104"/>
      <c r="P1957" s="104"/>
      <c r="Q1957" s="104"/>
      <c r="U1957" s="104"/>
      <c r="AQ1957" s="104"/>
      <c r="AR1957" s="104"/>
      <c r="AS1957" s="104"/>
      <c r="AT1957" s="104"/>
      <c r="AU1957" s="104"/>
      <c r="AV1957" s="104"/>
      <c r="AW1957" s="104"/>
      <c r="AX1957" s="104"/>
      <c r="AY1957" s="104"/>
      <c r="BH1957" s="104"/>
      <c r="BJ1957" s="104"/>
      <c r="BK1957" s="104"/>
      <c r="BL1957" s="104"/>
      <c r="BM1957" s="104"/>
      <c r="BN1957" s="104"/>
      <c r="BO1957" s="104"/>
      <c r="BP1957" s="104"/>
      <c r="BQ1957" s="104"/>
      <c r="BR1957" s="104"/>
      <c r="BS1957" s="104"/>
      <c r="BT1957" s="104"/>
      <c r="BV1957" s="104"/>
      <c r="BW1957" s="104"/>
      <c r="BX1957" s="104"/>
      <c r="BY1957" s="104"/>
      <c r="BZ1957" s="104"/>
      <c r="CA1957" s="104"/>
      <c r="CB1957" s="104"/>
      <c r="CC1957" s="104"/>
      <c r="CD1957" s="104"/>
      <c r="CE1957" s="104"/>
      <c r="CF1957" s="104"/>
      <c r="CG1957" s="104"/>
      <c r="CJ1957" s="104"/>
      <c r="CL1957" s="104"/>
      <c r="CM1957" s="104"/>
      <c r="CN1957" s="104"/>
      <c r="CO1957" s="104"/>
      <c r="CP1957" s="104"/>
      <c r="CQ1957" s="104"/>
      <c r="CR1957" s="104"/>
      <c r="CS1957" s="104"/>
      <c r="CT1957" s="104"/>
      <c r="CU1957" s="104"/>
    </row>
    <row r="1958" spans="1:99" ht="13" x14ac:dyDescent="0.3">
      <c r="A1958" s="104"/>
      <c r="B1958" s="104"/>
      <c r="C1958" s="104"/>
      <c r="D1958" s="104"/>
      <c r="E1958" s="104"/>
      <c r="F1958" s="104"/>
      <c r="G1958" s="104"/>
      <c r="H1958" s="104"/>
      <c r="I1958" s="104"/>
      <c r="J1958" s="104"/>
      <c r="K1958" s="104"/>
      <c r="L1958" s="104"/>
      <c r="M1958" s="104"/>
      <c r="P1958" s="104"/>
      <c r="Q1958" s="104"/>
      <c r="U1958" s="104"/>
      <c r="AQ1958" s="104"/>
      <c r="AR1958" s="104"/>
      <c r="AS1958" s="104"/>
      <c r="AT1958" s="104"/>
      <c r="AU1958" s="104"/>
      <c r="AV1958" s="104"/>
      <c r="AW1958" s="104"/>
      <c r="AX1958" s="104"/>
      <c r="AY1958" s="104"/>
      <c r="BH1958" s="104"/>
      <c r="BJ1958" s="104"/>
      <c r="BK1958" s="104"/>
      <c r="BL1958" s="104"/>
      <c r="BM1958" s="104"/>
      <c r="BN1958" s="104"/>
      <c r="BO1958" s="104"/>
      <c r="BP1958" s="104"/>
      <c r="BQ1958" s="104"/>
      <c r="BR1958" s="104"/>
      <c r="BS1958" s="104"/>
      <c r="BT1958" s="104"/>
      <c r="BV1958" s="104"/>
      <c r="BW1958" s="104"/>
      <c r="BX1958" s="104"/>
      <c r="BY1958" s="104"/>
      <c r="BZ1958" s="104"/>
      <c r="CA1958" s="104"/>
      <c r="CB1958" s="104"/>
      <c r="CC1958" s="104"/>
      <c r="CD1958" s="104"/>
      <c r="CE1958" s="104"/>
      <c r="CF1958" s="104"/>
      <c r="CG1958" s="104"/>
      <c r="CJ1958" s="104"/>
      <c r="CL1958" s="104"/>
      <c r="CM1958" s="104"/>
      <c r="CN1958" s="104"/>
      <c r="CO1958" s="104"/>
      <c r="CP1958" s="104"/>
      <c r="CQ1958" s="104"/>
      <c r="CR1958" s="104"/>
      <c r="CS1958" s="104"/>
      <c r="CT1958" s="104"/>
      <c r="CU1958" s="104"/>
    </row>
    <row r="1959" spans="1:99" ht="13" x14ac:dyDescent="0.3">
      <c r="A1959" s="104"/>
      <c r="B1959" s="104"/>
      <c r="C1959" s="104"/>
      <c r="D1959" s="104"/>
      <c r="E1959" s="104"/>
      <c r="F1959" s="104"/>
      <c r="G1959" s="104"/>
      <c r="H1959" s="104"/>
      <c r="I1959" s="104"/>
      <c r="J1959" s="104"/>
      <c r="K1959" s="104"/>
      <c r="L1959" s="104"/>
      <c r="M1959" s="104"/>
      <c r="P1959" s="104"/>
      <c r="Q1959" s="104"/>
      <c r="U1959" s="104"/>
      <c r="AQ1959" s="104"/>
      <c r="AR1959" s="104"/>
      <c r="AS1959" s="104"/>
      <c r="AT1959" s="104"/>
      <c r="AU1959" s="104"/>
      <c r="AV1959" s="104"/>
      <c r="AW1959" s="104"/>
      <c r="AX1959" s="104"/>
      <c r="AY1959" s="104"/>
      <c r="BH1959" s="104"/>
      <c r="BJ1959" s="104"/>
      <c r="BK1959" s="104"/>
      <c r="BL1959" s="104"/>
      <c r="BM1959" s="104"/>
      <c r="BN1959" s="104"/>
      <c r="BO1959" s="104"/>
      <c r="BP1959" s="104"/>
      <c r="BQ1959" s="104"/>
      <c r="BR1959" s="104"/>
      <c r="BS1959" s="104"/>
      <c r="BT1959" s="104"/>
      <c r="BV1959" s="104"/>
      <c r="BW1959" s="104"/>
      <c r="BX1959" s="104"/>
      <c r="BY1959" s="104"/>
      <c r="BZ1959" s="104"/>
      <c r="CA1959" s="104"/>
      <c r="CB1959" s="104"/>
      <c r="CC1959" s="104"/>
      <c r="CD1959" s="104"/>
      <c r="CE1959" s="104"/>
      <c r="CF1959" s="104"/>
      <c r="CG1959" s="104"/>
      <c r="CJ1959" s="104"/>
      <c r="CL1959" s="104"/>
      <c r="CM1959" s="104"/>
      <c r="CN1959" s="104"/>
      <c r="CO1959" s="104"/>
      <c r="CP1959" s="104"/>
      <c r="CQ1959" s="104"/>
      <c r="CR1959" s="104"/>
      <c r="CS1959" s="104"/>
      <c r="CT1959" s="104"/>
      <c r="CU1959" s="104"/>
    </row>
    <row r="1960" spans="1:99" ht="13" x14ac:dyDescent="0.3">
      <c r="A1960" s="104"/>
      <c r="B1960" s="104"/>
      <c r="C1960" s="104"/>
      <c r="D1960" s="104"/>
      <c r="E1960" s="104"/>
      <c r="F1960" s="104"/>
      <c r="G1960" s="104"/>
      <c r="H1960" s="104"/>
      <c r="I1960" s="104"/>
      <c r="J1960" s="104"/>
      <c r="K1960" s="104"/>
      <c r="L1960" s="104"/>
      <c r="M1960" s="104"/>
      <c r="P1960" s="104"/>
      <c r="Q1960" s="104"/>
      <c r="U1960" s="104"/>
      <c r="AQ1960" s="104"/>
      <c r="AR1960" s="104"/>
      <c r="AS1960" s="104"/>
      <c r="AT1960" s="104"/>
      <c r="AU1960" s="104"/>
      <c r="AV1960" s="104"/>
      <c r="AW1960" s="104"/>
      <c r="AX1960" s="104"/>
      <c r="AY1960" s="104"/>
      <c r="BH1960" s="104"/>
      <c r="BJ1960" s="104"/>
      <c r="BK1960" s="104"/>
      <c r="BL1960" s="104"/>
      <c r="BM1960" s="104"/>
      <c r="BN1960" s="104"/>
      <c r="BO1960" s="104"/>
      <c r="BP1960" s="104"/>
      <c r="BQ1960" s="104"/>
      <c r="BR1960" s="104"/>
      <c r="BS1960" s="104"/>
      <c r="BT1960" s="104"/>
      <c r="BV1960" s="104"/>
      <c r="BW1960" s="104"/>
      <c r="BX1960" s="104"/>
      <c r="BY1960" s="104"/>
      <c r="BZ1960" s="104"/>
      <c r="CA1960" s="104"/>
      <c r="CB1960" s="104"/>
      <c r="CC1960" s="104"/>
      <c r="CD1960" s="104"/>
      <c r="CE1960" s="104"/>
      <c r="CF1960" s="104"/>
      <c r="CG1960" s="104"/>
      <c r="CJ1960" s="104"/>
      <c r="CL1960" s="104"/>
      <c r="CM1960" s="104"/>
      <c r="CN1960" s="104"/>
      <c r="CO1960" s="104"/>
      <c r="CP1960" s="104"/>
      <c r="CQ1960" s="104"/>
      <c r="CR1960" s="104"/>
      <c r="CS1960" s="104"/>
      <c r="CT1960" s="104"/>
      <c r="CU1960" s="104"/>
    </row>
    <row r="1961" spans="1:99" ht="13" x14ac:dyDescent="0.3">
      <c r="A1961" s="104"/>
      <c r="B1961" s="104"/>
      <c r="C1961" s="104"/>
      <c r="D1961" s="104"/>
      <c r="E1961" s="104"/>
      <c r="F1961" s="104"/>
      <c r="G1961" s="104"/>
      <c r="H1961" s="104"/>
      <c r="I1961" s="104"/>
      <c r="J1961" s="104"/>
      <c r="K1961" s="104"/>
      <c r="L1961" s="104"/>
      <c r="M1961" s="104"/>
      <c r="P1961" s="104"/>
      <c r="Q1961" s="104"/>
      <c r="U1961" s="104"/>
      <c r="AQ1961" s="104"/>
      <c r="AR1961" s="104"/>
      <c r="AS1961" s="104"/>
      <c r="AT1961" s="104"/>
      <c r="AU1961" s="104"/>
      <c r="AV1961" s="104"/>
      <c r="AW1961" s="104"/>
      <c r="AX1961" s="104"/>
      <c r="AY1961" s="104"/>
      <c r="BH1961" s="104"/>
      <c r="BJ1961" s="104"/>
      <c r="BK1961" s="104"/>
      <c r="BL1961" s="104"/>
      <c r="BM1961" s="104"/>
      <c r="BN1961" s="104"/>
      <c r="BO1961" s="104"/>
      <c r="BP1961" s="104"/>
      <c r="BQ1961" s="104"/>
      <c r="BR1961" s="104"/>
      <c r="BS1961" s="104"/>
      <c r="BT1961" s="104"/>
      <c r="BV1961" s="104"/>
      <c r="BW1961" s="104"/>
      <c r="BX1961" s="104"/>
      <c r="BY1961" s="104"/>
      <c r="BZ1961" s="104"/>
      <c r="CA1961" s="104"/>
      <c r="CB1961" s="104"/>
      <c r="CC1961" s="104"/>
      <c r="CD1961" s="104"/>
      <c r="CE1961" s="104"/>
      <c r="CF1961" s="104"/>
      <c r="CG1961" s="104"/>
      <c r="CJ1961" s="104"/>
      <c r="CL1961" s="104"/>
      <c r="CM1961" s="104"/>
      <c r="CN1961" s="104"/>
      <c r="CO1961" s="104"/>
      <c r="CP1961" s="104"/>
      <c r="CQ1961" s="104"/>
      <c r="CR1961" s="104"/>
      <c r="CS1961" s="104"/>
      <c r="CT1961" s="104"/>
      <c r="CU1961" s="104"/>
    </row>
    <row r="1962" spans="1:99" ht="13" x14ac:dyDescent="0.3">
      <c r="A1962" s="104"/>
      <c r="B1962" s="104"/>
      <c r="C1962" s="104"/>
      <c r="D1962" s="104"/>
      <c r="E1962" s="104"/>
      <c r="F1962" s="104"/>
      <c r="G1962" s="104"/>
      <c r="H1962" s="104"/>
      <c r="I1962" s="104"/>
      <c r="J1962" s="104"/>
      <c r="K1962" s="104"/>
      <c r="L1962" s="104"/>
      <c r="M1962" s="104"/>
      <c r="P1962" s="104"/>
      <c r="Q1962" s="104"/>
      <c r="U1962" s="104"/>
      <c r="AQ1962" s="104"/>
      <c r="AR1962" s="104"/>
      <c r="AS1962" s="104"/>
      <c r="AT1962" s="104"/>
      <c r="AU1962" s="104"/>
      <c r="AV1962" s="104"/>
      <c r="AW1962" s="104"/>
      <c r="AX1962" s="104"/>
      <c r="AY1962" s="104"/>
      <c r="BH1962" s="104"/>
      <c r="BJ1962" s="104"/>
      <c r="BK1962" s="104"/>
      <c r="BL1962" s="104"/>
      <c r="BM1962" s="104"/>
      <c r="BN1962" s="104"/>
      <c r="BO1962" s="104"/>
      <c r="BP1962" s="104"/>
      <c r="BQ1962" s="104"/>
      <c r="BR1962" s="104"/>
      <c r="BS1962" s="104"/>
      <c r="BT1962" s="104"/>
      <c r="BV1962" s="104"/>
      <c r="BW1962" s="104"/>
      <c r="BX1962" s="104"/>
      <c r="BY1962" s="104"/>
      <c r="BZ1962" s="104"/>
      <c r="CA1962" s="104"/>
      <c r="CB1962" s="104"/>
      <c r="CC1962" s="104"/>
      <c r="CD1962" s="104"/>
      <c r="CE1962" s="104"/>
      <c r="CF1962" s="104"/>
      <c r="CG1962" s="104"/>
      <c r="CJ1962" s="104"/>
      <c r="CL1962" s="104"/>
      <c r="CM1962" s="104"/>
      <c r="CN1962" s="104"/>
      <c r="CO1962" s="104"/>
      <c r="CP1962" s="104"/>
      <c r="CQ1962" s="104"/>
      <c r="CR1962" s="104"/>
      <c r="CS1962" s="104"/>
      <c r="CT1962" s="104"/>
      <c r="CU1962" s="104"/>
    </row>
    <row r="1963" spans="1:99" ht="13" x14ac:dyDescent="0.3">
      <c r="A1963" s="104"/>
      <c r="B1963" s="104"/>
      <c r="C1963" s="104"/>
      <c r="D1963" s="104"/>
      <c r="E1963" s="104"/>
      <c r="F1963" s="104"/>
      <c r="G1963" s="104"/>
      <c r="H1963" s="104"/>
      <c r="I1963" s="104"/>
      <c r="J1963" s="104"/>
      <c r="K1963" s="104"/>
      <c r="L1963" s="104"/>
      <c r="M1963" s="104"/>
      <c r="P1963" s="104"/>
      <c r="Q1963" s="104"/>
      <c r="U1963" s="104"/>
      <c r="AQ1963" s="104"/>
      <c r="AR1963" s="104"/>
      <c r="AS1963" s="104"/>
      <c r="AT1963" s="104"/>
      <c r="AU1963" s="104"/>
      <c r="AV1963" s="104"/>
      <c r="AW1963" s="104"/>
      <c r="AX1963" s="104"/>
      <c r="AY1963" s="104"/>
      <c r="BH1963" s="104"/>
      <c r="BJ1963" s="104"/>
      <c r="BK1963" s="104"/>
      <c r="BL1963" s="104"/>
      <c r="BM1963" s="104"/>
      <c r="BN1963" s="104"/>
      <c r="BO1963" s="104"/>
      <c r="BP1963" s="104"/>
      <c r="BQ1963" s="104"/>
      <c r="BR1963" s="104"/>
      <c r="BS1963" s="104"/>
      <c r="BT1963" s="104"/>
      <c r="BV1963" s="104"/>
      <c r="BW1963" s="104"/>
      <c r="BX1963" s="104"/>
      <c r="BY1963" s="104"/>
      <c r="BZ1963" s="104"/>
      <c r="CA1963" s="104"/>
      <c r="CB1963" s="104"/>
      <c r="CC1963" s="104"/>
      <c r="CD1963" s="104"/>
      <c r="CE1963" s="104"/>
      <c r="CF1963" s="104"/>
      <c r="CG1963" s="104"/>
      <c r="CJ1963" s="104"/>
      <c r="CL1963" s="104"/>
      <c r="CM1963" s="104"/>
      <c r="CN1963" s="104"/>
      <c r="CO1963" s="104"/>
      <c r="CP1963" s="104"/>
      <c r="CQ1963" s="104"/>
      <c r="CR1963" s="104"/>
      <c r="CS1963" s="104"/>
      <c r="CT1963" s="104"/>
      <c r="CU1963" s="104"/>
    </row>
    <row r="1964" spans="1:99" ht="13" x14ac:dyDescent="0.3">
      <c r="A1964" s="104"/>
      <c r="B1964" s="104"/>
      <c r="C1964" s="104"/>
      <c r="D1964" s="104"/>
      <c r="E1964" s="104"/>
      <c r="F1964" s="104"/>
      <c r="G1964" s="104"/>
      <c r="H1964" s="104"/>
      <c r="I1964" s="104"/>
      <c r="J1964" s="104"/>
      <c r="K1964" s="104"/>
      <c r="L1964" s="104"/>
      <c r="M1964" s="104"/>
      <c r="P1964" s="104"/>
      <c r="Q1964" s="104"/>
      <c r="U1964" s="104"/>
      <c r="AQ1964" s="104"/>
      <c r="AR1964" s="104"/>
      <c r="AS1964" s="104"/>
      <c r="AT1964" s="104"/>
      <c r="AU1964" s="104"/>
      <c r="AV1964" s="104"/>
      <c r="AW1964" s="104"/>
      <c r="AX1964" s="104"/>
      <c r="AY1964" s="104"/>
      <c r="BH1964" s="104"/>
      <c r="BJ1964" s="104"/>
      <c r="BK1964" s="104"/>
      <c r="BL1964" s="104"/>
      <c r="BM1964" s="104"/>
      <c r="BN1964" s="104"/>
      <c r="BO1964" s="104"/>
      <c r="BP1964" s="104"/>
      <c r="BQ1964" s="104"/>
      <c r="BR1964" s="104"/>
      <c r="BS1964" s="104"/>
      <c r="BT1964" s="104"/>
      <c r="BV1964" s="104"/>
      <c r="BW1964" s="104"/>
      <c r="BX1964" s="104"/>
      <c r="BY1964" s="104"/>
      <c r="BZ1964" s="104"/>
      <c r="CA1964" s="104"/>
      <c r="CB1964" s="104"/>
      <c r="CC1964" s="104"/>
      <c r="CD1964" s="104"/>
      <c r="CE1964" s="104"/>
      <c r="CF1964" s="104"/>
      <c r="CG1964" s="104"/>
      <c r="CJ1964" s="104"/>
      <c r="CL1964" s="104"/>
      <c r="CM1964" s="104"/>
      <c r="CN1964" s="104"/>
      <c r="CO1964" s="104"/>
      <c r="CP1964" s="104"/>
      <c r="CQ1964" s="104"/>
      <c r="CR1964" s="104"/>
      <c r="CS1964" s="104"/>
      <c r="CT1964" s="104"/>
      <c r="CU1964" s="104"/>
    </row>
    <row r="1965" spans="1:99" ht="13" x14ac:dyDescent="0.3">
      <c r="A1965" s="104"/>
      <c r="B1965" s="104"/>
      <c r="C1965" s="104"/>
      <c r="D1965" s="104"/>
      <c r="E1965" s="104"/>
      <c r="F1965" s="104"/>
      <c r="G1965" s="104"/>
      <c r="H1965" s="104"/>
      <c r="I1965" s="104"/>
      <c r="J1965" s="104"/>
      <c r="K1965" s="104"/>
      <c r="L1965" s="104"/>
      <c r="M1965" s="104"/>
      <c r="P1965" s="104"/>
      <c r="Q1965" s="104"/>
      <c r="U1965" s="104"/>
      <c r="AQ1965" s="104"/>
      <c r="AR1965" s="104"/>
      <c r="AS1965" s="104"/>
      <c r="AT1965" s="104"/>
      <c r="AU1965" s="104"/>
      <c r="AV1965" s="104"/>
      <c r="AW1965" s="104"/>
      <c r="AX1965" s="104"/>
      <c r="AY1965" s="104"/>
      <c r="BH1965" s="104"/>
      <c r="BJ1965" s="104"/>
      <c r="BK1965" s="104"/>
      <c r="BL1965" s="104"/>
      <c r="BM1965" s="104"/>
      <c r="BN1965" s="104"/>
      <c r="BO1965" s="104"/>
      <c r="BP1965" s="104"/>
      <c r="BQ1965" s="104"/>
      <c r="BR1965" s="104"/>
      <c r="BS1965" s="104"/>
      <c r="BT1965" s="104"/>
      <c r="BV1965" s="104"/>
      <c r="BW1965" s="104"/>
      <c r="BX1965" s="104"/>
      <c r="BY1965" s="104"/>
      <c r="BZ1965" s="104"/>
      <c r="CA1965" s="104"/>
      <c r="CB1965" s="104"/>
      <c r="CC1965" s="104"/>
      <c r="CD1965" s="104"/>
      <c r="CE1965" s="104"/>
      <c r="CF1965" s="104"/>
      <c r="CG1965" s="104"/>
      <c r="CJ1965" s="104"/>
      <c r="CL1965" s="104"/>
      <c r="CM1965" s="104"/>
      <c r="CN1965" s="104"/>
      <c r="CO1965" s="104"/>
      <c r="CP1965" s="104"/>
      <c r="CQ1965" s="104"/>
      <c r="CR1965" s="104"/>
      <c r="CS1965" s="104"/>
      <c r="CT1965" s="104"/>
      <c r="CU1965" s="104"/>
    </row>
    <row r="1966" spans="1:99" ht="13" x14ac:dyDescent="0.3">
      <c r="A1966" s="104"/>
      <c r="B1966" s="104"/>
      <c r="C1966" s="104"/>
      <c r="D1966" s="104"/>
      <c r="E1966" s="104"/>
      <c r="F1966" s="104"/>
      <c r="G1966" s="104"/>
      <c r="H1966" s="104"/>
      <c r="I1966" s="104"/>
      <c r="J1966" s="104"/>
      <c r="K1966" s="104"/>
      <c r="L1966" s="104"/>
      <c r="M1966" s="104"/>
      <c r="P1966" s="104"/>
      <c r="Q1966" s="104"/>
      <c r="U1966" s="104"/>
      <c r="AQ1966" s="104"/>
      <c r="AR1966" s="104"/>
      <c r="AS1966" s="104"/>
      <c r="AT1966" s="104"/>
      <c r="AU1966" s="104"/>
      <c r="AV1966" s="104"/>
      <c r="AW1966" s="104"/>
      <c r="AX1966" s="104"/>
      <c r="AY1966" s="104"/>
      <c r="BH1966" s="104"/>
      <c r="BJ1966" s="104"/>
      <c r="BK1966" s="104"/>
      <c r="BL1966" s="104"/>
      <c r="BM1966" s="104"/>
      <c r="BN1966" s="104"/>
      <c r="BO1966" s="104"/>
      <c r="BP1966" s="104"/>
      <c r="BQ1966" s="104"/>
      <c r="BR1966" s="104"/>
      <c r="BS1966" s="104"/>
      <c r="BT1966" s="104"/>
      <c r="BV1966" s="104"/>
      <c r="BW1966" s="104"/>
      <c r="BX1966" s="104"/>
      <c r="BY1966" s="104"/>
      <c r="BZ1966" s="104"/>
      <c r="CA1966" s="104"/>
      <c r="CB1966" s="104"/>
      <c r="CC1966" s="104"/>
      <c r="CD1966" s="104"/>
      <c r="CE1966" s="104"/>
      <c r="CF1966" s="104"/>
      <c r="CG1966" s="104"/>
      <c r="CJ1966" s="104"/>
      <c r="CL1966" s="104"/>
      <c r="CM1966" s="104"/>
      <c r="CN1966" s="104"/>
      <c r="CO1966" s="104"/>
      <c r="CP1966" s="104"/>
      <c r="CQ1966" s="104"/>
      <c r="CR1966" s="104"/>
      <c r="CS1966" s="104"/>
      <c r="CT1966" s="104"/>
      <c r="CU1966" s="104"/>
    </row>
    <row r="1967" spans="1:99" ht="13" x14ac:dyDescent="0.3">
      <c r="A1967" s="104"/>
      <c r="B1967" s="104"/>
      <c r="C1967" s="104"/>
      <c r="D1967" s="104"/>
      <c r="E1967" s="104"/>
      <c r="F1967" s="104"/>
      <c r="G1967" s="104"/>
      <c r="H1967" s="104"/>
      <c r="I1967" s="104"/>
      <c r="J1967" s="104"/>
      <c r="K1967" s="104"/>
      <c r="L1967" s="104"/>
      <c r="M1967" s="104"/>
      <c r="P1967" s="104"/>
      <c r="Q1967" s="104"/>
      <c r="U1967" s="104"/>
      <c r="AQ1967" s="104"/>
      <c r="AR1967" s="104"/>
      <c r="AS1967" s="104"/>
      <c r="AT1967" s="104"/>
      <c r="AU1967" s="104"/>
      <c r="AV1967" s="104"/>
      <c r="AW1967" s="104"/>
      <c r="AX1967" s="104"/>
      <c r="AY1967" s="104"/>
      <c r="BH1967" s="104"/>
      <c r="BJ1967" s="104"/>
      <c r="BK1967" s="104"/>
      <c r="BL1967" s="104"/>
      <c r="BM1967" s="104"/>
      <c r="BN1967" s="104"/>
      <c r="BO1967" s="104"/>
      <c r="BP1967" s="104"/>
      <c r="BQ1967" s="104"/>
      <c r="BR1967" s="104"/>
      <c r="BS1967" s="104"/>
      <c r="BT1967" s="104"/>
      <c r="BV1967" s="104"/>
      <c r="BW1967" s="104"/>
      <c r="BX1967" s="104"/>
      <c r="BY1967" s="104"/>
      <c r="BZ1967" s="104"/>
      <c r="CA1967" s="104"/>
      <c r="CB1967" s="104"/>
      <c r="CC1967" s="104"/>
      <c r="CD1967" s="104"/>
      <c r="CE1967" s="104"/>
      <c r="CF1967" s="104"/>
      <c r="CG1967" s="104"/>
      <c r="CJ1967" s="104"/>
      <c r="CL1967" s="104"/>
      <c r="CM1967" s="104"/>
      <c r="CN1967" s="104"/>
      <c r="CO1967" s="104"/>
      <c r="CP1967" s="104"/>
      <c r="CQ1967" s="104"/>
      <c r="CR1967" s="104"/>
      <c r="CS1967" s="104"/>
      <c r="CT1967" s="104"/>
      <c r="CU1967" s="104"/>
    </row>
    <row r="1968" spans="1:99" ht="13" x14ac:dyDescent="0.3">
      <c r="A1968" s="104"/>
      <c r="B1968" s="104"/>
      <c r="C1968" s="104"/>
      <c r="D1968" s="104"/>
      <c r="E1968" s="104"/>
      <c r="F1968" s="104"/>
      <c r="G1968" s="104"/>
      <c r="H1968" s="104"/>
      <c r="I1968" s="104"/>
      <c r="J1968" s="104"/>
      <c r="K1968" s="104"/>
      <c r="L1968" s="104"/>
      <c r="M1968" s="104"/>
      <c r="P1968" s="104"/>
      <c r="Q1968" s="104"/>
      <c r="U1968" s="104"/>
      <c r="AQ1968" s="104"/>
      <c r="AR1968" s="104"/>
      <c r="AS1968" s="104"/>
      <c r="AT1968" s="104"/>
      <c r="AU1968" s="104"/>
      <c r="AV1968" s="104"/>
      <c r="AW1968" s="104"/>
      <c r="AX1968" s="104"/>
      <c r="AY1968" s="104"/>
      <c r="BH1968" s="104"/>
      <c r="BJ1968" s="104"/>
      <c r="BK1968" s="104"/>
      <c r="BL1968" s="104"/>
      <c r="BM1968" s="104"/>
      <c r="BN1968" s="104"/>
      <c r="BO1968" s="104"/>
      <c r="BP1968" s="104"/>
      <c r="BQ1968" s="104"/>
      <c r="BR1968" s="104"/>
      <c r="BS1968" s="104"/>
      <c r="BT1968" s="104"/>
      <c r="BV1968" s="104"/>
      <c r="BW1968" s="104"/>
      <c r="BX1968" s="104"/>
      <c r="BY1968" s="104"/>
      <c r="BZ1968" s="104"/>
      <c r="CA1968" s="104"/>
      <c r="CB1968" s="104"/>
      <c r="CC1968" s="104"/>
      <c r="CD1968" s="104"/>
      <c r="CE1968" s="104"/>
      <c r="CF1968" s="104"/>
      <c r="CG1968" s="104"/>
      <c r="CJ1968" s="104"/>
      <c r="CL1968" s="104"/>
      <c r="CM1968" s="104"/>
      <c r="CN1968" s="104"/>
      <c r="CO1968" s="104"/>
      <c r="CP1968" s="104"/>
      <c r="CQ1968" s="104"/>
      <c r="CR1968" s="104"/>
      <c r="CS1968" s="104"/>
      <c r="CT1968" s="104"/>
      <c r="CU1968" s="104"/>
    </row>
    <row r="1969" spans="1:99" ht="13" x14ac:dyDescent="0.3">
      <c r="A1969" s="104"/>
      <c r="B1969" s="104"/>
      <c r="C1969" s="104"/>
      <c r="D1969" s="104"/>
      <c r="E1969" s="104"/>
      <c r="F1969" s="104"/>
      <c r="G1969" s="104"/>
      <c r="H1969" s="104"/>
      <c r="I1969" s="104"/>
      <c r="J1969" s="104"/>
      <c r="K1969" s="104"/>
      <c r="L1969" s="104"/>
      <c r="M1969" s="104"/>
      <c r="P1969" s="104"/>
      <c r="Q1969" s="104"/>
      <c r="U1969" s="104"/>
      <c r="AQ1969" s="104"/>
      <c r="AR1969" s="104"/>
      <c r="AS1969" s="104"/>
      <c r="AT1969" s="104"/>
      <c r="AU1969" s="104"/>
      <c r="AV1969" s="104"/>
      <c r="AW1969" s="104"/>
      <c r="AX1969" s="104"/>
      <c r="AY1969" s="104"/>
      <c r="BH1969" s="104"/>
      <c r="BJ1969" s="104"/>
      <c r="BK1969" s="104"/>
      <c r="BL1969" s="104"/>
      <c r="BM1969" s="104"/>
      <c r="BN1969" s="104"/>
      <c r="BO1969" s="104"/>
      <c r="BP1969" s="104"/>
      <c r="BQ1969" s="104"/>
      <c r="BR1969" s="104"/>
      <c r="BS1969" s="104"/>
      <c r="BT1969" s="104"/>
      <c r="BV1969" s="104"/>
      <c r="BW1969" s="104"/>
      <c r="BX1969" s="104"/>
      <c r="BY1969" s="104"/>
      <c r="BZ1969" s="104"/>
      <c r="CA1969" s="104"/>
      <c r="CB1969" s="104"/>
      <c r="CC1969" s="104"/>
      <c r="CD1969" s="104"/>
      <c r="CE1969" s="104"/>
      <c r="CF1969" s="104"/>
      <c r="CG1969" s="104"/>
      <c r="CJ1969" s="104"/>
      <c r="CL1969" s="104"/>
      <c r="CM1969" s="104"/>
      <c r="CN1969" s="104"/>
      <c r="CO1969" s="104"/>
      <c r="CP1969" s="104"/>
      <c r="CQ1969" s="104"/>
      <c r="CR1969" s="104"/>
      <c r="CS1969" s="104"/>
      <c r="CT1969" s="104"/>
      <c r="CU1969" s="104"/>
    </row>
    <row r="1970" spans="1:99" ht="13" x14ac:dyDescent="0.3">
      <c r="A1970" s="104"/>
      <c r="B1970" s="104"/>
      <c r="C1970" s="104"/>
      <c r="D1970" s="104"/>
      <c r="E1970" s="104"/>
      <c r="F1970" s="104"/>
      <c r="G1970" s="104"/>
      <c r="H1970" s="104"/>
      <c r="I1970" s="104"/>
      <c r="J1970" s="104"/>
      <c r="K1970" s="104"/>
      <c r="L1970" s="104"/>
      <c r="M1970" s="104"/>
      <c r="P1970" s="104"/>
      <c r="Q1970" s="104"/>
      <c r="U1970" s="104"/>
      <c r="AQ1970" s="104"/>
      <c r="AR1970" s="104"/>
      <c r="AS1970" s="104"/>
      <c r="AT1970" s="104"/>
      <c r="AU1970" s="104"/>
      <c r="AV1970" s="104"/>
      <c r="AW1970" s="104"/>
      <c r="AX1970" s="104"/>
      <c r="AY1970" s="104"/>
      <c r="BH1970" s="104"/>
      <c r="BJ1970" s="104"/>
      <c r="BK1970" s="104"/>
      <c r="BL1970" s="104"/>
      <c r="BM1970" s="104"/>
      <c r="BN1970" s="104"/>
      <c r="BO1970" s="104"/>
      <c r="BP1970" s="104"/>
      <c r="BQ1970" s="104"/>
      <c r="BR1970" s="104"/>
      <c r="BS1970" s="104"/>
      <c r="BT1970" s="104"/>
      <c r="BV1970" s="104"/>
      <c r="BW1970" s="104"/>
      <c r="BX1970" s="104"/>
      <c r="BY1970" s="104"/>
      <c r="BZ1970" s="104"/>
      <c r="CA1970" s="104"/>
      <c r="CB1970" s="104"/>
      <c r="CC1970" s="104"/>
      <c r="CD1970" s="104"/>
      <c r="CE1970" s="104"/>
      <c r="CF1970" s="104"/>
      <c r="CG1970" s="104"/>
      <c r="CJ1970" s="104"/>
      <c r="CL1970" s="104"/>
      <c r="CM1970" s="104"/>
      <c r="CN1970" s="104"/>
      <c r="CO1970" s="104"/>
      <c r="CP1970" s="104"/>
      <c r="CQ1970" s="104"/>
      <c r="CR1970" s="104"/>
      <c r="CS1970" s="104"/>
      <c r="CT1970" s="104"/>
      <c r="CU1970" s="104"/>
    </row>
    <row r="1971" spans="1:99" ht="13" x14ac:dyDescent="0.3">
      <c r="A1971" s="104"/>
      <c r="B1971" s="104"/>
      <c r="C1971" s="104"/>
      <c r="D1971" s="104"/>
      <c r="E1971" s="104"/>
      <c r="F1971" s="104"/>
      <c r="G1971" s="104"/>
      <c r="H1971" s="104"/>
      <c r="I1971" s="104"/>
      <c r="J1971" s="104"/>
      <c r="K1971" s="104"/>
      <c r="L1971" s="104"/>
      <c r="M1971" s="104"/>
      <c r="P1971" s="104"/>
      <c r="Q1971" s="104"/>
      <c r="U1971" s="104"/>
      <c r="AQ1971" s="104"/>
      <c r="AR1971" s="104"/>
      <c r="AS1971" s="104"/>
      <c r="AT1971" s="104"/>
      <c r="AU1971" s="104"/>
      <c r="AV1971" s="104"/>
      <c r="AW1971" s="104"/>
      <c r="AX1971" s="104"/>
      <c r="AY1971" s="104"/>
      <c r="BH1971" s="104"/>
      <c r="BJ1971" s="104"/>
      <c r="BK1971" s="104"/>
      <c r="BL1971" s="104"/>
      <c r="BM1971" s="104"/>
      <c r="BN1971" s="104"/>
      <c r="BO1971" s="104"/>
      <c r="BP1971" s="104"/>
      <c r="BQ1971" s="104"/>
      <c r="BR1971" s="104"/>
      <c r="BS1971" s="104"/>
      <c r="BT1971" s="104"/>
      <c r="BV1971" s="104"/>
      <c r="BW1971" s="104"/>
      <c r="BX1971" s="104"/>
      <c r="BY1971" s="104"/>
      <c r="BZ1971" s="104"/>
      <c r="CA1971" s="104"/>
      <c r="CB1971" s="104"/>
      <c r="CC1971" s="104"/>
      <c r="CD1971" s="104"/>
      <c r="CE1971" s="104"/>
      <c r="CF1971" s="104"/>
      <c r="CG1971" s="104"/>
      <c r="CJ1971" s="104"/>
      <c r="CL1971" s="104"/>
      <c r="CM1971" s="104"/>
      <c r="CN1971" s="104"/>
      <c r="CO1971" s="104"/>
      <c r="CP1971" s="104"/>
      <c r="CQ1971" s="104"/>
      <c r="CR1971" s="104"/>
      <c r="CS1971" s="104"/>
      <c r="CT1971" s="104"/>
      <c r="CU1971" s="104"/>
    </row>
    <row r="1972" spans="1:99" ht="13" x14ac:dyDescent="0.3">
      <c r="A1972" s="104"/>
      <c r="B1972" s="104"/>
      <c r="C1972" s="104"/>
      <c r="D1972" s="104"/>
      <c r="E1972" s="104"/>
      <c r="F1972" s="104"/>
      <c r="G1972" s="104"/>
      <c r="H1972" s="104"/>
      <c r="I1972" s="104"/>
      <c r="J1972" s="104"/>
      <c r="K1972" s="104"/>
      <c r="L1972" s="104"/>
      <c r="M1972" s="104"/>
      <c r="P1972" s="104"/>
      <c r="Q1972" s="104"/>
      <c r="U1972" s="104"/>
      <c r="AQ1972" s="104"/>
      <c r="AR1972" s="104"/>
      <c r="AS1972" s="104"/>
      <c r="AT1972" s="104"/>
      <c r="AU1972" s="104"/>
      <c r="AV1972" s="104"/>
      <c r="AW1972" s="104"/>
      <c r="AX1972" s="104"/>
      <c r="AY1972" s="104"/>
      <c r="BH1972" s="104"/>
      <c r="BJ1972" s="104"/>
      <c r="BK1972" s="104"/>
      <c r="BL1972" s="104"/>
      <c r="BM1972" s="104"/>
      <c r="BN1972" s="104"/>
      <c r="BO1972" s="104"/>
      <c r="BP1972" s="104"/>
      <c r="BQ1972" s="104"/>
      <c r="BR1972" s="104"/>
      <c r="BS1972" s="104"/>
      <c r="BT1972" s="104"/>
      <c r="BV1972" s="104"/>
      <c r="BW1972" s="104"/>
      <c r="BX1972" s="104"/>
      <c r="BY1972" s="104"/>
      <c r="BZ1972" s="104"/>
      <c r="CA1972" s="104"/>
      <c r="CB1972" s="104"/>
      <c r="CC1972" s="104"/>
      <c r="CD1972" s="104"/>
      <c r="CE1972" s="104"/>
      <c r="CF1972" s="104"/>
      <c r="CG1972" s="104"/>
      <c r="CJ1972" s="104"/>
      <c r="CL1972" s="104"/>
      <c r="CM1972" s="104"/>
      <c r="CN1972" s="104"/>
      <c r="CO1972" s="104"/>
      <c r="CP1972" s="104"/>
      <c r="CQ1972" s="104"/>
      <c r="CR1972" s="104"/>
      <c r="CS1972" s="104"/>
      <c r="CT1972" s="104"/>
      <c r="CU1972" s="104"/>
    </row>
    <row r="1973" spans="1:99" ht="13" x14ac:dyDescent="0.3">
      <c r="A1973" s="104"/>
      <c r="B1973" s="104"/>
      <c r="C1973" s="104"/>
      <c r="D1973" s="104"/>
      <c r="E1973" s="104"/>
      <c r="F1973" s="104"/>
      <c r="G1973" s="104"/>
      <c r="H1973" s="104"/>
      <c r="I1973" s="104"/>
      <c r="J1973" s="104"/>
      <c r="K1973" s="104"/>
      <c r="L1973" s="104"/>
      <c r="M1973" s="104"/>
      <c r="P1973" s="104"/>
      <c r="Q1973" s="104"/>
      <c r="U1973" s="104"/>
      <c r="AQ1973" s="104"/>
      <c r="AR1973" s="104"/>
      <c r="AS1973" s="104"/>
      <c r="AT1973" s="104"/>
      <c r="AU1973" s="104"/>
      <c r="AV1973" s="104"/>
      <c r="AW1973" s="104"/>
      <c r="AX1973" s="104"/>
      <c r="AY1973" s="104"/>
      <c r="BH1973" s="104"/>
      <c r="BJ1973" s="104"/>
      <c r="BK1973" s="104"/>
      <c r="BL1973" s="104"/>
      <c r="BM1973" s="104"/>
      <c r="BN1973" s="104"/>
      <c r="BO1973" s="104"/>
      <c r="BP1973" s="104"/>
      <c r="BQ1973" s="104"/>
      <c r="BR1973" s="104"/>
      <c r="BS1973" s="104"/>
      <c r="BT1973" s="104"/>
      <c r="BV1973" s="104"/>
      <c r="BW1973" s="104"/>
      <c r="BX1973" s="104"/>
      <c r="BY1973" s="104"/>
      <c r="BZ1973" s="104"/>
      <c r="CA1973" s="104"/>
      <c r="CB1973" s="104"/>
      <c r="CC1973" s="104"/>
      <c r="CD1973" s="104"/>
      <c r="CE1973" s="104"/>
      <c r="CF1973" s="104"/>
      <c r="CG1973" s="104"/>
      <c r="CJ1973" s="104"/>
      <c r="CL1973" s="104"/>
      <c r="CM1973" s="104"/>
      <c r="CN1973" s="104"/>
      <c r="CO1973" s="104"/>
      <c r="CP1973" s="104"/>
      <c r="CQ1973" s="104"/>
      <c r="CR1973" s="104"/>
      <c r="CS1973" s="104"/>
      <c r="CT1973" s="104"/>
      <c r="CU1973" s="104"/>
    </row>
    <row r="1974" spans="1:99" ht="13" x14ac:dyDescent="0.3">
      <c r="A1974" s="104"/>
      <c r="B1974" s="104"/>
      <c r="C1974" s="104"/>
      <c r="D1974" s="104"/>
      <c r="E1974" s="104"/>
      <c r="F1974" s="104"/>
      <c r="G1974" s="104"/>
      <c r="H1974" s="104"/>
      <c r="I1974" s="104"/>
      <c r="J1974" s="104"/>
      <c r="K1974" s="104"/>
      <c r="L1974" s="104"/>
      <c r="M1974" s="104"/>
      <c r="P1974" s="104"/>
      <c r="Q1974" s="104"/>
      <c r="U1974" s="104"/>
      <c r="AQ1974" s="104"/>
      <c r="AR1974" s="104"/>
      <c r="AS1974" s="104"/>
      <c r="AT1974" s="104"/>
      <c r="AU1974" s="104"/>
      <c r="AV1974" s="104"/>
      <c r="AW1974" s="104"/>
      <c r="AX1974" s="104"/>
      <c r="AY1974" s="104"/>
      <c r="BH1974" s="104"/>
      <c r="BJ1974" s="104"/>
      <c r="BK1974" s="104"/>
      <c r="BL1974" s="104"/>
      <c r="BM1974" s="104"/>
      <c r="BN1974" s="104"/>
      <c r="BO1974" s="104"/>
      <c r="BP1974" s="104"/>
      <c r="BQ1974" s="104"/>
      <c r="BR1974" s="104"/>
      <c r="BS1974" s="104"/>
      <c r="BT1974" s="104"/>
      <c r="BV1974" s="104"/>
      <c r="BW1974" s="104"/>
      <c r="BX1974" s="104"/>
      <c r="BY1974" s="104"/>
      <c r="BZ1974" s="104"/>
      <c r="CA1974" s="104"/>
      <c r="CB1974" s="104"/>
      <c r="CC1974" s="104"/>
      <c r="CD1974" s="104"/>
      <c r="CE1974" s="104"/>
      <c r="CF1974" s="104"/>
      <c r="CG1974" s="104"/>
      <c r="CJ1974" s="104"/>
      <c r="CL1974" s="104"/>
      <c r="CM1974" s="104"/>
      <c r="CN1974" s="104"/>
      <c r="CO1974" s="104"/>
      <c r="CP1974" s="104"/>
      <c r="CQ1974" s="104"/>
      <c r="CR1974" s="104"/>
      <c r="CS1974" s="104"/>
      <c r="CT1974" s="104"/>
      <c r="CU1974" s="104"/>
    </row>
    <row r="1975" spans="1:99" ht="13" x14ac:dyDescent="0.3">
      <c r="A1975" s="104"/>
      <c r="B1975" s="104"/>
      <c r="C1975" s="104"/>
      <c r="D1975" s="104"/>
      <c r="E1975" s="104"/>
      <c r="F1975" s="104"/>
      <c r="G1975" s="104"/>
      <c r="H1975" s="104"/>
      <c r="I1975" s="104"/>
      <c r="J1975" s="104"/>
      <c r="K1975" s="104"/>
      <c r="L1975" s="104"/>
      <c r="M1975" s="104"/>
      <c r="P1975" s="104"/>
      <c r="Q1975" s="104"/>
      <c r="U1975" s="104"/>
      <c r="AQ1975" s="104"/>
      <c r="AR1975" s="104"/>
      <c r="AS1975" s="104"/>
      <c r="AT1975" s="104"/>
      <c r="AU1975" s="104"/>
      <c r="AV1975" s="104"/>
      <c r="AW1975" s="104"/>
      <c r="AX1975" s="104"/>
      <c r="AY1975" s="104"/>
      <c r="BH1975" s="104"/>
      <c r="BJ1975" s="104"/>
      <c r="BK1975" s="104"/>
      <c r="BL1975" s="104"/>
      <c r="BM1975" s="104"/>
      <c r="BN1975" s="104"/>
      <c r="BO1975" s="104"/>
      <c r="BP1975" s="104"/>
      <c r="BQ1975" s="104"/>
      <c r="BR1975" s="104"/>
      <c r="BS1975" s="104"/>
      <c r="BT1975" s="104"/>
      <c r="BV1975" s="104"/>
      <c r="BW1975" s="104"/>
      <c r="BX1975" s="104"/>
      <c r="BY1975" s="104"/>
      <c r="BZ1975" s="104"/>
      <c r="CA1975" s="104"/>
      <c r="CB1975" s="104"/>
      <c r="CC1975" s="104"/>
      <c r="CD1975" s="104"/>
      <c r="CE1975" s="104"/>
      <c r="CF1975" s="104"/>
      <c r="CG1975" s="104"/>
      <c r="CJ1975" s="104"/>
      <c r="CL1975" s="104"/>
      <c r="CM1975" s="104"/>
      <c r="CN1975" s="104"/>
      <c r="CO1975" s="104"/>
      <c r="CP1975" s="104"/>
      <c r="CQ1975" s="104"/>
      <c r="CR1975" s="104"/>
      <c r="CS1975" s="104"/>
      <c r="CT1975" s="104"/>
      <c r="CU1975" s="104"/>
    </row>
    <row r="1976" spans="1:99" ht="13" x14ac:dyDescent="0.3">
      <c r="A1976" s="104"/>
      <c r="B1976" s="104"/>
      <c r="C1976" s="104"/>
      <c r="D1976" s="104"/>
      <c r="E1976" s="104"/>
      <c r="F1976" s="104"/>
      <c r="G1976" s="104"/>
      <c r="H1976" s="104"/>
      <c r="I1976" s="104"/>
      <c r="J1976" s="104"/>
      <c r="K1976" s="104"/>
      <c r="L1976" s="104"/>
      <c r="M1976" s="104"/>
      <c r="P1976" s="104"/>
      <c r="Q1976" s="104"/>
      <c r="U1976" s="104"/>
      <c r="AQ1976" s="104"/>
      <c r="AR1976" s="104"/>
      <c r="AS1976" s="104"/>
      <c r="AT1976" s="104"/>
      <c r="AU1976" s="104"/>
      <c r="AV1976" s="104"/>
      <c r="AW1976" s="104"/>
      <c r="AX1976" s="104"/>
      <c r="AY1976" s="104"/>
      <c r="BH1976" s="104"/>
      <c r="BJ1976" s="104"/>
      <c r="BK1976" s="104"/>
      <c r="BL1976" s="104"/>
      <c r="BM1976" s="104"/>
      <c r="BN1976" s="104"/>
      <c r="BO1976" s="104"/>
      <c r="BP1976" s="104"/>
      <c r="BQ1976" s="104"/>
      <c r="BR1976" s="104"/>
      <c r="BS1976" s="104"/>
      <c r="BT1976" s="104"/>
      <c r="BV1976" s="104"/>
      <c r="BW1976" s="104"/>
      <c r="BX1976" s="104"/>
      <c r="BY1976" s="104"/>
      <c r="BZ1976" s="104"/>
      <c r="CA1976" s="104"/>
      <c r="CB1976" s="104"/>
      <c r="CC1976" s="104"/>
      <c r="CD1976" s="104"/>
      <c r="CE1976" s="104"/>
      <c r="CF1976" s="104"/>
      <c r="CG1976" s="104"/>
      <c r="CJ1976" s="104"/>
      <c r="CL1976" s="104"/>
      <c r="CM1976" s="104"/>
      <c r="CN1976" s="104"/>
      <c r="CO1976" s="104"/>
      <c r="CP1976" s="104"/>
      <c r="CQ1976" s="104"/>
      <c r="CR1976" s="104"/>
      <c r="CS1976" s="104"/>
      <c r="CT1976" s="104"/>
      <c r="CU1976" s="104"/>
    </row>
    <row r="1977" spans="1:99" ht="13" x14ac:dyDescent="0.3">
      <c r="A1977" s="104"/>
      <c r="B1977" s="104"/>
      <c r="C1977" s="104"/>
      <c r="D1977" s="104"/>
      <c r="E1977" s="104"/>
      <c r="F1977" s="104"/>
      <c r="G1977" s="104"/>
      <c r="H1977" s="104"/>
      <c r="I1977" s="104"/>
      <c r="J1977" s="104"/>
      <c r="K1977" s="104"/>
      <c r="L1977" s="104"/>
      <c r="M1977" s="104"/>
      <c r="P1977" s="104"/>
      <c r="Q1977" s="104"/>
      <c r="U1977" s="104"/>
      <c r="AQ1977" s="104"/>
      <c r="AR1977" s="104"/>
      <c r="AS1977" s="104"/>
      <c r="AT1977" s="104"/>
      <c r="AU1977" s="104"/>
      <c r="AV1977" s="104"/>
      <c r="AW1977" s="104"/>
      <c r="AX1977" s="104"/>
      <c r="AY1977" s="104"/>
      <c r="BH1977" s="104"/>
      <c r="BJ1977" s="104"/>
      <c r="BK1977" s="104"/>
      <c r="BL1977" s="104"/>
      <c r="BM1977" s="104"/>
      <c r="BN1977" s="104"/>
      <c r="BO1977" s="104"/>
      <c r="BP1977" s="104"/>
      <c r="BQ1977" s="104"/>
      <c r="BR1977" s="104"/>
      <c r="BS1977" s="104"/>
      <c r="BT1977" s="104"/>
      <c r="BV1977" s="104"/>
      <c r="BW1977" s="104"/>
      <c r="BX1977" s="104"/>
      <c r="BY1977" s="104"/>
      <c r="BZ1977" s="104"/>
      <c r="CA1977" s="104"/>
      <c r="CB1977" s="104"/>
      <c r="CC1977" s="104"/>
      <c r="CD1977" s="104"/>
      <c r="CE1977" s="104"/>
      <c r="CF1977" s="104"/>
      <c r="CG1977" s="104"/>
      <c r="CJ1977" s="104"/>
      <c r="CL1977" s="104"/>
      <c r="CM1977" s="104"/>
      <c r="CN1977" s="104"/>
      <c r="CO1977" s="104"/>
      <c r="CP1977" s="104"/>
      <c r="CQ1977" s="104"/>
      <c r="CR1977" s="104"/>
      <c r="CS1977" s="104"/>
      <c r="CT1977" s="104"/>
      <c r="CU1977" s="104"/>
    </row>
    <row r="1978" spans="1:99" ht="13" x14ac:dyDescent="0.3">
      <c r="A1978" s="104"/>
      <c r="B1978" s="104"/>
      <c r="C1978" s="104"/>
      <c r="D1978" s="104"/>
      <c r="E1978" s="104"/>
      <c r="F1978" s="104"/>
      <c r="G1978" s="104"/>
      <c r="H1978" s="104"/>
      <c r="I1978" s="104"/>
      <c r="J1978" s="104"/>
      <c r="K1978" s="104"/>
      <c r="L1978" s="104"/>
      <c r="M1978" s="104"/>
      <c r="P1978" s="104"/>
      <c r="Q1978" s="104"/>
      <c r="U1978" s="104"/>
      <c r="AQ1978" s="104"/>
      <c r="AR1978" s="104"/>
      <c r="AS1978" s="104"/>
      <c r="AT1978" s="104"/>
      <c r="AU1978" s="104"/>
      <c r="AV1978" s="104"/>
      <c r="AW1978" s="104"/>
      <c r="AX1978" s="104"/>
      <c r="AY1978" s="104"/>
      <c r="BH1978" s="104"/>
      <c r="BJ1978" s="104"/>
      <c r="BK1978" s="104"/>
      <c r="BL1978" s="104"/>
      <c r="BM1978" s="104"/>
      <c r="BN1978" s="104"/>
      <c r="BO1978" s="104"/>
      <c r="BP1978" s="104"/>
      <c r="BQ1978" s="104"/>
      <c r="BR1978" s="104"/>
      <c r="BS1978" s="104"/>
      <c r="BT1978" s="104"/>
      <c r="BV1978" s="104"/>
      <c r="BW1978" s="104"/>
      <c r="BX1978" s="104"/>
      <c r="BY1978" s="104"/>
      <c r="BZ1978" s="104"/>
      <c r="CA1978" s="104"/>
      <c r="CB1978" s="104"/>
      <c r="CC1978" s="104"/>
      <c r="CD1978" s="104"/>
      <c r="CE1978" s="104"/>
      <c r="CF1978" s="104"/>
      <c r="CG1978" s="104"/>
      <c r="CJ1978" s="104"/>
      <c r="CL1978" s="104"/>
      <c r="CM1978" s="104"/>
      <c r="CN1978" s="104"/>
      <c r="CO1978" s="104"/>
      <c r="CP1978" s="104"/>
      <c r="CQ1978" s="104"/>
      <c r="CR1978" s="104"/>
      <c r="CS1978" s="104"/>
      <c r="CT1978" s="104"/>
      <c r="CU1978" s="104"/>
    </row>
    <row r="1979" spans="1:99" ht="13" x14ac:dyDescent="0.3">
      <c r="A1979" s="104"/>
      <c r="B1979" s="104"/>
      <c r="C1979" s="104"/>
      <c r="D1979" s="104"/>
      <c r="E1979" s="104"/>
      <c r="F1979" s="104"/>
      <c r="G1979" s="104"/>
      <c r="H1979" s="104"/>
      <c r="I1979" s="104"/>
      <c r="J1979" s="104"/>
      <c r="K1979" s="104"/>
      <c r="L1979" s="104"/>
      <c r="M1979" s="104"/>
      <c r="P1979" s="104"/>
      <c r="Q1979" s="104"/>
      <c r="U1979" s="104"/>
      <c r="AQ1979" s="104"/>
      <c r="AR1979" s="104"/>
      <c r="AS1979" s="104"/>
      <c r="AT1979" s="104"/>
      <c r="AU1979" s="104"/>
      <c r="AV1979" s="104"/>
      <c r="AW1979" s="104"/>
      <c r="AX1979" s="104"/>
      <c r="AY1979" s="104"/>
      <c r="BH1979" s="104"/>
      <c r="BJ1979" s="104"/>
      <c r="BK1979" s="104"/>
      <c r="BL1979" s="104"/>
      <c r="BM1979" s="104"/>
      <c r="BN1979" s="104"/>
      <c r="BO1979" s="104"/>
      <c r="BP1979" s="104"/>
      <c r="BQ1979" s="104"/>
      <c r="BR1979" s="104"/>
      <c r="BS1979" s="104"/>
      <c r="BT1979" s="104"/>
      <c r="BV1979" s="104"/>
      <c r="BW1979" s="104"/>
      <c r="BX1979" s="104"/>
      <c r="BY1979" s="104"/>
      <c r="BZ1979" s="104"/>
      <c r="CA1979" s="104"/>
      <c r="CB1979" s="104"/>
      <c r="CC1979" s="104"/>
      <c r="CD1979" s="104"/>
      <c r="CE1979" s="104"/>
      <c r="CF1979" s="104"/>
      <c r="CG1979" s="104"/>
      <c r="CJ1979" s="104"/>
      <c r="CL1979" s="104"/>
      <c r="CM1979" s="104"/>
      <c r="CN1979" s="104"/>
      <c r="CO1979" s="104"/>
      <c r="CP1979" s="104"/>
      <c r="CQ1979" s="104"/>
      <c r="CR1979" s="104"/>
      <c r="CS1979" s="104"/>
      <c r="CT1979" s="104"/>
      <c r="CU1979" s="104"/>
    </row>
    <row r="1980" spans="1:99" ht="13" x14ac:dyDescent="0.3">
      <c r="A1980" s="104"/>
      <c r="B1980" s="104"/>
      <c r="C1980" s="104"/>
      <c r="D1980" s="104"/>
      <c r="E1980" s="104"/>
      <c r="F1980" s="104"/>
      <c r="G1980" s="104"/>
      <c r="H1980" s="104"/>
      <c r="I1980" s="104"/>
      <c r="J1980" s="104"/>
      <c r="K1980" s="104"/>
      <c r="L1980" s="104"/>
      <c r="M1980" s="104"/>
      <c r="P1980" s="104"/>
      <c r="Q1980" s="104"/>
      <c r="U1980" s="104"/>
      <c r="AQ1980" s="104"/>
      <c r="AR1980" s="104"/>
      <c r="AS1980" s="104"/>
      <c r="AT1980" s="104"/>
      <c r="AU1980" s="104"/>
      <c r="AV1980" s="104"/>
      <c r="AW1980" s="104"/>
      <c r="AX1980" s="104"/>
      <c r="AY1980" s="104"/>
      <c r="BH1980" s="104"/>
      <c r="BJ1980" s="104"/>
      <c r="BK1980" s="104"/>
      <c r="BL1980" s="104"/>
      <c r="BM1980" s="104"/>
      <c r="BN1980" s="104"/>
      <c r="BO1980" s="104"/>
      <c r="BP1980" s="104"/>
      <c r="BQ1980" s="104"/>
      <c r="BR1980" s="104"/>
      <c r="BS1980" s="104"/>
      <c r="BT1980" s="104"/>
      <c r="BV1980" s="104"/>
      <c r="BW1980" s="104"/>
      <c r="BX1980" s="104"/>
      <c r="BY1980" s="104"/>
      <c r="BZ1980" s="104"/>
      <c r="CA1980" s="104"/>
      <c r="CB1980" s="104"/>
      <c r="CC1980" s="104"/>
      <c r="CD1980" s="104"/>
      <c r="CE1980" s="104"/>
      <c r="CF1980" s="104"/>
      <c r="CG1980" s="104"/>
      <c r="CJ1980" s="104"/>
      <c r="CL1980" s="104"/>
      <c r="CM1980" s="104"/>
      <c r="CN1980" s="104"/>
      <c r="CO1980" s="104"/>
      <c r="CP1980" s="104"/>
      <c r="CQ1980" s="104"/>
      <c r="CR1980" s="104"/>
      <c r="CS1980" s="104"/>
      <c r="CT1980" s="104"/>
      <c r="CU1980" s="104"/>
    </row>
    <row r="1981" spans="1:99" ht="13" x14ac:dyDescent="0.3">
      <c r="A1981" s="104"/>
      <c r="B1981" s="104"/>
      <c r="C1981" s="104"/>
      <c r="D1981" s="104"/>
      <c r="E1981" s="104"/>
      <c r="F1981" s="104"/>
      <c r="G1981" s="104"/>
      <c r="H1981" s="104"/>
      <c r="I1981" s="104"/>
      <c r="J1981" s="104"/>
      <c r="K1981" s="104"/>
      <c r="L1981" s="104"/>
      <c r="M1981" s="104"/>
      <c r="P1981" s="104"/>
      <c r="Q1981" s="104"/>
      <c r="U1981" s="104"/>
      <c r="AQ1981" s="104"/>
      <c r="AR1981" s="104"/>
      <c r="AS1981" s="104"/>
      <c r="AT1981" s="104"/>
      <c r="AU1981" s="104"/>
      <c r="AV1981" s="104"/>
      <c r="AW1981" s="104"/>
      <c r="AX1981" s="104"/>
      <c r="AY1981" s="104"/>
      <c r="BH1981" s="104"/>
      <c r="BJ1981" s="104"/>
      <c r="BK1981" s="104"/>
      <c r="BL1981" s="104"/>
      <c r="BM1981" s="104"/>
      <c r="BN1981" s="104"/>
      <c r="BO1981" s="104"/>
      <c r="BP1981" s="104"/>
      <c r="BQ1981" s="104"/>
      <c r="BR1981" s="104"/>
      <c r="BS1981" s="104"/>
      <c r="BT1981" s="104"/>
      <c r="BV1981" s="104"/>
      <c r="BW1981" s="104"/>
      <c r="BX1981" s="104"/>
      <c r="BY1981" s="104"/>
      <c r="BZ1981" s="104"/>
      <c r="CA1981" s="104"/>
      <c r="CB1981" s="104"/>
      <c r="CC1981" s="104"/>
      <c r="CD1981" s="104"/>
      <c r="CE1981" s="104"/>
      <c r="CF1981" s="104"/>
      <c r="CG1981" s="104"/>
      <c r="CJ1981" s="104"/>
      <c r="CL1981" s="104"/>
      <c r="CM1981" s="104"/>
      <c r="CN1981" s="104"/>
      <c r="CO1981" s="104"/>
      <c r="CP1981" s="104"/>
      <c r="CQ1981" s="104"/>
      <c r="CR1981" s="104"/>
      <c r="CS1981" s="104"/>
      <c r="CT1981" s="104"/>
      <c r="CU1981" s="104"/>
    </row>
    <row r="1982" spans="1:99" ht="13" x14ac:dyDescent="0.3">
      <c r="A1982" s="104"/>
      <c r="B1982" s="104"/>
      <c r="C1982" s="104"/>
      <c r="D1982" s="104"/>
      <c r="E1982" s="104"/>
      <c r="F1982" s="104"/>
      <c r="G1982" s="104"/>
      <c r="H1982" s="104"/>
      <c r="I1982" s="104"/>
      <c r="J1982" s="104"/>
      <c r="K1982" s="104"/>
      <c r="L1982" s="104"/>
      <c r="M1982" s="104"/>
      <c r="P1982" s="104"/>
      <c r="Q1982" s="104"/>
      <c r="U1982" s="104"/>
      <c r="AQ1982" s="104"/>
      <c r="AR1982" s="104"/>
      <c r="AS1982" s="104"/>
      <c r="AT1982" s="104"/>
      <c r="AU1982" s="104"/>
      <c r="AV1982" s="104"/>
      <c r="AW1982" s="104"/>
      <c r="AX1982" s="104"/>
      <c r="AY1982" s="104"/>
      <c r="BH1982" s="104"/>
      <c r="BJ1982" s="104"/>
      <c r="BK1982" s="104"/>
      <c r="BL1982" s="104"/>
      <c r="BM1982" s="104"/>
      <c r="BN1982" s="104"/>
      <c r="BO1982" s="104"/>
      <c r="BP1982" s="104"/>
      <c r="BQ1982" s="104"/>
      <c r="BR1982" s="104"/>
      <c r="BS1982" s="104"/>
      <c r="BT1982" s="104"/>
      <c r="BV1982" s="104"/>
      <c r="BW1982" s="104"/>
      <c r="BX1982" s="104"/>
      <c r="BY1982" s="104"/>
      <c r="BZ1982" s="104"/>
      <c r="CA1982" s="104"/>
      <c r="CB1982" s="104"/>
      <c r="CC1982" s="104"/>
      <c r="CD1982" s="104"/>
      <c r="CE1982" s="104"/>
      <c r="CF1982" s="104"/>
      <c r="CG1982" s="104"/>
      <c r="CJ1982" s="104"/>
      <c r="CL1982" s="104"/>
      <c r="CM1982" s="104"/>
      <c r="CN1982" s="104"/>
      <c r="CO1982" s="104"/>
      <c r="CP1982" s="104"/>
      <c r="CQ1982" s="104"/>
      <c r="CR1982" s="104"/>
      <c r="CS1982" s="104"/>
      <c r="CT1982" s="104"/>
      <c r="CU1982" s="104"/>
    </row>
    <row r="1983" spans="1:99" ht="13" x14ac:dyDescent="0.3">
      <c r="A1983" s="104"/>
      <c r="B1983" s="104"/>
      <c r="C1983" s="104"/>
      <c r="D1983" s="104"/>
      <c r="E1983" s="104"/>
      <c r="F1983" s="104"/>
      <c r="G1983" s="104"/>
      <c r="H1983" s="104"/>
      <c r="I1983" s="104"/>
      <c r="J1983" s="104"/>
      <c r="K1983" s="104"/>
      <c r="L1983" s="104"/>
      <c r="M1983" s="104"/>
      <c r="P1983" s="104"/>
      <c r="Q1983" s="104"/>
      <c r="U1983" s="104"/>
      <c r="AQ1983" s="104"/>
      <c r="AR1983" s="104"/>
      <c r="AS1983" s="104"/>
      <c r="AT1983" s="104"/>
      <c r="AU1983" s="104"/>
      <c r="AV1983" s="104"/>
      <c r="AW1983" s="104"/>
      <c r="AX1983" s="104"/>
      <c r="AY1983" s="104"/>
      <c r="BH1983" s="104"/>
      <c r="BJ1983" s="104"/>
      <c r="BK1983" s="104"/>
      <c r="BL1983" s="104"/>
      <c r="BM1983" s="104"/>
      <c r="BN1983" s="104"/>
      <c r="BO1983" s="104"/>
      <c r="BP1983" s="104"/>
      <c r="BQ1983" s="104"/>
      <c r="BR1983" s="104"/>
      <c r="BS1983" s="104"/>
      <c r="BT1983" s="104"/>
      <c r="BV1983" s="104"/>
      <c r="BW1983" s="104"/>
      <c r="BX1983" s="104"/>
      <c r="BY1983" s="104"/>
      <c r="BZ1983" s="104"/>
      <c r="CA1983" s="104"/>
      <c r="CB1983" s="104"/>
      <c r="CC1983" s="104"/>
      <c r="CD1983" s="104"/>
      <c r="CE1983" s="104"/>
      <c r="CF1983" s="104"/>
      <c r="CG1983" s="104"/>
      <c r="CJ1983" s="104"/>
      <c r="CL1983" s="104"/>
      <c r="CM1983" s="104"/>
      <c r="CN1983" s="104"/>
      <c r="CO1983" s="104"/>
      <c r="CP1983" s="104"/>
      <c r="CQ1983" s="104"/>
      <c r="CR1983" s="104"/>
      <c r="CS1983" s="104"/>
      <c r="CT1983" s="104"/>
      <c r="CU1983" s="104"/>
    </row>
    <row r="1984" spans="1:99" ht="13" x14ac:dyDescent="0.3">
      <c r="A1984" s="104"/>
      <c r="B1984" s="104"/>
      <c r="C1984" s="104"/>
      <c r="D1984" s="104"/>
      <c r="E1984" s="104"/>
      <c r="F1984" s="104"/>
      <c r="G1984" s="104"/>
      <c r="H1984" s="104"/>
      <c r="I1984" s="104"/>
      <c r="J1984" s="104"/>
      <c r="K1984" s="104"/>
      <c r="L1984" s="104"/>
      <c r="M1984" s="104"/>
      <c r="P1984" s="104"/>
      <c r="Q1984" s="104"/>
      <c r="U1984" s="104"/>
      <c r="AQ1984" s="104"/>
      <c r="AR1984" s="104"/>
      <c r="AS1984" s="104"/>
      <c r="AT1984" s="104"/>
      <c r="AU1984" s="104"/>
      <c r="AV1984" s="104"/>
      <c r="AW1984" s="104"/>
      <c r="AX1984" s="104"/>
      <c r="AY1984" s="104"/>
      <c r="BH1984" s="104"/>
      <c r="BJ1984" s="104"/>
      <c r="BK1984" s="104"/>
      <c r="BL1984" s="104"/>
      <c r="BM1984" s="104"/>
      <c r="BN1984" s="104"/>
      <c r="BO1984" s="104"/>
      <c r="BP1984" s="104"/>
      <c r="BQ1984" s="104"/>
      <c r="BR1984" s="104"/>
      <c r="BS1984" s="104"/>
      <c r="BT1984" s="104"/>
      <c r="BV1984" s="104"/>
      <c r="BW1984" s="104"/>
      <c r="BX1984" s="104"/>
      <c r="BY1984" s="104"/>
      <c r="BZ1984" s="104"/>
      <c r="CA1984" s="104"/>
      <c r="CB1984" s="104"/>
      <c r="CC1984" s="104"/>
      <c r="CD1984" s="104"/>
      <c r="CE1984" s="104"/>
      <c r="CF1984" s="104"/>
      <c r="CG1984" s="104"/>
      <c r="CJ1984" s="104"/>
      <c r="CL1984" s="104"/>
      <c r="CM1984" s="104"/>
      <c r="CN1984" s="104"/>
      <c r="CO1984" s="104"/>
      <c r="CP1984" s="104"/>
      <c r="CQ1984" s="104"/>
      <c r="CR1984" s="104"/>
      <c r="CS1984" s="104"/>
      <c r="CT1984" s="104"/>
      <c r="CU1984" s="104"/>
    </row>
    <row r="1985" spans="1:99" ht="13" x14ac:dyDescent="0.3">
      <c r="A1985" s="104"/>
      <c r="B1985" s="104"/>
      <c r="C1985" s="104"/>
      <c r="D1985" s="104"/>
      <c r="E1985" s="104"/>
      <c r="F1985" s="104"/>
      <c r="G1985" s="104"/>
      <c r="H1985" s="104"/>
      <c r="I1985" s="104"/>
      <c r="J1985" s="104"/>
      <c r="K1985" s="104"/>
      <c r="L1985" s="104"/>
      <c r="M1985" s="104"/>
      <c r="P1985" s="104"/>
      <c r="Q1985" s="104"/>
      <c r="U1985" s="104"/>
      <c r="AQ1985" s="104"/>
      <c r="AR1985" s="104"/>
      <c r="AS1985" s="104"/>
      <c r="AT1985" s="104"/>
      <c r="AU1985" s="104"/>
      <c r="AV1985" s="104"/>
      <c r="AW1985" s="104"/>
      <c r="AX1985" s="104"/>
      <c r="AY1985" s="104"/>
      <c r="BH1985" s="104"/>
      <c r="BJ1985" s="104"/>
      <c r="BK1985" s="104"/>
      <c r="BL1985" s="104"/>
      <c r="BM1985" s="104"/>
      <c r="BN1985" s="104"/>
      <c r="BO1985" s="104"/>
      <c r="BP1985" s="104"/>
      <c r="BQ1985" s="104"/>
      <c r="BR1985" s="104"/>
      <c r="BS1985" s="104"/>
      <c r="BT1985" s="104"/>
      <c r="BV1985" s="104"/>
      <c r="BW1985" s="104"/>
      <c r="BX1985" s="104"/>
      <c r="BY1985" s="104"/>
      <c r="BZ1985" s="104"/>
      <c r="CA1985" s="104"/>
      <c r="CB1985" s="104"/>
      <c r="CC1985" s="104"/>
      <c r="CD1985" s="104"/>
      <c r="CE1985" s="104"/>
      <c r="CF1985" s="104"/>
      <c r="CG1985" s="104"/>
      <c r="CJ1985" s="104"/>
      <c r="CL1985" s="104"/>
      <c r="CM1985" s="104"/>
      <c r="CN1985" s="104"/>
      <c r="CO1985" s="104"/>
      <c r="CP1985" s="104"/>
      <c r="CQ1985" s="104"/>
      <c r="CR1985" s="104"/>
      <c r="CS1985" s="104"/>
      <c r="CT1985" s="104"/>
      <c r="CU1985" s="104"/>
    </row>
    <row r="1986" spans="1:99" ht="13" x14ac:dyDescent="0.3">
      <c r="A1986" s="104"/>
      <c r="B1986" s="104"/>
      <c r="C1986" s="104"/>
      <c r="D1986" s="104"/>
      <c r="E1986" s="104"/>
      <c r="F1986" s="104"/>
      <c r="G1986" s="104"/>
      <c r="H1986" s="104"/>
      <c r="I1986" s="104"/>
      <c r="J1986" s="104"/>
      <c r="K1986" s="104"/>
      <c r="L1986" s="104"/>
      <c r="M1986" s="104"/>
      <c r="P1986" s="104"/>
      <c r="Q1986" s="104"/>
      <c r="U1986" s="104"/>
      <c r="AQ1986" s="104"/>
      <c r="AR1986" s="104"/>
      <c r="AS1986" s="104"/>
      <c r="AT1986" s="104"/>
      <c r="AU1986" s="104"/>
      <c r="AV1986" s="104"/>
      <c r="AW1986" s="104"/>
      <c r="AX1986" s="104"/>
      <c r="AY1986" s="104"/>
      <c r="BH1986" s="104"/>
      <c r="BJ1986" s="104"/>
      <c r="BK1986" s="104"/>
      <c r="BL1986" s="104"/>
      <c r="BM1986" s="104"/>
      <c r="BN1986" s="104"/>
      <c r="BO1986" s="104"/>
      <c r="BP1986" s="104"/>
      <c r="BQ1986" s="104"/>
      <c r="BR1986" s="104"/>
      <c r="BS1986" s="104"/>
      <c r="BT1986" s="104"/>
      <c r="BV1986" s="104"/>
      <c r="BW1986" s="104"/>
      <c r="BX1986" s="104"/>
      <c r="BY1986" s="104"/>
      <c r="BZ1986" s="104"/>
      <c r="CA1986" s="104"/>
      <c r="CB1986" s="104"/>
      <c r="CC1986" s="104"/>
      <c r="CD1986" s="104"/>
      <c r="CE1986" s="104"/>
      <c r="CF1986" s="104"/>
      <c r="CG1986" s="104"/>
      <c r="CJ1986" s="104"/>
      <c r="CL1986" s="104"/>
      <c r="CM1986" s="104"/>
      <c r="CN1986" s="104"/>
      <c r="CO1986" s="104"/>
      <c r="CP1986" s="104"/>
      <c r="CQ1986" s="104"/>
      <c r="CR1986" s="104"/>
      <c r="CS1986" s="104"/>
      <c r="CT1986" s="104"/>
      <c r="CU1986" s="104"/>
    </row>
    <row r="1987" spans="1:99" ht="13" x14ac:dyDescent="0.3">
      <c r="A1987" s="104"/>
      <c r="B1987" s="104"/>
      <c r="C1987" s="104"/>
      <c r="D1987" s="104"/>
      <c r="E1987" s="104"/>
      <c r="F1987" s="104"/>
      <c r="G1987" s="104"/>
      <c r="H1987" s="104"/>
      <c r="I1987" s="104"/>
      <c r="J1987" s="104"/>
      <c r="K1987" s="104"/>
      <c r="L1987" s="104"/>
      <c r="M1987" s="104"/>
      <c r="P1987" s="104"/>
      <c r="Q1987" s="104"/>
      <c r="U1987" s="104"/>
      <c r="AQ1987" s="104"/>
      <c r="AR1987" s="104"/>
      <c r="AS1987" s="104"/>
      <c r="AT1987" s="104"/>
      <c r="AU1987" s="104"/>
      <c r="AV1987" s="104"/>
      <c r="AW1987" s="104"/>
      <c r="AX1987" s="104"/>
      <c r="AY1987" s="104"/>
      <c r="BH1987" s="104"/>
      <c r="BJ1987" s="104"/>
      <c r="BK1987" s="104"/>
      <c r="BL1987" s="104"/>
      <c r="BM1987" s="104"/>
      <c r="BN1987" s="104"/>
      <c r="BO1987" s="104"/>
      <c r="BP1987" s="104"/>
      <c r="BQ1987" s="104"/>
      <c r="BR1987" s="104"/>
      <c r="BS1987" s="104"/>
      <c r="BT1987" s="104"/>
      <c r="BV1987" s="104"/>
      <c r="BW1987" s="104"/>
      <c r="BX1987" s="104"/>
      <c r="BY1987" s="104"/>
      <c r="BZ1987" s="104"/>
      <c r="CA1987" s="104"/>
      <c r="CB1987" s="104"/>
      <c r="CC1987" s="104"/>
      <c r="CD1987" s="104"/>
      <c r="CE1987" s="104"/>
      <c r="CF1987" s="104"/>
      <c r="CG1987" s="104"/>
      <c r="CJ1987" s="104"/>
      <c r="CL1987" s="104"/>
      <c r="CM1987" s="104"/>
      <c r="CN1987" s="104"/>
      <c r="CO1987" s="104"/>
      <c r="CP1987" s="104"/>
      <c r="CQ1987" s="104"/>
      <c r="CR1987" s="104"/>
      <c r="CS1987" s="104"/>
      <c r="CT1987" s="104"/>
      <c r="CU1987" s="104"/>
    </row>
    <row r="1988" spans="1:99" ht="13" x14ac:dyDescent="0.3">
      <c r="A1988" s="104"/>
      <c r="B1988" s="104"/>
      <c r="C1988" s="104"/>
      <c r="D1988" s="104"/>
      <c r="E1988" s="104"/>
      <c r="F1988" s="104"/>
      <c r="G1988" s="104"/>
      <c r="H1988" s="104"/>
      <c r="I1988" s="104"/>
      <c r="J1988" s="104"/>
      <c r="K1988" s="104"/>
      <c r="L1988" s="104"/>
      <c r="M1988" s="104"/>
      <c r="P1988" s="104"/>
      <c r="Q1988" s="104"/>
      <c r="U1988" s="104"/>
      <c r="AQ1988" s="104"/>
      <c r="AR1988" s="104"/>
      <c r="AS1988" s="104"/>
      <c r="AT1988" s="104"/>
      <c r="AU1988" s="104"/>
      <c r="AV1988" s="104"/>
      <c r="AW1988" s="104"/>
      <c r="AX1988" s="104"/>
      <c r="AY1988" s="104"/>
      <c r="BH1988" s="104"/>
      <c r="BJ1988" s="104"/>
      <c r="BK1988" s="104"/>
      <c r="BL1988" s="104"/>
      <c r="BM1988" s="104"/>
      <c r="BN1988" s="104"/>
      <c r="BO1988" s="104"/>
      <c r="BP1988" s="104"/>
      <c r="BQ1988" s="104"/>
      <c r="BR1988" s="104"/>
      <c r="BS1988" s="104"/>
      <c r="BT1988" s="104"/>
      <c r="BV1988" s="104"/>
      <c r="BW1988" s="104"/>
      <c r="BX1988" s="104"/>
      <c r="BY1988" s="104"/>
      <c r="BZ1988" s="104"/>
      <c r="CA1988" s="104"/>
      <c r="CB1988" s="104"/>
      <c r="CC1988" s="104"/>
      <c r="CD1988" s="104"/>
      <c r="CE1988" s="104"/>
      <c r="CF1988" s="104"/>
      <c r="CG1988" s="104"/>
      <c r="CJ1988" s="104"/>
      <c r="CL1988" s="104"/>
      <c r="CM1988" s="104"/>
      <c r="CN1988" s="104"/>
      <c r="CO1988" s="104"/>
      <c r="CP1988" s="104"/>
      <c r="CQ1988" s="104"/>
      <c r="CR1988" s="104"/>
      <c r="CS1988" s="104"/>
      <c r="CT1988" s="104"/>
      <c r="CU1988" s="104"/>
    </row>
    <row r="1989" spans="1:99" ht="13" x14ac:dyDescent="0.3">
      <c r="A1989" s="104"/>
      <c r="B1989" s="104"/>
      <c r="C1989" s="104"/>
      <c r="D1989" s="104"/>
      <c r="E1989" s="104"/>
      <c r="F1989" s="104"/>
      <c r="G1989" s="104"/>
      <c r="H1989" s="104"/>
      <c r="I1989" s="104"/>
      <c r="J1989" s="104"/>
      <c r="K1989" s="104"/>
      <c r="L1989" s="104"/>
      <c r="M1989" s="104"/>
      <c r="P1989" s="104"/>
      <c r="Q1989" s="104"/>
      <c r="U1989" s="104"/>
      <c r="AQ1989" s="104"/>
      <c r="AR1989" s="104"/>
      <c r="AS1989" s="104"/>
      <c r="AT1989" s="104"/>
      <c r="AU1989" s="104"/>
      <c r="AV1989" s="104"/>
      <c r="AW1989" s="104"/>
      <c r="AX1989" s="104"/>
      <c r="AY1989" s="104"/>
      <c r="BH1989" s="104"/>
      <c r="BJ1989" s="104"/>
      <c r="BK1989" s="104"/>
      <c r="BL1989" s="104"/>
      <c r="BM1989" s="104"/>
      <c r="BN1989" s="104"/>
      <c r="BO1989" s="104"/>
      <c r="BP1989" s="104"/>
      <c r="BQ1989" s="104"/>
      <c r="BR1989" s="104"/>
      <c r="BS1989" s="104"/>
      <c r="BT1989" s="104"/>
      <c r="BV1989" s="104"/>
      <c r="BW1989" s="104"/>
      <c r="BX1989" s="104"/>
      <c r="BY1989" s="104"/>
      <c r="BZ1989" s="104"/>
      <c r="CA1989" s="104"/>
      <c r="CB1989" s="104"/>
      <c r="CC1989" s="104"/>
      <c r="CD1989" s="104"/>
      <c r="CE1989" s="104"/>
      <c r="CF1989" s="104"/>
      <c r="CG1989" s="104"/>
      <c r="CJ1989" s="104"/>
      <c r="CL1989" s="104"/>
      <c r="CM1989" s="104"/>
      <c r="CN1989" s="104"/>
      <c r="CO1989" s="104"/>
      <c r="CP1989" s="104"/>
      <c r="CQ1989" s="104"/>
      <c r="CR1989" s="104"/>
      <c r="CS1989" s="104"/>
      <c r="CT1989" s="104"/>
      <c r="CU1989" s="104"/>
    </row>
    <row r="1990" spans="1:99" ht="13" x14ac:dyDescent="0.3">
      <c r="A1990" s="104"/>
      <c r="B1990" s="104"/>
      <c r="C1990" s="104"/>
      <c r="D1990" s="104"/>
      <c r="E1990" s="104"/>
      <c r="F1990" s="104"/>
      <c r="G1990" s="104"/>
      <c r="H1990" s="104"/>
      <c r="I1990" s="104"/>
      <c r="J1990" s="104"/>
      <c r="K1990" s="104"/>
      <c r="L1990" s="104"/>
      <c r="M1990" s="104"/>
      <c r="P1990" s="104"/>
      <c r="Q1990" s="104"/>
      <c r="U1990" s="104"/>
      <c r="AQ1990" s="104"/>
      <c r="AR1990" s="104"/>
      <c r="AS1990" s="104"/>
      <c r="AT1990" s="104"/>
      <c r="AU1990" s="104"/>
      <c r="AV1990" s="104"/>
      <c r="AW1990" s="104"/>
      <c r="AX1990" s="104"/>
      <c r="AY1990" s="104"/>
      <c r="BH1990" s="104"/>
      <c r="BJ1990" s="104"/>
      <c r="BK1990" s="104"/>
      <c r="BL1990" s="104"/>
      <c r="BM1990" s="104"/>
      <c r="BN1990" s="104"/>
      <c r="BO1990" s="104"/>
      <c r="BP1990" s="104"/>
      <c r="BQ1990" s="104"/>
      <c r="BR1990" s="104"/>
      <c r="BS1990" s="104"/>
      <c r="BT1990" s="104"/>
      <c r="BV1990" s="104"/>
      <c r="BW1990" s="104"/>
      <c r="BX1990" s="104"/>
      <c r="BY1990" s="104"/>
      <c r="BZ1990" s="104"/>
      <c r="CA1990" s="104"/>
      <c r="CB1990" s="104"/>
      <c r="CC1990" s="104"/>
      <c r="CD1990" s="104"/>
      <c r="CE1990" s="104"/>
      <c r="CF1990" s="104"/>
      <c r="CG1990" s="104"/>
      <c r="CJ1990" s="104"/>
      <c r="CL1990" s="104"/>
      <c r="CM1990" s="104"/>
      <c r="CN1990" s="104"/>
      <c r="CO1990" s="104"/>
      <c r="CP1990" s="104"/>
      <c r="CQ1990" s="104"/>
      <c r="CR1990" s="104"/>
      <c r="CS1990" s="104"/>
      <c r="CT1990" s="104"/>
      <c r="CU1990" s="104"/>
    </row>
    <row r="1991" spans="1:99" ht="13" x14ac:dyDescent="0.3">
      <c r="A1991" s="104"/>
      <c r="B1991" s="104"/>
      <c r="C1991" s="104"/>
      <c r="D1991" s="104"/>
      <c r="E1991" s="104"/>
      <c r="F1991" s="104"/>
      <c r="G1991" s="104"/>
      <c r="H1991" s="104"/>
      <c r="I1991" s="104"/>
      <c r="J1991" s="104"/>
      <c r="K1991" s="104"/>
      <c r="L1991" s="104"/>
      <c r="M1991" s="104"/>
      <c r="P1991" s="104"/>
      <c r="Q1991" s="104"/>
      <c r="U1991" s="104"/>
      <c r="AQ1991" s="104"/>
      <c r="AR1991" s="104"/>
      <c r="AS1991" s="104"/>
      <c r="AT1991" s="104"/>
      <c r="AU1991" s="104"/>
      <c r="AV1991" s="104"/>
      <c r="AW1991" s="104"/>
      <c r="AX1991" s="104"/>
      <c r="AY1991" s="104"/>
      <c r="BH1991" s="104"/>
      <c r="BJ1991" s="104"/>
      <c r="BK1991" s="104"/>
      <c r="BL1991" s="104"/>
      <c r="BM1991" s="104"/>
      <c r="BN1991" s="104"/>
      <c r="BO1991" s="104"/>
      <c r="BP1991" s="104"/>
      <c r="BQ1991" s="104"/>
      <c r="BR1991" s="104"/>
      <c r="BS1991" s="104"/>
      <c r="BT1991" s="104"/>
      <c r="BV1991" s="104"/>
      <c r="BW1991" s="104"/>
      <c r="BX1991" s="104"/>
      <c r="BY1991" s="104"/>
      <c r="BZ1991" s="104"/>
      <c r="CA1991" s="104"/>
      <c r="CB1991" s="104"/>
      <c r="CC1991" s="104"/>
      <c r="CD1991" s="104"/>
      <c r="CE1991" s="104"/>
      <c r="CF1991" s="104"/>
      <c r="CG1991" s="104"/>
      <c r="CJ1991" s="104"/>
      <c r="CL1991" s="104"/>
      <c r="CM1991" s="104"/>
      <c r="CN1991" s="104"/>
      <c r="CO1991" s="104"/>
      <c r="CP1991" s="104"/>
      <c r="CQ1991" s="104"/>
      <c r="CR1991" s="104"/>
      <c r="CS1991" s="104"/>
      <c r="CT1991" s="104"/>
      <c r="CU1991" s="104"/>
    </row>
    <row r="1992" spans="1:99" ht="13" x14ac:dyDescent="0.3">
      <c r="A1992" s="104"/>
      <c r="B1992" s="104"/>
      <c r="C1992" s="104"/>
      <c r="D1992" s="104"/>
      <c r="E1992" s="104"/>
      <c r="F1992" s="104"/>
      <c r="G1992" s="104"/>
      <c r="H1992" s="104"/>
      <c r="I1992" s="104"/>
      <c r="J1992" s="104"/>
      <c r="K1992" s="104"/>
      <c r="L1992" s="104"/>
      <c r="M1992" s="104"/>
      <c r="P1992" s="104"/>
      <c r="Q1992" s="104"/>
      <c r="U1992" s="104"/>
      <c r="AQ1992" s="104"/>
      <c r="AR1992" s="104"/>
      <c r="AS1992" s="104"/>
      <c r="AT1992" s="104"/>
      <c r="AU1992" s="104"/>
      <c r="AV1992" s="104"/>
      <c r="AW1992" s="104"/>
      <c r="AX1992" s="104"/>
      <c r="AY1992" s="104"/>
      <c r="BH1992" s="104"/>
      <c r="BJ1992" s="104"/>
      <c r="BK1992" s="104"/>
      <c r="BL1992" s="104"/>
      <c r="BM1992" s="104"/>
      <c r="BN1992" s="104"/>
      <c r="BO1992" s="104"/>
      <c r="BP1992" s="104"/>
      <c r="BQ1992" s="104"/>
      <c r="BR1992" s="104"/>
      <c r="BS1992" s="104"/>
      <c r="BT1992" s="104"/>
      <c r="BV1992" s="104"/>
      <c r="BW1992" s="104"/>
      <c r="BX1992" s="104"/>
      <c r="BY1992" s="104"/>
      <c r="BZ1992" s="104"/>
      <c r="CA1992" s="104"/>
      <c r="CB1992" s="104"/>
      <c r="CC1992" s="104"/>
      <c r="CD1992" s="104"/>
      <c r="CE1992" s="104"/>
      <c r="CF1992" s="104"/>
      <c r="CG1992" s="104"/>
      <c r="CJ1992" s="104"/>
      <c r="CL1992" s="104"/>
      <c r="CM1992" s="104"/>
      <c r="CN1992" s="104"/>
      <c r="CO1992" s="104"/>
      <c r="CP1992" s="104"/>
      <c r="CQ1992" s="104"/>
      <c r="CR1992" s="104"/>
      <c r="CS1992" s="104"/>
      <c r="CT1992" s="104"/>
      <c r="CU1992" s="104"/>
    </row>
    <row r="1993" spans="1:99" ht="13" x14ac:dyDescent="0.3">
      <c r="A1993" s="104"/>
      <c r="B1993" s="104"/>
      <c r="C1993" s="104"/>
      <c r="D1993" s="104"/>
      <c r="E1993" s="104"/>
      <c r="F1993" s="104"/>
      <c r="G1993" s="104"/>
      <c r="H1993" s="104"/>
      <c r="I1993" s="104"/>
      <c r="J1993" s="104"/>
      <c r="K1993" s="104"/>
      <c r="L1993" s="104"/>
      <c r="M1993" s="104"/>
      <c r="P1993" s="104"/>
      <c r="Q1993" s="104"/>
      <c r="U1993" s="104"/>
      <c r="AQ1993" s="104"/>
      <c r="AR1993" s="104"/>
      <c r="AS1993" s="104"/>
      <c r="AT1993" s="104"/>
      <c r="AU1993" s="104"/>
      <c r="AV1993" s="104"/>
      <c r="AW1993" s="104"/>
      <c r="AX1993" s="104"/>
      <c r="AY1993" s="104"/>
      <c r="BH1993" s="104"/>
      <c r="BJ1993" s="104"/>
      <c r="BK1993" s="104"/>
      <c r="BL1993" s="104"/>
      <c r="BM1993" s="104"/>
      <c r="BN1993" s="104"/>
      <c r="BO1993" s="104"/>
      <c r="BP1993" s="104"/>
      <c r="BQ1993" s="104"/>
      <c r="BR1993" s="104"/>
      <c r="BS1993" s="104"/>
      <c r="BT1993" s="104"/>
      <c r="BV1993" s="104"/>
      <c r="BW1993" s="104"/>
      <c r="BX1993" s="104"/>
      <c r="BY1993" s="104"/>
      <c r="BZ1993" s="104"/>
      <c r="CA1993" s="104"/>
      <c r="CB1993" s="104"/>
      <c r="CC1993" s="104"/>
      <c r="CD1993" s="104"/>
      <c r="CE1993" s="104"/>
      <c r="CF1993" s="104"/>
      <c r="CG1993" s="104"/>
      <c r="CJ1993" s="104"/>
      <c r="CL1993" s="104"/>
      <c r="CM1993" s="104"/>
      <c r="CN1993" s="104"/>
      <c r="CO1993" s="104"/>
      <c r="CP1993" s="104"/>
      <c r="CQ1993" s="104"/>
      <c r="CR1993" s="104"/>
      <c r="CS1993" s="104"/>
      <c r="CT1993" s="104"/>
      <c r="CU1993" s="104"/>
    </row>
    <row r="1994" spans="1:99" ht="13" x14ac:dyDescent="0.3">
      <c r="A1994" s="104"/>
      <c r="B1994" s="104"/>
      <c r="C1994" s="104"/>
      <c r="D1994" s="104"/>
      <c r="E1994" s="104"/>
      <c r="F1994" s="104"/>
      <c r="G1994" s="104"/>
      <c r="H1994" s="104"/>
      <c r="I1994" s="104"/>
      <c r="J1994" s="104"/>
      <c r="K1994" s="104"/>
      <c r="L1994" s="104"/>
      <c r="M1994" s="104"/>
      <c r="P1994" s="104"/>
      <c r="Q1994" s="104"/>
      <c r="U1994" s="104"/>
      <c r="AQ1994" s="104"/>
      <c r="AR1994" s="104"/>
      <c r="AS1994" s="104"/>
      <c r="AT1994" s="104"/>
      <c r="AU1994" s="104"/>
      <c r="AV1994" s="104"/>
      <c r="AW1994" s="104"/>
      <c r="AX1994" s="104"/>
      <c r="AY1994" s="104"/>
      <c r="BH1994" s="104"/>
      <c r="BJ1994" s="104"/>
      <c r="BK1994" s="104"/>
      <c r="BL1994" s="104"/>
      <c r="BM1994" s="104"/>
      <c r="BN1994" s="104"/>
      <c r="BO1994" s="104"/>
      <c r="BP1994" s="104"/>
      <c r="BQ1994" s="104"/>
      <c r="BR1994" s="104"/>
      <c r="BS1994" s="104"/>
      <c r="BT1994" s="104"/>
      <c r="BV1994" s="104"/>
      <c r="BW1994" s="104"/>
      <c r="BX1994" s="104"/>
      <c r="BY1994" s="104"/>
      <c r="BZ1994" s="104"/>
      <c r="CA1994" s="104"/>
      <c r="CB1994" s="104"/>
      <c r="CC1994" s="104"/>
      <c r="CD1994" s="104"/>
      <c r="CE1994" s="104"/>
      <c r="CF1994" s="104"/>
      <c r="CG1994" s="104"/>
      <c r="CJ1994" s="104"/>
      <c r="CL1994" s="104"/>
      <c r="CM1994" s="104"/>
      <c r="CN1994" s="104"/>
      <c r="CO1994" s="104"/>
      <c r="CP1994" s="104"/>
      <c r="CQ1994" s="104"/>
      <c r="CR1994" s="104"/>
      <c r="CS1994" s="104"/>
      <c r="CT1994" s="104"/>
      <c r="CU1994" s="104"/>
    </row>
    <row r="1995" spans="1:99" ht="13" x14ac:dyDescent="0.3">
      <c r="A1995" s="104"/>
      <c r="B1995" s="104"/>
      <c r="C1995" s="104"/>
      <c r="D1995" s="104"/>
      <c r="E1995" s="104"/>
      <c r="F1995" s="104"/>
      <c r="G1995" s="104"/>
      <c r="H1995" s="104"/>
      <c r="I1995" s="104"/>
      <c r="J1995" s="104"/>
      <c r="K1995" s="104"/>
      <c r="L1995" s="104"/>
      <c r="M1995" s="104"/>
      <c r="P1995" s="104"/>
      <c r="Q1995" s="104"/>
      <c r="U1995" s="104"/>
      <c r="AQ1995" s="104"/>
      <c r="AR1995" s="104"/>
      <c r="AS1995" s="104"/>
      <c r="AT1995" s="104"/>
      <c r="AU1995" s="104"/>
      <c r="AV1995" s="104"/>
      <c r="AW1995" s="104"/>
      <c r="AX1995" s="104"/>
      <c r="AY1995" s="104"/>
      <c r="BH1995" s="104"/>
      <c r="BJ1995" s="104"/>
      <c r="BK1995" s="104"/>
      <c r="BL1995" s="104"/>
      <c r="BM1995" s="104"/>
      <c r="BN1995" s="104"/>
      <c r="BO1995" s="104"/>
      <c r="BP1995" s="104"/>
      <c r="BQ1995" s="104"/>
      <c r="BR1995" s="104"/>
      <c r="BS1995" s="104"/>
      <c r="BT1995" s="104"/>
      <c r="BV1995" s="104"/>
      <c r="BW1995" s="104"/>
      <c r="BX1995" s="104"/>
      <c r="BY1995" s="104"/>
      <c r="BZ1995" s="104"/>
      <c r="CA1995" s="104"/>
      <c r="CB1995" s="104"/>
      <c r="CC1995" s="104"/>
      <c r="CD1995" s="104"/>
      <c r="CE1995" s="104"/>
      <c r="CF1995" s="104"/>
      <c r="CG1995" s="104"/>
      <c r="CJ1995" s="104"/>
      <c r="CL1995" s="104"/>
      <c r="CM1995" s="104"/>
      <c r="CN1995" s="104"/>
      <c r="CO1995" s="104"/>
      <c r="CP1995" s="104"/>
      <c r="CQ1995" s="104"/>
      <c r="CR1995" s="104"/>
      <c r="CS1995" s="104"/>
      <c r="CT1995" s="104"/>
      <c r="CU1995" s="104"/>
    </row>
    <row r="1996" spans="1:99" ht="13" x14ac:dyDescent="0.3">
      <c r="A1996" s="104"/>
      <c r="B1996" s="104"/>
      <c r="C1996" s="104"/>
      <c r="D1996" s="104"/>
      <c r="E1996" s="104"/>
      <c r="F1996" s="104"/>
      <c r="G1996" s="104"/>
      <c r="H1996" s="104"/>
      <c r="I1996" s="104"/>
      <c r="J1996" s="104"/>
      <c r="K1996" s="104"/>
      <c r="L1996" s="104"/>
      <c r="M1996" s="104"/>
      <c r="P1996" s="104"/>
      <c r="Q1996" s="104"/>
      <c r="U1996" s="104"/>
      <c r="AQ1996" s="104"/>
      <c r="AR1996" s="104"/>
      <c r="AS1996" s="104"/>
      <c r="AT1996" s="104"/>
      <c r="AU1996" s="104"/>
      <c r="AV1996" s="104"/>
      <c r="AW1996" s="104"/>
      <c r="AX1996" s="104"/>
      <c r="AY1996" s="104"/>
      <c r="BH1996" s="104"/>
      <c r="BJ1996" s="104"/>
      <c r="BK1996" s="104"/>
      <c r="BL1996" s="104"/>
      <c r="BM1996" s="104"/>
      <c r="BN1996" s="104"/>
      <c r="BO1996" s="104"/>
      <c r="BP1996" s="104"/>
      <c r="BQ1996" s="104"/>
      <c r="BR1996" s="104"/>
      <c r="BS1996" s="104"/>
      <c r="BT1996" s="104"/>
      <c r="BV1996" s="104"/>
      <c r="BW1996" s="104"/>
      <c r="BX1996" s="104"/>
      <c r="BY1996" s="104"/>
      <c r="BZ1996" s="104"/>
      <c r="CA1996" s="104"/>
      <c r="CB1996" s="104"/>
      <c r="CC1996" s="104"/>
      <c r="CD1996" s="104"/>
      <c r="CE1996" s="104"/>
      <c r="CF1996" s="104"/>
      <c r="CG1996" s="104"/>
      <c r="CJ1996" s="104"/>
      <c r="CL1996" s="104"/>
      <c r="CM1996" s="104"/>
      <c r="CN1996" s="104"/>
      <c r="CO1996" s="104"/>
      <c r="CP1996" s="104"/>
      <c r="CQ1996" s="104"/>
      <c r="CR1996" s="104"/>
      <c r="CS1996" s="104"/>
      <c r="CT1996" s="104"/>
      <c r="CU1996" s="104"/>
    </row>
    <row r="1997" spans="1:99" ht="13" x14ac:dyDescent="0.3">
      <c r="A1997" s="104"/>
      <c r="B1997" s="104"/>
      <c r="C1997" s="104"/>
      <c r="D1997" s="104"/>
      <c r="E1997" s="104"/>
      <c r="F1997" s="104"/>
      <c r="G1997" s="104"/>
      <c r="H1997" s="104"/>
      <c r="I1997" s="104"/>
      <c r="J1997" s="104"/>
      <c r="K1997" s="104"/>
      <c r="L1997" s="104"/>
      <c r="M1997" s="104"/>
      <c r="P1997" s="104"/>
      <c r="Q1997" s="104"/>
      <c r="U1997" s="104"/>
      <c r="AQ1997" s="104"/>
      <c r="AR1997" s="104"/>
      <c r="AS1997" s="104"/>
      <c r="AT1997" s="104"/>
      <c r="AU1997" s="104"/>
      <c r="AV1997" s="104"/>
      <c r="AW1997" s="104"/>
      <c r="AX1997" s="104"/>
      <c r="AY1997" s="104"/>
      <c r="BH1997" s="104"/>
      <c r="BJ1997" s="104"/>
      <c r="BK1997" s="104"/>
      <c r="BL1997" s="104"/>
      <c r="BM1997" s="104"/>
      <c r="BN1997" s="104"/>
      <c r="BO1997" s="104"/>
      <c r="BP1997" s="104"/>
      <c r="BQ1997" s="104"/>
      <c r="BR1997" s="104"/>
      <c r="BS1997" s="104"/>
      <c r="BT1997" s="104"/>
      <c r="BV1997" s="104"/>
      <c r="BW1997" s="104"/>
      <c r="BX1997" s="104"/>
      <c r="BY1997" s="104"/>
      <c r="BZ1997" s="104"/>
      <c r="CA1997" s="104"/>
      <c r="CB1997" s="104"/>
      <c r="CC1997" s="104"/>
      <c r="CD1997" s="104"/>
      <c r="CE1997" s="104"/>
      <c r="CF1997" s="104"/>
      <c r="CG1997" s="104"/>
      <c r="CJ1997" s="104"/>
      <c r="CL1997" s="104"/>
      <c r="CM1997" s="104"/>
      <c r="CN1997" s="104"/>
      <c r="CO1997" s="104"/>
      <c r="CP1997" s="104"/>
      <c r="CQ1997" s="104"/>
      <c r="CR1997" s="104"/>
      <c r="CS1997" s="104"/>
      <c r="CT1997" s="104"/>
      <c r="CU1997" s="104"/>
    </row>
    <row r="1998" spans="1:99" ht="13" x14ac:dyDescent="0.3">
      <c r="A1998" s="104"/>
      <c r="B1998" s="104"/>
      <c r="C1998" s="104"/>
      <c r="D1998" s="104"/>
      <c r="E1998" s="104"/>
      <c r="F1998" s="104"/>
      <c r="G1998" s="104"/>
      <c r="H1998" s="104"/>
      <c r="I1998" s="104"/>
      <c r="J1998" s="104"/>
      <c r="K1998" s="104"/>
      <c r="L1998" s="104"/>
      <c r="M1998" s="104"/>
      <c r="P1998" s="104"/>
      <c r="Q1998" s="104"/>
      <c r="U1998" s="104"/>
      <c r="AQ1998" s="104"/>
      <c r="AR1998" s="104"/>
      <c r="AS1998" s="104"/>
      <c r="AT1998" s="104"/>
      <c r="AU1998" s="104"/>
      <c r="AV1998" s="104"/>
      <c r="AW1998" s="104"/>
      <c r="AX1998" s="104"/>
      <c r="AY1998" s="104"/>
      <c r="BH1998" s="104"/>
      <c r="BJ1998" s="104"/>
      <c r="BK1998" s="104"/>
      <c r="BL1998" s="104"/>
      <c r="BM1998" s="104"/>
      <c r="BN1998" s="104"/>
      <c r="BO1998" s="104"/>
      <c r="BP1998" s="104"/>
      <c r="BQ1998" s="104"/>
      <c r="BR1998" s="104"/>
      <c r="BS1998" s="104"/>
      <c r="BT1998" s="104"/>
      <c r="BV1998" s="104"/>
      <c r="BW1998" s="104"/>
      <c r="BX1998" s="104"/>
      <c r="BY1998" s="104"/>
      <c r="BZ1998" s="104"/>
      <c r="CA1998" s="104"/>
      <c r="CB1998" s="104"/>
      <c r="CC1998" s="104"/>
      <c r="CD1998" s="104"/>
      <c r="CE1998" s="104"/>
      <c r="CF1998" s="104"/>
      <c r="CG1998" s="104"/>
      <c r="CJ1998" s="104"/>
      <c r="CL1998" s="104"/>
      <c r="CM1998" s="104"/>
      <c r="CN1998" s="104"/>
      <c r="CO1998" s="104"/>
      <c r="CP1998" s="104"/>
      <c r="CQ1998" s="104"/>
      <c r="CR1998" s="104"/>
      <c r="CS1998" s="104"/>
      <c r="CT1998" s="104"/>
      <c r="CU1998" s="104"/>
    </row>
    <row r="1999" spans="1:99" ht="13" x14ac:dyDescent="0.3">
      <c r="A1999" s="104"/>
      <c r="B1999" s="104"/>
      <c r="C1999" s="104"/>
      <c r="D1999" s="104"/>
      <c r="E1999" s="104"/>
      <c r="F1999" s="104"/>
      <c r="G1999" s="104"/>
      <c r="H1999" s="104"/>
      <c r="I1999" s="104"/>
      <c r="J1999" s="104"/>
      <c r="K1999" s="104"/>
      <c r="L1999" s="104"/>
      <c r="M1999" s="104"/>
      <c r="P1999" s="104"/>
      <c r="Q1999" s="104"/>
      <c r="U1999" s="104"/>
      <c r="AQ1999" s="104"/>
      <c r="AR1999" s="104"/>
      <c r="AS1999" s="104"/>
      <c r="AT1999" s="104"/>
      <c r="AU1999" s="104"/>
      <c r="AV1999" s="104"/>
      <c r="AW1999" s="104"/>
      <c r="AX1999" s="104"/>
      <c r="AY1999" s="104"/>
      <c r="BH1999" s="104"/>
      <c r="BJ1999" s="104"/>
      <c r="BK1999" s="104"/>
      <c r="BL1999" s="104"/>
      <c r="BM1999" s="104"/>
      <c r="BN1999" s="104"/>
      <c r="BO1999" s="104"/>
      <c r="BP1999" s="104"/>
      <c r="BQ1999" s="104"/>
      <c r="BR1999" s="104"/>
      <c r="BS1999" s="104"/>
      <c r="BT1999" s="104"/>
      <c r="BV1999" s="104"/>
      <c r="BW1999" s="104"/>
      <c r="BX1999" s="104"/>
      <c r="BY1999" s="104"/>
      <c r="BZ1999" s="104"/>
      <c r="CA1999" s="104"/>
      <c r="CB1999" s="104"/>
      <c r="CC1999" s="104"/>
      <c r="CD1999" s="104"/>
      <c r="CE1999" s="104"/>
      <c r="CF1999" s="104"/>
      <c r="CG1999" s="104"/>
      <c r="CJ1999" s="104"/>
      <c r="CL1999" s="104"/>
      <c r="CM1999" s="104"/>
      <c r="CN1999" s="104"/>
      <c r="CO1999" s="104"/>
      <c r="CP1999" s="104"/>
      <c r="CQ1999" s="104"/>
      <c r="CR1999" s="104"/>
      <c r="CS1999" s="104"/>
      <c r="CT1999" s="104"/>
      <c r="CU1999" s="104"/>
    </row>
    <row r="2000" spans="1:99" ht="13" x14ac:dyDescent="0.3">
      <c r="A2000" s="104"/>
      <c r="B2000" s="104"/>
      <c r="C2000" s="104"/>
      <c r="D2000" s="104"/>
      <c r="E2000" s="104"/>
      <c r="F2000" s="104"/>
      <c r="G2000" s="104"/>
      <c r="H2000" s="104"/>
      <c r="I2000" s="104"/>
      <c r="J2000" s="104"/>
      <c r="K2000" s="104"/>
      <c r="L2000" s="104"/>
      <c r="M2000" s="104"/>
      <c r="P2000" s="104"/>
      <c r="Q2000" s="104"/>
      <c r="U2000" s="104"/>
      <c r="AQ2000" s="104"/>
      <c r="AR2000" s="104"/>
      <c r="AS2000" s="104"/>
      <c r="AT2000" s="104"/>
      <c r="AU2000" s="104"/>
      <c r="AV2000" s="104"/>
      <c r="AW2000" s="104"/>
      <c r="AX2000" s="104"/>
      <c r="AY2000" s="104"/>
      <c r="BH2000" s="104"/>
      <c r="BJ2000" s="104"/>
      <c r="BK2000" s="104"/>
      <c r="BL2000" s="104"/>
      <c r="BM2000" s="104"/>
      <c r="BN2000" s="104"/>
      <c r="BO2000" s="104"/>
      <c r="BP2000" s="104"/>
      <c r="BQ2000" s="104"/>
      <c r="BR2000" s="104"/>
      <c r="BS2000" s="104"/>
      <c r="BT2000" s="104"/>
      <c r="BV2000" s="104"/>
      <c r="BW2000" s="104"/>
      <c r="BX2000" s="104"/>
      <c r="BY2000" s="104"/>
      <c r="BZ2000" s="104"/>
      <c r="CA2000" s="104"/>
      <c r="CB2000" s="104"/>
      <c r="CC2000" s="104"/>
      <c r="CD2000" s="104"/>
      <c r="CE2000" s="104"/>
      <c r="CF2000" s="104"/>
      <c r="CG2000" s="104"/>
      <c r="CJ2000" s="104"/>
      <c r="CL2000" s="104"/>
      <c r="CM2000" s="104"/>
      <c r="CN2000" s="104"/>
      <c r="CO2000" s="104"/>
      <c r="CP2000" s="104"/>
      <c r="CQ2000" s="104"/>
      <c r="CR2000" s="104"/>
      <c r="CS2000" s="104"/>
      <c r="CT2000" s="104"/>
      <c r="CU2000" s="104"/>
    </row>
    <row r="2001" spans="1:99" ht="13" x14ac:dyDescent="0.3">
      <c r="A2001" s="104"/>
      <c r="B2001" s="104"/>
      <c r="C2001" s="104"/>
      <c r="D2001" s="104"/>
      <c r="E2001" s="104"/>
      <c r="F2001" s="104"/>
      <c r="G2001" s="104"/>
      <c r="H2001" s="104"/>
      <c r="I2001" s="104"/>
      <c r="J2001" s="104"/>
      <c r="K2001" s="104"/>
      <c r="L2001" s="104"/>
      <c r="M2001" s="104"/>
      <c r="P2001" s="104"/>
      <c r="Q2001" s="104"/>
      <c r="U2001" s="104"/>
      <c r="AQ2001" s="104"/>
      <c r="AR2001" s="104"/>
      <c r="AS2001" s="104"/>
      <c r="AT2001" s="104"/>
      <c r="AU2001" s="104"/>
      <c r="AV2001" s="104"/>
      <c r="AW2001" s="104"/>
      <c r="AX2001" s="104"/>
      <c r="AY2001" s="104"/>
      <c r="BH2001" s="104"/>
      <c r="BJ2001" s="104"/>
      <c r="BK2001" s="104"/>
      <c r="BL2001" s="104"/>
      <c r="BM2001" s="104"/>
      <c r="BN2001" s="104"/>
      <c r="BO2001" s="104"/>
      <c r="BP2001" s="104"/>
      <c r="BQ2001" s="104"/>
      <c r="BR2001" s="104"/>
      <c r="BS2001" s="104"/>
      <c r="BT2001" s="104"/>
      <c r="BV2001" s="104"/>
      <c r="BW2001" s="104"/>
      <c r="BX2001" s="104"/>
      <c r="BY2001" s="104"/>
      <c r="BZ2001" s="104"/>
      <c r="CA2001" s="104"/>
      <c r="CB2001" s="104"/>
      <c r="CC2001" s="104"/>
      <c r="CD2001" s="104"/>
      <c r="CE2001" s="104"/>
      <c r="CF2001" s="104"/>
      <c r="CG2001" s="104"/>
      <c r="CJ2001" s="104"/>
      <c r="CL2001" s="104"/>
      <c r="CM2001" s="104"/>
      <c r="CN2001" s="104"/>
      <c r="CO2001" s="104"/>
      <c r="CP2001" s="104"/>
      <c r="CQ2001" s="104"/>
      <c r="CR2001" s="104"/>
      <c r="CS2001" s="104"/>
      <c r="CT2001" s="104"/>
      <c r="CU2001" s="104"/>
    </row>
    <row r="2002" spans="1:99" ht="13" x14ac:dyDescent="0.3">
      <c r="A2002" s="104"/>
      <c r="B2002" s="104"/>
      <c r="C2002" s="104"/>
      <c r="D2002" s="104"/>
      <c r="E2002" s="104"/>
      <c r="F2002" s="104"/>
      <c r="G2002" s="104"/>
      <c r="H2002" s="104"/>
      <c r="I2002" s="104"/>
      <c r="J2002" s="104"/>
      <c r="K2002" s="104"/>
      <c r="L2002" s="104"/>
      <c r="M2002" s="104"/>
      <c r="P2002" s="104"/>
      <c r="Q2002" s="104"/>
      <c r="U2002" s="104"/>
      <c r="AQ2002" s="104"/>
      <c r="AR2002" s="104"/>
      <c r="AS2002" s="104"/>
      <c r="AT2002" s="104"/>
      <c r="AU2002" s="104"/>
      <c r="AV2002" s="104"/>
      <c r="AW2002" s="104"/>
      <c r="AX2002" s="104"/>
      <c r="AY2002" s="104"/>
      <c r="BH2002" s="104"/>
      <c r="BJ2002" s="104"/>
      <c r="BK2002" s="104"/>
      <c r="BL2002" s="104"/>
      <c r="BM2002" s="104"/>
      <c r="BN2002" s="104"/>
      <c r="BO2002" s="104"/>
      <c r="BP2002" s="104"/>
      <c r="BQ2002" s="104"/>
      <c r="BR2002" s="104"/>
      <c r="BS2002" s="104"/>
      <c r="BT2002" s="104"/>
      <c r="BV2002" s="104"/>
      <c r="BW2002" s="104"/>
      <c r="BX2002" s="104"/>
      <c r="BY2002" s="104"/>
      <c r="BZ2002" s="104"/>
      <c r="CA2002" s="104"/>
      <c r="CB2002" s="104"/>
      <c r="CC2002" s="104"/>
      <c r="CD2002" s="104"/>
      <c r="CE2002" s="104"/>
      <c r="CF2002" s="104"/>
      <c r="CG2002" s="104"/>
      <c r="CJ2002" s="104"/>
      <c r="CL2002" s="104"/>
      <c r="CM2002" s="104"/>
      <c r="CN2002" s="104"/>
      <c r="CO2002" s="104"/>
      <c r="CP2002" s="104"/>
      <c r="CQ2002" s="104"/>
      <c r="CR2002" s="104"/>
      <c r="CS2002" s="104"/>
      <c r="CT2002" s="104"/>
      <c r="CU2002" s="104"/>
    </row>
    <row r="2003" spans="1:99" ht="13" x14ac:dyDescent="0.3">
      <c r="A2003" s="104"/>
      <c r="B2003" s="104"/>
      <c r="C2003" s="104"/>
      <c r="D2003" s="104"/>
      <c r="E2003" s="104"/>
      <c r="F2003" s="104"/>
      <c r="G2003" s="104"/>
      <c r="H2003" s="104"/>
      <c r="I2003" s="104"/>
      <c r="J2003" s="104"/>
      <c r="K2003" s="104"/>
      <c r="L2003" s="104"/>
      <c r="M2003" s="104"/>
      <c r="P2003" s="104"/>
      <c r="Q2003" s="104"/>
      <c r="U2003" s="104"/>
      <c r="AQ2003" s="104"/>
      <c r="AR2003" s="104"/>
      <c r="AS2003" s="104"/>
      <c r="AT2003" s="104"/>
      <c r="AU2003" s="104"/>
      <c r="AV2003" s="104"/>
      <c r="AW2003" s="104"/>
      <c r="AX2003" s="104"/>
      <c r="AY2003" s="104"/>
      <c r="BH2003" s="104"/>
      <c r="BJ2003" s="104"/>
      <c r="BK2003" s="104"/>
      <c r="BL2003" s="104"/>
      <c r="BM2003" s="104"/>
      <c r="BN2003" s="104"/>
      <c r="BO2003" s="104"/>
      <c r="BP2003" s="104"/>
      <c r="BQ2003" s="104"/>
      <c r="BR2003" s="104"/>
      <c r="BS2003" s="104"/>
      <c r="BT2003" s="104"/>
      <c r="BV2003" s="104"/>
      <c r="BW2003" s="104"/>
      <c r="BX2003" s="104"/>
      <c r="BY2003" s="104"/>
      <c r="BZ2003" s="104"/>
      <c r="CA2003" s="104"/>
      <c r="CB2003" s="104"/>
      <c r="CC2003" s="104"/>
      <c r="CD2003" s="104"/>
      <c r="CE2003" s="104"/>
      <c r="CF2003" s="104"/>
      <c r="CG2003" s="104"/>
      <c r="CJ2003" s="104"/>
      <c r="CL2003" s="104"/>
      <c r="CM2003" s="104"/>
      <c r="CN2003" s="104"/>
      <c r="CO2003" s="104"/>
      <c r="CP2003" s="104"/>
      <c r="CQ2003" s="104"/>
      <c r="CR2003" s="104"/>
      <c r="CS2003" s="104"/>
      <c r="CT2003" s="104"/>
      <c r="CU2003" s="104"/>
    </row>
    <row r="2004" spans="1:99" ht="13" x14ac:dyDescent="0.3">
      <c r="A2004" s="104"/>
      <c r="B2004" s="104"/>
      <c r="C2004" s="104"/>
      <c r="D2004" s="104"/>
      <c r="E2004" s="104"/>
      <c r="F2004" s="104"/>
      <c r="G2004" s="104"/>
      <c r="H2004" s="104"/>
      <c r="I2004" s="104"/>
      <c r="J2004" s="104"/>
      <c r="K2004" s="104"/>
      <c r="L2004" s="104"/>
      <c r="M2004" s="104"/>
      <c r="P2004" s="104"/>
      <c r="Q2004" s="104"/>
      <c r="U2004" s="104"/>
      <c r="AQ2004" s="104"/>
      <c r="AR2004" s="104"/>
      <c r="AS2004" s="104"/>
      <c r="AT2004" s="104"/>
      <c r="AU2004" s="104"/>
      <c r="AV2004" s="104"/>
      <c r="AW2004" s="104"/>
      <c r="AX2004" s="104"/>
      <c r="AY2004" s="104"/>
      <c r="BH2004" s="104"/>
      <c r="BJ2004" s="104"/>
      <c r="BK2004" s="104"/>
      <c r="BL2004" s="104"/>
      <c r="BM2004" s="104"/>
      <c r="BN2004" s="104"/>
      <c r="BO2004" s="104"/>
      <c r="BP2004" s="104"/>
      <c r="BQ2004" s="104"/>
      <c r="BR2004" s="104"/>
      <c r="BS2004" s="104"/>
      <c r="BT2004" s="104"/>
      <c r="BV2004" s="104"/>
      <c r="BW2004" s="104"/>
      <c r="BX2004" s="104"/>
      <c r="BY2004" s="104"/>
      <c r="BZ2004" s="104"/>
      <c r="CA2004" s="104"/>
      <c r="CB2004" s="104"/>
      <c r="CC2004" s="104"/>
      <c r="CD2004" s="104"/>
      <c r="CE2004" s="104"/>
      <c r="CF2004" s="104"/>
      <c r="CG2004" s="104"/>
      <c r="CJ2004" s="104"/>
      <c r="CL2004" s="104"/>
      <c r="CM2004" s="104"/>
      <c r="CN2004" s="104"/>
      <c r="CO2004" s="104"/>
      <c r="CP2004" s="104"/>
      <c r="CQ2004" s="104"/>
      <c r="CR2004" s="104"/>
      <c r="CS2004" s="104"/>
      <c r="CT2004" s="104"/>
      <c r="CU2004" s="104"/>
    </row>
    <row r="2005" spans="1:99" ht="13" x14ac:dyDescent="0.3">
      <c r="A2005" s="104"/>
      <c r="B2005" s="104"/>
      <c r="C2005" s="104"/>
      <c r="D2005" s="104"/>
      <c r="E2005" s="104"/>
      <c r="F2005" s="104"/>
      <c r="G2005" s="104"/>
      <c r="H2005" s="104"/>
      <c r="I2005" s="104"/>
      <c r="J2005" s="104"/>
      <c r="K2005" s="104"/>
      <c r="L2005" s="104"/>
      <c r="M2005" s="104"/>
      <c r="P2005" s="104"/>
      <c r="Q2005" s="104"/>
      <c r="U2005" s="104"/>
      <c r="AQ2005" s="104"/>
      <c r="AR2005" s="104"/>
      <c r="AS2005" s="104"/>
      <c r="AT2005" s="104"/>
      <c r="AU2005" s="104"/>
      <c r="AV2005" s="104"/>
      <c r="AW2005" s="104"/>
      <c r="AX2005" s="104"/>
      <c r="AY2005" s="104"/>
      <c r="BH2005" s="104"/>
      <c r="BJ2005" s="104"/>
      <c r="BK2005" s="104"/>
      <c r="BL2005" s="104"/>
      <c r="BM2005" s="104"/>
      <c r="BN2005" s="104"/>
      <c r="BO2005" s="104"/>
      <c r="BP2005" s="104"/>
      <c r="BQ2005" s="104"/>
      <c r="BR2005" s="104"/>
      <c r="BS2005" s="104"/>
      <c r="BT2005" s="104"/>
      <c r="BV2005" s="104"/>
      <c r="BW2005" s="104"/>
      <c r="BX2005" s="104"/>
      <c r="BY2005" s="104"/>
      <c r="BZ2005" s="104"/>
      <c r="CA2005" s="104"/>
      <c r="CB2005" s="104"/>
      <c r="CC2005" s="104"/>
      <c r="CD2005" s="104"/>
      <c r="CE2005" s="104"/>
      <c r="CF2005" s="104"/>
      <c r="CG2005" s="104"/>
      <c r="CJ2005" s="104"/>
      <c r="CL2005" s="104"/>
      <c r="CM2005" s="104"/>
      <c r="CN2005" s="104"/>
      <c r="CO2005" s="104"/>
      <c r="CP2005" s="104"/>
      <c r="CQ2005" s="104"/>
      <c r="CR2005" s="104"/>
      <c r="CS2005" s="104"/>
      <c r="CT2005" s="104"/>
      <c r="CU2005" s="104"/>
    </row>
    <row r="2006" spans="1:99" ht="13" x14ac:dyDescent="0.3">
      <c r="A2006" s="104"/>
      <c r="B2006" s="104"/>
      <c r="C2006" s="104"/>
      <c r="D2006" s="104"/>
      <c r="E2006" s="104"/>
      <c r="F2006" s="104"/>
      <c r="G2006" s="104"/>
      <c r="H2006" s="104"/>
      <c r="I2006" s="104"/>
      <c r="J2006" s="104"/>
      <c r="K2006" s="104"/>
      <c r="L2006" s="104"/>
      <c r="M2006" s="104"/>
      <c r="P2006" s="104"/>
      <c r="Q2006" s="104"/>
      <c r="U2006" s="104"/>
      <c r="AQ2006" s="104"/>
      <c r="AR2006" s="104"/>
      <c r="AS2006" s="104"/>
      <c r="AT2006" s="104"/>
      <c r="AU2006" s="104"/>
      <c r="AV2006" s="104"/>
      <c r="AW2006" s="104"/>
      <c r="AX2006" s="104"/>
      <c r="AY2006" s="104"/>
      <c r="BH2006" s="104"/>
      <c r="BJ2006" s="104"/>
      <c r="BK2006" s="104"/>
      <c r="BL2006" s="104"/>
      <c r="BM2006" s="104"/>
      <c r="BN2006" s="104"/>
      <c r="BO2006" s="104"/>
      <c r="BP2006" s="104"/>
      <c r="BQ2006" s="104"/>
      <c r="BR2006" s="104"/>
      <c r="BS2006" s="104"/>
      <c r="BT2006" s="104"/>
      <c r="BV2006" s="104"/>
      <c r="BW2006" s="104"/>
      <c r="BX2006" s="104"/>
      <c r="BY2006" s="104"/>
      <c r="BZ2006" s="104"/>
      <c r="CA2006" s="104"/>
      <c r="CB2006" s="104"/>
      <c r="CC2006" s="104"/>
      <c r="CD2006" s="104"/>
      <c r="CE2006" s="104"/>
      <c r="CF2006" s="104"/>
      <c r="CG2006" s="104"/>
      <c r="CJ2006" s="104"/>
      <c r="CL2006" s="104"/>
      <c r="CM2006" s="104"/>
      <c r="CN2006" s="104"/>
      <c r="CO2006" s="104"/>
      <c r="CP2006" s="104"/>
      <c r="CQ2006" s="104"/>
      <c r="CR2006" s="104"/>
      <c r="CS2006" s="104"/>
      <c r="CT2006" s="104"/>
      <c r="CU2006" s="104"/>
    </row>
    <row r="2007" spans="1:99" ht="13" x14ac:dyDescent="0.3">
      <c r="A2007" s="104"/>
      <c r="B2007" s="104"/>
      <c r="C2007" s="104"/>
      <c r="D2007" s="104"/>
      <c r="E2007" s="104"/>
      <c r="F2007" s="104"/>
      <c r="G2007" s="104"/>
      <c r="H2007" s="104"/>
      <c r="I2007" s="104"/>
      <c r="J2007" s="104"/>
      <c r="K2007" s="104"/>
      <c r="L2007" s="104"/>
      <c r="M2007" s="104"/>
      <c r="P2007" s="104"/>
      <c r="Q2007" s="104"/>
      <c r="U2007" s="104"/>
      <c r="AQ2007" s="104"/>
      <c r="AR2007" s="104"/>
      <c r="AS2007" s="104"/>
      <c r="AT2007" s="104"/>
      <c r="AU2007" s="104"/>
      <c r="AV2007" s="104"/>
      <c r="AW2007" s="104"/>
      <c r="AX2007" s="104"/>
      <c r="AY2007" s="104"/>
      <c r="BH2007" s="104"/>
      <c r="BJ2007" s="104"/>
      <c r="BK2007" s="104"/>
      <c r="BL2007" s="104"/>
      <c r="BM2007" s="104"/>
      <c r="BN2007" s="104"/>
      <c r="BO2007" s="104"/>
      <c r="BP2007" s="104"/>
      <c r="BQ2007" s="104"/>
      <c r="BR2007" s="104"/>
      <c r="BS2007" s="104"/>
      <c r="BT2007" s="104"/>
      <c r="BV2007" s="104"/>
      <c r="BW2007" s="104"/>
      <c r="BX2007" s="104"/>
      <c r="BY2007" s="104"/>
      <c r="BZ2007" s="104"/>
      <c r="CA2007" s="104"/>
      <c r="CB2007" s="104"/>
      <c r="CC2007" s="104"/>
      <c r="CD2007" s="104"/>
      <c r="CE2007" s="104"/>
      <c r="CF2007" s="104"/>
      <c r="CG2007" s="104"/>
      <c r="CJ2007" s="104"/>
      <c r="CL2007" s="104"/>
      <c r="CM2007" s="104"/>
      <c r="CN2007" s="104"/>
      <c r="CO2007" s="104"/>
      <c r="CP2007" s="104"/>
      <c r="CQ2007" s="104"/>
      <c r="CR2007" s="104"/>
      <c r="CS2007" s="104"/>
      <c r="CT2007" s="104"/>
      <c r="CU2007" s="104"/>
    </row>
    <row r="2008" spans="1:99" ht="13" x14ac:dyDescent="0.3">
      <c r="A2008" s="104"/>
      <c r="B2008" s="104"/>
      <c r="C2008" s="104"/>
      <c r="D2008" s="104"/>
      <c r="E2008" s="104"/>
      <c r="F2008" s="104"/>
      <c r="G2008" s="104"/>
      <c r="H2008" s="104"/>
      <c r="I2008" s="104"/>
      <c r="J2008" s="104"/>
      <c r="K2008" s="104"/>
      <c r="L2008" s="104"/>
      <c r="M2008" s="104"/>
      <c r="P2008" s="104"/>
      <c r="Q2008" s="104"/>
      <c r="U2008" s="104"/>
      <c r="AQ2008" s="104"/>
      <c r="AR2008" s="104"/>
      <c r="AS2008" s="104"/>
      <c r="AT2008" s="104"/>
      <c r="AU2008" s="104"/>
      <c r="AV2008" s="104"/>
      <c r="AW2008" s="104"/>
      <c r="AX2008" s="104"/>
      <c r="AY2008" s="104"/>
      <c r="BH2008" s="104"/>
      <c r="BJ2008" s="104"/>
      <c r="BK2008" s="104"/>
      <c r="BL2008" s="104"/>
      <c r="BM2008" s="104"/>
      <c r="BN2008" s="104"/>
      <c r="BO2008" s="104"/>
      <c r="BP2008" s="104"/>
      <c r="BQ2008" s="104"/>
      <c r="BR2008" s="104"/>
      <c r="BS2008" s="104"/>
      <c r="BT2008" s="104"/>
      <c r="BV2008" s="104"/>
      <c r="BW2008" s="104"/>
      <c r="BX2008" s="104"/>
      <c r="BY2008" s="104"/>
      <c r="BZ2008" s="104"/>
      <c r="CA2008" s="104"/>
      <c r="CB2008" s="104"/>
      <c r="CC2008" s="104"/>
      <c r="CD2008" s="104"/>
      <c r="CE2008" s="104"/>
      <c r="CF2008" s="104"/>
      <c r="CG2008" s="104"/>
      <c r="CJ2008" s="104"/>
      <c r="CL2008" s="104"/>
      <c r="CM2008" s="104"/>
      <c r="CN2008" s="104"/>
      <c r="CO2008" s="104"/>
      <c r="CP2008" s="104"/>
      <c r="CQ2008" s="104"/>
      <c r="CR2008" s="104"/>
      <c r="CS2008" s="104"/>
      <c r="CT2008" s="104"/>
      <c r="CU2008" s="104"/>
    </row>
    <row r="2009" spans="1:99" ht="13" x14ac:dyDescent="0.3">
      <c r="A2009" s="104"/>
      <c r="B2009" s="104"/>
      <c r="C2009" s="104"/>
      <c r="D2009" s="104"/>
      <c r="E2009" s="104"/>
      <c r="F2009" s="104"/>
      <c r="G2009" s="104"/>
      <c r="H2009" s="104"/>
      <c r="I2009" s="104"/>
      <c r="J2009" s="104"/>
      <c r="K2009" s="104"/>
      <c r="L2009" s="104"/>
      <c r="M2009" s="104"/>
      <c r="P2009" s="104"/>
      <c r="Q2009" s="104"/>
      <c r="U2009" s="104"/>
      <c r="AQ2009" s="104"/>
      <c r="AR2009" s="104"/>
      <c r="AS2009" s="104"/>
      <c r="AT2009" s="104"/>
      <c r="AU2009" s="104"/>
      <c r="AV2009" s="104"/>
      <c r="AW2009" s="104"/>
      <c r="AX2009" s="104"/>
      <c r="AY2009" s="104"/>
      <c r="BH2009" s="104"/>
      <c r="BJ2009" s="104"/>
      <c r="BK2009" s="104"/>
      <c r="BL2009" s="104"/>
      <c r="BM2009" s="104"/>
      <c r="BN2009" s="104"/>
      <c r="BO2009" s="104"/>
      <c r="BP2009" s="104"/>
      <c r="BQ2009" s="104"/>
      <c r="BR2009" s="104"/>
      <c r="BS2009" s="104"/>
      <c r="BT2009" s="104"/>
      <c r="BV2009" s="104"/>
      <c r="BW2009" s="104"/>
      <c r="BX2009" s="104"/>
      <c r="BY2009" s="104"/>
      <c r="BZ2009" s="104"/>
      <c r="CA2009" s="104"/>
      <c r="CB2009" s="104"/>
      <c r="CC2009" s="104"/>
      <c r="CD2009" s="104"/>
      <c r="CE2009" s="104"/>
      <c r="CF2009" s="104"/>
      <c r="CG2009" s="104"/>
      <c r="CJ2009" s="104"/>
      <c r="CL2009" s="104"/>
      <c r="CM2009" s="104"/>
      <c r="CN2009" s="104"/>
      <c r="CO2009" s="104"/>
      <c r="CP2009" s="104"/>
      <c r="CQ2009" s="104"/>
      <c r="CR2009" s="104"/>
      <c r="CS2009" s="104"/>
      <c r="CT2009" s="104"/>
      <c r="CU2009" s="104"/>
    </row>
    <row r="2010" spans="1:99" ht="13" x14ac:dyDescent="0.3">
      <c r="A2010" s="104"/>
      <c r="B2010" s="104"/>
      <c r="C2010" s="104"/>
      <c r="D2010" s="104"/>
      <c r="E2010" s="104"/>
      <c r="F2010" s="104"/>
      <c r="G2010" s="104"/>
      <c r="H2010" s="104"/>
      <c r="I2010" s="104"/>
      <c r="J2010" s="104"/>
      <c r="K2010" s="104"/>
      <c r="L2010" s="104"/>
      <c r="M2010" s="104"/>
      <c r="P2010" s="104"/>
      <c r="Q2010" s="104"/>
      <c r="U2010" s="104"/>
      <c r="AQ2010" s="104"/>
      <c r="AR2010" s="104"/>
      <c r="AS2010" s="104"/>
      <c r="AT2010" s="104"/>
      <c r="AU2010" s="104"/>
      <c r="AV2010" s="104"/>
      <c r="AW2010" s="104"/>
      <c r="AX2010" s="104"/>
      <c r="AY2010" s="104"/>
      <c r="BH2010" s="104"/>
      <c r="BJ2010" s="104"/>
      <c r="BK2010" s="104"/>
      <c r="BL2010" s="104"/>
      <c r="BM2010" s="104"/>
      <c r="BN2010" s="104"/>
      <c r="BO2010" s="104"/>
      <c r="BP2010" s="104"/>
      <c r="BQ2010" s="104"/>
      <c r="BR2010" s="104"/>
      <c r="BS2010" s="104"/>
      <c r="BT2010" s="104"/>
      <c r="BV2010" s="104"/>
      <c r="BW2010" s="104"/>
      <c r="BX2010" s="104"/>
      <c r="BY2010" s="104"/>
      <c r="BZ2010" s="104"/>
      <c r="CA2010" s="104"/>
      <c r="CB2010" s="104"/>
      <c r="CC2010" s="104"/>
      <c r="CD2010" s="104"/>
      <c r="CE2010" s="104"/>
      <c r="CF2010" s="104"/>
      <c r="CG2010" s="104"/>
      <c r="CJ2010" s="104"/>
      <c r="CL2010" s="104"/>
      <c r="CM2010" s="104"/>
      <c r="CN2010" s="104"/>
      <c r="CO2010" s="104"/>
      <c r="CP2010" s="104"/>
      <c r="CQ2010" s="104"/>
      <c r="CR2010" s="104"/>
      <c r="CS2010" s="104"/>
      <c r="CT2010" s="104"/>
      <c r="CU2010" s="104"/>
    </row>
    <row r="2011" spans="1:99" ht="13" x14ac:dyDescent="0.3">
      <c r="A2011" s="104"/>
      <c r="B2011" s="104"/>
      <c r="C2011" s="104"/>
      <c r="D2011" s="104"/>
      <c r="E2011" s="104"/>
      <c r="F2011" s="104"/>
      <c r="G2011" s="104"/>
      <c r="H2011" s="104"/>
      <c r="I2011" s="104"/>
      <c r="J2011" s="104"/>
      <c r="K2011" s="104"/>
      <c r="L2011" s="104"/>
      <c r="M2011" s="104"/>
      <c r="P2011" s="104"/>
      <c r="Q2011" s="104"/>
      <c r="U2011" s="104"/>
      <c r="AQ2011" s="104"/>
      <c r="AR2011" s="104"/>
      <c r="AS2011" s="104"/>
      <c r="AT2011" s="104"/>
      <c r="AU2011" s="104"/>
      <c r="AV2011" s="104"/>
      <c r="AW2011" s="104"/>
      <c r="AX2011" s="104"/>
      <c r="AY2011" s="104"/>
      <c r="BH2011" s="104"/>
      <c r="BJ2011" s="104"/>
      <c r="BK2011" s="104"/>
      <c r="BL2011" s="104"/>
      <c r="BM2011" s="104"/>
      <c r="BN2011" s="104"/>
      <c r="BO2011" s="104"/>
      <c r="BP2011" s="104"/>
      <c r="BQ2011" s="104"/>
      <c r="BR2011" s="104"/>
      <c r="BS2011" s="104"/>
      <c r="BT2011" s="104"/>
      <c r="BV2011" s="104"/>
      <c r="BW2011" s="104"/>
      <c r="BX2011" s="104"/>
      <c r="BY2011" s="104"/>
      <c r="BZ2011" s="104"/>
      <c r="CA2011" s="104"/>
      <c r="CB2011" s="104"/>
      <c r="CC2011" s="104"/>
      <c r="CD2011" s="104"/>
      <c r="CE2011" s="104"/>
      <c r="CF2011" s="104"/>
      <c r="CG2011" s="104"/>
      <c r="CJ2011" s="104"/>
      <c r="CL2011" s="104"/>
      <c r="CM2011" s="104"/>
      <c r="CN2011" s="104"/>
      <c r="CO2011" s="104"/>
      <c r="CP2011" s="104"/>
      <c r="CQ2011" s="104"/>
      <c r="CR2011" s="104"/>
      <c r="CS2011" s="104"/>
      <c r="CT2011" s="104"/>
      <c r="CU2011" s="104"/>
    </row>
    <row r="2012" spans="1:99" ht="13" x14ac:dyDescent="0.3">
      <c r="A2012" s="104"/>
      <c r="B2012" s="104"/>
      <c r="C2012" s="104"/>
      <c r="D2012" s="104"/>
      <c r="E2012" s="104"/>
      <c r="F2012" s="104"/>
      <c r="G2012" s="104"/>
      <c r="H2012" s="104"/>
      <c r="I2012" s="104"/>
      <c r="J2012" s="104"/>
      <c r="K2012" s="104"/>
      <c r="L2012" s="104"/>
      <c r="M2012" s="104"/>
      <c r="P2012" s="104"/>
      <c r="Q2012" s="104"/>
      <c r="U2012" s="104"/>
      <c r="AQ2012" s="104"/>
      <c r="AR2012" s="104"/>
      <c r="AS2012" s="104"/>
      <c r="AT2012" s="104"/>
      <c r="AU2012" s="104"/>
      <c r="AV2012" s="104"/>
      <c r="AW2012" s="104"/>
      <c r="AX2012" s="104"/>
      <c r="AY2012" s="104"/>
      <c r="BH2012" s="104"/>
      <c r="BJ2012" s="104"/>
      <c r="BK2012" s="104"/>
      <c r="BL2012" s="104"/>
      <c r="BM2012" s="104"/>
      <c r="BN2012" s="104"/>
      <c r="BO2012" s="104"/>
      <c r="BP2012" s="104"/>
      <c r="BQ2012" s="104"/>
      <c r="BR2012" s="104"/>
      <c r="BS2012" s="104"/>
      <c r="BT2012" s="104"/>
      <c r="BV2012" s="104"/>
      <c r="BW2012" s="104"/>
      <c r="BX2012" s="104"/>
      <c r="BY2012" s="104"/>
      <c r="BZ2012" s="104"/>
      <c r="CA2012" s="104"/>
      <c r="CB2012" s="104"/>
      <c r="CC2012" s="104"/>
      <c r="CD2012" s="104"/>
      <c r="CE2012" s="104"/>
      <c r="CF2012" s="104"/>
      <c r="CG2012" s="104"/>
      <c r="CJ2012" s="104"/>
      <c r="CL2012" s="104"/>
      <c r="CM2012" s="104"/>
      <c r="CN2012" s="104"/>
      <c r="CO2012" s="104"/>
      <c r="CP2012" s="104"/>
      <c r="CQ2012" s="104"/>
      <c r="CR2012" s="104"/>
      <c r="CS2012" s="104"/>
      <c r="CT2012" s="104"/>
      <c r="CU2012" s="104"/>
    </row>
    <row r="2013" spans="1:99" ht="13" x14ac:dyDescent="0.3">
      <c r="A2013" s="104"/>
      <c r="B2013" s="104"/>
      <c r="C2013" s="104"/>
      <c r="D2013" s="104"/>
      <c r="E2013" s="104"/>
      <c r="F2013" s="104"/>
      <c r="G2013" s="104"/>
      <c r="H2013" s="104"/>
      <c r="I2013" s="104"/>
      <c r="J2013" s="104"/>
      <c r="K2013" s="104"/>
      <c r="L2013" s="104"/>
      <c r="M2013" s="104"/>
      <c r="P2013" s="104"/>
      <c r="Q2013" s="104"/>
      <c r="U2013" s="104"/>
      <c r="AQ2013" s="104"/>
      <c r="AR2013" s="104"/>
      <c r="AS2013" s="104"/>
      <c r="AT2013" s="104"/>
      <c r="AU2013" s="104"/>
      <c r="AV2013" s="104"/>
      <c r="AW2013" s="104"/>
      <c r="AX2013" s="104"/>
      <c r="AY2013" s="104"/>
      <c r="BH2013" s="104"/>
      <c r="BJ2013" s="104"/>
      <c r="BK2013" s="104"/>
      <c r="BL2013" s="104"/>
      <c r="BM2013" s="104"/>
      <c r="BN2013" s="104"/>
      <c r="BO2013" s="104"/>
      <c r="BP2013" s="104"/>
      <c r="BQ2013" s="104"/>
      <c r="BR2013" s="104"/>
      <c r="BS2013" s="104"/>
      <c r="BT2013" s="104"/>
      <c r="BV2013" s="104"/>
      <c r="BW2013" s="104"/>
      <c r="BX2013" s="104"/>
      <c r="BY2013" s="104"/>
      <c r="BZ2013" s="104"/>
      <c r="CA2013" s="104"/>
      <c r="CB2013" s="104"/>
      <c r="CC2013" s="104"/>
      <c r="CD2013" s="104"/>
      <c r="CE2013" s="104"/>
      <c r="CF2013" s="104"/>
      <c r="CG2013" s="104"/>
      <c r="CJ2013" s="104"/>
      <c r="CL2013" s="104"/>
      <c r="CM2013" s="104"/>
      <c r="CN2013" s="104"/>
      <c r="CO2013" s="104"/>
      <c r="CP2013" s="104"/>
      <c r="CQ2013" s="104"/>
      <c r="CR2013" s="104"/>
      <c r="CS2013" s="104"/>
      <c r="CT2013" s="104"/>
      <c r="CU2013" s="104"/>
    </row>
    <row r="2014" spans="1:99" ht="13" x14ac:dyDescent="0.3">
      <c r="A2014" s="104"/>
      <c r="B2014" s="104"/>
      <c r="C2014" s="104"/>
      <c r="D2014" s="104"/>
      <c r="E2014" s="104"/>
      <c r="F2014" s="104"/>
      <c r="G2014" s="104"/>
      <c r="H2014" s="104"/>
      <c r="I2014" s="104"/>
      <c r="J2014" s="104"/>
      <c r="K2014" s="104"/>
      <c r="L2014" s="104"/>
      <c r="M2014" s="104"/>
      <c r="P2014" s="104"/>
      <c r="Q2014" s="104"/>
      <c r="U2014" s="104"/>
      <c r="AQ2014" s="104"/>
      <c r="AR2014" s="104"/>
      <c r="AS2014" s="104"/>
      <c r="AT2014" s="104"/>
      <c r="AU2014" s="104"/>
      <c r="AV2014" s="104"/>
      <c r="AW2014" s="104"/>
      <c r="AX2014" s="104"/>
      <c r="AY2014" s="104"/>
      <c r="BH2014" s="104"/>
      <c r="BJ2014" s="104"/>
      <c r="BK2014" s="104"/>
      <c r="BL2014" s="104"/>
      <c r="BM2014" s="104"/>
      <c r="BN2014" s="104"/>
      <c r="BO2014" s="104"/>
      <c r="BP2014" s="104"/>
      <c r="BQ2014" s="104"/>
      <c r="BR2014" s="104"/>
      <c r="BS2014" s="104"/>
      <c r="BT2014" s="104"/>
      <c r="BV2014" s="104"/>
      <c r="BW2014" s="104"/>
      <c r="BX2014" s="104"/>
      <c r="BY2014" s="104"/>
      <c r="BZ2014" s="104"/>
      <c r="CA2014" s="104"/>
      <c r="CB2014" s="104"/>
      <c r="CC2014" s="104"/>
      <c r="CD2014" s="104"/>
      <c r="CE2014" s="104"/>
      <c r="CF2014" s="104"/>
      <c r="CG2014" s="104"/>
      <c r="CJ2014" s="104"/>
      <c r="CL2014" s="104"/>
      <c r="CM2014" s="104"/>
      <c r="CN2014" s="104"/>
      <c r="CO2014" s="104"/>
      <c r="CP2014" s="104"/>
      <c r="CQ2014" s="104"/>
      <c r="CR2014" s="104"/>
      <c r="CS2014" s="104"/>
      <c r="CT2014" s="104"/>
      <c r="CU2014" s="104"/>
    </row>
    <row r="2015" spans="1:99" ht="13" x14ac:dyDescent="0.3">
      <c r="A2015" s="104"/>
      <c r="B2015" s="104"/>
      <c r="C2015" s="104"/>
      <c r="D2015" s="104"/>
      <c r="E2015" s="104"/>
      <c r="F2015" s="104"/>
      <c r="G2015" s="104"/>
      <c r="H2015" s="104"/>
      <c r="I2015" s="104"/>
      <c r="J2015" s="104"/>
      <c r="K2015" s="104"/>
      <c r="L2015" s="104"/>
      <c r="M2015" s="104"/>
      <c r="P2015" s="104"/>
      <c r="Q2015" s="104"/>
      <c r="U2015" s="104"/>
      <c r="AQ2015" s="104"/>
      <c r="AR2015" s="104"/>
      <c r="AS2015" s="104"/>
      <c r="AT2015" s="104"/>
      <c r="AU2015" s="104"/>
      <c r="AV2015" s="104"/>
      <c r="AW2015" s="104"/>
      <c r="AX2015" s="104"/>
      <c r="AY2015" s="104"/>
      <c r="BH2015" s="104"/>
      <c r="BJ2015" s="104"/>
      <c r="BK2015" s="104"/>
      <c r="BL2015" s="104"/>
      <c r="BM2015" s="104"/>
      <c r="BN2015" s="104"/>
      <c r="BO2015" s="104"/>
      <c r="BP2015" s="104"/>
      <c r="BQ2015" s="104"/>
      <c r="BR2015" s="104"/>
      <c r="BS2015" s="104"/>
      <c r="BT2015" s="104"/>
      <c r="BV2015" s="104"/>
      <c r="BW2015" s="104"/>
      <c r="BX2015" s="104"/>
      <c r="BY2015" s="104"/>
      <c r="BZ2015" s="104"/>
      <c r="CA2015" s="104"/>
      <c r="CB2015" s="104"/>
      <c r="CC2015" s="104"/>
      <c r="CD2015" s="104"/>
      <c r="CE2015" s="104"/>
      <c r="CF2015" s="104"/>
      <c r="CG2015" s="104"/>
      <c r="CJ2015" s="104"/>
      <c r="CL2015" s="104"/>
      <c r="CM2015" s="104"/>
      <c r="CN2015" s="104"/>
      <c r="CO2015" s="104"/>
      <c r="CP2015" s="104"/>
      <c r="CQ2015" s="104"/>
      <c r="CR2015" s="104"/>
      <c r="CS2015" s="104"/>
      <c r="CT2015" s="104"/>
      <c r="CU2015" s="104"/>
    </row>
    <row r="2016" spans="1:99" ht="13" x14ac:dyDescent="0.3">
      <c r="A2016" s="104"/>
      <c r="B2016" s="104"/>
      <c r="C2016" s="104"/>
      <c r="D2016" s="104"/>
      <c r="E2016" s="104"/>
      <c r="F2016" s="104"/>
      <c r="G2016" s="104"/>
      <c r="H2016" s="104"/>
      <c r="I2016" s="104"/>
      <c r="J2016" s="104"/>
      <c r="K2016" s="104"/>
      <c r="L2016" s="104"/>
      <c r="M2016" s="104"/>
      <c r="P2016" s="104"/>
      <c r="Q2016" s="104"/>
      <c r="U2016" s="104"/>
      <c r="AQ2016" s="104"/>
      <c r="AR2016" s="104"/>
      <c r="AS2016" s="104"/>
      <c r="AT2016" s="104"/>
      <c r="AU2016" s="104"/>
      <c r="AV2016" s="104"/>
      <c r="AW2016" s="104"/>
      <c r="AX2016" s="104"/>
      <c r="AY2016" s="104"/>
      <c r="BH2016" s="104"/>
      <c r="BJ2016" s="104"/>
      <c r="BK2016" s="104"/>
      <c r="BL2016" s="104"/>
      <c r="BM2016" s="104"/>
      <c r="BN2016" s="104"/>
      <c r="BO2016" s="104"/>
      <c r="BP2016" s="104"/>
      <c r="BQ2016" s="104"/>
      <c r="BR2016" s="104"/>
      <c r="BS2016" s="104"/>
      <c r="BT2016" s="104"/>
      <c r="BV2016" s="104"/>
      <c r="BW2016" s="104"/>
      <c r="BX2016" s="104"/>
      <c r="BY2016" s="104"/>
      <c r="BZ2016" s="104"/>
      <c r="CA2016" s="104"/>
      <c r="CB2016" s="104"/>
      <c r="CC2016" s="104"/>
      <c r="CD2016" s="104"/>
      <c r="CE2016" s="104"/>
      <c r="CF2016" s="104"/>
      <c r="CG2016" s="104"/>
      <c r="CJ2016" s="104"/>
      <c r="CL2016" s="104"/>
      <c r="CM2016" s="104"/>
      <c r="CN2016" s="104"/>
      <c r="CO2016" s="104"/>
      <c r="CP2016" s="104"/>
      <c r="CQ2016" s="104"/>
      <c r="CR2016" s="104"/>
      <c r="CS2016" s="104"/>
      <c r="CT2016" s="104"/>
      <c r="CU2016" s="104"/>
    </row>
    <row r="2017" spans="1:99" ht="13" x14ac:dyDescent="0.3">
      <c r="A2017" s="104"/>
      <c r="B2017" s="104"/>
      <c r="C2017" s="104"/>
      <c r="D2017" s="104"/>
      <c r="E2017" s="104"/>
      <c r="F2017" s="104"/>
      <c r="G2017" s="104"/>
      <c r="H2017" s="104"/>
      <c r="I2017" s="104"/>
      <c r="J2017" s="104"/>
      <c r="K2017" s="104"/>
      <c r="L2017" s="104"/>
      <c r="M2017" s="104"/>
      <c r="P2017" s="104"/>
      <c r="Q2017" s="104"/>
      <c r="U2017" s="104"/>
      <c r="AQ2017" s="104"/>
      <c r="AR2017" s="104"/>
      <c r="AS2017" s="104"/>
      <c r="AT2017" s="104"/>
      <c r="AU2017" s="104"/>
      <c r="AV2017" s="104"/>
      <c r="AW2017" s="104"/>
      <c r="AX2017" s="104"/>
      <c r="AY2017" s="104"/>
      <c r="BH2017" s="104"/>
      <c r="BJ2017" s="104"/>
      <c r="BK2017" s="104"/>
      <c r="BL2017" s="104"/>
      <c r="BM2017" s="104"/>
      <c r="BN2017" s="104"/>
      <c r="BO2017" s="104"/>
      <c r="BP2017" s="104"/>
      <c r="BQ2017" s="104"/>
      <c r="BR2017" s="104"/>
      <c r="BS2017" s="104"/>
      <c r="BT2017" s="104"/>
      <c r="BV2017" s="104"/>
      <c r="BW2017" s="104"/>
      <c r="BX2017" s="104"/>
      <c r="BY2017" s="104"/>
      <c r="BZ2017" s="104"/>
      <c r="CA2017" s="104"/>
      <c r="CB2017" s="104"/>
      <c r="CC2017" s="104"/>
      <c r="CD2017" s="104"/>
      <c r="CE2017" s="104"/>
      <c r="CF2017" s="104"/>
      <c r="CG2017" s="104"/>
      <c r="CJ2017" s="104"/>
      <c r="CL2017" s="104"/>
      <c r="CM2017" s="104"/>
      <c r="CN2017" s="104"/>
      <c r="CO2017" s="104"/>
      <c r="CP2017" s="104"/>
      <c r="CQ2017" s="104"/>
      <c r="CR2017" s="104"/>
      <c r="CS2017" s="104"/>
      <c r="CT2017" s="104"/>
      <c r="CU2017" s="104"/>
    </row>
    <row r="2018" spans="1:99" ht="13" x14ac:dyDescent="0.3">
      <c r="A2018" s="104"/>
      <c r="B2018" s="104"/>
      <c r="C2018" s="104"/>
      <c r="D2018" s="104"/>
      <c r="E2018" s="104"/>
      <c r="F2018" s="104"/>
      <c r="G2018" s="104"/>
      <c r="H2018" s="104"/>
      <c r="I2018" s="104"/>
      <c r="J2018" s="104"/>
      <c r="K2018" s="104"/>
      <c r="L2018" s="104"/>
      <c r="M2018" s="104"/>
      <c r="P2018" s="104"/>
      <c r="Q2018" s="104"/>
      <c r="U2018" s="104"/>
      <c r="AQ2018" s="104"/>
      <c r="AR2018" s="104"/>
      <c r="AS2018" s="104"/>
      <c r="AT2018" s="104"/>
      <c r="AU2018" s="104"/>
      <c r="AV2018" s="104"/>
      <c r="AW2018" s="104"/>
      <c r="AX2018" s="104"/>
      <c r="AY2018" s="104"/>
      <c r="BH2018" s="104"/>
      <c r="BJ2018" s="104"/>
      <c r="BK2018" s="104"/>
      <c r="BL2018" s="104"/>
      <c r="BM2018" s="104"/>
      <c r="BN2018" s="104"/>
      <c r="BO2018" s="104"/>
      <c r="BP2018" s="104"/>
      <c r="BQ2018" s="104"/>
      <c r="BR2018" s="104"/>
      <c r="BS2018" s="104"/>
      <c r="BT2018" s="104"/>
      <c r="BV2018" s="104"/>
      <c r="BW2018" s="104"/>
      <c r="BX2018" s="104"/>
      <c r="BY2018" s="104"/>
      <c r="BZ2018" s="104"/>
      <c r="CA2018" s="104"/>
      <c r="CB2018" s="104"/>
      <c r="CC2018" s="104"/>
      <c r="CD2018" s="104"/>
      <c r="CE2018" s="104"/>
      <c r="CF2018" s="104"/>
      <c r="CG2018" s="104"/>
      <c r="CJ2018" s="104"/>
      <c r="CL2018" s="104"/>
      <c r="CM2018" s="104"/>
      <c r="CN2018" s="104"/>
      <c r="CO2018" s="104"/>
      <c r="CP2018" s="104"/>
      <c r="CQ2018" s="104"/>
      <c r="CR2018" s="104"/>
      <c r="CS2018" s="104"/>
      <c r="CT2018" s="104"/>
      <c r="CU2018" s="104"/>
    </row>
    <row r="2019" spans="1:99" ht="13" x14ac:dyDescent="0.3">
      <c r="A2019" s="104"/>
      <c r="B2019" s="104"/>
      <c r="C2019" s="104"/>
      <c r="D2019" s="104"/>
      <c r="E2019" s="104"/>
      <c r="F2019" s="104"/>
      <c r="G2019" s="104"/>
      <c r="H2019" s="104"/>
      <c r="I2019" s="104"/>
      <c r="J2019" s="104"/>
      <c r="K2019" s="104"/>
      <c r="L2019" s="104"/>
      <c r="M2019" s="104"/>
      <c r="P2019" s="104"/>
      <c r="Q2019" s="104"/>
      <c r="U2019" s="104"/>
      <c r="AQ2019" s="104"/>
      <c r="AR2019" s="104"/>
      <c r="AS2019" s="104"/>
      <c r="AT2019" s="104"/>
      <c r="AU2019" s="104"/>
      <c r="AV2019" s="104"/>
      <c r="AW2019" s="104"/>
      <c r="AX2019" s="104"/>
      <c r="AY2019" s="104"/>
      <c r="BH2019" s="104"/>
      <c r="BJ2019" s="104"/>
      <c r="BK2019" s="104"/>
      <c r="BL2019" s="104"/>
      <c r="BM2019" s="104"/>
      <c r="BN2019" s="104"/>
      <c r="BO2019" s="104"/>
      <c r="BP2019" s="104"/>
      <c r="BQ2019" s="104"/>
      <c r="BR2019" s="104"/>
      <c r="BS2019" s="104"/>
      <c r="BT2019" s="104"/>
      <c r="BV2019" s="104"/>
      <c r="BW2019" s="104"/>
      <c r="BX2019" s="104"/>
      <c r="BY2019" s="104"/>
      <c r="BZ2019" s="104"/>
      <c r="CA2019" s="104"/>
      <c r="CB2019" s="104"/>
      <c r="CC2019" s="104"/>
      <c r="CD2019" s="104"/>
      <c r="CE2019" s="104"/>
      <c r="CF2019" s="104"/>
      <c r="CG2019" s="104"/>
      <c r="CJ2019" s="104"/>
      <c r="CL2019" s="104"/>
      <c r="CM2019" s="104"/>
      <c r="CN2019" s="104"/>
      <c r="CO2019" s="104"/>
      <c r="CP2019" s="104"/>
      <c r="CQ2019" s="104"/>
      <c r="CR2019" s="104"/>
      <c r="CS2019" s="104"/>
      <c r="CT2019" s="104"/>
      <c r="CU2019" s="104"/>
    </row>
    <row r="2020" spans="1:99" ht="13" x14ac:dyDescent="0.3">
      <c r="A2020" s="104"/>
      <c r="B2020" s="104"/>
      <c r="C2020" s="104"/>
      <c r="D2020" s="104"/>
      <c r="E2020" s="104"/>
      <c r="F2020" s="104"/>
      <c r="G2020" s="104"/>
      <c r="H2020" s="104"/>
      <c r="I2020" s="104"/>
      <c r="J2020" s="104"/>
      <c r="K2020" s="104"/>
      <c r="L2020" s="104"/>
      <c r="M2020" s="104"/>
      <c r="P2020" s="104"/>
      <c r="Q2020" s="104"/>
      <c r="U2020" s="104"/>
      <c r="AQ2020" s="104"/>
      <c r="AR2020" s="104"/>
      <c r="AS2020" s="104"/>
      <c r="AT2020" s="104"/>
      <c r="AU2020" s="104"/>
      <c r="AV2020" s="104"/>
      <c r="AW2020" s="104"/>
      <c r="AX2020" s="104"/>
      <c r="AY2020" s="104"/>
      <c r="BH2020" s="104"/>
      <c r="BJ2020" s="104"/>
      <c r="BK2020" s="104"/>
      <c r="BL2020" s="104"/>
      <c r="BM2020" s="104"/>
      <c r="BN2020" s="104"/>
      <c r="BO2020" s="104"/>
      <c r="BP2020" s="104"/>
      <c r="BQ2020" s="104"/>
      <c r="BR2020" s="104"/>
      <c r="BS2020" s="104"/>
      <c r="BT2020" s="104"/>
      <c r="BV2020" s="104"/>
      <c r="BW2020" s="104"/>
      <c r="BX2020" s="104"/>
      <c r="BY2020" s="104"/>
      <c r="BZ2020" s="104"/>
      <c r="CA2020" s="104"/>
      <c r="CB2020" s="104"/>
      <c r="CC2020" s="104"/>
      <c r="CD2020" s="104"/>
      <c r="CE2020" s="104"/>
      <c r="CF2020" s="104"/>
      <c r="CG2020" s="104"/>
      <c r="CJ2020" s="104"/>
      <c r="CL2020" s="104"/>
      <c r="CM2020" s="104"/>
      <c r="CN2020" s="104"/>
      <c r="CO2020" s="104"/>
      <c r="CP2020" s="104"/>
      <c r="CQ2020" s="104"/>
      <c r="CR2020" s="104"/>
      <c r="CS2020" s="104"/>
      <c r="CT2020" s="104"/>
      <c r="CU2020" s="104"/>
    </row>
    <row r="2021" spans="1:99" ht="13" x14ac:dyDescent="0.3">
      <c r="A2021" s="104"/>
      <c r="B2021" s="104"/>
      <c r="C2021" s="104"/>
      <c r="D2021" s="104"/>
      <c r="E2021" s="104"/>
      <c r="F2021" s="104"/>
      <c r="G2021" s="104"/>
      <c r="H2021" s="104"/>
      <c r="I2021" s="104"/>
      <c r="J2021" s="104"/>
      <c r="K2021" s="104"/>
      <c r="L2021" s="104"/>
      <c r="M2021" s="104"/>
      <c r="P2021" s="104"/>
      <c r="Q2021" s="104"/>
      <c r="U2021" s="104"/>
      <c r="AQ2021" s="104"/>
      <c r="AR2021" s="104"/>
      <c r="AS2021" s="104"/>
      <c r="AT2021" s="104"/>
      <c r="AU2021" s="104"/>
      <c r="AV2021" s="104"/>
      <c r="AW2021" s="104"/>
      <c r="AX2021" s="104"/>
      <c r="AY2021" s="104"/>
      <c r="BH2021" s="104"/>
      <c r="BJ2021" s="104"/>
      <c r="BK2021" s="104"/>
      <c r="BL2021" s="104"/>
      <c r="BM2021" s="104"/>
      <c r="BN2021" s="104"/>
      <c r="BO2021" s="104"/>
      <c r="BP2021" s="104"/>
      <c r="BQ2021" s="104"/>
      <c r="BR2021" s="104"/>
      <c r="BS2021" s="104"/>
      <c r="BT2021" s="104"/>
      <c r="BV2021" s="104"/>
      <c r="BW2021" s="104"/>
      <c r="BX2021" s="104"/>
      <c r="BY2021" s="104"/>
      <c r="BZ2021" s="104"/>
      <c r="CA2021" s="104"/>
      <c r="CB2021" s="104"/>
      <c r="CC2021" s="104"/>
      <c r="CD2021" s="104"/>
      <c r="CE2021" s="104"/>
      <c r="CF2021" s="104"/>
      <c r="CG2021" s="104"/>
      <c r="CJ2021" s="104"/>
      <c r="CL2021" s="104"/>
      <c r="CM2021" s="104"/>
      <c r="CN2021" s="104"/>
      <c r="CO2021" s="104"/>
      <c r="CP2021" s="104"/>
      <c r="CQ2021" s="104"/>
      <c r="CR2021" s="104"/>
      <c r="CS2021" s="104"/>
      <c r="CT2021" s="104"/>
      <c r="CU2021" s="104"/>
    </row>
    <row r="2022" spans="1:99" ht="13" x14ac:dyDescent="0.3">
      <c r="A2022" s="104"/>
      <c r="B2022" s="104"/>
      <c r="C2022" s="104"/>
      <c r="D2022" s="104"/>
      <c r="E2022" s="104"/>
      <c r="F2022" s="104"/>
      <c r="G2022" s="104"/>
      <c r="H2022" s="104"/>
      <c r="I2022" s="104"/>
      <c r="J2022" s="104"/>
      <c r="K2022" s="104"/>
      <c r="L2022" s="104"/>
      <c r="M2022" s="104"/>
      <c r="P2022" s="104"/>
      <c r="Q2022" s="104"/>
      <c r="U2022" s="104"/>
      <c r="AQ2022" s="104"/>
      <c r="AR2022" s="104"/>
      <c r="AS2022" s="104"/>
      <c r="AT2022" s="104"/>
      <c r="AU2022" s="104"/>
      <c r="AV2022" s="104"/>
      <c r="AW2022" s="104"/>
      <c r="AX2022" s="104"/>
      <c r="AY2022" s="104"/>
      <c r="BH2022" s="104"/>
      <c r="BJ2022" s="104"/>
      <c r="BK2022" s="104"/>
      <c r="BL2022" s="104"/>
      <c r="BM2022" s="104"/>
      <c r="BN2022" s="104"/>
      <c r="BO2022" s="104"/>
      <c r="BP2022" s="104"/>
      <c r="BQ2022" s="104"/>
      <c r="BR2022" s="104"/>
      <c r="BS2022" s="104"/>
      <c r="BT2022" s="104"/>
      <c r="BV2022" s="104"/>
      <c r="BW2022" s="104"/>
      <c r="BX2022" s="104"/>
      <c r="BY2022" s="104"/>
      <c r="BZ2022" s="104"/>
      <c r="CA2022" s="104"/>
      <c r="CB2022" s="104"/>
      <c r="CC2022" s="104"/>
      <c r="CD2022" s="104"/>
      <c r="CE2022" s="104"/>
      <c r="CF2022" s="104"/>
      <c r="CG2022" s="104"/>
      <c r="CJ2022" s="104"/>
      <c r="CL2022" s="104"/>
      <c r="CM2022" s="104"/>
      <c r="CN2022" s="104"/>
      <c r="CO2022" s="104"/>
      <c r="CP2022" s="104"/>
      <c r="CQ2022" s="104"/>
      <c r="CR2022" s="104"/>
      <c r="CS2022" s="104"/>
      <c r="CT2022" s="104"/>
      <c r="CU2022" s="104"/>
    </row>
    <row r="2023" spans="1:99" ht="13" x14ac:dyDescent="0.3">
      <c r="A2023" s="104"/>
      <c r="B2023" s="104"/>
      <c r="C2023" s="104"/>
      <c r="D2023" s="104"/>
      <c r="E2023" s="104"/>
      <c r="F2023" s="104"/>
      <c r="G2023" s="104"/>
      <c r="H2023" s="104"/>
      <c r="I2023" s="104"/>
      <c r="J2023" s="104"/>
      <c r="K2023" s="104"/>
      <c r="L2023" s="104"/>
      <c r="M2023" s="104"/>
      <c r="P2023" s="104"/>
      <c r="Q2023" s="104"/>
      <c r="U2023" s="104"/>
      <c r="AQ2023" s="104"/>
      <c r="AR2023" s="104"/>
      <c r="AS2023" s="104"/>
      <c r="AT2023" s="104"/>
      <c r="AU2023" s="104"/>
      <c r="AV2023" s="104"/>
      <c r="AW2023" s="104"/>
      <c r="AX2023" s="104"/>
      <c r="AY2023" s="104"/>
      <c r="BH2023" s="104"/>
      <c r="BJ2023" s="104"/>
      <c r="BK2023" s="104"/>
      <c r="BL2023" s="104"/>
      <c r="BM2023" s="104"/>
      <c r="BN2023" s="104"/>
      <c r="BO2023" s="104"/>
      <c r="BP2023" s="104"/>
      <c r="BQ2023" s="104"/>
      <c r="BR2023" s="104"/>
      <c r="BS2023" s="104"/>
      <c r="BT2023" s="104"/>
      <c r="BV2023" s="104"/>
      <c r="BW2023" s="104"/>
      <c r="BX2023" s="104"/>
      <c r="BY2023" s="104"/>
      <c r="BZ2023" s="104"/>
      <c r="CA2023" s="104"/>
      <c r="CB2023" s="104"/>
      <c r="CC2023" s="104"/>
      <c r="CD2023" s="104"/>
      <c r="CE2023" s="104"/>
      <c r="CF2023" s="104"/>
      <c r="CG2023" s="104"/>
      <c r="CJ2023" s="104"/>
      <c r="CL2023" s="104"/>
      <c r="CM2023" s="104"/>
      <c r="CN2023" s="104"/>
      <c r="CO2023" s="104"/>
      <c r="CP2023" s="104"/>
      <c r="CQ2023" s="104"/>
      <c r="CR2023" s="104"/>
      <c r="CS2023" s="104"/>
      <c r="CT2023" s="104"/>
      <c r="CU2023" s="104"/>
    </row>
    <row r="2024" spans="1:99" ht="13" x14ac:dyDescent="0.3">
      <c r="A2024" s="104"/>
      <c r="B2024" s="104"/>
      <c r="C2024" s="104"/>
      <c r="D2024" s="104"/>
      <c r="E2024" s="104"/>
      <c r="F2024" s="104"/>
      <c r="G2024" s="104"/>
      <c r="H2024" s="104"/>
      <c r="I2024" s="104"/>
      <c r="J2024" s="104"/>
      <c r="K2024" s="104"/>
      <c r="L2024" s="104"/>
      <c r="M2024" s="104"/>
      <c r="P2024" s="104"/>
      <c r="Q2024" s="104"/>
      <c r="U2024" s="104"/>
      <c r="AQ2024" s="104"/>
      <c r="AR2024" s="104"/>
      <c r="AS2024" s="104"/>
      <c r="AT2024" s="104"/>
      <c r="AU2024" s="104"/>
      <c r="AV2024" s="104"/>
      <c r="AW2024" s="104"/>
      <c r="AX2024" s="104"/>
      <c r="AY2024" s="104"/>
      <c r="BH2024" s="104"/>
      <c r="BJ2024" s="104"/>
      <c r="BK2024" s="104"/>
      <c r="BL2024" s="104"/>
      <c r="BM2024" s="104"/>
      <c r="BN2024" s="104"/>
      <c r="BO2024" s="104"/>
      <c r="BP2024" s="104"/>
      <c r="BQ2024" s="104"/>
      <c r="BR2024" s="104"/>
      <c r="BS2024" s="104"/>
      <c r="BT2024" s="104"/>
      <c r="BV2024" s="104"/>
      <c r="BW2024" s="104"/>
      <c r="BX2024" s="104"/>
      <c r="BY2024" s="104"/>
      <c r="BZ2024" s="104"/>
      <c r="CA2024" s="104"/>
      <c r="CB2024" s="104"/>
      <c r="CC2024" s="104"/>
      <c r="CD2024" s="104"/>
      <c r="CE2024" s="104"/>
      <c r="CF2024" s="104"/>
      <c r="CG2024" s="104"/>
      <c r="CJ2024" s="104"/>
      <c r="CL2024" s="104"/>
      <c r="CM2024" s="104"/>
      <c r="CN2024" s="104"/>
      <c r="CO2024" s="104"/>
      <c r="CP2024" s="104"/>
      <c r="CQ2024" s="104"/>
      <c r="CR2024" s="104"/>
      <c r="CS2024" s="104"/>
      <c r="CT2024" s="104"/>
      <c r="CU2024" s="104"/>
    </row>
    <row r="2025" spans="1:99" ht="13" x14ac:dyDescent="0.3">
      <c r="A2025" s="104"/>
      <c r="B2025" s="104"/>
      <c r="C2025" s="104"/>
      <c r="D2025" s="104"/>
      <c r="E2025" s="104"/>
      <c r="F2025" s="104"/>
      <c r="G2025" s="104"/>
      <c r="H2025" s="104"/>
      <c r="I2025" s="104"/>
      <c r="J2025" s="104"/>
      <c r="K2025" s="104"/>
      <c r="L2025" s="104"/>
      <c r="M2025" s="104"/>
      <c r="P2025" s="104"/>
      <c r="Q2025" s="104"/>
      <c r="U2025" s="104"/>
      <c r="AQ2025" s="104"/>
      <c r="AR2025" s="104"/>
      <c r="AS2025" s="104"/>
      <c r="AT2025" s="104"/>
      <c r="AU2025" s="104"/>
      <c r="AV2025" s="104"/>
      <c r="AW2025" s="104"/>
      <c r="AX2025" s="104"/>
      <c r="AY2025" s="104"/>
      <c r="BH2025" s="104"/>
      <c r="BJ2025" s="104"/>
      <c r="BK2025" s="104"/>
      <c r="BL2025" s="104"/>
      <c r="BM2025" s="104"/>
      <c r="BN2025" s="104"/>
      <c r="BO2025" s="104"/>
      <c r="BP2025" s="104"/>
      <c r="BQ2025" s="104"/>
      <c r="BR2025" s="104"/>
      <c r="BS2025" s="104"/>
      <c r="BT2025" s="104"/>
      <c r="BV2025" s="104"/>
      <c r="BW2025" s="104"/>
      <c r="BX2025" s="104"/>
      <c r="BY2025" s="104"/>
      <c r="BZ2025" s="104"/>
      <c r="CA2025" s="104"/>
      <c r="CB2025" s="104"/>
      <c r="CC2025" s="104"/>
      <c r="CD2025" s="104"/>
      <c r="CE2025" s="104"/>
      <c r="CF2025" s="104"/>
      <c r="CG2025" s="104"/>
      <c r="CJ2025" s="104"/>
      <c r="CL2025" s="104"/>
      <c r="CM2025" s="104"/>
      <c r="CN2025" s="104"/>
      <c r="CO2025" s="104"/>
      <c r="CP2025" s="104"/>
      <c r="CQ2025" s="104"/>
      <c r="CR2025" s="104"/>
      <c r="CS2025" s="104"/>
      <c r="CT2025" s="104"/>
      <c r="CU2025" s="104"/>
    </row>
    <row r="2026" spans="1:99" ht="13" x14ac:dyDescent="0.3">
      <c r="A2026" s="104"/>
      <c r="B2026" s="104"/>
      <c r="C2026" s="104"/>
      <c r="D2026" s="104"/>
      <c r="E2026" s="104"/>
      <c r="F2026" s="104"/>
      <c r="G2026" s="104"/>
      <c r="H2026" s="104"/>
      <c r="I2026" s="104"/>
      <c r="J2026" s="104"/>
      <c r="K2026" s="104"/>
      <c r="L2026" s="104"/>
      <c r="M2026" s="104"/>
      <c r="P2026" s="104"/>
      <c r="Q2026" s="104"/>
      <c r="U2026" s="104"/>
      <c r="AQ2026" s="104"/>
      <c r="AR2026" s="104"/>
      <c r="AS2026" s="104"/>
      <c r="AT2026" s="104"/>
      <c r="AU2026" s="104"/>
      <c r="AV2026" s="104"/>
      <c r="AW2026" s="104"/>
      <c r="AX2026" s="104"/>
      <c r="AY2026" s="104"/>
      <c r="BH2026" s="104"/>
      <c r="BJ2026" s="104"/>
      <c r="BK2026" s="104"/>
      <c r="BL2026" s="104"/>
      <c r="BM2026" s="104"/>
      <c r="BN2026" s="104"/>
      <c r="BO2026" s="104"/>
      <c r="BP2026" s="104"/>
      <c r="BQ2026" s="104"/>
      <c r="BR2026" s="104"/>
      <c r="BS2026" s="104"/>
      <c r="BT2026" s="104"/>
      <c r="BV2026" s="104"/>
      <c r="BW2026" s="104"/>
      <c r="BX2026" s="104"/>
      <c r="BY2026" s="104"/>
      <c r="BZ2026" s="104"/>
      <c r="CA2026" s="104"/>
      <c r="CB2026" s="104"/>
      <c r="CC2026" s="104"/>
      <c r="CD2026" s="104"/>
      <c r="CE2026" s="104"/>
      <c r="CF2026" s="104"/>
      <c r="CG2026" s="104"/>
      <c r="CJ2026" s="104"/>
      <c r="CL2026" s="104"/>
      <c r="CM2026" s="104"/>
      <c r="CN2026" s="104"/>
      <c r="CO2026" s="104"/>
      <c r="CP2026" s="104"/>
      <c r="CQ2026" s="104"/>
      <c r="CR2026" s="104"/>
      <c r="CS2026" s="104"/>
      <c r="CT2026" s="104"/>
      <c r="CU2026" s="104"/>
    </row>
    <row r="2027" spans="1:99" ht="13" x14ac:dyDescent="0.3">
      <c r="A2027" s="104"/>
      <c r="B2027" s="104"/>
      <c r="C2027" s="104"/>
      <c r="D2027" s="104"/>
      <c r="E2027" s="104"/>
      <c r="F2027" s="104"/>
      <c r="G2027" s="104"/>
      <c r="H2027" s="104"/>
      <c r="I2027" s="104"/>
      <c r="J2027" s="104"/>
      <c r="K2027" s="104"/>
      <c r="L2027" s="104"/>
      <c r="M2027" s="104"/>
      <c r="P2027" s="104"/>
      <c r="Q2027" s="104"/>
      <c r="U2027" s="104"/>
      <c r="AQ2027" s="104"/>
      <c r="AR2027" s="104"/>
      <c r="AS2027" s="104"/>
      <c r="AT2027" s="104"/>
      <c r="AU2027" s="104"/>
      <c r="AV2027" s="104"/>
      <c r="AW2027" s="104"/>
      <c r="AX2027" s="104"/>
      <c r="AY2027" s="104"/>
      <c r="BH2027" s="104"/>
      <c r="BJ2027" s="104"/>
      <c r="BK2027" s="104"/>
      <c r="BL2027" s="104"/>
      <c r="BM2027" s="104"/>
      <c r="BN2027" s="104"/>
      <c r="BO2027" s="104"/>
      <c r="BP2027" s="104"/>
      <c r="BQ2027" s="104"/>
      <c r="BR2027" s="104"/>
      <c r="BS2027" s="104"/>
      <c r="BT2027" s="104"/>
      <c r="BV2027" s="104"/>
      <c r="BW2027" s="104"/>
      <c r="BX2027" s="104"/>
      <c r="BY2027" s="104"/>
      <c r="BZ2027" s="104"/>
      <c r="CA2027" s="104"/>
      <c r="CB2027" s="104"/>
      <c r="CC2027" s="104"/>
      <c r="CD2027" s="104"/>
      <c r="CE2027" s="104"/>
      <c r="CF2027" s="104"/>
      <c r="CG2027" s="104"/>
      <c r="CJ2027" s="104"/>
      <c r="CL2027" s="104"/>
      <c r="CM2027" s="104"/>
      <c r="CN2027" s="104"/>
      <c r="CO2027" s="104"/>
      <c r="CP2027" s="104"/>
      <c r="CQ2027" s="104"/>
      <c r="CR2027" s="104"/>
      <c r="CS2027" s="104"/>
      <c r="CT2027" s="104"/>
      <c r="CU2027" s="104"/>
    </row>
    <row r="2028" spans="1:99" ht="13" x14ac:dyDescent="0.3">
      <c r="A2028" s="104"/>
      <c r="B2028" s="104"/>
      <c r="C2028" s="104"/>
      <c r="D2028" s="104"/>
      <c r="E2028" s="104"/>
      <c r="F2028" s="104"/>
      <c r="G2028" s="104"/>
      <c r="H2028" s="104"/>
      <c r="I2028" s="104"/>
      <c r="J2028" s="104"/>
      <c r="K2028" s="104"/>
      <c r="L2028" s="104"/>
      <c r="M2028" s="104"/>
      <c r="P2028" s="104"/>
      <c r="Q2028" s="104"/>
      <c r="U2028" s="104"/>
      <c r="AQ2028" s="104"/>
      <c r="AR2028" s="104"/>
      <c r="AS2028" s="104"/>
      <c r="AT2028" s="104"/>
      <c r="AU2028" s="104"/>
      <c r="AV2028" s="104"/>
      <c r="AW2028" s="104"/>
      <c r="AX2028" s="104"/>
      <c r="AY2028" s="104"/>
      <c r="BH2028" s="104"/>
      <c r="BJ2028" s="104"/>
      <c r="BK2028" s="104"/>
      <c r="BL2028" s="104"/>
      <c r="BM2028" s="104"/>
      <c r="BN2028" s="104"/>
      <c r="BO2028" s="104"/>
      <c r="BP2028" s="104"/>
      <c r="BQ2028" s="104"/>
      <c r="BR2028" s="104"/>
      <c r="BS2028" s="104"/>
      <c r="BT2028" s="104"/>
      <c r="BV2028" s="104"/>
      <c r="BW2028" s="104"/>
      <c r="BX2028" s="104"/>
      <c r="BY2028" s="104"/>
      <c r="BZ2028" s="104"/>
      <c r="CA2028" s="104"/>
      <c r="CB2028" s="104"/>
      <c r="CC2028" s="104"/>
      <c r="CD2028" s="104"/>
      <c r="CE2028" s="104"/>
      <c r="CF2028" s="104"/>
      <c r="CG2028" s="104"/>
      <c r="CJ2028" s="104"/>
      <c r="CL2028" s="104"/>
      <c r="CM2028" s="104"/>
      <c r="CN2028" s="104"/>
      <c r="CO2028" s="104"/>
      <c r="CP2028" s="104"/>
      <c r="CQ2028" s="104"/>
      <c r="CR2028" s="104"/>
      <c r="CS2028" s="104"/>
      <c r="CT2028" s="104"/>
      <c r="CU2028" s="104"/>
    </row>
    <row r="2029" spans="1:99" ht="13" x14ac:dyDescent="0.3">
      <c r="A2029" s="104"/>
      <c r="B2029" s="104"/>
      <c r="C2029" s="104"/>
      <c r="D2029" s="104"/>
      <c r="E2029" s="104"/>
      <c r="F2029" s="104"/>
      <c r="G2029" s="104"/>
      <c r="H2029" s="104"/>
      <c r="I2029" s="104"/>
      <c r="J2029" s="104"/>
      <c r="K2029" s="104"/>
      <c r="L2029" s="104"/>
      <c r="M2029" s="104"/>
      <c r="P2029" s="104"/>
      <c r="Q2029" s="104"/>
      <c r="U2029" s="104"/>
      <c r="AQ2029" s="104"/>
      <c r="AR2029" s="104"/>
      <c r="AS2029" s="104"/>
      <c r="AT2029" s="104"/>
      <c r="AU2029" s="104"/>
      <c r="AV2029" s="104"/>
      <c r="AW2029" s="104"/>
      <c r="AX2029" s="104"/>
      <c r="AY2029" s="104"/>
      <c r="BH2029" s="104"/>
      <c r="BJ2029" s="104"/>
      <c r="BK2029" s="104"/>
      <c r="BL2029" s="104"/>
      <c r="BM2029" s="104"/>
      <c r="BN2029" s="104"/>
      <c r="BO2029" s="104"/>
      <c r="BP2029" s="104"/>
      <c r="BQ2029" s="104"/>
      <c r="BR2029" s="104"/>
      <c r="BS2029" s="104"/>
      <c r="BT2029" s="104"/>
      <c r="BV2029" s="104"/>
      <c r="BW2029" s="104"/>
      <c r="BX2029" s="104"/>
      <c r="BY2029" s="104"/>
      <c r="BZ2029" s="104"/>
      <c r="CA2029" s="104"/>
      <c r="CB2029" s="104"/>
      <c r="CC2029" s="104"/>
      <c r="CD2029" s="104"/>
      <c r="CE2029" s="104"/>
      <c r="CF2029" s="104"/>
      <c r="CG2029" s="104"/>
      <c r="CJ2029" s="104"/>
      <c r="CL2029" s="104"/>
      <c r="CM2029" s="104"/>
      <c r="CN2029" s="104"/>
      <c r="CO2029" s="104"/>
      <c r="CP2029" s="104"/>
      <c r="CQ2029" s="104"/>
      <c r="CR2029" s="104"/>
      <c r="CS2029" s="104"/>
      <c r="CT2029" s="104"/>
      <c r="CU2029" s="104"/>
    </row>
    <row r="2030" spans="1:99" ht="13" x14ac:dyDescent="0.3">
      <c r="A2030" s="104"/>
      <c r="B2030" s="104"/>
      <c r="C2030" s="104"/>
      <c r="D2030" s="104"/>
      <c r="E2030" s="104"/>
      <c r="F2030" s="104"/>
      <c r="G2030" s="104"/>
      <c r="H2030" s="104"/>
      <c r="I2030" s="104"/>
      <c r="J2030" s="104"/>
      <c r="K2030" s="104"/>
      <c r="L2030" s="104"/>
      <c r="M2030" s="104"/>
      <c r="P2030" s="104"/>
      <c r="Q2030" s="104"/>
      <c r="U2030" s="104"/>
      <c r="AQ2030" s="104"/>
      <c r="AR2030" s="104"/>
      <c r="AS2030" s="104"/>
      <c r="AT2030" s="104"/>
      <c r="AU2030" s="104"/>
      <c r="AV2030" s="104"/>
      <c r="AW2030" s="104"/>
      <c r="AX2030" s="104"/>
      <c r="AY2030" s="104"/>
      <c r="BH2030" s="104"/>
      <c r="BJ2030" s="104"/>
      <c r="BK2030" s="104"/>
      <c r="BL2030" s="104"/>
      <c r="BM2030" s="104"/>
      <c r="BN2030" s="104"/>
      <c r="BO2030" s="104"/>
      <c r="BP2030" s="104"/>
      <c r="BQ2030" s="104"/>
      <c r="BR2030" s="104"/>
      <c r="BS2030" s="104"/>
      <c r="BT2030" s="104"/>
      <c r="BV2030" s="104"/>
      <c r="BW2030" s="104"/>
      <c r="BX2030" s="104"/>
      <c r="BY2030" s="104"/>
      <c r="BZ2030" s="104"/>
      <c r="CA2030" s="104"/>
      <c r="CB2030" s="104"/>
      <c r="CC2030" s="104"/>
      <c r="CD2030" s="104"/>
      <c r="CE2030" s="104"/>
      <c r="CF2030" s="104"/>
      <c r="CG2030" s="104"/>
      <c r="CJ2030" s="104"/>
      <c r="CL2030" s="104"/>
      <c r="CM2030" s="104"/>
      <c r="CN2030" s="104"/>
      <c r="CO2030" s="104"/>
      <c r="CP2030" s="104"/>
      <c r="CQ2030" s="104"/>
      <c r="CR2030" s="104"/>
      <c r="CS2030" s="104"/>
      <c r="CT2030" s="104"/>
      <c r="CU2030" s="104"/>
    </row>
    <row r="2031" spans="1:99" ht="13" x14ac:dyDescent="0.3">
      <c r="A2031" s="104"/>
      <c r="B2031" s="104"/>
      <c r="C2031" s="104"/>
      <c r="D2031" s="104"/>
      <c r="E2031" s="104"/>
      <c r="F2031" s="104"/>
      <c r="G2031" s="104"/>
      <c r="H2031" s="104"/>
      <c r="I2031" s="104"/>
      <c r="J2031" s="104"/>
      <c r="K2031" s="104"/>
      <c r="L2031" s="104"/>
      <c r="M2031" s="104"/>
      <c r="P2031" s="104"/>
      <c r="Q2031" s="104"/>
      <c r="U2031" s="104"/>
      <c r="AQ2031" s="104"/>
      <c r="AR2031" s="104"/>
      <c r="AS2031" s="104"/>
      <c r="AT2031" s="104"/>
      <c r="AU2031" s="104"/>
      <c r="AV2031" s="104"/>
      <c r="AW2031" s="104"/>
      <c r="AX2031" s="104"/>
      <c r="AY2031" s="104"/>
      <c r="BH2031" s="104"/>
      <c r="BJ2031" s="104"/>
      <c r="BK2031" s="104"/>
      <c r="BL2031" s="104"/>
      <c r="BM2031" s="104"/>
      <c r="BN2031" s="104"/>
      <c r="BO2031" s="104"/>
      <c r="BP2031" s="104"/>
      <c r="BQ2031" s="104"/>
      <c r="BR2031" s="104"/>
      <c r="BS2031" s="104"/>
      <c r="BT2031" s="104"/>
      <c r="BV2031" s="104"/>
      <c r="BW2031" s="104"/>
      <c r="BX2031" s="104"/>
      <c r="BY2031" s="104"/>
      <c r="BZ2031" s="104"/>
      <c r="CA2031" s="104"/>
      <c r="CB2031" s="104"/>
      <c r="CC2031" s="104"/>
      <c r="CD2031" s="104"/>
      <c r="CE2031" s="104"/>
      <c r="CF2031" s="104"/>
      <c r="CG2031" s="104"/>
      <c r="CJ2031" s="104"/>
      <c r="CL2031" s="104"/>
      <c r="CM2031" s="104"/>
      <c r="CN2031" s="104"/>
      <c r="CO2031" s="104"/>
      <c r="CP2031" s="104"/>
      <c r="CQ2031" s="104"/>
      <c r="CR2031" s="104"/>
      <c r="CS2031" s="104"/>
      <c r="CT2031" s="104"/>
      <c r="CU2031" s="104"/>
    </row>
    <row r="2032" spans="1:99" ht="13" x14ac:dyDescent="0.3">
      <c r="A2032" s="104"/>
      <c r="B2032" s="104"/>
      <c r="C2032" s="104"/>
      <c r="D2032" s="104"/>
      <c r="E2032" s="104"/>
      <c r="F2032" s="104"/>
      <c r="G2032" s="104"/>
      <c r="H2032" s="104"/>
      <c r="I2032" s="104"/>
      <c r="J2032" s="104"/>
      <c r="K2032" s="104"/>
      <c r="L2032" s="104"/>
      <c r="M2032" s="104"/>
      <c r="P2032" s="104"/>
      <c r="Q2032" s="104"/>
      <c r="U2032" s="104"/>
      <c r="AQ2032" s="104"/>
      <c r="AR2032" s="104"/>
      <c r="AS2032" s="104"/>
      <c r="AT2032" s="104"/>
      <c r="AU2032" s="104"/>
      <c r="AV2032" s="104"/>
      <c r="AW2032" s="104"/>
      <c r="AX2032" s="104"/>
      <c r="AY2032" s="104"/>
      <c r="BH2032" s="104"/>
      <c r="BJ2032" s="104"/>
      <c r="BK2032" s="104"/>
      <c r="BL2032" s="104"/>
      <c r="BM2032" s="104"/>
      <c r="BN2032" s="104"/>
      <c r="BO2032" s="104"/>
      <c r="BP2032" s="104"/>
      <c r="BQ2032" s="104"/>
      <c r="BR2032" s="104"/>
      <c r="BS2032" s="104"/>
      <c r="BT2032" s="104"/>
      <c r="BV2032" s="104"/>
      <c r="BW2032" s="104"/>
      <c r="BX2032" s="104"/>
      <c r="BY2032" s="104"/>
      <c r="BZ2032" s="104"/>
      <c r="CA2032" s="104"/>
      <c r="CB2032" s="104"/>
      <c r="CC2032" s="104"/>
      <c r="CD2032" s="104"/>
      <c r="CE2032" s="104"/>
      <c r="CF2032" s="104"/>
      <c r="CG2032" s="104"/>
      <c r="CJ2032" s="104"/>
      <c r="CL2032" s="104"/>
      <c r="CM2032" s="104"/>
      <c r="CN2032" s="104"/>
      <c r="CO2032" s="104"/>
      <c r="CP2032" s="104"/>
      <c r="CQ2032" s="104"/>
      <c r="CR2032" s="104"/>
      <c r="CS2032" s="104"/>
      <c r="CT2032" s="104"/>
      <c r="CU2032" s="104"/>
    </row>
    <row r="2033" spans="1:99" ht="13" x14ac:dyDescent="0.3">
      <c r="A2033" s="104"/>
      <c r="B2033" s="104"/>
      <c r="C2033" s="104"/>
      <c r="D2033" s="104"/>
      <c r="E2033" s="104"/>
      <c r="F2033" s="104"/>
      <c r="G2033" s="104"/>
      <c r="H2033" s="104"/>
      <c r="I2033" s="104"/>
      <c r="J2033" s="104"/>
      <c r="K2033" s="104"/>
      <c r="L2033" s="104"/>
      <c r="M2033" s="104"/>
      <c r="P2033" s="104"/>
      <c r="Q2033" s="104"/>
      <c r="U2033" s="104"/>
      <c r="AQ2033" s="104"/>
      <c r="AR2033" s="104"/>
      <c r="AS2033" s="104"/>
      <c r="AT2033" s="104"/>
      <c r="AU2033" s="104"/>
      <c r="AV2033" s="104"/>
      <c r="AW2033" s="104"/>
      <c r="AX2033" s="104"/>
      <c r="AY2033" s="104"/>
      <c r="BH2033" s="104"/>
      <c r="BJ2033" s="104"/>
      <c r="BK2033" s="104"/>
      <c r="BL2033" s="104"/>
      <c r="BM2033" s="104"/>
      <c r="BN2033" s="104"/>
      <c r="BO2033" s="104"/>
      <c r="BP2033" s="104"/>
      <c r="BQ2033" s="104"/>
      <c r="BR2033" s="104"/>
      <c r="BS2033" s="104"/>
      <c r="BT2033" s="104"/>
      <c r="BV2033" s="104"/>
      <c r="BW2033" s="104"/>
      <c r="BX2033" s="104"/>
      <c r="BY2033" s="104"/>
      <c r="BZ2033" s="104"/>
      <c r="CA2033" s="104"/>
      <c r="CB2033" s="104"/>
      <c r="CC2033" s="104"/>
      <c r="CD2033" s="104"/>
      <c r="CE2033" s="104"/>
      <c r="CF2033" s="104"/>
      <c r="CG2033" s="104"/>
      <c r="CJ2033" s="104"/>
      <c r="CL2033" s="104"/>
      <c r="CM2033" s="104"/>
      <c r="CN2033" s="104"/>
      <c r="CO2033" s="104"/>
      <c r="CP2033" s="104"/>
      <c r="CQ2033" s="104"/>
      <c r="CR2033" s="104"/>
      <c r="CS2033" s="104"/>
      <c r="CT2033" s="104"/>
      <c r="CU2033" s="104"/>
    </row>
    <row r="2034" spans="1:99" ht="13" x14ac:dyDescent="0.3">
      <c r="A2034" s="104"/>
      <c r="B2034" s="104"/>
      <c r="C2034" s="104"/>
      <c r="D2034" s="104"/>
      <c r="E2034" s="104"/>
      <c r="F2034" s="104"/>
      <c r="G2034" s="104"/>
      <c r="H2034" s="104"/>
      <c r="I2034" s="104"/>
      <c r="J2034" s="104"/>
      <c r="K2034" s="104"/>
      <c r="L2034" s="104"/>
      <c r="M2034" s="104"/>
      <c r="P2034" s="104"/>
      <c r="Q2034" s="104"/>
      <c r="U2034" s="104"/>
      <c r="AQ2034" s="104"/>
      <c r="AR2034" s="104"/>
      <c r="AS2034" s="104"/>
      <c r="AT2034" s="104"/>
      <c r="AU2034" s="104"/>
      <c r="AV2034" s="104"/>
      <c r="AW2034" s="104"/>
      <c r="AX2034" s="104"/>
      <c r="AY2034" s="104"/>
      <c r="BH2034" s="104"/>
      <c r="BJ2034" s="104"/>
      <c r="BK2034" s="104"/>
      <c r="BL2034" s="104"/>
      <c r="BM2034" s="104"/>
      <c r="BN2034" s="104"/>
      <c r="BO2034" s="104"/>
      <c r="BP2034" s="104"/>
      <c r="BQ2034" s="104"/>
      <c r="BR2034" s="104"/>
      <c r="BS2034" s="104"/>
      <c r="BT2034" s="104"/>
      <c r="BV2034" s="104"/>
      <c r="BW2034" s="104"/>
      <c r="BX2034" s="104"/>
      <c r="BY2034" s="104"/>
      <c r="BZ2034" s="104"/>
      <c r="CA2034" s="104"/>
      <c r="CB2034" s="104"/>
      <c r="CC2034" s="104"/>
      <c r="CD2034" s="104"/>
      <c r="CE2034" s="104"/>
      <c r="CF2034" s="104"/>
      <c r="CG2034" s="104"/>
      <c r="CJ2034" s="104"/>
      <c r="CL2034" s="104"/>
      <c r="CM2034" s="104"/>
      <c r="CN2034" s="104"/>
      <c r="CO2034" s="104"/>
      <c r="CP2034" s="104"/>
      <c r="CQ2034" s="104"/>
      <c r="CR2034" s="104"/>
      <c r="CS2034" s="104"/>
      <c r="CT2034" s="104"/>
      <c r="CU2034" s="104"/>
    </row>
    <row r="2035" spans="1:99" ht="13" x14ac:dyDescent="0.3">
      <c r="A2035" s="104"/>
      <c r="B2035" s="104"/>
      <c r="C2035" s="104"/>
      <c r="D2035" s="104"/>
      <c r="E2035" s="104"/>
      <c r="F2035" s="104"/>
      <c r="G2035" s="104"/>
      <c r="H2035" s="104"/>
      <c r="I2035" s="104"/>
      <c r="J2035" s="104"/>
      <c r="K2035" s="104"/>
      <c r="L2035" s="104"/>
      <c r="M2035" s="104"/>
      <c r="P2035" s="104"/>
      <c r="Q2035" s="104"/>
      <c r="U2035" s="104"/>
      <c r="AQ2035" s="104"/>
      <c r="AR2035" s="104"/>
      <c r="AS2035" s="104"/>
      <c r="AT2035" s="104"/>
      <c r="AU2035" s="104"/>
      <c r="AV2035" s="104"/>
      <c r="AW2035" s="104"/>
      <c r="AX2035" s="104"/>
      <c r="AY2035" s="104"/>
      <c r="BH2035" s="104"/>
      <c r="BJ2035" s="104"/>
      <c r="BK2035" s="104"/>
      <c r="BL2035" s="104"/>
      <c r="BM2035" s="104"/>
      <c r="BN2035" s="104"/>
      <c r="BO2035" s="104"/>
      <c r="BP2035" s="104"/>
      <c r="BQ2035" s="104"/>
      <c r="BR2035" s="104"/>
      <c r="BS2035" s="104"/>
      <c r="BT2035" s="104"/>
      <c r="BV2035" s="104"/>
      <c r="BW2035" s="104"/>
      <c r="BX2035" s="104"/>
      <c r="BY2035" s="104"/>
      <c r="BZ2035" s="104"/>
      <c r="CA2035" s="104"/>
      <c r="CB2035" s="104"/>
      <c r="CC2035" s="104"/>
      <c r="CD2035" s="104"/>
      <c r="CE2035" s="104"/>
      <c r="CF2035" s="104"/>
      <c r="CG2035" s="104"/>
      <c r="CJ2035" s="104"/>
      <c r="CL2035" s="104"/>
      <c r="CM2035" s="104"/>
      <c r="CN2035" s="104"/>
      <c r="CO2035" s="104"/>
      <c r="CP2035" s="104"/>
      <c r="CQ2035" s="104"/>
      <c r="CR2035" s="104"/>
      <c r="CS2035" s="104"/>
      <c r="CT2035" s="104"/>
      <c r="CU2035" s="104"/>
    </row>
    <row r="2036" spans="1:99" ht="13" x14ac:dyDescent="0.3">
      <c r="A2036" s="104"/>
      <c r="B2036" s="104"/>
      <c r="C2036" s="104"/>
      <c r="D2036" s="104"/>
      <c r="E2036" s="104"/>
      <c r="F2036" s="104"/>
      <c r="G2036" s="104"/>
      <c r="H2036" s="104"/>
      <c r="I2036" s="104"/>
      <c r="J2036" s="104"/>
      <c r="K2036" s="104"/>
      <c r="L2036" s="104"/>
      <c r="M2036" s="104"/>
      <c r="P2036" s="104"/>
      <c r="Q2036" s="104"/>
      <c r="U2036" s="104"/>
      <c r="AQ2036" s="104"/>
      <c r="AR2036" s="104"/>
      <c r="AS2036" s="104"/>
      <c r="AT2036" s="104"/>
      <c r="AU2036" s="104"/>
      <c r="AV2036" s="104"/>
      <c r="AW2036" s="104"/>
      <c r="AX2036" s="104"/>
      <c r="AY2036" s="104"/>
      <c r="BH2036" s="104"/>
      <c r="BJ2036" s="104"/>
      <c r="BK2036" s="104"/>
      <c r="BL2036" s="104"/>
      <c r="BM2036" s="104"/>
      <c r="BN2036" s="104"/>
      <c r="BO2036" s="104"/>
      <c r="BP2036" s="104"/>
      <c r="BQ2036" s="104"/>
      <c r="BR2036" s="104"/>
      <c r="BS2036" s="104"/>
      <c r="BT2036" s="104"/>
      <c r="BV2036" s="104"/>
      <c r="BW2036" s="104"/>
      <c r="BX2036" s="104"/>
      <c r="BY2036" s="104"/>
      <c r="BZ2036" s="104"/>
      <c r="CA2036" s="104"/>
      <c r="CB2036" s="104"/>
      <c r="CC2036" s="104"/>
      <c r="CD2036" s="104"/>
      <c r="CE2036" s="104"/>
      <c r="CF2036" s="104"/>
      <c r="CG2036" s="104"/>
      <c r="CJ2036" s="104"/>
      <c r="CL2036" s="104"/>
      <c r="CM2036" s="104"/>
      <c r="CN2036" s="104"/>
      <c r="CO2036" s="104"/>
      <c r="CP2036" s="104"/>
      <c r="CQ2036" s="104"/>
      <c r="CR2036" s="104"/>
      <c r="CS2036" s="104"/>
      <c r="CT2036" s="104"/>
      <c r="CU2036" s="104"/>
    </row>
    <row r="2037" spans="1:99" ht="13" x14ac:dyDescent="0.3">
      <c r="A2037" s="104"/>
      <c r="B2037" s="104"/>
      <c r="C2037" s="104"/>
      <c r="D2037" s="104"/>
      <c r="E2037" s="104"/>
      <c r="F2037" s="104"/>
      <c r="G2037" s="104"/>
      <c r="H2037" s="104"/>
      <c r="I2037" s="104"/>
      <c r="J2037" s="104"/>
      <c r="K2037" s="104"/>
      <c r="L2037" s="104"/>
      <c r="M2037" s="104"/>
      <c r="P2037" s="104"/>
      <c r="Q2037" s="104"/>
      <c r="U2037" s="104"/>
      <c r="AQ2037" s="104"/>
      <c r="AR2037" s="104"/>
      <c r="AS2037" s="104"/>
      <c r="AT2037" s="104"/>
      <c r="AU2037" s="104"/>
      <c r="AV2037" s="104"/>
      <c r="AW2037" s="104"/>
      <c r="AX2037" s="104"/>
      <c r="AY2037" s="104"/>
      <c r="BH2037" s="104"/>
      <c r="BJ2037" s="104"/>
      <c r="BK2037" s="104"/>
      <c r="BL2037" s="104"/>
      <c r="BM2037" s="104"/>
      <c r="BN2037" s="104"/>
      <c r="BO2037" s="104"/>
      <c r="BP2037" s="104"/>
      <c r="BQ2037" s="104"/>
      <c r="BR2037" s="104"/>
      <c r="BS2037" s="104"/>
      <c r="BT2037" s="104"/>
      <c r="BV2037" s="104"/>
      <c r="BW2037" s="104"/>
      <c r="BX2037" s="104"/>
      <c r="BY2037" s="104"/>
      <c r="BZ2037" s="104"/>
      <c r="CA2037" s="104"/>
      <c r="CB2037" s="104"/>
      <c r="CC2037" s="104"/>
      <c r="CD2037" s="104"/>
      <c r="CE2037" s="104"/>
      <c r="CF2037" s="104"/>
      <c r="CG2037" s="104"/>
      <c r="CJ2037" s="104"/>
      <c r="CL2037" s="104"/>
      <c r="CM2037" s="104"/>
      <c r="CN2037" s="104"/>
      <c r="CO2037" s="104"/>
      <c r="CP2037" s="104"/>
      <c r="CQ2037" s="104"/>
      <c r="CR2037" s="104"/>
      <c r="CS2037" s="104"/>
      <c r="CT2037" s="104"/>
      <c r="CU2037" s="104"/>
    </row>
    <row r="2038" spans="1:99" ht="13" x14ac:dyDescent="0.3">
      <c r="A2038" s="104"/>
      <c r="B2038" s="104"/>
      <c r="C2038" s="104"/>
      <c r="D2038" s="104"/>
      <c r="E2038" s="104"/>
      <c r="F2038" s="104"/>
      <c r="G2038" s="104"/>
      <c r="H2038" s="104"/>
      <c r="I2038" s="104"/>
      <c r="J2038" s="104"/>
      <c r="K2038" s="104"/>
      <c r="L2038" s="104"/>
      <c r="M2038" s="104"/>
      <c r="P2038" s="104"/>
      <c r="Q2038" s="104"/>
      <c r="U2038" s="104"/>
      <c r="AQ2038" s="104"/>
      <c r="AR2038" s="104"/>
      <c r="AS2038" s="104"/>
      <c r="AT2038" s="104"/>
      <c r="AU2038" s="104"/>
      <c r="AV2038" s="104"/>
      <c r="AW2038" s="104"/>
      <c r="AX2038" s="104"/>
      <c r="AY2038" s="104"/>
      <c r="BH2038" s="104"/>
      <c r="BJ2038" s="104"/>
      <c r="BK2038" s="104"/>
      <c r="BL2038" s="104"/>
      <c r="BM2038" s="104"/>
      <c r="BN2038" s="104"/>
      <c r="BO2038" s="104"/>
      <c r="BP2038" s="104"/>
      <c r="BQ2038" s="104"/>
      <c r="BR2038" s="104"/>
      <c r="BS2038" s="104"/>
      <c r="BT2038" s="104"/>
      <c r="BV2038" s="104"/>
      <c r="BW2038" s="104"/>
      <c r="BX2038" s="104"/>
      <c r="BY2038" s="104"/>
      <c r="BZ2038" s="104"/>
      <c r="CA2038" s="104"/>
      <c r="CB2038" s="104"/>
      <c r="CC2038" s="104"/>
      <c r="CD2038" s="104"/>
      <c r="CE2038" s="104"/>
      <c r="CF2038" s="104"/>
      <c r="CG2038" s="104"/>
      <c r="CJ2038" s="104"/>
      <c r="CL2038" s="104"/>
      <c r="CM2038" s="104"/>
      <c r="CN2038" s="104"/>
      <c r="CO2038" s="104"/>
      <c r="CP2038" s="104"/>
      <c r="CQ2038" s="104"/>
      <c r="CR2038" s="104"/>
      <c r="CS2038" s="104"/>
      <c r="CT2038" s="104"/>
      <c r="CU2038" s="104"/>
    </row>
    <row r="2039" spans="1:99" ht="13" x14ac:dyDescent="0.3">
      <c r="A2039" s="104"/>
      <c r="B2039" s="104"/>
      <c r="C2039" s="104"/>
      <c r="D2039" s="104"/>
      <c r="E2039" s="104"/>
      <c r="F2039" s="104"/>
      <c r="G2039" s="104"/>
      <c r="H2039" s="104"/>
      <c r="I2039" s="104"/>
      <c r="J2039" s="104"/>
      <c r="K2039" s="104"/>
      <c r="L2039" s="104"/>
      <c r="M2039" s="104"/>
      <c r="P2039" s="104"/>
      <c r="Q2039" s="104"/>
      <c r="U2039" s="104"/>
      <c r="AQ2039" s="104"/>
      <c r="AR2039" s="104"/>
      <c r="AS2039" s="104"/>
      <c r="AT2039" s="104"/>
      <c r="AU2039" s="104"/>
      <c r="AV2039" s="104"/>
      <c r="AW2039" s="104"/>
      <c r="AX2039" s="104"/>
      <c r="AY2039" s="104"/>
      <c r="BH2039" s="104"/>
      <c r="BJ2039" s="104"/>
      <c r="BK2039" s="104"/>
      <c r="BL2039" s="104"/>
      <c r="BM2039" s="104"/>
      <c r="BN2039" s="104"/>
      <c r="BO2039" s="104"/>
      <c r="BP2039" s="104"/>
      <c r="BQ2039" s="104"/>
      <c r="BR2039" s="104"/>
      <c r="BS2039" s="104"/>
      <c r="BT2039" s="104"/>
      <c r="BV2039" s="104"/>
      <c r="BW2039" s="104"/>
      <c r="BX2039" s="104"/>
      <c r="BY2039" s="104"/>
      <c r="BZ2039" s="104"/>
      <c r="CA2039" s="104"/>
      <c r="CB2039" s="104"/>
      <c r="CC2039" s="104"/>
      <c r="CD2039" s="104"/>
      <c r="CE2039" s="104"/>
      <c r="CF2039" s="104"/>
      <c r="CG2039" s="104"/>
      <c r="CJ2039" s="104"/>
      <c r="CL2039" s="104"/>
      <c r="CM2039" s="104"/>
      <c r="CN2039" s="104"/>
      <c r="CO2039" s="104"/>
      <c r="CP2039" s="104"/>
      <c r="CQ2039" s="104"/>
      <c r="CR2039" s="104"/>
      <c r="CS2039" s="104"/>
      <c r="CT2039" s="104"/>
      <c r="CU2039" s="104"/>
    </row>
    <row r="2040" spans="1:99" ht="13" x14ac:dyDescent="0.3">
      <c r="A2040" s="104"/>
      <c r="B2040" s="104"/>
      <c r="C2040" s="104"/>
      <c r="D2040" s="104"/>
      <c r="E2040" s="104"/>
      <c r="F2040" s="104"/>
      <c r="G2040" s="104"/>
      <c r="H2040" s="104"/>
      <c r="I2040" s="104"/>
      <c r="J2040" s="104"/>
      <c r="K2040" s="104"/>
      <c r="L2040" s="104"/>
      <c r="M2040" s="104"/>
      <c r="P2040" s="104"/>
      <c r="Q2040" s="104"/>
      <c r="U2040" s="104"/>
      <c r="AQ2040" s="104"/>
      <c r="AR2040" s="104"/>
      <c r="AS2040" s="104"/>
      <c r="AT2040" s="104"/>
      <c r="AU2040" s="104"/>
      <c r="AV2040" s="104"/>
      <c r="AW2040" s="104"/>
      <c r="AX2040" s="104"/>
      <c r="AY2040" s="104"/>
      <c r="BH2040" s="104"/>
      <c r="BJ2040" s="104"/>
      <c r="BK2040" s="104"/>
      <c r="BL2040" s="104"/>
      <c r="BM2040" s="104"/>
      <c r="BN2040" s="104"/>
      <c r="BO2040" s="104"/>
      <c r="BP2040" s="104"/>
      <c r="BQ2040" s="104"/>
      <c r="BR2040" s="104"/>
      <c r="BS2040" s="104"/>
      <c r="BT2040" s="104"/>
      <c r="BV2040" s="104"/>
      <c r="BW2040" s="104"/>
      <c r="BX2040" s="104"/>
      <c r="BY2040" s="104"/>
      <c r="BZ2040" s="104"/>
      <c r="CA2040" s="104"/>
      <c r="CB2040" s="104"/>
      <c r="CC2040" s="104"/>
      <c r="CD2040" s="104"/>
      <c r="CE2040" s="104"/>
      <c r="CF2040" s="104"/>
      <c r="CG2040" s="104"/>
      <c r="CJ2040" s="104"/>
      <c r="CL2040" s="104"/>
      <c r="CM2040" s="104"/>
      <c r="CN2040" s="104"/>
      <c r="CO2040" s="104"/>
      <c r="CP2040" s="104"/>
      <c r="CQ2040" s="104"/>
      <c r="CR2040" s="104"/>
      <c r="CS2040" s="104"/>
      <c r="CT2040" s="104"/>
      <c r="CU2040" s="104"/>
    </row>
    <row r="2041" spans="1:99" ht="13" x14ac:dyDescent="0.3">
      <c r="A2041" s="104"/>
      <c r="B2041" s="104"/>
      <c r="C2041" s="104"/>
      <c r="D2041" s="104"/>
      <c r="E2041" s="104"/>
      <c r="F2041" s="104"/>
      <c r="G2041" s="104"/>
      <c r="H2041" s="104"/>
      <c r="I2041" s="104"/>
      <c r="J2041" s="104"/>
      <c r="K2041" s="104"/>
      <c r="L2041" s="104"/>
      <c r="M2041" s="104"/>
      <c r="P2041" s="104"/>
      <c r="Q2041" s="104"/>
      <c r="U2041" s="104"/>
      <c r="AQ2041" s="104"/>
      <c r="AR2041" s="104"/>
      <c r="AS2041" s="104"/>
      <c r="AT2041" s="104"/>
      <c r="AU2041" s="104"/>
      <c r="AV2041" s="104"/>
      <c r="AW2041" s="104"/>
      <c r="AX2041" s="104"/>
      <c r="AY2041" s="104"/>
      <c r="BH2041" s="104"/>
      <c r="BJ2041" s="104"/>
      <c r="BK2041" s="104"/>
      <c r="BL2041" s="104"/>
      <c r="BM2041" s="104"/>
      <c r="BN2041" s="104"/>
      <c r="BO2041" s="104"/>
      <c r="BP2041" s="104"/>
      <c r="BQ2041" s="104"/>
      <c r="BR2041" s="104"/>
      <c r="BS2041" s="104"/>
      <c r="BT2041" s="104"/>
      <c r="BV2041" s="104"/>
      <c r="BW2041" s="104"/>
      <c r="BX2041" s="104"/>
      <c r="BY2041" s="104"/>
      <c r="BZ2041" s="104"/>
      <c r="CA2041" s="104"/>
      <c r="CB2041" s="104"/>
      <c r="CC2041" s="104"/>
      <c r="CD2041" s="104"/>
      <c r="CE2041" s="104"/>
      <c r="CF2041" s="104"/>
      <c r="CG2041" s="104"/>
      <c r="CJ2041" s="104"/>
      <c r="CL2041" s="104"/>
      <c r="CM2041" s="104"/>
      <c r="CN2041" s="104"/>
      <c r="CO2041" s="104"/>
      <c r="CP2041" s="104"/>
      <c r="CQ2041" s="104"/>
      <c r="CR2041" s="104"/>
      <c r="CS2041" s="104"/>
      <c r="CT2041" s="104"/>
      <c r="CU2041" s="104"/>
    </row>
    <row r="2042" spans="1:99" ht="13" x14ac:dyDescent="0.3">
      <c r="A2042" s="104"/>
      <c r="B2042" s="104"/>
      <c r="C2042" s="104"/>
      <c r="D2042" s="104"/>
      <c r="E2042" s="104"/>
      <c r="F2042" s="104"/>
      <c r="G2042" s="104"/>
      <c r="H2042" s="104"/>
      <c r="I2042" s="104"/>
      <c r="J2042" s="104"/>
      <c r="K2042" s="104"/>
      <c r="L2042" s="104"/>
      <c r="M2042" s="104"/>
      <c r="P2042" s="104"/>
      <c r="Q2042" s="104"/>
      <c r="U2042" s="104"/>
      <c r="AQ2042" s="104"/>
      <c r="AR2042" s="104"/>
      <c r="AS2042" s="104"/>
      <c r="AT2042" s="104"/>
      <c r="AU2042" s="104"/>
      <c r="AV2042" s="104"/>
      <c r="AW2042" s="104"/>
      <c r="AX2042" s="104"/>
      <c r="AY2042" s="104"/>
      <c r="BH2042" s="104"/>
      <c r="BJ2042" s="104"/>
      <c r="BK2042" s="104"/>
      <c r="BL2042" s="104"/>
      <c r="BM2042" s="104"/>
      <c r="BN2042" s="104"/>
      <c r="BO2042" s="104"/>
      <c r="BP2042" s="104"/>
      <c r="BQ2042" s="104"/>
      <c r="BR2042" s="104"/>
      <c r="BS2042" s="104"/>
      <c r="BT2042" s="104"/>
      <c r="BV2042" s="104"/>
      <c r="BW2042" s="104"/>
      <c r="BX2042" s="104"/>
      <c r="BY2042" s="104"/>
      <c r="BZ2042" s="104"/>
      <c r="CA2042" s="104"/>
      <c r="CB2042" s="104"/>
      <c r="CC2042" s="104"/>
      <c r="CD2042" s="104"/>
      <c r="CE2042" s="104"/>
      <c r="CF2042" s="104"/>
      <c r="CG2042" s="104"/>
      <c r="CJ2042" s="104"/>
      <c r="CL2042" s="104"/>
      <c r="CM2042" s="104"/>
      <c r="CN2042" s="104"/>
      <c r="CO2042" s="104"/>
      <c r="CP2042" s="104"/>
      <c r="CQ2042" s="104"/>
      <c r="CR2042" s="104"/>
      <c r="CS2042" s="104"/>
      <c r="CT2042" s="104"/>
      <c r="CU2042" s="104"/>
    </row>
    <row r="2043" spans="1:99" ht="13" x14ac:dyDescent="0.3">
      <c r="A2043" s="104"/>
      <c r="B2043" s="104"/>
      <c r="C2043" s="104"/>
      <c r="D2043" s="104"/>
      <c r="E2043" s="104"/>
      <c r="F2043" s="104"/>
      <c r="G2043" s="104"/>
      <c r="H2043" s="104"/>
      <c r="I2043" s="104"/>
      <c r="J2043" s="104"/>
      <c r="K2043" s="104"/>
      <c r="L2043" s="104"/>
      <c r="M2043" s="104"/>
      <c r="P2043" s="104"/>
      <c r="Q2043" s="104"/>
      <c r="U2043" s="104"/>
      <c r="AQ2043" s="104"/>
      <c r="AR2043" s="104"/>
      <c r="AS2043" s="104"/>
      <c r="AT2043" s="104"/>
      <c r="AU2043" s="104"/>
      <c r="AV2043" s="104"/>
      <c r="AW2043" s="104"/>
      <c r="AX2043" s="104"/>
      <c r="AY2043" s="104"/>
      <c r="BH2043" s="104"/>
      <c r="BJ2043" s="104"/>
      <c r="BK2043" s="104"/>
      <c r="BL2043" s="104"/>
      <c r="BM2043" s="104"/>
      <c r="BN2043" s="104"/>
      <c r="BO2043" s="104"/>
      <c r="BP2043" s="104"/>
      <c r="BQ2043" s="104"/>
      <c r="BR2043" s="104"/>
      <c r="BS2043" s="104"/>
      <c r="BT2043" s="104"/>
      <c r="BV2043" s="104"/>
      <c r="BW2043" s="104"/>
      <c r="BX2043" s="104"/>
      <c r="BY2043" s="104"/>
      <c r="BZ2043" s="104"/>
      <c r="CA2043" s="104"/>
      <c r="CB2043" s="104"/>
      <c r="CC2043" s="104"/>
      <c r="CD2043" s="104"/>
      <c r="CE2043" s="104"/>
      <c r="CF2043" s="104"/>
      <c r="CG2043" s="104"/>
      <c r="CJ2043" s="104"/>
      <c r="CL2043" s="104"/>
      <c r="CM2043" s="104"/>
      <c r="CN2043" s="104"/>
      <c r="CO2043" s="104"/>
      <c r="CP2043" s="104"/>
      <c r="CQ2043" s="104"/>
      <c r="CR2043" s="104"/>
      <c r="CS2043" s="104"/>
      <c r="CT2043" s="104"/>
      <c r="CU2043" s="104"/>
    </row>
    <row r="2044" spans="1:99" ht="13" x14ac:dyDescent="0.3">
      <c r="A2044" s="104"/>
      <c r="B2044" s="104"/>
      <c r="C2044" s="104"/>
      <c r="D2044" s="104"/>
      <c r="E2044" s="104"/>
      <c r="F2044" s="104"/>
      <c r="G2044" s="104"/>
      <c r="H2044" s="104"/>
      <c r="I2044" s="104"/>
      <c r="J2044" s="104"/>
      <c r="K2044" s="104"/>
      <c r="L2044" s="104"/>
      <c r="M2044" s="104"/>
      <c r="P2044" s="104"/>
      <c r="Q2044" s="104"/>
      <c r="U2044" s="104"/>
      <c r="AQ2044" s="104"/>
      <c r="AR2044" s="104"/>
      <c r="AS2044" s="104"/>
      <c r="AT2044" s="104"/>
      <c r="AU2044" s="104"/>
      <c r="AV2044" s="104"/>
      <c r="AW2044" s="104"/>
      <c r="AX2044" s="104"/>
      <c r="AY2044" s="104"/>
      <c r="BH2044" s="104"/>
      <c r="BJ2044" s="104"/>
      <c r="BK2044" s="104"/>
      <c r="BL2044" s="104"/>
      <c r="BM2044" s="104"/>
      <c r="BN2044" s="104"/>
      <c r="BO2044" s="104"/>
      <c r="BP2044" s="104"/>
      <c r="BQ2044" s="104"/>
      <c r="BR2044" s="104"/>
      <c r="BS2044" s="104"/>
      <c r="BT2044" s="104"/>
      <c r="BV2044" s="104"/>
      <c r="BW2044" s="104"/>
      <c r="BX2044" s="104"/>
      <c r="BY2044" s="104"/>
      <c r="BZ2044" s="104"/>
      <c r="CA2044" s="104"/>
      <c r="CB2044" s="104"/>
      <c r="CC2044" s="104"/>
      <c r="CD2044" s="104"/>
      <c r="CE2044" s="104"/>
      <c r="CF2044" s="104"/>
      <c r="CG2044" s="104"/>
      <c r="CJ2044" s="104"/>
      <c r="CL2044" s="104"/>
      <c r="CM2044" s="104"/>
      <c r="CN2044" s="104"/>
      <c r="CO2044" s="104"/>
      <c r="CP2044" s="104"/>
      <c r="CQ2044" s="104"/>
      <c r="CR2044" s="104"/>
      <c r="CS2044" s="104"/>
      <c r="CT2044" s="104"/>
      <c r="CU2044" s="104"/>
    </row>
    <row r="2045" spans="1:99" ht="13" x14ac:dyDescent="0.3">
      <c r="A2045" s="104"/>
      <c r="B2045" s="104"/>
      <c r="C2045" s="104"/>
      <c r="D2045" s="104"/>
      <c r="E2045" s="104"/>
      <c r="F2045" s="104"/>
      <c r="G2045" s="104"/>
      <c r="H2045" s="104"/>
      <c r="I2045" s="104"/>
      <c r="J2045" s="104"/>
      <c r="K2045" s="104"/>
      <c r="L2045" s="104"/>
      <c r="M2045" s="104"/>
      <c r="P2045" s="104"/>
      <c r="Q2045" s="104"/>
      <c r="U2045" s="104"/>
      <c r="AQ2045" s="104"/>
      <c r="AR2045" s="104"/>
      <c r="AS2045" s="104"/>
      <c r="AT2045" s="104"/>
      <c r="AU2045" s="104"/>
      <c r="AV2045" s="104"/>
      <c r="AW2045" s="104"/>
      <c r="AX2045" s="104"/>
      <c r="AY2045" s="104"/>
      <c r="BH2045" s="104"/>
      <c r="BJ2045" s="104"/>
      <c r="BK2045" s="104"/>
      <c r="BL2045" s="104"/>
      <c r="BM2045" s="104"/>
      <c r="BN2045" s="104"/>
      <c r="BO2045" s="104"/>
      <c r="BP2045" s="104"/>
      <c r="BQ2045" s="104"/>
      <c r="BR2045" s="104"/>
      <c r="BS2045" s="104"/>
      <c r="BT2045" s="104"/>
      <c r="BV2045" s="104"/>
      <c r="BW2045" s="104"/>
      <c r="BX2045" s="104"/>
      <c r="BY2045" s="104"/>
      <c r="BZ2045" s="104"/>
      <c r="CA2045" s="104"/>
      <c r="CB2045" s="104"/>
      <c r="CC2045" s="104"/>
      <c r="CD2045" s="104"/>
      <c r="CE2045" s="104"/>
      <c r="CF2045" s="104"/>
      <c r="CG2045" s="104"/>
      <c r="CJ2045" s="104"/>
      <c r="CL2045" s="104"/>
      <c r="CM2045" s="104"/>
      <c r="CN2045" s="104"/>
      <c r="CO2045" s="104"/>
      <c r="CP2045" s="104"/>
      <c r="CQ2045" s="104"/>
      <c r="CR2045" s="104"/>
      <c r="CS2045" s="104"/>
      <c r="CT2045" s="104"/>
      <c r="CU2045" s="104"/>
    </row>
    <row r="2046" spans="1:99" ht="13" x14ac:dyDescent="0.3">
      <c r="A2046" s="104"/>
      <c r="B2046" s="104"/>
      <c r="C2046" s="104"/>
      <c r="D2046" s="104"/>
      <c r="E2046" s="104"/>
      <c r="F2046" s="104"/>
      <c r="G2046" s="104"/>
      <c r="H2046" s="104"/>
      <c r="I2046" s="104"/>
      <c r="J2046" s="104"/>
      <c r="K2046" s="104"/>
      <c r="L2046" s="104"/>
      <c r="M2046" s="104"/>
      <c r="P2046" s="104"/>
      <c r="Q2046" s="104"/>
      <c r="U2046" s="104"/>
      <c r="AQ2046" s="104"/>
      <c r="AR2046" s="104"/>
      <c r="AS2046" s="104"/>
      <c r="AT2046" s="104"/>
      <c r="AU2046" s="104"/>
      <c r="AV2046" s="104"/>
      <c r="AW2046" s="104"/>
      <c r="AX2046" s="104"/>
      <c r="AY2046" s="104"/>
      <c r="BH2046" s="104"/>
      <c r="BJ2046" s="104"/>
      <c r="BK2046" s="104"/>
      <c r="BL2046" s="104"/>
      <c r="BM2046" s="104"/>
      <c r="BN2046" s="104"/>
      <c r="BO2046" s="104"/>
      <c r="BP2046" s="104"/>
      <c r="BQ2046" s="104"/>
      <c r="BR2046" s="104"/>
      <c r="BS2046" s="104"/>
      <c r="BT2046" s="104"/>
      <c r="BV2046" s="104"/>
      <c r="BW2046" s="104"/>
      <c r="BX2046" s="104"/>
      <c r="BY2046" s="104"/>
      <c r="BZ2046" s="104"/>
      <c r="CA2046" s="104"/>
      <c r="CB2046" s="104"/>
      <c r="CC2046" s="104"/>
      <c r="CD2046" s="104"/>
      <c r="CE2046" s="104"/>
      <c r="CF2046" s="104"/>
      <c r="CG2046" s="104"/>
      <c r="CJ2046" s="104"/>
      <c r="CL2046" s="104"/>
      <c r="CM2046" s="104"/>
      <c r="CN2046" s="104"/>
      <c r="CO2046" s="104"/>
      <c r="CP2046" s="104"/>
      <c r="CQ2046" s="104"/>
      <c r="CR2046" s="104"/>
      <c r="CS2046" s="104"/>
      <c r="CT2046" s="104"/>
      <c r="CU2046" s="104"/>
    </row>
    <row r="2047" spans="1:99" ht="13" x14ac:dyDescent="0.3">
      <c r="A2047" s="104"/>
      <c r="B2047" s="104"/>
      <c r="C2047" s="104"/>
      <c r="D2047" s="104"/>
      <c r="E2047" s="104"/>
      <c r="F2047" s="104"/>
      <c r="G2047" s="104"/>
      <c r="H2047" s="104"/>
      <c r="I2047" s="104"/>
      <c r="J2047" s="104"/>
      <c r="K2047" s="104"/>
      <c r="L2047" s="104"/>
      <c r="M2047" s="104"/>
      <c r="P2047" s="104"/>
      <c r="Q2047" s="104"/>
      <c r="U2047" s="104"/>
      <c r="AQ2047" s="104"/>
      <c r="AR2047" s="104"/>
      <c r="AS2047" s="104"/>
      <c r="AT2047" s="104"/>
      <c r="AU2047" s="104"/>
      <c r="AV2047" s="104"/>
      <c r="AW2047" s="104"/>
      <c r="AX2047" s="104"/>
      <c r="AY2047" s="104"/>
      <c r="BH2047" s="104"/>
      <c r="BJ2047" s="104"/>
      <c r="BK2047" s="104"/>
      <c r="BL2047" s="104"/>
      <c r="BM2047" s="104"/>
      <c r="BN2047" s="104"/>
      <c r="BO2047" s="104"/>
      <c r="BP2047" s="104"/>
      <c r="BQ2047" s="104"/>
      <c r="BR2047" s="104"/>
      <c r="BS2047" s="104"/>
      <c r="BT2047" s="104"/>
      <c r="BV2047" s="104"/>
      <c r="BW2047" s="104"/>
      <c r="BX2047" s="104"/>
      <c r="BY2047" s="104"/>
      <c r="BZ2047" s="104"/>
      <c r="CA2047" s="104"/>
      <c r="CB2047" s="104"/>
      <c r="CC2047" s="104"/>
      <c r="CD2047" s="104"/>
      <c r="CE2047" s="104"/>
      <c r="CF2047" s="104"/>
      <c r="CG2047" s="104"/>
      <c r="CJ2047" s="104"/>
      <c r="CL2047" s="104"/>
      <c r="CM2047" s="104"/>
      <c r="CN2047" s="104"/>
      <c r="CO2047" s="104"/>
      <c r="CP2047" s="104"/>
      <c r="CQ2047" s="104"/>
      <c r="CR2047" s="104"/>
      <c r="CS2047" s="104"/>
      <c r="CT2047" s="104"/>
      <c r="CU2047" s="104"/>
    </row>
    <row r="2048" spans="1:99" ht="13" x14ac:dyDescent="0.3">
      <c r="A2048" s="104"/>
      <c r="B2048" s="104"/>
      <c r="C2048" s="104"/>
      <c r="D2048" s="104"/>
      <c r="E2048" s="104"/>
      <c r="F2048" s="104"/>
      <c r="G2048" s="104"/>
      <c r="H2048" s="104"/>
      <c r="I2048" s="104"/>
      <c r="J2048" s="104"/>
      <c r="K2048" s="104"/>
      <c r="L2048" s="104"/>
      <c r="M2048" s="104"/>
      <c r="P2048" s="104"/>
      <c r="Q2048" s="104"/>
      <c r="U2048" s="104"/>
      <c r="AQ2048" s="104"/>
      <c r="AR2048" s="104"/>
      <c r="AS2048" s="104"/>
      <c r="AT2048" s="104"/>
      <c r="AU2048" s="104"/>
      <c r="AV2048" s="104"/>
      <c r="AW2048" s="104"/>
      <c r="AX2048" s="104"/>
      <c r="AY2048" s="104"/>
      <c r="BH2048" s="104"/>
      <c r="BJ2048" s="104"/>
      <c r="BK2048" s="104"/>
      <c r="BL2048" s="104"/>
      <c r="BM2048" s="104"/>
      <c r="BN2048" s="104"/>
      <c r="BO2048" s="104"/>
      <c r="BP2048" s="104"/>
      <c r="BQ2048" s="104"/>
      <c r="BR2048" s="104"/>
      <c r="BS2048" s="104"/>
      <c r="BT2048" s="104"/>
      <c r="BV2048" s="104"/>
      <c r="BW2048" s="104"/>
      <c r="BX2048" s="104"/>
      <c r="BY2048" s="104"/>
      <c r="BZ2048" s="104"/>
      <c r="CA2048" s="104"/>
      <c r="CB2048" s="104"/>
      <c r="CC2048" s="104"/>
      <c r="CD2048" s="104"/>
      <c r="CE2048" s="104"/>
      <c r="CF2048" s="104"/>
      <c r="CG2048" s="104"/>
      <c r="CJ2048" s="104"/>
      <c r="CL2048" s="104"/>
      <c r="CM2048" s="104"/>
      <c r="CN2048" s="104"/>
      <c r="CO2048" s="104"/>
      <c r="CP2048" s="104"/>
      <c r="CQ2048" s="104"/>
      <c r="CR2048" s="104"/>
      <c r="CS2048" s="104"/>
      <c r="CT2048" s="104"/>
      <c r="CU2048" s="104"/>
    </row>
    <row r="2049" spans="1:99" ht="13" x14ac:dyDescent="0.3">
      <c r="A2049" s="104"/>
      <c r="B2049" s="104"/>
      <c r="C2049" s="104"/>
      <c r="D2049" s="104"/>
      <c r="E2049" s="104"/>
      <c r="F2049" s="104"/>
      <c r="G2049" s="104"/>
      <c r="H2049" s="104"/>
      <c r="I2049" s="104"/>
      <c r="J2049" s="104"/>
      <c r="K2049" s="104"/>
      <c r="L2049" s="104"/>
      <c r="M2049" s="104"/>
      <c r="P2049" s="104"/>
      <c r="Q2049" s="104"/>
      <c r="U2049" s="104"/>
      <c r="AQ2049" s="104"/>
      <c r="AR2049" s="104"/>
      <c r="AS2049" s="104"/>
      <c r="AT2049" s="104"/>
      <c r="AU2049" s="104"/>
      <c r="AV2049" s="104"/>
      <c r="AW2049" s="104"/>
      <c r="AX2049" s="104"/>
      <c r="AY2049" s="104"/>
      <c r="BH2049" s="104"/>
      <c r="BJ2049" s="104"/>
      <c r="BK2049" s="104"/>
      <c r="BL2049" s="104"/>
      <c r="BM2049" s="104"/>
      <c r="BN2049" s="104"/>
      <c r="BO2049" s="104"/>
      <c r="BP2049" s="104"/>
      <c r="BQ2049" s="104"/>
      <c r="BR2049" s="104"/>
      <c r="BS2049" s="104"/>
      <c r="BT2049" s="104"/>
      <c r="BV2049" s="104"/>
      <c r="BW2049" s="104"/>
      <c r="BX2049" s="104"/>
      <c r="BY2049" s="104"/>
      <c r="BZ2049" s="104"/>
      <c r="CA2049" s="104"/>
      <c r="CB2049" s="104"/>
      <c r="CC2049" s="104"/>
      <c r="CD2049" s="104"/>
      <c r="CE2049" s="104"/>
      <c r="CF2049" s="104"/>
      <c r="CG2049" s="104"/>
      <c r="CJ2049" s="104"/>
      <c r="CL2049" s="104"/>
      <c r="CM2049" s="104"/>
      <c r="CN2049" s="104"/>
      <c r="CO2049" s="104"/>
      <c r="CP2049" s="104"/>
      <c r="CQ2049" s="104"/>
      <c r="CR2049" s="104"/>
      <c r="CS2049" s="104"/>
      <c r="CT2049" s="104"/>
      <c r="CU2049" s="104"/>
    </row>
    <row r="2050" spans="1:99" ht="13" x14ac:dyDescent="0.3">
      <c r="A2050" s="104"/>
      <c r="B2050" s="104"/>
      <c r="C2050" s="104"/>
      <c r="D2050" s="104"/>
      <c r="E2050" s="104"/>
      <c r="F2050" s="104"/>
      <c r="G2050" s="104"/>
      <c r="H2050" s="104"/>
      <c r="I2050" s="104"/>
      <c r="J2050" s="104"/>
      <c r="K2050" s="104"/>
      <c r="L2050" s="104"/>
      <c r="M2050" s="104"/>
      <c r="P2050" s="104"/>
      <c r="Q2050" s="104"/>
      <c r="U2050" s="104"/>
      <c r="AQ2050" s="104"/>
      <c r="AR2050" s="104"/>
      <c r="AS2050" s="104"/>
      <c r="AT2050" s="104"/>
      <c r="AU2050" s="104"/>
      <c r="AV2050" s="104"/>
      <c r="AW2050" s="104"/>
      <c r="AX2050" s="104"/>
      <c r="AY2050" s="104"/>
      <c r="BH2050" s="104"/>
      <c r="BJ2050" s="104"/>
      <c r="BK2050" s="104"/>
      <c r="BL2050" s="104"/>
      <c r="BM2050" s="104"/>
      <c r="BN2050" s="104"/>
      <c r="BO2050" s="104"/>
      <c r="BP2050" s="104"/>
      <c r="BQ2050" s="104"/>
      <c r="BR2050" s="104"/>
      <c r="BS2050" s="104"/>
      <c r="BT2050" s="104"/>
      <c r="BV2050" s="104"/>
      <c r="BW2050" s="104"/>
      <c r="BX2050" s="104"/>
      <c r="BY2050" s="104"/>
      <c r="BZ2050" s="104"/>
      <c r="CA2050" s="104"/>
      <c r="CB2050" s="104"/>
      <c r="CC2050" s="104"/>
      <c r="CD2050" s="104"/>
      <c r="CE2050" s="104"/>
      <c r="CF2050" s="104"/>
      <c r="CG2050" s="104"/>
      <c r="CJ2050" s="104"/>
      <c r="CL2050" s="104"/>
      <c r="CM2050" s="104"/>
      <c r="CN2050" s="104"/>
      <c r="CO2050" s="104"/>
      <c r="CP2050" s="104"/>
      <c r="CQ2050" s="104"/>
      <c r="CR2050" s="104"/>
      <c r="CS2050" s="104"/>
      <c r="CT2050" s="104"/>
      <c r="CU2050" s="104"/>
    </row>
    <row r="2051" spans="1:99" ht="13" x14ac:dyDescent="0.3">
      <c r="A2051" s="104"/>
      <c r="B2051" s="104"/>
      <c r="C2051" s="104"/>
      <c r="D2051" s="104"/>
      <c r="E2051" s="104"/>
      <c r="F2051" s="104"/>
      <c r="G2051" s="104"/>
      <c r="H2051" s="104"/>
      <c r="I2051" s="104"/>
      <c r="J2051" s="104"/>
      <c r="K2051" s="104"/>
      <c r="L2051" s="104"/>
      <c r="M2051" s="104"/>
      <c r="P2051" s="104"/>
      <c r="Q2051" s="104"/>
      <c r="U2051" s="104"/>
      <c r="AQ2051" s="104"/>
      <c r="AR2051" s="104"/>
      <c r="AS2051" s="104"/>
      <c r="AT2051" s="104"/>
      <c r="AU2051" s="104"/>
      <c r="AV2051" s="104"/>
      <c r="AW2051" s="104"/>
      <c r="AX2051" s="104"/>
      <c r="AY2051" s="104"/>
      <c r="BH2051" s="104"/>
      <c r="BJ2051" s="104"/>
      <c r="BK2051" s="104"/>
      <c r="BL2051" s="104"/>
      <c r="BM2051" s="104"/>
      <c r="BN2051" s="104"/>
      <c r="BO2051" s="104"/>
      <c r="BP2051" s="104"/>
      <c r="BQ2051" s="104"/>
      <c r="BR2051" s="104"/>
      <c r="BS2051" s="104"/>
      <c r="BT2051" s="104"/>
      <c r="BV2051" s="104"/>
      <c r="BW2051" s="104"/>
      <c r="BX2051" s="104"/>
      <c r="BY2051" s="104"/>
      <c r="BZ2051" s="104"/>
      <c r="CA2051" s="104"/>
      <c r="CB2051" s="104"/>
      <c r="CC2051" s="104"/>
      <c r="CD2051" s="104"/>
      <c r="CE2051" s="104"/>
      <c r="CF2051" s="104"/>
      <c r="CG2051" s="104"/>
      <c r="CJ2051" s="104"/>
      <c r="CL2051" s="104"/>
      <c r="CM2051" s="104"/>
      <c r="CN2051" s="104"/>
      <c r="CO2051" s="104"/>
      <c r="CP2051" s="104"/>
      <c r="CQ2051" s="104"/>
      <c r="CR2051" s="104"/>
      <c r="CS2051" s="104"/>
      <c r="CT2051" s="104"/>
      <c r="CU2051" s="104"/>
    </row>
    <row r="2052" spans="1:99" ht="13" x14ac:dyDescent="0.3">
      <c r="A2052" s="104"/>
      <c r="B2052" s="104"/>
      <c r="C2052" s="104"/>
      <c r="D2052" s="104"/>
      <c r="E2052" s="104"/>
      <c r="F2052" s="104"/>
      <c r="G2052" s="104"/>
      <c r="H2052" s="104"/>
      <c r="I2052" s="104"/>
      <c r="J2052" s="104"/>
      <c r="K2052" s="104"/>
      <c r="L2052" s="104"/>
      <c r="M2052" s="104"/>
      <c r="P2052" s="104"/>
      <c r="Q2052" s="104"/>
      <c r="U2052" s="104"/>
      <c r="AQ2052" s="104"/>
      <c r="AR2052" s="104"/>
      <c r="AS2052" s="104"/>
      <c r="AT2052" s="104"/>
      <c r="AU2052" s="104"/>
      <c r="AV2052" s="104"/>
      <c r="AW2052" s="104"/>
      <c r="AX2052" s="104"/>
      <c r="AY2052" s="104"/>
      <c r="BH2052" s="104"/>
      <c r="BJ2052" s="104"/>
      <c r="BK2052" s="104"/>
      <c r="BL2052" s="104"/>
      <c r="BM2052" s="104"/>
      <c r="BN2052" s="104"/>
      <c r="BO2052" s="104"/>
      <c r="BP2052" s="104"/>
      <c r="BQ2052" s="104"/>
      <c r="BR2052" s="104"/>
      <c r="BS2052" s="104"/>
      <c r="BT2052" s="104"/>
      <c r="BV2052" s="104"/>
      <c r="BW2052" s="104"/>
      <c r="BX2052" s="104"/>
      <c r="BY2052" s="104"/>
      <c r="BZ2052" s="104"/>
      <c r="CA2052" s="104"/>
      <c r="CB2052" s="104"/>
      <c r="CC2052" s="104"/>
      <c r="CD2052" s="104"/>
      <c r="CE2052" s="104"/>
      <c r="CF2052" s="104"/>
      <c r="CG2052" s="104"/>
      <c r="CJ2052" s="104"/>
      <c r="CL2052" s="104"/>
      <c r="CM2052" s="104"/>
      <c r="CN2052" s="104"/>
      <c r="CO2052" s="104"/>
      <c r="CP2052" s="104"/>
      <c r="CQ2052" s="104"/>
      <c r="CR2052" s="104"/>
      <c r="CS2052" s="104"/>
      <c r="CT2052" s="104"/>
      <c r="CU2052" s="104"/>
    </row>
    <row r="2053" spans="1:99" ht="13" x14ac:dyDescent="0.3">
      <c r="A2053" s="104"/>
      <c r="B2053" s="104"/>
      <c r="C2053" s="104"/>
      <c r="D2053" s="104"/>
      <c r="E2053" s="104"/>
      <c r="F2053" s="104"/>
      <c r="G2053" s="104"/>
      <c r="H2053" s="104"/>
      <c r="I2053" s="104"/>
      <c r="J2053" s="104"/>
      <c r="K2053" s="104"/>
      <c r="L2053" s="104"/>
      <c r="M2053" s="104"/>
      <c r="P2053" s="104"/>
      <c r="Q2053" s="104"/>
      <c r="U2053" s="104"/>
      <c r="AQ2053" s="104"/>
      <c r="AR2053" s="104"/>
      <c r="AS2053" s="104"/>
      <c r="AT2053" s="104"/>
      <c r="AU2053" s="104"/>
      <c r="AV2053" s="104"/>
      <c r="AW2053" s="104"/>
      <c r="AX2053" s="104"/>
      <c r="AY2053" s="104"/>
      <c r="BH2053" s="104"/>
      <c r="BJ2053" s="104"/>
      <c r="BK2053" s="104"/>
      <c r="BL2053" s="104"/>
      <c r="BM2053" s="104"/>
      <c r="BN2053" s="104"/>
      <c r="BO2053" s="104"/>
      <c r="BP2053" s="104"/>
      <c r="BQ2053" s="104"/>
      <c r="BR2053" s="104"/>
      <c r="BS2053" s="104"/>
      <c r="BT2053" s="104"/>
      <c r="BV2053" s="104"/>
      <c r="BW2053" s="104"/>
      <c r="BX2053" s="104"/>
      <c r="BY2053" s="104"/>
      <c r="BZ2053" s="104"/>
      <c r="CA2053" s="104"/>
      <c r="CB2053" s="104"/>
      <c r="CC2053" s="104"/>
      <c r="CD2053" s="104"/>
      <c r="CE2053" s="104"/>
      <c r="CF2053" s="104"/>
      <c r="CG2053" s="104"/>
      <c r="CJ2053" s="104"/>
      <c r="CL2053" s="104"/>
      <c r="CM2053" s="104"/>
      <c r="CN2053" s="104"/>
      <c r="CO2053" s="104"/>
      <c r="CP2053" s="104"/>
      <c r="CQ2053" s="104"/>
      <c r="CR2053" s="104"/>
      <c r="CS2053" s="104"/>
      <c r="CT2053" s="104"/>
      <c r="CU2053" s="104"/>
    </row>
    <row r="2054" spans="1:99" ht="13" x14ac:dyDescent="0.3">
      <c r="A2054" s="104"/>
      <c r="B2054" s="104"/>
      <c r="C2054" s="104"/>
      <c r="D2054" s="104"/>
      <c r="E2054" s="104"/>
      <c r="F2054" s="104"/>
      <c r="G2054" s="104"/>
      <c r="H2054" s="104"/>
      <c r="I2054" s="104"/>
      <c r="J2054" s="104"/>
      <c r="K2054" s="104"/>
      <c r="L2054" s="104"/>
      <c r="M2054" s="104"/>
      <c r="P2054" s="104"/>
      <c r="Q2054" s="104"/>
      <c r="U2054" s="104"/>
      <c r="AQ2054" s="104"/>
      <c r="AR2054" s="104"/>
      <c r="AS2054" s="104"/>
      <c r="AT2054" s="104"/>
      <c r="AU2054" s="104"/>
      <c r="AV2054" s="104"/>
      <c r="AW2054" s="104"/>
      <c r="AX2054" s="104"/>
      <c r="AY2054" s="104"/>
      <c r="BH2054" s="104"/>
      <c r="BJ2054" s="104"/>
      <c r="BK2054" s="104"/>
      <c r="BL2054" s="104"/>
      <c r="BM2054" s="104"/>
      <c r="BN2054" s="104"/>
      <c r="BO2054" s="104"/>
      <c r="BP2054" s="104"/>
      <c r="BQ2054" s="104"/>
      <c r="BR2054" s="104"/>
      <c r="BS2054" s="104"/>
      <c r="BT2054" s="104"/>
      <c r="BV2054" s="104"/>
      <c r="BW2054" s="104"/>
      <c r="BX2054" s="104"/>
      <c r="BY2054" s="104"/>
      <c r="BZ2054" s="104"/>
      <c r="CA2054" s="104"/>
      <c r="CB2054" s="104"/>
      <c r="CC2054" s="104"/>
      <c r="CD2054" s="104"/>
      <c r="CE2054" s="104"/>
      <c r="CF2054" s="104"/>
      <c r="CG2054" s="104"/>
      <c r="CJ2054" s="104"/>
      <c r="CL2054" s="104"/>
      <c r="CM2054" s="104"/>
      <c r="CN2054" s="104"/>
      <c r="CO2054" s="104"/>
      <c r="CP2054" s="104"/>
      <c r="CQ2054" s="104"/>
      <c r="CR2054" s="104"/>
      <c r="CS2054" s="104"/>
      <c r="CT2054" s="104"/>
      <c r="CU2054" s="104"/>
    </row>
    <row r="2055" spans="1:99" ht="13" x14ac:dyDescent="0.3">
      <c r="A2055" s="104"/>
      <c r="B2055" s="104"/>
      <c r="C2055" s="104"/>
      <c r="D2055" s="104"/>
      <c r="E2055" s="104"/>
      <c r="F2055" s="104"/>
      <c r="G2055" s="104"/>
      <c r="H2055" s="104"/>
      <c r="I2055" s="104"/>
      <c r="J2055" s="104"/>
      <c r="K2055" s="104"/>
      <c r="L2055" s="104"/>
      <c r="M2055" s="104"/>
      <c r="P2055" s="104"/>
      <c r="Q2055" s="104"/>
      <c r="U2055" s="104"/>
      <c r="AQ2055" s="104"/>
      <c r="AR2055" s="104"/>
      <c r="AS2055" s="104"/>
      <c r="AT2055" s="104"/>
      <c r="AU2055" s="104"/>
      <c r="AV2055" s="104"/>
      <c r="AW2055" s="104"/>
      <c r="AX2055" s="104"/>
      <c r="AY2055" s="104"/>
      <c r="BH2055" s="104"/>
      <c r="BJ2055" s="104"/>
      <c r="BK2055" s="104"/>
      <c r="BL2055" s="104"/>
      <c r="BM2055" s="104"/>
      <c r="BN2055" s="104"/>
      <c r="BO2055" s="104"/>
      <c r="BP2055" s="104"/>
      <c r="BQ2055" s="104"/>
      <c r="BR2055" s="104"/>
      <c r="BS2055" s="104"/>
      <c r="BT2055" s="104"/>
      <c r="BV2055" s="104"/>
      <c r="BW2055" s="104"/>
      <c r="BX2055" s="104"/>
      <c r="BY2055" s="104"/>
      <c r="BZ2055" s="104"/>
      <c r="CA2055" s="104"/>
      <c r="CB2055" s="104"/>
      <c r="CC2055" s="104"/>
      <c r="CD2055" s="104"/>
      <c r="CE2055" s="104"/>
      <c r="CF2055" s="104"/>
      <c r="CG2055" s="104"/>
      <c r="CJ2055" s="104"/>
      <c r="CL2055" s="104"/>
      <c r="CM2055" s="104"/>
      <c r="CN2055" s="104"/>
      <c r="CO2055" s="104"/>
      <c r="CP2055" s="104"/>
      <c r="CQ2055" s="104"/>
      <c r="CR2055" s="104"/>
      <c r="CS2055" s="104"/>
      <c r="CT2055" s="104"/>
      <c r="CU2055" s="104"/>
    </row>
    <row r="2056" spans="1:99" ht="13" x14ac:dyDescent="0.3">
      <c r="A2056" s="104"/>
      <c r="B2056" s="104"/>
      <c r="C2056" s="104"/>
      <c r="D2056" s="104"/>
      <c r="E2056" s="104"/>
      <c r="F2056" s="104"/>
      <c r="G2056" s="104"/>
      <c r="H2056" s="104"/>
      <c r="I2056" s="104"/>
      <c r="J2056" s="104"/>
      <c r="K2056" s="104"/>
      <c r="L2056" s="104"/>
      <c r="M2056" s="104"/>
      <c r="P2056" s="104"/>
      <c r="Q2056" s="104"/>
      <c r="U2056" s="104"/>
      <c r="AQ2056" s="104"/>
      <c r="AR2056" s="104"/>
      <c r="AS2056" s="104"/>
      <c r="AT2056" s="104"/>
      <c r="AU2056" s="104"/>
      <c r="AV2056" s="104"/>
      <c r="AW2056" s="104"/>
      <c r="AX2056" s="104"/>
      <c r="AY2056" s="104"/>
      <c r="BH2056" s="104"/>
      <c r="BJ2056" s="104"/>
      <c r="BK2056" s="104"/>
      <c r="BL2056" s="104"/>
      <c r="BM2056" s="104"/>
      <c r="BN2056" s="104"/>
      <c r="BO2056" s="104"/>
      <c r="BP2056" s="104"/>
      <c r="BQ2056" s="104"/>
      <c r="BR2056" s="104"/>
      <c r="BS2056" s="104"/>
      <c r="BT2056" s="104"/>
      <c r="BV2056" s="104"/>
      <c r="BW2056" s="104"/>
      <c r="BX2056" s="104"/>
      <c r="BY2056" s="104"/>
      <c r="BZ2056" s="104"/>
      <c r="CA2056" s="104"/>
      <c r="CB2056" s="104"/>
      <c r="CC2056" s="104"/>
      <c r="CD2056" s="104"/>
      <c r="CE2056" s="104"/>
      <c r="CF2056" s="104"/>
      <c r="CG2056" s="104"/>
      <c r="CJ2056" s="104"/>
      <c r="CL2056" s="104"/>
      <c r="CM2056" s="104"/>
      <c r="CN2056" s="104"/>
      <c r="CO2056" s="104"/>
      <c r="CP2056" s="104"/>
      <c r="CQ2056" s="104"/>
      <c r="CR2056" s="104"/>
      <c r="CS2056" s="104"/>
      <c r="CT2056" s="104"/>
      <c r="CU2056" s="104"/>
    </row>
    <row r="2057" spans="1:99" ht="13" x14ac:dyDescent="0.3">
      <c r="A2057" s="104"/>
      <c r="B2057" s="104"/>
      <c r="C2057" s="104"/>
      <c r="D2057" s="104"/>
      <c r="E2057" s="104"/>
      <c r="F2057" s="104"/>
      <c r="G2057" s="104"/>
      <c r="H2057" s="104"/>
      <c r="I2057" s="104"/>
      <c r="J2057" s="104"/>
      <c r="K2057" s="104"/>
      <c r="L2057" s="104"/>
      <c r="M2057" s="104"/>
      <c r="P2057" s="104"/>
      <c r="Q2057" s="104"/>
      <c r="U2057" s="104"/>
      <c r="AQ2057" s="104"/>
      <c r="AR2057" s="104"/>
      <c r="AS2057" s="104"/>
      <c r="AT2057" s="104"/>
      <c r="AU2057" s="104"/>
      <c r="AV2057" s="104"/>
      <c r="AW2057" s="104"/>
      <c r="AX2057" s="104"/>
      <c r="AY2057" s="104"/>
      <c r="BH2057" s="104"/>
      <c r="BJ2057" s="104"/>
      <c r="BK2057" s="104"/>
      <c r="BL2057" s="104"/>
      <c r="BM2057" s="104"/>
      <c r="BN2057" s="104"/>
      <c r="BO2057" s="104"/>
      <c r="BP2057" s="104"/>
      <c r="BQ2057" s="104"/>
      <c r="BR2057" s="104"/>
      <c r="BS2057" s="104"/>
      <c r="BT2057" s="104"/>
      <c r="BV2057" s="104"/>
      <c r="BW2057" s="104"/>
      <c r="BX2057" s="104"/>
      <c r="BY2057" s="104"/>
      <c r="BZ2057" s="104"/>
      <c r="CA2057" s="104"/>
      <c r="CB2057" s="104"/>
      <c r="CC2057" s="104"/>
      <c r="CD2057" s="104"/>
      <c r="CE2057" s="104"/>
      <c r="CF2057" s="104"/>
      <c r="CG2057" s="104"/>
      <c r="CJ2057" s="104"/>
      <c r="CL2057" s="104"/>
      <c r="CM2057" s="104"/>
      <c r="CN2057" s="104"/>
      <c r="CO2057" s="104"/>
      <c r="CP2057" s="104"/>
      <c r="CQ2057" s="104"/>
      <c r="CR2057" s="104"/>
      <c r="CS2057" s="104"/>
      <c r="CT2057" s="104"/>
      <c r="CU2057" s="104"/>
    </row>
    <row r="2058" spans="1:99" ht="13" x14ac:dyDescent="0.3">
      <c r="A2058" s="104"/>
      <c r="B2058" s="104"/>
      <c r="C2058" s="104"/>
      <c r="D2058" s="104"/>
      <c r="E2058" s="104"/>
      <c r="F2058" s="104"/>
      <c r="G2058" s="104"/>
      <c r="H2058" s="104"/>
      <c r="I2058" s="104"/>
      <c r="J2058" s="104"/>
      <c r="K2058" s="104"/>
      <c r="L2058" s="104"/>
      <c r="M2058" s="104"/>
      <c r="P2058" s="104"/>
      <c r="Q2058" s="104"/>
      <c r="U2058" s="104"/>
      <c r="AQ2058" s="104"/>
      <c r="AR2058" s="104"/>
      <c r="AS2058" s="104"/>
      <c r="AT2058" s="104"/>
      <c r="AU2058" s="104"/>
      <c r="AV2058" s="104"/>
      <c r="AW2058" s="104"/>
      <c r="AX2058" s="104"/>
      <c r="AY2058" s="104"/>
      <c r="BH2058" s="104"/>
      <c r="BJ2058" s="104"/>
      <c r="BK2058" s="104"/>
      <c r="BL2058" s="104"/>
      <c r="BM2058" s="104"/>
      <c r="BN2058" s="104"/>
      <c r="BO2058" s="104"/>
      <c r="BP2058" s="104"/>
      <c r="BQ2058" s="104"/>
      <c r="BR2058" s="104"/>
      <c r="BS2058" s="104"/>
      <c r="BT2058" s="104"/>
      <c r="BV2058" s="104"/>
      <c r="BW2058" s="104"/>
      <c r="BX2058" s="104"/>
      <c r="BY2058" s="104"/>
      <c r="BZ2058" s="104"/>
      <c r="CA2058" s="104"/>
      <c r="CB2058" s="104"/>
      <c r="CC2058" s="104"/>
      <c r="CD2058" s="104"/>
      <c r="CE2058" s="104"/>
      <c r="CF2058" s="104"/>
      <c r="CG2058" s="104"/>
      <c r="CJ2058" s="104"/>
      <c r="CL2058" s="104"/>
      <c r="CM2058" s="104"/>
      <c r="CN2058" s="104"/>
      <c r="CO2058" s="104"/>
      <c r="CP2058" s="104"/>
      <c r="CQ2058" s="104"/>
      <c r="CR2058" s="104"/>
      <c r="CS2058" s="104"/>
      <c r="CT2058" s="104"/>
      <c r="CU2058" s="104"/>
    </row>
    <row r="2059" spans="1:99" ht="13" x14ac:dyDescent="0.3">
      <c r="A2059" s="104"/>
      <c r="B2059" s="104"/>
      <c r="C2059" s="104"/>
      <c r="D2059" s="104"/>
      <c r="E2059" s="104"/>
      <c r="F2059" s="104"/>
      <c r="G2059" s="104"/>
      <c r="H2059" s="104"/>
      <c r="I2059" s="104"/>
      <c r="J2059" s="104"/>
      <c r="K2059" s="104"/>
      <c r="L2059" s="104"/>
      <c r="M2059" s="104"/>
      <c r="P2059" s="104"/>
      <c r="Q2059" s="104"/>
      <c r="U2059" s="104"/>
      <c r="AQ2059" s="104"/>
      <c r="AR2059" s="104"/>
      <c r="AS2059" s="104"/>
      <c r="AT2059" s="104"/>
      <c r="AU2059" s="104"/>
      <c r="AV2059" s="104"/>
      <c r="AW2059" s="104"/>
      <c r="AX2059" s="104"/>
      <c r="AY2059" s="104"/>
      <c r="BH2059" s="104"/>
      <c r="BJ2059" s="104"/>
      <c r="BK2059" s="104"/>
      <c r="BL2059" s="104"/>
      <c r="BM2059" s="104"/>
      <c r="BN2059" s="104"/>
      <c r="BO2059" s="104"/>
      <c r="BP2059" s="104"/>
      <c r="BQ2059" s="104"/>
      <c r="BR2059" s="104"/>
      <c r="BS2059" s="104"/>
      <c r="BT2059" s="104"/>
      <c r="BV2059" s="104"/>
      <c r="BW2059" s="104"/>
      <c r="BX2059" s="104"/>
      <c r="BY2059" s="104"/>
      <c r="BZ2059" s="104"/>
      <c r="CA2059" s="104"/>
      <c r="CB2059" s="104"/>
      <c r="CC2059" s="104"/>
      <c r="CD2059" s="104"/>
      <c r="CE2059" s="104"/>
      <c r="CF2059" s="104"/>
      <c r="CG2059" s="104"/>
      <c r="CJ2059" s="104"/>
      <c r="CL2059" s="104"/>
      <c r="CM2059" s="104"/>
      <c r="CN2059" s="104"/>
      <c r="CO2059" s="104"/>
      <c r="CP2059" s="104"/>
      <c r="CQ2059" s="104"/>
      <c r="CR2059" s="104"/>
      <c r="CS2059" s="104"/>
      <c r="CT2059" s="104"/>
      <c r="CU2059" s="104"/>
    </row>
    <row r="2060" spans="1:99" ht="13" x14ac:dyDescent="0.3">
      <c r="A2060" s="104"/>
      <c r="B2060" s="104"/>
      <c r="C2060" s="104"/>
      <c r="D2060" s="104"/>
      <c r="E2060" s="104"/>
      <c r="F2060" s="104"/>
      <c r="G2060" s="104"/>
      <c r="H2060" s="104"/>
      <c r="I2060" s="104"/>
      <c r="J2060" s="104"/>
      <c r="K2060" s="104"/>
      <c r="L2060" s="104"/>
      <c r="M2060" s="104"/>
      <c r="P2060" s="104"/>
      <c r="Q2060" s="104"/>
      <c r="U2060" s="104"/>
      <c r="AQ2060" s="104"/>
      <c r="AR2060" s="104"/>
      <c r="AS2060" s="104"/>
      <c r="AT2060" s="104"/>
      <c r="AU2060" s="104"/>
      <c r="AV2060" s="104"/>
      <c r="AW2060" s="104"/>
      <c r="AX2060" s="104"/>
      <c r="AY2060" s="104"/>
      <c r="BH2060" s="104"/>
      <c r="BJ2060" s="104"/>
      <c r="BK2060" s="104"/>
      <c r="BL2060" s="104"/>
      <c r="BM2060" s="104"/>
      <c r="BN2060" s="104"/>
      <c r="BO2060" s="104"/>
      <c r="BP2060" s="104"/>
      <c r="BQ2060" s="104"/>
      <c r="BR2060" s="104"/>
      <c r="BS2060" s="104"/>
      <c r="BT2060" s="104"/>
      <c r="BV2060" s="104"/>
      <c r="BW2060" s="104"/>
      <c r="BX2060" s="104"/>
      <c r="BY2060" s="104"/>
      <c r="BZ2060" s="104"/>
      <c r="CA2060" s="104"/>
      <c r="CB2060" s="104"/>
      <c r="CC2060" s="104"/>
      <c r="CD2060" s="104"/>
      <c r="CE2060" s="104"/>
      <c r="CF2060" s="104"/>
      <c r="CG2060" s="104"/>
      <c r="CJ2060" s="104"/>
      <c r="CL2060" s="104"/>
      <c r="CM2060" s="104"/>
      <c r="CN2060" s="104"/>
      <c r="CO2060" s="104"/>
      <c r="CP2060" s="104"/>
      <c r="CQ2060" s="104"/>
      <c r="CR2060" s="104"/>
      <c r="CS2060" s="104"/>
      <c r="CT2060" s="104"/>
      <c r="CU2060" s="104"/>
    </row>
    <row r="2061" spans="1:99" ht="13" x14ac:dyDescent="0.3">
      <c r="A2061" s="104"/>
      <c r="B2061" s="104"/>
      <c r="C2061" s="104"/>
      <c r="D2061" s="104"/>
      <c r="E2061" s="104"/>
      <c r="F2061" s="104"/>
      <c r="G2061" s="104"/>
      <c r="H2061" s="104"/>
      <c r="I2061" s="104"/>
      <c r="J2061" s="104"/>
      <c r="K2061" s="104"/>
      <c r="L2061" s="104"/>
      <c r="M2061" s="104"/>
      <c r="P2061" s="104"/>
      <c r="Q2061" s="104"/>
      <c r="U2061" s="104"/>
      <c r="AQ2061" s="104"/>
      <c r="AR2061" s="104"/>
      <c r="AS2061" s="104"/>
      <c r="AT2061" s="104"/>
      <c r="AU2061" s="104"/>
      <c r="AV2061" s="104"/>
      <c r="AW2061" s="104"/>
      <c r="AX2061" s="104"/>
      <c r="AY2061" s="104"/>
      <c r="BH2061" s="104"/>
      <c r="BJ2061" s="104"/>
      <c r="BK2061" s="104"/>
      <c r="BL2061" s="104"/>
      <c r="BM2061" s="104"/>
      <c r="BN2061" s="104"/>
      <c r="BO2061" s="104"/>
      <c r="BP2061" s="104"/>
      <c r="BQ2061" s="104"/>
      <c r="BR2061" s="104"/>
      <c r="BS2061" s="104"/>
      <c r="BT2061" s="104"/>
      <c r="BV2061" s="104"/>
      <c r="BW2061" s="104"/>
      <c r="BX2061" s="104"/>
      <c r="BY2061" s="104"/>
      <c r="BZ2061" s="104"/>
      <c r="CA2061" s="104"/>
      <c r="CB2061" s="104"/>
      <c r="CC2061" s="104"/>
      <c r="CD2061" s="104"/>
      <c r="CE2061" s="104"/>
      <c r="CF2061" s="104"/>
      <c r="CG2061" s="104"/>
      <c r="CJ2061" s="104"/>
      <c r="CL2061" s="104"/>
      <c r="CM2061" s="104"/>
      <c r="CN2061" s="104"/>
      <c r="CO2061" s="104"/>
      <c r="CP2061" s="104"/>
      <c r="CQ2061" s="104"/>
      <c r="CR2061" s="104"/>
      <c r="CS2061" s="104"/>
      <c r="CT2061" s="104"/>
      <c r="CU2061" s="104"/>
    </row>
    <row r="2062" spans="1:99" ht="13" x14ac:dyDescent="0.3">
      <c r="A2062" s="104"/>
      <c r="B2062" s="104"/>
      <c r="C2062" s="104"/>
      <c r="D2062" s="104"/>
      <c r="E2062" s="104"/>
      <c r="F2062" s="104"/>
      <c r="G2062" s="104"/>
      <c r="H2062" s="104"/>
      <c r="I2062" s="104"/>
      <c r="J2062" s="104"/>
      <c r="K2062" s="104"/>
      <c r="L2062" s="104"/>
      <c r="M2062" s="104"/>
      <c r="P2062" s="104"/>
      <c r="Q2062" s="104"/>
      <c r="U2062" s="104"/>
      <c r="AQ2062" s="104"/>
      <c r="AR2062" s="104"/>
      <c r="AS2062" s="104"/>
      <c r="AT2062" s="104"/>
      <c r="AU2062" s="104"/>
      <c r="AV2062" s="104"/>
      <c r="AW2062" s="104"/>
      <c r="AX2062" s="104"/>
      <c r="AY2062" s="104"/>
      <c r="BH2062" s="104"/>
      <c r="BJ2062" s="104"/>
      <c r="BK2062" s="104"/>
      <c r="BL2062" s="104"/>
      <c r="BM2062" s="104"/>
      <c r="BN2062" s="104"/>
      <c r="BO2062" s="104"/>
      <c r="BP2062" s="104"/>
      <c r="BQ2062" s="104"/>
      <c r="BR2062" s="104"/>
      <c r="BS2062" s="104"/>
      <c r="BT2062" s="104"/>
      <c r="BV2062" s="104"/>
      <c r="BW2062" s="104"/>
      <c r="BX2062" s="104"/>
      <c r="BY2062" s="104"/>
      <c r="BZ2062" s="104"/>
      <c r="CA2062" s="104"/>
      <c r="CB2062" s="104"/>
      <c r="CC2062" s="104"/>
      <c r="CD2062" s="104"/>
      <c r="CE2062" s="104"/>
      <c r="CF2062" s="104"/>
      <c r="CG2062" s="104"/>
      <c r="CJ2062" s="104"/>
      <c r="CL2062" s="104"/>
      <c r="CM2062" s="104"/>
      <c r="CN2062" s="104"/>
      <c r="CO2062" s="104"/>
      <c r="CP2062" s="104"/>
      <c r="CQ2062" s="104"/>
      <c r="CR2062" s="104"/>
      <c r="CS2062" s="104"/>
      <c r="CT2062" s="104"/>
      <c r="CU2062" s="104"/>
    </row>
    <row r="2063" spans="1:99" ht="13" x14ac:dyDescent="0.3">
      <c r="A2063" s="104"/>
      <c r="B2063" s="104"/>
      <c r="C2063" s="104"/>
      <c r="D2063" s="104"/>
      <c r="E2063" s="104"/>
      <c r="F2063" s="104"/>
      <c r="G2063" s="104"/>
      <c r="H2063" s="104"/>
      <c r="I2063" s="104"/>
      <c r="J2063" s="104"/>
      <c r="K2063" s="104"/>
      <c r="L2063" s="104"/>
      <c r="M2063" s="104"/>
      <c r="P2063" s="104"/>
      <c r="Q2063" s="104"/>
      <c r="U2063" s="104"/>
      <c r="AQ2063" s="104"/>
      <c r="AR2063" s="104"/>
      <c r="AS2063" s="104"/>
      <c r="AT2063" s="104"/>
      <c r="AU2063" s="104"/>
      <c r="AV2063" s="104"/>
      <c r="AW2063" s="104"/>
      <c r="AX2063" s="104"/>
      <c r="AY2063" s="104"/>
      <c r="BH2063" s="104"/>
      <c r="BJ2063" s="104"/>
      <c r="BK2063" s="104"/>
      <c r="BL2063" s="104"/>
      <c r="BM2063" s="104"/>
      <c r="BN2063" s="104"/>
      <c r="BO2063" s="104"/>
      <c r="BP2063" s="104"/>
      <c r="BQ2063" s="104"/>
      <c r="BR2063" s="104"/>
      <c r="BS2063" s="104"/>
      <c r="BT2063" s="104"/>
      <c r="BV2063" s="104"/>
      <c r="BW2063" s="104"/>
      <c r="BX2063" s="104"/>
      <c r="BY2063" s="104"/>
      <c r="BZ2063" s="104"/>
      <c r="CA2063" s="104"/>
      <c r="CB2063" s="104"/>
      <c r="CC2063" s="104"/>
      <c r="CD2063" s="104"/>
      <c r="CE2063" s="104"/>
      <c r="CF2063" s="104"/>
      <c r="CG2063" s="104"/>
      <c r="CJ2063" s="104"/>
      <c r="CL2063" s="104"/>
      <c r="CM2063" s="104"/>
      <c r="CN2063" s="104"/>
      <c r="CO2063" s="104"/>
      <c r="CP2063" s="104"/>
      <c r="CQ2063" s="104"/>
      <c r="CR2063" s="104"/>
      <c r="CS2063" s="104"/>
      <c r="CT2063" s="104"/>
      <c r="CU2063" s="104"/>
    </row>
    <row r="2064" spans="1:99" ht="13" x14ac:dyDescent="0.3">
      <c r="A2064" s="104"/>
      <c r="B2064" s="104"/>
      <c r="C2064" s="104"/>
      <c r="D2064" s="104"/>
      <c r="E2064" s="104"/>
      <c r="F2064" s="104"/>
      <c r="G2064" s="104"/>
      <c r="H2064" s="104"/>
      <c r="I2064" s="104"/>
      <c r="J2064" s="104"/>
      <c r="K2064" s="104"/>
      <c r="L2064" s="104"/>
      <c r="M2064" s="104"/>
      <c r="P2064" s="104"/>
      <c r="Q2064" s="104"/>
      <c r="U2064" s="104"/>
      <c r="AQ2064" s="104"/>
      <c r="AR2064" s="104"/>
      <c r="AS2064" s="104"/>
      <c r="AT2064" s="104"/>
      <c r="AU2064" s="104"/>
      <c r="AV2064" s="104"/>
      <c r="AW2064" s="104"/>
      <c r="AX2064" s="104"/>
      <c r="AY2064" s="104"/>
      <c r="BH2064" s="104"/>
      <c r="BJ2064" s="104"/>
      <c r="BK2064" s="104"/>
      <c r="BL2064" s="104"/>
      <c r="BM2064" s="104"/>
      <c r="BN2064" s="104"/>
      <c r="BO2064" s="104"/>
      <c r="BP2064" s="104"/>
      <c r="BQ2064" s="104"/>
      <c r="BR2064" s="104"/>
      <c r="BS2064" s="104"/>
      <c r="BT2064" s="104"/>
      <c r="BV2064" s="104"/>
      <c r="BW2064" s="104"/>
      <c r="BX2064" s="104"/>
      <c r="BY2064" s="104"/>
      <c r="BZ2064" s="104"/>
      <c r="CA2064" s="104"/>
      <c r="CB2064" s="104"/>
      <c r="CC2064" s="104"/>
      <c r="CD2064" s="104"/>
      <c r="CE2064" s="104"/>
      <c r="CF2064" s="104"/>
      <c r="CG2064" s="104"/>
      <c r="CJ2064" s="104"/>
      <c r="CL2064" s="104"/>
      <c r="CM2064" s="104"/>
      <c r="CN2064" s="104"/>
      <c r="CO2064" s="104"/>
      <c r="CP2064" s="104"/>
      <c r="CQ2064" s="104"/>
      <c r="CR2064" s="104"/>
      <c r="CS2064" s="104"/>
      <c r="CT2064" s="104"/>
      <c r="CU2064" s="104"/>
    </row>
    <row r="2065" spans="1:99" ht="13" x14ac:dyDescent="0.3">
      <c r="A2065" s="104"/>
      <c r="B2065" s="104"/>
      <c r="C2065" s="104"/>
      <c r="D2065" s="104"/>
      <c r="E2065" s="104"/>
      <c r="F2065" s="104"/>
      <c r="G2065" s="104"/>
      <c r="H2065" s="104"/>
      <c r="I2065" s="104"/>
      <c r="J2065" s="104"/>
      <c r="K2065" s="104"/>
      <c r="L2065" s="104"/>
      <c r="M2065" s="104"/>
      <c r="P2065" s="104"/>
      <c r="Q2065" s="104"/>
      <c r="U2065" s="104"/>
      <c r="AQ2065" s="104"/>
      <c r="AR2065" s="104"/>
      <c r="AS2065" s="104"/>
      <c r="AT2065" s="104"/>
      <c r="AU2065" s="104"/>
      <c r="AV2065" s="104"/>
      <c r="AW2065" s="104"/>
      <c r="AX2065" s="104"/>
      <c r="AY2065" s="104"/>
      <c r="BH2065" s="104"/>
      <c r="BJ2065" s="104"/>
      <c r="BK2065" s="104"/>
      <c r="BL2065" s="104"/>
      <c r="BM2065" s="104"/>
      <c r="BN2065" s="104"/>
      <c r="BO2065" s="104"/>
      <c r="BP2065" s="104"/>
      <c r="BQ2065" s="104"/>
      <c r="BR2065" s="104"/>
      <c r="BS2065" s="104"/>
      <c r="BT2065" s="104"/>
      <c r="BV2065" s="104"/>
      <c r="BW2065" s="104"/>
      <c r="BX2065" s="104"/>
      <c r="BY2065" s="104"/>
      <c r="BZ2065" s="104"/>
      <c r="CA2065" s="104"/>
      <c r="CB2065" s="104"/>
      <c r="CC2065" s="104"/>
      <c r="CD2065" s="104"/>
      <c r="CE2065" s="104"/>
      <c r="CF2065" s="104"/>
      <c r="CG2065" s="104"/>
      <c r="CJ2065" s="104"/>
      <c r="CL2065" s="104"/>
      <c r="CM2065" s="104"/>
      <c r="CN2065" s="104"/>
      <c r="CO2065" s="104"/>
      <c r="CP2065" s="104"/>
      <c r="CQ2065" s="104"/>
      <c r="CR2065" s="104"/>
      <c r="CS2065" s="104"/>
      <c r="CT2065" s="104"/>
      <c r="CU2065" s="104"/>
    </row>
    <row r="2066" spans="1:99" ht="13" x14ac:dyDescent="0.3">
      <c r="A2066" s="104"/>
      <c r="B2066" s="104"/>
      <c r="C2066" s="104"/>
      <c r="D2066" s="104"/>
      <c r="E2066" s="104"/>
      <c r="F2066" s="104"/>
      <c r="G2066" s="104"/>
      <c r="H2066" s="104"/>
      <c r="I2066" s="104"/>
      <c r="J2066" s="104"/>
      <c r="K2066" s="104"/>
      <c r="L2066" s="104"/>
      <c r="M2066" s="104"/>
      <c r="P2066" s="104"/>
      <c r="Q2066" s="104"/>
      <c r="U2066" s="104"/>
      <c r="AQ2066" s="104"/>
      <c r="AR2066" s="104"/>
      <c r="AS2066" s="104"/>
      <c r="AT2066" s="104"/>
      <c r="AU2066" s="104"/>
      <c r="AV2066" s="104"/>
      <c r="AW2066" s="104"/>
      <c r="AX2066" s="104"/>
      <c r="AY2066" s="104"/>
      <c r="BH2066" s="104"/>
      <c r="BJ2066" s="104"/>
      <c r="BK2066" s="104"/>
      <c r="BL2066" s="104"/>
      <c r="BM2066" s="104"/>
      <c r="BN2066" s="104"/>
      <c r="BO2066" s="104"/>
      <c r="BP2066" s="104"/>
      <c r="BQ2066" s="104"/>
      <c r="BR2066" s="104"/>
      <c r="BS2066" s="104"/>
      <c r="BT2066" s="104"/>
      <c r="BV2066" s="104"/>
      <c r="BW2066" s="104"/>
      <c r="BX2066" s="104"/>
      <c r="BY2066" s="104"/>
      <c r="BZ2066" s="104"/>
      <c r="CA2066" s="104"/>
      <c r="CB2066" s="104"/>
      <c r="CC2066" s="104"/>
      <c r="CD2066" s="104"/>
      <c r="CE2066" s="104"/>
      <c r="CF2066" s="104"/>
      <c r="CG2066" s="104"/>
      <c r="CJ2066" s="104"/>
      <c r="CL2066" s="104"/>
      <c r="CM2066" s="104"/>
      <c r="CN2066" s="104"/>
      <c r="CO2066" s="104"/>
      <c r="CP2066" s="104"/>
      <c r="CQ2066" s="104"/>
      <c r="CR2066" s="104"/>
      <c r="CS2066" s="104"/>
      <c r="CT2066" s="104"/>
      <c r="CU2066" s="104"/>
    </row>
    <row r="2067" spans="1:99" ht="13" x14ac:dyDescent="0.3">
      <c r="A2067" s="104"/>
      <c r="B2067" s="104"/>
      <c r="C2067" s="104"/>
      <c r="D2067" s="104"/>
      <c r="E2067" s="104"/>
      <c r="F2067" s="104"/>
      <c r="G2067" s="104"/>
      <c r="H2067" s="104"/>
      <c r="I2067" s="104"/>
      <c r="J2067" s="104"/>
      <c r="K2067" s="104"/>
      <c r="L2067" s="104"/>
      <c r="M2067" s="104"/>
      <c r="P2067" s="104"/>
      <c r="Q2067" s="104"/>
      <c r="U2067" s="104"/>
      <c r="AQ2067" s="104"/>
      <c r="AR2067" s="104"/>
      <c r="AS2067" s="104"/>
      <c r="AT2067" s="104"/>
      <c r="AU2067" s="104"/>
      <c r="AV2067" s="104"/>
      <c r="AW2067" s="104"/>
      <c r="AX2067" s="104"/>
      <c r="AY2067" s="104"/>
      <c r="BH2067" s="104"/>
      <c r="BJ2067" s="104"/>
      <c r="BK2067" s="104"/>
      <c r="BL2067" s="104"/>
      <c r="BM2067" s="104"/>
      <c r="BN2067" s="104"/>
      <c r="BO2067" s="104"/>
      <c r="BP2067" s="104"/>
      <c r="BQ2067" s="104"/>
      <c r="BR2067" s="104"/>
      <c r="BS2067" s="104"/>
      <c r="BT2067" s="104"/>
      <c r="BV2067" s="104"/>
      <c r="BW2067" s="104"/>
      <c r="BX2067" s="104"/>
      <c r="BY2067" s="104"/>
      <c r="BZ2067" s="104"/>
      <c r="CA2067" s="104"/>
      <c r="CB2067" s="104"/>
      <c r="CC2067" s="104"/>
      <c r="CD2067" s="104"/>
      <c r="CE2067" s="104"/>
      <c r="CF2067" s="104"/>
      <c r="CG2067" s="104"/>
      <c r="CJ2067" s="104"/>
      <c r="CL2067" s="104"/>
      <c r="CM2067" s="104"/>
      <c r="CN2067" s="104"/>
      <c r="CO2067" s="104"/>
      <c r="CP2067" s="104"/>
      <c r="CQ2067" s="104"/>
      <c r="CR2067" s="104"/>
      <c r="CS2067" s="104"/>
      <c r="CT2067" s="104"/>
      <c r="CU2067" s="104"/>
    </row>
    <row r="2068" spans="1:99" ht="13" x14ac:dyDescent="0.3">
      <c r="A2068" s="104"/>
      <c r="B2068" s="104"/>
      <c r="C2068" s="104"/>
      <c r="D2068" s="104"/>
      <c r="E2068" s="104"/>
      <c r="F2068" s="104"/>
      <c r="G2068" s="104"/>
      <c r="H2068" s="104"/>
      <c r="I2068" s="104"/>
      <c r="J2068" s="104"/>
      <c r="K2068" s="104"/>
      <c r="L2068" s="104"/>
      <c r="M2068" s="104"/>
      <c r="P2068" s="104"/>
      <c r="Q2068" s="104"/>
      <c r="U2068" s="104"/>
      <c r="AQ2068" s="104"/>
      <c r="AR2068" s="104"/>
      <c r="AS2068" s="104"/>
      <c r="AT2068" s="104"/>
      <c r="AU2068" s="104"/>
      <c r="AV2068" s="104"/>
      <c r="AW2068" s="104"/>
      <c r="AX2068" s="104"/>
      <c r="AY2068" s="104"/>
      <c r="BH2068" s="104"/>
      <c r="BJ2068" s="104"/>
      <c r="BK2068" s="104"/>
      <c r="BL2068" s="104"/>
      <c r="BM2068" s="104"/>
      <c r="BN2068" s="104"/>
      <c r="BO2068" s="104"/>
      <c r="BP2068" s="104"/>
      <c r="BQ2068" s="104"/>
      <c r="BR2068" s="104"/>
      <c r="BS2068" s="104"/>
      <c r="BT2068" s="104"/>
      <c r="BV2068" s="104"/>
      <c r="BW2068" s="104"/>
      <c r="BX2068" s="104"/>
      <c r="BY2068" s="104"/>
      <c r="BZ2068" s="104"/>
      <c r="CA2068" s="104"/>
      <c r="CB2068" s="104"/>
      <c r="CC2068" s="104"/>
      <c r="CD2068" s="104"/>
      <c r="CE2068" s="104"/>
      <c r="CF2068" s="104"/>
      <c r="CG2068" s="104"/>
      <c r="CJ2068" s="104"/>
      <c r="CL2068" s="104"/>
      <c r="CM2068" s="104"/>
      <c r="CN2068" s="104"/>
      <c r="CO2068" s="104"/>
      <c r="CP2068" s="104"/>
      <c r="CQ2068" s="104"/>
      <c r="CR2068" s="104"/>
      <c r="CS2068" s="104"/>
      <c r="CT2068" s="104"/>
      <c r="CU2068" s="104"/>
    </row>
    <row r="2069" spans="1:99" ht="13" x14ac:dyDescent="0.3">
      <c r="A2069" s="104"/>
      <c r="B2069" s="104"/>
      <c r="C2069" s="104"/>
      <c r="D2069" s="104"/>
      <c r="E2069" s="104"/>
      <c r="F2069" s="104"/>
      <c r="G2069" s="104"/>
      <c r="H2069" s="104"/>
      <c r="I2069" s="104"/>
      <c r="J2069" s="104"/>
      <c r="K2069" s="104"/>
      <c r="L2069" s="104"/>
      <c r="M2069" s="104"/>
      <c r="P2069" s="104"/>
      <c r="Q2069" s="104"/>
      <c r="U2069" s="104"/>
      <c r="AQ2069" s="104"/>
      <c r="AR2069" s="104"/>
      <c r="AS2069" s="104"/>
      <c r="AT2069" s="104"/>
      <c r="AU2069" s="104"/>
      <c r="AV2069" s="104"/>
      <c r="AW2069" s="104"/>
      <c r="AX2069" s="104"/>
      <c r="AY2069" s="104"/>
      <c r="BH2069" s="104"/>
      <c r="BJ2069" s="104"/>
      <c r="BK2069" s="104"/>
      <c r="BL2069" s="104"/>
      <c r="BM2069" s="104"/>
      <c r="BN2069" s="104"/>
      <c r="BO2069" s="104"/>
      <c r="BP2069" s="104"/>
      <c r="BQ2069" s="104"/>
      <c r="BR2069" s="104"/>
      <c r="BS2069" s="104"/>
      <c r="BT2069" s="104"/>
      <c r="BV2069" s="104"/>
      <c r="BW2069" s="104"/>
      <c r="BX2069" s="104"/>
      <c r="BY2069" s="104"/>
      <c r="BZ2069" s="104"/>
      <c r="CA2069" s="104"/>
      <c r="CB2069" s="104"/>
      <c r="CC2069" s="104"/>
      <c r="CD2069" s="104"/>
      <c r="CE2069" s="104"/>
      <c r="CF2069" s="104"/>
      <c r="CG2069" s="104"/>
      <c r="CJ2069" s="104"/>
      <c r="CL2069" s="104"/>
      <c r="CM2069" s="104"/>
      <c r="CN2069" s="104"/>
      <c r="CO2069" s="104"/>
      <c r="CP2069" s="104"/>
      <c r="CQ2069" s="104"/>
      <c r="CR2069" s="104"/>
      <c r="CS2069" s="104"/>
      <c r="CT2069" s="104"/>
      <c r="CU2069" s="104"/>
    </row>
    <row r="2070" spans="1:99" ht="13" x14ac:dyDescent="0.3">
      <c r="A2070" s="104"/>
      <c r="B2070" s="104"/>
      <c r="C2070" s="104"/>
      <c r="D2070" s="104"/>
      <c r="E2070" s="104"/>
      <c r="F2070" s="104"/>
      <c r="G2070" s="104"/>
      <c r="H2070" s="104"/>
      <c r="I2070" s="104"/>
      <c r="J2070" s="104"/>
      <c r="K2070" s="104"/>
      <c r="L2070" s="104"/>
      <c r="M2070" s="104"/>
      <c r="P2070" s="104"/>
      <c r="Q2070" s="104"/>
      <c r="U2070" s="104"/>
      <c r="AQ2070" s="104"/>
      <c r="AR2070" s="104"/>
      <c r="AS2070" s="104"/>
      <c r="AT2070" s="104"/>
      <c r="AU2070" s="104"/>
      <c r="AV2070" s="104"/>
      <c r="AW2070" s="104"/>
      <c r="AX2070" s="104"/>
      <c r="AY2070" s="104"/>
      <c r="BH2070" s="104"/>
      <c r="BJ2070" s="104"/>
      <c r="BK2070" s="104"/>
      <c r="BL2070" s="104"/>
      <c r="BM2070" s="104"/>
      <c r="BN2070" s="104"/>
      <c r="BO2070" s="104"/>
      <c r="BP2070" s="104"/>
      <c r="BQ2070" s="104"/>
      <c r="BR2070" s="104"/>
      <c r="BS2070" s="104"/>
      <c r="BT2070" s="104"/>
      <c r="BV2070" s="104"/>
      <c r="BW2070" s="104"/>
      <c r="BX2070" s="104"/>
      <c r="BY2070" s="104"/>
      <c r="BZ2070" s="104"/>
      <c r="CA2070" s="104"/>
      <c r="CB2070" s="104"/>
      <c r="CC2070" s="104"/>
      <c r="CD2070" s="104"/>
      <c r="CE2070" s="104"/>
      <c r="CF2070" s="104"/>
      <c r="CG2070" s="104"/>
      <c r="CJ2070" s="104"/>
      <c r="CL2070" s="104"/>
      <c r="CM2070" s="104"/>
      <c r="CN2070" s="104"/>
      <c r="CO2070" s="104"/>
      <c r="CP2070" s="104"/>
      <c r="CQ2070" s="104"/>
      <c r="CR2070" s="104"/>
      <c r="CS2070" s="104"/>
      <c r="CT2070" s="104"/>
      <c r="CU2070" s="104"/>
    </row>
    <row r="2071" spans="1:99" ht="13" x14ac:dyDescent="0.3">
      <c r="A2071" s="104"/>
      <c r="B2071" s="104"/>
      <c r="C2071" s="104"/>
      <c r="D2071" s="104"/>
      <c r="E2071" s="104"/>
      <c r="F2071" s="104"/>
      <c r="G2071" s="104"/>
      <c r="H2071" s="104"/>
      <c r="I2071" s="104"/>
      <c r="J2071" s="104"/>
      <c r="K2071" s="104"/>
      <c r="L2071" s="104"/>
      <c r="M2071" s="104"/>
      <c r="P2071" s="104"/>
      <c r="Q2071" s="104"/>
      <c r="U2071" s="104"/>
      <c r="AQ2071" s="104"/>
      <c r="AR2071" s="104"/>
      <c r="AS2071" s="104"/>
      <c r="AT2071" s="104"/>
      <c r="AU2071" s="104"/>
      <c r="AV2071" s="104"/>
      <c r="AW2071" s="104"/>
      <c r="AX2071" s="104"/>
      <c r="AY2071" s="104"/>
      <c r="BH2071" s="104"/>
      <c r="BJ2071" s="104"/>
      <c r="BK2071" s="104"/>
      <c r="BL2071" s="104"/>
      <c r="BM2071" s="104"/>
      <c r="BN2071" s="104"/>
      <c r="BO2071" s="104"/>
      <c r="BP2071" s="104"/>
      <c r="BQ2071" s="104"/>
      <c r="BR2071" s="104"/>
      <c r="BS2071" s="104"/>
      <c r="BT2071" s="104"/>
      <c r="BV2071" s="104"/>
      <c r="BW2071" s="104"/>
      <c r="BX2071" s="104"/>
      <c r="BY2071" s="104"/>
      <c r="BZ2071" s="104"/>
      <c r="CA2071" s="104"/>
      <c r="CB2071" s="104"/>
      <c r="CC2071" s="104"/>
      <c r="CD2071" s="104"/>
      <c r="CE2071" s="104"/>
      <c r="CF2071" s="104"/>
      <c r="CG2071" s="104"/>
      <c r="CJ2071" s="104"/>
      <c r="CL2071" s="104"/>
      <c r="CM2071" s="104"/>
      <c r="CN2071" s="104"/>
      <c r="CO2071" s="104"/>
      <c r="CP2071" s="104"/>
      <c r="CQ2071" s="104"/>
      <c r="CR2071" s="104"/>
      <c r="CS2071" s="104"/>
      <c r="CT2071" s="104"/>
      <c r="CU2071" s="104"/>
    </row>
    <row r="2072" spans="1:99" ht="13" x14ac:dyDescent="0.3">
      <c r="A2072" s="104"/>
      <c r="B2072" s="104"/>
      <c r="C2072" s="104"/>
      <c r="D2072" s="104"/>
      <c r="E2072" s="104"/>
      <c r="F2072" s="104"/>
      <c r="G2072" s="104"/>
      <c r="H2072" s="104"/>
      <c r="I2072" s="104"/>
      <c r="J2072" s="104"/>
      <c r="K2072" s="104"/>
      <c r="L2072" s="104"/>
      <c r="M2072" s="104"/>
      <c r="P2072" s="104"/>
      <c r="Q2072" s="104"/>
      <c r="U2072" s="104"/>
      <c r="AQ2072" s="104"/>
      <c r="AR2072" s="104"/>
      <c r="AS2072" s="104"/>
      <c r="AT2072" s="104"/>
      <c r="AU2072" s="104"/>
      <c r="AV2072" s="104"/>
      <c r="AW2072" s="104"/>
      <c r="AX2072" s="104"/>
      <c r="AY2072" s="104"/>
      <c r="BH2072" s="104"/>
      <c r="BJ2072" s="104"/>
      <c r="BK2072" s="104"/>
      <c r="BL2072" s="104"/>
      <c r="BM2072" s="104"/>
      <c r="BN2072" s="104"/>
      <c r="BO2072" s="104"/>
      <c r="BP2072" s="104"/>
      <c r="BQ2072" s="104"/>
      <c r="BR2072" s="104"/>
      <c r="BS2072" s="104"/>
      <c r="BT2072" s="104"/>
      <c r="BV2072" s="104"/>
      <c r="BW2072" s="104"/>
      <c r="BX2072" s="104"/>
      <c r="BY2072" s="104"/>
      <c r="BZ2072" s="104"/>
      <c r="CA2072" s="104"/>
      <c r="CB2072" s="104"/>
      <c r="CC2072" s="104"/>
      <c r="CD2072" s="104"/>
      <c r="CE2072" s="104"/>
      <c r="CF2072" s="104"/>
      <c r="CG2072" s="104"/>
      <c r="CJ2072" s="104"/>
      <c r="CL2072" s="104"/>
      <c r="CM2072" s="104"/>
      <c r="CN2072" s="104"/>
      <c r="CO2072" s="104"/>
      <c r="CP2072" s="104"/>
      <c r="CQ2072" s="104"/>
      <c r="CR2072" s="104"/>
      <c r="CS2072" s="104"/>
      <c r="CT2072" s="104"/>
      <c r="CU2072" s="104"/>
    </row>
    <row r="2073" spans="1:99" ht="13" x14ac:dyDescent="0.3">
      <c r="A2073" s="104"/>
      <c r="B2073" s="104"/>
      <c r="C2073" s="104"/>
      <c r="D2073" s="104"/>
      <c r="E2073" s="104"/>
      <c r="F2073" s="104"/>
      <c r="G2073" s="104"/>
      <c r="H2073" s="104"/>
      <c r="I2073" s="104"/>
      <c r="J2073" s="104"/>
      <c r="K2073" s="104"/>
      <c r="L2073" s="104"/>
      <c r="M2073" s="104"/>
      <c r="P2073" s="104"/>
      <c r="Q2073" s="104"/>
      <c r="U2073" s="104"/>
      <c r="AQ2073" s="104"/>
      <c r="AR2073" s="104"/>
      <c r="AS2073" s="104"/>
      <c r="AT2073" s="104"/>
      <c r="AU2073" s="104"/>
      <c r="AV2073" s="104"/>
      <c r="AW2073" s="104"/>
      <c r="AX2073" s="104"/>
      <c r="AY2073" s="104"/>
      <c r="BH2073" s="104"/>
      <c r="BJ2073" s="104"/>
      <c r="BK2073" s="104"/>
      <c r="BL2073" s="104"/>
      <c r="BM2073" s="104"/>
      <c r="BN2073" s="104"/>
      <c r="BO2073" s="104"/>
      <c r="BP2073" s="104"/>
      <c r="BQ2073" s="104"/>
      <c r="BR2073" s="104"/>
      <c r="BS2073" s="104"/>
      <c r="BT2073" s="104"/>
      <c r="BV2073" s="104"/>
      <c r="BW2073" s="104"/>
      <c r="BX2073" s="104"/>
      <c r="BY2073" s="104"/>
      <c r="BZ2073" s="104"/>
      <c r="CA2073" s="104"/>
      <c r="CB2073" s="104"/>
      <c r="CC2073" s="104"/>
      <c r="CD2073" s="104"/>
      <c r="CE2073" s="104"/>
      <c r="CF2073" s="104"/>
      <c r="CG2073" s="104"/>
      <c r="CJ2073" s="104"/>
      <c r="CL2073" s="104"/>
      <c r="CM2073" s="104"/>
      <c r="CN2073" s="104"/>
      <c r="CO2073" s="104"/>
      <c r="CP2073" s="104"/>
      <c r="CQ2073" s="104"/>
      <c r="CR2073" s="104"/>
      <c r="CS2073" s="104"/>
      <c r="CT2073" s="104"/>
      <c r="CU2073" s="104"/>
    </row>
    <row r="2074" spans="1:99" ht="13" x14ac:dyDescent="0.3">
      <c r="A2074" s="104"/>
      <c r="B2074" s="104"/>
      <c r="C2074" s="104"/>
      <c r="D2074" s="104"/>
      <c r="E2074" s="104"/>
      <c r="F2074" s="104"/>
      <c r="G2074" s="104"/>
      <c r="H2074" s="104"/>
      <c r="I2074" s="104"/>
      <c r="J2074" s="104"/>
      <c r="K2074" s="104"/>
      <c r="L2074" s="104"/>
      <c r="M2074" s="104"/>
      <c r="P2074" s="104"/>
      <c r="Q2074" s="104"/>
      <c r="U2074" s="104"/>
      <c r="AQ2074" s="104"/>
      <c r="AR2074" s="104"/>
      <c r="AS2074" s="104"/>
      <c r="AT2074" s="104"/>
      <c r="AU2074" s="104"/>
      <c r="AV2074" s="104"/>
      <c r="AW2074" s="104"/>
      <c r="AX2074" s="104"/>
      <c r="AY2074" s="104"/>
      <c r="BH2074" s="104"/>
      <c r="BJ2074" s="104"/>
      <c r="BK2074" s="104"/>
      <c r="BL2074" s="104"/>
      <c r="BM2074" s="104"/>
      <c r="BN2074" s="104"/>
      <c r="BO2074" s="104"/>
      <c r="BP2074" s="104"/>
      <c r="BQ2074" s="104"/>
      <c r="BR2074" s="104"/>
      <c r="BS2074" s="104"/>
      <c r="BT2074" s="104"/>
      <c r="BV2074" s="104"/>
      <c r="BW2074" s="104"/>
      <c r="BX2074" s="104"/>
      <c r="BY2074" s="104"/>
      <c r="BZ2074" s="104"/>
      <c r="CA2074" s="104"/>
      <c r="CB2074" s="104"/>
      <c r="CC2074" s="104"/>
      <c r="CD2074" s="104"/>
      <c r="CE2074" s="104"/>
      <c r="CF2074" s="104"/>
      <c r="CG2074" s="104"/>
      <c r="CJ2074" s="104"/>
      <c r="CL2074" s="104"/>
      <c r="CM2074" s="104"/>
      <c r="CN2074" s="104"/>
      <c r="CO2074" s="104"/>
      <c r="CP2074" s="104"/>
      <c r="CQ2074" s="104"/>
      <c r="CR2074" s="104"/>
      <c r="CS2074" s="104"/>
      <c r="CT2074" s="104"/>
      <c r="CU2074" s="104"/>
    </row>
    <row r="2075" spans="1:99" ht="13" x14ac:dyDescent="0.3">
      <c r="A2075" s="104"/>
      <c r="B2075" s="104"/>
      <c r="C2075" s="104"/>
      <c r="D2075" s="104"/>
      <c r="E2075" s="104"/>
      <c r="F2075" s="104"/>
      <c r="G2075" s="104"/>
      <c r="H2075" s="104"/>
      <c r="I2075" s="104"/>
      <c r="J2075" s="104"/>
      <c r="K2075" s="104"/>
      <c r="L2075" s="104"/>
      <c r="M2075" s="104"/>
      <c r="P2075" s="104"/>
      <c r="Q2075" s="104"/>
      <c r="U2075" s="104"/>
      <c r="AQ2075" s="104"/>
      <c r="AR2075" s="104"/>
      <c r="AS2075" s="104"/>
      <c r="AT2075" s="104"/>
      <c r="AU2075" s="104"/>
      <c r="AV2075" s="104"/>
      <c r="AW2075" s="104"/>
      <c r="AX2075" s="104"/>
      <c r="AY2075" s="104"/>
      <c r="BH2075" s="104"/>
      <c r="BJ2075" s="104"/>
      <c r="BK2075" s="104"/>
      <c r="BL2075" s="104"/>
      <c r="BM2075" s="104"/>
      <c r="BN2075" s="104"/>
      <c r="BO2075" s="104"/>
      <c r="BP2075" s="104"/>
      <c r="BQ2075" s="104"/>
      <c r="BR2075" s="104"/>
      <c r="BS2075" s="104"/>
      <c r="BT2075" s="104"/>
      <c r="BV2075" s="104"/>
      <c r="BW2075" s="104"/>
      <c r="BX2075" s="104"/>
      <c r="BY2075" s="104"/>
      <c r="BZ2075" s="104"/>
      <c r="CA2075" s="104"/>
      <c r="CB2075" s="104"/>
      <c r="CC2075" s="104"/>
      <c r="CD2075" s="104"/>
      <c r="CE2075" s="104"/>
      <c r="CF2075" s="104"/>
      <c r="CG2075" s="104"/>
      <c r="CJ2075" s="104"/>
      <c r="CL2075" s="104"/>
      <c r="CM2075" s="104"/>
      <c r="CN2075" s="104"/>
      <c r="CO2075" s="104"/>
      <c r="CP2075" s="104"/>
      <c r="CQ2075" s="104"/>
      <c r="CR2075" s="104"/>
      <c r="CS2075" s="104"/>
      <c r="CT2075" s="104"/>
      <c r="CU2075" s="104"/>
    </row>
    <row r="2076" spans="1:99" ht="13" x14ac:dyDescent="0.3">
      <c r="A2076" s="104"/>
      <c r="B2076" s="104"/>
      <c r="C2076" s="104"/>
      <c r="D2076" s="104"/>
      <c r="E2076" s="104"/>
      <c r="F2076" s="104"/>
      <c r="G2076" s="104"/>
      <c r="H2076" s="104"/>
      <c r="I2076" s="104"/>
      <c r="J2076" s="104"/>
      <c r="K2076" s="104"/>
      <c r="L2076" s="104"/>
      <c r="M2076" s="104"/>
      <c r="P2076" s="104"/>
      <c r="Q2076" s="104"/>
      <c r="U2076" s="104"/>
      <c r="AQ2076" s="104"/>
      <c r="AR2076" s="104"/>
      <c r="AS2076" s="104"/>
      <c r="AT2076" s="104"/>
      <c r="AU2076" s="104"/>
      <c r="AV2076" s="104"/>
      <c r="AW2076" s="104"/>
      <c r="AX2076" s="104"/>
      <c r="AY2076" s="104"/>
      <c r="BH2076" s="104"/>
      <c r="BJ2076" s="104"/>
      <c r="BK2076" s="104"/>
      <c r="BL2076" s="104"/>
      <c r="BM2076" s="104"/>
      <c r="BN2076" s="104"/>
      <c r="BO2076" s="104"/>
      <c r="BP2076" s="104"/>
      <c r="BQ2076" s="104"/>
      <c r="BR2076" s="104"/>
      <c r="BS2076" s="104"/>
      <c r="BT2076" s="104"/>
      <c r="BV2076" s="104"/>
      <c r="BW2076" s="104"/>
      <c r="BX2076" s="104"/>
      <c r="BY2076" s="104"/>
      <c r="BZ2076" s="104"/>
      <c r="CA2076" s="104"/>
      <c r="CB2076" s="104"/>
      <c r="CC2076" s="104"/>
      <c r="CD2076" s="104"/>
      <c r="CE2076" s="104"/>
      <c r="CF2076" s="104"/>
      <c r="CG2076" s="104"/>
      <c r="CJ2076" s="104"/>
      <c r="CL2076" s="104"/>
      <c r="CM2076" s="104"/>
      <c r="CN2076" s="104"/>
      <c r="CO2076" s="104"/>
      <c r="CP2076" s="104"/>
      <c r="CQ2076" s="104"/>
      <c r="CR2076" s="104"/>
      <c r="CS2076" s="104"/>
      <c r="CT2076" s="104"/>
      <c r="CU2076" s="104"/>
    </row>
    <row r="2077" spans="1:99" ht="13" x14ac:dyDescent="0.3">
      <c r="A2077" s="104"/>
      <c r="B2077" s="104"/>
      <c r="C2077" s="104"/>
      <c r="D2077" s="104"/>
      <c r="E2077" s="104"/>
      <c r="F2077" s="104"/>
      <c r="G2077" s="104"/>
      <c r="H2077" s="104"/>
      <c r="I2077" s="104"/>
      <c r="J2077" s="104"/>
      <c r="K2077" s="104"/>
      <c r="L2077" s="104"/>
      <c r="M2077" s="104"/>
      <c r="P2077" s="104"/>
      <c r="Q2077" s="104"/>
      <c r="U2077" s="104"/>
      <c r="AQ2077" s="104"/>
      <c r="AR2077" s="104"/>
      <c r="AS2077" s="104"/>
      <c r="AT2077" s="104"/>
      <c r="AU2077" s="104"/>
      <c r="AV2077" s="104"/>
      <c r="AW2077" s="104"/>
      <c r="AX2077" s="104"/>
      <c r="AY2077" s="104"/>
      <c r="BH2077" s="104"/>
      <c r="BJ2077" s="104"/>
      <c r="BK2077" s="104"/>
      <c r="BL2077" s="104"/>
      <c r="BM2077" s="104"/>
      <c r="BN2077" s="104"/>
      <c r="BO2077" s="104"/>
      <c r="BP2077" s="104"/>
      <c r="BQ2077" s="104"/>
      <c r="BR2077" s="104"/>
      <c r="BS2077" s="104"/>
      <c r="BT2077" s="104"/>
      <c r="BV2077" s="104"/>
      <c r="BW2077" s="104"/>
      <c r="BX2077" s="104"/>
      <c r="BY2077" s="104"/>
      <c r="BZ2077" s="104"/>
      <c r="CA2077" s="104"/>
      <c r="CB2077" s="104"/>
      <c r="CC2077" s="104"/>
      <c r="CD2077" s="104"/>
      <c r="CE2077" s="104"/>
      <c r="CF2077" s="104"/>
      <c r="CG2077" s="104"/>
      <c r="CJ2077" s="104"/>
      <c r="CL2077" s="104"/>
      <c r="CM2077" s="104"/>
      <c r="CN2077" s="104"/>
      <c r="CO2077" s="104"/>
      <c r="CP2077" s="104"/>
      <c r="CQ2077" s="104"/>
      <c r="CR2077" s="104"/>
      <c r="CS2077" s="104"/>
      <c r="CT2077" s="104"/>
      <c r="CU2077" s="104"/>
    </row>
    <row r="2078" spans="1:99" ht="13" x14ac:dyDescent="0.3">
      <c r="A2078" s="104"/>
      <c r="B2078" s="104"/>
      <c r="C2078" s="104"/>
      <c r="D2078" s="104"/>
      <c r="E2078" s="104"/>
      <c r="F2078" s="104"/>
      <c r="G2078" s="104"/>
      <c r="H2078" s="104"/>
      <c r="I2078" s="104"/>
      <c r="J2078" s="104"/>
      <c r="K2078" s="104"/>
      <c r="L2078" s="104"/>
      <c r="M2078" s="104"/>
      <c r="P2078" s="104"/>
      <c r="Q2078" s="104"/>
      <c r="U2078" s="104"/>
      <c r="AQ2078" s="104"/>
      <c r="AR2078" s="104"/>
      <c r="AS2078" s="104"/>
      <c r="AT2078" s="104"/>
      <c r="AU2078" s="104"/>
      <c r="AV2078" s="104"/>
      <c r="AW2078" s="104"/>
      <c r="AX2078" s="104"/>
      <c r="AY2078" s="104"/>
      <c r="BH2078" s="104"/>
      <c r="BJ2078" s="104"/>
      <c r="BK2078" s="104"/>
      <c r="BL2078" s="104"/>
      <c r="BM2078" s="104"/>
      <c r="BN2078" s="104"/>
      <c r="BO2078" s="104"/>
      <c r="BP2078" s="104"/>
      <c r="BQ2078" s="104"/>
      <c r="BR2078" s="104"/>
      <c r="BS2078" s="104"/>
      <c r="BT2078" s="104"/>
      <c r="BV2078" s="104"/>
      <c r="BW2078" s="104"/>
      <c r="BX2078" s="104"/>
      <c r="BY2078" s="104"/>
      <c r="BZ2078" s="104"/>
      <c r="CA2078" s="104"/>
      <c r="CB2078" s="104"/>
      <c r="CC2078" s="104"/>
      <c r="CD2078" s="104"/>
      <c r="CE2078" s="104"/>
      <c r="CF2078" s="104"/>
      <c r="CG2078" s="104"/>
      <c r="CJ2078" s="104"/>
      <c r="CL2078" s="104"/>
      <c r="CM2078" s="104"/>
      <c r="CN2078" s="104"/>
      <c r="CO2078" s="104"/>
      <c r="CP2078" s="104"/>
      <c r="CQ2078" s="104"/>
      <c r="CR2078" s="104"/>
      <c r="CS2078" s="104"/>
      <c r="CT2078" s="104"/>
      <c r="CU2078" s="104"/>
    </row>
    <row r="2079" spans="1:99" ht="13" x14ac:dyDescent="0.3">
      <c r="A2079" s="104"/>
      <c r="B2079" s="104"/>
      <c r="C2079" s="104"/>
      <c r="D2079" s="104"/>
      <c r="E2079" s="104"/>
      <c r="F2079" s="104"/>
      <c r="G2079" s="104"/>
      <c r="H2079" s="104"/>
      <c r="I2079" s="104"/>
      <c r="J2079" s="104"/>
      <c r="K2079" s="104"/>
      <c r="L2079" s="104"/>
      <c r="M2079" s="104"/>
      <c r="P2079" s="104"/>
      <c r="Q2079" s="104"/>
      <c r="U2079" s="104"/>
      <c r="AQ2079" s="104"/>
      <c r="AR2079" s="104"/>
      <c r="AS2079" s="104"/>
      <c r="AT2079" s="104"/>
      <c r="AU2079" s="104"/>
      <c r="AV2079" s="104"/>
      <c r="AW2079" s="104"/>
      <c r="AX2079" s="104"/>
      <c r="AY2079" s="104"/>
      <c r="BH2079" s="104"/>
      <c r="BJ2079" s="104"/>
      <c r="BK2079" s="104"/>
      <c r="BL2079" s="104"/>
      <c r="BM2079" s="104"/>
      <c r="BN2079" s="104"/>
      <c r="BO2079" s="104"/>
      <c r="BP2079" s="104"/>
      <c r="BQ2079" s="104"/>
      <c r="BR2079" s="104"/>
      <c r="BS2079" s="104"/>
      <c r="BT2079" s="104"/>
      <c r="BV2079" s="104"/>
      <c r="BW2079" s="104"/>
      <c r="BX2079" s="104"/>
      <c r="BY2079" s="104"/>
      <c r="BZ2079" s="104"/>
      <c r="CA2079" s="104"/>
      <c r="CB2079" s="104"/>
      <c r="CC2079" s="104"/>
      <c r="CD2079" s="104"/>
      <c r="CE2079" s="104"/>
      <c r="CF2079" s="104"/>
      <c r="CG2079" s="104"/>
      <c r="CJ2079" s="104"/>
      <c r="CL2079" s="104"/>
      <c r="CM2079" s="104"/>
      <c r="CN2079" s="104"/>
      <c r="CO2079" s="104"/>
      <c r="CP2079" s="104"/>
      <c r="CQ2079" s="104"/>
      <c r="CR2079" s="104"/>
      <c r="CS2079" s="104"/>
      <c r="CT2079" s="104"/>
      <c r="CU2079" s="104"/>
    </row>
    <row r="2080" spans="1:99" ht="13" x14ac:dyDescent="0.3">
      <c r="A2080" s="104"/>
      <c r="B2080" s="104"/>
      <c r="C2080" s="104"/>
      <c r="D2080" s="104"/>
      <c r="E2080" s="104"/>
      <c r="F2080" s="104"/>
      <c r="G2080" s="104"/>
      <c r="H2080" s="104"/>
      <c r="I2080" s="104"/>
      <c r="J2080" s="104"/>
      <c r="K2080" s="104"/>
      <c r="L2080" s="104"/>
      <c r="M2080" s="104"/>
      <c r="P2080" s="104"/>
      <c r="Q2080" s="104"/>
      <c r="U2080" s="104"/>
      <c r="AQ2080" s="104"/>
      <c r="AR2080" s="104"/>
      <c r="AS2080" s="104"/>
      <c r="AT2080" s="104"/>
      <c r="AU2080" s="104"/>
      <c r="AV2080" s="104"/>
      <c r="AW2080" s="104"/>
      <c r="AX2080" s="104"/>
      <c r="AY2080" s="104"/>
      <c r="BH2080" s="104"/>
      <c r="BJ2080" s="104"/>
      <c r="BK2080" s="104"/>
      <c r="BL2080" s="104"/>
      <c r="BM2080" s="104"/>
      <c r="BN2080" s="104"/>
      <c r="BO2080" s="104"/>
      <c r="BP2080" s="104"/>
      <c r="BQ2080" s="104"/>
      <c r="BR2080" s="104"/>
      <c r="BS2080" s="104"/>
      <c r="BT2080" s="104"/>
      <c r="BV2080" s="104"/>
      <c r="BW2080" s="104"/>
      <c r="BX2080" s="104"/>
      <c r="BY2080" s="104"/>
      <c r="BZ2080" s="104"/>
      <c r="CA2080" s="104"/>
      <c r="CB2080" s="104"/>
      <c r="CC2080" s="104"/>
      <c r="CD2080" s="104"/>
      <c r="CE2080" s="104"/>
      <c r="CF2080" s="104"/>
      <c r="CG2080" s="104"/>
      <c r="CJ2080" s="104"/>
      <c r="CL2080" s="104"/>
      <c r="CM2080" s="104"/>
      <c r="CN2080" s="104"/>
      <c r="CO2080" s="104"/>
      <c r="CP2080" s="104"/>
      <c r="CQ2080" s="104"/>
      <c r="CR2080" s="104"/>
      <c r="CS2080" s="104"/>
      <c r="CT2080" s="104"/>
      <c r="CU2080" s="104"/>
    </row>
    <row r="2081" spans="1:99" ht="13" x14ac:dyDescent="0.3">
      <c r="A2081" s="104"/>
      <c r="B2081" s="104"/>
      <c r="C2081" s="104"/>
      <c r="D2081" s="104"/>
      <c r="E2081" s="104"/>
      <c r="F2081" s="104"/>
      <c r="G2081" s="104"/>
      <c r="H2081" s="104"/>
      <c r="I2081" s="104"/>
      <c r="J2081" s="104"/>
      <c r="K2081" s="104"/>
      <c r="L2081" s="104"/>
      <c r="M2081" s="104"/>
      <c r="P2081" s="104"/>
      <c r="Q2081" s="104"/>
      <c r="U2081" s="104"/>
      <c r="AQ2081" s="104"/>
      <c r="AR2081" s="104"/>
      <c r="AS2081" s="104"/>
      <c r="AT2081" s="104"/>
      <c r="AU2081" s="104"/>
      <c r="AV2081" s="104"/>
      <c r="AW2081" s="104"/>
      <c r="AX2081" s="104"/>
      <c r="AY2081" s="104"/>
      <c r="BH2081" s="104"/>
      <c r="BJ2081" s="104"/>
      <c r="BK2081" s="104"/>
      <c r="BL2081" s="104"/>
      <c r="BM2081" s="104"/>
      <c r="BN2081" s="104"/>
      <c r="BO2081" s="104"/>
      <c r="BP2081" s="104"/>
      <c r="BQ2081" s="104"/>
      <c r="BR2081" s="104"/>
      <c r="BS2081" s="104"/>
      <c r="BT2081" s="104"/>
      <c r="BV2081" s="104"/>
      <c r="BW2081" s="104"/>
      <c r="BX2081" s="104"/>
      <c r="BY2081" s="104"/>
      <c r="BZ2081" s="104"/>
      <c r="CA2081" s="104"/>
      <c r="CB2081" s="104"/>
      <c r="CC2081" s="104"/>
      <c r="CD2081" s="104"/>
      <c r="CE2081" s="104"/>
      <c r="CF2081" s="104"/>
      <c r="CG2081" s="104"/>
      <c r="CJ2081" s="104"/>
      <c r="CL2081" s="104"/>
      <c r="CM2081" s="104"/>
      <c r="CN2081" s="104"/>
      <c r="CO2081" s="104"/>
      <c r="CP2081" s="104"/>
      <c r="CQ2081" s="104"/>
      <c r="CR2081" s="104"/>
      <c r="CS2081" s="104"/>
      <c r="CT2081" s="104"/>
      <c r="CU2081" s="104"/>
    </row>
    <row r="2082" spans="1:99" ht="13" x14ac:dyDescent="0.3">
      <c r="A2082" s="104"/>
      <c r="B2082" s="104"/>
      <c r="C2082" s="104"/>
      <c r="D2082" s="104"/>
      <c r="E2082" s="104"/>
      <c r="F2082" s="104"/>
      <c r="G2082" s="104"/>
      <c r="H2082" s="104"/>
      <c r="I2082" s="104"/>
      <c r="J2082" s="104"/>
      <c r="K2082" s="104"/>
      <c r="L2082" s="104"/>
      <c r="M2082" s="104"/>
      <c r="P2082" s="104"/>
      <c r="Q2082" s="104"/>
      <c r="U2082" s="104"/>
      <c r="AQ2082" s="104"/>
      <c r="AR2082" s="104"/>
      <c r="AS2082" s="104"/>
      <c r="AT2082" s="104"/>
      <c r="AU2082" s="104"/>
      <c r="AV2082" s="104"/>
      <c r="AW2082" s="104"/>
      <c r="AX2082" s="104"/>
      <c r="AY2082" s="104"/>
      <c r="BH2082" s="104"/>
      <c r="BJ2082" s="104"/>
      <c r="BK2082" s="104"/>
      <c r="BL2082" s="104"/>
      <c r="BM2082" s="104"/>
      <c r="BN2082" s="104"/>
      <c r="BO2082" s="104"/>
      <c r="BP2082" s="104"/>
      <c r="BQ2082" s="104"/>
      <c r="BR2082" s="104"/>
      <c r="BS2082" s="104"/>
      <c r="BT2082" s="104"/>
      <c r="BV2082" s="104"/>
      <c r="BW2082" s="104"/>
      <c r="BX2082" s="104"/>
      <c r="BY2082" s="104"/>
      <c r="BZ2082" s="104"/>
      <c r="CA2082" s="104"/>
      <c r="CB2082" s="104"/>
      <c r="CC2082" s="104"/>
      <c r="CD2082" s="104"/>
      <c r="CE2082" s="104"/>
      <c r="CF2082" s="104"/>
      <c r="CG2082" s="104"/>
      <c r="CJ2082" s="104"/>
      <c r="CL2082" s="104"/>
      <c r="CM2082" s="104"/>
      <c r="CN2082" s="104"/>
      <c r="CO2082" s="104"/>
      <c r="CP2082" s="104"/>
      <c r="CQ2082" s="104"/>
      <c r="CR2082" s="104"/>
      <c r="CS2082" s="104"/>
      <c r="CT2082" s="104"/>
      <c r="CU2082" s="104"/>
    </row>
    <row r="2083" spans="1:99" ht="13" x14ac:dyDescent="0.3">
      <c r="A2083" s="104"/>
      <c r="B2083" s="104"/>
      <c r="C2083" s="104"/>
      <c r="D2083" s="104"/>
      <c r="E2083" s="104"/>
      <c r="F2083" s="104"/>
      <c r="G2083" s="104"/>
      <c r="H2083" s="104"/>
      <c r="I2083" s="104"/>
      <c r="J2083" s="104"/>
      <c r="K2083" s="104"/>
      <c r="L2083" s="104"/>
      <c r="M2083" s="104"/>
      <c r="P2083" s="104"/>
      <c r="Q2083" s="104"/>
      <c r="U2083" s="104"/>
      <c r="AQ2083" s="104"/>
      <c r="AR2083" s="104"/>
      <c r="AS2083" s="104"/>
      <c r="AT2083" s="104"/>
      <c r="AU2083" s="104"/>
      <c r="AV2083" s="104"/>
      <c r="AW2083" s="104"/>
      <c r="AX2083" s="104"/>
      <c r="AY2083" s="104"/>
      <c r="BH2083" s="104"/>
      <c r="BJ2083" s="104"/>
      <c r="BK2083" s="104"/>
      <c r="BL2083" s="104"/>
      <c r="BM2083" s="104"/>
      <c r="BN2083" s="104"/>
      <c r="BO2083" s="104"/>
      <c r="BP2083" s="104"/>
      <c r="BQ2083" s="104"/>
      <c r="BR2083" s="104"/>
      <c r="BS2083" s="104"/>
      <c r="BT2083" s="104"/>
      <c r="BV2083" s="104"/>
      <c r="BW2083" s="104"/>
      <c r="BX2083" s="104"/>
      <c r="BY2083" s="104"/>
      <c r="BZ2083" s="104"/>
      <c r="CA2083" s="104"/>
      <c r="CB2083" s="104"/>
      <c r="CC2083" s="104"/>
      <c r="CD2083" s="104"/>
      <c r="CE2083" s="104"/>
      <c r="CF2083" s="104"/>
      <c r="CG2083" s="104"/>
      <c r="CJ2083" s="104"/>
      <c r="CL2083" s="104"/>
      <c r="CM2083" s="104"/>
      <c r="CN2083" s="104"/>
      <c r="CO2083" s="104"/>
      <c r="CP2083" s="104"/>
      <c r="CQ2083" s="104"/>
      <c r="CR2083" s="104"/>
      <c r="CS2083" s="104"/>
      <c r="CT2083" s="104"/>
      <c r="CU2083" s="104"/>
    </row>
    <row r="2084" spans="1:99" ht="13" x14ac:dyDescent="0.3">
      <c r="A2084" s="104"/>
      <c r="B2084" s="104"/>
      <c r="C2084" s="104"/>
      <c r="D2084" s="104"/>
      <c r="E2084" s="104"/>
      <c r="F2084" s="104"/>
      <c r="G2084" s="104"/>
      <c r="H2084" s="104"/>
      <c r="I2084" s="104"/>
      <c r="J2084" s="104"/>
      <c r="K2084" s="104"/>
      <c r="L2084" s="104"/>
      <c r="M2084" s="104"/>
      <c r="P2084" s="104"/>
      <c r="Q2084" s="104"/>
      <c r="U2084" s="104"/>
      <c r="AQ2084" s="104"/>
      <c r="AR2084" s="104"/>
      <c r="AS2084" s="104"/>
      <c r="AT2084" s="104"/>
      <c r="AU2084" s="104"/>
      <c r="AV2084" s="104"/>
      <c r="AW2084" s="104"/>
      <c r="AX2084" s="104"/>
      <c r="AY2084" s="104"/>
      <c r="BH2084" s="104"/>
      <c r="BJ2084" s="104"/>
      <c r="BK2084" s="104"/>
      <c r="BL2084" s="104"/>
      <c r="BM2084" s="104"/>
      <c r="BN2084" s="104"/>
      <c r="BO2084" s="104"/>
      <c r="BP2084" s="104"/>
      <c r="BQ2084" s="104"/>
      <c r="BR2084" s="104"/>
      <c r="BS2084" s="104"/>
      <c r="BT2084" s="104"/>
      <c r="BV2084" s="104"/>
      <c r="BW2084" s="104"/>
      <c r="BX2084" s="104"/>
      <c r="BY2084" s="104"/>
      <c r="BZ2084" s="104"/>
      <c r="CA2084" s="104"/>
      <c r="CB2084" s="104"/>
      <c r="CC2084" s="104"/>
      <c r="CD2084" s="104"/>
      <c r="CE2084" s="104"/>
      <c r="CF2084" s="104"/>
      <c r="CG2084" s="104"/>
      <c r="CJ2084" s="104"/>
      <c r="CL2084" s="104"/>
      <c r="CM2084" s="104"/>
      <c r="CN2084" s="104"/>
      <c r="CO2084" s="104"/>
      <c r="CP2084" s="104"/>
      <c r="CQ2084" s="104"/>
      <c r="CR2084" s="104"/>
      <c r="CS2084" s="104"/>
      <c r="CT2084" s="104"/>
      <c r="CU2084" s="104"/>
    </row>
    <row r="2085" spans="1:99" ht="13" x14ac:dyDescent="0.3">
      <c r="A2085" s="104"/>
      <c r="B2085" s="104"/>
      <c r="C2085" s="104"/>
      <c r="D2085" s="104"/>
      <c r="E2085" s="104"/>
      <c r="F2085" s="104"/>
      <c r="G2085" s="104"/>
      <c r="H2085" s="104"/>
      <c r="I2085" s="104"/>
      <c r="J2085" s="104"/>
      <c r="K2085" s="104"/>
      <c r="L2085" s="104"/>
      <c r="M2085" s="104"/>
      <c r="P2085" s="104"/>
      <c r="Q2085" s="104"/>
      <c r="U2085" s="104"/>
      <c r="AQ2085" s="104"/>
      <c r="AR2085" s="104"/>
      <c r="AS2085" s="104"/>
      <c r="AT2085" s="104"/>
      <c r="AU2085" s="104"/>
      <c r="AV2085" s="104"/>
      <c r="AW2085" s="104"/>
      <c r="AX2085" s="104"/>
      <c r="AY2085" s="104"/>
      <c r="BH2085" s="104"/>
      <c r="BJ2085" s="104"/>
      <c r="BK2085" s="104"/>
      <c r="BL2085" s="104"/>
      <c r="BM2085" s="104"/>
      <c r="BN2085" s="104"/>
      <c r="BO2085" s="104"/>
      <c r="BP2085" s="104"/>
      <c r="BQ2085" s="104"/>
      <c r="BR2085" s="104"/>
      <c r="BS2085" s="104"/>
      <c r="BT2085" s="104"/>
      <c r="BV2085" s="104"/>
      <c r="BW2085" s="104"/>
      <c r="BX2085" s="104"/>
      <c r="BY2085" s="104"/>
      <c r="BZ2085" s="104"/>
      <c r="CA2085" s="104"/>
      <c r="CB2085" s="104"/>
      <c r="CC2085" s="104"/>
      <c r="CD2085" s="104"/>
      <c r="CE2085" s="104"/>
      <c r="CF2085" s="104"/>
      <c r="CG2085" s="104"/>
      <c r="CJ2085" s="104"/>
      <c r="CL2085" s="104"/>
      <c r="CM2085" s="104"/>
      <c r="CN2085" s="104"/>
      <c r="CO2085" s="104"/>
      <c r="CP2085" s="104"/>
      <c r="CQ2085" s="104"/>
      <c r="CR2085" s="104"/>
      <c r="CS2085" s="104"/>
      <c r="CT2085" s="104"/>
      <c r="CU2085" s="104"/>
    </row>
    <row r="2086" spans="1:99" ht="13" x14ac:dyDescent="0.3">
      <c r="A2086" s="104"/>
      <c r="B2086" s="104"/>
      <c r="C2086" s="104"/>
      <c r="D2086" s="104"/>
      <c r="E2086" s="104"/>
      <c r="F2086" s="104"/>
      <c r="G2086" s="104"/>
      <c r="H2086" s="104"/>
      <c r="I2086" s="104"/>
      <c r="J2086" s="104"/>
      <c r="K2086" s="104"/>
      <c r="L2086" s="104"/>
      <c r="M2086" s="104"/>
      <c r="P2086" s="104"/>
      <c r="Q2086" s="104"/>
      <c r="U2086" s="104"/>
      <c r="AQ2086" s="104"/>
      <c r="AR2086" s="104"/>
      <c r="AS2086" s="104"/>
      <c r="AT2086" s="104"/>
      <c r="AU2086" s="104"/>
      <c r="AV2086" s="104"/>
      <c r="AW2086" s="104"/>
      <c r="AX2086" s="104"/>
      <c r="AY2086" s="104"/>
      <c r="BH2086" s="104"/>
      <c r="BJ2086" s="104"/>
      <c r="BK2086" s="104"/>
      <c r="BL2086" s="104"/>
      <c r="BM2086" s="104"/>
      <c r="BN2086" s="104"/>
      <c r="BO2086" s="104"/>
      <c r="BP2086" s="104"/>
      <c r="BQ2086" s="104"/>
      <c r="BR2086" s="104"/>
      <c r="BS2086" s="104"/>
      <c r="BT2086" s="104"/>
      <c r="BV2086" s="104"/>
      <c r="BW2086" s="104"/>
      <c r="BX2086" s="104"/>
      <c r="BY2086" s="104"/>
      <c r="BZ2086" s="104"/>
      <c r="CA2086" s="104"/>
      <c r="CB2086" s="104"/>
      <c r="CC2086" s="104"/>
      <c r="CD2086" s="104"/>
      <c r="CE2086" s="104"/>
      <c r="CF2086" s="104"/>
      <c r="CG2086" s="104"/>
      <c r="CJ2086" s="104"/>
      <c r="CL2086" s="104"/>
      <c r="CM2086" s="104"/>
      <c r="CN2086" s="104"/>
      <c r="CO2086" s="104"/>
      <c r="CP2086" s="104"/>
      <c r="CQ2086" s="104"/>
      <c r="CR2086" s="104"/>
      <c r="CS2086" s="104"/>
      <c r="CT2086" s="104"/>
      <c r="CU2086" s="104"/>
    </row>
    <row r="2087" spans="1:99" ht="13" x14ac:dyDescent="0.3">
      <c r="A2087" s="104"/>
      <c r="B2087" s="104"/>
      <c r="C2087" s="104"/>
      <c r="D2087" s="104"/>
      <c r="E2087" s="104"/>
      <c r="F2087" s="104"/>
      <c r="G2087" s="104"/>
      <c r="H2087" s="104"/>
      <c r="I2087" s="104"/>
      <c r="J2087" s="104"/>
      <c r="K2087" s="104"/>
      <c r="L2087" s="104"/>
      <c r="M2087" s="104"/>
      <c r="P2087" s="104"/>
      <c r="Q2087" s="104"/>
      <c r="U2087" s="104"/>
      <c r="AQ2087" s="104"/>
      <c r="AR2087" s="104"/>
      <c r="AS2087" s="104"/>
      <c r="AT2087" s="104"/>
      <c r="AU2087" s="104"/>
      <c r="AV2087" s="104"/>
      <c r="AW2087" s="104"/>
      <c r="AX2087" s="104"/>
      <c r="AY2087" s="104"/>
      <c r="BH2087" s="104"/>
      <c r="BJ2087" s="104"/>
      <c r="BK2087" s="104"/>
      <c r="BL2087" s="104"/>
      <c r="BM2087" s="104"/>
      <c r="BN2087" s="104"/>
      <c r="BO2087" s="104"/>
      <c r="BP2087" s="104"/>
      <c r="BQ2087" s="104"/>
      <c r="BR2087" s="104"/>
      <c r="BS2087" s="104"/>
      <c r="BT2087" s="104"/>
      <c r="BV2087" s="104"/>
      <c r="BW2087" s="104"/>
      <c r="BX2087" s="104"/>
      <c r="BY2087" s="104"/>
      <c r="BZ2087" s="104"/>
      <c r="CA2087" s="104"/>
      <c r="CB2087" s="104"/>
      <c r="CC2087" s="104"/>
      <c r="CD2087" s="104"/>
      <c r="CE2087" s="104"/>
      <c r="CF2087" s="104"/>
      <c r="CG2087" s="104"/>
      <c r="CJ2087" s="104"/>
      <c r="CL2087" s="104"/>
      <c r="CM2087" s="104"/>
      <c r="CN2087" s="104"/>
      <c r="CO2087" s="104"/>
      <c r="CP2087" s="104"/>
      <c r="CQ2087" s="104"/>
      <c r="CR2087" s="104"/>
      <c r="CS2087" s="104"/>
      <c r="CT2087" s="104"/>
      <c r="CU2087" s="104"/>
    </row>
    <row r="2088" spans="1:99" ht="13" x14ac:dyDescent="0.3">
      <c r="A2088" s="104"/>
      <c r="B2088" s="104"/>
      <c r="C2088" s="104"/>
      <c r="D2088" s="104"/>
      <c r="E2088" s="104"/>
      <c r="F2088" s="104"/>
      <c r="G2088" s="104"/>
      <c r="H2088" s="104"/>
      <c r="I2088" s="104"/>
      <c r="J2088" s="104"/>
      <c r="K2088" s="104"/>
      <c r="L2088" s="104"/>
      <c r="M2088" s="104"/>
      <c r="P2088" s="104"/>
      <c r="Q2088" s="104"/>
      <c r="U2088" s="104"/>
      <c r="AQ2088" s="104"/>
      <c r="AR2088" s="104"/>
      <c r="AS2088" s="104"/>
      <c r="AT2088" s="104"/>
      <c r="AU2088" s="104"/>
      <c r="AV2088" s="104"/>
      <c r="AW2088" s="104"/>
      <c r="AX2088" s="104"/>
      <c r="AY2088" s="104"/>
      <c r="BH2088" s="104"/>
      <c r="BJ2088" s="104"/>
      <c r="BK2088" s="104"/>
      <c r="BL2088" s="104"/>
      <c r="BM2088" s="104"/>
      <c r="BN2088" s="104"/>
      <c r="BO2088" s="104"/>
      <c r="BP2088" s="104"/>
      <c r="BQ2088" s="104"/>
      <c r="BR2088" s="104"/>
      <c r="BS2088" s="104"/>
      <c r="BT2088" s="104"/>
      <c r="BV2088" s="104"/>
      <c r="BW2088" s="104"/>
      <c r="BX2088" s="104"/>
      <c r="BY2088" s="104"/>
      <c r="BZ2088" s="104"/>
      <c r="CA2088" s="104"/>
      <c r="CB2088" s="104"/>
      <c r="CC2088" s="104"/>
      <c r="CD2088" s="104"/>
      <c r="CE2088" s="104"/>
      <c r="CF2088" s="104"/>
      <c r="CG2088" s="104"/>
      <c r="CJ2088" s="104"/>
      <c r="CL2088" s="104"/>
      <c r="CM2088" s="104"/>
      <c r="CN2088" s="104"/>
      <c r="CO2088" s="104"/>
      <c r="CP2088" s="104"/>
      <c r="CQ2088" s="104"/>
      <c r="CR2088" s="104"/>
      <c r="CS2088" s="104"/>
      <c r="CT2088" s="104"/>
      <c r="CU2088" s="104"/>
    </row>
    <row r="2089" spans="1:99" ht="13" x14ac:dyDescent="0.3">
      <c r="A2089" s="104"/>
      <c r="B2089" s="104"/>
      <c r="C2089" s="104"/>
      <c r="D2089" s="104"/>
      <c r="E2089" s="104"/>
      <c r="F2089" s="104"/>
      <c r="G2089" s="104"/>
      <c r="H2089" s="104"/>
      <c r="I2089" s="104"/>
      <c r="J2089" s="104"/>
      <c r="K2089" s="104"/>
      <c r="L2089" s="104"/>
      <c r="M2089" s="104"/>
      <c r="P2089" s="104"/>
      <c r="Q2089" s="104"/>
      <c r="U2089" s="104"/>
      <c r="AQ2089" s="104"/>
      <c r="AR2089" s="104"/>
      <c r="AS2089" s="104"/>
      <c r="AT2089" s="104"/>
      <c r="AU2089" s="104"/>
      <c r="AV2089" s="104"/>
      <c r="AW2089" s="104"/>
      <c r="AX2089" s="104"/>
      <c r="AY2089" s="104"/>
      <c r="BH2089" s="104"/>
      <c r="BJ2089" s="104"/>
      <c r="BK2089" s="104"/>
      <c r="BL2089" s="104"/>
      <c r="BM2089" s="104"/>
      <c r="BN2089" s="104"/>
      <c r="BO2089" s="104"/>
      <c r="BP2089" s="104"/>
      <c r="BQ2089" s="104"/>
      <c r="BR2089" s="104"/>
      <c r="BS2089" s="104"/>
      <c r="BT2089" s="104"/>
      <c r="BV2089" s="104"/>
      <c r="BW2089" s="104"/>
      <c r="BX2089" s="104"/>
      <c r="BY2089" s="104"/>
      <c r="BZ2089" s="104"/>
      <c r="CA2089" s="104"/>
      <c r="CB2089" s="104"/>
      <c r="CC2089" s="104"/>
      <c r="CD2089" s="104"/>
      <c r="CE2089" s="104"/>
      <c r="CF2089" s="104"/>
      <c r="CG2089" s="104"/>
      <c r="CJ2089" s="104"/>
      <c r="CL2089" s="104"/>
      <c r="CM2089" s="104"/>
      <c r="CN2089" s="104"/>
      <c r="CO2089" s="104"/>
      <c r="CP2089" s="104"/>
      <c r="CQ2089" s="104"/>
      <c r="CR2089" s="104"/>
      <c r="CS2089" s="104"/>
      <c r="CT2089" s="104"/>
      <c r="CU2089" s="104"/>
    </row>
    <row r="2090" spans="1:99" ht="13" x14ac:dyDescent="0.3">
      <c r="A2090" s="104"/>
      <c r="B2090" s="104"/>
      <c r="C2090" s="104"/>
      <c r="D2090" s="104"/>
      <c r="E2090" s="104"/>
      <c r="F2090" s="104"/>
      <c r="G2090" s="104"/>
      <c r="H2090" s="104"/>
      <c r="I2090" s="104"/>
      <c r="J2090" s="104"/>
      <c r="K2090" s="104"/>
      <c r="L2090" s="104"/>
      <c r="M2090" s="104"/>
      <c r="P2090" s="104"/>
      <c r="Q2090" s="104"/>
      <c r="U2090" s="104"/>
      <c r="AQ2090" s="104"/>
      <c r="AR2090" s="104"/>
      <c r="AS2090" s="104"/>
      <c r="AT2090" s="104"/>
      <c r="AU2090" s="104"/>
      <c r="AV2090" s="104"/>
      <c r="AW2090" s="104"/>
      <c r="AX2090" s="104"/>
      <c r="AY2090" s="104"/>
      <c r="BH2090" s="104"/>
      <c r="BJ2090" s="104"/>
      <c r="BK2090" s="104"/>
      <c r="BL2090" s="104"/>
      <c r="BM2090" s="104"/>
      <c r="BN2090" s="104"/>
      <c r="BO2090" s="104"/>
      <c r="BP2090" s="104"/>
      <c r="BQ2090" s="104"/>
      <c r="BR2090" s="104"/>
      <c r="BS2090" s="104"/>
      <c r="BT2090" s="104"/>
      <c r="BV2090" s="104"/>
      <c r="BW2090" s="104"/>
      <c r="BX2090" s="104"/>
      <c r="BY2090" s="104"/>
      <c r="BZ2090" s="104"/>
      <c r="CA2090" s="104"/>
      <c r="CB2090" s="104"/>
      <c r="CC2090" s="104"/>
      <c r="CD2090" s="104"/>
      <c r="CE2090" s="104"/>
      <c r="CF2090" s="104"/>
      <c r="CG2090" s="104"/>
      <c r="CJ2090" s="104"/>
      <c r="CL2090" s="104"/>
      <c r="CM2090" s="104"/>
      <c r="CN2090" s="104"/>
      <c r="CO2090" s="104"/>
      <c r="CP2090" s="104"/>
      <c r="CQ2090" s="104"/>
      <c r="CR2090" s="104"/>
      <c r="CS2090" s="104"/>
      <c r="CT2090" s="104"/>
      <c r="CU2090" s="104"/>
    </row>
    <row r="2091" spans="1:99" ht="13" x14ac:dyDescent="0.3">
      <c r="A2091" s="104"/>
      <c r="B2091" s="104"/>
      <c r="C2091" s="104"/>
      <c r="D2091" s="104"/>
      <c r="E2091" s="104"/>
      <c r="F2091" s="104"/>
      <c r="G2091" s="104"/>
      <c r="H2091" s="104"/>
      <c r="I2091" s="104"/>
      <c r="J2091" s="104"/>
      <c r="K2091" s="104"/>
      <c r="L2091" s="104"/>
      <c r="M2091" s="104"/>
      <c r="P2091" s="104"/>
      <c r="Q2091" s="104"/>
      <c r="U2091" s="104"/>
      <c r="AQ2091" s="104"/>
      <c r="AR2091" s="104"/>
      <c r="AS2091" s="104"/>
      <c r="AT2091" s="104"/>
      <c r="AU2091" s="104"/>
      <c r="AV2091" s="104"/>
      <c r="AW2091" s="104"/>
      <c r="AX2091" s="104"/>
      <c r="AY2091" s="104"/>
      <c r="BH2091" s="104"/>
      <c r="BJ2091" s="104"/>
      <c r="BK2091" s="104"/>
      <c r="BL2091" s="104"/>
      <c r="BM2091" s="104"/>
      <c r="BN2091" s="104"/>
      <c r="BO2091" s="104"/>
      <c r="BP2091" s="104"/>
      <c r="BQ2091" s="104"/>
      <c r="BR2091" s="104"/>
      <c r="BS2091" s="104"/>
      <c r="BT2091" s="104"/>
      <c r="BV2091" s="104"/>
      <c r="BW2091" s="104"/>
      <c r="BX2091" s="104"/>
      <c r="BY2091" s="104"/>
      <c r="BZ2091" s="104"/>
      <c r="CA2091" s="104"/>
      <c r="CB2091" s="104"/>
      <c r="CC2091" s="104"/>
      <c r="CD2091" s="104"/>
      <c r="CE2091" s="104"/>
      <c r="CF2091" s="104"/>
      <c r="CG2091" s="104"/>
      <c r="CJ2091" s="104"/>
      <c r="CL2091" s="104"/>
      <c r="CM2091" s="104"/>
      <c r="CN2091" s="104"/>
      <c r="CO2091" s="104"/>
      <c r="CP2091" s="104"/>
      <c r="CQ2091" s="104"/>
      <c r="CR2091" s="104"/>
      <c r="CS2091" s="104"/>
      <c r="CT2091" s="104"/>
      <c r="CU2091" s="104"/>
    </row>
    <row r="2092" spans="1:99" ht="13" x14ac:dyDescent="0.3">
      <c r="A2092" s="104"/>
      <c r="B2092" s="104"/>
      <c r="C2092" s="104"/>
      <c r="D2092" s="104"/>
      <c r="E2092" s="104"/>
      <c r="F2092" s="104"/>
      <c r="G2092" s="104"/>
      <c r="H2092" s="104"/>
      <c r="I2092" s="104"/>
      <c r="J2092" s="104"/>
      <c r="K2092" s="104"/>
      <c r="L2092" s="104"/>
      <c r="M2092" s="104"/>
      <c r="P2092" s="104"/>
      <c r="Q2092" s="104"/>
      <c r="U2092" s="104"/>
      <c r="AQ2092" s="104"/>
      <c r="AR2092" s="104"/>
      <c r="AS2092" s="104"/>
      <c r="AT2092" s="104"/>
      <c r="AU2092" s="104"/>
      <c r="AV2092" s="104"/>
      <c r="AW2092" s="104"/>
      <c r="AX2092" s="104"/>
      <c r="AY2092" s="104"/>
      <c r="BH2092" s="104"/>
      <c r="BJ2092" s="104"/>
      <c r="BK2092" s="104"/>
      <c r="BL2092" s="104"/>
      <c r="BM2092" s="104"/>
      <c r="BN2092" s="104"/>
      <c r="BO2092" s="104"/>
      <c r="BP2092" s="104"/>
      <c r="BQ2092" s="104"/>
      <c r="BR2092" s="104"/>
      <c r="BS2092" s="104"/>
      <c r="BT2092" s="104"/>
      <c r="BV2092" s="104"/>
      <c r="BW2092" s="104"/>
      <c r="BX2092" s="104"/>
      <c r="BY2092" s="104"/>
      <c r="BZ2092" s="104"/>
      <c r="CA2092" s="104"/>
      <c r="CB2092" s="104"/>
      <c r="CC2092" s="104"/>
      <c r="CD2092" s="104"/>
      <c r="CE2092" s="104"/>
      <c r="CF2092" s="104"/>
      <c r="CG2092" s="104"/>
      <c r="CJ2092" s="104"/>
      <c r="CL2092" s="104"/>
      <c r="CM2092" s="104"/>
      <c r="CN2092" s="104"/>
      <c r="CO2092" s="104"/>
      <c r="CP2092" s="104"/>
      <c r="CQ2092" s="104"/>
      <c r="CR2092" s="104"/>
      <c r="CS2092" s="104"/>
      <c r="CT2092" s="104"/>
      <c r="CU2092" s="104"/>
    </row>
    <row r="2093" spans="1:99" ht="13" x14ac:dyDescent="0.3">
      <c r="A2093" s="104"/>
      <c r="B2093" s="104"/>
      <c r="C2093" s="104"/>
      <c r="D2093" s="104"/>
      <c r="E2093" s="104"/>
      <c r="F2093" s="104"/>
      <c r="G2093" s="104"/>
      <c r="H2093" s="104"/>
      <c r="I2093" s="104"/>
      <c r="J2093" s="104"/>
      <c r="K2093" s="104"/>
      <c r="L2093" s="104"/>
      <c r="M2093" s="104"/>
      <c r="P2093" s="104"/>
      <c r="Q2093" s="104"/>
      <c r="U2093" s="104"/>
      <c r="AQ2093" s="104"/>
      <c r="AR2093" s="104"/>
      <c r="AS2093" s="104"/>
      <c r="AT2093" s="104"/>
      <c r="AU2093" s="104"/>
      <c r="AV2093" s="104"/>
      <c r="AW2093" s="104"/>
      <c r="AX2093" s="104"/>
      <c r="AY2093" s="104"/>
      <c r="BH2093" s="104"/>
      <c r="BJ2093" s="104"/>
      <c r="BK2093" s="104"/>
      <c r="BL2093" s="104"/>
      <c r="BM2093" s="104"/>
      <c r="BN2093" s="104"/>
      <c r="BO2093" s="104"/>
      <c r="BP2093" s="104"/>
      <c r="BQ2093" s="104"/>
      <c r="BR2093" s="104"/>
      <c r="BS2093" s="104"/>
      <c r="BT2093" s="104"/>
      <c r="BV2093" s="104"/>
      <c r="BW2093" s="104"/>
      <c r="BX2093" s="104"/>
      <c r="BY2093" s="104"/>
      <c r="BZ2093" s="104"/>
      <c r="CA2093" s="104"/>
      <c r="CB2093" s="104"/>
      <c r="CC2093" s="104"/>
      <c r="CD2093" s="104"/>
      <c r="CE2093" s="104"/>
      <c r="CF2093" s="104"/>
      <c r="CG2093" s="104"/>
      <c r="CJ2093" s="104"/>
      <c r="CL2093" s="104"/>
      <c r="CM2093" s="104"/>
      <c r="CN2093" s="104"/>
      <c r="CO2093" s="104"/>
      <c r="CP2093" s="104"/>
      <c r="CQ2093" s="104"/>
      <c r="CR2093" s="104"/>
      <c r="CS2093" s="104"/>
      <c r="CT2093" s="104"/>
      <c r="CU2093" s="104"/>
    </row>
    <row r="2094" spans="1:99" ht="13" x14ac:dyDescent="0.3">
      <c r="A2094" s="104"/>
      <c r="B2094" s="104"/>
      <c r="C2094" s="104"/>
      <c r="D2094" s="104"/>
      <c r="E2094" s="104"/>
      <c r="F2094" s="104"/>
      <c r="G2094" s="104"/>
      <c r="H2094" s="104"/>
      <c r="I2094" s="104"/>
      <c r="J2094" s="104"/>
      <c r="K2094" s="104"/>
      <c r="L2094" s="104"/>
      <c r="M2094" s="104"/>
      <c r="P2094" s="104"/>
      <c r="Q2094" s="104"/>
      <c r="U2094" s="104"/>
      <c r="AQ2094" s="104"/>
      <c r="AR2094" s="104"/>
      <c r="AS2094" s="104"/>
      <c r="AT2094" s="104"/>
      <c r="AU2094" s="104"/>
      <c r="AV2094" s="104"/>
      <c r="AW2094" s="104"/>
      <c r="AX2094" s="104"/>
      <c r="AY2094" s="104"/>
      <c r="BH2094" s="104"/>
      <c r="BJ2094" s="104"/>
      <c r="BK2094" s="104"/>
      <c r="BL2094" s="104"/>
      <c r="BM2094" s="104"/>
      <c r="BN2094" s="104"/>
      <c r="BO2094" s="104"/>
      <c r="BP2094" s="104"/>
      <c r="BQ2094" s="104"/>
      <c r="BR2094" s="104"/>
      <c r="BS2094" s="104"/>
      <c r="BT2094" s="104"/>
      <c r="BV2094" s="104"/>
      <c r="BW2094" s="104"/>
      <c r="BX2094" s="104"/>
      <c r="BY2094" s="104"/>
      <c r="BZ2094" s="104"/>
      <c r="CA2094" s="104"/>
      <c r="CB2094" s="104"/>
      <c r="CC2094" s="104"/>
      <c r="CD2094" s="104"/>
      <c r="CE2094" s="104"/>
      <c r="CF2094" s="104"/>
      <c r="CG2094" s="104"/>
      <c r="CJ2094" s="104"/>
      <c r="CL2094" s="104"/>
      <c r="CM2094" s="104"/>
      <c r="CN2094" s="104"/>
      <c r="CO2094" s="104"/>
      <c r="CP2094" s="104"/>
      <c r="CQ2094" s="104"/>
      <c r="CR2094" s="104"/>
      <c r="CS2094" s="104"/>
      <c r="CT2094" s="104"/>
      <c r="CU2094" s="104"/>
    </row>
    <row r="2095" spans="1:99" ht="13" x14ac:dyDescent="0.3">
      <c r="A2095" s="104"/>
      <c r="B2095" s="104"/>
      <c r="C2095" s="104"/>
      <c r="D2095" s="104"/>
      <c r="E2095" s="104"/>
      <c r="F2095" s="104"/>
      <c r="G2095" s="104"/>
      <c r="H2095" s="104"/>
      <c r="I2095" s="104"/>
      <c r="J2095" s="104"/>
      <c r="K2095" s="104"/>
      <c r="L2095" s="104"/>
      <c r="M2095" s="104"/>
      <c r="P2095" s="104"/>
      <c r="Q2095" s="104"/>
      <c r="U2095" s="104"/>
      <c r="AQ2095" s="104"/>
      <c r="AR2095" s="104"/>
      <c r="AS2095" s="104"/>
      <c r="AT2095" s="104"/>
      <c r="AU2095" s="104"/>
      <c r="AV2095" s="104"/>
      <c r="AW2095" s="104"/>
      <c r="AX2095" s="104"/>
      <c r="AY2095" s="104"/>
      <c r="BH2095" s="104"/>
      <c r="BJ2095" s="104"/>
      <c r="BK2095" s="104"/>
      <c r="BL2095" s="104"/>
      <c r="BM2095" s="104"/>
      <c r="BN2095" s="104"/>
      <c r="BO2095" s="104"/>
      <c r="BP2095" s="104"/>
      <c r="BQ2095" s="104"/>
      <c r="BR2095" s="104"/>
      <c r="BS2095" s="104"/>
      <c r="BT2095" s="104"/>
      <c r="BV2095" s="104"/>
      <c r="BW2095" s="104"/>
      <c r="BX2095" s="104"/>
      <c r="BY2095" s="104"/>
      <c r="BZ2095" s="104"/>
      <c r="CA2095" s="104"/>
      <c r="CB2095" s="104"/>
      <c r="CC2095" s="104"/>
      <c r="CD2095" s="104"/>
      <c r="CE2095" s="104"/>
      <c r="CF2095" s="104"/>
      <c r="CG2095" s="104"/>
      <c r="CJ2095" s="104"/>
      <c r="CL2095" s="104"/>
      <c r="CM2095" s="104"/>
      <c r="CN2095" s="104"/>
      <c r="CO2095" s="104"/>
      <c r="CP2095" s="104"/>
      <c r="CQ2095" s="104"/>
      <c r="CR2095" s="104"/>
      <c r="CS2095" s="104"/>
      <c r="CT2095" s="104"/>
      <c r="CU2095" s="104"/>
    </row>
    <row r="2096" spans="1:99" ht="13" x14ac:dyDescent="0.3">
      <c r="A2096" s="104"/>
      <c r="B2096" s="104"/>
      <c r="C2096" s="104"/>
      <c r="D2096" s="104"/>
      <c r="E2096" s="104"/>
      <c r="F2096" s="104"/>
      <c r="G2096" s="104"/>
      <c r="H2096" s="104"/>
      <c r="I2096" s="104"/>
      <c r="J2096" s="104"/>
      <c r="K2096" s="104"/>
      <c r="L2096" s="104"/>
      <c r="M2096" s="104"/>
      <c r="P2096" s="104"/>
      <c r="Q2096" s="104"/>
      <c r="U2096" s="104"/>
      <c r="AQ2096" s="104"/>
      <c r="AR2096" s="104"/>
      <c r="AS2096" s="104"/>
      <c r="AT2096" s="104"/>
      <c r="AU2096" s="104"/>
      <c r="AV2096" s="104"/>
      <c r="AW2096" s="104"/>
      <c r="AX2096" s="104"/>
      <c r="AY2096" s="104"/>
      <c r="BH2096" s="104"/>
      <c r="BJ2096" s="104"/>
      <c r="BK2096" s="104"/>
      <c r="BL2096" s="104"/>
      <c r="BM2096" s="104"/>
      <c r="BN2096" s="104"/>
      <c r="BO2096" s="104"/>
      <c r="BP2096" s="104"/>
      <c r="BQ2096" s="104"/>
      <c r="BR2096" s="104"/>
      <c r="BS2096" s="104"/>
      <c r="BT2096" s="104"/>
      <c r="BV2096" s="104"/>
      <c r="BW2096" s="104"/>
      <c r="BX2096" s="104"/>
      <c r="BY2096" s="104"/>
      <c r="BZ2096" s="104"/>
      <c r="CA2096" s="104"/>
      <c r="CB2096" s="104"/>
      <c r="CC2096" s="104"/>
      <c r="CD2096" s="104"/>
      <c r="CE2096" s="104"/>
      <c r="CF2096" s="104"/>
      <c r="CG2096" s="104"/>
      <c r="CJ2096" s="104"/>
      <c r="CL2096" s="104"/>
      <c r="CM2096" s="104"/>
      <c r="CN2096" s="104"/>
      <c r="CO2096" s="104"/>
      <c r="CP2096" s="104"/>
      <c r="CQ2096" s="104"/>
      <c r="CR2096" s="104"/>
      <c r="CS2096" s="104"/>
      <c r="CT2096" s="104"/>
      <c r="CU2096" s="104"/>
    </row>
    <row r="2097" spans="1:99" ht="13" x14ac:dyDescent="0.3">
      <c r="A2097" s="104"/>
      <c r="B2097" s="104"/>
      <c r="C2097" s="104"/>
      <c r="D2097" s="104"/>
      <c r="E2097" s="104"/>
      <c r="F2097" s="104"/>
      <c r="G2097" s="104"/>
      <c r="H2097" s="104"/>
      <c r="I2097" s="104"/>
      <c r="J2097" s="104"/>
      <c r="K2097" s="104"/>
      <c r="L2097" s="104"/>
      <c r="M2097" s="104"/>
      <c r="P2097" s="104"/>
      <c r="Q2097" s="104"/>
      <c r="U2097" s="104"/>
      <c r="AQ2097" s="104"/>
      <c r="AR2097" s="104"/>
      <c r="AS2097" s="104"/>
      <c r="AT2097" s="104"/>
      <c r="AU2097" s="104"/>
      <c r="AV2097" s="104"/>
      <c r="AW2097" s="104"/>
      <c r="AX2097" s="104"/>
      <c r="AY2097" s="104"/>
      <c r="BH2097" s="104"/>
      <c r="BJ2097" s="104"/>
      <c r="BK2097" s="104"/>
      <c r="BL2097" s="104"/>
      <c r="BM2097" s="104"/>
      <c r="BN2097" s="104"/>
      <c r="BO2097" s="104"/>
      <c r="BP2097" s="104"/>
      <c r="BQ2097" s="104"/>
      <c r="BR2097" s="104"/>
      <c r="BS2097" s="104"/>
      <c r="BT2097" s="104"/>
      <c r="BV2097" s="104"/>
      <c r="BW2097" s="104"/>
      <c r="BX2097" s="104"/>
      <c r="BY2097" s="104"/>
      <c r="BZ2097" s="104"/>
      <c r="CA2097" s="104"/>
      <c r="CB2097" s="104"/>
      <c r="CC2097" s="104"/>
      <c r="CD2097" s="104"/>
      <c r="CE2097" s="104"/>
      <c r="CF2097" s="104"/>
      <c r="CG2097" s="104"/>
      <c r="CJ2097" s="104"/>
      <c r="CL2097" s="104"/>
      <c r="CM2097" s="104"/>
      <c r="CN2097" s="104"/>
      <c r="CO2097" s="104"/>
      <c r="CP2097" s="104"/>
      <c r="CQ2097" s="104"/>
      <c r="CR2097" s="104"/>
      <c r="CS2097" s="104"/>
      <c r="CT2097" s="104"/>
      <c r="CU2097" s="104"/>
    </row>
    <row r="2098" spans="1:99" ht="13" x14ac:dyDescent="0.3">
      <c r="A2098" s="104"/>
      <c r="B2098" s="104"/>
      <c r="C2098" s="104"/>
      <c r="D2098" s="104"/>
      <c r="E2098" s="104"/>
      <c r="F2098" s="104"/>
      <c r="G2098" s="104"/>
      <c r="H2098" s="104"/>
      <c r="I2098" s="104"/>
      <c r="J2098" s="104"/>
      <c r="K2098" s="104"/>
      <c r="L2098" s="104"/>
      <c r="M2098" s="104"/>
      <c r="P2098" s="104"/>
      <c r="Q2098" s="104"/>
      <c r="U2098" s="104"/>
      <c r="AQ2098" s="104"/>
      <c r="AR2098" s="104"/>
      <c r="AS2098" s="104"/>
      <c r="AT2098" s="104"/>
      <c r="AU2098" s="104"/>
      <c r="AV2098" s="104"/>
      <c r="AW2098" s="104"/>
      <c r="AX2098" s="104"/>
      <c r="AY2098" s="104"/>
      <c r="BH2098" s="104"/>
      <c r="BJ2098" s="104"/>
      <c r="BK2098" s="104"/>
      <c r="BL2098" s="104"/>
      <c r="BM2098" s="104"/>
      <c r="BN2098" s="104"/>
      <c r="BO2098" s="104"/>
      <c r="BP2098" s="104"/>
      <c r="BQ2098" s="104"/>
      <c r="BR2098" s="104"/>
      <c r="BS2098" s="104"/>
      <c r="BT2098" s="104"/>
      <c r="BV2098" s="104"/>
      <c r="BW2098" s="104"/>
      <c r="BX2098" s="104"/>
      <c r="BY2098" s="104"/>
      <c r="BZ2098" s="104"/>
      <c r="CA2098" s="104"/>
      <c r="CB2098" s="104"/>
      <c r="CC2098" s="104"/>
      <c r="CD2098" s="104"/>
      <c r="CE2098" s="104"/>
      <c r="CF2098" s="104"/>
      <c r="CG2098" s="104"/>
      <c r="CJ2098" s="104"/>
      <c r="CL2098" s="104"/>
      <c r="CM2098" s="104"/>
      <c r="CN2098" s="104"/>
      <c r="CO2098" s="104"/>
      <c r="CP2098" s="104"/>
      <c r="CQ2098" s="104"/>
      <c r="CR2098" s="104"/>
      <c r="CS2098" s="104"/>
      <c r="CT2098" s="104"/>
      <c r="CU2098" s="104"/>
    </row>
    <row r="2099" spans="1:99" ht="13" x14ac:dyDescent="0.3">
      <c r="A2099" s="104"/>
      <c r="B2099" s="104"/>
      <c r="C2099" s="104"/>
      <c r="D2099" s="104"/>
      <c r="E2099" s="104"/>
      <c r="F2099" s="104"/>
      <c r="G2099" s="104"/>
      <c r="H2099" s="104"/>
      <c r="I2099" s="104"/>
      <c r="J2099" s="104"/>
      <c r="K2099" s="104"/>
      <c r="L2099" s="104"/>
      <c r="M2099" s="104"/>
      <c r="P2099" s="104"/>
      <c r="Q2099" s="104"/>
      <c r="U2099" s="104"/>
      <c r="AQ2099" s="104"/>
      <c r="AR2099" s="104"/>
      <c r="AS2099" s="104"/>
      <c r="AT2099" s="104"/>
      <c r="AU2099" s="104"/>
      <c r="AV2099" s="104"/>
      <c r="AW2099" s="104"/>
      <c r="AX2099" s="104"/>
      <c r="AY2099" s="104"/>
      <c r="BH2099" s="104"/>
      <c r="BJ2099" s="104"/>
      <c r="BK2099" s="104"/>
      <c r="BL2099" s="104"/>
      <c r="BM2099" s="104"/>
      <c r="BN2099" s="104"/>
      <c r="BO2099" s="104"/>
      <c r="BP2099" s="104"/>
      <c r="BQ2099" s="104"/>
      <c r="BR2099" s="104"/>
      <c r="BS2099" s="104"/>
      <c r="BT2099" s="104"/>
      <c r="BV2099" s="104"/>
      <c r="BW2099" s="104"/>
      <c r="BX2099" s="104"/>
      <c r="BY2099" s="104"/>
      <c r="BZ2099" s="104"/>
      <c r="CA2099" s="104"/>
      <c r="CB2099" s="104"/>
      <c r="CC2099" s="104"/>
      <c r="CD2099" s="104"/>
      <c r="CE2099" s="104"/>
      <c r="CF2099" s="104"/>
      <c r="CG2099" s="104"/>
      <c r="CJ2099" s="104"/>
      <c r="CL2099" s="104"/>
      <c r="CM2099" s="104"/>
      <c r="CN2099" s="104"/>
      <c r="CO2099" s="104"/>
      <c r="CP2099" s="104"/>
      <c r="CQ2099" s="104"/>
      <c r="CR2099" s="104"/>
      <c r="CS2099" s="104"/>
      <c r="CT2099" s="104"/>
      <c r="CU2099" s="104"/>
    </row>
    <row r="2100" spans="1:99" ht="13" x14ac:dyDescent="0.3">
      <c r="A2100" s="104"/>
      <c r="B2100" s="104"/>
      <c r="C2100" s="104"/>
      <c r="D2100" s="104"/>
      <c r="E2100" s="104"/>
      <c r="F2100" s="104"/>
      <c r="G2100" s="104"/>
      <c r="H2100" s="104"/>
      <c r="I2100" s="104"/>
      <c r="J2100" s="104"/>
      <c r="K2100" s="104"/>
      <c r="L2100" s="104"/>
      <c r="M2100" s="104"/>
      <c r="P2100" s="104"/>
      <c r="Q2100" s="104"/>
      <c r="U2100" s="104"/>
      <c r="AQ2100" s="104"/>
      <c r="AR2100" s="104"/>
      <c r="AS2100" s="104"/>
      <c r="AT2100" s="104"/>
      <c r="AU2100" s="104"/>
      <c r="AV2100" s="104"/>
      <c r="AW2100" s="104"/>
      <c r="AX2100" s="104"/>
      <c r="AY2100" s="104"/>
      <c r="BH2100" s="104"/>
      <c r="BJ2100" s="104"/>
      <c r="BK2100" s="104"/>
      <c r="BL2100" s="104"/>
      <c r="BM2100" s="104"/>
      <c r="BN2100" s="104"/>
      <c r="BO2100" s="104"/>
      <c r="BP2100" s="104"/>
      <c r="BQ2100" s="104"/>
      <c r="BR2100" s="104"/>
      <c r="BS2100" s="104"/>
      <c r="BT2100" s="104"/>
      <c r="BV2100" s="104"/>
      <c r="BW2100" s="104"/>
      <c r="BX2100" s="104"/>
      <c r="BY2100" s="104"/>
      <c r="BZ2100" s="104"/>
      <c r="CA2100" s="104"/>
      <c r="CB2100" s="104"/>
      <c r="CC2100" s="104"/>
      <c r="CD2100" s="104"/>
      <c r="CE2100" s="104"/>
      <c r="CF2100" s="104"/>
      <c r="CG2100" s="104"/>
      <c r="CJ2100" s="104"/>
      <c r="CL2100" s="104"/>
      <c r="CM2100" s="104"/>
      <c r="CN2100" s="104"/>
      <c r="CO2100" s="104"/>
      <c r="CP2100" s="104"/>
      <c r="CQ2100" s="104"/>
      <c r="CR2100" s="104"/>
      <c r="CS2100" s="104"/>
      <c r="CT2100" s="104"/>
      <c r="CU2100" s="104"/>
    </row>
    <row r="2101" spans="1:99" ht="13" x14ac:dyDescent="0.3">
      <c r="A2101" s="104"/>
      <c r="B2101" s="104"/>
      <c r="C2101" s="104"/>
      <c r="D2101" s="104"/>
      <c r="E2101" s="104"/>
      <c r="F2101" s="104"/>
      <c r="G2101" s="104"/>
      <c r="H2101" s="104"/>
      <c r="I2101" s="104"/>
      <c r="J2101" s="104"/>
      <c r="K2101" s="104"/>
      <c r="L2101" s="104"/>
      <c r="M2101" s="104"/>
      <c r="P2101" s="104"/>
      <c r="Q2101" s="104"/>
      <c r="U2101" s="104"/>
      <c r="AQ2101" s="104"/>
      <c r="AR2101" s="104"/>
      <c r="AS2101" s="104"/>
      <c r="AT2101" s="104"/>
      <c r="AU2101" s="104"/>
      <c r="AV2101" s="104"/>
      <c r="AW2101" s="104"/>
      <c r="AX2101" s="104"/>
      <c r="AY2101" s="104"/>
      <c r="BH2101" s="104"/>
      <c r="BJ2101" s="104"/>
      <c r="BK2101" s="104"/>
      <c r="BL2101" s="104"/>
      <c r="BM2101" s="104"/>
      <c r="BN2101" s="104"/>
      <c r="BO2101" s="104"/>
      <c r="BP2101" s="104"/>
      <c r="BQ2101" s="104"/>
      <c r="BR2101" s="104"/>
      <c r="BS2101" s="104"/>
      <c r="BT2101" s="104"/>
      <c r="BV2101" s="104"/>
      <c r="BW2101" s="104"/>
      <c r="BX2101" s="104"/>
      <c r="BY2101" s="104"/>
      <c r="BZ2101" s="104"/>
      <c r="CA2101" s="104"/>
      <c r="CB2101" s="104"/>
      <c r="CC2101" s="104"/>
      <c r="CD2101" s="104"/>
      <c r="CE2101" s="104"/>
      <c r="CF2101" s="104"/>
      <c r="CG2101" s="104"/>
      <c r="CJ2101" s="104"/>
      <c r="CL2101" s="104"/>
      <c r="CM2101" s="104"/>
      <c r="CN2101" s="104"/>
      <c r="CO2101" s="104"/>
      <c r="CP2101" s="104"/>
      <c r="CQ2101" s="104"/>
      <c r="CR2101" s="104"/>
      <c r="CS2101" s="104"/>
      <c r="CT2101" s="104"/>
      <c r="CU2101" s="104"/>
    </row>
    <row r="2102" spans="1:99" ht="13" x14ac:dyDescent="0.3">
      <c r="A2102" s="104"/>
      <c r="B2102" s="104"/>
      <c r="C2102" s="104"/>
      <c r="D2102" s="104"/>
      <c r="E2102" s="104"/>
      <c r="F2102" s="104"/>
      <c r="G2102" s="104"/>
      <c r="H2102" s="104"/>
      <c r="I2102" s="104"/>
      <c r="J2102" s="104"/>
      <c r="K2102" s="104"/>
      <c r="L2102" s="104"/>
      <c r="M2102" s="104"/>
      <c r="P2102" s="104"/>
      <c r="Q2102" s="104"/>
      <c r="U2102" s="104"/>
      <c r="AQ2102" s="104"/>
      <c r="AR2102" s="104"/>
      <c r="AS2102" s="104"/>
      <c r="AT2102" s="104"/>
      <c r="AU2102" s="104"/>
      <c r="AV2102" s="104"/>
      <c r="AW2102" s="104"/>
      <c r="AX2102" s="104"/>
      <c r="AY2102" s="104"/>
      <c r="BH2102" s="104"/>
      <c r="BJ2102" s="104"/>
      <c r="BK2102" s="104"/>
      <c r="BL2102" s="104"/>
      <c r="BM2102" s="104"/>
      <c r="BN2102" s="104"/>
      <c r="BO2102" s="104"/>
      <c r="BP2102" s="104"/>
      <c r="BQ2102" s="104"/>
      <c r="BR2102" s="104"/>
      <c r="BS2102" s="104"/>
      <c r="BT2102" s="104"/>
      <c r="BV2102" s="104"/>
      <c r="BW2102" s="104"/>
      <c r="BX2102" s="104"/>
      <c r="BY2102" s="104"/>
      <c r="BZ2102" s="104"/>
      <c r="CA2102" s="104"/>
      <c r="CB2102" s="104"/>
      <c r="CC2102" s="104"/>
      <c r="CD2102" s="104"/>
      <c r="CE2102" s="104"/>
      <c r="CF2102" s="104"/>
      <c r="CG2102" s="104"/>
      <c r="CJ2102" s="104"/>
      <c r="CL2102" s="104"/>
      <c r="CM2102" s="104"/>
      <c r="CN2102" s="104"/>
      <c r="CO2102" s="104"/>
      <c r="CP2102" s="104"/>
      <c r="CQ2102" s="104"/>
      <c r="CR2102" s="104"/>
      <c r="CS2102" s="104"/>
      <c r="CT2102" s="104"/>
      <c r="CU2102" s="104"/>
    </row>
    <row r="2103" spans="1:99" ht="13" x14ac:dyDescent="0.3">
      <c r="A2103" s="104"/>
      <c r="B2103" s="104"/>
      <c r="C2103" s="104"/>
      <c r="D2103" s="104"/>
      <c r="E2103" s="104"/>
      <c r="F2103" s="104"/>
      <c r="G2103" s="104"/>
      <c r="H2103" s="104"/>
      <c r="I2103" s="104"/>
      <c r="J2103" s="104"/>
      <c r="K2103" s="104"/>
      <c r="L2103" s="104"/>
      <c r="M2103" s="104"/>
      <c r="P2103" s="104"/>
      <c r="Q2103" s="104"/>
      <c r="U2103" s="104"/>
      <c r="AQ2103" s="104"/>
      <c r="AR2103" s="104"/>
      <c r="AS2103" s="104"/>
      <c r="AT2103" s="104"/>
      <c r="AU2103" s="104"/>
      <c r="AV2103" s="104"/>
      <c r="AW2103" s="104"/>
      <c r="AX2103" s="104"/>
      <c r="AY2103" s="104"/>
      <c r="BH2103" s="104"/>
      <c r="BJ2103" s="104"/>
      <c r="BK2103" s="104"/>
      <c r="BL2103" s="104"/>
      <c r="BM2103" s="104"/>
      <c r="BN2103" s="104"/>
      <c r="BO2103" s="104"/>
      <c r="BP2103" s="104"/>
      <c r="BQ2103" s="104"/>
      <c r="BR2103" s="104"/>
      <c r="BS2103" s="104"/>
      <c r="BT2103" s="104"/>
      <c r="BV2103" s="104"/>
      <c r="BW2103" s="104"/>
      <c r="BX2103" s="104"/>
      <c r="BY2103" s="104"/>
      <c r="BZ2103" s="104"/>
      <c r="CA2103" s="104"/>
      <c r="CB2103" s="104"/>
      <c r="CC2103" s="104"/>
      <c r="CD2103" s="104"/>
      <c r="CE2103" s="104"/>
      <c r="CF2103" s="104"/>
      <c r="CG2103" s="104"/>
      <c r="CJ2103" s="104"/>
      <c r="CL2103" s="104"/>
      <c r="CM2103" s="104"/>
      <c r="CN2103" s="104"/>
      <c r="CO2103" s="104"/>
      <c r="CP2103" s="104"/>
      <c r="CQ2103" s="104"/>
      <c r="CR2103" s="104"/>
      <c r="CS2103" s="104"/>
      <c r="CT2103" s="104"/>
      <c r="CU2103" s="104"/>
    </row>
    <row r="2104" spans="1:99" ht="13" x14ac:dyDescent="0.3">
      <c r="A2104" s="104"/>
      <c r="B2104" s="104"/>
      <c r="C2104" s="104"/>
      <c r="D2104" s="104"/>
      <c r="E2104" s="104"/>
      <c r="F2104" s="104"/>
      <c r="G2104" s="104"/>
      <c r="H2104" s="104"/>
      <c r="I2104" s="104"/>
      <c r="J2104" s="104"/>
      <c r="K2104" s="104"/>
      <c r="L2104" s="104"/>
      <c r="M2104" s="104"/>
      <c r="P2104" s="104"/>
      <c r="Q2104" s="104"/>
      <c r="U2104" s="104"/>
      <c r="AQ2104" s="104"/>
      <c r="AR2104" s="104"/>
      <c r="AS2104" s="104"/>
      <c r="AT2104" s="104"/>
      <c r="AU2104" s="104"/>
      <c r="AV2104" s="104"/>
      <c r="AW2104" s="104"/>
      <c r="AX2104" s="104"/>
      <c r="AY2104" s="104"/>
      <c r="BH2104" s="104"/>
      <c r="BJ2104" s="104"/>
      <c r="BK2104" s="104"/>
      <c r="BL2104" s="104"/>
      <c r="BM2104" s="104"/>
      <c r="BN2104" s="104"/>
      <c r="BO2104" s="104"/>
      <c r="BP2104" s="104"/>
      <c r="BQ2104" s="104"/>
      <c r="BR2104" s="104"/>
      <c r="BS2104" s="104"/>
      <c r="BT2104" s="104"/>
      <c r="BV2104" s="104"/>
      <c r="BW2104" s="104"/>
      <c r="BX2104" s="104"/>
      <c r="BY2104" s="104"/>
      <c r="BZ2104" s="104"/>
      <c r="CA2104" s="104"/>
      <c r="CB2104" s="104"/>
      <c r="CC2104" s="104"/>
      <c r="CD2104" s="104"/>
      <c r="CE2104" s="104"/>
      <c r="CF2104" s="104"/>
      <c r="CG2104" s="104"/>
      <c r="CJ2104" s="104"/>
      <c r="CL2104" s="104"/>
      <c r="CM2104" s="104"/>
      <c r="CN2104" s="104"/>
      <c r="CO2104" s="104"/>
      <c r="CP2104" s="104"/>
      <c r="CQ2104" s="104"/>
      <c r="CR2104" s="104"/>
      <c r="CS2104" s="104"/>
      <c r="CT2104" s="104"/>
      <c r="CU2104" s="104"/>
    </row>
    <row r="2105" spans="1:99" ht="13" x14ac:dyDescent="0.3">
      <c r="A2105" s="104"/>
      <c r="B2105" s="104"/>
      <c r="C2105" s="104"/>
      <c r="D2105" s="104"/>
      <c r="E2105" s="104"/>
      <c r="F2105" s="104"/>
      <c r="G2105" s="104"/>
      <c r="H2105" s="104"/>
      <c r="I2105" s="104"/>
      <c r="J2105" s="104"/>
      <c r="K2105" s="104"/>
      <c r="L2105" s="104"/>
      <c r="M2105" s="104"/>
      <c r="P2105" s="104"/>
      <c r="Q2105" s="104"/>
      <c r="U2105" s="104"/>
      <c r="AQ2105" s="104"/>
      <c r="AR2105" s="104"/>
      <c r="AS2105" s="104"/>
      <c r="AT2105" s="104"/>
      <c r="AU2105" s="104"/>
      <c r="AV2105" s="104"/>
      <c r="AW2105" s="104"/>
      <c r="AX2105" s="104"/>
      <c r="AY2105" s="104"/>
      <c r="BH2105" s="104"/>
      <c r="BJ2105" s="104"/>
      <c r="BK2105" s="104"/>
      <c r="BL2105" s="104"/>
      <c r="BM2105" s="104"/>
      <c r="BN2105" s="104"/>
      <c r="BO2105" s="104"/>
      <c r="BP2105" s="104"/>
      <c r="BQ2105" s="104"/>
      <c r="BR2105" s="104"/>
      <c r="BS2105" s="104"/>
      <c r="BT2105" s="104"/>
      <c r="BV2105" s="104"/>
      <c r="BW2105" s="104"/>
      <c r="BX2105" s="104"/>
      <c r="BY2105" s="104"/>
      <c r="BZ2105" s="104"/>
      <c r="CA2105" s="104"/>
      <c r="CB2105" s="104"/>
      <c r="CC2105" s="104"/>
      <c r="CD2105" s="104"/>
      <c r="CE2105" s="104"/>
      <c r="CF2105" s="104"/>
      <c r="CG2105" s="104"/>
      <c r="CJ2105" s="104"/>
      <c r="CL2105" s="104"/>
      <c r="CM2105" s="104"/>
      <c r="CN2105" s="104"/>
      <c r="CO2105" s="104"/>
      <c r="CP2105" s="104"/>
      <c r="CQ2105" s="104"/>
      <c r="CR2105" s="104"/>
      <c r="CS2105" s="104"/>
      <c r="CT2105" s="104"/>
      <c r="CU2105" s="104"/>
    </row>
    <row r="2106" spans="1:99" ht="13" x14ac:dyDescent="0.3">
      <c r="A2106" s="104"/>
      <c r="B2106" s="104"/>
      <c r="C2106" s="104"/>
      <c r="D2106" s="104"/>
      <c r="E2106" s="104"/>
      <c r="F2106" s="104"/>
      <c r="G2106" s="104"/>
      <c r="H2106" s="104"/>
      <c r="I2106" s="104"/>
      <c r="J2106" s="104"/>
      <c r="K2106" s="104"/>
      <c r="L2106" s="104"/>
      <c r="M2106" s="104"/>
      <c r="P2106" s="104"/>
      <c r="Q2106" s="104"/>
      <c r="U2106" s="104"/>
      <c r="AQ2106" s="104"/>
      <c r="AR2106" s="104"/>
      <c r="AS2106" s="104"/>
      <c r="AT2106" s="104"/>
      <c r="AU2106" s="104"/>
      <c r="AV2106" s="104"/>
      <c r="AW2106" s="104"/>
      <c r="AX2106" s="104"/>
      <c r="AY2106" s="104"/>
      <c r="BH2106" s="104"/>
      <c r="BJ2106" s="104"/>
      <c r="BK2106" s="104"/>
      <c r="BL2106" s="104"/>
      <c r="BM2106" s="104"/>
      <c r="BN2106" s="104"/>
      <c r="BO2106" s="104"/>
      <c r="BP2106" s="104"/>
      <c r="BQ2106" s="104"/>
      <c r="BR2106" s="104"/>
      <c r="BS2106" s="104"/>
      <c r="BT2106" s="104"/>
      <c r="BV2106" s="104"/>
      <c r="BW2106" s="104"/>
      <c r="BX2106" s="104"/>
      <c r="BY2106" s="104"/>
      <c r="BZ2106" s="104"/>
      <c r="CA2106" s="104"/>
      <c r="CB2106" s="104"/>
      <c r="CC2106" s="104"/>
      <c r="CD2106" s="104"/>
      <c r="CE2106" s="104"/>
      <c r="CF2106" s="104"/>
      <c r="CG2106" s="104"/>
      <c r="CJ2106" s="104"/>
      <c r="CL2106" s="104"/>
      <c r="CM2106" s="104"/>
      <c r="CN2106" s="104"/>
      <c r="CO2106" s="104"/>
      <c r="CP2106" s="104"/>
      <c r="CQ2106" s="104"/>
      <c r="CR2106" s="104"/>
      <c r="CS2106" s="104"/>
      <c r="CT2106" s="104"/>
      <c r="CU2106" s="104"/>
    </row>
    <row r="2107" spans="1:99" ht="13" x14ac:dyDescent="0.3">
      <c r="A2107" s="104"/>
      <c r="B2107" s="104"/>
      <c r="C2107" s="104"/>
      <c r="D2107" s="104"/>
      <c r="E2107" s="104"/>
      <c r="F2107" s="104"/>
      <c r="G2107" s="104"/>
      <c r="H2107" s="104"/>
      <c r="I2107" s="104"/>
      <c r="J2107" s="104"/>
      <c r="K2107" s="104"/>
      <c r="L2107" s="104"/>
      <c r="M2107" s="104"/>
      <c r="P2107" s="104"/>
      <c r="Q2107" s="104"/>
      <c r="U2107" s="104"/>
      <c r="AQ2107" s="104"/>
      <c r="AR2107" s="104"/>
      <c r="AS2107" s="104"/>
      <c r="AT2107" s="104"/>
      <c r="AU2107" s="104"/>
      <c r="AV2107" s="104"/>
      <c r="AW2107" s="104"/>
      <c r="AX2107" s="104"/>
      <c r="AY2107" s="104"/>
      <c r="BH2107" s="104"/>
      <c r="BJ2107" s="104"/>
      <c r="BK2107" s="104"/>
      <c r="BL2107" s="104"/>
      <c r="BM2107" s="104"/>
      <c r="BN2107" s="104"/>
      <c r="BO2107" s="104"/>
      <c r="BP2107" s="104"/>
      <c r="BQ2107" s="104"/>
      <c r="BR2107" s="104"/>
      <c r="BS2107" s="104"/>
      <c r="BT2107" s="104"/>
      <c r="BV2107" s="104"/>
      <c r="BW2107" s="104"/>
      <c r="BX2107" s="104"/>
      <c r="BY2107" s="104"/>
      <c r="BZ2107" s="104"/>
      <c r="CA2107" s="104"/>
      <c r="CB2107" s="104"/>
      <c r="CC2107" s="104"/>
      <c r="CD2107" s="104"/>
      <c r="CE2107" s="104"/>
      <c r="CF2107" s="104"/>
      <c r="CG2107" s="104"/>
      <c r="CJ2107" s="104"/>
      <c r="CL2107" s="104"/>
      <c r="CM2107" s="104"/>
      <c r="CN2107" s="104"/>
      <c r="CO2107" s="104"/>
      <c r="CP2107" s="104"/>
      <c r="CQ2107" s="104"/>
      <c r="CR2107" s="104"/>
      <c r="CS2107" s="104"/>
      <c r="CT2107" s="104"/>
      <c r="CU2107" s="104"/>
    </row>
    <row r="2108" spans="1:99" ht="13" x14ac:dyDescent="0.3">
      <c r="A2108" s="104"/>
      <c r="B2108" s="104"/>
      <c r="C2108" s="104"/>
      <c r="D2108" s="104"/>
      <c r="E2108" s="104"/>
      <c r="F2108" s="104"/>
      <c r="G2108" s="104"/>
      <c r="H2108" s="104"/>
      <c r="I2108" s="104"/>
      <c r="J2108" s="104"/>
      <c r="K2108" s="104"/>
      <c r="L2108" s="104"/>
      <c r="M2108" s="104"/>
      <c r="P2108" s="104"/>
      <c r="Q2108" s="104"/>
      <c r="U2108" s="104"/>
      <c r="AQ2108" s="104"/>
      <c r="AR2108" s="104"/>
      <c r="AS2108" s="104"/>
      <c r="AT2108" s="104"/>
      <c r="AU2108" s="104"/>
      <c r="AV2108" s="104"/>
      <c r="AW2108" s="104"/>
      <c r="AX2108" s="104"/>
      <c r="AY2108" s="104"/>
      <c r="BH2108" s="104"/>
      <c r="BJ2108" s="104"/>
      <c r="BK2108" s="104"/>
      <c r="BL2108" s="104"/>
      <c r="BM2108" s="104"/>
      <c r="BN2108" s="104"/>
      <c r="BO2108" s="104"/>
      <c r="BP2108" s="104"/>
      <c r="BQ2108" s="104"/>
      <c r="BR2108" s="104"/>
      <c r="BS2108" s="104"/>
      <c r="BT2108" s="104"/>
      <c r="BV2108" s="104"/>
      <c r="BW2108" s="104"/>
      <c r="BX2108" s="104"/>
      <c r="BY2108" s="104"/>
      <c r="BZ2108" s="104"/>
      <c r="CA2108" s="104"/>
      <c r="CB2108" s="104"/>
      <c r="CC2108" s="104"/>
      <c r="CD2108" s="104"/>
      <c r="CE2108" s="104"/>
      <c r="CF2108" s="104"/>
      <c r="CG2108" s="104"/>
      <c r="CJ2108" s="104"/>
      <c r="CL2108" s="104"/>
      <c r="CM2108" s="104"/>
      <c r="CN2108" s="104"/>
      <c r="CO2108" s="104"/>
      <c r="CP2108" s="104"/>
      <c r="CQ2108" s="104"/>
      <c r="CR2108" s="104"/>
      <c r="CS2108" s="104"/>
      <c r="CT2108" s="104"/>
      <c r="CU2108" s="104"/>
    </row>
    <row r="2109" spans="1:99" ht="13" x14ac:dyDescent="0.3">
      <c r="A2109" s="104"/>
      <c r="B2109" s="104"/>
      <c r="C2109" s="104"/>
      <c r="D2109" s="104"/>
      <c r="E2109" s="104"/>
      <c r="F2109" s="104"/>
      <c r="G2109" s="104"/>
      <c r="H2109" s="104"/>
      <c r="I2109" s="104"/>
      <c r="J2109" s="104"/>
      <c r="K2109" s="104"/>
      <c r="L2109" s="104"/>
      <c r="M2109" s="104"/>
      <c r="P2109" s="104"/>
      <c r="Q2109" s="104"/>
      <c r="U2109" s="104"/>
      <c r="AQ2109" s="104"/>
      <c r="AR2109" s="104"/>
      <c r="AS2109" s="104"/>
      <c r="AT2109" s="104"/>
      <c r="AU2109" s="104"/>
      <c r="AV2109" s="104"/>
      <c r="AW2109" s="104"/>
      <c r="AX2109" s="104"/>
      <c r="AY2109" s="104"/>
      <c r="BH2109" s="104"/>
      <c r="BJ2109" s="104"/>
      <c r="BK2109" s="104"/>
      <c r="BL2109" s="104"/>
      <c r="BM2109" s="104"/>
      <c r="BN2109" s="104"/>
      <c r="BO2109" s="104"/>
      <c r="BP2109" s="104"/>
      <c r="BQ2109" s="104"/>
      <c r="BR2109" s="104"/>
      <c r="BS2109" s="104"/>
      <c r="BT2109" s="104"/>
      <c r="BV2109" s="104"/>
      <c r="BW2109" s="104"/>
      <c r="BX2109" s="104"/>
      <c r="BY2109" s="104"/>
      <c r="BZ2109" s="104"/>
      <c r="CA2109" s="104"/>
      <c r="CB2109" s="104"/>
      <c r="CC2109" s="104"/>
      <c r="CD2109" s="104"/>
      <c r="CE2109" s="104"/>
      <c r="CF2109" s="104"/>
      <c r="CG2109" s="104"/>
      <c r="CJ2109" s="104"/>
      <c r="CL2109" s="104"/>
      <c r="CM2109" s="104"/>
      <c r="CN2109" s="104"/>
      <c r="CO2109" s="104"/>
      <c r="CP2109" s="104"/>
      <c r="CQ2109" s="104"/>
      <c r="CR2109" s="104"/>
      <c r="CS2109" s="104"/>
      <c r="CT2109" s="104"/>
      <c r="CU2109" s="104"/>
    </row>
    <row r="2110" spans="1:99" ht="13" x14ac:dyDescent="0.3">
      <c r="A2110" s="104"/>
      <c r="B2110" s="104"/>
      <c r="C2110" s="104"/>
      <c r="D2110" s="104"/>
      <c r="E2110" s="104"/>
      <c r="F2110" s="104"/>
      <c r="G2110" s="104"/>
      <c r="H2110" s="104"/>
      <c r="I2110" s="104"/>
      <c r="J2110" s="104"/>
      <c r="K2110" s="104"/>
      <c r="L2110" s="104"/>
      <c r="M2110" s="104"/>
      <c r="P2110" s="104"/>
      <c r="Q2110" s="104"/>
      <c r="U2110" s="104"/>
      <c r="AQ2110" s="104"/>
      <c r="AR2110" s="104"/>
      <c r="AS2110" s="104"/>
      <c r="AT2110" s="104"/>
      <c r="AU2110" s="104"/>
      <c r="AV2110" s="104"/>
      <c r="AW2110" s="104"/>
      <c r="AX2110" s="104"/>
      <c r="AY2110" s="104"/>
      <c r="BH2110" s="104"/>
      <c r="BJ2110" s="104"/>
      <c r="BK2110" s="104"/>
      <c r="BL2110" s="104"/>
      <c r="BM2110" s="104"/>
      <c r="BN2110" s="104"/>
      <c r="BO2110" s="104"/>
      <c r="BP2110" s="104"/>
      <c r="BQ2110" s="104"/>
      <c r="BR2110" s="104"/>
      <c r="BS2110" s="104"/>
      <c r="BT2110" s="104"/>
      <c r="BV2110" s="104"/>
      <c r="BW2110" s="104"/>
      <c r="BX2110" s="104"/>
      <c r="BY2110" s="104"/>
      <c r="BZ2110" s="104"/>
      <c r="CA2110" s="104"/>
      <c r="CB2110" s="104"/>
      <c r="CC2110" s="104"/>
      <c r="CD2110" s="104"/>
      <c r="CE2110" s="104"/>
      <c r="CF2110" s="104"/>
      <c r="CG2110" s="104"/>
      <c r="CJ2110" s="104"/>
      <c r="CL2110" s="104"/>
      <c r="CM2110" s="104"/>
      <c r="CN2110" s="104"/>
      <c r="CO2110" s="104"/>
      <c r="CP2110" s="104"/>
      <c r="CQ2110" s="104"/>
      <c r="CR2110" s="104"/>
      <c r="CS2110" s="104"/>
      <c r="CT2110" s="104"/>
      <c r="CU2110" s="104"/>
    </row>
    <row r="2111" spans="1:99" ht="13" x14ac:dyDescent="0.3">
      <c r="A2111" s="104"/>
      <c r="B2111" s="104"/>
      <c r="C2111" s="104"/>
      <c r="D2111" s="104"/>
      <c r="E2111" s="104"/>
      <c r="F2111" s="104"/>
      <c r="G2111" s="104"/>
      <c r="H2111" s="104"/>
      <c r="I2111" s="104"/>
      <c r="J2111" s="104"/>
      <c r="K2111" s="104"/>
      <c r="L2111" s="104"/>
      <c r="M2111" s="104"/>
      <c r="P2111" s="104"/>
      <c r="Q2111" s="104"/>
      <c r="U2111" s="104"/>
      <c r="AQ2111" s="104"/>
      <c r="AR2111" s="104"/>
      <c r="AS2111" s="104"/>
      <c r="AT2111" s="104"/>
      <c r="AU2111" s="104"/>
      <c r="AV2111" s="104"/>
      <c r="AW2111" s="104"/>
      <c r="AX2111" s="104"/>
      <c r="AY2111" s="104"/>
      <c r="BH2111" s="104"/>
      <c r="BJ2111" s="104"/>
      <c r="BK2111" s="104"/>
      <c r="BL2111" s="104"/>
      <c r="BM2111" s="104"/>
      <c r="BN2111" s="104"/>
      <c r="BO2111" s="104"/>
      <c r="BP2111" s="104"/>
      <c r="BQ2111" s="104"/>
      <c r="BR2111" s="104"/>
      <c r="BS2111" s="104"/>
      <c r="BT2111" s="104"/>
      <c r="BV2111" s="104"/>
      <c r="BW2111" s="104"/>
      <c r="BX2111" s="104"/>
      <c r="BY2111" s="104"/>
      <c r="BZ2111" s="104"/>
      <c r="CA2111" s="104"/>
      <c r="CB2111" s="104"/>
      <c r="CC2111" s="104"/>
      <c r="CD2111" s="104"/>
      <c r="CE2111" s="104"/>
      <c r="CF2111" s="104"/>
      <c r="CG2111" s="104"/>
      <c r="CJ2111" s="104"/>
      <c r="CL2111" s="104"/>
      <c r="CM2111" s="104"/>
      <c r="CN2111" s="104"/>
      <c r="CO2111" s="104"/>
      <c r="CP2111" s="104"/>
      <c r="CQ2111" s="104"/>
      <c r="CR2111" s="104"/>
      <c r="CS2111" s="104"/>
      <c r="CT2111" s="104"/>
      <c r="CU2111" s="104"/>
    </row>
    <row r="2112" spans="1:99" ht="13" x14ac:dyDescent="0.3">
      <c r="A2112" s="104"/>
      <c r="B2112" s="104"/>
      <c r="C2112" s="104"/>
      <c r="D2112" s="104"/>
      <c r="E2112" s="104"/>
      <c r="F2112" s="104"/>
      <c r="G2112" s="104"/>
      <c r="H2112" s="104"/>
      <c r="I2112" s="104"/>
      <c r="J2112" s="104"/>
      <c r="K2112" s="104"/>
      <c r="L2112" s="104"/>
      <c r="M2112" s="104"/>
      <c r="P2112" s="104"/>
      <c r="Q2112" s="104"/>
      <c r="U2112" s="104"/>
      <c r="AQ2112" s="104"/>
      <c r="AR2112" s="104"/>
      <c r="AS2112" s="104"/>
      <c r="AT2112" s="104"/>
      <c r="AU2112" s="104"/>
      <c r="AV2112" s="104"/>
      <c r="AW2112" s="104"/>
      <c r="AX2112" s="104"/>
      <c r="AY2112" s="104"/>
      <c r="BH2112" s="104"/>
      <c r="BJ2112" s="104"/>
      <c r="BK2112" s="104"/>
      <c r="BL2112" s="104"/>
      <c r="BM2112" s="104"/>
      <c r="BN2112" s="104"/>
      <c r="BO2112" s="104"/>
      <c r="BP2112" s="104"/>
      <c r="BQ2112" s="104"/>
      <c r="BR2112" s="104"/>
      <c r="BS2112" s="104"/>
      <c r="BT2112" s="104"/>
      <c r="BV2112" s="104"/>
      <c r="BW2112" s="104"/>
      <c r="BX2112" s="104"/>
      <c r="BY2112" s="104"/>
      <c r="BZ2112" s="104"/>
      <c r="CA2112" s="104"/>
      <c r="CB2112" s="104"/>
      <c r="CC2112" s="104"/>
      <c r="CD2112" s="104"/>
      <c r="CE2112" s="104"/>
      <c r="CF2112" s="104"/>
      <c r="CG2112" s="104"/>
      <c r="CJ2112" s="104"/>
      <c r="CL2112" s="104"/>
      <c r="CM2112" s="104"/>
      <c r="CN2112" s="104"/>
      <c r="CO2112" s="104"/>
      <c r="CP2112" s="104"/>
      <c r="CQ2112" s="104"/>
      <c r="CR2112" s="104"/>
      <c r="CS2112" s="104"/>
      <c r="CT2112" s="104"/>
      <c r="CU2112" s="104"/>
    </row>
    <row r="2113" spans="1:99" ht="13" x14ac:dyDescent="0.3">
      <c r="A2113" s="104"/>
      <c r="B2113" s="104"/>
      <c r="C2113" s="104"/>
      <c r="D2113" s="104"/>
      <c r="E2113" s="104"/>
      <c r="F2113" s="104"/>
      <c r="G2113" s="104"/>
      <c r="H2113" s="104"/>
      <c r="I2113" s="104"/>
      <c r="J2113" s="104"/>
      <c r="K2113" s="104"/>
      <c r="L2113" s="104"/>
      <c r="M2113" s="104"/>
      <c r="P2113" s="104"/>
      <c r="Q2113" s="104"/>
      <c r="U2113" s="104"/>
      <c r="AQ2113" s="104"/>
      <c r="AR2113" s="104"/>
      <c r="AS2113" s="104"/>
      <c r="AT2113" s="104"/>
      <c r="AU2113" s="104"/>
      <c r="AV2113" s="104"/>
      <c r="AW2113" s="104"/>
      <c r="AX2113" s="104"/>
      <c r="AY2113" s="104"/>
      <c r="BH2113" s="104"/>
      <c r="BJ2113" s="104"/>
      <c r="BK2113" s="104"/>
      <c r="BL2113" s="104"/>
      <c r="BM2113" s="104"/>
      <c r="BN2113" s="104"/>
      <c r="BO2113" s="104"/>
      <c r="BP2113" s="104"/>
      <c r="BQ2113" s="104"/>
      <c r="BR2113" s="104"/>
      <c r="BS2113" s="104"/>
      <c r="BT2113" s="104"/>
      <c r="BV2113" s="104"/>
      <c r="BW2113" s="104"/>
      <c r="BX2113" s="104"/>
      <c r="BY2113" s="104"/>
      <c r="BZ2113" s="104"/>
      <c r="CA2113" s="104"/>
      <c r="CB2113" s="104"/>
      <c r="CC2113" s="104"/>
      <c r="CD2113" s="104"/>
      <c r="CE2113" s="104"/>
      <c r="CF2113" s="104"/>
      <c r="CG2113" s="104"/>
      <c r="CJ2113" s="104"/>
      <c r="CL2113" s="104"/>
      <c r="CM2113" s="104"/>
      <c r="CN2113" s="104"/>
      <c r="CO2113" s="104"/>
      <c r="CP2113" s="104"/>
      <c r="CQ2113" s="104"/>
      <c r="CR2113" s="104"/>
      <c r="CS2113" s="104"/>
      <c r="CT2113" s="104"/>
      <c r="CU2113" s="104"/>
    </row>
    <row r="2114" spans="1:99" ht="13" x14ac:dyDescent="0.3">
      <c r="A2114" s="104"/>
      <c r="B2114" s="104"/>
      <c r="C2114" s="104"/>
      <c r="D2114" s="104"/>
      <c r="E2114" s="104"/>
      <c r="F2114" s="104"/>
      <c r="G2114" s="104"/>
      <c r="H2114" s="104"/>
      <c r="I2114" s="104"/>
      <c r="J2114" s="104"/>
      <c r="K2114" s="104"/>
      <c r="L2114" s="104"/>
      <c r="M2114" s="104"/>
      <c r="P2114" s="104"/>
      <c r="Q2114" s="104"/>
      <c r="U2114" s="104"/>
      <c r="AQ2114" s="104"/>
      <c r="AR2114" s="104"/>
      <c r="AS2114" s="104"/>
      <c r="AT2114" s="104"/>
      <c r="AU2114" s="104"/>
      <c r="AV2114" s="104"/>
      <c r="AW2114" s="104"/>
      <c r="AX2114" s="104"/>
      <c r="AY2114" s="104"/>
      <c r="BH2114" s="104"/>
      <c r="BJ2114" s="104"/>
      <c r="BK2114" s="104"/>
      <c r="BL2114" s="104"/>
      <c r="BM2114" s="104"/>
      <c r="BN2114" s="104"/>
      <c r="BO2114" s="104"/>
      <c r="BP2114" s="104"/>
      <c r="BQ2114" s="104"/>
      <c r="BR2114" s="104"/>
      <c r="BS2114" s="104"/>
      <c r="BT2114" s="104"/>
      <c r="BV2114" s="104"/>
      <c r="BW2114" s="104"/>
      <c r="BX2114" s="104"/>
      <c r="BY2114" s="104"/>
      <c r="BZ2114" s="104"/>
      <c r="CA2114" s="104"/>
      <c r="CB2114" s="104"/>
      <c r="CC2114" s="104"/>
      <c r="CD2114" s="104"/>
      <c r="CE2114" s="104"/>
      <c r="CF2114" s="104"/>
      <c r="CG2114" s="104"/>
      <c r="CJ2114" s="104"/>
      <c r="CL2114" s="104"/>
      <c r="CM2114" s="104"/>
      <c r="CN2114" s="104"/>
      <c r="CO2114" s="104"/>
      <c r="CP2114" s="104"/>
      <c r="CQ2114" s="104"/>
      <c r="CR2114" s="104"/>
      <c r="CS2114" s="104"/>
      <c r="CT2114" s="104"/>
      <c r="CU2114" s="104"/>
    </row>
    <row r="2115" spans="1:99" ht="13" x14ac:dyDescent="0.3">
      <c r="A2115" s="104"/>
      <c r="B2115" s="104"/>
      <c r="C2115" s="104"/>
      <c r="D2115" s="104"/>
      <c r="E2115" s="104"/>
      <c r="F2115" s="104"/>
      <c r="G2115" s="104"/>
      <c r="H2115" s="104"/>
      <c r="I2115" s="104"/>
      <c r="J2115" s="104"/>
      <c r="K2115" s="104"/>
      <c r="L2115" s="104"/>
      <c r="M2115" s="104"/>
      <c r="P2115" s="104"/>
      <c r="Q2115" s="104"/>
      <c r="U2115" s="104"/>
      <c r="AQ2115" s="104"/>
      <c r="AR2115" s="104"/>
      <c r="AS2115" s="104"/>
      <c r="AT2115" s="104"/>
      <c r="AU2115" s="104"/>
      <c r="AV2115" s="104"/>
      <c r="AW2115" s="104"/>
      <c r="AX2115" s="104"/>
      <c r="AY2115" s="104"/>
      <c r="BH2115" s="104"/>
      <c r="BJ2115" s="104"/>
      <c r="BK2115" s="104"/>
      <c r="BL2115" s="104"/>
      <c r="BM2115" s="104"/>
      <c r="BN2115" s="104"/>
      <c r="BO2115" s="104"/>
      <c r="BP2115" s="104"/>
      <c r="BQ2115" s="104"/>
      <c r="BR2115" s="104"/>
      <c r="BS2115" s="104"/>
      <c r="BT2115" s="104"/>
      <c r="BV2115" s="104"/>
      <c r="BW2115" s="104"/>
      <c r="BX2115" s="104"/>
      <c r="BY2115" s="104"/>
      <c r="BZ2115" s="104"/>
      <c r="CA2115" s="104"/>
      <c r="CB2115" s="104"/>
      <c r="CC2115" s="104"/>
      <c r="CD2115" s="104"/>
      <c r="CE2115" s="104"/>
      <c r="CF2115" s="104"/>
      <c r="CG2115" s="104"/>
      <c r="CJ2115" s="104"/>
      <c r="CL2115" s="104"/>
      <c r="CM2115" s="104"/>
      <c r="CN2115" s="104"/>
      <c r="CO2115" s="104"/>
      <c r="CP2115" s="104"/>
      <c r="CQ2115" s="104"/>
      <c r="CR2115" s="104"/>
      <c r="CS2115" s="104"/>
      <c r="CT2115" s="104"/>
      <c r="CU2115" s="104"/>
    </row>
    <row r="2116" spans="1:99" ht="13" x14ac:dyDescent="0.3">
      <c r="A2116" s="104"/>
      <c r="B2116" s="104"/>
      <c r="C2116" s="104"/>
      <c r="D2116" s="104"/>
      <c r="E2116" s="104"/>
      <c r="F2116" s="104"/>
      <c r="G2116" s="104"/>
      <c r="H2116" s="104"/>
      <c r="I2116" s="104"/>
      <c r="J2116" s="104"/>
      <c r="K2116" s="104"/>
      <c r="L2116" s="104"/>
      <c r="M2116" s="104"/>
      <c r="P2116" s="104"/>
      <c r="Q2116" s="104"/>
      <c r="U2116" s="104"/>
      <c r="AQ2116" s="104"/>
      <c r="AR2116" s="104"/>
      <c r="AS2116" s="104"/>
      <c r="AT2116" s="104"/>
      <c r="AU2116" s="104"/>
      <c r="AV2116" s="104"/>
      <c r="AW2116" s="104"/>
      <c r="AX2116" s="104"/>
      <c r="AY2116" s="104"/>
      <c r="BH2116" s="104"/>
      <c r="BJ2116" s="104"/>
      <c r="BK2116" s="104"/>
      <c r="BL2116" s="104"/>
      <c r="BM2116" s="104"/>
      <c r="BN2116" s="104"/>
      <c r="BO2116" s="104"/>
      <c r="BP2116" s="104"/>
      <c r="BQ2116" s="104"/>
      <c r="BR2116" s="104"/>
      <c r="BS2116" s="104"/>
      <c r="BT2116" s="104"/>
      <c r="BV2116" s="104"/>
      <c r="BW2116" s="104"/>
      <c r="BX2116" s="104"/>
      <c r="BY2116" s="104"/>
      <c r="BZ2116" s="104"/>
      <c r="CA2116" s="104"/>
      <c r="CB2116" s="104"/>
      <c r="CC2116" s="104"/>
      <c r="CD2116" s="104"/>
      <c r="CE2116" s="104"/>
      <c r="CF2116" s="104"/>
      <c r="CG2116" s="104"/>
      <c r="CJ2116" s="104"/>
      <c r="CL2116" s="104"/>
      <c r="CM2116" s="104"/>
      <c r="CN2116" s="104"/>
      <c r="CO2116" s="104"/>
      <c r="CP2116" s="104"/>
      <c r="CQ2116" s="104"/>
      <c r="CR2116" s="104"/>
      <c r="CS2116" s="104"/>
      <c r="CT2116" s="104"/>
      <c r="CU2116" s="104"/>
    </row>
    <row r="2117" spans="1:99" ht="13" x14ac:dyDescent="0.3">
      <c r="A2117" s="104"/>
      <c r="B2117" s="104"/>
      <c r="C2117" s="104"/>
      <c r="D2117" s="104"/>
      <c r="E2117" s="104"/>
      <c r="F2117" s="104"/>
      <c r="G2117" s="104"/>
      <c r="H2117" s="104"/>
      <c r="I2117" s="104"/>
      <c r="J2117" s="104"/>
      <c r="K2117" s="104"/>
      <c r="L2117" s="104"/>
      <c r="M2117" s="104"/>
      <c r="P2117" s="104"/>
      <c r="Q2117" s="104"/>
      <c r="U2117" s="104"/>
      <c r="AQ2117" s="104"/>
      <c r="AR2117" s="104"/>
      <c r="AS2117" s="104"/>
      <c r="AT2117" s="104"/>
      <c r="AU2117" s="104"/>
      <c r="AV2117" s="104"/>
      <c r="AW2117" s="104"/>
      <c r="AX2117" s="104"/>
      <c r="AY2117" s="104"/>
      <c r="BH2117" s="104"/>
      <c r="BJ2117" s="104"/>
      <c r="BK2117" s="104"/>
      <c r="BL2117" s="104"/>
      <c r="BM2117" s="104"/>
      <c r="BN2117" s="104"/>
      <c r="BO2117" s="104"/>
      <c r="BP2117" s="104"/>
      <c r="BQ2117" s="104"/>
      <c r="BR2117" s="104"/>
      <c r="BS2117" s="104"/>
      <c r="BT2117" s="104"/>
      <c r="BV2117" s="104"/>
      <c r="BW2117" s="104"/>
      <c r="BX2117" s="104"/>
      <c r="BY2117" s="104"/>
      <c r="BZ2117" s="104"/>
      <c r="CA2117" s="104"/>
      <c r="CB2117" s="104"/>
      <c r="CC2117" s="104"/>
      <c r="CD2117" s="104"/>
      <c r="CE2117" s="104"/>
      <c r="CF2117" s="104"/>
      <c r="CG2117" s="104"/>
      <c r="CJ2117" s="104"/>
      <c r="CL2117" s="104"/>
      <c r="CM2117" s="104"/>
      <c r="CN2117" s="104"/>
      <c r="CO2117" s="104"/>
      <c r="CP2117" s="104"/>
      <c r="CQ2117" s="104"/>
      <c r="CR2117" s="104"/>
      <c r="CS2117" s="104"/>
      <c r="CT2117" s="104"/>
      <c r="CU2117" s="104"/>
    </row>
    <row r="2118" spans="1:99" ht="13" x14ac:dyDescent="0.3">
      <c r="A2118" s="104"/>
      <c r="B2118" s="104"/>
      <c r="C2118" s="104"/>
      <c r="D2118" s="104"/>
      <c r="E2118" s="104"/>
      <c r="F2118" s="104"/>
      <c r="G2118" s="104"/>
      <c r="H2118" s="104"/>
      <c r="I2118" s="104"/>
      <c r="J2118" s="104"/>
      <c r="K2118" s="104"/>
      <c r="L2118" s="104"/>
      <c r="M2118" s="104"/>
      <c r="P2118" s="104"/>
      <c r="Q2118" s="104"/>
      <c r="U2118" s="104"/>
      <c r="AQ2118" s="104"/>
      <c r="AR2118" s="104"/>
      <c r="AS2118" s="104"/>
      <c r="AT2118" s="104"/>
      <c r="AU2118" s="104"/>
      <c r="AV2118" s="104"/>
      <c r="AW2118" s="104"/>
      <c r="AX2118" s="104"/>
      <c r="AY2118" s="104"/>
      <c r="BH2118" s="104"/>
      <c r="BJ2118" s="104"/>
      <c r="BK2118" s="104"/>
      <c r="BL2118" s="104"/>
      <c r="BM2118" s="104"/>
      <c r="BN2118" s="104"/>
      <c r="BO2118" s="104"/>
      <c r="BP2118" s="104"/>
      <c r="BQ2118" s="104"/>
      <c r="BR2118" s="104"/>
      <c r="BS2118" s="104"/>
      <c r="BT2118" s="104"/>
      <c r="BV2118" s="104"/>
      <c r="BW2118" s="104"/>
      <c r="BX2118" s="104"/>
      <c r="BY2118" s="104"/>
      <c r="BZ2118" s="104"/>
      <c r="CA2118" s="104"/>
      <c r="CB2118" s="104"/>
      <c r="CC2118" s="104"/>
      <c r="CD2118" s="104"/>
      <c r="CE2118" s="104"/>
      <c r="CF2118" s="104"/>
      <c r="CG2118" s="104"/>
      <c r="CJ2118" s="104"/>
      <c r="CL2118" s="104"/>
      <c r="CM2118" s="104"/>
      <c r="CN2118" s="104"/>
      <c r="CO2118" s="104"/>
      <c r="CP2118" s="104"/>
      <c r="CQ2118" s="104"/>
      <c r="CR2118" s="104"/>
      <c r="CS2118" s="104"/>
      <c r="CT2118" s="104"/>
      <c r="CU2118" s="104"/>
    </row>
    <row r="2119" spans="1:99" ht="13" x14ac:dyDescent="0.3">
      <c r="A2119" s="104"/>
      <c r="B2119" s="104"/>
      <c r="C2119" s="104"/>
      <c r="D2119" s="104"/>
      <c r="E2119" s="104"/>
      <c r="F2119" s="104"/>
      <c r="G2119" s="104"/>
      <c r="H2119" s="104"/>
      <c r="I2119" s="104"/>
      <c r="J2119" s="104"/>
      <c r="K2119" s="104"/>
      <c r="L2119" s="104"/>
      <c r="M2119" s="104"/>
      <c r="P2119" s="104"/>
      <c r="Q2119" s="104"/>
      <c r="U2119" s="104"/>
      <c r="AQ2119" s="104"/>
      <c r="AR2119" s="104"/>
      <c r="AS2119" s="104"/>
      <c r="AT2119" s="104"/>
      <c r="AU2119" s="104"/>
      <c r="AV2119" s="104"/>
      <c r="AW2119" s="104"/>
      <c r="AX2119" s="104"/>
      <c r="AY2119" s="104"/>
      <c r="BH2119" s="104"/>
      <c r="BJ2119" s="104"/>
      <c r="BK2119" s="104"/>
      <c r="BL2119" s="104"/>
      <c r="BM2119" s="104"/>
      <c r="BN2119" s="104"/>
      <c r="BO2119" s="104"/>
      <c r="BP2119" s="104"/>
      <c r="BQ2119" s="104"/>
      <c r="BR2119" s="104"/>
      <c r="BS2119" s="104"/>
      <c r="BT2119" s="104"/>
      <c r="BV2119" s="104"/>
      <c r="BW2119" s="104"/>
      <c r="BX2119" s="104"/>
      <c r="BY2119" s="104"/>
      <c r="BZ2119" s="104"/>
      <c r="CA2119" s="104"/>
      <c r="CB2119" s="104"/>
      <c r="CC2119" s="104"/>
      <c r="CD2119" s="104"/>
      <c r="CE2119" s="104"/>
      <c r="CF2119" s="104"/>
      <c r="CG2119" s="104"/>
      <c r="CJ2119" s="104"/>
      <c r="CL2119" s="104"/>
      <c r="CM2119" s="104"/>
      <c r="CN2119" s="104"/>
      <c r="CO2119" s="104"/>
      <c r="CP2119" s="104"/>
      <c r="CQ2119" s="104"/>
      <c r="CR2119" s="104"/>
      <c r="CS2119" s="104"/>
      <c r="CT2119" s="104"/>
      <c r="CU2119" s="104"/>
    </row>
    <row r="2120" spans="1:99" ht="13" x14ac:dyDescent="0.3">
      <c r="A2120" s="104"/>
      <c r="B2120" s="104"/>
      <c r="C2120" s="104"/>
      <c r="D2120" s="104"/>
      <c r="E2120" s="104"/>
      <c r="F2120" s="104"/>
      <c r="G2120" s="104"/>
      <c r="H2120" s="104"/>
      <c r="I2120" s="104"/>
      <c r="J2120" s="104"/>
      <c r="K2120" s="104"/>
      <c r="L2120" s="104"/>
      <c r="M2120" s="104"/>
      <c r="P2120" s="104"/>
      <c r="Q2120" s="104"/>
      <c r="U2120" s="104"/>
      <c r="AQ2120" s="104"/>
      <c r="AR2120" s="104"/>
      <c r="AS2120" s="104"/>
      <c r="AT2120" s="104"/>
      <c r="AU2120" s="104"/>
      <c r="AV2120" s="104"/>
      <c r="AW2120" s="104"/>
      <c r="AX2120" s="104"/>
      <c r="AY2120" s="104"/>
      <c r="BH2120" s="104"/>
      <c r="BJ2120" s="104"/>
      <c r="BK2120" s="104"/>
      <c r="BL2120" s="104"/>
      <c r="BM2120" s="104"/>
      <c r="BN2120" s="104"/>
      <c r="BO2120" s="104"/>
      <c r="BP2120" s="104"/>
      <c r="BQ2120" s="104"/>
      <c r="BR2120" s="104"/>
      <c r="BS2120" s="104"/>
      <c r="BT2120" s="104"/>
      <c r="BV2120" s="104"/>
      <c r="BW2120" s="104"/>
      <c r="BX2120" s="104"/>
      <c r="BY2120" s="104"/>
      <c r="BZ2120" s="104"/>
      <c r="CA2120" s="104"/>
      <c r="CB2120" s="104"/>
      <c r="CC2120" s="104"/>
      <c r="CD2120" s="104"/>
      <c r="CE2120" s="104"/>
      <c r="CF2120" s="104"/>
      <c r="CG2120" s="104"/>
      <c r="CJ2120" s="104"/>
      <c r="CL2120" s="104"/>
      <c r="CM2120" s="104"/>
      <c r="CN2120" s="104"/>
      <c r="CO2120" s="104"/>
      <c r="CP2120" s="104"/>
      <c r="CQ2120" s="104"/>
      <c r="CR2120" s="104"/>
      <c r="CS2120" s="104"/>
      <c r="CT2120" s="104"/>
      <c r="CU2120" s="104"/>
    </row>
    <row r="2121" spans="1:99" ht="13" x14ac:dyDescent="0.3">
      <c r="A2121" s="104"/>
      <c r="B2121" s="104"/>
      <c r="C2121" s="104"/>
      <c r="D2121" s="104"/>
      <c r="E2121" s="104"/>
      <c r="F2121" s="104"/>
      <c r="G2121" s="104"/>
      <c r="H2121" s="104"/>
      <c r="I2121" s="104"/>
      <c r="J2121" s="104"/>
      <c r="K2121" s="104"/>
      <c r="L2121" s="104"/>
      <c r="M2121" s="104"/>
      <c r="P2121" s="104"/>
      <c r="Q2121" s="104"/>
      <c r="U2121" s="104"/>
      <c r="AQ2121" s="104"/>
      <c r="AR2121" s="104"/>
      <c r="AS2121" s="104"/>
      <c r="AT2121" s="104"/>
      <c r="AU2121" s="104"/>
      <c r="AV2121" s="104"/>
      <c r="AW2121" s="104"/>
      <c r="AX2121" s="104"/>
      <c r="AY2121" s="104"/>
      <c r="BH2121" s="104"/>
      <c r="BJ2121" s="104"/>
      <c r="BK2121" s="104"/>
      <c r="BL2121" s="104"/>
      <c r="BM2121" s="104"/>
      <c r="BN2121" s="104"/>
      <c r="BO2121" s="104"/>
      <c r="BP2121" s="104"/>
      <c r="BQ2121" s="104"/>
      <c r="BR2121" s="104"/>
      <c r="BS2121" s="104"/>
      <c r="BT2121" s="104"/>
      <c r="BV2121" s="104"/>
      <c r="BW2121" s="104"/>
      <c r="BX2121" s="104"/>
      <c r="BY2121" s="104"/>
      <c r="BZ2121" s="104"/>
      <c r="CA2121" s="104"/>
      <c r="CB2121" s="104"/>
      <c r="CC2121" s="104"/>
      <c r="CD2121" s="104"/>
      <c r="CE2121" s="104"/>
      <c r="CF2121" s="104"/>
      <c r="CG2121" s="104"/>
      <c r="CJ2121" s="104"/>
      <c r="CL2121" s="104"/>
      <c r="CM2121" s="104"/>
      <c r="CN2121" s="104"/>
      <c r="CO2121" s="104"/>
      <c r="CP2121" s="104"/>
      <c r="CQ2121" s="104"/>
      <c r="CR2121" s="104"/>
      <c r="CS2121" s="104"/>
      <c r="CT2121" s="104"/>
      <c r="CU2121" s="104"/>
    </row>
    <row r="2122" spans="1:99" ht="13" x14ac:dyDescent="0.3">
      <c r="A2122" s="104"/>
      <c r="B2122" s="104"/>
      <c r="C2122" s="104"/>
      <c r="D2122" s="104"/>
      <c r="E2122" s="104"/>
      <c r="F2122" s="104"/>
      <c r="G2122" s="104"/>
      <c r="H2122" s="104"/>
      <c r="I2122" s="104"/>
      <c r="J2122" s="104"/>
      <c r="K2122" s="104"/>
      <c r="L2122" s="104"/>
      <c r="M2122" s="104"/>
      <c r="P2122" s="104"/>
      <c r="Q2122" s="104"/>
      <c r="U2122" s="104"/>
      <c r="AQ2122" s="104"/>
      <c r="AR2122" s="104"/>
      <c r="AS2122" s="104"/>
      <c r="AT2122" s="104"/>
      <c r="AU2122" s="104"/>
      <c r="AV2122" s="104"/>
      <c r="AW2122" s="104"/>
      <c r="AX2122" s="104"/>
      <c r="AY2122" s="104"/>
      <c r="BH2122" s="104"/>
      <c r="BJ2122" s="104"/>
      <c r="BK2122" s="104"/>
      <c r="BL2122" s="104"/>
      <c r="BM2122" s="104"/>
      <c r="BN2122" s="104"/>
      <c r="BO2122" s="104"/>
      <c r="BP2122" s="104"/>
      <c r="BQ2122" s="104"/>
      <c r="BR2122" s="104"/>
      <c r="BS2122" s="104"/>
      <c r="BT2122" s="104"/>
      <c r="BV2122" s="104"/>
      <c r="BW2122" s="104"/>
      <c r="BX2122" s="104"/>
      <c r="BY2122" s="104"/>
      <c r="BZ2122" s="104"/>
      <c r="CA2122" s="104"/>
      <c r="CB2122" s="104"/>
      <c r="CC2122" s="104"/>
      <c r="CD2122" s="104"/>
      <c r="CE2122" s="104"/>
      <c r="CF2122" s="104"/>
      <c r="CG2122" s="104"/>
      <c r="CJ2122" s="104"/>
      <c r="CL2122" s="104"/>
      <c r="CM2122" s="104"/>
      <c r="CN2122" s="104"/>
      <c r="CO2122" s="104"/>
      <c r="CP2122" s="104"/>
      <c r="CQ2122" s="104"/>
      <c r="CR2122" s="104"/>
      <c r="CS2122" s="104"/>
      <c r="CT2122" s="104"/>
      <c r="CU2122" s="104"/>
    </row>
    <row r="2123" spans="1:99" ht="13" x14ac:dyDescent="0.3">
      <c r="A2123" s="104"/>
      <c r="B2123" s="104"/>
      <c r="C2123" s="104"/>
      <c r="D2123" s="104"/>
      <c r="E2123" s="104"/>
      <c r="F2123" s="104"/>
      <c r="G2123" s="104"/>
      <c r="H2123" s="104"/>
      <c r="I2123" s="104"/>
      <c r="J2123" s="104"/>
      <c r="K2123" s="104"/>
      <c r="L2123" s="104"/>
      <c r="M2123" s="104"/>
      <c r="P2123" s="104"/>
      <c r="Q2123" s="104"/>
      <c r="U2123" s="104"/>
      <c r="AQ2123" s="104"/>
      <c r="AR2123" s="104"/>
      <c r="AS2123" s="104"/>
      <c r="AT2123" s="104"/>
      <c r="AU2123" s="104"/>
      <c r="AV2123" s="104"/>
      <c r="AW2123" s="104"/>
      <c r="AX2123" s="104"/>
      <c r="AY2123" s="104"/>
      <c r="BH2123" s="104"/>
      <c r="BJ2123" s="104"/>
      <c r="BK2123" s="104"/>
      <c r="BL2123" s="104"/>
      <c r="BM2123" s="104"/>
      <c r="BN2123" s="104"/>
      <c r="BO2123" s="104"/>
      <c r="BP2123" s="104"/>
      <c r="BQ2123" s="104"/>
      <c r="BR2123" s="104"/>
      <c r="BS2123" s="104"/>
      <c r="BT2123" s="104"/>
      <c r="BV2123" s="104"/>
      <c r="BW2123" s="104"/>
      <c r="BX2123" s="104"/>
      <c r="BY2123" s="104"/>
      <c r="BZ2123" s="104"/>
      <c r="CA2123" s="104"/>
      <c r="CB2123" s="104"/>
      <c r="CC2123" s="104"/>
      <c r="CD2123" s="104"/>
      <c r="CE2123" s="104"/>
      <c r="CF2123" s="104"/>
      <c r="CG2123" s="104"/>
      <c r="CJ2123" s="104"/>
      <c r="CL2123" s="104"/>
      <c r="CM2123" s="104"/>
      <c r="CN2123" s="104"/>
      <c r="CO2123" s="104"/>
      <c r="CP2123" s="104"/>
      <c r="CQ2123" s="104"/>
      <c r="CR2123" s="104"/>
      <c r="CS2123" s="104"/>
      <c r="CT2123" s="104"/>
      <c r="CU2123" s="104"/>
    </row>
    <row r="2124" spans="1:99" ht="13" x14ac:dyDescent="0.3">
      <c r="A2124" s="104"/>
      <c r="B2124" s="104"/>
      <c r="C2124" s="104"/>
      <c r="D2124" s="104"/>
      <c r="E2124" s="104"/>
      <c r="F2124" s="104"/>
      <c r="G2124" s="104"/>
      <c r="H2124" s="104"/>
      <c r="I2124" s="104"/>
      <c r="J2124" s="104"/>
      <c r="K2124" s="104"/>
      <c r="L2124" s="104"/>
      <c r="M2124" s="104"/>
      <c r="P2124" s="104"/>
      <c r="Q2124" s="104"/>
      <c r="U2124" s="104"/>
      <c r="AQ2124" s="104"/>
      <c r="AR2124" s="104"/>
      <c r="AS2124" s="104"/>
      <c r="AT2124" s="104"/>
      <c r="AU2124" s="104"/>
      <c r="AV2124" s="104"/>
      <c r="AW2124" s="104"/>
      <c r="AX2124" s="104"/>
      <c r="AY2124" s="104"/>
      <c r="BH2124" s="104"/>
      <c r="BJ2124" s="104"/>
      <c r="BK2124" s="104"/>
      <c r="BL2124" s="104"/>
      <c r="BM2124" s="104"/>
      <c r="BN2124" s="104"/>
      <c r="BO2124" s="104"/>
      <c r="BP2124" s="104"/>
      <c r="BQ2124" s="104"/>
      <c r="BR2124" s="104"/>
      <c r="BS2124" s="104"/>
      <c r="BT2124" s="104"/>
      <c r="BV2124" s="104"/>
      <c r="BW2124" s="104"/>
      <c r="BX2124" s="104"/>
      <c r="BY2124" s="104"/>
      <c r="BZ2124" s="104"/>
      <c r="CA2124" s="104"/>
      <c r="CB2124" s="104"/>
      <c r="CC2124" s="104"/>
      <c r="CD2124" s="104"/>
      <c r="CE2124" s="104"/>
      <c r="CF2124" s="104"/>
      <c r="CG2124" s="104"/>
      <c r="CJ2124" s="104"/>
      <c r="CL2124" s="104"/>
      <c r="CM2124" s="104"/>
      <c r="CN2124" s="104"/>
      <c r="CO2124" s="104"/>
      <c r="CP2124" s="104"/>
      <c r="CQ2124" s="104"/>
      <c r="CR2124" s="104"/>
      <c r="CS2124" s="104"/>
      <c r="CT2124" s="104"/>
      <c r="CU2124" s="104"/>
    </row>
    <row r="2125" spans="1:99" ht="13" x14ac:dyDescent="0.3">
      <c r="A2125" s="104"/>
      <c r="B2125" s="104"/>
      <c r="C2125" s="104"/>
      <c r="D2125" s="104"/>
      <c r="E2125" s="104"/>
      <c r="F2125" s="104"/>
      <c r="G2125" s="104"/>
      <c r="H2125" s="104"/>
      <c r="I2125" s="104"/>
      <c r="J2125" s="104"/>
      <c r="K2125" s="104"/>
      <c r="L2125" s="104"/>
      <c r="M2125" s="104"/>
      <c r="P2125" s="104"/>
      <c r="Q2125" s="104"/>
      <c r="U2125" s="104"/>
      <c r="AQ2125" s="104"/>
      <c r="AR2125" s="104"/>
      <c r="AS2125" s="104"/>
      <c r="AT2125" s="104"/>
      <c r="AU2125" s="104"/>
      <c r="AV2125" s="104"/>
      <c r="AW2125" s="104"/>
      <c r="AX2125" s="104"/>
      <c r="AY2125" s="104"/>
      <c r="BH2125" s="104"/>
      <c r="BJ2125" s="104"/>
      <c r="BK2125" s="104"/>
      <c r="BL2125" s="104"/>
      <c r="BM2125" s="104"/>
      <c r="BN2125" s="104"/>
      <c r="BO2125" s="104"/>
      <c r="BP2125" s="104"/>
      <c r="BQ2125" s="104"/>
      <c r="BR2125" s="104"/>
      <c r="BS2125" s="104"/>
      <c r="BT2125" s="104"/>
      <c r="BV2125" s="104"/>
      <c r="BW2125" s="104"/>
      <c r="BX2125" s="104"/>
      <c r="BY2125" s="104"/>
      <c r="BZ2125" s="104"/>
      <c r="CA2125" s="104"/>
      <c r="CB2125" s="104"/>
      <c r="CC2125" s="104"/>
      <c r="CD2125" s="104"/>
      <c r="CE2125" s="104"/>
      <c r="CF2125" s="104"/>
      <c r="CG2125" s="104"/>
      <c r="CJ2125" s="104"/>
      <c r="CL2125" s="104"/>
      <c r="CM2125" s="104"/>
      <c r="CN2125" s="104"/>
      <c r="CO2125" s="104"/>
      <c r="CP2125" s="104"/>
      <c r="CQ2125" s="104"/>
      <c r="CR2125" s="104"/>
      <c r="CS2125" s="104"/>
      <c r="CT2125" s="104"/>
      <c r="CU2125" s="104"/>
    </row>
    <row r="2126" spans="1:99" ht="13" x14ac:dyDescent="0.3">
      <c r="A2126" s="104"/>
      <c r="B2126" s="104"/>
      <c r="C2126" s="104"/>
      <c r="D2126" s="104"/>
      <c r="E2126" s="104"/>
      <c r="F2126" s="104"/>
      <c r="G2126" s="104"/>
      <c r="H2126" s="104"/>
      <c r="I2126" s="104"/>
      <c r="J2126" s="104"/>
      <c r="K2126" s="104"/>
      <c r="L2126" s="104"/>
      <c r="M2126" s="104"/>
      <c r="P2126" s="104"/>
      <c r="Q2126" s="104"/>
      <c r="U2126" s="104"/>
      <c r="AQ2126" s="104"/>
      <c r="AR2126" s="104"/>
      <c r="AS2126" s="104"/>
      <c r="AT2126" s="104"/>
      <c r="AU2126" s="104"/>
      <c r="AV2126" s="104"/>
      <c r="AW2126" s="104"/>
      <c r="AX2126" s="104"/>
      <c r="AY2126" s="104"/>
      <c r="BH2126" s="104"/>
      <c r="BJ2126" s="104"/>
      <c r="BK2126" s="104"/>
      <c r="BL2126" s="104"/>
      <c r="BM2126" s="104"/>
      <c r="BN2126" s="104"/>
      <c r="BO2126" s="104"/>
      <c r="BP2126" s="104"/>
      <c r="BQ2126" s="104"/>
      <c r="BR2126" s="104"/>
      <c r="BS2126" s="104"/>
      <c r="BT2126" s="104"/>
      <c r="BV2126" s="104"/>
      <c r="BW2126" s="104"/>
      <c r="BX2126" s="104"/>
      <c r="BY2126" s="104"/>
      <c r="BZ2126" s="104"/>
      <c r="CA2126" s="104"/>
      <c r="CB2126" s="104"/>
      <c r="CC2126" s="104"/>
      <c r="CD2126" s="104"/>
      <c r="CE2126" s="104"/>
      <c r="CF2126" s="104"/>
      <c r="CG2126" s="104"/>
      <c r="CJ2126" s="104"/>
      <c r="CL2126" s="104"/>
      <c r="CM2126" s="104"/>
      <c r="CN2126" s="104"/>
      <c r="CO2126" s="104"/>
      <c r="CP2126" s="104"/>
      <c r="CQ2126" s="104"/>
      <c r="CR2126" s="104"/>
      <c r="CS2126" s="104"/>
      <c r="CT2126" s="104"/>
      <c r="CU2126" s="104"/>
    </row>
    <row r="2127" spans="1:99" ht="13" x14ac:dyDescent="0.3">
      <c r="A2127" s="104"/>
      <c r="B2127" s="104"/>
      <c r="C2127" s="104"/>
      <c r="D2127" s="104"/>
      <c r="E2127" s="104"/>
      <c r="F2127" s="104"/>
      <c r="G2127" s="104"/>
      <c r="H2127" s="104"/>
      <c r="I2127" s="104"/>
      <c r="J2127" s="104"/>
      <c r="K2127" s="104"/>
      <c r="L2127" s="104"/>
      <c r="M2127" s="104"/>
      <c r="P2127" s="104"/>
      <c r="Q2127" s="104"/>
      <c r="U2127" s="104"/>
      <c r="AQ2127" s="104"/>
      <c r="AR2127" s="104"/>
      <c r="AS2127" s="104"/>
      <c r="AT2127" s="104"/>
      <c r="AU2127" s="104"/>
      <c r="AV2127" s="104"/>
      <c r="AW2127" s="104"/>
      <c r="AX2127" s="104"/>
      <c r="AY2127" s="104"/>
      <c r="BH2127" s="104"/>
      <c r="BJ2127" s="104"/>
      <c r="BK2127" s="104"/>
      <c r="BL2127" s="104"/>
      <c r="BM2127" s="104"/>
      <c r="BN2127" s="104"/>
      <c r="BO2127" s="104"/>
      <c r="BP2127" s="104"/>
      <c r="BQ2127" s="104"/>
      <c r="BR2127" s="104"/>
      <c r="BS2127" s="104"/>
      <c r="BT2127" s="104"/>
      <c r="BV2127" s="104"/>
      <c r="BW2127" s="104"/>
      <c r="BX2127" s="104"/>
      <c r="BY2127" s="104"/>
      <c r="BZ2127" s="104"/>
      <c r="CA2127" s="104"/>
      <c r="CB2127" s="104"/>
      <c r="CC2127" s="104"/>
      <c r="CD2127" s="104"/>
      <c r="CE2127" s="104"/>
      <c r="CF2127" s="104"/>
      <c r="CG2127" s="104"/>
      <c r="CJ2127" s="104"/>
      <c r="CL2127" s="104"/>
      <c r="CM2127" s="104"/>
      <c r="CN2127" s="104"/>
      <c r="CO2127" s="104"/>
      <c r="CP2127" s="104"/>
      <c r="CQ2127" s="104"/>
      <c r="CR2127" s="104"/>
      <c r="CS2127" s="104"/>
      <c r="CT2127" s="104"/>
      <c r="CU2127" s="104"/>
    </row>
    <row r="2128" spans="1:99" ht="13" x14ac:dyDescent="0.3">
      <c r="A2128" s="104"/>
      <c r="B2128" s="104"/>
      <c r="C2128" s="104"/>
      <c r="D2128" s="104"/>
      <c r="E2128" s="104"/>
      <c r="F2128" s="104"/>
      <c r="G2128" s="104"/>
      <c r="H2128" s="104"/>
      <c r="I2128" s="104"/>
      <c r="J2128" s="104"/>
      <c r="K2128" s="104"/>
      <c r="L2128" s="104"/>
      <c r="M2128" s="104"/>
      <c r="P2128" s="104"/>
      <c r="Q2128" s="104"/>
      <c r="U2128" s="104"/>
      <c r="AQ2128" s="104"/>
      <c r="AR2128" s="104"/>
      <c r="AS2128" s="104"/>
      <c r="AT2128" s="104"/>
      <c r="AU2128" s="104"/>
      <c r="AV2128" s="104"/>
      <c r="AW2128" s="104"/>
      <c r="AX2128" s="104"/>
      <c r="AY2128" s="104"/>
      <c r="BH2128" s="104"/>
      <c r="BJ2128" s="104"/>
      <c r="BK2128" s="104"/>
      <c r="BL2128" s="104"/>
      <c r="BM2128" s="104"/>
      <c r="BN2128" s="104"/>
      <c r="BO2128" s="104"/>
      <c r="BP2128" s="104"/>
      <c r="BQ2128" s="104"/>
      <c r="BR2128" s="104"/>
      <c r="BS2128" s="104"/>
      <c r="BT2128" s="104"/>
      <c r="BV2128" s="104"/>
      <c r="BW2128" s="104"/>
      <c r="BX2128" s="104"/>
      <c r="BY2128" s="104"/>
      <c r="BZ2128" s="104"/>
      <c r="CA2128" s="104"/>
      <c r="CB2128" s="104"/>
      <c r="CC2128" s="104"/>
      <c r="CD2128" s="104"/>
      <c r="CE2128" s="104"/>
      <c r="CF2128" s="104"/>
      <c r="CG2128" s="104"/>
      <c r="CJ2128" s="104"/>
      <c r="CL2128" s="104"/>
      <c r="CM2128" s="104"/>
      <c r="CN2128" s="104"/>
      <c r="CO2128" s="104"/>
      <c r="CP2128" s="104"/>
      <c r="CQ2128" s="104"/>
      <c r="CR2128" s="104"/>
      <c r="CS2128" s="104"/>
      <c r="CT2128" s="104"/>
      <c r="CU2128" s="104"/>
    </row>
    <row r="2129" spans="1:99" ht="13" x14ac:dyDescent="0.3">
      <c r="A2129" s="104"/>
      <c r="B2129" s="104"/>
      <c r="C2129" s="104"/>
      <c r="D2129" s="104"/>
      <c r="E2129" s="104"/>
      <c r="F2129" s="104"/>
      <c r="G2129" s="104"/>
      <c r="H2129" s="104"/>
      <c r="I2129" s="104"/>
      <c r="J2129" s="104"/>
      <c r="K2129" s="104"/>
      <c r="L2129" s="104"/>
      <c r="M2129" s="104"/>
      <c r="P2129" s="104"/>
      <c r="Q2129" s="104"/>
      <c r="U2129" s="104"/>
      <c r="AQ2129" s="104"/>
      <c r="AR2129" s="104"/>
      <c r="AS2129" s="104"/>
      <c r="AT2129" s="104"/>
      <c r="AU2129" s="104"/>
      <c r="AV2129" s="104"/>
      <c r="AW2129" s="104"/>
      <c r="AX2129" s="104"/>
      <c r="AY2129" s="104"/>
      <c r="BH2129" s="104"/>
      <c r="BJ2129" s="104"/>
      <c r="BK2129" s="104"/>
      <c r="BL2129" s="104"/>
      <c r="BM2129" s="104"/>
      <c r="BN2129" s="104"/>
      <c r="BO2129" s="104"/>
      <c r="BP2129" s="104"/>
      <c r="BQ2129" s="104"/>
      <c r="BR2129" s="104"/>
      <c r="BS2129" s="104"/>
      <c r="BT2129" s="104"/>
      <c r="BV2129" s="104"/>
      <c r="BW2129" s="104"/>
      <c r="BX2129" s="104"/>
      <c r="BY2129" s="104"/>
      <c r="BZ2129" s="104"/>
      <c r="CA2129" s="104"/>
      <c r="CB2129" s="104"/>
      <c r="CC2129" s="104"/>
      <c r="CD2129" s="104"/>
      <c r="CE2129" s="104"/>
      <c r="CF2129" s="104"/>
      <c r="CG2129" s="104"/>
      <c r="CJ2129" s="104"/>
      <c r="CL2129" s="104"/>
      <c r="CM2129" s="104"/>
      <c r="CN2129" s="104"/>
      <c r="CO2129" s="104"/>
      <c r="CP2129" s="104"/>
      <c r="CQ2129" s="104"/>
      <c r="CR2129" s="104"/>
      <c r="CS2129" s="104"/>
      <c r="CT2129" s="104"/>
      <c r="CU2129" s="104"/>
    </row>
    <row r="2130" spans="1:99" ht="13" x14ac:dyDescent="0.3">
      <c r="A2130" s="104"/>
      <c r="B2130" s="104"/>
      <c r="C2130" s="104"/>
      <c r="D2130" s="104"/>
      <c r="E2130" s="104"/>
      <c r="F2130" s="104"/>
      <c r="G2130" s="104"/>
      <c r="H2130" s="104"/>
      <c r="I2130" s="104"/>
      <c r="J2130" s="104"/>
      <c r="K2130" s="104"/>
      <c r="L2130" s="104"/>
      <c r="M2130" s="104"/>
      <c r="P2130" s="104"/>
      <c r="Q2130" s="104"/>
      <c r="U2130" s="104"/>
      <c r="AQ2130" s="104"/>
      <c r="AR2130" s="104"/>
      <c r="AS2130" s="104"/>
      <c r="AT2130" s="104"/>
      <c r="AU2130" s="104"/>
      <c r="AV2130" s="104"/>
      <c r="AW2130" s="104"/>
      <c r="AX2130" s="104"/>
      <c r="AY2130" s="104"/>
      <c r="BH2130" s="104"/>
      <c r="BJ2130" s="104"/>
      <c r="BK2130" s="104"/>
      <c r="BL2130" s="104"/>
      <c r="BM2130" s="104"/>
      <c r="BN2130" s="104"/>
      <c r="BO2130" s="104"/>
      <c r="BP2130" s="104"/>
      <c r="BQ2130" s="104"/>
      <c r="BR2130" s="104"/>
      <c r="BS2130" s="104"/>
      <c r="BT2130" s="104"/>
      <c r="BV2130" s="104"/>
      <c r="BW2130" s="104"/>
      <c r="BX2130" s="104"/>
      <c r="BY2130" s="104"/>
      <c r="BZ2130" s="104"/>
      <c r="CA2130" s="104"/>
      <c r="CB2130" s="104"/>
      <c r="CC2130" s="104"/>
      <c r="CD2130" s="104"/>
      <c r="CE2130" s="104"/>
      <c r="CF2130" s="104"/>
      <c r="CG2130" s="104"/>
      <c r="CJ2130" s="104"/>
      <c r="CL2130" s="104"/>
      <c r="CM2130" s="104"/>
      <c r="CN2130" s="104"/>
      <c r="CO2130" s="104"/>
      <c r="CP2130" s="104"/>
      <c r="CQ2130" s="104"/>
      <c r="CR2130" s="104"/>
      <c r="CS2130" s="104"/>
      <c r="CT2130" s="104"/>
      <c r="CU2130" s="104"/>
    </row>
    <row r="2131" spans="1:99" ht="13" x14ac:dyDescent="0.3">
      <c r="A2131" s="104"/>
      <c r="B2131" s="104"/>
      <c r="C2131" s="104"/>
      <c r="D2131" s="104"/>
      <c r="E2131" s="104"/>
      <c r="F2131" s="104"/>
      <c r="G2131" s="104"/>
      <c r="H2131" s="104"/>
      <c r="I2131" s="104"/>
      <c r="J2131" s="104"/>
      <c r="K2131" s="104"/>
      <c r="L2131" s="104"/>
      <c r="M2131" s="104"/>
      <c r="P2131" s="104"/>
      <c r="Q2131" s="104"/>
      <c r="U2131" s="104"/>
      <c r="AQ2131" s="104"/>
      <c r="AR2131" s="104"/>
      <c r="AS2131" s="104"/>
      <c r="AT2131" s="104"/>
      <c r="AU2131" s="104"/>
      <c r="AV2131" s="104"/>
      <c r="AW2131" s="104"/>
      <c r="AX2131" s="104"/>
      <c r="AY2131" s="104"/>
      <c r="BH2131" s="104"/>
      <c r="BJ2131" s="104"/>
      <c r="BK2131" s="104"/>
      <c r="BL2131" s="104"/>
      <c r="BM2131" s="104"/>
      <c r="BN2131" s="104"/>
      <c r="BO2131" s="104"/>
      <c r="BP2131" s="104"/>
      <c r="BQ2131" s="104"/>
      <c r="BR2131" s="104"/>
      <c r="BS2131" s="104"/>
      <c r="BT2131" s="104"/>
      <c r="BV2131" s="104"/>
      <c r="BW2131" s="104"/>
      <c r="BX2131" s="104"/>
      <c r="BY2131" s="104"/>
      <c r="BZ2131" s="104"/>
      <c r="CA2131" s="104"/>
      <c r="CB2131" s="104"/>
      <c r="CC2131" s="104"/>
      <c r="CD2131" s="104"/>
      <c r="CE2131" s="104"/>
      <c r="CF2131" s="104"/>
      <c r="CG2131" s="104"/>
      <c r="CJ2131" s="104"/>
      <c r="CL2131" s="104"/>
      <c r="CM2131" s="104"/>
      <c r="CN2131" s="104"/>
      <c r="CO2131" s="104"/>
      <c r="CP2131" s="104"/>
      <c r="CQ2131" s="104"/>
      <c r="CR2131" s="104"/>
      <c r="CS2131" s="104"/>
      <c r="CT2131" s="104"/>
      <c r="CU2131" s="104"/>
    </row>
    <row r="2132" spans="1:99" ht="13" x14ac:dyDescent="0.3">
      <c r="A2132" s="104"/>
      <c r="B2132" s="104"/>
      <c r="C2132" s="104"/>
      <c r="D2132" s="104"/>
      <c r="E2132" s="104"/>
      <c r="F2132" s="104"/>
      <c r="G2132" s="104"/>
      <c r="H2132" s="104"/>
      <c r="I2132" s="104"/>
      <c r="J2132" s="104"/>
      <c r="K2132" s="104"/>
      <c r="L2132" s="104"/>
      <c r="M2132" s="104"/>
      <c r="P2132" s="104"/>
      <c r="Q2132" s="104"/>
      <c r="U2132" s="104"/>
      <c r="AQ2132" s="104"/>
      <c r="AR2132" s="104"/>
      <c r="AS2132" s="104"/>
      <c r="AT2132" s="104"/>
      <c r="AU2132" s="104"/>
      <c r="AV2132" s="104"/>
      <c r="AW2132" s="104"/>
      <c r="AX2132" s="104"/>
      <c r="AY2132" s="104"/>
      <c r="BH2132" s="104"/>
      <c r="BJ2132" s="104"/>
      <c r="BK2132" s="104"/>
      <c r="BL2132" s="104"/>
      <c r="BM2132" s="104"/>
      <c r="BN2132" s="104"/>
      <c r="BO2132" s="104"/>
      <c r="BP2132" s="104"/>
      <c r="BQ2132" s="104"/>
      <c r="BR2132" s="104"/>
      <c r="BS2132" s="104"/>
      <c r="BT2132" s="104"/>
      <c r="BV2132" s="104"/>
      <c r="BW2132" s="104"/>
      <c r="BX2132" s="104"/>
      <c r="BY2132" s="104"/>
      <c r="BZ2132" s="104"/>
      <c r="CA2132" s="104"/>
      <c r="CB2132" s="104"/>
      <c r="CC2132" s="104"/>
      <c r="CD2132" s="104"/>
      <c r="CE2132" s="104"/>
      <c r="CF2132" s="104"/>
      <c r="CG2132" s="104"/>
      <c r="CJ2132" s="104"/>
      <c r="CL2132" s="104"/>
      <c r="CM2132" s="104"/>
      <c r="CN2132" s="104"/>
      <c r="CO2132" s="104"/>
      <c r="CP2132" s="104"/>
      <c r="CQ2132" s="104"/>
      <c r="CR2132" s="104"/>
      <c r="CS2132" s="104"/>
      <c r="CT2132" s="104"/>
      <c r="CU2132" s="104"/>
    </row>
    <row r="2133" spans="1:99" ht="13" x14ac:dyDescent="0.3">
      <c r="A2133" s="104"/>
      <c r="B2133" s="104"/>
      <c r="C2133" s="104"/>
      <c r="D2133" s="104"/>
      <c r="E2133" s="104"/>
      <c r="F2133" s="104"/>
      <c r="G2133" s="104"/>
      <c r="H2133" s="104"/>
      <c r="I2133" s="104"/>
      <c r="J2133" s="104"/>
      <c r="K2133" s="104"/>
      <c r="L2133" s="104"/>
      <c r="M2133" s="104"/>
      <c r="P2133" s="104"/>
      <c r="Q2133" s="104"/>
      <c r="U2133" s="104"/>
      <c r="AQ2133" s="104"/>
      <c r="AR2133" s="104"/>
      <c r="AS2133" s="104"/>
      <c r="AT2133" s="104"/>
      <c r="AU2133" s="104"/>
      <c r="AV2133" s="104"/>
      <c r="AW2133" s="104"/>
      <c r="AX2133" s="104"/>
      <c r="AY2133" s="104"/>
      <c r="BH2133" s="104"/>
      <c r="BJ2133" s="104"/>
      <c r="BK2133" s="104"/>
      <c r="BL2133" s="104"/>
      <c r="BM2133" s="104"/>
      <c r="BN2133" s="104"/>
      <c r="BO2133" s="104"/>
      <c r="BP2133" s="104"/>
      <c r="BQ2133" s="104"/>
      <c r="BR2133" s="104"/>
      <c r="BS2133" s="104"/>
      <c r="BT2133" s="104"/>
      <c r="BV2133" s="104"/>
      <c r="BW2133" s="104"/>
      <c r="BX2133" s="104"/>
      <c r="BY2133" s="104"/>
      <c r="BZ2133" s="104"/>
      <c r="CA2133" s="104"/>
      <c r="CB2133" s="104"/>
      <c r="CC2133" s="104"/>
      <c r="CD2133" s="104"/>
      <c r="CE2133" s="104"/>
      <c r="CF2133" s="104"/>
      <c r="CG2133" s="104"/>
      <c r="CJ2133" s="104"/>
      <c r="CL2133" s="104"/>
      <c r="CM2133" s="104"/>
      <c r="CN2133" s="104"/>
      <c r="CO2133" s="104"/>
      <c r="CP2133" s="104"/>
      <c r="CQ2133" s="104"/>
      <c r="CR2133" s="104"/>
      <c r="CS2133" s="104"/>
      <c r="CT2133" s="104"/>
      <c r="CU2133" s="104"/>
    </row>
    <row r="2134" spans="1:99" ht="13" x14ac:dyDescent="0.3">
      <c r="A2134" s="104"/>
      <c r="B2134" s="104"/>
      <c r="C2134" s="104"/>
      <c r="D2134" s="104"/>
      <c r="E2134" s="104"/>
      <c r="F2134" s="104"/>
      <c r="G2134" s="104"/>
      <c r="H2134" s="104"/>
      <c r="I2134" s="104"/>
      <c r="J2134" s="104"/>
      <c r="K2134" s="104"/>
      <c r="L2134" s="104"/>
      <c r="M2134" s="104"/>
      <c r="P2134" s="104"/>
      <c r="Q2134" s="104"/>
      <c r="U2134" s="104"/>
      <c r="AQ2134" s="104"/>
      <c r="AR2134" s="104"/>
      <c r="AS2134" s="104"/>
      <c r="AT2134" s="104"/>
      <c r="AU2134" s="104"/>
      <c r="AV2134" s="104"/>
      <c r="AW2134" s="104"/>
      <c r="AX2134" s="104"/>
      <c r="AY2134" s="104"/>
      <c r="BH2134" s="104"/>
      <c r="BJ2134" s="104"/>
      <c r="BK2134" s="104"/>
      <c r="BL2134" s="104"/>
      <c r="BM2134" s="104"/>
      <c r="BN2134" s="104"/>
      <c r="BO2134" s="104"/>
      <c r="BP2134" s="104"/>
      <c r="BQ2134" s="104"/>
      <c r="BR2134" s="104"/>
      <c r="BS2134" s="104"/>
      <c r="BT2134" s="104"/>
      <c r="BV2134" s="104"/>
      <c r="BW2134" s="104"/>
      <c r="BX2134" s="104"/>
      <c r="BY2134" s="104"/>
      <c r="BZ2134" s="104"/>
      <c r="CA2134" s="104"/>
      <c r="CB2134" s="104"/>
      <c r="CC2134" s="104"/>
      <c r="CD2134" s="104"/>
      <c r="CE2134" s="104"/>
      <c r="CF2134" s="104"/>
      <c r="CG2134" s="104"/>
      <c r="CJ2134" s="104"/>
      <c r="CL2134" s="104"/>
      <c r="CM2134" s="104"/>
      <c r="CN2134" s="104"/>
      <c r="CO2134" s="104"/>
      <c r="CP2134" s="104"/>
      <c r="CQ2134" s="104"/>
      <c r="CR2134" s="104"/>
      <c r="CS2134" s="104"/>
      <c r="CT2134" s="104"/>
      <c r="CU2134" s="104"/>
    </row>
    <row r="2135" spans="1:99" ht="13" x14ac:dyDescent="0.3">
      <c r="A2135" s="104"/>
      <c r="B2135" s="104"/>
      <c r="C2135" s="104"/>
      <c r="D2135" s="104"/>
      <c r="E2135" s="104"/>
      <c r="F2135" s="104"/>
      <c r="G2135" s="104"/>
      <c r="H2135" s="104"/>
      <c r="I2135" s="104"/>
      <c r="J2135" s="104"/>
      <c r="K2135" s="104"/>
      <c r="L2135" s="104"/>
      <c r="M2135" s="104"/>
      <c r="P2135" s="104"/>
      <c r="Q2135" s="104"/>
      <c r="U2135" s="104"/>
      <c r="AQ2135" s="104"/>
      <c r="AR2135" s="104"/>
      <c r="AS2135" s="104"/>
      <c r="AT2135" s="104"/>
      <c r="AU2135" s="104"/>
      <c r="AV2135" s="104"/>
      <c r="AW2135" s="104"/>
      <c r="AX2135" s="104"/>
      <c r="AY2135" s="104"/>
      <c r="BH2135" s="104"/>
      <c r="BJ2135" s="104"/>
      <c r="BK2135" s="104"/>
      <c r="BL2135" s="104"/>
      <c r="BM2135" s="104"/>
      <c r="BN2135" s="104"/>
      <c r="BO2135" s="104"/>
      <c r="BP2135" s="104"/>
      <c r="BQ2135" s="104"/>
      <c r="BR2135" s="104"/>
      <c r="BS2135" s="104"/>
      <c r="BT2135" s="104"/>
      <c r="BV2135" s="104"/>
      <c r="BW2135" s="104"/>
      <c r="BX2135" s="104"/>
      <c r="BY2135" s="104"/>
      <c r="BZ2135" s="104"/>
      <c r="CA2135" s="104"/>
      <c r="CB2135" s="104"/>
      <c r="CC2135" s="104"/>
      <c r="CD2135" s="104"/>
      <c r="CE2135" s="104"/>
      <c r="CF2135" s="104"/>
      <c r="CG2135" s="104"/>
      <c r="CJ2135" s="104"/>
      <c r="CL2135" s="104"/>
      <c r="CM2135" s="104"/>
      <c r="CN2135" s="104"/>
      <c r="CO2135" s="104"/>
      <c r="CP2135" s="104"/>
      <c r="CQ2135" s="104"/>
      <c r="CR2135" s="104"/>
      <c r="CS2135" s="104"/>
      <c r="CT2135" s="104"/>
      <c r="CU2135" s="104"/>
    </row>
    <row r="2136" spans="1:99" ht="13" x14ac:dyDescent="0.3">
      <c r="A2136" s="104"/>
      <c r="B2136" s="104"/>
      <c r="C2136" s="104"/>
      <c r="D2136" s="104"/>
      <c r="E2136" s="104"/>
      <c r="F2136" s="104"/>
      <c r="G2136" s="104"/>
      <c r="H2136" s="104"/>
      <c r="I2136" s="104"/>
      <c r="J2136" s="104"/>
      <c r="K2136" s="104"/>
      <c r="L2136" s="104"/>
      <c r="M2136" s="104"/>
      <c r="P2136" s="104"/>
      <c r="Q2136" s="104"/>
      <c r="U2136" s="104"/>
      <c r="AQ2136" s="104"/>
      <c r="AR2136" s="104"/>
      <c r="AS2136" s="104"/>
      <c r="AT2136" s="104"/>
      <c r="AU2136" s="104"/>
      <c r="AV2136" s="104"/>
      <c r="AW2136" s="104"/>
      <c r="AX2136" s="104"/>
      <c r="AY2136" s="104"/>
      <c r="BH2136" s="104"/>
      <c r="BJ2136" s="104"/>
      <c r="BK2136" s="104"/>
      <c r="BL2136" s="104"/>
      <c r="BM2136" s="104"/>
      <c r="BN2136" s="104"/>
      <c r="BO2136" s="104"/>
      <c r="BP2136" s="104"/>
      <c r="BQ2136" s="104"/>
      <c r="BR2136" s="104"/>
      <c r="BS2136" s="104"/>
      <c r="BT2136" s="104"/>
      <c r="BV2136" s="104"/>
      <c r="BW2136" s="104"/>
      <c r="BX2136" s="104"/>
      <c r="BY2136" s="104"/>
      <c r="BZ2136" s="104"/>
      <c r="CA2136" s="104"/>
      <c r="CB2136" s="104"/>
      <c r="CC2136" s="104"/>
      <c r="CD2136" s="104"/>
      <c r="CE2136" s="104"/>
      <c r="CF2136" s="104"/>
      <c r="CG2136" s="104"/>
      <c r="CJ2136" s="104"/>
      <c r="CL2136" s="104"/>
      <c r="CM2136" s="104"/>
      <c r="CN2136" s="104"/>
      <c r="CO2136" s="104"/>
      <c r="CP2136" s="104"/>
      <c r="CQ2136" s="104"/>
      <c r="CR2136" s="104"/>
      <c r="CS2136" s="104"/>
      <c r="CT2136" s="104"/>
      <c r="CU2136" s="104"/>
    </row>
    <row r="2137" spans="1:99" ht="13" x14ac:dyDescent="0.3">
      <c r="A2137" s="104"/>
      <c r="B2137" s="104"/>
      <c r="C2137" s="104"/>
      <c r="D2137" s="104"/>
      <c r="E2137" s="104"/>
      <c r="F2137" s="104"/>
      <c r="G2137" s="104"/>
      <c r="H2137" s="104"/>
      <c r="I2137" s="104"/>
      <c r="J2137" s="104"/>
      <c r="K2137" s="104"/>
      <c r="L2137" s="104"/>
      <c r="M2137" s="104"/>
      <c r="P2137" s="104"/>
      <c r="Q2137" s="104"/>
      <c r="U2137" s="104"/>
      <c r="AQ2137" s="104"/>
      <c r="AR2137" s="104"/>
      <c r="AS2137" s="104"/>
      <c r="AT2137" s="104"/>
      <c r="AU2137" s="104"/>
      <c r="AV2137" s="104"/>
      <c r="AW2137" s="104"/>
      <c r="AX2137" s="104"/>
      <c r="AY2137" s="104"/>
      <c r="BH2137" s="104"/>
      <c r="BJ2137" s="104"/>
      <c r="BK2137" s="104"/>
      <c r="BL2137" s="104"/>
      <c r="BM2137" s="104"/>
      <c r="BN2137" s="104"/>
      <c r="BO2137" s="104"/>
      <c r="BP2137" s="104"/>
      <c r="BQ2137" s="104"/>
      <c r="BR2137" s="104"/>
      <c r="BS2137" s="104"/>
      <c r="BT2137" s="104"/>
      <c r="BV2137" s="104"/>
      <c r="BW2137" s="104"/>
      <c r="BX2137" s="104"/>
      <c r="BY2137" s="104"/>
      <c r="BZ2137" s="104"/>
      <c r="CA2137" s="104"/>
      <c r="CB2137" s="104"/>
      <c r="CC2137" s="104"/>
      <c r="CD2137" s="104"/>
      <c r="CE2137" s="104"/>
      <c r="CF2137" s="104"/>
      <c r="CG2137" s="104"/>
      <c r="CJ2137" s="104"/>
      <c r="CL2137" s="104"/>
      <c r="CM2137" s="104"/>
      <c r="CN2137" s="104"/>
      <c r="CO2137" s="104"/>
      <c r="CP2137" s="104"/>
      <c r="CQ2137" s="104"/>
      <c r="CR2137" s="104"/>
      <c r="CS2137" s="104"/>
      <c r="CT2137" s="104"/>
      <c r="CU2137" s="104"/>
    </row>
    <row r="2138" spans="1:99" ht="13" x14ac:dyDescent="0.3">
      <c r="A2138" s="104"/>
      <c r="B2138" s="104"/>
      <c r="C2138" s="104"/>
      <c r="D2138" s="104"/>
      <c r="E2138" s="104"/>
      <c r="F2138" s="104"/>
      <c r="G2138" s="104"/>
      <c r="H2138" s="104"/>
      <c r="I2138" s="104"/>
      <c r="J2138" s="104"/>
      <c r="K2138" s="104"/>
      <c r="L2138" s="104"/>
      <c r="M2138" s="104"/>
      <c r="P2138" s="104"/>
      <c r="Q2138" s="104"/>
      <c r="U2138" s="104"/>
      <c r="AQ2138" s="104"/>
      <c r="AR2138" s="104"/>
      <c r="AS2138" s="104"/>
      <c r="AT2138" s="104"/>
      <c r="AU2138" s="104"/>
      <c r="AV2138" s="104"/>
      <c r="AW2138" s="104"/>
      <c r="AX2138" s="104"/>
      <c r="AY2138" s="104"/>
      <c r="BH2138" s="104"/>
      <c r="BJ2138" s="104"/>
      <c r="BK2138" s="104"/>
      <c r="BL2138" s="104"/>
      <c r="BM2138" s="104"/>
      <c r="BN2138" s="104"/>
      <c r="BO2138" s="104"/>
      <c r="BP2138" s="104"/>
      <c r="BQ2138" s="104"/>
      <c r="BR2138" s="104"/>
      <c r="BS2138" s="104"/>
      <c r="BT2138" s="104"/>
      <c r="BV2138" s="104"/>
      <c r="BW2138" s="104"/>
      <c r="BX2138" s="104"/>
      <c r="BY2138" s="104"/>
      <c r="BZ2138" s="104"/>
      <c r="CA2138" s="104"/>
      <c r="CB2138" s="104"/>
      <c r="CC2138" s="104"/>
      <c r="CD2138" s="104"/>
      <c r="CE2138" s="104"/>
      <c r="CF2138" s="104"/>
      <c r="CG2138" s="104"/>
      <c r="CJ2138" s="104"/>
      <c r="CL2138" s="104"/>
      <c r="CM2138" s="104"/>
      <c r="CN2138" s="104"/>
      <c r="CO2138" s="104"/>
      <c r="CP2138" s="104"/>
      <c r="CQ2138" s="104"/>
      <c r="CR2138" s="104"/>
      <c r="CS2138" s="104"/>
      <c r="CT2138" s="104"/>
      <c r="CU2138" s="104"/>
    </row>
    <row r="2139" spans="1:99" ht="13" x14ac:dyDescent="0.3">
      <c r="A2139" s="104"/>
      <c r="B2139" s="104"/>
      <c r="C2139" s="104"/>
      <c r="D2139" s="104"/>
      <c r="E2139" s="104"/>
      <c r="F2139" s="104"/>
      <c r="G2139" s="104"/>
      <c r="H2139" s="104"/>
      <c r="I2139" s="104"/>
      <c r="J2139" s="104"/>
      <c r="K2139" s="104"/>
      <c r="L2139" s="104"/>
      <c r="M2139" s="104"/>
      <c r="P2139" s="104"/>
      <c r="Q2139" s="104"/>
      <c r="U2139" s="104"/>
      <c r="AQ2139" s="104"/>
      <c r="AR2139" s="104"/>
      <c r="AS2139" s="104"/>
      <c r="AT2139" s="104"/>
      <c r="AU2139" s="104"/>
      <c r="AV2139" s="104"/>
      <c r="AW2139" s="104"/>
      <c r="AX2139" s="104"/>
      <c r="AY2139" s="104"/>
      <c r="BH2139" s="104"/>
      <c r="BJ2139" s="104"/>
      <c r="BK2139" s="104"/>
      <c r="BL2139" s="104"/>
      <c r="BM2139" s="104"/>
      <c r="BN2139" s="104"/>
      <c r="BO2139" s="104"/>
      <c r="BP2139" s="104"/>
      <c r="BQ2139" s="104"/>
      <c r="BR2139" s="104"/>
      <c r="BS2139" s="104"/>
      <c r="BT2139" s="104"/>
      <c r="BV2139" s="104"/>
      <c r="BW2139" s="104"/>
      <c r="BX2139" s="104"/>
      <c r="BY2139" s="104"/>
      <c r="BZ2139" s="104"/>
      <c r="CA2139" s="104"/>
      <c r="CB2139" s="104"/>
      <c r="CC2139" s="104"/>
      <c r="CD2139" s="104"/>
      <c r="CE2139" s="104"/>
      <c r="CF2139" s="104"/>
      <c r="CG2139" s="104"/>
      <c r="CJ2139" s="104"/>
      <c r="CL2139" s="104"/>
      <c r="CM2139" s="104"/>
      <c r="CN2139" s="104"/>
      <c r="CO2139" s="104"/>
      <c r="CP2139" s="104"/>
      <c r="CQ2139" s="104"/>
      <c r="CR2139" s="104"/>
      <c r="CS2139" s="104"/>
      <c r="CT2139" s="104"/>
      <c r="CU2139" s="104"/>
    </row>
    <row r="2140" spans="1:99" ht="13" x14ac:dyDescent="0.3">
      <c r="A2140" s="104"/>
      <c r="B2140" s="104"/>
      <c r="C2140" s="104"/>
      <c r="D2140" s="104"/>
      <c r="E2140" s="104"/>
      <c r="F2140" s="104"/>
      <c r="G2140" s="104"/>
      <c r="H2140" s="104"/>
      <c r="I2140" s="104"/>
      <c r="J2140" s="104"/>
      <c r="K2140" s="104"/>
      <c r="L2140" s="104"/>
      <c r="M2140" s="104"/>
      <c r="P2140" s="104"/>
      <c r="Q2140" s="104"/>
      <c r="U2140" s="104"/>
      <c r="AQ2140" s="104"/>
      <c r="AR2140" s="104"/>
      <c r="AS2140" s="104"/>
      <c r="AT2140" s="104"/>
      <c r="AU2140" s="104"/>
      <c r="AV2140" s="104"/>
      <c r="AW2140" s="104"/>
      <c r="AX2140" s="104"/>
      <c r="AY2140" s="104"/>
      <c r="BH2140" s="104"/>
      <c r="BJ2140" s="104"/>
      <c r="BK2140" s="104"/>
      <c r="BL2140" s="104"/>
      <c r="BM2140" s="104"/>
      <c r="BN2140" s="104"/>
      <c r="BO2140" s="104"/>
      <c r="BP2140" s="104"/>
      <c r="BQ2140" s="104"/>
      <c r="BR2140" s="104"/>
      <c r="BS2140" s="104"/>
      <c r="BT2140" s="104"/>
      <c r="BV2140" s="104"/>
      <c r="BW2140" s="104"/>
      <c r="BX2140" s="104"/>
      <c r="BY2140" s="104"/>
      <c r="BZ2140" s="104"/>
      <c r="CA2140" s="104"/>
      <c r="CB2140" s="104"/>
      <c r="CC2140" s="104"/>
      <c r="CD2140" s="104"/>
      <c r="CE2140" s="104"/>
      <c r="CF2140" s="104"/>
      <c r="CG2140" s="104"/>
      <c r="CJ2140" s="104"/>
      <c r="CL2140" s="104"/>
      <c r="CM2140" s="104"/>
      <c r="CN2140" s="104"/>
      <c r="CO2140" s="104"/>
      <c r="CP2140" s="104"/>
      <c r="CQ2140" s="104"/>
      <c r="CR2140" s="104"/>
      <c r="CS2140" s="104"/>
      <c r="CT2140" s="104"/>
      <c r="CU2140" s="104"/>
    </row>
    <row r="2141" spans="1:99" ht="13" x14ac:dyDescent="0.3">
      <c r="A2141" s="104"/>
      <c r="B2141" s="104"/>
      <c r="C2141" s="104"/>
      <c r="D2141" s="104"/>
      <c r="E2141" s="104"/>
      <c r="F2141" s="104"/>
      <c r="G2141" s="104"/>
      <c r="H2141" s="104"/>
      <c r="I2141" s="104"/>
      <c r="J2141" s="104"/>
      <c r="K2141" s="104"/>
      <c r="L2141" s="104"/>
      <c r="M2141" s="104"/>
      <c r="P2141" s="104"/>
      <c r="Q2141" s="104"/>
      <c r="U2141" s="104"/>
      <c r="AQ2141" s="104"/>
      <c r="AR2141" s="104"/>
      <c r="AS2141" s="104"/>
      <c r="AT2141" s="104"/>
      <c r="AU2141" s="104"/>
      <c r="AV2141" s="104"/>
      <c r="AW2141" s="104"/>
      <c r="AX2141" s="104"/>
      <c r="AY2141" s="104"/>
      <c r="BH2141" s="104"/>
      <c r="BJ2141" s="104"/>
      <c r="BK2141" s="104"/>
      <c r="BL2141" s="104"/>
      <c r="BM2141" s="104"/>
      <c r="BN2141" s="104"/>
      <c r="BO2141" s="104"/>
      <c r="BP2141" s="104"/>
      <c r="BQ2141" s="104"/>
      <c r="BR2141" s="104"/>
      <c r="BS2141" s="104"/>
      <c r="BT2141" s="104"/>
      <c r="BV2141" s="104"/>
      <c r="BW2141" s="104"/>
      <c r="BX2141" s="104"/>
      <c r="BY2141" s="104"/>
      <c r="BZ2141" s="104"/>
      <c r="CA2141" s="104"/>
      <c r="CB2141" s="104"/>
      <c r="CC2141" s="104"/>
      <c r="CD2141" s="104"/>
      <c r="CE2141" s="104"/>
      <c r="CF2141" s="104"/>
      <c r="CG2141" s="104"/>
      <c r="CJ2141" s="104"/>
      <c r="CL2141" s="104"/>
      <c r="CM2141" s="104"/>
      <c r="CN2141" s="104"/>
      <c r="CO2141" s="104"/>
      <c r="CP2141" s="104"/>
      <c r="CQ2141" s="104"/>
      <c r="CR2141" s="104"/>
      <c r="CS2141" s="104"/>
      <c r="CT2141" s="104"/>
      <c r="CU2141" s="104"/>
    </row>
    <row r="2142" spans="1:99" ht="13" x14ac:dyDescent="0.3">
      <c r="A2142" s="104"/>
      <c r="B2142" s="104"/>
      <c r="C2142" s="104"/>
      <c r="D2142" s="104"/>
      <c r="E2142" s="104"/>
      <c r="F2142" s="104"/>
      <c r="G2142" s="104"/>
      <c r="H2142" s="104"/>
      <c r="I2142" s="104"/>
      <c r="J2142" s="104"/>
      <c r="K2142" s="104"/>
      <c r="L2142" s="104"/>
      <c r="M2142" s="104"/>
      <c r="P2142" s="104"/>
      <c r="Q2142" s="104"/>
      <c r="U2142" s="104"/>
      <c r="AQ2142" s="104"/>
      <c r="AR2142" s="104"/>
      <c r="AS2142" s="104"/>
      <c r="AT2142" s="104"/>
      <c r="AU2142" s="104"/>
      <c r="AV2142" s="104"/>
      <c r="AW2142" s="104"/>
      <c r="AX2142" s="104"/>
      <c r="AY2142" s="104"/>
      <c r="BH2142" s="104"/>
      <c r="BJ2142" s="104"/>
      <c r="BK2142" s="104"/>
      <c r="BL2142" s="104"/>
      <c r="BM2142" s="104"/>
      <c r="BN2142" s="104"/>
      <c r="BO2142" s="104"/>
      <c r="BP2142" s="104"/>
      <c r="BQ2142" s="104"/>
      <c r="BR2142" s="104"/>
      <c r="BS2142" s="104"/>
      <c r="BT2142" s="104"/>
      <c r="BV2142" s="104"/>
      <c r="BW2142" s="104"/>
      <c r="BX2142" s="104"/>
      <c r="BY2142" s="104"/>
      <c r="BZ2142" s="104"/>
      <c r="CA2142" s="104"/>
      <c r="CB2142" s="104"/>
      <c r="CC2142" s="104"/>
      <c r="CD2142" s="104"/>
      <c r="CE2142" s="104"/>
      <c r="CF2142" s="104"/>
      <c r="CG2142" s="104"/>
      <c r="CJ2142" s="104"/>
      <c r="CL2142" s="104"/>
      <c r="CM2142" s="104"/>
      <c r="CN2142" s="104"/>
      <c r="CO2142" s="104"/>
      <c r="CP2142" s="104"/>
      <c r="CQ2142" s="104"/>
      <c r="CR2142" s="104"/>
      <c r="CS2142" s="104"/>
      <c r="CT2142" s="104"/>
      <c r="CU2142" s="104"/>
    </row>
    <row r="2143" spans="1:99" ht="13" x14ac:dyDescent="0.3">
      <c r="A2143" s="104"/>
      <c r="B2143" s="104"/>
      <c r="C2143" s="104"/>
      <c r="D2143" s="104"/>
      <c r="E2143" s="104"/>
      <c r="F2143" s="104"/>
      <c r="G2143" s="104"/>
      <c r="H2143" s="104"/>
      <c r="I2143" s="104"/>
      <c r="J2143" s="104"/>
      <c r="K2143" s="104"/>
      <c r="L2143" s="104"/>
      <c r="M2143" s="104"/>
      <c r="P2143" s="104"/>
      <c r="Q2143" s="104"/>
      <c r="U2143" s="104"/>
      <c r="AQ2143" s="104"/>
      <c r="AR2143" s="104"/>
      <c r="AS2143" s="104"/>
      <c r="AT2143" s="104"/>
      <c r="AU2143" s="104"/>
      <c r="AV2143" s="104"/>
      <c r="AW2143" s="104"/>
      <c r="AX2143" s="104"/>
      <c r="AY2143" s="104"/>
      <c r="BH2143" s="104"/>
      <c r="BJ2143" s="104"/>
      <c r="BK2143" s="104"/>
      <c r="BL2143" s="104"/>
      <c r="BM2143" s="104"/>
      <c r="BN2143" s="104"/>
      <c r="BO2143" s="104"/>
      <c r="BP2143" s="104"/>
      <c r="BQ2143" s="104"/>
      <c r="BR2143" s="104"/>
      <c r="BS2143" s="104"/>
      <c r="BT2143" s="104"/>
      <c r="BV2143" s="104"/>
      <c r="BW2143" s="104"/>
      <c r="BX2143" s="104"/>
      <c r="BY2143" s="104"/>
      <c r="BZ2143" s="104"/>
      <c r="CA2143" s="104"/>
      <c r="CB2143" s="104"/>
      <c r="CC2143" s="104"/>
      <c r="CD2143" s="104"/>
      <c r="CE2143" s="104"/>
      <c r="CF2143" s="104"/>
      <c r="CG2143" s="104"/>
      <c r="CJ2143" s="104"/>
      <c r="CL2143" s="104"/>
      <c r="CM2143" s="104"/>
      <c r="CN2143" s="104"/>
      <c r="CO2143" s="104"/>
      <c r="CP2143" s="104"/>
      <c r="CQ2143" s="104"/>
      <c r="CR2143" s="104"/>
      <c r="CS2143" s="104"/>
      <c r="CT2143" s="104"/>
      <c r="CU2143" s="104"/>
    </row>
    <row r="2144" spans="1:99" ht="13" x14ac:dyDescent="0.3">
      <c r="A2144" s="104"/>
      <c r="B2144" s="104"/>
      <c r="C2144" s="104"/>
      <c r="D2144" s="104"/>
      <c r="E2144" s="104"/>
      <c r="F2144" s="104"/>
      <c r="G2144" s="104"/>
      <c r="H2144" s="104"/>
      <c r="I2144" s="104"/>
      <c r="J2144" s="104"/>
      <c r="K2144" s="104"/>
      <c r="L2144" s="104"/>
      <c r="M2144" s="104"/>
      <c r="P2144" s="104"/>
      <c r="Q2144" s="104"/>
      <c r="U2144" s="104"/>
      <c r="AQ2144" s="104"/>
      <c r="AR2144" s="104"/>
      <c r="AS2144" s="104"/>
      <c r="AT2144" s="104"/>
      <c r="AU2144" s="104"/>
      <c r="AV2144" s="104"/>
      <c r="AW2144" s="104"/>
      <c r="AX2144" s="104"/>
      <c r="AY2144" s="104"/>
      <c r="BH2144" s="104"/>
      <c r="BJ2144" s="104"/>
      <c r="BK2144" s="104"/>
      <c r="BL2144" s="104"/>
      <c r="BM2144" s="104"/>
      <c r="BN2144" s="104"/>
      <c r="BO2144" s="104"/>
      <c r="BP2144" s="104"/>
      <c r="BQ2144" s="104"/>
      <c r="BR2144" s="104"/>
      <c r="BS2144" s="104"/>
      <c r="BT2144" s="104"/>
      <c r="BV2144" s="104"/>
      <c r="BW2144" s="104"/>
      <c r="BX2144" s="104"/>
      <c r="BY2144" s="104"/>
      <c r="BZ2144" s="104"/>
      <c r="CA2144" s="104"/>
      <c r="CB2144" s="104"/>
      <c r="CC2144" s="104"/>
      <c r="CD2144" s="104"/>
      <c r="CE2144" s="104"/>
      <c r="CF2144" s="104"/>
      <c r="CG2144" s="104"/>
      <c r="CJ2144" s="104"/>
      <c r="CL2144" s="104"/>
      <c r="CM2144" s="104"/>
      <c r="CN2144" s="104"/>
      <c r="CO2144" s="104"/>
      <c r="CP2144" s="104"/>
      <c r="CQ2144" s="104"/>
      <c r="CR2144" s="104"/>
      <c r="CS2144" s="104"/>
      <c r="CT2144" s="104"/>
      <c r="CU2144" s="104"/>
    </row>
    <row r="2145" spans="1:99" ht="13" x14ac:dyDescent="0.3">
      <c r="A2145" s="104"/>
      <c r="B2145" s="104"/>
      <c r="C2145" s="104"/>
      <c r="D2145" s="104"/>
      <c r="E2145" s="104"/>
      <c r="F2145" s="104"/>
      <c r="G2145" s="104"/>
      <c r="H2145" s="104"/>
      <c r="I2145" s="104"/>
      <c r="J2145" s="104"/>
      <c r="K2145" s="104"/>
      <c r="L2145" s="104"/>
      <c r="M2145" s="104"/>
      <c r="P2145" s="104"/>
      <c r="Q2145" s="104"/>
      <c r="U2145" s="104"/>
      <c r="AQ2145" s="104"/>
      <c r="AR2145" s="104"/>
      <c r="AS2145" s="104"/>
      <c r="AT2145" s="104"/>
      <c r="AU2145" s="104"/>
      <c r="AV2145" s="104"/>
      <c r="AW2145" s="104"/>
      <c r="AX2145" s="104"/>
      <c r="AY2145" s="104"/>
      <c r="BH2145" s="104"/>
      <c r="BJ2145" s="104"/>
      <c r="BK2145" s="104"/>
      <c r="BL2145" s="104"/>
      <c r="BM2145" s="104"/>
      <c r="BN2145" s="104"/>
      <c r="BO2145" s="104"/>
      <c r="BP2145" s="104"/>
      <c r="BQ2145" s="104"/>
      <c r="BR2145" s="104"/>
      <c r="BS2145" s="104"/>
      <c r="BT2145" s="104"/>
      <c r="BV2145" s="104"/>
      <c r="BW2145" s="104"/>
      <c r="BX2145" s="104"/>
      <c r="BY2145" s="104"/>
      <c r="BZ2145" s="104"/>
      <c r="CA2145" s="104"/>
      <c r="CB2145" s="104"/>
      <c r="CC2145" s="104"/>
      <c r="CD2145" s="104"/>
      <c r="CE2145" s="104"/>
      <c r="CF2145" s="104"/>
      <c r="CG2145" s="104"/>
      <c r="CJ2145" s="104"/>
      <c r="CL2145" s="104"/>
      <c r="CM2145" s="104"/>
      <c r="CN2145" s="104"/>
      <c r="CO2145" s="104"/>
      <c r="CP2145" s="104"/>
      <c r="CQ2145" s="104"/>
      <c r="CR2145" s="104"/>
      <c r="CS2145" s="104"/>
      <c r="CT2145" s="104"/>
      <c r="CU2145" s="104"/>
    </row>
    <row r="2146" spans="1:99" ht="13" x14ac:dyDescent="0.3">
      <c r="A2146" s="104"/>
      <c r="B2146" s="104"/>
      <c r="C2146" s="104"/>
      <c r="D2146" s="104"/>
      <c r="E2146" s="104"/>
      <c r="F2146" s="104"/>
      <c r="G2146" s="104"/>
      <c r="H2146" s="104"/>
      <c r="I2146" s="104"/>
      <c r="J2146" s="104"/>
      <c r="K2146" s="104"/>
      <c r="L2146" s="104"/>
      <c r="M2146" s="104"/>
      <c r="P2146" s="104"/>
      <c r="Q2146" s="104"/>
      <c r="U2146" s="104"/>
      <c r="AQ2146" s="104"/>
      <c r="AR2146" s="104"/>
      <c r="AS2146" s="104"/>
      <c r="AT2146" s="104"/>
      <c r="AU2146" s="104"/>
      <c r="AV2146" s="104"/>
      <c r="AW2146" s="104"/>
      <c r="AX2146" s="104"/>
      <c r="AY2146" s="104"/>
      <c r="BH2146" s="104"/>
      <c r="BJ2146" s="104"/>
      <c r="BK2146" s="104"/>
      <c r="BL2146" s="104"/>
      <c r="BM2146" s="104"/>
      <c r="BN2146" s="104"/>
      <c r="BO2146" s="104"/>
      <c r="BP2146" s="104"/>
      <c r="BQ2146" s="104"/>
      <c r="BR2146" s="104"/>
      <c r="BS2146" s="104"/>
      <c r="BT2146" s="104"/>
      <c r="BV2146" s="104"/>
      <c r="BW2146" s="104"/>
      <c r="BX2146" s="104"/>
      <c r="BY2146" s="104"/>
      <c r="BZ2146" s="104"/>
      <c r="CA2146" s="104"/>
      <c r="CB2146" s="104"/>
      <c r="CC2146" s="104"/>
      <c r="CD2146" s="104"/>
      <c r="CE2146" s="104"/>
      <c r="CF2146" s="104"/>
      <c r="CG2146" s="104"/>
      <c r="CJ2146" s="104"/>
      <c r="CL2146" s="104"/>
      <c r="CM2146" s="104"/>
      <c r="CN2146" s="104"/>
      <c r="CO2146" s="104"/>
      <c r="CP2146" s="104"/>
      <c r="CQ2146" s="104"/>
      <c r="CR2146" s="104"/>
      <c r="CS2146" s="104"/>
      <c r="CT2146" s="104"/>
      <c r="CU2146" s="104"/>
    </row>
    <row r="2147" spans="1:99" ht="13" x14ac:dyDescent="0.3">
      <c r="A2147" s="104"/>
      <c r="B2147" s="104"/>
      <c r="C2147" s="104"/>
      <c r="D2147" s="104"/>
      <c r="E2147" s="104"/>
      <c r="F2147" s="104"/>
      <c r="G2147" s="104"/>
      <c r="H2147" s="104"/>
      <c r="I2147" s="104"/>
      <c r="J2147" s="104"/>
      <c r="K2147" s="104"/>
      <c r="L2147" s="104"/>
      <c r="M2147" s="104"/>
      <c r="P2147" s="104"/>
      <c r="Q2147" s="104"/>
      <c r="U2147" s="104"/>
      <c r="AQ2147" s="104"/>
      <c r="AR2147" s="104"/>
      <c r="AS2147" s="104"/>
      <c r="AT2147" s="104"/>
      <c r="AU2147" s="104"/>
      <c r="AV2147" s="104"/>
      <c r="AW2147" s="104"/>
      <c r="AX2147" s="104"/>
      <c r="AY2147" s="104"/>
      <c r="BH2147" s="104"/>
      <c r="BJ2147" s="104"/>
      <c r="BK2147" s="104"/>
      <c r="BL2147" s="104"/>
      <c r="BM2147" s="104"/>
      <c r="BN2147" s="104"/>
      <c r="BO2147" s="104"/>
      <c r="BP2147" s="104"/>
      <c r="BQ2147" s="104"/>
      <c r="BR2147" s="104"/>
      <c r="BS2147" s="104"/>
      <c r="BT2147" s="104"/>
      <c r="BV2147" s="104"/>
      <c r="BW2147" s="104"/>
      <c r="BX2147" s="104"/>
      <c r="BY2147" s="104"/>
      <c r="BZ2147" s="104"/>
      <c r="CA2147" s="104"/>
      <c r="CB2147" s="104"/>
      <c r="CC2147" s="104"/>
      <c r="CD2147" s="104"/>
      <c r="CE2147" s="104"/>
      <c r="CF2147" s="104"/>
      <c r="CG2147" s="104"/>
      <c r="CJ2147" s="104"/>
      <c r="CL2147" s="104"/>
      <c r="CM2147" s="104"/>
      <c r="CN2147" s="104"/>
      <c r="CO2147" s="104"/>
      <c r="CP2147" s="104"/>
      <c r="CQ2147" s="104"/>
      <c r="CR2147" s="104"/>
      <c r="CS2147" s="104"/>
      <c r="CT2147" s="104"/>
      <c r="CU2147" s="104"/>
    </row>
    <row r="2148" spans="1:99" ht="13" x14ac:dyDescent="0.3">
      <c r="A2148" s="104"/>
      <c r="B2148" s="104"/>
      <c r="C2148" s="104"/>
      <c r="D2148" s="104"/>
      <c r="E2148" s="104"/>
      <c r="F2148" s="104"/>
      <c r="G2148" s="104"/>
      <c r="H2148" s="104"/>
      <c r="I2148" s="104"/>
      <c r="J2148" s="104"/>
      <c r="K2148" s="104"/>
      <c r="L2148" s="104"/>
      <c r="M2148" s="104"/>
      <c r="P2148" s="104"/>
      <c r="Q2148" s="104"/>
      <c r="U2148" s="104"/>
      <c r="AQ2148" s="104"/>
      <c r="AR2148" s="104"/>
      <c r="AS2148" s="104"/>
      <c r="AT2148" s="104"/>
      <c r="AU2148" s="104"/>
      <c r="AV2148" s="104"/>
      <c r="AW2148" s="104"/>
      <c r="AX2148" s="104"/>
      <c r="AY2148" s="104"/>
      <c r="BH2148" s="104"/>
      <c r="BJ2148" s="104"/>
      <c r="BK2148" s="104"/>
      <c r="BL2148" s="104"/>
      <c r="BM2148" s="104"/>
      <c r="BN2148" s="104"/>
      <c r="BO2148" s="104"/>
      <c r="BP2148" s="104"/>
      <c r="BQ2148" s="104"/>
      <c r="BR2148" s="104"/>
      <c r="BS2148" s="104"/>
      <c r="BT2148" s="104"/>
      <c r="BV2148" s="104"/>
      <c r="BW2148" s="104"/>
      <c r="BX2148" s="104"/>
      <c r="BY2148" s="104"/>
      <c r="BZ2148" s="104"/>
      <c r="CA2148" s="104"/>
      <c r="CB2148" s="104"/>
      <c r="CC2148" s="104"/>
      <c r="CD2148" s="104"/>
      <c r="CE2148" s="104"/>
      <c r="CF2148" s="104"/>
      <c r="CG2148" s="104"/>
      <c r="CJ2148" s="104"/>
      <c r="CL2148" s="104"/>
      <c r="CM2148" s="104"/>
      <c r="CN2148" s="104"/>
      <c r="CO2148" s="104"/>
      <c r="CP2148" s="104"/>
      <c r="CQ2148" s="104"/>
      <c r="CR2148" s="104"/>
      <c r="CS2148" s="104"/>
      <c r="CT2148" s="104"/>
      <c r="CU2148" s="104"/>
    </row>
    <row r="2149" spans="1:99" ht="13" x14ac:dyDescent="0.3">
      <c r="A2149" s="104"/>
      <c r="B2149" s="104"/>
      <c r="C2149" s="104"/>
      <c r="D2149" s="104"/>
      <c r="E2149" s="104"/>
      <c r="F2149" s="104"/>
      <c r="G2149" s="104"/>
      <c r="H2149" s="104"/>
      <c r="I2149" s="104"/>
      <c r="J2149" s="104"/>
      <c r="K2149" s="104"/>
      <c r="L2149" s="104"/>
      <c r="M2149" s="104"/>
      <c r="P2149" s="104"/>
      <c r="Q2149" s="104"/>
      <c r="U2149" s="104"/>
      <c r="AQ2149" s="104"/>
      <c r="AR2149" s="104"/>
      <c r="AS2149" s="104"/>
      <c r="AT2149" s="104"/>
      <c r="AU2149" s="104"/>
      <c r="AV2149" s="104"/>
      <c r="AW2149" s="104"/>
      <c r="AX2149" s="104"/>
      <c r="AY2149" s="104"/>
      <c r="BH2149" s="104"/>
      <c r="BJ2149" s="104"/>
      <c r="BK2149" s="104"/>
      <c r="BL2149" s="104"/>
      <c r="BM2149" s="104"/>
      <c r="BN2149" s="104"/>
      <c r="BO2149" s="104"/>
      <c r="BP2149" s="104"/>
      <c r="BQ2149" s="104"/>
      <c r="BR2149" s="104"/>
      <c r="BS2149" s="104"/>
      <c r="BT2149" s="104"/>
      <c r="BV2149" s="104"/>
      <c r="BW2149" s="104"/>
      <c r="BX2149" s="104"/>
      <c r="BY2149" s="104"/>
      <c r="BZ2149" s="104"/>
      <c r="CA2149" s="104"/>
      <c r="CB2149" s="104"/>
      <c r="CC2149" s="104"/>
      <c r="CD2149" s="104"/>
      <c r="CE2149" s="104"/>
      <c r="CF2149" s="104"/>
      <c r="CG2149" s="104"/>
      <c r="CJ2149" s="104"/>
      <c r="CL2149" s="104"/>
      <c r="CM2149" s="104"/>
      <c r="CN2149" s="104"/>
      <c r="CO2149" s="104"/>
      <c r="CP2149" s="104"/>
      <c r="CQ2149" s="104"/>
      <c r="CR2149" s="104"/>
      <c r="CS2149" s="104"/>
      <c r="CT2149" s="104"/>
      <c r="CU2149" s="104"/>
    </row>
    <row r="2150" spans="1:99" ht="13" x14ac:dyDescent="0.3">
      <c r="A2150" s="104"/>
      <c r="B2150" s="104"/>
      <c r="C2150" s="104"/>
      <c r="D2150" s="104"/>
      <c r="E2150" s="104"/>
      <c r="F2150" s="104"/>
      <c r="G2150" s="104"/>
      <c r="H2150" s="104"/>
      <c r="I2150" s="104"/>
      <c r="J2150" s="104"/>
      <c r="K2150" s="104"/>
      <c r="L2150" s="104"/>
      <c r="M2150" s="104"/>
      <c r="P2150" s="104"/>
      <c r="Q2150" s="104"/>
      <c r="U2150" s="104"/>
      <c r="AQ2150" s="104"/>
      <c r="AR2150" s="104"/>
      <c r="AS2150" s="104"/>
      <c r="AT2150" s="104"/>
      <c r="AU2150" s="104"/>
      <c r="AV2150" s="104"/>
      <c r="AW2150" s="104"/>
      <c r="AX2150" s="104"/>
      <c r="AY2150" s="104"/>
      <c r="BH2150" s="104"/>
      <c r="BJ2150" s="104"/>
      <c r="BK2150" s="104"/>
      <c r="BL2150" s="104"/>
      <c r="BM2150" s="104"/>
      <c r="BN2150" s="104"/>
      <c r="BO2150" s="104"/>
      <c r="BP2150" s="104"/>
      <c r="BQ2150" s="104"/>
      <c r="BR2150" s="104"/>
      <c r="BS2150" s="104"/>
      <c r="BT2150" s="104"/>
      <c r="BV2150" s="104"/>
      <c r="BW2150" s="104"/>
      <c r="BX2150" s="104"/>
      <c r="BY2150" s="104"/>
      <c r="BZ2150" s="104"/>
      <c r="CA2150" s="104"/>
      <c r="CB2150" s="104"/>
      <c r="CC2150" s="104"/>
      <c r="CD2150" s="104"/>
      <c r="CE2150" s="104"/>
      <c r="CF2150" s="104"/>
      <c r="CG2150" s="104"/>
      <c r="CJ2150" s="104"/>
      <c r="CL2150" s="104"/>
      <c r="CM2150" s="104"/>
      <c r="CN2150" s="104"/>
      <c r="CO2150" s="104"/>
      <c r="CP2150" s="104"/>
      <c r="CQ2150" s="104"/>
      <c r="CR2150" s="104"/>
      <c r="CS2150" s="104"/>
      <c r="CT2150" s="104"/>
      <c r="CU2150" s="104"/>
    </row>
    <row r="2151" spans="1:99" ht="13" x14ac:dyDescent="0.3">
      <c r="A2151" s="104"/>
      <c r="B2151" s="104"/>
      <c r="C2151" s="104"/>
      <c r="D2151" s="104"/>
      <c r="E2151" s="104"/>
      <c r="F2151" s="104"/>
      <c r="G2151" s="104"/>
      <c r="H2151" s="104"/>
      <c r="I2151" s="104"/>
      <c r="J2151" s="104"/>
      <c r="K2151" s="104"/>
      <c r="L2151" s="104"/>
      <c r="M2151" s="104"/>
      <c r="P2151" s="104"/>
      <c r="Q2151" s="104"/>
      <c r="U2151" s="104"/>
      <c r="AQ2151" s="104"/>
      <c r="AR2151" s="104"/>
      <c r="AS2151" s="104"/>
      <c r="AT2151" s="104"/>
      <c r="AU2151" s="104"/>
      <c r="AV2151" s="104"/>
      <c r="AW2151" s="104"/>
      <c r="AX2151" s="104"/>
      <c r="AY2151" s="104"/>
      <c r="BH2151" s="104"/>
      <c r="BJ2151" s="104"/>
      <c r="BK2151" s="104"/>
      <c r="BL2151" s="104"/>
      <c r="BM2151" s="104"/>
      <c r="BN2151" s="104"/>
      <c r="BO2151" s="104"/>
      <c r="BP2151" s="104"/>
      <c r="BQ2151" s="104"/>
      <c r="BR2151" s="104"/>
      <c r="BS2151" s="104"/>
      <c r="BT2151" s="104"/>
      <c r="BV2151" s="104"/>
      <c r="BW2151" s="104"/>
      <c r="BX2151" s="104"/>
      <c r="BY2151" s="104"/>
      <c r="BZ2151" s="104"/>
      <c r="CA2151" s="104"/>
      <c r="CB2151" s="104"/>
      <c r="CC2151" s="104"/>
      <c r="CD2151" s="104"/>
      <c r="CE2151" s="104"/>
      <c r="CF2151" s="104"/>
      <c r="CG2151" s="104"/>
      <c r="CJ2151" s="104"/>
      <c r="CL2151" s="104"/>
      <c r="CM2151" s="104"/>
      <c r="CN2151" s="104"/>
      <c r="CO2151" s="104"/>
      <c r="CP2151" s="104"/>
      <c r="CQ2151" s="104"/>
      <c r="CR2151" s="104"/>
      <c r="CS2151" s="104"/>
      <c r="CT2151" s="104"/>
      <c r="CU2151" s="104"/>
    </row>
    <row r="2152" spans="1:99" ht="13" x14ac:dyDescent="0.3">
      <c r="A2152" s="104"/>
      <c r="B2152" s="104"/>
      <c r="C2152" s="104"/>
      <c r="D2152" s="104"/>
      <c r="E2152" s="104"/>
      <c r="F2152" s="104"/>
      <c r="G2152" s="104"/>
      <c r="H2152" s="104"/>
      <c r="I2152" s="104"/>
      <c r="J2152" s="104"/>
      <c r="K2152" s="104"/>
      <c r="L2152" s="104"/>
      <c r="M2152" s="104"/>
      <c r="P2152" s="104"/>
      <c r="Q2152" s="104"/>
      <c r="U2152" s="104"/>
      <c r="AQ2152" s="104"/>
      <c r="AR2152" s="104"/>
      <c r="AS2152" s="104"/>
      <c r="AT2152" s="104"/>
      <c r="AU2152" s="104"/>
      <c r="AV2152" s="104"/>
      <c r="AW2152" s="104"/>
      <c r="AX2152" s="104"/>
      <c r="AY2152" s="104"/>
      <c r="BH2152" s="104"/>
      <c r="BJ2152" s="104"/>
      <c r="BK2152" s="104"/>
      <c r="BL2152" s="104"/>
      <c r="BM2152" s="104"/>
      <c r="BN2152" s="104"/>
      <c r="BO2152" s="104"/>
      <c r="BP2152" s="104"/>
      <c r="BQ2152" s="104"/>
      <c r="BR2152" s="104"/>
      <c r="BS2152" s="104"/>
      <c r="BT2152" s="104"/>
      <c r="BV2152" s="104"/>
      <c r="BW2152" s="104"/>
      <c r="BX2152" s="104"/>
      <c r="BY2152" s="104"/>
      <c r="BZ2152" s="104"/>
      <c r="CA2152" s="104"/>
      <c r="CB2152" s="104"/>
      <c r="CC2152" s="104"/>
      <c r="CD2152" s="104"/>
      <c r="CE2152" s="104"/>
      <c r="CF2152" s="104"/>
      <c r="CG2152" s="104"/>
      <c r="CJ2152" s="104"/>
      <c r="CL2152" s="104"/>
      <c r="CM2152" s="104"/>
      <c r="CN2152" s="104"/>
      <c r="CO2152" s="104"/>
      <c r="CP2152" s="104"/>
      <c r="CQ2152" s="104"/>
      <c r="CR2152" s="104"/>
      <c r="CS2152" s="104"/>
      <c r="CT2152" s="104"/>
      <c r="CU2152" s="104"/>
    </row>
    <row r="2153" spans="1:99" ht="13" x14ac:dyDescent="0.3">
      <c r="A2153" s="104"/>
      <c r="B2153" s="104"/>
      <c r="C2153" s="104"/>
      <c r="D2153" s="104"/>
      <c r="E2153" s="104"/>
      <c r="F2153" s="104"/>
      <c r="G2153" s="104"/>
      <c r="H2153" s="104"/>
      <c r="I2153" s="104"/>
      <c r="J2153" s="104"/>
      <c r="K2153" s="104"/>
      <c r="L2153" s="104"/>
      <c r="M2153" s="104"/>
      <c r="P2153" s="104"/>
      <c r="Q2153" s="104"/>
      <c r="U2153" s="104"/>
      <c r="AQ2153" s="104"/>
      <c r="AR2153" s="104"/>
      <c r="AS2153" s="104"/>
      <c r="AT2153" s="104"/>
      <c r="AU2153" s="104"/>
      <c r="AV2153" s="104"/>
      <c r="AW2153" s="104"/>
      <c r="AX2153" s="104"/>
      <c r="AY2153" s="104"/>
      <c r="BH2153" s="104"/>
      <c r="BJ2153" s="104"/>
      <c r="BK2153" s="104"/>
      <c r="BL2153" s="104"/>
      <c r="BM2153" s="104"/>
      <c r="BN2153" s="104"/>
      <c r="BO2153" s="104"/>
      <c r="BP2153" s="104"/>
      <c r="BQ2153" s="104"/>
      <c r="BR2153" s="104"/>
      <c r="BS2153" s="104"/>
      <c r="BT2153" s="104"/>
      <c r="BV2153" s="104"/>
      <c r="BW2153" s="104"/>
      <c r="BX2153" s="104"/>
      <c r="BY2153" s="104"/>
      <c r="BZ2153" s="104"/>
      <c r="CA2153" s="104"/>
      <c r="CB2153" s="104"/>
      <c r="CC2153" s="104"/>
      <c r="CD2153" s="104"/>
      <c r="CE2153" s="104"/>
      <c r="CF2153" s="104"/>
      <c r="CG2153" s="104"/>
      <c r="CJ2153" s="104"/>
      <c r="CL2153" s="104"/>
      <c r="CM2153" s="104"/>
      <c r="CN2153" s="104"/>
      <c r="CO2153" s="104"/>
      <c r="CP2153" s="104"/>
      <c r="CQ2153" s="104"/>
      <c r="CR2153" s="104"/>
      <c r="CS2153" s="104"/>
      <c r="CT2153" s="104"/>
      <c r="CU2153" s="104"/>
    </row>
    <row r="2154" spans="1:99" ht="13" x14ac:dyDescent="0.3">
      <c r="A2154" s="104"/>
      <c r="B2154" s="104"/>
      <c r="C2154" s="104"/>
      <c r="D2154" s="104"/>
      <c r="E2154" s="104"/>
      <c r="F2154" s="104"/>
      <c r="G2154" s="104"/>
      <c r="H2154" s="104"/>
      <c r="I2154" s="104"/>
      <c r="J2154" s="104"/>
      <c r="K2154" s="104"/>
      <c r="L2154" s="104"/>
      <c r="M2154" s="104"/>
      <c r="P2154" s="104"/>
      <c r="Q2154" s="104"/>
      <c r="U2154" s="104"/>
      <c r="AQ2154" s="104"/>
      <c r="AR2154" s="104"/>
      <c r="AS2154" s="104"/>
      <c r="AT2154" s="104"/>
      <c r="AU2154" s="104"/>
      <c r="AV2154" s="104"/>
      <c r="AW2154" s="104"/>
      <c r="AX2154" s="104"/>
      <c r="AY2154" s="104"/>
      <c r="BH2154" s="104"/>
      <c r="BJ2154" s="104"/>
      <c r="BK2154" s="104"/>
      <c r="BL2154" s="104"/>
      <c r="BM2154" s="104"/>
      <c r="BN2154" s="104"/>
      <c r="BO2154" s="104"/>
      <c r="BP2154" s="104"/>
      <c r="BQ2154" s="104"/>
      <c r="BR2154" s="104"/>
      <c r="BS2154" s="104"/>
      <c r="BT2154" s="104"/>
      <c r="BV2154" s="104"/>
      <c r="BW2154" s="104"/>
      <c r="BX2154" s="104"/>
      <c r="BY2154" s="104"/>
      <c r="BZ2154" s="104"/>
      <c r="CA2154" s="104"/>
      <c r="CB2154" s="104"/>
      <c r="CC2154" s="104"/>
      <c r="CD2154" s="104"/>
      <c r="CE2154" s="104"/>
      <c r="CF2154" s="104"/>
      <c r="CG2154" s="104"/>
      <c r="CJ2154" s="104"/>
      <c r="CL2154" s="104"/>
      <c r="CM2154" s="104"/>
      <c r="CN2154" s="104"/>
      <c r="CO2154" s="104"/>
      <c r="CP2154" s="104"/>
      <c r="CQ2154" s="104"/>
      <c r="CR2154" s="104"/>
      <c r="CS2154" s="104"/>
      <c r="CT2154" s="104"/>
      <c r="CU2154" s="104"/>
    </row>
    <row r="2155" spans="1:99" ht="13" x14ac:dyDescent="0.3">
      <c r="A2155" s="104"/>
      <c r="B2155" s="104"/>
      <c r="C2155" s="104"/>
      <c r="D2155" s="104"/>
      <c r="E2155" s="104"/>
      <c r="F2155" s="104"/>
      <c r="G2155" s="104"/>
      <c r="H2155" s="104"/>
      <c r="I2155" s="104"/>
      <c r="J2155" s="104"/>
      <c r="K2155" s="104"/>
      <c r="L2155" s="104"/>
      <c r="M2155" s="104"/>
      <c r="P2155" s="104"/>
      <c r="Q2155" s="104"/>
      <c r="U2155" s="104"/>
      <c r="AQ2155" s="104"/>
      <c r="AR2155" s="104"/>
      <c r="AS2155" s="104"/>
      <c r="AT2155" s="104"/>
      <c r="AU2155" s="104"/>
      <c r="AV2155" s="104"/>
      <c r="AW2155" s="104"/>
      <c r="AX2155" s="104"/>
      <c r="AY2155" s="104"/>
      <c r="BH2155" s="104"/>
      <c r="BJ2155" s="104"/>
      <c r="BK2155" s="104"/>
      <c r="BL2155" s="104"/>
      <c r="BM2155" s="104"/>
      <c r="BN2155" s="104"/>
      <c r="BO2155" s="104"/>
      <c r="BP2155" s="104"/>
      <c r="BQ2155" s="104"/>
      <c r="BR2155" s="104"/>
      <c r="BS2155" s="104"/>
      <c r="BT2155" s="104"/>
      <c r="BV2155" s="104"/>
      <c r="BW2155" s="104"/>
      <c r="BX2155" s="104"/>
      <c r="BY2155" s="104"/>
      <c r="BZ2155" s="104"/>
      <c r="CA2155" s="104"/>
      <c r="CB2155" s="104"/>
      <c r="CC2155" s="104"/>
      <c r="CD2155" s="104"/>
      <c r="CE2155" s="104"/>
      <c r="CF2155" s="104"/>
      <c r="CG2155" s="104"/>
      <c r="CJ2155" s="104"/>
      <c r="CL2155" s="104"/>
      <c r="CM2155" s="104"/>
      <c r="CN2155" s="104"/>
      <c r="CO2155" s="104"/>
      <c r="CP2155" s="104"/>
      <c r="CQ2155" s="104"/>
      <c r="CR2155" s="104"/>
      <c r="CS2155" s="104"/>
      <c r="CT2155" s="104"/>
      <c r="CU2155" s="104"/>
    </row>
    <row r="2156" spans="1:99" ht="13" x14ac:dyDescent="0.3">
      <c r="A2156" s="104"/>
      <c r="B2156" s="104"/>
      <c r="C2156" s="104"/>
      <c r="D2156" s="104"/>
      <c r="E2156" s="104"/>
      <c r="F2156" s="104"/>
      <c r="G2156" s="104"/>
      <c r="H2156" s="104"/>
      <c r="I2156" s="104"/>
      <c r="J2156" s="104"/>
      <c r="K2156" s="104"/>
      <c r="L2156" s="104"/>
      <c r="M2156" s="104"/>
      <c r="P2156" s="104"/>
      <c r="Q2156" s="104"/>
      <c r="U2156" s="104"/>
      <c r="AQ2156" s="104"/>
      <c r="AR2156" s="104"/>
      <c r="AS2156" s="104"/>
      <c r="AT2156" s="104"/>
      <c r="AU2156" s="104"/>
      <c r="AV2156" s="104"/>
      <c r="AW2156" s="104"/>
      <c r="AX2156" s="104"/>
      <c r="AY2156" s="104"/>
      <c r="BH2156" s="104"/>
      <c r="BJ2156" s="104"/>
      <c r="BK2156" s="104"/>
      <c r="BL2156" s="104"/>
      <c r="BM2156" s="104"/>
      <c r="BN2156" s="104"/>
      <c r="BO2156" s="104"/>
      <c r="BP2156" s="104"/>
      <c r="BQ2156" s="104"/>
      <c r="BR2156" s="104"/>
      <c r="BS2156" s="104"/>
      <c r="BT2156" s="104"/>
      <c r="BV2156" s="104"/>
      <c r="BW2156" s="104"/>
      <c r="BX2156" s="104"/>
      <c r="BY2156" s="104"/>
      <c r="BZ2156" s="104"/>
      <c r="CA2156" s="104"/>
      <c r="CB2156" s="104"/>
      <c r="CC2156" s="104"/>
      <c r="CD2156" s="104"/>
      <c r="CE2156" s="104"/>
      <c r="CF2156" s="104"/>
      <c r="CG2156" s="104"/>
      <c r="CJ2156" s="104"/>
      <c r="CL2156" s="104"/>
      <c r="CM2156" s="104"/>
      <c r="CN2156" s="104"/>
      <c r="CO2156" s="104"/>
      <c r="CP2156" s="104"/>
      <c r="CQ2156" s="104"/>
      <c r="CR2156" s="104"/>
      <c r="CS2156" s="104"/>
      <c r="CT2156" s="104"/>
      <c r="CU2156" s="104"/>
    </row>
    <row r="2157" spans="1:99" ht="13" x14ac:dyDescent="0.3">
      <c r="A2157" s="104"/>
      <c r="B2157" s="104"/>
      <c r="C2157" s="104"/>
      <c r="D2157" s="104"/>
      <c r="E2157" s="104"/>
      <c r="F2157" s="104"/>
      <c r="G2157" s="104"/>
      <c r="H2157" s="104"/>
      <c r="I2157" s="104"/>
      <c r="J2157" s="104"/>
      <c r="K2157" s="104"/>
      <c r="L2157" s="104"/>
      <c r="M2157" s="104"/>
      <c r="P2157" s="104"/>
      <c r="Q2157" s="104"/>
      <c r="U2157" s="104"/>
      <c r="AQ2157" s="104"/>
      <c r="AR2157" s="104"/>
      <c r="AS2157" s="104"/>
      <c r="AT2157" s="104"/>
      <c r="AU2157" s="104"/>
      <c r="AV2157" s="104"/>
      <c r="AW2157" s="104"/>
      <c r="AX2157" s="104"/>
      <c r="AY2157" s="104"/>
      <c r="BH2157" s="104"/>
      <c r="BJ2157" s="104"/>
      <c r="BK2157" s="104"/>
      <c r="BL2157" s="104"/>
      <c r="BM2157" s="104"/>
      <c r="BN2157" s="104"/>
      <c r="BO2157" s="104"/>
      <c r="BP2157" s="104"/>
      <c r="BQ2157" s="104"/>
      <c r="BR2157" s="104"/>
      <c r="BS2157" s="104"/>
      <c r="BT2157" s="104"/>
      <c r="BV2157" s="104"/>
      <c r="BW2157" s="104"/>
      <c r="BX2157" s="104"/>
      <c r="BY2157" s="104"/>
      <c r="BZ2157" s="104"/>
      <c r="CA2157" s="104"/>
      <c r="CB2157" s="104"/>
      <c r="CC2157" s="104"/>
      <c r="CD2157" s="104"/>
      <c r="CE2157" s="104"/>
      <c r="CF2157" s="104"/>
      <c r="CG2157" s="104"/>
      <c r="CJ2157" s="104"/>
      <c r="CL2157" s="104"/>
      <c r="CM2157" s="104"/>
      <c r="CN2157" s="104"/>
      <c r="CO2157" s="104"/>
      <c r="CP2157" s="104"/>
      <c r="CQ2157" s="104"/>
      <c r="CR2157" s="104"/>
      <c r="CS2157" s="104"/>
      <c r="CT2157" s="104"/>
      <c r="CU2157" s="104"/>
    </row>
    <row r="2158" spans="1:99" ht="13" x14ac:dyDescent="0.3">
      <c r="A2158" s="104"/>
      <c r="B2158" s="104"/>
      <c r="C2158" s="104"/>
      <c r="D2158" s="104"/>
      <c r="E2158" s="104"/>
      <c r="F2158" s="104"/>
      <c r="G2158" s="104"/>
      <c r="H2158" s="104"/>
      <c r="I2158" s="104"/>
      <c r="J2158" s="104"/>
      <c r="K2158" s="104"/>
      <c r="L2158" s="104"/>
      <c r="M2158" s="104"/>
      <c r="P2158" s="104"/>
      <c r="Q2158" s="104"/>
      <c r="U2158" s="104"/>
      <c r="AQ2158" s="104"/>
      <c r="AR2158" s="104"/>
      <c r="AS2158" s="104"/>
      <c r="AT2158" s="104"/>
      <c r="AU2158" s="104"/>
      <c r="AV2158" s="104"/>
      <c r="AW2158" s="104"/>
      <c r="AX2158" s="104"/>
      <c r="AY2158" s="104"/>
      <c r="BH2158" s="104"/>
      <c r="BJ2158" s="104"/>
      <c r="BK2158" s="104"/>
      <c r="BL2158" s="104"/>
      <c r="BM2158" s="104"/>
      <c r="BN2158" s="104"/>
      <c r="BO2158" s="104"/>
      <c r="BP2158" s="104"/>
      <c r="BQ2158" s="104"/>
      <c r="BR2158" s="104"/>
      <c r="BS2158" s="104"/>
      <c r="BT2158" s="104"/>
      <c r="BV2158" s="104"/>
      <c r="BW2158" s="104"/>
      <c r="BX2158" s="104"/>
      <c r="BY2158" s="104"/>
      <c r="BZ2158" s="104"/>
      <c r="CA2158" s="104"/>
      <c r="CB2158" s="104"/>
      <c r="CC2158" s="104"/>
      <c r="CD2158" s="104"/>
      <c r="CE2158" s="104"/>
      <c r="CF2158" s="104"/>
      <c r="CG2158" s="104"/>
      <c r="CJ2158" s="104"/>
      <c r="CL2158" s="104"/>
      <c r="CM2158" s="104"/>
      <c r="CN2158" s="104"/>
      <c r="CO2158" s="104"/>
      <c r="CP2158" s="104"/>
      <c r="CQ2158" s="104"/>
      <c r="CR2158" s="104"/>
      <c r="CS2158" s="104"/>
      <c r="CT2158" s="104"/>
      <c r="CU2158" s="104"/>
    </row>
    <row r="2159" spans="1:99" ht="13" x14ac:dyDescent="0.3">
      <c r="A2159" s="104"/>
      <c r="B2159" s="104"/>
      <c r="C2159" s="104"/>
      <c r="D2159" s="104"/>
      <c r="E2159" s="104"/>
      <c r="F2159" s="104"/>
      <c r="G2159" s="104"/>
      <c r="H2159" s="104"/>
      <c r="I2159" s="104"/>
      <c r="J2159" s="104"/>
      <c r="K2159" s="104"/>
      <c r="L2159" s="104"/>
      <c r="M2159" s="104"/>
      <c r="P2159" s="104"/>
      <c r="Q2159" s="104"/>
      <c r="U2159" s="104"/>
      <c r="AQ2159" s="104"/>
      <c r="AR2159" s="104"/>
      <c r="AS2159" s="104"/>
      <c r="AT2159" s="104"/>
      <c r="AU2159" s="104"/>
      <c r="AV2159" s="104"/>
      <c r="AW2159" s="104"/>
      <c r="AX2159" s="104"/>
      <c r="AY2159" s="104"/>
      <c r="BH2159" s="104"/>
      <c r="BJ2159" s="104"/>
      <c r="BK2159" s="104"/>
      <c r="BL2159" s="104"/>
      <c r="BM2159" s="104"/>
      <c r="BN2159" s="104"/>
      <c r="BO2159" s="104"/>
      <c r="BP2159" s="104"/>
      <c r="BQ2159" s="104"/>
      <c r="BR2159" s="104"/>
      <c r="BS2159" s="104"/>
      <c r="BT2159" s="104"/>
      <c r="BV2159" s="104"/>
      <c r="BW2159" s="104"/>
      <c r="BX2159" s="104"/>
      <c r="BY2159" s="104"/>
      <c r="BZ2159" s="104"/>
      <c r="CA2159" s="104"/>
      <c r="CB2159" s="104"/>
      <c r="CC2159" s="104"/>
      <c r="CD2159" s="104"/>
      <c r="CE2159" s="104"/>
      <c r="CF2159" s="104"/>
      <c r="CG2159" s="104"/>
      <c r="CJ2159" s="104"/>
      <c r="CL2159" s="104"/>
      <c r="CM2159" s="104"/>
      <c r="CN2159" s="104"/>
      <c r="CO2159" s="104"/>
      <c r="CP2159" s="104"/>
      <c r="CQ2159" s="104"/>
      <c r="CR2159" s="104"/>
      <c r="CS2159" s="104"/>
      <c r="CT2159" s="104"/>
      <c r="CU2159" s="104"/>
    </row>
    <row r="2160" spans="1:99" ht="13" x14ac:dyDescent="0.3">
      <c r="A2160" s="104"/>
      <c r="B2160" s="104"/>
      <c r="C2160" s="104"/>
      <c r="D2160" s="104"/>
      <c r="E2160" s="104"/>
      <c r="F2160" s="104"/>
      <c r="G2160" s="104"/>
      <c r="H2160" s="104"/>
      <c r="I2160" s="104"/>
      <c r="J2160" s="104"/>
      <c r="K2160" s="104"/>
      <c r="L2160" s="104"/>
      <c r="M2160" s="104"/>
      <c r="P2160" s="104"/>
      <c r="Q2160" s="104"/>
      <c r="U2160" s="104"/>
      <c r="AQ2160" s="104"/>
      <c r="AR2160" s="104"/>
      <c r="AS2160" s="104"/>
      <c r="AT2160" s="104"/>
      <c r="AU2160" s="104"/>
      <c r="AV2160" s="104"/>
      <c r="AW2160" s="104"/>
      <c r="AX2160" s="104"/>
      <c r="AY2160" s="104"/>
      <c r="BH2160" s="104"/>
      <c r="BJ2160" s="104"/>
      <c r="BK2160" s="104"/>
      <c r="BL2160" s="104"/>
      <c r="BM2160" s="104"/>
      <c r="BN2160" s="104"/>
      <c r="BO2160" s="104"/>
      <c r="BP2160" s="104"/>
      <c r="BQ2160" s="104"/>
      <c r="BR2160" s="104"/>
      <c r="BS2160" s="104"/>
      <c r="BT2160" s="104"/>
      <c r="BV2160" s="104"/>
      <c r="BW2160" s="104"/>
      <c r="BX2160" s="104"/>
      <c r="BY2160" s="104"/>
      <c r="BZ2160" s="104"/>
      <c r="CA2160" s="104"/>
      <c r="CB2160" s="104"/>
      <c r="CC2160" s="104"/>
      <c r="CD2160" s="104"/>
      <c r="CE2160" s="104"/>
      <c r="CF2160" s="104"/>
      <c r="CG2160" s="104"/>
      <c r="CJ2160" s="104"/>
      <c r="CL2160" s="104"/>
      <c r="CM2160" s="104"/>
      <c r="CN2160" s="104"/>
      <c r="CO2160" s="104"/>
      <c r="CP2160" s="104"/>
      <c r="CQ2160" s="104"/>
      <c r="CR2160" s="104"/>
      <c r="CS2160" s="104"/>
      <c r="CT2160" s="104"/>
      <c r="CU2160" s="104"/>
    </row>
    <row r="2161" spans="1:99" ht="13" x14ac:dyDescent="0.3">
      <c r="A2161" s="104"/>
      <c r="B2161" s="104"/>
      <c r="C2161" s="104"/>
      <c r="D2161" s="104"/>
      <c r="E2161" s="104"/>
      <c r="F2161" s="104"/>
      <c r="G2161" s="104"/>
      <c r="H2161" s="104"/>
      <c r="I2161" s="104"/>
      <c r="J2161" s="104"/>
      <c r="K2161" s="104"/>
      <c r="L2161" s="104"/>
      <c r="M2161" s="104"/>
      <c r="P2161" s="104"/>
      <c r="Q2161" s="104"/>
      <c r="U2161" s="104"/>
      <c r="AQ2161" s="104"/>
      <c r="AR2161" s="104"/>
      <c r="AS2161" s="104"/>
      <c r="AT2161" s="104"/>
      <c r="AU2161" s="104"/>
      <c r="AV2161" s="104"/>
      <c r="AW2161" s="104"/>
      <c r="AX2161" s="104"/>
      <c r="AY2161" s="104"/>
      <c r="BH2161" s="104"/>
      <c r="BJ2161" s="104"/>
      <c r="BK2161" s="104"/>
      <c r="BL2161" s="104"/>
      <c r="BM2161" s="104"/>
      <c r="BN2161" s="104"/>
      <c r="BO2161" s="104"/>
      <c r="BP2161" s="104"/>
      <c r="BQ2161" s="104"/>
      <c r="BR2161" s="104"/>
      <c r="BS2161" s="104"/>
      <c r="BT2161" s="104"/>
      <c r="BV2161" s="104"/>
      <c r="BW2161" s="104"/>
      <c r="BX2161" s="104"/>
      <c r="BY2161" s="104"/>
      <c r="BZ2161" s="104"/>
      <c r="CA2161" s="104"/>
      <c r="CB2161" s="104"/>
      <c r="CC2161" s="104"/>
      <c r="CD2161" s="104"/>
      <c r="CE2161" s="104"/>
      <c r="CF2161" s="104"/>
      <c r="CG2161" s="104"/>
      <c r="CJ2161" s="104"/>
      <c r="CL2161" s="104"/>
      <c r="CM2161" s="104"/>
      <c r="CN2161" s="104"/>
      <c r="CO2161" s="104"/>
      <c r="CP2161" s="104"/>
      <c r="CQ2161" s="104"/>
      <c r="CR2161" s="104"/>
      <c r="CS2161" s="104"/>
      <c r="CT2161" s="104"/>
      <c r="CU2161" s="104"/>
    </row>
    <row r="2162" spans="1:99" ht="13" x14ac:dyDescent="0.3">
      <c r="A2162" s="104"/>
      <c r="B2162" s="104"/>
      <c r="C2162" s="104"/>
      <c r="D2162" s="104"/>
      <c r="E2162" s="104"/>
      <c r="F2162" s="104"/>
      <c r="G2162" s="104"/>
      <c r="H2162" s="104"/>
      <c r="I2162" s="104"/>
      <c r="J2162" s="104"/>
      <c r="K2162" s="104"/>
      <c r="L2162" s="104"/>
      <c r="M2162" s="104"/>
      <c r="P2162" s="104"/>
      <c r="Q2162" s="104"/>
      <c r="U2162" s="104"/>
      <c r="AQ2162" s="104"/>
      <c r="AR2162" s="104"/>
      <c r="AS2162" s="104"/>
      <c r="AT2162" s="104"/>
      <c r="AU2162" s="104"/>
      <c r="AV2162" s="104"/>
      <c r="AW2162" s="104"/>
      <c r="AX2162" s="104"/>
      <c r="AY2162" s="104"/>
      <c r="BH2162" s="104"/>
      <c r="BJ2162" s="104"/>
      <c r="BK2162" s="104"/>
      <c r="BL2162" s="104"/>
      <c r="BM2162" s="104"/>
      <c r="BN2162" s="104"/>
      <c r="BO2162" s="104"/>
      <c r="BP2162" s="104"/>
      <c r="BQ2162" s="104"/>
      <c r="BR2162" s="104"/>
      <c r="BS2162" s="104"/>
      <c r="BT2162" s="104"/>
      <c r="BV2162" s="104"/>
      <c r="BW2162" s="104"/>
      <c r="BX2162" s="104"/>
      <c r="BY2162" s="104"/>
      <c r="BZ2162" s="104"/>
      <c r="CA2162" s="104"/>
      <c r="CB2162" s="104"/>
      <c r="CC2162" s="104"/>
      <c r="CD2162" s="104"/>
      <c r="CE2162" s="104"/>
      <c r="CF2162" s="104"/>
      <c r="CG2162" s="104"/>
      <c r="CJ2162" s="104"/>
      <c r="CL2162" s="104"/>
      <c r="CM2162" s="104"/>
      <c r="CN2162" s="104"/>
      <c r="CO2162" s="104"/>
      <c r="CP2162" s="104"/>
      <c r="CQ2162" s="104"/>
      <c r="CR2162" s="104"/>
      <c r="CS2162" s="104"/>
      <c r="CT2162" s="104"/>
      <c r="CU2162" s="104"/>
    </row>
    <row r="2163" spans="1:99" ht="13" x14ac:dyDescent="0.3">
      <c r="A2163" s="104"/>
      <c r="B2163" s="104"/>
      <c r="C2163" s="104"/>
      <c r="D2163" s="104"/>
      <c r="E2163" s="104"/>
      <c r="F2163" s="104"/>
      <c r="G2163" s="104"/>
      <c r="H2163" s="104"/>
      <c r="I2163" s="104"/>
      <c r="J2163" s="104"/>
      <c r="K2163" s="104"/>
      <c r="L2163" s="104"/>
      <c r="M2163" s="104"/>
      <c r="P2163" s="104"/>
      <c r="Q2163" s="104"/>
      <c r="U2163" s="104"/>
      <c r="AQ2163" s="104"/>
      <c r="AR2163" s="104"/>
      <c r="AS2163" s="104"/>
      <c r="AT2163" s="104"/>
      <c r="AU2163" s="104"/>
      <c r="AV2163" s="104"/>
      <c r="AW2163" s="104"/>
      <c r="AX2163" s="104"/>
      <c r="AY2163" s="104"/>
      <c r="BH2163" s="104"/>
      <c r="BJ2163" s="104"/>
      <c r="BK2163" s="104"/>
      <c r="BL2163" s="104"/>
      <c r="BM2163" s="104"/>
      <c r="BN2163" s="104"/>
      <c r="BO2163" s="104"/>
      <c r="BP2163" s="104"/>
      <c r="BQ2163" s="104"/>
      <c r="BR2163" s="104"/>
      <c r="BS2163" s="104"/>
      <c r="BT2163" s="104"/>
      <c r="BV2163" s="104"/>
      <c r="BW2163" s="104"/>
      <c r="BX2163" s="104"/>
      <c r="BY2163" s="104"/>
      <c r="BZ2163" s="104"/>
      <c r="CA2163" s="104"/>
      <c r="CB2163" s="104"/>
      <c r="CC2163" s="104"/>
      <c r="CD2163" s="104"/>
      <c r="CE2163" s="104"/>
      <c r="CF2163" s="104"/>
      <c r="CG2163" s="104"/>
      <c r="CJ2163" s="104"/>
      <c r="CL2163" s="104"/>
      <c r="CM2163" s="104"/>
      <c r="CN2163" s="104"/>
      <c r="CO2163" s="104"/>
      <c r="CP2163" s="104"/>
      <c r="CQ2163" s="104"/>
      <c r="CR2163" s="104"/>
      <c r="CS2163" s="104"/>
      <c r="CT2163" s="104"/>
      <c r="CU2163" s="104"/>
    </row>
    <row r="2164" spans="1:99" ht="13" x14ac:dyDescent="0.3">
      <c r="A2164" s="104"/>
      <c r="B2164" s="104"/>
      <c r="C2164" s="104"/>
      <c r="D2164" s="104"/>
      <c r="E2164" s="104"/>
      <c r="F2164" s="104"/>
      <c r="G2164" s="104"/>
      <c r="H2164" s="104"/>
      <c r="I2164" s="104"/>
      <c r="J2164" s="104"/>
      <c r="K2164" s="104"/>
      <c r="L2164" s="104"/>
      <c r="M2164" s="104"/>
      <c r="P2164" s="104"/>
      <c r="Q2164" s="104"/>
      <c r="U2164" s="104"/>
      <c r="AQ2164" s="104"/>
      <c r="AR2164" s="104"/>
      <c r="AS2164" s="104"/>
      <c r="AT2164" s="104"/>
      <c r="AU2164" s="104"/>
      <c r="AV2164" s="104"/>
      <c r="AW2164" s="104"/>
      <c r="AX2164" s="104"/>
      <c r="AY2164" s="104"/>
      <c r="BH2164" s="104"/>
      <c r="BJ2164" s="104"/>
      <c r="BK2164" s="104"/>
      <c r="BL2164" s="104"/>
      <c r="BM2164" s="104"/>
      <c r="BN2164" s="104"/>
      <c r="BO2164" s="104"/>
      <c r="BP2164" s="104"/>
      <c r="BQ2164" s="104"/>
      <c r="BR2164" s="104"/>
      <c r="BS2164" s="104"/>
      <c r="BT2164" s="104"/>
      <c r="BV2164" s="104"/>
      <c r="BW2164" s="104"/>
      <c r="BX2164" s="104"/>
      <c r="BY2164" s="104"/>
      <c r="BZ2164" s="104"/>
      <c r="CA2164" s="104"/>
      <c r="CB2164" s="104"/>
      <c r="CC2164" s="104"/>
      <c r="CD2164" s="104"/>
      <c r="CE2164" s="104"/>
      <c r="CF2164" s="104"/>
      <c r="CG2164" s="104"/>
      <c r="CJ2164" s="104"/>
      <c r="CL2164" s="104"/>
      <c r="CM2164" s="104"/>
      <c r="CN2164" s="104"/>
      <c r="CO2164" s="104"/>
      <c r="CP2164" s="104"/>
      <c r="CQ2164" s="104"/>
      <c r="CR2164" s="104"/>
      <c r="CS2164" s="104"/>
      <c r="CT2164" s="104"/>
      <c r="CU2164" s="104"/>
    </row>
    <row r="2165" spans="1:99" ht="13" x14ac:dyDescent="0.3">
      <c r="A2165" s="104"/>
      <c r="B2165" s="104"/>
      <c r="C2165" s="104"/>
      <c r="D2165" s="104"/>
      <c r="E2165" s="104"/>
      <c r="F2165" s="104"/>
      <c r="G2165" s="104"/>
      <c r="H2165" s="104"/>
      <c r="I2165" s="104"/>
      <c r="J2165" s="104"/>
      <c r="K2165" s="104"/>
      <c r="L2165" s="104"/>
      <c r="M2165" s="104"/>
      <c r="P2165" s="104"/>
      <c r="Q2165" s="104"/>
      <c r="U2165" s="104"/>
      <c r="AQ2165" s="104"/>
      <c r="AR2165" s="104"/>
      <c r="AS2165" s="104"/>
      <c r="AT2165" s="104"/>
      <c r="AU2165" s="104"/>
      <c r="AV2165" s="104"/>
      <c r="AW2165" s="104"/>
      <c r="AX2165" s="104"/>
      <c r="AY2165" s="104"/>
      <c r="BH2165" s="104"/>
      <c r="BJ2165" s="104"/>
      <c r="BK2165" s="104"/>
      <c r="BL2165" s="104"/>
      <c r="BM2165" s="104"/>
      <c r="BN2165" s="104"/>
      <c r="BO2165" s="104"/>
      <c r="BP2165" s="104"/>
      <c r="BQ2165" s="104"/>
      <c r="BR2165" s="104"/>
      <c r="BS2165" s="104"/>
      <c r="BT2165" s="104"/>
      <c r="BV2165" s="104"/>
      <c r="BW2165" s="104"/>
      <c r="BX2165" s="104"/>
      <c r="BY2165" s="104"/>
      <c r="BZ2165" s="104"/>
      <c r="CA2165" s="104"/>
      <c r="CB2165" s="104"/>
      <c r="CC2165" s="104"/>
      <c r="CD2165" s="104"/>
      <c r="CE2165" s="104"/>
      <c r="CF2165" s="104"/>
      <c r="CG2165" s="104"/>
      <c r="CJ2165" s="104"/>
      <c r="CL2165" s="104"/>
      <c r="CM2165" s="104"/>
      <c r="CN2165" s="104"/>
      <c r="CO2165" s="104"/>
      <c r="CP2165" s="104"/>
      <c r="CQ2165" s="104"/>
      <c r="CR2165" s="104"/>
      <c r="CS2165" s="104"/>
      <c r="CT2165" s="104"/>
      <c r="CU2165" s="104"/>
    </row>
    <row r="2166" spans="1:99" ht="13" x14ac:dyDescent="0.3">
      <c r="A2166" s="104"/>
      <c r="B2166" s="104"/>
      <c r="C2166" s="104"/>
      <c r="D2166" s="104"/>
      <c r="E2166" s="104"/>
      <c r="F2166" s="104"/>
      <c r="G2166" s="104"/>
      <c r="H2166" s="104"/>
      <c r="I2166" s="104"/>
      <c r="J2166" s="104"/>
      <c r="K2166" s="104"/>
      <c r="L2166" s="104"/>
      <c r="M2166" s="104"/>
      <c r="P2166" s="104"/>
      <c r="Q2166" s="104"/>
      <c r="U2166" s="104"/>
      <c r="AQ2166" s="104"/>
      <c r="AR2166" s="104"/>
      <c r="AS2166" s="104"/>
      <c r="AT2166" s="104"/>
      <c r="AU2166" s="104"/>
      <c r="AV2166" s="104"/>
      <c r="AW2166" s="104"/>
      <c r="AX2166" s="104"/>
      <c r="AY2166" s="104"/>
      <c r="BH2166" s="104"/>
      <c r="BJ2166" s="104"/>
      <c r="BK2166" s="104"/>
      <c r="BL2166" s="104"/>
      <c r="BM2166" s="104"/>
      <c r="BN2166" s="104"/>
      <c r="BO2166" s="104"/>
      <c r="BP2166" s="104"/>
      <c r="BQ2166" s="104"/>
      <c r="BR2166" s="104"/>
      <c r="BS2166" s="104"/>
      <c r="BT2166" s="104"/>
      <c r="BV2166" s="104"/>
      <c r="BW2166" s="104"/>
      <c r="BX2166" s="104"/>
      <c r="BY2166" s="104"/>
      <c r="BZ2166" s="104"/>
      <c r="CA2166" s="104"/>
      <c r="CB2166" s="104"/>
      <c r="CC2166" s="104"/>
      <c r="CD2166" s="104"/>
      <c r="CE2166" s="104"/>
      <c r="CF2166" s="104"/>
      <c r="CG2166" s="104"/>
      <c r="CJ2166" s="104"/>
      <c r="CL2166" s="104"/>
      <c r="CM2166" s="104"/>
      <c r="CN2166" s="104"/>
      <c r="CO2166" s="104"/>
      <c r="CP2166" s="104"/>
      <c r="CQ2166" s="104"/>
      <c r="CR2166" s="104"/>
      <c r="CS2166" s="104"/>
      <c r="CT2166" s="104"/>
      <c r="CU2166" s="104"/>
    </row>
    <row r="2167" spans="1:99" ht="13" x14ac:dyDescent="0.3">
      <c r="A2167" s="104"/>
      <c r="B2167" s="104"/>
      <c r="C2167" s="104"/>
      <c r="D2167" s="104"/>
      <c r="E2167" s="104"/>
      <c r="F2167" s="104"/>
      <c r="G2167" s="104"/>
      <c r="H2167" s="104"/>
      <c r="I2167" s="104"/>
      <c r="J2167" s="104"/>
      <c r="K2167" s="104"/>
      <c r="L2167" s="104"/>
      <c r="M2167" s="104"/>
      <c r="P2167" s="104"/>
      <c r="Q2167" s="104"/>
      <c r="U2167" s="104"/>
      <c r="AQ2167" s="104"/>
      <c r="AR2167" s="104"/>
      <c r="AS2167" s="104"/>
      <c r="AT2167" s="104"/>
      <c r="AU2167" s="104"/>
      <c r="AV2167" s="104"/>
      <c r="AW2167" s="104"/>
      <c r="AX2167" s="104"/>
      <c r="AY2167" s="104"/>
      <c r="BH2167" s="104"/>
      <c r="BJ2167" s="104"/>
      <c r="BK2167" s="104"/>
      <c r="BL2167" s="104"/>
      <c r="BM2167" s="104"/>
      <c r="BN2167" s="104"/>
      <c r="BO2167" s="104"/>
      <c r="BP2167" s="104"/>
      <c r="BQ2167" s="104"/>
      <c r="BR2167" s="104"/>
      <c r="BS2167" s="104"/>
      <c r="BT2167" s="104"/>
      <c r="BV2167" s="104"/>
      <c r="BW2167" s="104"/>
      <c r="BX2167" s="104"/>
      <c r="BY2167" s="104"/>
      <c r="BZ2167" s="104"/>
      <c r="CA2167" s="104"/>
      <c r="CB2167" s="104"/>
      <c r="CC2167" s="104"/>
      <c r="CD2167" s="104"/>
      <c r="CE2167" s="104"/>
      <c r="CF2167" s="104"/>
      <c r="CG2167" s="104"/>
      <c r="CJ2167" s="104"/>
      <c r="CL2167" s="104"/>
      <c r="CM2167" s="104"/>
      <c r="CN2167" s="104"/>
      <c r="CO2167" s="104"/>
      <c r="CP2167" s="104"/>
      <c r="CQ2167" s="104"/>
      <c r="CR2167" s="104"/>
      <c r="CS2167" s="104"/>
      <c r="CT2167" s="104"/>
      <c r="CU2167" s="104"/>
    </row>
    <row r="2168" spans="1:99" ht="13" x14ac:dyDescent="0.3">
      <c r="A2168" s="104"/>
      <c r="B2168" s="104"/>
      <c r="C2168" s="104"/>
      <c r="D2168" s="104"/>
      <c r="E2168" s="104"/>
      <c r="F2168" s="104"/>
      <c r="G2168" s="104"/>
      <c r="H2168" s="104"/>
      <c r="I2168" s="104"/>
      <c r="J2168" s="104"/>
      <c r="K2168" s="104"/>
      <c r="L2168" s="104"/>
      <c r="M2168" s="104"/>
      <c r="P2168" s="104"/>
      <c r="Q2168" s="104"/>
      <c r="U2168" s="104"/>
      <c r="AQ2168" s="104"/>
      <c r="AR2168" s="104"/>
      <c r="AS2168" s="104"/>
      <c r="AT2168" s="104"/>
      <c r="AU2168" s="104"/>
      <c r="AV2168" s="104"/>
      <c r="AW2168" s="104"/>
      <c r="AX2168" s="104"/>
      <c r="AY2168" s="104"/>
      <c r="BH2168" s="104"/>
      <c r="BJ2168" s="104"/>
      <c r="BK2168" s="104"/>
      <c r="BL2168" s="104"/>
      <c r="BM2168" s="104"/>
      <c r="BN2168" s="104"/>
      <c r="BO2168" s="104"/>
      <c r="BP2168" s="104"/>
      <c r="BQ2168" s="104"/>
      <c r="BR2168" s="104"/>
      <c r="BS2168" s="104"/>
      <c r="BT2168" s="104"/>
      <c r="BV2168" s="104"/>
      <c r="BW2168" s="104"/>
      <c r="BX2168" s="104"/>
      <c r="BY2168" s="104"/>
      <c r="BZ2168" s="104"/>
      <c r="CA2168" s="104"/>
      <c r="CB2168" s="104"/>
      <c r="CC2168" s="104"/>
      <c r="CD2168" s="104"/>
      <c r="CE2168" s="104"/>
      <c r="CF2168" s="104"/>
      <c r="CG2168" s="104"/>
      <c r="CJ2168" s="104"/>
      <c r="CL2168" s="104"/>
      <c r="CM2168" s="104"/>
      <c r="CN2168" s="104"/>
      <c r="CO2168" s="104"/>
      <c r="CP2168" s="104"/>
      <c r="CQ2168" s="104"/>
      <c r="CR2168" s="104"/>
      <c r="CS2168" s="104"/>
      <c r="CT2168" s="104"/>
      <c r="CU2168" s="104"/>
    </row>
    <row r="2169" spans="1:99" ht="13" x14ac:dyDescent="0.3">
      <c r="A2169" s="104"/>
      <c r="B2169" s="104"/>
      <c r="C2169" s="104"/>
      <c r="D2169" s="104"/>
      <c r="E2169" s="104"/>
      <c r="F2169" s="104"/>
      <c r="G2169" s="104"/>
      <c r="H2169" s="104"/>
      <c r="I2169" s="104"/>
      <c r="J2169" s="104"/>
      <c r="K2169" s="104"/>
      <c r="L2169" s="104"/>
      <c r="M2169" s="104"/>
      <c r="P2169" s="104"/>
      <c r="Q2169" s="104"/>
      <c r="U2169" s="104"/>
      <c r="AQ2169" s="104"/>
      <c r="AR2169" s="104"/>
      <c r="AS2169" s="104"/>
      <c r="AT2169" s="104"/>
      <c r="AU2169" s="104"/>
      <c r="AV2169" s="104"/>
      <c r="AW2169" s="104"/>
      <c r="AX2169" s="104"/>
      <c r="AY2169" s="104"/>
      <c r="BH2169" s="104"/>
      <c r="BJ2169" s="104"/>
      <c r="BK2169" s="104"/>
      <c r="BL2169" s="104"/>
      <c r="BM2169" s="104"/>
      <c r="BN2169" s="104"/>
      <c r="BO2169" s="104"/>
      <c r="BP2169" s="104"/>
      <c r="BQ2169" s="104"/>
      <c r="BR2169" s="104"/>
      <c r="BS2169" s="104"/>
      <c r="BT2169" s="104"/>
      <c r="BV2169" s="104"/>
      <c r="BW2169" s="104"/>
      <c r="BX2169" s="104"/>
      <c r="BY2169" s="104"/>
      <c r="BZ2169" s="104"/>
      <c r="CA2169" s="104"/>
      <c r="CB2169" s="104"/>
      <c r="CC2169" s="104"/>
      <c r="CD2169" s="104"/>
      <c r="CE2169" s="104"/>
      <c r="CF2169" s="104"/>
      <c r="CG2169" s="104"/>
      <c r="CJ2169" s="104"/>
      <c r="CL2169" s="104"/>
      <c r="CM2169" s="104"/>
      <c r="CN2169" s="104"/>
      <c r="CO2169" s="104"/>
      <c r="CP2169" s="104"/>
      <c r="CQ2169" s="104"/>
      <c r="CR2169" s="104"/>
      <c r="CS2169" s="104"/>
      <c r="CT2169" s="104"/>
      <c r="CU2169" s="104"/>
    </row>
    <row r="2170" spans="1:99" ht="13" x14ac:dyDescent="0.3">
      <c r="A2170" s="104"/>
      <c r="B2170" s="104"/>
      <c r="C2170" s="104"/>
      <c r="D2170" s="104"/>
      <c r="E2170" s="104"/>
      <c r="F2170" s="104"/>
      <c r="G2170" s="104"/>
      <c r="H2170" s="104"/>
      <c r="I2170" s="104"/>
      <c r="J2170" s="104"/>
      <c r="K2170" s="104"/>
      <c r="L2170" s="104"/>
      <c r="M2170" s="104"/>
      <c r="P2170" s="104"/>
      <c r="Q2170" s="104"/>
      <c r="U2170" s="104"/>
      <c r="AQ2170" s="104"/>
      <c r="AR2170" s="104"/>
      <c r="AS2170" s="104"/>
      <c r="AT2170" s="104"/>
      <c r="AU2170" s="104"/>
      <c r="AV2170" s="104"/>
      <c r="AW2170" s="104"/>
      <c r="AX2170" s="104"/>
      <c r="AY2170" s="104"/>
      <c r="BH2170" s="104"/>
      <c r="BJ2170" s="104"/>
      <c r="BK2170" s="104"/>
      <c r="BL2170" s="104"/>
      <c r="BM2170" s="104"/>
      <c r="BN2170" s="104"/>
      <c r="BO2170" s="104"/>
      <c r="BP2170" s="104"/>
      <c r="BQ2170" s="104"/>
      <c r="BR2170" s="104"/>
      <c r="BS2170" s="104"/>
      <c r="BT2170" s="104"/>
      <c r="BV2170" s="104"/>
      <c r="BW2170" s="104"/>
      <c r="BX2170" s="104"/>
      <c r="BY2170" s="104"/>
      <c r="BZ2170" s="104"/>
      <c r="CA2170" s="104"/>
      <c r="CB2170" s="104"/>
      <c r="CC2170" s="104"/>
      <c r="CD2170" s="104"/>
      <c r="CE2170" s="104"/>
      <c r="CF2170" s="104"/>
      <c r="CG2170" s="104"/>
      <c r="CJ2170" s="104"/>
      <c r="CL2170" s="104"/>
      <c r="CM2170" s="104"/>
      <c r="CN2170" s="104"/>
      <c r="CO2170" s="104"/>
      <c r="CP2170" s="104"/>
      <c r="CQ2170" s="104"/>
      <c r="CR2170" s="104"/>
      <c r="CS2170" s="104"/>
      <c r="CT2170" s="104"/>
      <c r="CU2170" s="104"/>
    </row>
    <row r="2171" spans="1:99" ht="13" x14ac:dyDescent="0.3">
      <c r="A2171" s="104"/>
      <c r="B2171" s="104"/>
      <c r="C2171" s="104"/>
      <c r="D2171" s="104"/>
      <c r="E2171" s="104"/>
      <c r="F2171" s="104"/>
      <c r="G2171" s="104"/>
      <c r="H2171" s="104"/>
      <c r="I2171" s="104"/>
      <c r="J2171" s="104"/>
      <c r="K2171" s="104"/>
      <c r="L2171" s="104"/>
      <c r="M2171" s="104"/>
      <c r="P2171" s="104"/>
      <c r="Q2171" s="104"/>
      <c r="U2171" s="104"/>
      <c r="AQ2171" s="104"/>
      <c r="AR2171" s="104"/>
      <c r="AS2171" s="104"/>
      <c r="AT2171" s="104"/>
      <c r="AU2171" s="104"/>
      <c r="AV2171" s="104"/>
      <c r="AW2171" s="104"/>
      <c r="AX2171" s="104"/>
      <c r="AY2171" s="104"/>
      <c r="BH2171" s="104"/>
      <c r="BJ2171" s="104"/>
      <c r="BK2171" s="104"/>
      <c r="BL2171" s="104"/>
      <c r="BM2171" s="104"/>
      <c r="BN2171" s="104"/>
      <c r="BO2171" s="104"/>
      <c r="BP2171" s="104"/>
      <c r="BQ2171" s="104"/>
      <c r="BR2171" s="104"/>
      <c r="BS2171" s="104"/>
      <c r="BT2171" s="104"/>
      <c r="BV2171" s="104"/>
      <c r="BW2171" s="104"/>
      <c r="BX2171" s="104"/>
      <c r="BY2171" s="104"/>
      <c r="BZ2171" s="104"/>
      <c r="CA2171" s="104"/>
      <c r="CB2171" s="104"/>
      <c r="CC2171" s="104"/>
      <c r="CD2171" s="104"/>
      <c r="CE2171" s="104"/>
      <c r="CF2171" s="104"/>
      <c r="CG2171" s="104"/>
      <c r="CJ2171" s="104"/>
      <c r="CL2171" s="104"/>
      <c r="CM2171" s="104"/>
      <c r="CN2171" s="104"/>
      <c r="CO2171" s="104"/>
      <c r="CP2171" s="104"/>
      <c r="CQ2171" s="104"/>
      <c r="CR2171" s="104"/>
      <c r="CS2171" s="104"/>
      <c r="CT2171" s="104"/>
      <c r="CU2171" s="104"/>
    </row>
    <row r="2172" spans="1:99" ht="13" x14ac:dyDescent="0.3">
      <c r="A2172" s="104"/>
      <c r="B2172" s="104"/>
      <c r="C2172" s="104"/>
      <c r="D2172" s="104"/>
      <c r="E2172" s="104"/>
      <c r="F2172" s="104"/>
      <c r="G2172" s="104"/>
      <c r="H2172" s="104"/>
      <c r="I2172" s="104"/>
      <c r="J2172" s="104"/>
      <c r="K2172" s="104"/>
      <c r="L2172" s="104"/>
      <c r="M2172" s="104"/>
      <c r="P2172" s="104"/>
      <c r="Q2172" s="104"/>
      <c r="U2172" s="104"/>
      <c r="AQ2172" s="104"/>
      <c r="AR2172" s="104"/>
      <c r="AS2172" s="104"/>
      <c r="AT2172" s="104"/>
      <c r="AU2172" s="104"/>
      <c r="AV2172" s="104"/>
      <c r="AW2172" s="104"/>
      <c r="AX2172" s="104"/>
      <c r="AY2172" s="104"/>
      <c r="BH2172" s="104"/>
      <c r="BJ2172" s="104"/>
      <c r="BK2172" s="104"/>
      <c r="BL2172" s="104"/>
      <c r="BM2172" s="104"/>
      <c r="BN2172" s="104"/>
      <c r="BO2172" s="104"/>
      <c r="BP2172" s="104"/>
      <c r="BQ2172" s="104"/>
      <c r="BR2172" s="104"/>
      <c r="BS2172" s="104"/>
      <c r="BT2172" s="104"/>
      <c r="BV2172" s="104"/>
      <c r="BW2172" s="104"/>
      <c r="BX2172" s="104"/>
      <c r="BY2172" s="104"/>
      <c r="BZ2172" s="104"/>
      <c r="CA2172" s="104"/>
      <c r="CB2172" s="104"/>
      <c r="CC2172" s="104"/>
      <c r="CD2172" s="104"/>
      <c r="CE2172" s="104"/>
      <c r="CF2172" s="104"/>
      <c r="CG2172" s="104"/>
      <c r="CJ2172" s="104"/>
      <c r="CL2172" s="104"/>
      <c r="CM2172" s="104"/>
      <c r="CN2172" s="104"/>
      <c r="CO2172" s="104"/>
      <c r="CP2172" s="104"/>
      <c r="CQ2172" s="104"/>
      <c r="CR2172" s="104"/>
      <c r="CS2172" s="104"/>
      <c r="CT2172" s="104"/>
      <c r="CU2172" s="104"/>
    </row>
    <row r="2173" spans="1:99" ht="13" x14ac:dyDescent="0.3">
      <c r="A2173" s="104"/>
      <c r="B2173" s="104"/>
      <c r="C2173" s="104"/>
      <c r="D2173" s="104"/>
      <c r="E2173" s="104"/>
      <c r="F2173" s="104"/>
      <c r="G2173" s="104"/>
      <c r="H2173" s="104"/>
      <c r="I2173" s="104"/>
      <c r="J2173" s="104"/>
      <c r="K2173" s="104"/>
      <c r="L2173" s="104"/>
      <c r="M2173" s="104"/>
      <c r="P2173" s="104"/>
      <c r="Q2173" s="104"/>
      <c r="U2173" s="104"/>
      <c r="AQ2173" s="104"/>
      <c r="AR2173" s="104"/>
      <c r="AS2173" s="104"/>
      <c r="AT2173" s="104"/>
      <c r="AU2173" s="104"/>
      <c r="AV2173" s="104"/>
      <c r="AW2173" s="104"/>
      <c r="AX2173" s="104"/>
      <c r="AY2173" s="104"/>
      <c r="BH2173" s="104"/>
      <c r="BJ2173" s="104"/>
      <c r="BK2173" s="104"/>
      <c r="BL2173" s="104"/>
      <c r="BM2173" s="104"/>
      <c r="BN2173" s="104"/>
      <c r="BO2173" s="104"/>
      <c r="BP2173" s="104"/>
      <c r="BQ2173" s="104"/>
      <c r="BR2173" s="104"/>
      <c r="BS2173" s="104"/>
      <c r="BT2173" s="104"/>
      <c r="BV2173" s="104"/>
      <c r="BW2173" s="104"/>
      <c r="BX2173" s="104"/>
      <c r="BY2173" s="104"/>
      <c r="BZ2173" s="104"/>
      <c r="CA2173" s="104"/>
      <c r="CB2173" s="104"/>
      <c r="CC2173" s="104"/>
      <c r="CD2173" s="104"/>
      <c r="CE2173" s="104"/>
      <c r="CF2173" s="104"/>
      <c r="CG2173" s="104"/>
      <c r="CJ2173" s="104"/>
      <c r="CL2173" s="104"/>
      <c r="CM2173" s="104"/>
      <c r="CN2173" s="104"/>
      <c r="CO2173" s="104"/>
      <c r="CP2173" s="104"/>
      <c r="CQ2173" s="104"/>
      <c r="CR2173" s="104"/>
      <c r="CS2173" s="104"/>
      <c r="CT2173" s="104"/>
      <c r="CU2173" s="104"/>
    </row>
    <row r="2174" spans="1:99" ht="13" x14ac:dyDescent="0.3">
      <c r="A2174" s="104"/>
      <c r="B2174" s="104"/>
      <c r="C2174" s="104"/>
      <c r="D2174" s="104"/>
      <c r="E2174" s="104"/>
      <c r="F2174" s="104"/>
      <c r="G2174" s="104"/>
      <c r="H2174" s="104"/>
      <c r="I2174" s="104"/>
      <c r="J2174" s="104"/>
      <c r="K2174" s="104"/>
      <c r="L2174" s="104"/>
      <c r="M2174" s="104"/>
      <c r="P2174" s="104"/>
      <c r="Q2174" s="104"/>
      <c r="U2174" s="104"/>
      <c r="AQ2174" s="104"/>
      <c r="AR2174" s="104"/>
      <c r="AS2174" s="104"/>
      <c r="AT2174" s="104"/>
      <c r="AU2174" s="104"/>
      <c r="AV2174" s="104"/>
      <c r="AW2174" s="104"/>
      <c r="AX2174" s="104"/>
      <c r="AY2174" s="104"/>
      <c r="BH2174" s="104"/>
      <c r="BJ2174" s="104"/>
      <c r="BK2174" s="104"/>
      <c r="BL2174" s="104"/>
      <c r="BM2174" s="104"/>
      <c r="BN2174" s="104"/>
      <c r="BO2174" s="104"/>
      <c r="BP2174" s="104"/>
      <c r="BQ2174" s="104"/>
      <c r="BR2174" s="104"/>
      <c r="BS2174" s="104"/>
      <c r="BT2174" s="104"/>
      <c r="BV2174" s="104"/>
      <c r="BW2174" s="104"/>
      <c r="BX2174" s="104"/>
      <c r="BY2174" s="104"/>
      <c r="BZ2174" s="104"/>
      <c r="CA2174" s="104"/>
      <c r="CB2174" s="104"/>
      <c r="CC2174" s="104"/>
      <c r="CD2174" s="104"/>
      <c r="CE2174" s="104"/>
      <c r="CF2174" s="104"/>
      <c r="CG2174" s="104"/>
      <c r="CJ2174" s="104"/>
      <c r="CL2174" s="104"/>
      <c r="CM2174" s="104"/>
      <c r="CN2174" s="104"/>
      <c r="CO2174" s="104"/>
      <c r="CP2174" s="104"/>
      <c r="CQ2174" s="104"/>
      <c r="CR2174" s="104"/>
      <c r="CS2174" s="104"/>
      <c r="CT2174" s="104"/>
      <c r="CU2174" s="104"/>
    </row>
    <row r="2175" spans="1:99" ht="13" x14ac:dyDescent="0.3">
      <c r="A2175" s="104"/>
      <c r="B2175" s="104"/>
      <c r="C2175" s="104"/>
      <c r="D2175" s="104"/>
      <c r="E2175" s="104"/>
      <c r="F2175" s="104"/>
      <c r="G2175" s="104"/>
      <c r="H2175" s="104"/>
      <c r="I2175" s="104"/>
      <c r="J2175" s="104"/>
      <c r="K2175" s="104"/>
      <c r="L2175" s="104"/>
      <c r="M2175" s="104"/>
      <c r="P2175" s="104"/>
      <c r="Q2175" s="104"/>
      <c r="U2175" s="104"/>
      <c r="AQ2175" s="104"/>
      <c r="AR2175" s="104"/>
      <c r="AS2175" s="104"/>
      <c r="AT2175" s="104"/>
      <c r="AU2175" s="104"/>
      <c r="AV2175" s="104"/>
      <c r="AW2175" s="104"/>
      <c r="AX2175" s="104"/>
      <c r="AY2175" s="104"/>
      <c r="BH2175" s="104"/>
      <c r="BJ2175" s="104"/>
      <c r="BK2175" s="104"/>
      <c r="BL2175" s="104"/>
      <c r="BM2175" s="104"/>
      <c r="BN2175" s="104"/>
      <c r="BO2175" s="104"/>
      <c r="BP2175" s="104"/>
      <c r="BQ2175" s="104"/>
      <c r="BR2175" s="104"/>
      <c r="BS2175" s="104"/>
      <c r="BT2175" s="104"/>
      <c r="BV2175" s="104"/>
      <c r="BW2175" s="104"/>
      <c r="BX2175" s="104"/>
      <c r="BY2175" s="104"/>
      <c r="BZ2175" s="104"/>
      <c r="CA2175" s="104"/>
      <c r="CB2175" s="104"/>
      <c r="CC2175" s="104"/>
      <c r="CD2175" s="104"/>
      <c r="CE2175" s="104"/>
      <c r="CF2175" s="104"/>
      <c r="CG2175" s="104"/>
      <c r="CJ2175" s="104"/>
      <c r="CL2175" s="104"/>
      <c r="CM2175" s="104"/>
      <c r="CN2175" s="104"/>
      <c r="CO2175" s="104"/>
      <c r="CP2175" s="104"/>
      <c r="CQ2175" s="104"/>
      <c r="CR2175" s="104"/>
      <c r="CS2175" s="104"/>
      <c r="CT2175" s="104"/>
      <c r="CU2175" s="104"/>
    </row>
    <row r="2176" spans="1:99" ht="13" x14ac:dyDescent="0.3">
      <c r="A2176" s="104"/>
      <c r="B2176" s="104"/>
      <c r="C2176" s="104"/>
      <c r="D2176" s="104"/>
      <c r="E2176" s="104"/>
      <c r="F2176" s="104"/>
      <c r="G2176" s="104"/>
      <c r="H2176" s="104"/>
      <c r="I2176" s="104"/>
      <c r="J2176" s="104"/>
      <c r="K2176" s="104"/>
      <c r="L2176" s="104"/>
      <c r="M2176" s="104"/>
      <c r="P2176" s="104"/>
      <c r="Q2176" s="104"/>
      <c r="U2176" s="104"/>
      <c r="AQ2176" s="104"/>
      <c r="AR2176" s="104"/>
      <c r="AS2176" s="104"/>
      <c r="AT2176" s="104"/>
      <c r="AU2176" s="104"/>
      <c r="AV2176" s="104"/>
      <c r="AW2176" s="104"/>
      <c r="AX2176" s="104"/>
      <c r="AY2176" s="104"/>
      <c r="BH2176" s="104"/>
      <c r="BJ2176" s="104"/>
      <c r="BK2176" s="104"/>
      <c r="BL2176" s="104"/>
      <c r="BM2176" s="104"/>
      <c r="BN2176" s="104"/>
      <c r="BO2176" s="104"/>
      <c r="BP2176" s="104"/>
      <c r="BQ2176" s="104"/>
      <c r="BR2176" s="104"/>
      <c r="BS2176" s="104"/>
      <c r="BT2176" s="104"/>
      <c r="BV2176" s="104"/>
      <c r="BW2176" s="104"/>
      <c r="BX2176" s="104"/>
      <c r="BY2176" s="104"/>
      <c r="BZ2176" s="104"/>
      <c r="CA2176" s="104"/>
      <c r="CB2176" s="104"/>
      <c r="CC2176" s="104"/>
      <c r="CD2176" s="104"/>
      <c r="CE2176" s="104"/>
      <c r="CF2176" s="104"/>
      <c r="CG2176" s="104"/>
      <c r="CJ2176" s="104"/>
      <c r="CL2176" s="104"/>
      <c r="CM2176" s="104"/>
      <c r="CN2176" s="104"/>
      <c r="CO2176" s="104"/>
      <c r="CP2176" s="104"/>
      <c r="CQ2176" s="104"/>
      <c r="CR2176" s="104"/>
      <c r="CS2176" s="104"/>
      <c r="CT2176" s="104"/>
      <c r="CU2176" s="104"/>
    </row>
    <row r="2177" spans="1:99" ht="13" x14ac:dyDescent="0.3">
      <c r="A2177" s="104"/>
      <c r="B2177" s="104"/>
      <c r="C2177" s="104"/>
      <c r="D2177" s="104"/>
      <c r="E2177" s="104"/>
      <c r="F2177" s="104"/>
      <c r="G2177" s="104"/>
      <c r="H2177" s="104"/>
      <c r="I2177" s="104"/>
      <c r="J2177" s="104"/>
      <c r="K2177" s="104"/>
      <c r="L2177" s="104"/>
      <c r="M2177" s="104"/>
      <c r="P2177" s="104"/>
      <c r="Q2177" s="104"/>
      <c r="U2177" s="104"/>
      <c r="AQ2177" s="104"/>
      <c r="AR2177" s="104"/>
      <c r="AS2177" s="104"/>
      <c r="AT2177" s="104"/>
      <c r="AU2177" s="104"/>
      <c r="AV2177" s="104"/>
      <c r="AW2177" s="104"/>
      <c r="AX2177" s="104"/>
      <c r="AY2177" s="104"/>
      <c r="BH2177" s="104"/>
      <c r="BJ2177" s="104"/>
      <c r="BK2177" s="104"/>
      <c r="BL2177" s="104"/>
      <c r="BM2177" s="104"/>
      <c r="BN2177" s="104"/>
      <c r="BO2177" s="104"/>
      <c r="BP2177" s="104"/>
      <c r="BQ2177" s="104"/>
      <c r="BR2177" s="104"/>
      <c r="BS2177" s="104"/>
      <c r="BT2177" s="104"/>
      <c r="BV2177" s="104"/>
      <c r="BW2177" s="104"/>
      <c r="BX2177" s="104"/>
      <c r="BY2177" s="104"/>
      <c r="BZ2177" s="104"/>
      <c r="CA2177" s="104"/>
      <c r="CB2177" s="104"/>
      <c r="CC2177" s="104"/>
      <c r="CD2177" s="104"/>
      <c r="CE2177" s="104"/>
      <c r="CF2177" s="104"/>
      <c r="CG2177" s="104"/>
      <c r="CJ2177" s="104"/>
      <c r="CL2177" s="104"/>
      <c r="CM2177" s="104"/>
      <c r="CN2177" s="104"/>
      <c r="CO2177" s="104"/>
      <c r="CP2177" s="104"/>
      <c r="CQ2177" s="104"/>
      <c r="CR2177" s="104"/>
      <c r="CS2177" s="104"/>
      <c r="CT2177" s="104"/>
      <c r="CU2177" s="104"/>
    </row>
    <row r="2178" spans="1:99" ht="13" x14ac:dyDescent="0.3">
      <c r="A2178" s="104"/>
      <c r="B2178" s="104"/>
      <c r="C2178" s="104"/>
      <c r="D2178" s="104"/>
      <c r="E2178" s="104"/>
      <c r="F2178" s="104"/>
      <c r="G2178" s="104"/>
      <c r="H2178" s="104"/>
      <c r="I2178" s="104"/>
      <c r="J2178" s="104"/>
      <c r="K2178" s="104"/>
      <c r="L2178" s="104"/>
      <c r="M2178" s="104"/>
      <c r="P2178" s="104"/>
      <c r="Q2178" s="104"/>
      <c r="U2178" s="104"/>
      <c r="AQ2178" s="104"/>
      <c r="AR2178" s="104"/>
      <c r="AS2178" s="104"/>
      <c r="AT2178" s="104"/>
      <c r="AU2178" s="104"/>
      <c r="AV2178" s="104"/>
      <c r="AW2178" s="104"/>
      <c r="AX2178" s="104"/>
      <c r="AY2178" s="104"/>
      <c r="BH2178" s="104"/>
      <c r="BJ2178" s="104"/>
      <c r="BK2178" s="104"/>
      <c r="BL2178" s="104"/>
      <c r="BM2178" s="104"/>
      <c r="BN2178" s="104"/>
      <c r="BO2178" s="104"/>
      <c r="BP2178" s="104"/>
      <c r="BQ2178" s="104"/>
      <c r="BR2178" s="104"/>
      <c r="BS2178" s="104"/>
      <c r="BT2178" s="104"/>
      <c r="BV2178" s="104"/>
      <c r="BW2178" s="104"/>
      <c r="BX2178" s="104"/>
      <c r="BY2178" s="104"/>
      <c r="BZ2178" s="104"/>
      <c r="CA2178" s="104"/>
      <c r="CB2178" s="104"/>
      <c r="CC2178" s="104"/>
      <c r="CD2178" s="104"/>
      <c r="CE2178" s="104"/>
      <c r="CF2178" s="104"/>
      <c r="CG2178" s="104"/>
      <c r="CJ2178" s="104"/>
      <c r="CL2178" s="104"/>
      <c r="CM2178" s="104"/>
      <c r="CN2178" s="104"/>
      <c r="CO2178" s="104"/>
      <c r="CP2178" s="104"/>
      <c r="CQ2178" s="104"/>
      <c r="CR2178" s="104"/>
      <c r="CS2178" s="104"/>
      <c r="CT2178" s="104"/>
      <c r="CU2178" s="104"/>
    </row>
    <row r="2179" spans="1:99" ht="13" x14ac:dyDescent="0.3">
      <c r="A2179" s="104"/>
      <c r="B2179" s="104"/>
      <c r="C2179" s="104"/>
      <c r="D2179" s="104"/>
      <c r="E2179" s="104"/>
      <c r="F2179" s="104"/>
      <c r="G2179" s="104"/>
      <c r="H2179" s="104"/>
      <c r="I2179" s="104"/>
      <c r="J2179" s="104"/>
      <c r="K2179" s="104"/>
      <c r="L2179" s="104"/>
      <c r="M2179" s="104"/>
      <c r="P2179" s="104"/>
      <c r="Q2179" s="104"/>
      <c r="U2179" s="104"/>
      <c r="AQ2179" s="104"/>
      <c r="AR2179" s="104"/>
      <c r="AS2179" s="104"/>
      <c r="AT2179" s="104"/>
      <c r="AU2179" s="104"/>
      <c r="AV2179" s="104"/>
      <c r="AW2179" s="104"/>
      <c r="AX2179" s="104"/>
      <c r="AY2179" s="104"/>
      <c r="BH2179" s="104"/>
      <c r="BJ2179" s="104"/>
      <c r="BK2179" s="104"/>
      <c r="BL2179" s="104"/>
      <c r="BM2179" s="104"/>
      <c r="BN2179" s="104"/>
      <c r="BO2179" s="104"/>
      <c r="BP2179" s="104"/>
      <c r="BQ2179" s="104"/>
      <c r="BR2179" s="104"/>
      <c r="BS2179" s="104"/>
      <c r="BT2179" s="104"/>
      <c r="BV2179" s="104"/>
      <c r="BW2179" s="104"/>
      <c r="BX2179" s="104"/>
      <c r="BY2179" s="104"/>
      <c r="BZ2179" s="104"/>
      <c r="CA2179" s="104"/>
      <c r="CB2179" s="104"/>
      <c r="CC2179" s="104"/>
      <c r="CD2179" s="104"/>
      <c r="CE2179" s="104"/>
      <c r="CF2179" s="104"/>
      <c r="CG2179" s="104"/>
      <c r="CJ2179" s="104"/>
      <c r="CL2179" s="104"/>
      <c r="CM2179" s="104"/>
      <c r="CN2179" s="104"/>
      <c r="CO2179" s="104"/>
      <c r="CP2179" s="104"/>
      <c r="CQ2179" s="104"/>
      <c r="CR2179" s="104"/>
      <c r="CS2179" s="104"/>
      <c r="CT2179" s="104"/>
      <c r="CU2179" s="104"/>
    </row>
    <row r="2180" spans="1:99" ht="13" x14ac:dyDescent="0.3">
      <c r="A2180" s="104"/>
      <c r="B2180" s="104"/>
      <c r="C2180" s="104"/>
      <c r="D2180" s="104"/>
      <c r="E2180" s="104"/>
      <c r="F2180" s="104"/>
      <c r="G2180" s="104"/>
      <c r="H2180" s="104"/>
      <c r="I2180" s="104"/>
      <c r="J2180" s="104"/>
      <c r="K2180" s="104"/>
      <c r="L2180" s="104"/>
      <c r="M2180" s="104"/>
      <c r="P2180" s="104"/>
      <c r="Q2180" s="104"/>
      <c r="U2180" s="104"/>
      <c r="AQ2180" s="104"/>
      <c r="AR2180" s="104"/>
      <c r="AS2180" s="104"/>
      <c r="AT2180" s="104"/>
      <c r="AU2180" s="104"/>
      <c r="AV2180" s="104"/>
      <c r="AW2180" s="104"/>
      <c r="AX2180" s="104"/>
      <c r="AY2180" s="104"/>
      <c r="BH2180" s="104"/>
      <c r="BJ2180" s="104"/>
      <c r="BK2180" s="104"/>
      <c r="BL2180" s="104"/>
      <c r="BM2180" s="104"/>
      <c r="BN2180" s="104"/>
      <c r="BO2180" s="104"/>
      <c r="BP2180" s="104"/>
      <c r="BQ2180" s="104"/>
      <c r="BR2180" s="104"/>
      <c r="BS2180" s="104"/>
      <c r="BT2180" s="104"/>
      <c r="BV2180" s="104"/>
      <c r="BW2180" s="104"/>
      <c r="BX2180" s="104"/>
      <c r="BY2180" s="104"/>
      <c r="BZ2180" s="104"/>
      <c r="CA2180" s="104"/>
      <c r="CB2180" s="104"/>
      <c r="CC2180" s="104"/>
      <c r="CD2180" s="104"/>
      <c r="CE2180" s="104"/>
      <c r="CF2180" s="104"/>
      <c r="CG2180" s="104"/>
      <c r="CJ2180" s="104"/>
      <c r="CL2180" s="104"/>
      <c r="CM2180" s="104"/>
      <c r="CN2180" s="104"/>
      <c r="CO2180" s="104"/>
      <c r="CP2180" s="104"/>
      <c r="CQ2180" s="104"/>
      <c r="CR2180" s="104"/>
      <c r="CS2180" s="104"/>
      <c r="CT2180" s="104"/>
      <c r="CU2180" s="104"/>
    </row>
    <row r="2181" spans="1:99" ht="13" x14ac:dyDescent="0.3">
      <c r="A2181" s="104"/>
      <c r="B2181" s="104"/>
      <c r="C2181" s="104"/>
      <c r="D2181" s="104"/>
      <c r="E2181" s="104"/>
      <c r="F2181" s="104"/>
      <c r="G2181" s="104"/>
      <c r="H2181" s="104"/>
      <c r="I2181" s="104"/>
      <c r="J2181" s="104"/>
      <c r="K2181" s="104"/>
      <c r="L2181" s="104"/>
      <c r="M2181" s="104"/>
      <c r="P2181" s="104"/>
      <c r="Q2181" s="104"/>
      <c r="U2181" s="104"/>
      <c r="AQ2181" s="104"/>
      <c r="AR2181" s="104"/>
      <c r="AS2181" s="104"/>
      <c r="AT2181" s="104"/>
      <c r="AU2181" s="104"/>
      <c r="AV2181" s="104"/>
      <c r="AW2181" s="104"/>
      <c r="AX2181" s="104"/>
      <c r="AY2181" s="104"/>
      <c r="BH2181" s="104"/>
      <c r="BJ2181" s="104"/>
      <c r="BK2181" s="104"/>
      <c r="BL2181" s="104"/>
      <c r="BM2181" s="104"/>
      <c r="BN2181" s="104"/>
      <c r="BO2181" s="104"/>
      <c r="BP2181" s="104"/>
      <c r="BQ2181" s="104"/>
      <c r="BR2181" s="104"/>
      <c r="BS2181" s="104"/>
      <c r="BT2181" s="104"/>
      <c r="BV2181" s="104"/>
      <c r="BW2181" s="104"/>
      <c r="BX2181" s="104"/>
      <c r="BY2181" s="104"/>
      <c r="BZ2181" s="104"/>
      <c r="CA2181" s="104"/>
      <c r="CB2181" s="104"/>
      <c r="CC2181" s="104"/>
      <c r="CD2181" s="104"/>
      <c r="CE2181" s="104"/>
      <c r="CF2181" s="104"/>
      <c r="CG2181" s="104"/>
      <c r="CJ2181" s="104"/>
      <c r="CL2181" s="104"/>
      <c r="CM2181" s="104"/>
      <c r="CN2181" s="104"/>
      <c r="CO2181" s="104"/>
      <c r="CP2181" s="104"/>
      <c r="CQ2181" s="104"/>
      <c r="CR2181" s="104"/>
      <c r="CS2181" s="104"/>
      <c r="CT2181" s="104"/>
      <c r="CU2181" s="104"/>
    </row>
    <row r="2182" spans="1:99" ht="13" x14ac:dyDescent="0.3">
      <c r="A2182" s="104"/>
      <c r="B2182" s="104"/>
      <c r="C2182" s="104"/>
      <c r="D2182" s="104"/>
      <c r="E2182" s="104"/>
      <c r="F2182" s="104"/>
      <c r="G2182" s="104"/>
      <c r="H2182" s="104"/>
      <c r="I2182" s="104"/>
      <c r="J2182" s="104"/>
      <c r="K2182" s="104"/>
      <c r="L2182" s="104"/>
      <c r="M2182" s="104"/>
      <c r="P2182" s="104"/>
      <c r="Q2182" s="104"/>
      <c r="U2182" s="104"/>
      <c r="AQ2182" s="104"/>
      <c r="AR2182" s="104"/>
      <c r="AS2182" s="104"/>
      <c r="AT2182" s="104"/>
      <c r="AU2182" s="104"/>
      <c r="AV2182" s="104"/>
      <c r="AW2182" s="104"/>
      <c r="AX2182" s="104"/>
      <c r="AY2182" s="104"/>
      <c r="BH2182" s="104"/>
      <c r="BJ2182" s="104"/>
      <c r="BK2182" s="104"/>
      <c r="BL2182" s="104"/>
      <c r="BM2182" s="104"/>
      <c r="BN2182" s="104"/>
      <c r="BO2182" s="104"/>
      <c r="BP2182" s="104"/>
      <c r="BQ2182" s="104"/>
      <c r="BR2182" s="104"/>
      <c r="BS2182" s="104"/>
      <c r="BT2182" s="104"/>
      <c r="BV2182" s="104"/>
      <c r="BW2182" s="104"/>
      <c r="BX2182" s="104"/>
      <c r="BY2182" s="104"/>
      <c r="BZ2182" s="104"/>
      <c r="CA2182" s="104"/>
      <c r="CB2182" s="104"/>
      <c r="CC2182" s="104"/>
      <c r="CD2182" s="104"/>
      <c r="CE2182" s="104"/>
      <c r="CF2182" s="104"/>
      <c r="CG2182" s="104"/>
      <c r="CJ2182" s="104"/>
      <c r="CL2182" s="104"/>
      <c r="CM2182" s="104"/>
      <c r="CN2182" s="104"/>
      <c r="CO2182" s="104"/>
      <c r="CP2182" s="104"/>
      <c r="CQ2182" s="104"/>
      <c r="CR2182" s="104"/>
      <c r="CS2182" s="104"/>
      <c r="CT2182" s="104"/>
      <c r="CU2182" s="104"/>
    </row>
    <row r="2183" spans="1:99" ht="13" x14ac:dyDescent="0.3">
      <c r="A2183" s="104"/>
      <c r="B2183" s="104"/>
      <c r="C2183" s="104"/>
      <c r="D2183" s="104"/>
      <c r="E2183" s="104"/>
      <c r="F2183" s="104"/>
      <c r="G2183" s="104"/>
      <c r="H2183" s="104"/>
      <c r="I2183" s="104"/>
      <c r="J2183" s="104"/>
      <c r="K2183" s="104"/>
      <c r="L2183" s="104"/>
      <c r="M2183" s="104"/>
      <c r="P2183" s="104"/>
      <c r="Q2183" s="104"/>
      <c r="U2183" s="104"/>
      <c r="AQ2183" s="104"/>
      <c r="AR2183" s="104"/>
      <c r="AS2183" s="104"/>
      <c r="AT2183" s="104"/>
      <c r="AU2183" s="104"/>
      <c r="AV2183" s="104"/>
      <c r="AW2183" s="104"/>
      <c r="AX2183" s="104"/>
      <c r="AY2183" s="104"/>
      <c r="BH2183" s="104"/>
      <c r="BJ2183" s="104"/>
      <c r="BK2183" s="104"/>
      <c r="BL2183" s="104"/>
      <c r="BM2183" s="104"/>
      <c r="BN2183" s="104"/>
      <c r="BO2183" s="104"/>
      <c r="BP2183" s="104"/>
      <c r="BQ2183" s="104"/>
      <c r="BR2183" s="104"/>
      <c r="BS2183" s="104"/>
      <c r="BT2183" s="104"/>
      <c r="BV2183" s="104"/>
      <c r="BW2183" s="104"/>
      <c r="BX2183" s="104"/>
      <c r="BY2183" s="104"/>
      <c r="BZ2183" s="104"/>
      <c r="CA2183" s="104"/>
      <c r="CB2183" s="104"/>
      <c r="CC2183" s="104"/>
      <c r="CD2183" s="104"/>
      <c r="CE2183" s="104"/>
      <c r="CF2183" s="104"/>
      <c r="CG2183" s="104"/>
      <c r="CJ2183" s="104"/>
      <c r="CL2183" s="104"/>
      <c r="CM2183" s="104"/>
      <c r="CN2183" s="104"/>
      <c r="CO2183" s="104"/>
      <c r="CP2183" s="104"/>
      <c r="CQ2183" s="104"/>
      <c r="CR2183" s="104"/>
      <c r="CS2183" s="104"/>
      <c r="CT2183" s="104"/>
      <c r="CU2183" s="104"/>
    </row>
    <row r="2184" spans="1:99" ht="13" x14ac:dyDescent="0.3">
      <c r="A2184" s="104"/>
      <c r="B2184" s="104"/>
      <c r="C2184" s="104"/>
      <c r="D2184" s="104"/>
      <c r="E2184" s="104"/>
      <c r="F2184" s="104"/>
      <c r="G2184" s="104"/>
      <c r="H2184" s="104"/>
      <c r="I2184" s="104"/>
      <c r="J2184" s="104"/>
      <c r="K2184" s="104"/>
      <c r="L2184" s="104"/>
      <c r="M2184" s="104"/>
      <c r="P2184" s="104"/>
      <c r="Q2184" s="104"/>
      <c r="U2184" s="104"/>
      <c r="AQ2184" s="104"/>
      <c r="AR2184" s="104"/>
      <c r="AS2184" s="104"/>
      <c r="AT2184" s="104"/>
      <c r="AU2184" s="104"/>
      <c r="AV2184" s="104"/>
      <c r="AW2184" s="104"/>
      <c r="AX2184" s="104"/>
      <c r="AY2184" s="104"/>
      <c r="BH2184" s="104"/>
      <c r="BJ2184" s="104"/>
      <c r="BK2184" s="104"/>
      <c r="BL2184" s="104"/>
      <c r="BM2184" s="104"/>
      <c r="BN2184" s="104"/>
      <c r="BO2184" s="104"/>
      <c r="BP2184" s="104"/>
      <c r="BQ2184" s="104"/>
      <c r="BR2184" s="104"/>
      <c r="BS2184" s="104"/>
      <c r="BT2184" s="104"/>
      <c r="BV2184" s="104"/>
      <c r="BW2184" s="104"/>
      <c r="BX2184" s="104"/>
      <c r="BY2184" s="104"/>
      <c r="BZ2184" s="104"/>
      <c r="CA2184" s="104"/>
      <c r="CB2184" s="104"/>
      <c r="CC2184" s="104"/>
      <c r="CD2184" s="104"/>
      <c r="CE2184" s="104"/>
      <c r="CF2184" s="104"/>
      <c r="CG2184" s="104"/>
      <c r="CJ2184" s="104"/>
      <c r="CL2184" s="104"/>
      <c r="CM2184" s="104"/>
      <c r="CN2184" s="104"/>
      <c r="CO2184" s="104"/>
      <c r="CP2184" s="104"/>
      <c r="CQ2184" s="104"/>
      <c r="CR2184" s="104"/>
      <c r="CS2184" s="104"/>
      <c r="CT2184" s="104"/>
      <c r="CU2184" s="104"/>
    </row>
    <row r="2185" spans="1:99" ht="13" x14ac:dyDescent="0.3">
      <c r="A2185" s="104"/>
      <c r="B2185" s="104"/>
      <c r="C2185" s="104"/>
      <c r="D2185" s="104"/>
      <c r="E2185" s="104"/>
      <c r="F2185" s="104"/>
      <c r="G2185" s="104"/>
      <c r="H2185" s="104"/>
      <c r="I2185" s="104"/>
      <c r="J2185" s="104"/>
      <c r="K2185" s="104"/>
      <c r="L2185" s="104"/>
      <c r="M2185" s="104"/>
      <c r="P2185" s="104"/>
      <c r="Q2185" s="104"/>
      <c r="U2185" s="104"/>
      <c r="AQ2185" s="104"/>
      <c r="AR2185" s="104"/>
      <c r="AS2185" s="104"/>
      <c r="AT2185" s="104"/>
      <c r="AU2185" s="104"/>
      <c r="AV2185" s="104"/>
      <c r="AW2185" s="104"/>
      <c r="AX2185" s="104"/>
      <c r="AY2185" s="104"/>
      <c r="BH2185" s="104"/>
      <c r="BJ2185" s="104"/>
      <c r="BK2185" s="104"/>
      <c r="BL2185" s="104"/>
      <c r="BM2185" s="104"/>
      <c r="BN2185" s="104"/>
      <c r="BO2185" s="104"/>
      <c r="BP2185" s="104"/>
      <c r="BQ2185" s="104"/>
      <c r="BR2185" s="104"/>
      <c r="BS2185" s="104"/>
      <c r="BT2185" s="104"/>
      <c r="BV2185" s="104"/>
      <c r="BW2185" s="104"/>
      <c r="BX2185" s="104"/>
      <c r="BY2185" s="104"/>
      <c r="BZ2185" s="104"/>
      <c r="CA2185" s="104"/>
      <c r="CB2185" s="104"/>
      <c r="CC2185" s="104"/>
      <c r="CD2185" s="104"/>
      <c r="CE2185" s="104"/>
      <c r="CF2185" s="104"/>
      <c r="CG2185" s="104"/>
      <c r="CJ2185" s="104"/>
      <c r="CL2185" s="104"/>
      <c r="CM2185" s="104"/>
      <c r="CN2185" s="104"/>
      <c r="CO2185" s="104"/>
      <c r="CP2185" s="104"/>
      <c r="CQ2185" s="104"/>
      <c r="CR2185" s="104"/>
      <c r="CS2185" s="104"/>
      <c r="CT2185" s="104"/>
      <c r="CU2185" s="104"/>
    </row>
    <row r="2186" spans="1:99" ht="13" x14ac:dyDescent="0.3">
      <c r="A2186" s="104"/>
      <c r="B2186" s="104"/>
      <c r="C2186" s="104"/>
      <c r="D2186" s="104"/>
      <c r="E2186" s="104"/>
      <c r="F2186" s="104"/>
      <c r="G2186" s="104"/>
      <c r="H2186" s="104"/>
      <c r="I2186" s="104"/>
      <c r="J2186" s="104"/>
      <c r="K2186" s="104"/>
      <c r="L2186" s="104"/>
      <c r="M2186" s="104"/>
      <c r="P2186" s="104"/>
      <c r="Q2186" s="104"/>
      <c r="U2186" s="104"/>
      <c r="AQ2186" s="104"/>
      <c r="AR2186" s="104"/>
      <c r="AS2186" s="104"/>
      <c r="AT2186" s="104"/>
      <c r="AU2186" s="104"/>
      <c r="AV2186" s="104"/>
      <c r="AW2186" s="104"/>
      <c r="AX2186" s="104"/>
      <c r="AY2186" s="104"/>
      <c r="BH2186" s="104"/>
      <c r="BJ2186" s="104"/>
      <c r="BK2186" s="104"/>
      <c r="BL2186" s="104"/>
      <c r="BM2186" s="104"/>
      <c r="BN2186" s="104"/>
      <c r="BO2186" s="104"/>
      <c r="BP2186" s="104"/>
      <c r="BQ2186" s="104"/>
      <c r="BR2186" s="104"/>
      <c r="BS2186" s="104"/>
      <c r="BT2186" s="104"/>
      <c r="BV2186" s="104"/>
      <c r="BW2186" s="104"/>
      <c r="BX2186" s="104"/>
      <c r="BY2186" s="104"/>
      <c r="BZ2186" s="104"/>
      <c r="CA2186" s="104"/>
      <c r="CB2186" s="104"/>
      <c r="CC2186" s="104"/>
      <c r="CD2186" s="104"/>
      <c r="CE2186" s="104"/>
      <c r="CF2186" s="104"/>
      <c r="CG2186" s="104"/>
      <c r="CJ2186" s="104"/>
      <c r="CL2186" s="104"/>
      <c r="CM2186" s="104"/>
      <c r="CN2186" s="104"/>
      <c r="CO2186" s="104"/>
      <c r="CP2186" s="104"/>
      <c r="CQ2186" s="104"/>
      <c r="CR2186" s="104"/>
      <c r="CS2186" s="104"/>
      <c r="CT2186" s="104"/>
      <c r="CU2186" s="104"/>
    </row>
    <row r="2187" spans="1:99" ht="13" x14ac:dyDescent="0.3">
      <c r="A2187" s="104"/>
      <c r="B2187" s="104"/>
      <c r="C2187" s="104"/>
      <c r="D2187" s="104"/>
      <c r="E2187" s="104"/>
      <c r="F2187" s="104"/>
      <c r="G2187" s="104"/>
      <c r="H2187" s="104"/>
      <c r="I2187" s="104"/>
      <c r="J2187" s="104"/>
      <c r="K2187" s="104"/>
      <c r="L2187" s="104"/>
      <c r="M2187" s="104"/>
      <c r="P2187" s="104"/>
      <c r="Q2187" s="104"/>
      <c r="U2187" s="104"/>
      <c r="AQ2187" s="104"/>
      <c r="AR2187" s="104"/>
      <c r="AS2187" s="104"/>
      <c r="AT2187" s="104"/>
      <c r="AU2187" s="104"/>
      <c r="AV2187" s="104"/>
      <c r="AW2187" s="104"/>
      <c r="AX2187" s="104"/>
      <c r="AY2187" s="104"/>
      <c r="BH2187" s="104"/>
      <c r="BJ2187" s="104"/>
      <c r="BK2187" s="104"/>
      <c r="BL2187" s="104"/>
      <c r="BM2187" s="104"/>
      <c r="BN2187" s="104"/>
      <c r="BO2187" s="104"/>
      <c r="BP2187" s="104"/>
      <c r="BQ2187" s="104"/>
      <c r="BR2187" s="104"/>
      <c r="BS2187" s="104"/>
      <c r="BT2187" s="104"/>
      <c r="BV2187" s="104"/>
      <c r="BW2187" s="104"/>
      <c r="BX2187" s="104"/>
      <c r="BY2187" s="104"/>
      <c r="BZ2187" s="104"/>
      <c r="CA2187" s="104"/>
      <c r="CB2187" s="104"/>
      <c r="CC2187" s="104"/>
      <c r="CD2187" s="104"/>
      <c r="CE2187" s="104"/>
      <c r="CF2187" s="104"/>
      <c r="CG2187" s="104"/>
      <c r="CJ2187" s="104"/>
      <c r="CL2187" s="104"/>
      <c r="CM2187" s="104"/>
      <c r="CN2187" s="104"/>
      <c r="CO2187" s="104"/>
      <c r="CP2187" s="104"/>
      <c r="CQ2187" s="104"/>
      <c r="CR2187" s="104"/>
      <c r="CS2187" s="104"/>
      <c r="CT2187" s="104"/>
      <c r="CU2187" s="104"/>
    </row>
    <row r="2188" spans="1:99" ht="13" x14ac:dyDescent="0.3">
      <c r="A2188" s="104"/>
      <c r="B2188" s="104"/>
      <c r="C2188" s="104"/>
      <c r="D2188" s="104"/>
      <c r="E2188" s="104"/>
      <c r="F2188" s="104"/>
      <c r="G2188" s="104"/>
      <c r="H2188" s="104"/>
      <c r="I2188" s="104"/>
      <c r="J2188" s="104"/>
      <c r="K2188" s="104"/>
      <c r="L2188" s="104"/>
      <c r="M2188" s="104"/>
      <c r="P2188" s="104"/>
      <c r="Q2188" s="104"/>
      <c r="U2188" s="104"/>
      <c r="AQ2188" s="104"/>
      <c r="AR2188" s="104"/>
      <c r="AS2188" s="104"/>
      <c r="AT2188" s="104"/>
      <c r="AU2188" s="104"/>
      <c r="AV2188" s="104"/>
      <c r="AW2188" s="104"/>
      <c r="AX2188" s="104"/>
      <c r="AY2188" s="104"/>
      <c r="BH2188" s="104"/>
      <c r="BJ2188" s="104"/>
      <c r="BK2188" s="104"/>
      <c r="BL2188" s="104"/>
      <c r="BM2188" s="104"/>
      <c r="BN2188" s="104"/>
      <c r="BO2188" s="104"/>
      <c r="BP2188" s="104"/>
      <c r="BQ2188" s="104"/>
      <c r="BR2188" s="104"/>
      <c r="BS2188" s="104"/>
      <c r="BT2188" s="104"/>
      <c r="BV2188" s="104"/>
      <c r="BW2188" s="104"/>
      <c r="BX2188" s="104"/>
      <c r="BY2188" s="104"/>
      <c r="BZ2188" s="104"/>
      <c r="CA2188" s="104"/>
      <c r="CB2188" s="104"/>
      <c r="CC2188" s="104"/>
      <c r="CD2188" s="104"/>
      <c r="CE2188" s="104"/>
      <c r="CF2188" s="104"/>
      <c r="CG2188" s="104"/>
      <c r="CJ2188" s="104"/>
      <c r="CL2188" s="104"/>
      <c r="CM2188" s="104"/>
      <c r="CN2188" s="104"/>
      <c r="CO2188" s="104"/>
      <c r="CP2188" s="104"/>
      <c r="CQ2188" s="104"/>
      <c r="CR2188" s="104"/>
      <c r="CS2188" s="104"/>
      <c r="CT2188" s="104"/>
      <c r="CU2188" s="104"/>
    </row>
    <row r="2189" spans="1:99" ht="13" x14ac:dyDescent="0.3">
      <c r="A2189" s="104"/>
      <c r="B2189" s="104"/>
      <c r="C2189" s="104"/>
      <c r="D2189" s="104"/>
      <c r="E2189" s="104"/>
      <c r="F2189" s="104"/>
      <c r="G2189" s="104"/>
      <c r="H2189" s="104"/>
      <c r="I2189" s="104"/>
      <c r="J2189" s="104"/>
      <c r="K2189" s="104"/>
      <c r="L2189" s="104"/>
      <c r="M2189" s="104"/>
      <c r="P2189" s="104"/>
      <c r="Q2189" s="104"/>
      <c r="U2189" s="104"/>
      <c r="AQ2189" s="104"/>
      <c r="AR2189" s="104"/>
      <c r="AS2189" s="104"/>
      <c r="AT2189" s="104"/>
      <c r="AU2189" s="104"/>
      <c r="AV2189" s="104"/>
      <c r="AW2189" s="104"/>
      <c r="AX2189" s="104"/>
      <c r="AY2189" s="104"/>
      <c r="BH2189" s="104"/>
      <c r="BJ2189" s="104"/>
      <c r="BK2189" s="104"/>
      <c r="BL2189" s="104"/>
      <c r="BM2189" s="104"/>
      <c r="BN2189" s="104"/>
      <c r="BO2189" s="104"/>
      <c r="BP2189" s="104"/>
      <c r="BQ2189" s="104"/>
      <c r="BR2189" s="104"/>
      <c r="BS2189" s="104"/>
      <c r="BT2189" s="104"/>
      <c r="BV2189" s="104"/>
      <c r="BW2189" s="104"/>
      <c r="BX2189" s="104"/>
      <c r="BY2189" s="104"/>
      <c r="BZ2189" s="104"/>
      <c r="CA2189" s="104"/>
      <c r="CB2189" s="104"/>
      <c r="CC2189" s="104"/>
      <c r="CD2189" s="104"/>
      <c r="CE2189" s="104"/>
      <c r="CF2189" s="104"/>
      <c r="CG2189" s="104"/>
      <c r="CJ2189" s="104"/>
      <c r="CL2189" s="104"/>
      <c r="CM2189" s="104"/>
      <c r="CN2189" s="104"/>
      <c r="CO2189" s="104"/>
      <c r="CP2189" s="104"/>
      <c r="CQ2189" s="104"/>
      <c r="CR2189" s="104"/>
      <c r="CS2189" s="104"/>
      <c r="CT2189" s="104"/>
      <c r="CU2189" s="104"/>
    </row>
    <row r="2190" spans="1:99" ht="13" x14ac:dyDescent="0.3">
      <c r="A2190" s="104"/>
      <c r="B2190" s="104"/>
      <c r="C2190" s="104"/>
      <c r="D2190" s="104"/>
      <c r="E2190" s="104"/>
      <c r="F2190" s="104"/>
      <c r="G2190" s="104"/>
      <c r="H2190" s="104"/>
      <c r="I2190" s="104"/>
      <c r="J2190" s="104"/>
      <c r="K2190" s="104"/>
      <c r="L2190" s="104"/>
      <c r="M2190" s="104"/>
      <c r="P2190" s="104"/>
      <c r="Q2190" s="104"/>
      <c r="U2190" s="104"/>
      <c r="AQ2190" s="104"/>
      <c r="AR2190" s="104"/>
      <c r="AS2190" s="104"/>
      <c r="AT2190" s="104"/>
      <c r="AU2190" s="104"/>
      <c r="AV2190" s="104"/>
      <c r="AW2190" s="104"/>
      <c r="AX2190" s="104"/>
      <c r="AY2190" s="104"/>
      <c r="BH2190" s="104"/>
      <c r="BJ2190" s="104"/>
      <c r="BK2190" s="104"/>
      <c r="BL2190" s="104"/>
      <c r="BM2190" s="104"/>
      <c r="BN2190" s="104"/>
      <c r="BO2190" s="104"/>
      <c r="BP2190" s="104"/>
      <c r="BQ2190" s="104"/>
      <c r="BR2190" s="104"/>
      <c r="BS2190" s="104"/>
      <c r="BT2190" s="104"/>
      <c r="BV2190" s="104"/>
      <c r="BW2190" s="104"/>
      <c r="BX2190" s="104"/>
      <c r="BY2190" s="104"/>
      <c r="BZ2190" s="104"/>
      <c r="CA2190" s="104"/>
      <c r="CB2190" s="104"/>
      <c r="CC2190" s="104"/>
      <c r="CD2190" s="104"/>
      <c r="CE2190" s="104"/>
      <c r="CF2190" s="104"/>
      <c r="CG2190" s="104"/>
      <c r="CJ2190" s="104"/>
      <c r="CL2190" s="104"/>
      <c r="CM2190" s="104"/>
      <c r="CN2190" s="104"/>
      <c r="CO2190" s="104"/>
      <c r="CP2190" s="104"/>
      <c r="CQ2190" s="104"/>
      <c r="CR2190" s="104"/>
      <c r="CS2190" s="104"/>
      <c r="CT2190" s="104"/>
      <c r="CU2190" s="104"/>
    </row>
    <row r="2191" spans="1:99" ht="13" x14ac:dyDescent="0.3">
      <c r="A2191" s="104"/>
      <c r="B2191" s="104"/>
      <c r="C2191" s="104"/>
      <c r="D2191" s="104"/>
      <c r="E2191" s="104"/>
      <c r="F2191" s="104"/>
      <c r="G2191" s="104"/>
      <c r="H2191" s="104"/>
      <c r="I2191" s="104"/>
      <c r="J2191" s="104"/>
      <c r="K2191" s="104"/>
      <c r="L2191" s="104"/>
      <c r="M2191" s="104"/>
      <c r="P2191" s="104"/>
      <c r="Q2191" s="104"/>
      <c r="U2191" s="104"/>
      <c r="AQ2191" s="104"/>
      <c r="AR2191" s="104"/>
      <c r="AS2191" s="104"/>
      <c r="AT2191" s="104"/>
      <c r="AU2191" s="104"/>
      <c r="AV2191" s="104"/>
      <c r="AW2191" s="104"/>
      <c r="AX2191" s="104"/>
      <c r="AY2191" s="104"/>
      <c r="BH2191" s="104"/>
      <c r="BJ2191" s="104"/>
      <c r="BK2191" s="104"/>
      <c r="BL2191" s="104"/>
      <c r="BM2191" s="104"/>
      <c r="BN2191" s="104"/>
      <c r="BO2191" s="104"/>
      <c r="BP2191" s="104"/>
      <c r="BQ2191" s="104"/>
      <c r="BR2191" s="104"/>
      <c r="BS2191" s="104"/>
      <c r="BT2191" s="104"/>
      <c r="BV2191" s="104"/>
      <c r="BW2191" s="104"/>
      <c r="BX2191" s="104"/>
      <c r="BY2191" s="104"/>
      <c r="BZ2191" s="104"/>
      <c r="CA2191" s="104"/>
      <c r="CB2191" s="104"/>
      <c r="CC2191" s="104"/>
      <c r="CD2191" s="104"/>
      <c r="CE2191" s="104"/>
      <c r="CF2191" s="104"/>
      <c r="CG2191" s="104"/>
      <c r="CJ2191" s="104"/>
      <c r="CL2191" s="104"/>
      <c r="CM2191" s="104"/>
      <c r="CN2191" s="104"/>
      <c r="CO2191" s="104"/>
      <c r="CP2191" s="104"/>
      <c r="CQ2191" s="104"/>
      <c r="CR2191" s="104"/>
      <c r="CS2191" s="104"/>
      <c r="CT2191" s="104"/>
      <c r="CU2191" s="104"/>
    </row>
    <row r="2192" spans="1:99" ht="13" x14ac:dyDescent="0.3">
      <c r="A2192" s="104"/>
      <c r="B2192" s="104"/>
      <c r="C2192" s="104"/>
      <c r="D2192" s="104"/>
      <c r="E2192" s="104"/>
      <c r="F2192" s="104"/>
      <c r="G2192" s="104"/>
      <c r="H2192" s="104"/>
      <c r="I2192" s="104"/>
      <c r="J2192" s="104"/>
      <c r="K2192" s="104"/>
      <c r="L2192" s="104"/>
      <c r="M2192" s="104"/>
      <c r="P2192" s="104"/>
      <c r="Q2192" s="104"/>
      <c r="U2192" s="104"/>
      <c r="AQ2192" s="104"/>
      <c r="AR2192" s="104"/>
      <c r="AS2192" s="104"/>
      <c r="AT2192" s="104"/>
      <c r="AU2192" s="104"/>
      <c r="AV2192" s="104"/>
      <c r="AW2192" s="104"/>
      <c r="AX2192" s="104"/>
      <c r="AY2192" s="104"/>
      <c r="BH2192" s="104"/>
      <c r="BJ2192" s="104"/>
      <c r="BK2192" s="104"/>
      <c r="BL2192" s="104"/>
      <c r="BM2192" s="104"/>
      <c r="BN2192" s="104"/>
      <c r="BO2192" s="104"/>
      <c r="BP2192" s="104"/>
      <c r="BQ2192" s="104"/>
      <c r="BR2192" s="104"/>
      <c r="BS2192" s="104"/>
      <c r="BT2192" s="104"/>
      <c r="BV2192" s="104"/>
      <c r="BW2192" s="104"/>
      <c r="BX2192" s="104"/>
      <c r="BY2192" s="104"/>
      <c r="BZ2192" s="104"/>
      <c r="CA2192" s="104"/>
      <c r="CB2192" s="104"/>
      <c r="CC2192" s="104"/>
      <c r="CD2192" s="104"/>
      <c r="CE2192" s="104"/>
      <c r="CF2192" s="104"/>
      <c r="CG2192" s="104"/>
      <c r="CJ2192" s="104"/>
      <c r="CL2192" s="104"/>
      <c r="CM2192" s="104"/>
      <c r="CN2192" s="104"/>
      <c r="CO2192" s="104"/>
      <c r="CP2192" s="104"/>
      <c r="CQ2192" s="104"/>
      <c r="CR2192" s="104"/>
      <c r="CS2192" s="104"/>
      <c r="CT2192" s="104"/>
      <c r="CU2192" s="104"/>
    </row>
    <row r="2193" spans="1:99" ht="13" x14ac:dyDescent="0.3">
      <c r="A2193" s="104"/>
      <c r="B2193" s="104"/>
      <c r="C2193" s="104"/>
      <c r="D2193" s="104"/>
      <c r="E2193" s="104"/>
      <c r="F2193" s="104"/>
      <c r="G2193" s="104"/>
      <c r="H2193" s="104"/>
      <c r="I2193" s="104"/>
      <c r="J2193" s="104"/>
      <c r="K2193" s="104"/>
      <c r="L2193" s="104"/>
      <c r="M2193" s="104"/>
      <c r="P2193" s="104"/>
      <c r="Q2193" s="104"/>
      <c r="U2193" s="104"/>
      <c r="AQ2193" s="104"/>
      <c r="AR2193" s="104"/>
      <c r="AS2193" s="104"/>
      <c r="AT2193" s="104"/>
      <c r="AU2193" s="104"/>
      <c r="AV2193" s="104"/>
      <c r="AW2193" s="104"/>
      <c r="AX2193" s="104"/>
      <c r="AY2193" s="104"/>
      <c r="BH2193" s="104"/>
      <c r="BJ2193" s="104"/>
      <c r="BK2193" s="104"/>
      <c r="BL2193" s="104"/>
      <c r="BM2193" s="104"/>
      <c r="BN2193" s="104"/>
      <c r="BO2193" s="104"/>
      <c r="BP2193" s="104"/>
      <c r="BQ2193" s="104"/>
      <c r="BR2193" s="104"/>
      <c r="BS2193" s="104"/>
      <c r="BT2193" s="104"/>
      <c r="BV2193" s="104"/>
      <c r="BW2193" s="104"/>
      <c r="BX2193" s="104"/>
      <c r="BY2193" s="104"/>
      <c r="BZ2193" s="104"/>
      <c r="CA2193" s="104"/>
      <c r="CB2193" s="104"/>
      <c r="CC2193" s="104"/>
      <c r="CD2193" s="104"/>
      <c r="CE2193" s="104"/>
      <c r="CF2193" s="104"/>
      <c r="CG2193" s="104"/>
      <c r="CJ2193" s="104"/>
      <c r="CL2193" s="104"/>
      <c r="CM2193" s="104"/>
      <c r="CN2193" s="104"/>
      <c r="CO2193" s="104"/>
      <c r="CP2193" s="104"/>
      <c r="CQ2193" s="104"/>
      <c r="CR2193" s="104"/>
      <c r="CS2193" s="104"/>
      <c r="CT2193" s="104"/>
      <c r="CU2193" s="104"/>
    </row>
    <row r="2194" spans="1:99" ht="13" x14ac:dyDescent="0.3">
      <c r="A2194" s="104"/>
      <c r="B2194" s="104"/>
      <c r="C2194" s="104"/>
      <c r="D2194" s="104"/>
      <c r="E2194" s="104"/>
      <c r="F2194" s="104"/>
      <c r="G2194" s="104"/>
      <c r="H2194" s="104"/>
      <c r="I2194" s="104"/>
      <c r="J2194" s="104"/>
      <c r="K2194" s="104"/>
      <c r="L2194" s="104"/>
      <c r="M2194" s="104"/>
      <c r="P2194" s="104"/>
      <c r="Q2194" s="104"/>
      <c r="U2194" s="104"/>
      <c r="AQ2194" s="104"/>
      <c r="AR2194" s="104"/>
      <c r="AS2194" s="104"/>
      <c r="AT2194" s="104"/>
      <c r="AU2194" s="104"/>
      <c r="AV2194" s="104"/>
      <c r="AW2194" s="104"/>
      <c r="AX2194" s="104"/>
      <c r="AY2194" s="104"/>
      <c r="BH2194" s="104"/>
      <c r="BJ2194" s="104"/>
      <c r="BK2194" s="104"/>
      <c r="BL2194" s="104"/>
      <c r="BM2194" s="104"/>
      <c r="BN2194" s="104"/>
      <c r="BO2194" s="104"/>
      <c r="BP2194" s="104"/>
      <c r="BQ2194" s="104"/>
      <c r="BR2194" s="104"/>
      <c r="BS2194" s="104"/>
      <c r="BT2194" s="104"/>
      <c r="BV2194" s="104"/>
      <c r="BW2194" s="104"/>
      <c r="BX2194" s="104"/>
      <c r="BY2194" s="104"/>
      <c r="BZ2194" s="104"/>
      <c r="CA2194" s="104"/>
      <c r="CB2194" s="104"/>
      <c r="CC2194" s="104"/>
      <c r="CD2194" s="104"/>
      <c r="CE2194" s="104"/>
      <c r="CF2194" s="104"/>
      <c r="CG2194" s="104"/>
      <c r="CJ2194" s="104"/>
      <c r="CL2194" s="104"/>
      <c r="CM2194" s="104"/>
      <c r="CN2194" s="104"/>
      <c r="CO2194" s="104"/>
      <c r="CP2194" s="104"/>
      <c r="CQ2194" s="104"/>
      <c r="CR2194" s="104"/>
      <c r="CS2194" s="104"/>
      <c r="CT2194" s="104"/>
      <c r="CU2194" s="104"/>
    </row>
    <row r="2195" spans="1:99" ht="13" x14ac:dyDescent="0.3">
      <c r="A2195" s="104"/>
      <c r="B2195" s="104"/>
      <c r="C2195" s="104"/>
      <c r="D2195" s="104"/>
      <c r="E2195" s="104"/>
      <c r="F2195" s="104"/>
      <c r="G2195" s="104"/>
      <c r="H2195" s="104"/>
      <c r="I2195" s="104"/>
      <c r="J2195" s="104"/>
      <c r="K2195" s="104"/>
      <c r="L2195" s="104"/>
      <c r="M2195" s="104"/>
      <c r="P2195" s="104"/>
      <c r="Q2195" s="104"/>
      <c r="U2195" s="104"/>
      <c r="AQ2195" s="104"/>
      <c r="AR2195" s="104"/>
      <c r="AS2195" s="104"/>
      <c r="AT2195" s="104"/>
      <c r="AU2195" s="104"/>
      <c r="AV2195" s="104"/>
      <c r="AW2195" s="104"/>
      <c r="AX2195" s="104"/>
      <c r="AY2195" s="104"/>
      <c r="BH2195" s="104"/>
      <c r="BJ2195" s="104"/>
      <c r="BK2195" s="104"/>
      <c r="BL2195" s="104"/>
      <c r="BM2195" s="104"/>
      <c r="BN2195" s="104"/>
      <c r="BO2195" s="104"/>
      <c r="BP2195" s="104"/>
      <c r="BQ2195" s="104"/>
      <c r="BR2195" s="104"/>
      <c r="BS2195" s="104"/>
      <c r="BT2195" s="104"/>
      <c r="BV2195" s="104"/>
      <c r="BW2195" s="104"/>
      <c r="BX2195" s="104"/>
      <c r="BY2195" s="104"/>
      <c r="BZ2195" s="104"/>
      <c r="CA2195" s="104"/>
      <c r="CB2195" s="104"/>
      <c r="CC2195" s="104"/>
      <c r="CD2195" s="104"/>
      <c r="CE2195" s="104"/>
      <c r="CF2195" s="104"/>
      <c r="CG2195" s="104"/>
      <c r="CJ2195" s="104"/>
      <c r="CL2195" s="104"/>
      <c r="CM2195" s="104"/>
      <c r="CN2195" s="104"/>
      <c r="CO2195" s="104"/>
      <c r="CP2195" s="104"/>
      <c r="CQ2195" s="104"/>
      <c r="CR2195" s="104"/>
      <c r="CS2195" s="104"/>
      <c r="CT2195" s="104"/>
      <c r="CU2195" s="104"/>
    </row>
    <row r="2196" spans="1:99" ht="13" x14ac:dyDescent="0.3">
      <c r="A2196" s="104"/>
      <c r="B2196" s="104"/>
      <c r="C2196" s="104"/>
      <c r="D2196" s="104"/>
      <c r="E2196" s="104"/>
      <c r="F2196" s="104"/>
      <c r="G2196" s="104"/>
      <c r="H2196" s="104"/>
      <c r="I2196" s="104"/>
      <c r="J2196" s="104"/>
      <c r="K2196" s="104"/>
      <c r="L2196" s="104"/>
      <c r="M2196" s="104"/>
      <c r="P2196" s="104"/>
      <c r="Q2196" s="104"/>
      <c r="U2196" s="104"/>
      <c r="AQ2196" s="104"/>
      <c r="AR2196" s="104"/>
      <c r="AS2196" s="104"/>
      <c r="AT2196" s="104"/>
      <c r="AU2196" s="104"/>
      <c r="AV2196" s="104"/>
      <c r="AW2196" s="104"/>
      <c r="AX2196" s="104"/>
      <c r="AY2196" s="104"/>
      <c r="BH2196" s="104"/>
      <c r="BJ2196" s="104"/>
      <c r="BK2196" s="104"/>
      <c r="BL2196" s="104"/>
      <c r="BM2196" s="104"/>
      <c r="BN2196" s="104"/>
      <c r="BO2196" s="104"/>
      <c r="BP2196" s="104"/>
      <c r="BQ2196" s="104"/>
      <c r="BR2196" s="104"/>
      <c r="BS2196" s="104"/>
      <c r="BT2196" s="104"/>
      <c r="BV2196" s="104"/>
      <c r="BW2196" s="104"/>
      <c r="BX2196" s="104"/>
      <c r="BY2196" s="104"/>
      <c r="BZ2196" s="104"/>
      <c r="CA2196" s="104"/>
      <c r="CB2196" s="104"/>
      <c r="CC2196" s="104"/>
      <c r="CD2196" s="104"/>
      <c r="CE2196" s="104"/>
      <c r="CF2196" s="104"/>
      <c r="CG2196" s="104"/>
      <c r="CJ2196" s="104"/>
      <c r="CL2196" s="104"/>
      <c r="CM2196" s="104"/>
      <c r="CN2196" s="104"/>
      <c r="CO2196" s="104"/>
      <c r="CP2196" s="104"/>
      <c r="CQ2196" s="104"/>
      <c r="CR2196" s="104"/>
      <c r="CS2196" s="104"/>
      <c r="CT2196" s="104"/>
      <c r="CU2196" s="104"/>
    </row>
    <row r="2197" spans="1:99" ht="13" x14ac:dyDescent="0.3">
      <c r="A2197" s="104"/>
      <c r="B2197" s="104"/>
      <c r="C2197" s="104"/>
      <c r="D2197" s="104"/>
      <c r="E2197" s="104"/>
      <c r="F2197" s="104"/>
      <c r="G2197" s="104"/>
      <c r="H2197" s="104"/>
      <c r="I2197" s="104"/>
      <c r="J2197" s="104"/>
      <c r="K2197" s="104"/>
      <c r="L2197" s="104"/>
      <c r="M2197" s="104"/>
      <c r="P2197" s="104"/>
      <c r="Q2197" s="104"/>
      <c r="U2197" s="104"/>
      <c r="AQ2197" s="104"/>
      <c r="AR2197" s="104"/>
      <c r="AS2197" s="104"/>
      <c r="AT2197" s="104"/>
      <c r="AU2197" s="104"/>
      <c r="AV2197" s="104"/>
      <c r="AW2197" s="104"/>
      <c r="AX2197" s="104"/>
      <c r="AY2197" s="104"/>
      <c r="BH2197" s="104"/>
      <c r="BJ2197" s="104"/>
      <c r="BK2197" s="104"/>
      <c r="BL2197" s="104"/>
      <c r="BM2197" s="104"/>
      <c r="BN2197" s="104"/>
      <c r="BO2197" s="104"/>
      <c r="BP2197" s="104"/>
      <c r="BQ2197" s="104"/>
      <c r="BR2197" s="104"/>
      <c r="BS2197" s="104"/>
      <c r="BT2197" s="104"/>
      <c r="BV2197" s="104"/>
      <c r="BW2197" s="104"/>
      <c r="BX2197" s="104"/>
      <c r="BY2197" s="104"/>
      <c r="BZ2197" s="104"/>
      <c r="CA2197" s="104"/>
      <c r="CB2197" s="104"/>
      <c r="CC2197" s="104"/>
      <c r="CD2197" s="104"/>
      <c r="CE2197" s="104"/>
      <c r="CF2197" s="104"/>
      <c r="CG2197" s="104"/>
      <c r="CJ2197" s="104"/>
      <c r="CL2197" s="104"/>
      <c r="CM2197" s="104"/>
      <c r="CN2197" s="104"/>
      <c r="CO2197" s="104"/>
      <c r="CP2197" s="104"/>
      <c r="CQ2197" s="104"/>
      <c r="CR2197" s="104"/>
      <c r="CS2197" s="104"/>
      <c r="CT2197" s="104"/>
      <c r="CU2197" s="104"/>
    </row>
    <row r="2198" spans="1:99" ht="13" x14ac:dyDescent="0.3">
      <c r="A2198" s="104"/>
      <c r="B2198" s="104"/>
      <c r="C2198" s="104"/>
      <c r="D2198" s="104"/>
      <c r="E2198" s="104"/>
      <c r="F2198" s="104"/>
      <c r="G2198" s="104"/>
      <c r="H2198" s="104"/>
      <c r="I2198" s="104"/>
      <c r="J2198" s="104"/>
      <c r="K2198" s="104"/>
      <c r="L2198" s="104"/>
      <c r="M2198" s="104"/>
      <c r="P2198" s="104"/>
      <c r="Q2198" s="104"/>
      <c r="U2198" s="104"/>
      <c r="AQ2198" s="104"/>
      <c r="AR2198" s="104"/>
      <c r="AS2198" s="104"/>
      <c r="AT2198" s="104"/>
      <c r="AU2198" s="104"/>
      <c r="AV2198" s="104"/>
      <c r="AW2198" s="104"/>
      <c r="AX2198" s="104"/>
      <c r="AY2198" s="104"/>
      <c r="BH2198" s="104"/>
      <c r="BJ2198" s="104"/>
      <c r="BK2198" s="104"/>
      <c r="BL2198" s="104"/>
      <c r="BM2198" s="104"/>
      <c r="BN2198" s="104"/>
      <c r="BO2198" s="104"/>
      <c r="BP2198" s="104"/>
      <c r="BQ2198" s="104"/>
      <c r="BR2198" s="104"/>
      <c r="BS2198" s="104"/>
      <c r="BT2198" s="104"/>
      <c r="BV2198" s="104"/>
      <c r="BW2198" s="104"/>
      <c r="BX2198" s="104"/>
      <c r="BY2198" s="104"/>
      <c r="BZ2198" s="104"/>
      <c r="CA2198" s="104"/>
      <c r="CB2198" s="104"/>
      <c r="CC2198" s="104"/>
      <c r="CD2198" s="104"/>
      <c r="CE2198" s="104"/>
      <c r="CF2198" s="104"/>
      <c r="CG2198" s="104"/>
      <c r="CJ2198" s="104"/>
      <c r="CL2198" s="104"/>
      <c r="CM2198" s="104"/>
      <c r="CN2198" s="104"/>
      <c r="CO2198" s="104"/>
      <c r="CP2198" s="104"/>
      <c r="CQ2198" s="104"/>
      <c r="CR2198" s="104"/>
      <c r="CS2198" s="104"/>
      <c r="CT2198" s="104"/>
      <c r="CU2198" s="104"/>
    </row>
    <row r="2199" spans="1:99" ht="13" x14ac:dyDescent="0.3">
      <c r="A2199" s="104"/>
      <c r="B2199" s="104"/>
      <c r="C2199" s="104"/>
      <c r="D2199" s="104"/>
      <c r="E2199" s="104"/>
      <c r="F2199" s="104"/>
      <c r="G2199" s="104"/>
      <c r="H2199" s="104"/>
      <c r="I2199" s="104"/>
      <c r="J2199" s="104"/>
      <c r="K2199" s="104"/>
      <c r="L2199" s="104"/>
      <c r="M2199" s="104"/>
      <c r="P2199" s="104"/>
      <c r="Q2199" s="104"/>
      <c r="U2199" s="104"/>
      <c r="AQ2199" s="104"/>
      <c r="AR2199" s="104"/>
      <c r="AS2199" s="104"/>
      <c r="AT2199" s="104"/>
      <c r="AU2199" s="104"/>
      <c r="AV2199" s="104"/>
      <c r="AW2199" s="104"/>
      <c r="AX2199" s="104"/>
      <c r="AY2199" s="104"/>
      <c r="BH2199" s="104"/>
      <c r="BJ2199" s="104"/>
      <c r="BK2199" s="104"/>
      <c r="BL2199" s="104"/>
      <c r="BM2199" s="104"/>
      <c r="BN2199" s="104"/>
      <c r="BO2199" s="104"/>
      <c r="BP2199" s="104"/>
      <c r="BQ2199" s="104"/>
      <c r="BR2199" s="104"/>
      <c r="BS2199" s="104"/>
      <c r="BT2199" s="104"/>
      <c r="BV2199" s="104"/>
      <c r="BW2199" s="104"/>
      <c r="BX2199" s="104"/>
      <c r="BY2199" s="104"/>
      <c r="BZ2199" s="104"/>
      <c r="CA2199" s="104"/>
      <c r="CB2199" s="104"/>
      <c r="CC2199" s="104"/>
      <c r="CD2199" s="104"/>
      <c r="CE2199" s="104"/>
      <c r="CF2199" s="104"/>
      <c r="CG2199" s="104"/>
      <c r="CJ2199" s="104"/>
      <c r="CL2199" s="104"/>
      <c r="CM2199" s="104"/>
      <c r="CN2199" s="104"/>
      <c r="CO2199" s="104"/>
      <c r="CP2199" s="104"/>
      <c r="CQ2199" s="104"/>
      <c r="CR2199" s="104"/>
      <c r="CS2199" s="104"/>
      <c r="CT2199" s="104"/>
      <c r="CU2199" s="104"/>
    </row>
    <row r="2200" spans="1:99" ht="13" x14ac:dyDescent="0.3">
      <c r="A2200" s="104"/>
      <c r="B2200" s="104"/>
      <c r="C2200" s="104"/>
      <c r="D2200" s="104"/>
      <c r="E2200" s="104"/>
      <c r="F2200" s="104"/>
      <c r="G2200" s="104"/>
      <c r="H2200" s="104"/>
      <c r="I2200" s="104"/>
      <c r="J2200" s="104"/>
      <c r="K2200" s="104"/>
      <c r="L2200" s="104"/>
      <c r="M2200" s="104"/>
      <c r="P2200" s="104"/>
      <c r="Q2200" s="104"/>
      <c r="U2200" s="104"/>
      <c r="AQ2200" s="104"/>
      <c r="AR2200" s="104"/>
      <c r="AS2200" s="104"/>
      <c r="AT2200" s="104"/>
      <c r="AU2200" s="104"/>
      <c r="AV2200" s="104"/>
      <c r="AW2200" s="104"/>
      <c r="AX2200" s="104"/>
      <c r="AY2200" s="104"/>
      <c r="BH2200" s="104"/>
      <c r="BJ2200" s="104"/>
      <c r="BK2200" s="104"/>
      <c r="BL2200" s="104"/>
      <c r="BM2200" s="104"/>
      <c r="BN2200" s="104"/>
      <c r="BO2200" s="104"/>
      <c r="BP2200" s="104"/>
      <c r="BQ2200" s="104"/>
      <c r="BR2200" s="104"/>
      <c r="BS2200" s="104"/>
      <c r="BT2200" s="104"/>
      <c r="BV2200" s="104"/>
      <c r="BW2200" s="104"/>
      <c r="BX2200" s="104"/>
      <c r="BY2200" s="104"/>
      <c r="BZ2200" s="104"/>
      <c r="CA2200" s="104"/>
      <c r="CB2200" s="104"/>
      <c r="CC2200" s="104"/>
      <c r="CD2200" s="104"/>
      <c r="CE2200" s="104"/>
      <c r="CF2200" s="104"/>
      <c r="CG2200" s="104"/>
      <c r="CJ2200" s="104"/>
      <c r="CL2200" s="104"/>
      <c r="CM2200" s="104"/>
      <c r="CN2200" s="104"/>
      <c r="CO2200" s="104"/>
      <c r="CP2200" s="104"/>
      <c r="CQ2200" s="104"/>
      <c r="CR2200" s="104"/>
      <c r="CS2200" s="104"/>
      <c r="CT2200" s="104"/>
      <c r="CU2200" s="104"/>
    </row>
    <row r="2201" spans="1:99" ht="13" x14ac:dyDescent="0.3">
      <c r="A2201" s="104"/>
      <c r="B2201" s="104"/>
      <c r="C2201" s="104"/>
      <c r="D2201" s="104"/>
      <c r="E2201" s="104"/>
      <c r="F2201" s="104"/>
      <c r="G2201" s="104"/>
      <c r="H2201" s="104"/>
      <c r="I2201" s="104"/>
      <c r="J2201" s="104"/>
      <c r="K2201" s="104"/>
      <c r="L2201" s="104"/>
      <c r="M2201" s="104"/>
      <c r="P2201" s="104"/>
      <c r="Q2201" s="104"/>
      <c r="U2201" s="104"/>
      <c r="AQ2201" s="104"/>
      <c r="AR2201" s="104"/>
      <c r="AS2201" s="104"/>
      <c r="AT2201" s="104"/>
      <c r="AU2201" s="104"/>
      <c r="AV2201" s="104"/>
      <c r="AW2201" s="104"/>
      <c r="AX2201" s="104"/>
      <c r="AY2201" s="104"/>
      <c r="BH2201" s="104"/>
      <c r="BJ2201" s="104"/>
      <c r="BK2201" s="104"/>
      <c r="BL2201" s="104"/>
      <c r="BM2201" s="104"/>
      <c r="BN2201" s="104"/>
      <c r="BO2201" s="104"/>
      <c r="BP2201" s="104"/>
      <c r="BQ2201" s="104"/>
      <c r="BR2201" s="104"/>
      <c r="BS2201" s="104"/>
      <c r="BT2201" s="104"/>
      <c r="BV2201" s="104"/>
      <c r="BW2201" s="104"/>
      <c r="BX2201" s="104"/>
      <c r="BY2201" s="104"/>
      <c r="BZ2201" s="104"/>
      <c r="CA2201" s="104"/>
      <c r="CB2201" s="104"/>
      <c r="CC2201" s="104"/>
      <c r="CD2201" s="104"/>
      <c r="CE2201" s="104"/>
      <c r="CF2201" s="104"/>
      <c r="CG2201" s="104"/>
      <c r="CJ2201" s="104"/>
      <c r="CL2201" s="104"/>
      <c r="CM2201" s="104"/>
      <c r="CN2201" s="104"/>
      <c r="CO2201" s="104"/>
      <c r="CP2201" s="104"/>
      <c r="CQ2201" s="104"/>
      <c r="CR2201" s="104"/>
      <c r="CS2201" s="104"/>
      <c r="CT2201" s="104"/>
      <c r="CU2201" s="104"/>
    </row>
    <row r="2202" spans="1:99" ht="13" x14ac:dyDescent="0.3">
      <c r="A2202" s="104"/>
      <c r="B2202" s="104"/>
      <c r="C2202" s="104"/>
      <c r="D2202" s="104"/>
      <c r="E2202" s="104"/>
      <c r="F2202" s="104"/>
      <c r="G2202" s="104"/>
      <c r="H2202" s="104"/>
      <c r="I2202" s="104"/>
      <c r="J2202" s="104"/>
      <c r="K2202" s="104"/>
      <c r="L2202" s="104"/>
      <c r="M2202" s="104"/>
      <c r="P2202" s="104"/>
      <c r="Q2202" s="104"/>
      <c r="U2202" s="104"/>
      <c r="AQ2202" s="104"/>
      <c r="AR2202" s="104"/>
      <c r="AS2202" s="104"/>
      <c r="AT2202" s="104"/>
      <c r="AU2202" s="104"/>
      <c r="AV2202" s="104"/>
      <c r="AW2202" s="104"/>
      <c r="AX2202" s="104"/>
      <c r="AY2202" s="104"/>
      <c r="BH2202" s="104"/>
      <c r="BJ2202" s="104"/>
      <c r="BK2202" s="104"/>
      <c r="BL2202" s="104"/>
      <c r="BM2202" s="104"/>
      <c r="BN2202" s="104"/>
      <c r="BO2202" s="104"/>
      <c r="BP2202" s="104"/>
      <c r="BQ2202" s="104"/>
      <c r="BR2202" s="104"/>
      <c r="BS2202" s="104"/>
      <c r="BT2202" s="104"/>
      <c r="BV2202" s="104"/>
      <c r="BW2202" s="104"/>
      <c r="BX2202" s="104"/>
      <c r="BY2202" s="104"/>
      <c r="BZ2202" s="104"/>
      <c r="CA2202" s="104"/>
      <c r="CB2202" s="104"/>
      <c r="CC2202" s="104"/>
      <c r="CD2202" s="104"/>
      <c r="CE2202" s="104"/>
      <c r="CF2202" s="104"/>
      <c r="CG2202" s="104"/>
      <c r="CJ2202" s="104"/>
      <c r="CL2202" s="104"/>
      <c r="CM2202" s="104"/>
      <c r="CN2202" s="104"/>
      <c r="CO2202" s="104"/>
      <c r="CP2202" s="104"/>
      <c r="CQ2202" s="104"/>
      <c r="CR2202" s="104"/>
      <c r="CS2202" s="104"/>
      <c r="CT2202" s="104"/>
      <c r="CU2202" s="104"/>
    </row>
    <row r="2203" spans="1:99" ht="13" x14ac:dyDescent="0.3">
      <c r="A2203" s="104"/>
      <c r="B2203" s="104"/>
      <c r="C2203" s="104"/>
      <c r="D2203" s="104"/>
      <c r="E2203" s="104"/>
      <c r="F2203" s="104"/>
      <c r="G2203" s="104"/>
      <c r="H2203" s="104"/>
      <c r="I2203" s="104"/>
      <c r="J2203" s="104"/>
      <c r="K2203" s="104"/>
      <c r="L2203" s="104"/>
      <c r="M2203" s="104"/>
      <c r="P2203" s="104"/>
      <c r="Q2203" s="104"/>
      <c r="U2203" s="104"/>
      <c r="AQ2203" s="104"/>
      <c r="AR2203" s="104"/>
      <c r="AS2203" s="104"/>
      <c r="AT2203" s="104"/>
      <c r="AU2203" s="104"/>
      <c r="AV2203" s="104"/>
      <c r="AW2203" s="104"/>
      <c r="AX2203" s="104"/>
      <c r="AY2203" s="104"/>
      <c r="BH2203" s="104"/>
      <c r="BJ2203" s="104"/>
      <c r="BK2203" s="104"/>
      <c r="BL2203" s="104"/>
      <c r="BM2203" s="104"/>
      <c r="BN2203" s="104"/>
      <c r="BO2203" s="104"/>
      <c r="BP2203" s="104"/>
      <c r="BQ2203" s="104"/>
      <c r="BR2203" s="104"/>
      <c r="BS2203" s="104"/>
      <c r="BT2203" s="104"/>
      <c r="BV2203" s="104"/>
      <c r="BW2203" s="104"/>
      <c r="BX2203" s="104"/>
      <c r="BY2203" s="104"/>
      <c r="BZ2203" s="104"/>
      <c r="CA2203" s="104"/>
      <c r="CB2203" s="104"/>
      <c r="CC2203" s="104"/>
      <c r="CD2203" s="104"/>
      <c r="CE2203" s="104"/>
      <c r="CF2203" s="104"/>
      <c r="CG2203" s="104"/>
      <c r="CJ2203" s="104"/>
      <c r="CL2203" s="104"/>
      <c r="CM2203" s="104"/>
      <c r="CN2203" s="104"/>
      <c r="CO2203" s="104"/>
      <c r="CP2203" s="104"/>
      <c r="CQ2203" s="104"/>
      <c r="CR2203" s="104"/>
      <c r="CS2203" s="104"/>
      <c r="CT2203" s="104"/>
      <c r="CU2203" s="104"/>
    </row>
    <row r="2204" spans="1:99" ht="13" x14ac:dyDescent="0.3">
      <c r="A2204" s="104"/>
      <c r="B2204" s="104"/>
      <c r="C2204" s="104"/>
      <c r="D2204" s="104"/>
      <c r="E2204" s="104"/>
      <c r="F2204" s="104"/>
      <c r="G2204" s="104"/>
      <c r="H2204" s="104"/>
      <c r="I2204" s="104"/>
      <c r="J2204" s="104"/>
      <c r="K2204" s="104"/>
      <c r="L2204" s="104"/>
      <c r="M2204" s="104"/>
      <c r="P2204" s="104"/>
      <c r="Q2204" s="104"/>
      <c r="U2204" s="104"/>
      <c r="AQ2204" s="104"/>
      <c r="AR2204" s="104"/>
      <c r="AS2204" s="104"/>
      <c r="AT2204" s="104"/>
      <c r="AU2204" s="104"/>
      <c r="AV2204" s="104"/>
      <c r="AW2204" s="104"/>
      <c r="AX2204" s="104"/>
      <c r="AY2204" s="104"/>
      <c r="BH2204" s="104"/>
      <c r="BJ2204" s="104"/>
      <c r="BK2204" s="104"/>
      <c r="BL2204" s="104"/>
      <c r="BM2204" s="104"/>
      <c r="BN2204" s="104"/>
      <c r="BO2204" s="104"/>
      <c r="BP2204" s="104"/>
      <c r="BQ2204" s="104"/>
      <c r="BR2204" s="104"/>
      <c r="BS2204" s="104"/>
      <c r="BT2204" s="104"/>
      <c r="BV2204" s="104"/>
      <c r="BW2204" s="104"/>
      <c r="BX2204" s="104"/>
      <c r="BY2204" s="104"/>
      <c r="BZ2204" s="104"/>
      <c r="CA2204" s="104"/>
      <c r="CB2204" s="104"/>
      <c r="CC2204" s="104"/>
      <c r="CD2204" s="104"/>
      <c r="CE2204" s="104"/>
      <c r="CF2204" s="104"/>
      <c r="CG2204" s="104"/>
      <c r="CJ2204" s="104"/>
      <c r="CL2204" s="104"/>
      <c r="CM2204" s="104"/>
      <c r="CN2204" s="104"/>
      <c r="CO2204" s="104"/>
      <c r="CP2204" s="104"/>
      <c r="CQ2204" s="104"/>
      <c r="CR2204" s="104"/>
      <c r="CS2204" s="104"/>
      <c r="CT2204" s="104"/>
      <c r="CU2204" s="104"/>
    </row>
    <row r="2205" spans="1:99" ht="13" x14ac:dyDescent="0.3">
      <c r="A2205" s="104"/>
      <c r="B2205" s="104"/>
      <c r="C2205" s="104"/>
      <c r="D2205" s="104"/>
      <c r="E2205" s="104"/>
      <c r="F2205" s="104"/>
      <c r="G2205" s="104"/>
      <c r="H2205" s="104"/>
      <c r="I2205" s="104"/>
      <c r="J2205" s="104"/>
      <c r="K2205" s="104"/>
      <c r="L2205" s="104"/>
      <c r="M2205" s="104"/>
      <c r="P2205" s="104"/>
      <c r="Q2205" s="104"/>
      <c r="U2205" s="104"/>
      <c r="AQ2205" s="104"/>
      <c r="AR2205" s="104"/>
      <c r="AS2205" s="104"/>
      <c r="AT2205" s="104"/>
      <c r="AU2205" s="104"/>
      <c r="AV2205" s="104"/>
      <c r="AW2205" s="104"/>
      <c r="AX2205" s="104"/>
      <c r="AY2205" s="104"/>
      <c r="BH2205" s="104"/>
      <c r="BJ2205" s="104"/>
      <c r="BK2205" s="104"/>
      <c r="BL2205" s="104"/>
      <c r="BM2205" s="104"/>
      <c r="BN2205" s="104"/>
      <c r="BO2205" s="104"/>
      <c r="BP2205" s="104"/>
      <c r="BQ2205" s="104"/>
      <c r="BR2205" s="104"/>
      <c r="BS2205" s="104"/>
      <c r="BT2205" s="104"/>
      <c r="BV2205" s="104"/>
      <c r="BW2205" s="104"/>
      <c r="BX2205" s="104"/>
      <c r="BY2205" s="104"/>
      <c r="BZ2205" s="104"/>
      <c r="CA2205" s="104"/>
      <c r="CB2205" s="104"/>
      <c r="CC2205" s="104"/>
      <c r="CD2205" s="104"/>
      <c r="CE2205" s="104"/>
      <c r="CF2205" s="104"/>
      <c r="CG2205" s="104"/>
      <c r="CJ2205" s="104"/>
      <c r="CL2205" s="104"/>
      <c r="CM2205" s="104"/>
      <c r="CN2205" s="104"/>
      <c r="CO2205" s="104"/>
      <c r="CP2205" s="104"/>
      <c r="CQ2205" s="104"/>
      <c r="CR2205" s="104"/>
      <c r="CS2205" s="104"/>
      <c r="CT2205" s="104"/>
      <c r="CU2205" s="104"/>
    </row>
    <row r="2206" spans="1:99" ht="13" x14ac:dyDescent="0.3">
      <c r="A2206" s="104"/>
      <c r="B2206" s="104"/>
      <c r="C2206" s="104"/>
      <c r="D2206" s="104"/>
      <c r="E2206" s="104"/>
      <c r="F2206" s="104"/>
      <c r="G2206" s="104"/>
      <c r="H2206" s="104"/>
      <c r="I2206" s="104"/>
      <c r="J2206" s="104"/>
      <c r="K2206" s="104"/>
      <c r="L2206" s="104"/>
      <c r="M2206" s="104"/>
      <c r="P2206" s="104"/>
      <c r="Q2206" s="104"/>
      <c r="U2206" s="104"/>
      <c r="AQ2206" s="104"/>
      <c r="AR2206" s="104"/>
      <c r="AS2206" s="104"/>
      <c r="AT2206" s="104"/>
      <c r="AU2206" s="104"/>
      <c r="AV2206" s="104"/>
      <c r="AW2206" s="104"/>
      <c r="AX2206" s="104"/>
      <c r="AY2206" s="104"/>
      <c r="BH2206" s="104"/>
      <c r="BJ2206" s="104"/>
      <c r="BK2206" s="104"/>
      <c r="BL2206" s="104"/>
      <c r="BM2206" s="104"/>
      <c r="BN2206" s="104"/>
      <c r="BO2206" s="104"/>
      <c r="BP2206" s="104"/>
      <c r="BQ2206" s="104"/>
      <c r="BR2206" s="104"/>
      <c r="BS2206" s="104"/>
      <c r="BT2206" s="104"/>
      <c r="BV2206" s="104"/>
      <c r="BW2206" s="104"/>
      <c r="BX2206" s="104"/>
      <c r="BY2206" s="104"/>
      <c r="BZ2206" s="104"/>
      <c r="CA2206" s="104"/>
      <c r="CB2206" s="104"/>
      <c r="CC2206" s="104"/>
      <c r="CD2206" s="104"/>
      <c r="CE2206" s="104"/>
      <c r="CF2206" s="104"/>
      <c r="CG2206" s="104"/>
      <c r="CJ2206" s="104"/>
      <c r="CL2206" s="104"/>
      <c r="CM2206" s="104"/>
      <c r="CN2206" s="104"/>
      <c r="CO2206" s="104"/>
      <c r="CP2206" s="104"/>
      <c r="CQ2206" s="104"/>
      <c r="CR2206" s="104"/>
      <c r="CS2206" s="104"/>
      <c r="CT2206" s="104"/>
      <c r="CU2206" s="104"/>
    </row>
    <row r="2207" spans="1:99" ht="13" x14ac:dyDescent="0.3">
      <c r="A2207" s="104"/>
      <c r="B2207" s="104"/>
      <c r="C2207" s="104"/>
      <c r="D2207" s="104"/>
      <c r="E2207" s="104"/>
      <c r="F2207" s="104"/>
      <c r="G2207" s="104"/>
      <c r="H2207" s="104"/>
      <c r="I2207" s="104"/>
      <c r="J2207" s="104"/>
      <c r="K2207" s="104"/>
      <c r="L2207" s="104"/>
      <c r="M2207" s="104"/>
      <c r="P2207" s="104"/>
      <c r="Q2207" s="104"/>
      <c r="U2207" s="104"/>
      <c r="AQ2207" s="104"/>
      <c r="AR2207" s="104"/>
      <c r="AS2207" s="104"/>
      <c r="AT2207" s="104"/>
      <c r="AU2207" s="104"/>
      <c r="AV2207" s="104"/>
      <c r="AW2207" s="104"/>
      <c r="AX2207" s="104"/>
      <c r="AY2207" s="104"/>
      <c r="BH2207" s="104"/>
      <c r="BJ2207" s="104"/>
      <c r="BK2207" s="104"/>
      <c r="BL2207" s="104"/>
      <c r="BM2207" s="104"/>
      <c r="BN2207" s="104"/>
      <c r="BO2207" s="104"/>
      <c r="BP2207" s="104"/>
      <c r="BQ2207" s="104"/>
      <c r="BR2207" s="104"/>
      <c r="BS2207" s="104"/>
      <c r="BT2207" s="104"/>
      <c r="BV2207" s="104"/>
      <c r="BW2207" s="104"/>
      <c r="BX2207" s="104"/>
      <c r="BY2207" s="104"/>
      <c r="BZ2207" s="104"/>
      <c r="CA2207" s="104"/>
      <c r="CB2207" s="104"/>
      <c r="CC2207" s="104"/>
      <c r="CD2207" s="104"/>
      <c r="CE2207" s="104"/>
      <c r="CF2207" s="104"/>
      <c r="CG2207" s="104"/>
      <c r="CJ2207" s="104"/>
      <c r="CL2207" s="104"/>
      <c r="CM2207" s="104"/>
      <c r="CN2207" s="104"/>
      <c r="CO2207" s="104"/>
      <c r="CP2207" s="104"/>
      <c r="CQ2207" s="104"/>
      <c r="CR2207" s="104"/>
      <c r="CS2207" s="104"/>
      <c r="CT2207" s="104"/>
      <c r="CU2207" s="104"/>
    </row>
    <row r="2208" spans="1:99" ht="13" x14ac:dyDescent="0.3">
      <c r="A2208" s="104"/>
      <c r="B2208" s="104"/>
      <c r="C2208" s="104"/>
      <c r="D2208" s="104"/>
      <c r="E2208" s="104"/>
      <c r="F2208" s="104"/>
      <c r="G2208" s="104"/>
      <c r="H2208" s="104"/>
      <c r="I2208" s="104"/>
      <c r="J2208" s="104"/>
      <c r="K2208" s="104"/>
      <c r="L2208" s="104"/>
      <c r="M2208" s="104"/>
      <c r="P2208" s="104"/>
      <c r="Q2208" s="104"/>
      <c r="U2208" s="104"/>
      <c r="AQ2208" s="104"/>
      <c r="AR2208" s="104"/>
      <c r="AS2208" s="104"/>
      <c r="AT2208" s="104"/>
      <c r="AU2208" s="104"/>
      <c r="AV2208" s="104"/>
      <c r="AW2208" s="104"/>
      <c r="AX2208" s="104"/>
      <c r="AY2208" s="104"/>
      <c r="BH2208" s="104"/>
      <c r="BJ2208" s="104"/>
      <c r="BK2208" s="104"/>
      <c r="BL2208" s="104"/>
      <c r="BM2208" s="104"/>
      <c r="BN2208" s="104"/>
      <c r="BO2208" s="104"/>
      <c r="BP2208" s="104"/>
      <c r="BQ2208" s="104"/>
      <c r="BR2208" s="104"/>
      <c r="BS2208" s="104"/>
      <c r="BT2208" s="104"/>
      <c r="BV2208" s="104"/>
      <c r="BW2208" s="104"/>
      <c r="BX2208" s="104"/>
      <c r="BY2208" s="104"/>
      <c r="BZ2208" s="104"/>
      <c r="CA2208" s="104"/>
      <c r="CB2208" s="104"/>
      <c r="CC2208" s="104"/>
      <c r="CD2208" s="104"/>
      <c r="CE2208" s="104"/>
      <c r="CF2208" s="104"/>
      <c r="CG2208" s="104"/>
      <c r="CJ2208" s="104"/>
      <c r="CL2208" s="104"/>
      <c r="CM2208" s="104"/>
      <c r="CN2208" s="104"/>
      <c r="CO2208" s="104"/>
      <c r="CP2208" s="104"/>
      <c r="CQ2208" s="104"/>
      <c r="CR2208" s="104"/>
      <c r="CS2208" s="104"/>
      <c r="CT2208" s="104"/>
      <c r="CU2208" s="104"/>
    </row>
    <row r="2209" spans="1:99" ht="13" x14ac:dyDescent="0.3">
      <c r="A2209" s="104"/>
      <c r="B2209" s="104"/>
      <c r="C2209" s="104"/>
      <c r="D2209" s="104"/>
      <c r="E2209" s="104"/>
      <c r="F2209" s="104"/>
      <c r="G2209" s="104"/>
      <c r="H2209" s="104"/>
      <c r="I2209" s="104"/>
      <c r="J2209" s="104"/>
      <c r="K2209" s="104"/>
      <c r="L2209" s="104"/>
      <c r="M2209" s="104"/>
      <c r="P2209" s="104"/>
      <c r="Q2209" s="104"/>
      <c r="U2209" s="104"/>
      <c r="AQ2209" s="104"/>
      <c r="AR2209" s="104"/>
      <c r="AS2209" s="104"/>
      <c r="AT2209" s="104"/>
      <c r="AU2209" s="104"/>
      <c r="AV2209" s="104"/>
      <c r="AW2209" s="104"/>
      <c r="AX2209" s="104"/>
      <c r="AY2209" s="104"/>
      <c r="BH2209" s="104"/>
      <c r="BJ2209" s="104"/>
      <c r="BK2209" s="104"/>
      <c r="BL2209" s="104"/>
      <c r="BM2209" s="104"/>
      <c r="BN2209" s="104"/>
      <c r="BO2209" s="104"/>
      <c r="BP2209" s="104"/>
      <c r="BQ2209" s="104"/>
      <c r="BR2209" s="104"/>
      <c r="BS2209" s="104"/>
      <c r="BT2209" s="104"/>
      <c r="BV2209" s="104"/>
      <c r="BW2209" s="104"/>
      <c r="BX2209" s="104"/>
      <c r="BY2209" s="104"/>
      <c r="BZ2209" s="104"/>
      <c r="CA2209" s="104"/>
      <c r="CB2209" s="104"/>
      <c r="CC2209" s="104"/>
      <c r="CD2209" s="104"/>
      <c r="CE2209" s="104"/>
      <c r="CF2209" s="104"/>
      <c r="CG2209" s="104"/>
      <c r="CJ2209" s="104"/>
      <c r="CL2209" s="104"/>
      <c r="CM2209" s="104"/>
      <c r="CN2209" s="104"/>
      <c r="CO2209" s="104"/>
      <c r="CP2209" s="104"/>
      <c r="CQ2209" s="104"/>
      <c r="CR2209" s="104"/>
      <c r="CS2209" s="104"/>
      <c r="CT2209" s="104"/>
      <c r="CU2209" s="104"/>
    </row>
    <row r="2210" spans="1:99" ht="13" x14ac:dyDescent="0.3">
      <c r="A2210" s="104"/>
      <c r="B2210" s="104"/>
      <c r="C2210" s="104"/>
      <c r="D2210" s="104"/>
      <c r="E2210" s="104"/>
      <c r="F2210" s="104"/>
      <c r="G2210" s="104"/>
      <c r="H2210" s="104"/>
      <c r="I2210" s="104"/>
      <c r="J2210" s="104"/>
      <c r="K2210" s="104"/>
      <c r="L2210" s="104"/>
      <c r="M2210" s="104"/>
      <c r="P2210" s="104"/>
      <c r="Q2210" s="104"/>
      <c r="U2210" s="104"/>
      <c r="AQ2210" s="104"/>
      <c r="AR2210" s="104"/>
      <c r="AS2210" s="104"/>
      <c r="AT2210" s="104"/>
      <c r="AU2210" s="104"/>
      <c r="AV2210" s="104"/>
      <c r="AW2210" s="104"/>
      <c r="AX2210" s="104"/>
      <c r="AY2210" s="104"/>
      <c r="BH2210" s="104"/>
      <c r="BJ2210" s="104"/>
      <c r="BK2210" s="104"/>
      <c r="BL2210" s="104"/>
      <c r="BM2210" s="104"/>
      <c r="BN2210" s="104"/>
      <c r="BO2210" s="104"/>
      <c r="BP2210" s="104"/>
      <c r="BQ2210" s="104"/>
      <c r="BR2210" s="104"/>
      <c r="BS2210" s="104"/>
      <c r="BT2210" s="104"/>
      <c r="BV2210" s="104"/>
      <c r="BW2210" s="104"/>
      <c r="BX2210" s="104"/>
      <c r="BY2210" s="104"/>
      <c r="BZ2210" s="104"/>
      <c r="CA2210" s="104"/>
      <c r="CB2210" s="104"/>
      <c r="CC2210" s="104"/>
      <c r="CD2210" s="104"/>
      <c r="CE2210" s="104"/>
      <c r="CF2210" s="104"/>
      <c r="CG2210" s="104"/>
      <c r="CJ2210" s="104"/>
      <c r="CL2210" s="104"/>
      <c r="CM2210" s="104"/>
      <c r="CN2210" s="104"/>
      <c r="CO2210" s="104"/>
      <c r="CP2210" s="104"/>
      <c r="CQ2210" s="104"/>
      <c r="CR2210" s="104"/>
      <c r="CS2210" s="104"/>
      <c r="CT2210" s="104"/>
      <c r="CU2210" s="104"/>
    </row>
    <row r="2211" spans="1:99" ht="13" x14ac:dyDescent="0.3">
      <c r="A2211" s="104"/>
      <c r="B2211" s="104"/>
      <c r="C2211" s="104"/>
      <c r="D2211" s="104"/>
      <c r="E2211" s="104"/>
      <c r="F2211" s="104"/>
      <c r="G2211" s="104"/>
      <c r="H2211" s="104"/>
      <c r="I2211" s="104"/>
      <c r="J2211" s="104"/>
      <c r="K2211" s="104"/>
      <c r="L2211" s="104"/>
      <c r="M2211" s="104"/>
      <c r="P2211" s="104"/>
      <c r="Q2211" s="104"/>
      <c r="U2211" s="104"/>
      <c r="AQ2211" s="104"/>
      <c r="AR2211" s="104"/>
      <c r="AS2211" s="104"/>
      <c r="AT2211" s="104"/>
      <c r="AU2211" s="104"/>
      <c r="AV2211" s="104"/>
      <c r="AW2211" s="104"/>
      <c r="AX2211" s="104"/>
      <c r="AY2211" s="104"/>
      <c r="BH2211" s="104"/>
      <c r="BJ2211" s="104"/>
      <c r="BK2211" s="104"/>
      <c r="BL2211" s="104"/>
      <c r="BM2211" s="104"/>
      <c r="BN2211" s="104"/>
      <c r="BO2211" s="104"/>
      <c r="BP2211" s="104"/>
      <c r="BQ2211" s="104"/>
      <c r="BR2211" s="104"/>
      <c r="BS2211" s="104"/>
      <c r="BT2211" s="104"/>
      <c r="BV2211" s="104"/>
      <c r="BW2211" s="104"/>
      <c r="BX2211" s="104"/>
      <c r="BY2211" s="104"/>
      <c r="BZ2211" s="104"/>
      <c r="CA2211" s="104"/>
      <c r="CB2211" s="104"/>
      <c r="CC2211" s="104"/>
      <c r="CD2211" s="104"/>
      <c r="CE2211" s="104"/>
      <c r="CF2211" s="104"/>
      <c r="CG2211" s="104"/>
      <c r="CJ2211" s="104"/>
      <c r="CL2211" s="104"/>
      <c r="CM2211" s="104"/>
      <c r="CN2211" s="104"/>
      <c r="CO2211" s="104"/>
      <c r="CP2211" s="104"/>
      <c r="CQ2211" s="104"/>
      <c r="CR2211" s="104"/>
      <c r="CS2211" s="104"/>
      <c r="CT2211" s="104"/>
      <c r="CU2211" s="104"/>
    </row>
    <row r="2212" spans="1:99" ht="13" x14ac:dyDescent="0.3">
      <c r="A2212" s="104"/>
      <c r="B2212" s="104"/>
      <c r="C2212" s="104"/>
      <c r="D2212" s="104"/>
      <c r="E2212" s="104"/>
      <c r="F2212" s="104"/>
      <c r="G2212" s="104"/>
      <c r="H2212" s="104"/>
      <c r="I2212" s="104"/>
      <c r="J2212" s="104"/>
      <c r="K2212" s="104"/>
      <c r="L2212" s="104"/>
      <c r="M2212" s="104"/>
      <c r="P2212" s="104"/>
      <c r="Q2212" s="104"/>
      <c r="U2212" s="104"/>
      <c r="AQ2212" s="104"/>
      <c r="AR2212" s="104"/>
      <c r="AS2212" s="104"/>
      <c r="AT2212" s="104"/>
      <c r="AU2212" s="104"/>
      <c r="AV2212" s="104"/>
      <c r="AW2212" s="104"/>
      <c r="AX2212" s="104"/>
      <c r="AY2212" s="104"/>
      <c r="BH2212" s="104"/>
      <c r="BJ2212" s="104"/>
      <c r="BK2212" s="104"/>
      <c r="BL2212" s="104"/>
      <c r="BM2212" s="104"/>
      <c r="BN2212" s="104"/>
      <c r="BO2212" s="104"/>
      <c r="BP2212" s="104"/>
      <c r="BQ2212" s="104"/>
      <c r="BR2212" s="104"/>
      <c r="BS2212" s="104"/>
      <c r="BT2212" s="104"/>
      <c r="BV2212" s="104"/>
      <c r="BW2212" s="104"/>
      <c r="BX2212" s="104"/>
      <c r="BY2212" s="104"/>
      <c r="BZ2212" s="104"/>
      <c r="CA2212" s="104"/>
      <c r="CB2212" s="104"/>
      <c r="CC2212" s="104"/>
      <c r="CD2212" s="104"/>
      <c r="CE2212" s="104"/>
      <c r="CF2212" s="104"/>
      <c r="CG2212" s="104"/>
      <c r="CJ2212" s="104"/>
      <c r="CL2212" s="104"/>
      <c r="CM2212" s="104"/>
      <c r="CN2212" s="104"/>
      <c r="CO2212" s="104"/>
      <c r="CP2212" s="104"/>
      <c r="CQ2212" s="104"/>
      <c r="CR2212" s="104"/>
      <c r="CS2212" s="104"/>
      <c r="CT2212" s="104"/>
      <c r="CU2212" s="104"/>
    </row>
    <row r="2213" spans="1:99" ht="13" x14ac:dyDescent="0.3">
      <c r="A2213" s="104"/>
      <c r="B2213" s="104"/>
      <c r="C2213" s="104"/>
      <c r="D2213" s="104"/>
      <c r="E2213" s="104"/>
      <c r="F2213" s="104"/>
      <c r="G2213" s="104"/>
      <c r="H2213" s="104"/>
      <c r="I2213" s="104"/>
      <c r="J2213" s="104"/>
      <c r="K2213" s="104"/>
      <c r="L2213" s="104"/>
      <c r="M2213" s="104"/>
      <c r="P2213" s="104"/>
      <c r="Q2213" s="104"/>
      <c r="U2213" s="104"/>
      <c r="AQ2213" s="104"/>
      <c r="AR2213" s="104"/>
      <c r="AS2213" s="104"/>
      <c r="AT2213" s="104"/>
      <c r="AU2213" s="104"/>
      <c r="AV2213" s="104"/>
      <c r="AW2213" s="104"/>
      <c r="AX2213" s="104"/>
      <c r="AY2213" s="104"/>
      <c r="BH2213" s="104"/>
      <c r="BJ2213" s="104"/>
      <c r="BK2213" s="104"/>
      <c r="BL2213" s="104"/>
      <c r="BM2213" s="104"/>
      <c r="BN2213" s="104"/>
      <c r="BO2213" s="104"/>
      <c r="BP2213" s="104"/>
      <c r="BQ2213" s="104"/>
      <c r="BR2213" s="104"/>
      <c r="BS2213" s="104"/>
      <c r="BT2213" s="104"/>
      <c r="BV2213" s="104"/>
      <c r="BW2213" s="104"/>
      <c r="BX2213" s="104"/>
      <c r="BY2213" s="104"/>
      <c r="BZ2213" s="104"/>
      <c r="CA2213" s="104"/>
      <c r="CB2213" s="104"/>
      <c r="CC2213" s="104"/>
      <c r="CD2213" s="104"/>
      <c r="CE2213" s="104"/>
      <c r="CF2213" s="104"/>
      <c r="CG2213" s="104"/>
      <c r="CJ2213" s="104"/>
      <c r="CL2213" s="104"/>
      <c r="CM2213" s="104"/>
      <c r="CN2213" s="104"/>
      <c r="CO2213" s="104"/>
      <c r="CP2213" s="104"/>
      <c r="CQ2213" s="104"/>
      <c r="CR2213" s="104"/>
      <c r="CS2213" s="104"/>
      <c r="CT2213" s="104"/>
      <c r="CU2213" s="104"/>
    </row>
    <row r="2214" spans="1:99" ht="13" x14ac:dyDescent="0.3">
      <c r="A2214" s="104"/>
      <c r="B2214" s="104"/>
      <c r="C2214" s="104"/>
      <c r="D2214" s="104"/>
      <c r="E2214" s="104"/>
      <c r="F2214" s="104"/>
      <c r="G2214" s="104"/>
      <c r="H2214" s="104"/>
      <c r="I2214" s="104"/>
      <c r="J2214" s="104"/>
      <c r="K2214" s="104"/>
      <c r="L2214" s="104"/>
      <c r="M2214" s="104"/>
      <c r="P2214" s="104"/>
      <c r="Q2214" s="104"/>
      <c r="U2214" s="104"/>
      <c r="AQ2214" s="104"/>
      <c r="AR2214" s="104"/>
      <c r="AS2214" s="104"/>
      <c r="AT2214" s="104"/>
      <c r="AU2214" s="104"/>
      <c r="AV2214" s="104"/>
      <c r="AW2214" s="104"/>
      <c r="AX2214" s="104"/>
      <c r="AY2214" s="104"/>
      <c r="BH2214" s="104"/>
      <c r="BJ2214" s="104"/>
      <c r="BK2214" s="104"/>
      <c r="BL2214" s="104"/>
      <c r="BM2214" s="104"/>
      <c r="BN2214" s="104"/>
      <c r="BO2214" s="104"/>
      <c r="BP2214" s="104"/>
      <c r="BQ2214" s="104"/>
      <c r="BR2214" s="104"/>
      <c r="BS2214" s="104"/>
      <c r="BT2214" s="104"/>
      <c r="BV2214" s="104"/>
      <c r="BW2214" s="104"/>
      <c r="BX2214" s="104"/>
      <c r="BY2214" s="104"/>
      <c r="BZ2214" s="104"/>
      <c r="CA2214" s="104"/>
      <c r="CB2214" s="104"/>
      <c r="CC2214" s="104"/>
      <c r="CD2214" s="104"/>
      <c r="CE2214" s="104"/>
      <c r="CF2214" s="104"/>
      <c r="CG2214" s="104"/>
      <c r="CJ2214" s="104"/>
      <c r="CL2214" s="104"/>
      <c r="CM2214" s="104"/>
      <c r="CN2214" s="104"/>
      <c r="CO2214" s="104"/>
      <c r="CP2214" s="104"/>
      <c r="CQ2214" s="104"/>
      <c r="CR2214" s="104"/>
      <c r="CS2214" s="104"/>
      <c r="CT2214" s="104"/>
      <c r="CU2214" s="104"/>
    </row>
    <row r="2215" spans="1:99" ht="13" x14ac:dyDescent="0.3">
      <c r="A2215" s="104"/>
      <c r="B2215" s="104"/>
      <c r="C2215" s="104"/>
      <c r="D2215" s="104"/>
      <c r="E2215" s="104"/>
      <c r="F2215" s="104"/>
      <c r="G2215" s="104"/>
      <c r="H2215" s="104"/>
      <c r="I2215" s="104"/>
      <c r="J2215" s="104"/>
      <c r="K2215" s="104"/>
      <c r="L2215" s="104"/>
      <c r="M2215" s="104"/>
      <c r="P2215" s="104"/>
      <c r="Q2215" s="104"/>
      <c r="U2215" s="104"/>
      <c r="AQ2215" s="104"/>
      <c r="AR2215" s="104"/>
      <c r="AS2215" s="104"/>
      <c r="AT2215" s="104"/>
      <c r="AU2215" s="104"/>
      <c r="AV2215" s="104"/>
      <c r="AW2215" s="104"/>
      <c r="AX2215" s="104"/>
      <c r="AY2215" s="104"/>
      <c r="BH2215" s="104"/>
      <c r="BJ2215" s="104"/>
      <c r="BK2215" s="104"/>
      <c r="BL2215" s="104"/>
      <c r="BM2215" s="104"/>
      <c r="BN2215" s="104"/>
      <c r="BO2215" s="104"/>
      <c r="BP2215" s="104"/>
      <c r="BQ2215" s="104"/>
      <c r="BR2215" s="104"/>
      <c r="BS2215" s="104"/>
      <c r="BT2215" s="104"/>
      <c r="BV2215" s="104"/>
      <c r="BW2215" s="104"/>
      <c r="BX2215" s="104"/>
      <c r="BY2215" s="104"/>
      <c r="BZ2215" s="104"/>
      <c r="CA2215" s="104"/>
      <c r="CB2215" s="104"/>
      <c r="CC2215" s="104"/>
      <c r="CD2215" s="104"/>
      <c r="CE2215" s="104"/>
      <c r="CF2215" s="104"/>
      <c r="CG2215" s="104"/>
      <c r="CJ2215" s="104"/>
      <c r="CL2215" s="104"/>
      <c r="CM2215" s="104"/>
      <c r="CN2215" s="104"/>
      <c r="CO2215" s="104"/>
      <c r="CP2215" s="104"/>
      <c r="CQ2215" s="104"/>
      <c r="CR2215" s="104"/>
      <c r="CS2215" s="104"/>
      <c r="CT2215" s="104"/>
      <c r="CU2215" s="104"/>
    </row>
    <row r="2216" spans="1:99" ht="13" x14ac:dyDescent="0.3">
      <c r="A2216" s="104"/>
      <c r="B2216" s="104"/>
      <c r="C2216" s="104"/>
      <c r="D2216" s="104"/>
      <c r="E2216" s="104"/>
      <c r="F2216" s="104"/>
      <c r="G2216" s="104"/>
      <c r="H2216" s="104"/>
      <c r="I2216" s="104"/>
      <c r="J2216" s="104"/>
      <c r="K2216" s="104"/>
      <c r="L2216" s="104"/>
      <c r="M2216" s="104"/>
      <c r="P2216" s="104"/>
      <c r="Q2216" s="104"/>
      <c r="U2216" s="104"/>
      <c r="AQ2216" s="104"/>
      <c r="AR2216" s="104"/>
      <c r="AS2216" s="104"/>
      <c r="AT2216" s="104"/>
      <c r="AU2216" s="104"/>
      <c r="AV2216" s="104"/>
      <c r="AW2216" s="104"/>
      <c r="AX2216" s="104"/>
      <c r="AY2216" s="104"/>
      <c r="BH2216" s="104"/>
      <c r="BJ2216" s="104"/>
      <c r="BK2216" s="104"/>
      <c r="BL2216" s="104"/>
      <c r="BM2216" s="104"/>
      <c r="BN2216" s="104"/>
      <c r="BO2216" s="104"/>
      <c r="BP2216" s="104"/>
      <c r="BQ2216" s="104"/>
      <c r="BR2216" s="104"/>
      <c r="BS2216" s="104"/>
      <c r="BT2216" s="104"/>
      <c r="BV2216" s="104"/>
      <c r="BW2216" s="104"/>
      <c r="BX2216" s="104"/>
      <c r="BY2216" s="104"/>
      <c r="BZ2216" s="104"/>
      <c r="CA2216" s="104"/>
      <c r="CB2216" s="104"/>
      <c r="CC2216" s="104"/>
      <c r="CD2216" s="104"/>
      <c r="CE2216" s="104"/>
      <c r="CF2216" s="104"/>
      <c r="CG2216" s="104"/>
      <c r="CJ2216" s="104"/>
      <c r="CL2216" s="104"/>
      <c r="CM2216" s="104"/>
      <c r="CN2216" s="104"/>
      <c r="CO2216" s="104"/>
      <c r="CP2216" s="104"/>
      <c r="CQ2216" s="104"/>
      <c r="CR2216" s="104"/>
      <c r="CS2216" s="104"/>
      <c r="CT2216" s="104"/>
      <c r="CU2216" s="104"/>
    </row>
    <row r="2217" spans="1:99" ht="13" x14ac:dyDescent="0.3">
      <c r="A2217" s="104"/>
      <c r="B2217" s="104"/>
      <c r="C2217" s="104"/>
      <c r="D2217" s="104"/>
      <c r="E2217" s="104"/>
      <c r="F2217" s="104"/>
      <c r="G2217" s="104"/>
      <c r="H2217" s="104"/>
      <c r="I2217" s="104"/>
      <c r="J2217" s="104"/>
      <c r="K2217" s="104"/>
      <c r="L2217" s="104"/>
      <c r="M2217" s="104"/>
      <c r="P2217" s="104"/>
      <c r="Q2217" s="104"/>
      <c r="U2217" s="104"/>
      <c r="AQ2217" s="104"/>
      <c r="AR2217" s="104"/>
      <c r="AS2217" s="104"/>
      <c r="AT2217" s="104"/>
      <c r="AU2217" s="104"/>
      <c r="AV2217" s="104"/>
      <c r="AW2217" s="104"/>
      <c r="AX2217" s="104"/>
      <c r="AY2217" s="104"/>
      <c r="BH2217" s="104"/>
      <c r="BJ2217" s="104"/>
      <c r="BK2217" s="104"/>
      <c r="BL2217" s="104"/>
      <c r="BM2217" s="104"/>
      <c r="BN2217" s="104"/>
      <c r="BO2217" s="104"/>
      <c r="BP2217" s="104"/>
      <c r="BQ2217" s="104"/>
      <c r="BR2217" s="104"/>
      <c r="BS2217" s="104"/>
      <c r="BT2217" s="104"/>
      <c r="BV2217" s="104"/>
      <c r="BW2217" s="104"/>
      <c r="BX2217" s="104"/>
      <c r="BY2217" s="104"/>
      <c r="BZ2217" s="104"/>
      <c r="CA2217" s="104"/>
      <c r="CB2217" s="104"/>
      <c r="CC2217" s="104"/>
      <c r="CD2217" s="104"/>
      <c r="CE2217" s="104"/>
      <c r="CF2217" s="104"/>
      <c r="CG2217" s="104"/>
      <c r="CJ2217" s="104"/>
      <c r="CL2217" s="104"/>
      <c r="CM2217" s="104"/>
      <c r="CN2217" s="104"/>
      <c r="CO2217" s="104"/>
      <c r="CP2217" s="104"/>
      <c r="CQ2217" s="104"/>
      <c r="CR2217" s="104"/>
      <c r="CS2217" s="104"/>
      <c r="CT2217" s="104"/>
      <c r="CU2217" s="104"/>
    </row>
    <row r="2218" spans="1:99" ht="13" x14ac:dyDescent="0.3">
      <c r="A2218" s="104"/>
      <c r="B2218" s="104"/>
      <c r="C2218" s="104"/>
      <c r="D2218" s="104"/>
      <c r="E2218" s="104"/>
      <c r="F2218" s="104"/>
      <c r="G2218" s="104"/>
      <c r="H2218" s="104"/>
      <c r="I2218" s="104"/>
      <c r="J2218" s="104"/>
      <c r="K2218" s="104"/>
      <c r="L2218" s="104"/>
      <c r="M2218" s="104"/>
      <c r="P2218" s="104"/>
      <c r="Q2218" s="104"/>
      <c r="U2218" s="104"/>
      <c r="AQ2218" s="104"/>
      <c r="AR2218" s="104"/>
      <c r="AS2218" s="104"/>
      <c r="AT2218" s="104"/>
      <c r="AU2218" s="104"/>
      <c r="AV2218" s="104"/>
      <c r="AW2218" s="104"/>
      <c r="AX2218" s="104"/>
      <c r="AY2218" s="104"/>
      <c r="BH2218" s="104"/>
      <c r="BJ2218" s="104"/>
      <c r="BK2218" s="104"/>
      <c r="BL2218" s="104"/>
      <c r="BM2218" s="104"/>
      <c r="BN2218" s="104"/>
      <c r="BO2218" s="104"/>
      <c r="BP2218" s="104"/>
      <c r="BQ2218" s="104"/>
      <c r="BR2218" s="104"/>
      <c r="BS2218" s="104"/>
      <c r="BT2218" s="104"/>
      <c r="BV2218" s="104"/>
      <c r="BW2218" s="104"/>
      <c r="BX2218" s="104"/>
      <c r="BY2218" s="104"/>
      <c r="BZ2218" s="104"/>
      <c r="CA2218" s="104"/>
      <c r="CB2218" s="104"/>
      <c r="CC2218" s="104"/>
      <c r="CD2218" s="104"/>
      <c r="CE2218" s="104"/>
      <c r="CF2218" s="104"/>
      <c r="CG2218" s="104"/>
      <c r="CJ2218" s="104"/>
      <c r="CL2218" s="104"/>
      <c r="CM2218" s="104"/>
      <c r="CN2218" s="104"/>
      <c r="CO2218" s="104"/>
      <c r="CP2218" s="104"/>
      <c r="CQ2218" s="104"/>
      <c r="CR2218" s="104"/>
      <c r="CS2218" s="104"/>
      <c r="CT2218" s="104"/>
      <c r="CU2218" s="104"/>
    </row>
    <row r="2219" spans="1:99" ht="13" x14ac:dyDescent="0.3">
      <c r="A2219" s="104"/>
      <c r="B2219" s="104"/>
      <c r="C2219" s="104"/>
      <c r="D2219" s="104"/>
      <c r="E2219" s="104"/>
      <c r="F2219" s="104"/>
      <c r="G2219" s="104"/>
      <c r="H2219" s="104"/>
      <c r="I2219" s="104"/>
      <c r="J2219" s="104"/>
      <c r="K2219" s="104"/>
      <c r="L2219" s="104"/>
      <c r="M2219" s="104"/>
      <c r="P2219" s="104"/>
      <c r="Q2219" s="104"/>
      <c r="U2219" s="104"/>
      <c r="AQ2219" s="104"/>
      <c r="AR2219" s="104"/>
      <c r="AS2219" s="104"/>
      <c r="AT2219" s="104"/>
      <c r="AU2219" s="104"/>
      <c r="AV2219" s="104"/>
      <c r="AW2219" s="104"/>
      <c r="AX2219" s="104"/>
      <c r="AY2219" s="104"/>
      <c r="BH2219" s="104"/>
      <c r="BJ2219" s="104"/>
      <c r="BK2219" s="104"/>
      <c r="BL2219" s="104"/>
      <c r="BM2219" s="104"/>
      <c r="BN2219" s="104"/>
      <c r="BO2219" s="104"/>
      <c r="BP2219" s="104"/>
      <c r="BQ2219" s="104"/>
      <c r="BR2219" s="104"/>
      <c r="BS2219" s="104"/>
      <c r="BT2219" s="104"/>
      <c r="BV2219" s="104"/>
      <c r="BW2219" s="104"/>
      <c r="BX2219" s="104"/>
      <c r="BY2219" s="104"/>
      <c r="BZ2219" s="104"/>
      <c r="CA2219" s="104"/>
      <c r="CB2219" s="104"/>
      <c r="CC2219" s="104"/>
      <c r="CD2219" s="104"/>
      <c r="CE2219" s="104"/>
      <c r="CF2219" s="104"/>
      <c r="CG2219" s="104"/>
      <c r="CJ2219" s="104"/>
      <c r="CL2219" s="104"/>
      <c r="CM2219" s="104"/>
      <c r="CN2219" s="104"/>
      <c r="CO2219" s="104"/>
      <c r="CP2219" s="104"/>
      <c r="CQ2219" s="104"/>
      <c r="CR2219" s="104"/>
      <c r="CS2219" s="104"/>
      <c r="CT2219" s="104"/>
      <c r="CU2219" s="104"/>
    </row>
    <row r="2220" spans="1:99" ht="13" x14ac:dyDescent="0.3">
      <c r="A2220" s="104"/>
      <c r="B2220" s="104"/>
      <c r="C2220" s="104"/>
      <c r="D2220" s="104"/>
      <c r="E2220" s="104"/>
      <c r="F2220" s="104"/>
      <c r="G2220" s="104"/>
      <c r="H2220" s="104"/>
      <c r="I2220" s="104"/>
      <c r="J2220" s="104"/>
      <c r="K2220" s="104"/>
      <c r="L2220" s="104"/>
      <c r="M2220" s="104"/>
      <c r="P2220" s="104"/>
      <c r="Q2220" s="104"/>
      <c r="U2220" s="104"/>
      <c r="AQ2220" s="104"/>
      <c r="AR2220" s="104"/>
      <c r="AS2220" s="104"/>
      <c r="AT2220" s="104"/>
      <c r="AU2220" s="104"/>
      <c r="AV2220" s="104"/>
      <c r="AW2220" s="104"/>
      <c r="AX2220" s="104"/>
      <c r="AY2220" s="104"/>
      <c r="BH2220" s="104"/>
      <c r="BJ2220" s="104"/>
      <c r="BK2220" s="104"/>
      <c r="BL2220" s="104"/>
      <c r="BM2220" s="104"/>
      <c r="BN2220" s="104"/>
      <c r="BO2220" s="104"/>
      <c r="BP2220" s="104"/>
      <c r="BQ2220" s="104"/>
      <c r="BR2220" s="104"/>
      <c r="BS2220" s="104"/>
      <c r="BT2220" s="104"/>
      <c r="BV2220" s="104"/>
      <c r="BW2220" s="104"/>
      <c r="BX2220" s="104"/>
      <c r="BY2220" s="104"/>
      <c r="BZ2220" s="104"/>
      <c r="CA2220" s="104"/>
      <c r="CB2220" s="104"/>
      <c r="CC2220" s="104"/>
      <c r="CD2220" s="104"/>
      <c r="CE2220" s="104"/>
      <c r="CF2220" s="104"/>
      <c r="CG2220" s="104"/>
      <c r="CJ2220" s="104"/>
      <c r="CL2220" s="104"/>
      <c r="CM2220" s="104"/>
      <c r="CN2220" s="104"/>
      <c r="CO2220" s="104"/>
      <c r="CP2220" s="104"/>
      <c r="CQ2220" s="104"/>
      <c r="CR2220" s="104"/>
      <c r="CS2220" s="104"/>
      <c r="CT2220" s="104"/>
      <c r="CU2220" s="104"/>
    </row>
    <row r="2221" spans="1:99" ht="13" x14ac:dyDescent="0.3">
      <c r="A2221" s="104"/>
      <c r="B2221" s="104"/>
      <c r="C2221" s="104"/>
      <c r="D2221" s="104"/>
      <c r="E2221" s="104"/>
      <c r="F2221" s="104"/>
      <c r="G2221" s="104"/>
      <c r="H2221" s="104"/>
      <c r="I2221" s="104"/>
      <c r="J2221" s="104"/>
      <c r="K2221" s="104"/>
      <c r="L2221" s="104"/>
      <c r="M2221" s="104"/>
      <c r="P2221" s="104"/>
      <c r="Q2221" s="104"/>
      <c r="U2221" s="104"/>
      <c r="AQ2221" s="104"/>
      <c r="AR2221" s="104"/>
      <c r="AS2221" s="104"/>
      <c r="AT2221" s="104"/>
      <c r="AU2221" s="104"/>
      <c r="AV2221" s="104"/>
      <c r="AW2221" s="104"/>
      <c r="AX2221" s="104"/>
      <c r="AY2221" s="104"/>
      <c r="BH2221" s="104"/>
      <c r="BJ2221" s="104"/>
      <c r="BK2221" s="104"/>
      <c r="BL2221" s="104"/>
      <c r="BM2221" s="104"/>
      <c r="BN2221" s="104"/>
      <c r="BO2221" s="104"/>
      <c r="BP2221" s="104"/>
      <c r="BQ2221" s="104"/>
      <c r="BR2221" s="104"/>
      <c r="BS2221" s="104"/>
      <c r="BT2221" s="104"/>
      <c r="BV2221" s="104"/>
      <c r="BW2221" s="104"/>
      <c r="BX2221" s="104"/>
      <c r="BY2221" s="104"/>
      <c r="BZ2221" s="104"/>
      <c r="CA2221" s="104"/>
      <c r="CB2221" s="104"/>
      <c r="CC2221" s="104"/>
      <c r="CD2221" s="104"/>
      <c r="CE2221" s="104"/>
      <c r="CF2221" s="104"/>
      <c r="CG2221" s="104"/>
      <c r="CJ2221" s="104"/>
      <c r="CL2221" s="104"/>
      <c r="CM2221" s="104"/>
      <c r="CN2221" s="104"/>
      <c r="CO2221" s="104"/>
      <c r="CP2221" s="104"/>
      <c r="CQ2221" s="104"/>
      <c r="CR2221" s="104"/>
      <c r="CS2221" s="104"/>
      <c r="CT2221" s="104"/>
      <c r="CU2221" s="104"/>
    </row>
    <row r="2222" spans="1:99" ht="13" x14ac:dyDescent="0.3">
      <c r="A2222" s="104"/>
      <c r="B2222" s="104"/>
      <c r="C2222" s="104"/>
      <c r="D2222" s="104"/>
      <c r="E2222" s="104"/>
      <c r="F2222" s="104"/>
      <c r="G2222" s="104"/>
      <c r="H2222" s="104"/>
      <c r="I2222" s="104"/>
      <c r="J2222" s="104"/>
      <c r="K2222" s="104"/>
      <c r="L2222" s="104"/>
      <c r="M2222" s="104"/>
      <c r="P2222" s="104"/>
      <c r="Q2222" s="104"/>
      <c r="U2222" s="104"/>
      <c r="AQ2222" s="104"/>
      <c r="AR2222" s="104"/>
      <c r="AS2222" s="104"/>
      <c r="AT2222" s="104"/>
      <c r="AU2222" s="104"/>
      <c r="AV2222" s="104"/>
      <c r="AW2222" s="104"/>
      <c r="AX2222" s="104"/>
      <c r="AY2222" s="104"/>
      <c r="BH2222" s="104"/>
      <c r="BJ2222" s="104"/>
      <c r="BK2222" s="104"/>
      <c r="BL2222" s="104"/>
      <c r="BM2222" s="104"/>
      <c r="BN2222" s="104"/>
      <c r="BO2222" s="104"/>
      <c r="BP2222" s="104"/>
      <c r="BQ2222" s="104"/>
      <c r="BR2222" s="104"/>
      <c r="BS2222" s="104"/>
      <c r="BT2222" s="104"/>
      <c r="BV2222" s="104"/>
      <c r="BW2222" s="104"/>
      <c r="BX2222" s="104"/>
      <c r="BY2222" s="104"/>
      <c r="BZ2222" s="104"/>
      <c r="CA2222" s="104"/>
      <c r="CB2222" s="104"/>
      <c r="CC2222" s="104"/>
      <c r="CD2222" s="104"/>
      <c r="CE2222" s="104"/>
      <c r="CF2222" s="104"/>
      <c r="CG2222" s="104"/>
      <c r="CJ2222" s="104"/>
      <c r="CL2222" s="104"/>
      <c r="CM2222" s="104"/>
      <c r="CN2222" s="104"/>
      <c r="CO2222" s="104"/>
      <c r="CP2222" s="104"/>
      <c r="CQ2222" s="104"/>
      <c r="CR2222" s="104"/>
      <c r="CS2222" s="104"/>
      <c r="CT2222" s="104"/>
      <c r="CU2222" s="104"/>
    </row>
    <row r="2223" spans="1:99" ht="13" x14ac:dyDescent="0.3">
      <c r="A2223" s="104"/>
      <c r="B2223" s="104"/>
      <c r="C2223" s="104"/>
      <c r="D2223" s="104"/>
      <c r="E2223" s="104"/>
      <c r="F2223" s="104"/>
      <c r="G2223" s="104"/>
      <c r="H2223" s="104"/>
      <c r="I2223" s="104"/>
      <c r="J2223" s="104"/>
      <c r="K2223" s="104"/>
      <c r="L2223" s="104"/>
      <c r="M2223" s="104"/>
      <c r="P2223" s="104"/>
      <c r="Q2223" s="104"/>
      <c r="U2223" s="104"/>
      <c r="AQ2223" s="104"/>
      <c r="AR2223" s="104"/>
      <c r="AS2223" s="104"/>
      <c r="AT2223" s="104"/>
      <c r="AU2223" s="104"/>
      <c r="AV2223" s="104"/>
      <c r="AW2223" s="104"/>
      <c r="AX2223" s="104"/>
      <c r="AY2223" s="104"/>
      <c r="BH2223" s="104"/>
      <c r="BJ2223" s="104"/>
      <c r="BK2223" s="104"/>
      <c r="BL2223" s="104"/>
      <c r="BM2223" s="104"/>
      <c r="BN2223" s="104"/>
      <c r="BO2223" s="104"/>
      <c r="BP2223" s="104"/>
      <c r="BQ2223" s="104"/>
      <c r="BR2223" s="104"/>
      <c r="BS2223" s="104"/>
      <c r="BT2223" s="104"/>
      <c r="BV2223" s="104"/>
      <c r="BW2223" s="104"/>
      <c r="BX2223" s="104"/>
      <c r="BY2223" s="104"/>
      <c r="BZ2223" s="104"/>
      <c r="CA2223" s="104"/>
      <c r="CB2223" s="104"/>
      <c r="CC2223" s="104"/>
      <c r="CD2223" s="104"/>
      <c r="CE2223" s="104"/>
      <c r="CF2223" s="104"/>
      <c r="CG2223" s="104"/>
      <c r="CJ2223" s="104"/>
      <c r="CL2223" s="104"/>
      <c r="CM2223" s="104"/>
      <c r="CN2223" s="104"/>
      <c r="CO2223" s="104"/>
      <c r="CP2223" s="104"/>
      <c r="CQ2223" s="104"/>
      <c r="CR2223" s="104"/>
      <c r="CS2223" s="104"/>
      <c r="CT2223" s="104"/>
      <c r="CU2223" s="104"/>
    </row>
    <row r="2224" spans="1:99" ht="13" x14ac:dyDescent="0.3">
      <c r="A2224" s="104"/>
      <c r="B2224" s="104"/>
      <c r="C2224" s="104"/>
      <c r="D2224" s="104"/>
      <c r="E2224" s="104"/>
      <c r="F2224" s="104"/>
      <c r="G2224" s="104"/>
      <c r="H2224" s="104"/>
      <c r="I2224" s="104"/>
      <c r="J2224" s="104"/>
      <c r="K2224" s="104"/>
      <c r="L2224" s="104"/>
      <c r="M2224" s="104"/>
      <c r="P2224" s="104"/>
      <c r="Q2224" s="104"/>
      <c r="U2224" s="104"/>
      <c r="AQ2224" s="104"/>
      <c r="AR2224" s="104"/>
      <c r="AS2224" s="104"/>
      <c r="AT2224" s="104"/>
      <c r="AU2224" s="104"/>
      <c r="AV2224" s="104"/>
      <c r="AW2224" s="104"/>
      <c r="AX2224" s="104"/>
      <c r="AY2224" s="104"/>
      <c r="BH2224" s="104"/>
      <c r="BJ2224" s="104"/>
      <c r="BK2224" s="104"/>
      <c r="BL2224" s="104"/>
      <c r="BM2224" s="104"/>
      <c r="BN2224" s="104"/>
      <c r="BO2224" s="104"/>
      <c r="BP2224" s="104"/>
      <c r="BQ2224" s="104"/>
      <c r="BR2224" s="104"/>
      <c r="BS2224" s="104"/>
      <c r="BT2224" s="104"/>
      <c r="BV2224" s="104"/>
      <c r="BW2224" s="104"/>
      <c r="BX2224" s="104"/>
      <c r="BY2224" s="104"/>
      <c r="BZ2224" s="104"/>
      <c r="CA2224" s="104"/>
      <c r="CB2224" s="104"/>
      <c r="CC2224" s="104"/>
      <c r="CD2224" s="104"/>
      <c r="CE2224" s="104"/>
      <c r="CF2224" s="104"/>
      <c r="CG2224" s="104"/>
      <c r="CJ2224" s="104"/>
      <c r="CL2224" s="104"/>
      <c r="CM2224" s="104"/>
      <c r="CN2224" s="104"/>
      <c r="CO2224" s="104"/>
      <c r="CP2224" s="104"/>
      <c r="CQ2224" s="104"/>
      <c r="CR2224" s="104"/>
      <c r="CS2224" s="104"/>
      <c r="CT2224" s="104"/>
      <c r="CU2224" s="104"/>
    </row>
    <row r="2225" spans="1:99" ht="13" x14ac:dyDescent="0.3">
      <c r="A2225" s="104"/>
      <c r="B2225" s="104"/>
      <c r="C2225" s="104"/>
      <c r="D2225" s="104"/>
      <c r="E2225" s="104"/>
      <c r="F2225" s="104"/>
      <c r="G2225" s="104"/>
      <c r="H2225" s="104"/>
      <c r="I2225" s="104"/>
      <c r="J2225" s="104"/>
      <c r="K2225" s="104"/>
      <c r="L2225" s="104"/>
      <c r="M2225" s="104"/>
      <c r="P2225" s="104"/>
      <c r="Q2225" s="104"/>
      <c r="U2225" s="104"/>
      <c r="AQ2225" s="104"/>
      <c r="AR2225" s="104"/>
      <c r="AS2225" s="104"/>
      <c r="AT2225" s="104"/>
      <c r="AU2225" s="104"/>
      <c r="AV2225" s="104"/>
      <c r="AW2225" s="104"/>
      <c r="AX2225" s="104"/>
      <c r="AY2225" s="104"/>
      <c r="BH2225" s="104"/>
      <c r="BJ2225" s="104"/>
      <c r="BK2225" s="104"/>
      <c r="BL2225" s="104"/>
      <c r="BM2225" s="104"/>
      <c r="BN2225" s="104"/>
      <c r="BO2225" s="104"/>
      <c r="BP2225" s="104"/>
      <c r="BQ2225" s="104"/>
      <c r="BR2225" s="104"/>
      <c r="BS2225" s="104"/>
      <c r="BT2225" s="104"/>
      <c r="BV2225" s="104"/>
      <c r="BW2225" s="104"/>
      <c r="BX2225" s="104"/>
      <c r="BY2225" s="104"/>
      <c r="BZ2225" s="104"/>
      <c r="CA2225" s="104"/>
      <c r="CB2225" s="104"/>
      <c r="CC2225" s="104"/>
      <c r="CD2225" s="104"/>
      <c r="CE2225" s="104"/>
      <c r="CF2225" s="104"/>
      <c r="CG2225" s="104"/>
      <c r="CJ2225" s="104"/>
      <c r="CL2225" s="104"/>
      <c r="CM2225" s="104"/>
      <c r="CN2225" s="104"/>
      <c r="CO2225" s="104"/>
      <c r="CP2225" s="104"/>
      <c r="CQ2225" s="104"/>
      <c r="CR2225" s="104"/>
      <c r="CS2225" s="104"/>
      <c r="CT2225" s="104"/>
      <c r="CU2225" s="104"/>
    </row>
    <row r="2226" spans="1:99" ht="13" x14ac:dyDescent="0.3">
      <c r="A2226" s="104"/>
      <c r="B2226" s="104"/>
      <c r="C2226" s="104"/>
      <c r="D2226" s="104"/>
      <c r="E2226" s="104"/>
      <c r="F2226" s="104"/>
      <c r="G2226" s="104"/>
      <c r="H2226" s="104"/>
      <c r="I2226" s="104"/>
      <c r="J2226" s="104"/>
      <c r="K2226" s="104"/>
      <c r="L2226" s="104"/>
      <c r="M2226" s="104"/>
      <c r="P2226" s="104"/>
      <c r="Q2226" s="104"/>
      <c r="U2226" s="104"/>
      <c r="AQ2226" s="104"/>
      <c r="AR2226" s="104"/>
      <c r="AS2226" s="104"/>
      <c r="AT2226" s="104"/>
      <c r="AU2226" s="104"/>
      <c r="AV2226" s="104"/>
      <c r="AW2226" s="104"/>
      <c r="AX2226" s="104"/>
      <c r="AY2226" s="104"/>
      <c r="BH2226" s="104"/>
      <c r="BJ2226" s="104"/>
      <c r="BK2226" s="104"/>
      <c r="BL2226" s="104"/>
      <c r="BM2226" s="104"/>
      <c r="BN2226" s="104"/>
      <c r="BO2226" s="104"/>
      <c r="BP2226" s="104"/>
      <c r="BQ2226" s="104"/>
      <c r="BR2226" s="104"/>
      <c r="BS2226" s="104"/>
      <c r="BT2226" s="104"/>
      <c r="BV2226" s="104"/>
      <c r="BW2226" s="104"/>
      <c r="BX2226" s="104"/>
      <c r="BY2226" s="104"/>
      <c r="BZ2226" s="104"/>
      <c r="CA2226" s="104"/>
      <c r="CB2226" s="104"/>
      <c r="CC2226" s="104"/>
      <c r="CD2226" s="104"/>
      <c r="CE2226" s="104"/>
      <c r="CF2226" s="104"/>
      <c r="CG2226" s="104"/>
      <c r="CJ2226" s="104"/>
      <c r="CL2226" s="104"/>
      <c r="CM2226" s="104"/>
      <c r="CN2226" s="104"/>
      <c r="CO2226" s="104"/>
      <c r="CP2226" s="104"/>
      <c r="CQ2226" s="104"/>
      <c r="CR2226" s="104"/>
      <c r="CS2226" s="104"/>
      <c r="CT2226" s="104"/>
      <c r="CU2226" s="104"/>
    </row>
    <row r="2227" spans="1:99" ht="13" x14ac:dyDescent="0.3">
      <c r="A2227" s="104"/>
      <c r="B2227" s="104"/>
      <c r="C2227" s="104"/>
      <c r="D2227" s="104"/>
      <c r="E2227" s="104"/>
      <c r="F2227" s="104"/>
      <c r="G2227" s="104"/>
      <c r="H2227" s="104"/>
      <c r="I2227" s="104"/>
      <c r="J2227" s="104"/>
      <c r="K2227" s="104"/>
      <c r="L2227" s="104"/>
      <c r="M2227" s="104"/>
      <c r="P2227" s="104"/>
      <c r="Q2227" s="104"/>
      <c r="U2227" s="104"/>
      <c r="AQ2227" s="104"/>
      <c r="AR2227" s="104"/>
      <c r="AS2227" s="104"/>
      <c r="AT2227" s="104"/>
      <c r="AU2227" s="104"/>
      <c r="AV2227" s="104"/>
      <c r="AW2227" s="104"/>
      <c r="AX2227" s="104"/>
      <c r="AY2227" s="104"/>
      <c r="BH2227" s="104"/>
      <c r="BJ2227" s="104"/>
      <c r="BK2227" s="104"/>
      <c r="BL2227" s="104"/>
      <c r="BM2227" s="104"/>
      <c r="BN2227" s="104"/>
      <c r="BO2227" s="104"/>
      <c r="BP2227" s="104"/>
      <c r="BQ2227" s="104"/>
      <c r="BR2227" s="104"/>
      <c r="BS2227" s="104"/>
      <c r="BT2227" s="104"/>
      <c r="BV2227" s="104"/>
      <c r="BW2227" s="104"/>
      <c r="BX2227" s="104"/>
      <c r="BY2227" s="104"/>
      <c r="BZ2227" s="104"/>
      <c r="CA2227" s="104"/>
      <c r="CB2227" s="104"/>
      <c r="CC2227" s="104"/>
      <c r="CD2227" s="104"/>
      <c r="CE2227" s="104"/>
      <c r="CF2227" s="104"/>
      <c r="CG2227" s="104"/>
      <c r="CJ2227" s="104"/>
      <c r="CL2227" s="104"/>
      <c r="CM2227" s="104"/>
      <c r="CN2227" s="104"/>
      <c r="CO2227" s="104"/>
      <c r="CP2227" s="104"/>
      <c r="CQ2227" s="104"/>
      <c r="CR2227" s="104"/>
      <c r="CS2227" s="104"/>
      <c r="CT2227" s="104"/>
      <c r="CU2227" s="104"/>
    </row>
    <row r="2228" spans="1:99" ht="13" x14ac:dyDescent="0.3">
      <c r="A2228" s="104"/>
      <c r="B2228" s="104"/>
      <c r="C2228" s="104"/>
      <c r="D2228" s="104"/>
      <c r="E2228" s="104"/>
      <c r="F2228" s="104"/>
      <c r="G2228" s="104"/>
      <c r="H2228" s="104"/>
      <c r="I2228" s="104"/>
      <c r="J2228" s="104"/>
      <c r="K2228" s="104"/>
      <c r="L2228" s="104"/>
      <c r="M2228" s="104"/>
      <c r="P2228" s="104"/>
      <c r="Q2228" s="104"/>
      <c r="U2228" s="104"/>
      <c r="AQ2228" s="104"/>
      <c r="AR2228" s="104"/>
      <c r="AS2228" s="104"/>
      <c r="AT2228" s="104"/>
      <c r="AU2228" s="104"/>
      <c r="AV2228" s="104"/>
      <c r="AW2228" s="104"/>
      <c r="AX2228" s="104"/>
      <c r="AY2228" s="104"/>
      <c r="BH2228" s="104"/>
      <c r="BJ2228" s="104"/>
      <c r="BK2228" s="104"/>
      <c r="BL2228" s="104"/>
      <c r="BM2228" s="104"/>
      <c r="BN2228" s="104"/>
      <c r="BO2228" s="104"/>
      <c r="BP2228" s="104"/>
      <c r="BQ2228" s="104"/>
      <c r="BR2228" s="104"/>
      <c r="BS2228" s="104"/>
      <c r="BT2228" s="104"/>
      <c r="BV2228" s="104"/>
      <c r="BW2228" s="104"/>
      <c r="BX2228" s="104"/>
      <c r="BY2228" s="104"/>
      <c r="BZ2228" s="104"/>
      <c r="CA2228" s="104"/>
      <c r="CB2228" s="104"/>
      <c r="CC2228" s="104"/>
      <c r="CD2228" s="104"/>
      <c r="CE2228" s="104"/>
      <c r="CF2228" s="104"/>
      <c r="CG2228" s="104"/>
      <c r="CJ2228" s="104"/>
      <c r="CL2228" s="104"/>
      <c r="CM2228" s="104"/>
      <c r="CN2228" s="104"/>
      <c r="CO2228" s="104"/>
      <c r="CP2228" s="104"/>
      <c r="CQ2228" s="104"/>
      <c r="CR2228" s="104"/>
      <c r="CS2228" s="104"/>
      <c r="CT2228" s="104"/>
      <c r="CU2228" s="104"/>
    </row>
    <row r="2229" spans="1:99" ht="13" x14ac:dyDescent="0.3">
      <c r="A2229" s="104"/>
      <c r="B2229" s="104"/>
      <c r="C2229" s="104"/>
      <c r="D2229" s="104"/>
      <c r="E2229" s="104"/>
      <c r="F2229" s="104"/>
      <c r="G2229" s="104"/>
      <c r="H2229" s="104"/>
      <c r="I2229" s="104"/>
      <c r="J2229" s="104"/>
      <c r="K2229" s="104"/>
      <c r="L2229" s="104"/>
      <c r="M2229" s="104"/>
      <c r="P2229" s="104"/>
      <c r="Q2229" s="104"/>
      <c r="U2229" s="104"/>
      <c r="AQ2229" s="104"/>
      <c r="AR2229" s="104"/>
      <c r="AS2229" s="104"/>
      <c r="AT2229" s="104"/>
      <c r="AU2229" s="104"/>
      <c r="AV2229" s="104"/>
      <c r="AW2229" s="104"/>
      <c r="AX2229" s="104"/>
      <c r="AY2229" s="104"/>
      <c r="BH2229" s="104"/>
      <c r="BJ2229" s="104"/>
      <c r="BK2229" s="104"/>
      <c r="BL2229" s="104"/>
      <c r="BM2229" s="104"/>
      <c r="BN2229" s="104"/>
      <c r="BO2229" s="104"/>
      <c r="BP2229" s="104"/>
      <c r="BQ2229" s="104"/>
      <c r="BR2229" s="104"/>
      <c r="BS2229" s="104"/>
      <c r="BT2229" s="104"/>
      <c r="BV2229" s="104"/>
      <c r="BW2229" s="104"/>
      <c r="BX2229" s="104"/>
      <c r="BY2229" s="104"/>
      <c r="BZ2229" s="104"/>
      <c r="CA2229" s="104"/>
      <c r="CB2229" s="104"/>
      <c r="CC2229" s="104"/>
      <c r="CD2229" s="104"/>
      <c r="CE2229" s="104"/>
      <c r="CF2229" s="104"/>
      <c r="CG2229" s="104"/>
      <c r="CJ2229" s="104"/>
      <c r="CL2229" s="104"/>
      <c r="CM2229" s="104"/>
      <c r="CN2229" s="104"/>
      <c r="CO2229" s="104"/>
      <c r="CP2229" s="104"/>
      <c r="CQ2229" s="104"/>
      <c r="CR2229" s="104"/>
      <c r="CS2229" s="104"/>
      <c r="CT2229" s="104"/>
      <c r="CU2229" s="104"/>
    </row>
    <row r="2230" spans="1:99" ht="13" x14ac:dyDescent="0.3">
      <c r="A2230" s="104"/>
      <c r="B2230" s="104"/>
      <c r="C2230" s="104"/>
      <c r="D2230" s="104"/>
      <c r="E2230" s="104"/>
      <c r="F2230" s="104"/>
      <c r="G2230" s="104"/>
      <c r="H2230" s="104"/>
      <c r="I2230" s="104"/>
      <c r="J2230" s="104"/>
      <c r="K2230" s="104"/>
      <c r="L2230" s="104"/>
      <c r="M2230" s="104"/>
      <c r="P2230" s="104"/>
      <c r="Q2230" s="104"/>
      <c r="U2230" s="104"/>
      <c r="AQ2230" s="104"/>
      <c r="AR2230" s="104"/>
      <c r="AS2230" s="104"/>
      <c r="AT2230" s="104"/>
      <c r="AU2230" s="104"/>
      <c r="AV2230" s="104"/>
      <c r="AW2230" s="104"/>
      <c r="AX2230" s="104"/>
      <c r="AY2230" s="104"/>
      <c r="BH2230" s="104"/>
      <c r="BJ2230" s="104"/>
      <c r="BK2230" s="104"/>
      <c r="BL2230" s="104"/>
      <c r="BM2230" s="104"/>
      <c r="BN2230" s="104"/>
      <c r="BO2230" s="104"/>
      <c r="BP2230" s="104"/>
      <c r="BQ2230" s="104"/>
      <c r="BR2230" s="104"/>
      <c r="BS2230" s="104"/>
      <c r="BT2230" s="104"/>
      <c r="BV2230" s="104"/>
      <c r="BW2230" s="104"/>
      <c r="BX2230" s="104"/>
      <c r="BY2230" s="104"/>
      <c r="BZ2230" s="104"/>
      <c r="CA2230" s="104"/>
      <c r="CB2230" s="104"/>
      <c r="CC2230" s="104"/>
      <c r="CD2230" s="104"/>
      <c r="CE2230" s="104"/>
      <c r="CF2230" s="104"/>
      <c r="CG2230" s="104"/>
      <c r="CJ2230" s="104"/>
      <c r="CL2230" s="104"/>
      <c r="CM2230" s="104"/>
      <c r="CN2230" s="104"/>
      <c r="CO2230" s="104"/>
      <c r="CP2230" s="104"/>
      <c r="CQ2230" s="104"/>
      <c r="CR2230" s="104"/>
      <c r="CS2230" s="104"/>
      <c r="CT2230" s="104"/>
      <c r="CU2230" s="104"/>
    </row>
    <row r="2231" spans="1:99" ht="13" x14ac:dyDescent="0.3">
      <c r="A2231" s="104"/>
      <c r="B2231" s="104"/>
      <c r="C2231" s="104"/>
      <c r="D2231" s="104"/>
      <c r="E2231" s="104"/>
      <c r="F2231" s="104"/>
      <c r="G2231" s="104"/>
      <c r="H2231" s="104"/>
      <c r="I2231" s="104"/>
      <c r="J2231" s="104"/>
      <c r="K2231" s="104"/>
      <c r="L2231" s="104"/>
      <c r="M2231" s="104"/>
      <c r="P2231" s="104"/>
      <c r="Q2231" s="104"/>
      <c r="U2231" s="104"/>
      <c r="AQ2231" s="104"/>
      <c r="AR2231" s="104"/>
      <c r="AS2231" s="104"/>
      <c r="AT2231" s="104"/>
      <c r="AU2231" s="104"/>
      <c r="AV2231" s="104"/>
      <c r="AW2231" s="104"/>
      <c r="AX2231" s="104"/>
      <c r="AY2231" s="104"/>
      <c r="BH2231" s="104"/>
      <c r="BJ2231" s="104"/>
      <c r="BK2231" s="104"/>
      <c r="BL2231" s="104"/>
      <c r="BM2231" s="104"/>
      <c r="BN2231" s="104"/>
      <c r="BO2231" s="104"/>
      <c r="BP2231" s="104"/>
      <c r="BQ2231" s="104"/>
      <c r="BR2231" s="104"/>
      <c r="BS2231" s="104"/>
      <c r="BT2231" s="104"/>
      <c r="BV2231" s="104"/>
      <c r="BW2231" s="104"/>
      <c r="BX2231" s="104"/>
      <c r="BY2231" s="104"/>
      <c r="BZ2231" s="104"/>
      <c r="CA2231" s="104"/>
      <c r="CB2231" s="104"/>
      <c r="CC2231" s="104"/>
      <c r="CD2231" s="104"/>
      <c r="CE2231" s="104"/>
      <c r="CF2231" s="104"/>
      <c r="CG2231" s="104"/>
      <c r="CJ2231" s="104"/>
      <c r="CL2231" s="104"/>
      <c r="CM2231" s="104"/>
      <c r="CN2231" s="104"/>
      <c r="CO2231" s="104"/>
      <c r="CP2231" s="104"/>
      <c r="CQ2231" s="104"/>
      <c r="CR2231" s="104"/>
      <c r="CS2231" s="104"/>
      <c r="CT2231" s="104"/>
      <c r="CU2231" s="104"/>
    </row>
    <row r="2232" spans="1:99" ht="13" x14ac:dyDescent="0.3">
      <c r="A2232" s="104"/>
      <c r="B2232" s="104"/>
      <c r="C2232" s="104"/>
      <c r="D2232" s="104"/>
      <c r="E2232" s="104"/>
      <c r="F2232" s="104"/>
      <c r="G2232" s="104"/>
      <c r="H2232" s="104"/>
      <c r="I2232" s="104"/>
      <c r="J2232" s="104"/>
      <c r="K2232" s="104"/>
      <c r="L2232" s="104"/>
      <c r="M2232" s="104"/>
      <c r="P2232" s="104"/>
      <c r="Q2232" s="104"/>
      <c r="U2232" s="104"/>
      <c r="AQ2232" s="104"/>
      <c r="AR2232" s="104"/>
      <c r="AS2232" s="104"/>
      <c r="AT2232" s="104"/>
      <c r="AU2232" s="104"/>
      <c r="AV2232" s="104"/>
      <c r="AW2232" s="104"/>
      <c r="AX2232" s="104"/>
      <c r="AY2232" s="104"/>
      <c r="BH2232" s="104"/>
      <c r="BJ2232" s="104"/>
      <c r="BK2232" s="104"/>
      <c r="BL2232" s="104"/>
      <c r="BM2232" s="104"/>
      <c r="BN2232" s="104"/>
      <c r="BO2232" s="104"/>
      <c r="BP2232" s="104"/>
      <c r="BQ2232" s="104"/>
      <c r="BR2232" s="104"/>
      <c r="BS2232" s="104"/>
      <c r="BT2232" s="104"/>
      <c r="BV2232" s="104"/>
      <c r="BW2232" s="104"/>
      <c r="BX2232" s="104"/>
      <c r="BY2232" s="104"/>
      <c r="BZ2232" s="104"/>
      <c r="CA2232" s="104"/>
      <c r="CB2232" s="104"/>
      <c r="CC2232" s="104"/>
      <c r="CD2232" s="104"/>
      <c r="CE2232" s="104"/>
      <c r="CF2232" s="104"/>
      <c r="CG2232" s="104"/>
      <c r="CJ2232" s="104"/>
      <c r="CL2232" s="104"/>
      <c r="CM2232" s="104"/>
      <c r="CN2232" s="104"/>
      <c r="CO2232" s="104"/>
      <c r="CP2232" s="104"/>
      <c r="CQ2232" s="104"/>
      <c r="CR2232" s="104"/>
      <c r="CS2232" s="104"/>
      <c r="CT2232" s="104"/>
      <c r="CU2232" s="104"/>
    </row>
    <row r="2233" spans="1:99" ht="13" x14ac:dyDescent="0.3">
      <c r="A2233" s="104"/>
      <c r="B2233" s="104"/>
      <c r="C2233" s="104"/>
      <c r="D2233" s="104"/>
      <c r="E2233" s="104"/>
      <c r="F2233" s="104"/>
      <c r="G2233" s="104"/>
      <c r="H2233" s="104"/>
      <c r="I2233" s="104"/>
      <c r="J2233" s="104"/>
      <c r="K2233" s="104"/>
      <c r="L2233" s="104"/>
      <c r="M2233" s="104"/>
      <c r="P2233" s="104"/>
      <c r="Q2233" s="104"/>
      <c r="U2233" s="104"/>
      <c r="AQ2233" s="104"/>
      <c r="AR2233" s="104"/>
      <c r="AS2233" s="104"/>
      <c r="AT2233" s="104"/>
      <c r="AU2233" s="104"/>
      <c r="AV2233" s="104"/>
      <c r="AW2233" s="104"/>
      <c r="AX2233" s="104"/>
      <c r="AY2233" s="104"/>
      <c r="BH2233" s="104"/>
      <c r="BJ2233" s="104"/>
      <c r="BK2233" s="104"/>
      <c r="BL2233" s="104"/>
      <c r="BM2233" s="104"/>
      <c r="BN2233" s="104"/>
      <c r="BO2233" s="104"/>
      <c r="BP2233" s="104"/>
      <c r="BQ2233" s="104"/>
      <c r="BR2233" s="104"/>
      <c r="BS2233" s="104"/>
      <c r="BT2233" s="104"/>
      <c r="BV2233" s="104"/>
      <c r="BW2233" s="104"/>
      <c r="BX2233" s="104"/>
      <c r="BY2233" s="104"/>
      <c r="BZ2233" s="104"/>
      <c r="CA2233" s="104"/>
      <c r="CB2233" s="104"/>
      <c r="CC2233" s="104"/>
      <c r="CD2233" s="104"/>
      <c r="CE2233" s="104"/>
      <c r="CF2233" s="104"/>
      <c r="CG2233" s="104"/>
      <c r="CJ2233" s="104"/>
      <c r="CL2233" s="104"/>
      <c r="CM2233" s="104"/>
      <c r="CN2233" s="104"/>
      <c r="CO2233" s="104"/>
      <c r="CP2233" s="104"/>
      <c r="CQ2233" s="104"/>
      <c r="CR2233" s="104"/>
      <c r="CS2233" s="104"/>
      <c r="CT2233" s="104"/>
      <c r="CU2233" s="104"/>
    </row>
    <row r="2234" spans="1:99" ht="13" x14ac:dyDescent="0.3">
      <c r="A2234" s="104"/>
      <c r="B2234" s="104"/>
      <c r="C2234" s="104"/>
      <c r="D2234" s="104"/>
      <c r="E2234" s="104"/>
      <c r="F2234" s="104"/>
      <c r="G2234" s="104"/>
      <c r="H2234" s="104"/>
      <c r="I2234" s="104"/>
      <c r="J2234" s="104"/>
      <c r="K2234" s="104"/>
      <c r="L2234" s="104"/>
      <c r="M2234" s="104"/>
      <c r="P2234" s="104"/>
      <c r="Q2234" s="104"/>
      <c r="U2234" s="104"/>
      <c r="AQ2234" s="104"/>
      <c r="AR2234" s="104"/>
      <c r="AS2234" s="104"/>
      <c r="AT2234" s="104"/>
      <c r="AU2234" s="104"/>
      <c r="AV2234" s="104"/>
      <c r="AW2234" s="104"/>
      <c r="AX2234" s="104"/>
      <c r="AY2234" s="104"/>
      <c r="BH2234" s="104"/>
      <c r="BJ2234" s="104"/>
      <c r="BK2234" s="104"/>
      <c r="BL2234" s="104"/>
      <c r="BM2234" s="104"/>
      <c r="BN2234" s="104"/>
      <c r="BO2234" s="104"/>
      <c r="BP2234" s="104"/>
      <c r="BQ2234" s="104"/>
      <c r="BR2234" s="104"/>
      <c r="BS2234" s="104"/>
      <c r="BT2234" s="104"/>
      <c r="BV2234" s="104"/>
      <c r="BW2234" s="104"/>
      <c r="BX2234" s="104"/>
      <c r="BY2234" s="104"/>
      <c r="BZ2234" s="104"/>
      <c r="CA2234" s="104"/>
      <c r="CB2234" s="104"/>
      <c r="CC2234" s="104"/>
      <c r="CD2234" s="104"/>
      <c r="CE2234" s="104"/>
      <c r="CF2234" s="104"/>
      <c r="CG2234" s="104"/>
      <c r="CJ2234" s="104"/>
      <c r="CL2234" s="104"/>
      <c r="CM2234" s="104"/>
      <c r="CN2234" s="104"/>
      <c r="CO2234" s="104"/>
      <c r="CP2234" s="104"/>
      <c r="CQ2234" s="104"/>
      <c r="CR2234" s="104"/>
      <c r="CS2234" s="104"/>
      <c r="CT2234" s="104"/>
      <c r="CU2234" s="104"/>
    </row>
    <row r="2235" spans="1:99" ht="13" x14ac:dyDescent="0.3">
      <c r="A2235" s="104"/>
      <c r="B2235" s="104"/>
      <c r="C2235" s="104"/>
      <c r="D2235" s="104"/>
      <c r="E2235" s="104"/>
      <c r="F2235" s="104"/>
      <c r="G2235" s="104"/>
      <c r="H2235" s="104"/>
      <c r="I2235" s="104"/>
      <c r="J2235" s="104"/>
      <c r="K2235" s="104"/>
      <c r="L2235" s="104"/>
      <c r="M2235" s="104"/>
      <c r="P2235" s="104"/>
      <c r="Q2235" s="104"/>
      <c r="U2235" s="104"/>
      <c r="AQ2235" s="104"/>
      <c r="AR2235" s="104"/>
      <c r="AS2235" s="104"/>
      <c r="AT2235" s="104"/>
      <c r="AU2235" s="104"/>
      <c r="AV2235" s="104"/>
      <c r="AW2235" s="104"/>
      <c r="AX2235" s="104"/>
      <c r="AY2235" s="104"/>
      <c r="BH2235" s="104"/>
      <c r="BJ2235" s="104"/>
      <c r="BK2235" s="104"/>
      <c r="BL2235" s="104"/>
      <c r="BM2235" s="104"/>
      <c r="BN2235" s="104"/>
      <c r="BO2235" s="104"/>
      <c r="BP2235" s="104"/>
      <c r="BQ2235" s="104"/>
      <c r="BR2235" s="104"/>
      <c r="BS2235" s="104"/>
      <c r="BT2235" s="104"/>
      <c r="BV2235" s="104"/>
      <c r="BW2235" s="104"/>
      <c r="BX2235" s="104"/>
      <c r="BY2235" s="104"/>
      <c r="BZ2235" s="104"/>
      <c r="CA2235" s="104"/>
      <c r="CB2235" s="104"/>
      <c r="CC2235" s="104"/>
      <c r="CD2235" s="104"/>
      <c r="CE2235" s="104"/>
      <c r="CF2235" s="104"/>
      <c r="CG2235" s="104"/>
      <c r="CJ2235" s="104"/>
      <c r="CL2235" s="104"/>
      <c r="CM2235" s="104"/>
      <c r="CN2235" s="104"/>
      <c r="CO2235" s="104"/>
      <c r="CP2235" s="104"/>
      <c r="CQ2235" s="104"/>
      <c r="CR2235" s="104"/>
      <c r="CS2235" s="104"/>
      <c r="CT2235" s="104"/>
      <c r="CU2235" s="104"/>
    </row>
    <row r="2236" spans="1:99" ht="13" x14ac:dyDescent="0.3">
      <c r="A2236" s="104"/>
      <c r="B2236" s="104"/>
      <c r="C2236" s="104"/>
      <c r="D2236" s="104"/>
      <c r="E2236" s="104"/>
      <c r="F2236" s="104"/>
      <c r="G2236" s="104"/>
      <c r="H2236" s="104"/>
      <c r="I2236" s="104"/>
      <c r="J2236" s="104"/>
      <c r="K2236" s="104"/>
      <c r="L2236" s="104"/>
      <c r="M2236" s="104"/>
      <c r="P2236" s="104"/>
      <c r="Q2236" s="104"/>
      <c r="U2236" s="104"/>
      <c r="AQ2236" s="104"/>
      <c r="AR2236" s="104"/>
      <c r="AS2236" s="104"/>
      <c r="AT2236" s="104"/>
      <c r="AU2236" s="104"/>
      <c r="AV2236" s="104"/>
      <c r="AW2236" s="104"/>
      <c r="AX2236" s="104"/>
      <c r="AY2236" s="104"/>
      <c r="BH2236" s="104"/>
      <c r="BJ2236" s="104"/>
      <c r="BK2236" s="104"/>
      <c r="BL2236" s="104"/>
      <c r="BM2236" s="104"/>
      <c r="BN2236" s="104"/>
      <c r="BO2236" s="104"/>
      <c r="BP2236" s="104"/>
      <c r="BQ2236" s="104"/>
      <c r="BR2236" s="104"/>
      <c r="BS2236" s="104"/>
      <c r="BT2236" s="104"/>
      <c r="BV2236" s="104"/>
      <c r="BW2236" s="104"/>
      <c r="BX2236" s="104"/>
      <c r="BY2236" s="104"/>
      <c r="BZ2236" s="104"/>
      <c r="CA2236" s="104"/>
      <c r="CB2236" s="104"/>
      <c r="CC2236" s="104"/>
      <c r="CD2236" s="104"/>
      <c r="CE2236" s="104"/>
      <c r="CF2236" s="104"/>
      <c r="CG2236" s="104"/>
      <c r="CJ2236" s="104"/>
      <c r="CL2236" s="104"/>
      <c r="CM2236" s="104"/>
      <c r="CN2236" s="104"/>
      <c r="CO2236" s="104"/>
      <c r="CP2236" s="104"/>
      <c r="CQ2236" s="104"/>
      <c r="CR2236" s="104"/>
      <c r="CS2236" s="104"/>
      <c r="CT2236" s="104"/>
      <c r="CU2236" s="104"/>
    </row>
    <row r="2237" spans="1:99" ht="13" x14ac:dyDescent="0.3">
      <c r="A2237" s="104"/>
      <c r="B2237" s="104"/>
      <c r="C2237" s="104"/>
      <c r="D2237" s="104"/>
      <c r="E2237" s="104"/>
      <c r="F2237" s="104"/>
      <c r="G2237" s="104"/>
      <c r="H2237" s="104"/>
      <c r="I2237" s="104"/>
      <c r="J2237" s="104"/>
      <c r="K2237" s="104"/>
      <c r="L2237" s="104"/>
      <c r="M2237" s="104"/>
      <c r="P2237" s="104"/>
      <c r="Q2237" s="104"/>
      <c r="U2237" s="104"/>
      <c r="AQ2237" s="104"/>
      <c r="AR2237" s="104"/>
      <c r="AS2237" s="104"/>
      <c r="AT2237" s="104"/>
      <c r="AU2237" s="104"/>
      <c r="AV2237" s="104"/>
      <c r="AW2237" s="104"/>
      <c r="AX2237" s="104"/>
      <c r="AY2237" s="104"/>
      <c r="BH2237" s="104"/>
      <c r="BJ2237" s="104"/>
      <c r="BK2237" s="104"/>
      <c r="BL2237" s="104"/>
      <c r="BM2237" s="104"/>
      <c r="BN2237" s="104"/>
      <c r="BO2237" s="104"/>
      <c r="BP2237" s="104"/>
      <c r="BQ2237" s="104"/>
      <c r="BR2237" s="104"/>
      <c r="BS2237" s="104"/>
      <c r="BT2237" s="104"/>
      <c r="BV2237" s="104"/>
      <c r="BW2237" s="104"/>
      <c r="BX2237" s="104"/>
      <c r="BY2237" s="104"/>
      <c r="BZ2237" s="104"/>
      <c r="CA2237" s="104"/>
      <c r="CB2237" s="104"/>
      <c r="CC2237" s="104"/>
      <c r="CD2237" s="104"/>
      <c r="CE2237" s="104"/>
      <c r="CF2237" s="104"/>
      <c r="CG2237" s="104"/>
      <c r="CJ2237" s="104"/>
      <c r="CL2237" s="104"/>
      <c r="CM2237" s="104"/>
      <c r="CN2237" s="104"/>
      <c r="CO2237" s="104"/>
      <c r="CP2237" s="104"/>
      <c r="CQ2237" s="104"/>
      <c r="CR2237" s="104"/>
      <c r="CS2237" s="104"/>
      <c r="CT2237" s="104"/>
      <c r="CU2237" s="104"/>
    </row>
    <row r="2238" spans="1:99" ht="13" x14ac:dyDescent="0.3">
      <c r="A2238" s="104"/>
      <c r="B2238" s="104"/>
      <c r="C2238" s="104"/>
      <c r="D2238" s="104"/>
      <c r="E2238" s="104"/>
      <c r="F2238" s="104"/>
      <c r="G2238" s="104"/>
      <c r="H2238" s="104"/>
      <c r="I2238" s="104"/>
      <c r="J2238" s="104"/>
      <c r="K2238" s="104"/>
      <c r="L2238" s="104"/>
      <c r="M2238" s="104"/>
      <c r="P2238" s="104"/>
      <c r="Q2238" s="104"/>
      <c r="U2238" s="104"/>
      <c r="AQ2238" s="104"/>
      <c r="AR2238" s="104"/>
      <c r="AS2238" s="104"/>
      <c r="AT2238" s="104"/>
      <c r="AU2238" s="104"/>
      <c r="AV2238" s="104"/>
      <c r="AW2238" s="104"/>
      <c r="AX2238" s="104"/>
      <c r="AY2238" s="104"/>
      <c r="BH2238" s="104"/>
      <c r="BJ2238" s="104"/>
      <c r="BK2238" s="104"/>
      <c r="BL2238" s="104"/>
      <c r="BM2238" s="104"/>
      <c r="BN2238" s="104"/>
      <c r="BO2238" s="104"/>
      <c r="BP2238" s="104"/>
      <c r="BQ2238" s="104"/>
      <c r="BR2238" s="104"/>
      <c r="BS2238" s="104"/>
      <c r="BT2238" s="104"/>
      <c r="BV2238" s="104"/>
      <c r="BW2238" s="104"/>
      <c r="BX2238" s="104"/>
      <c r="BY2238" s="104"/>
      <c r="BZ2238" s="104"/>
      <c r="CA2238" s="104"/>
      <c r="CB2238" s="104"/>
      <c r="CC2238" s="104"/>
      <c r="CD2238" s="104"/>
      <c r="CE2238" s="104"/>
      <c r="CF2238" s="104"/>
      <c r="CG2238" s="104"/>
      <c r="CJ2238" s="104"/>
      <c r="CL2238" s="104"/>
      <c r="CM2238" s="104"/>
      <c r="CN2238" s="104"/>
      <c r="CO2238" s="104"/>
      <c r="CP2238" s="104"/>
      <c r="CQ2238" s="104"/>
      <c r="CR2238" s="104"/>
      <c r="CS2238" s="104"/>
      <c r="CT2238" s="104"/>
      <c r="CU2238" s="104"/>
    </row>
    <row r="2239" spans="1:99" ht="13" x14ac:dyDescent="0.3">
      <c r="A2239" s="104"/>
      <c r="B2239" s="104"/>
      <c r="C2239" s="104"/>
      <c r="D2239" s="104"/>
      <c r="E2239" s="104"/>
      <c r="F2239" s="104"/>
      <c r="G2239" s="104"/>
      <c r="H2239" s="104"/>
      <c r="I2239" s="104"/>
      <c r="J2239" s="104"/>
      <c r="K2239" s="104"/>
      <c r="L2239" s="104"/>
      <c r="M2239" s="104"/>
      <c r="P2239" s="104"/>
      <c r="Q2239" s="104"/>
      <c r="U2239" s="104"/>
      <c r="AQ2239" s="104"/>
      <c r="AR2239" s="104"/>
      <c r="AS2239" s="104"/>
      <c r="AT2239" s="104"/>
      <c r="AU2239" s="104"/>
      <c r="AV2239" s="104"/>
      <c r="AW2239" s="104"/>
      <c r="AX2239" s="104"/>
      <c r="AY2239" s="104"/>
      <c r="BH2239" s="104"/>
      <c r="BJ2239" s="104"/>
      <c r="BK2239" s="104"/>
      <c r="BL2239" s="104"/>
      <c r="BM2239" s="104"/>
      <c r="BN2239" s="104"/>
      <c r="BO2239" s="104"/>
      <c r="BP2239" s="104"/>
      <c r="BQ2239" s="104"/>
      <c r="BR2239" s="104"/>
      <c r="BS2239" s="104"/>
      <c r="BT2239" s="104"/>
      <c r="BV2239" s="104"/>
      <c r="BW2239" s="104"/>
      <c r="BX2239" s="104"/>
      <c r="BY2239" s="104"/>
      <c r="BZ2239" s="104"/>
      <c r="CA2239" s="104"/>
      <c r="CB2239" s="104"/>
      <c r="CC2239" s="104"/>
      <c r="CD2239" s="104"/>
      <c r="CE2239" s="104"/>
      <c r="CF2239" s="104"/>
      <c r="CG2239" s="104"/>
      <c r="CJ2239" s="104"/>
      <c r="CL2239" s="104"/>
      <c r="CM2239" s="104"/>
      <c r="CN2239" s="104"/>
      <c r="CO2239" s="104"/>
      <c r="CP2239" s="104"/>
      <c r="CQ2239" s="104"/>
      <c r="CR2239" s="104"/>
      <c r="CS2239" s="104"/>
      <c r="CT2239" s="104"/>
      <c r="CU2239" s="104"/>
    </row>
    <row r="2240" spans="1:99" ht="13" x14ac:dyDescent="0.3">
      <c r="A2240" s="104"/>
      <c r="B2240" s="104"/>
      <c r="C2240" s="104"/>
      <c r="D2240" s="104"/>
      <c r="E2240" s="104"/>
      <c r="F2240" s="104"/>
      <c r="G2240" s="104"/>
      <c r="H2240" s="104"/>
      <c r="I2240" s="104"/>
      <c r="J2240" s="104"/>
      <c r="K2240" s="104"/>
      <c r="L2240" s="104"/>
      <c r="M2240" s="104"/>
      <c r="P2240" s="104"/>
      <c r="Q2240" s="104"/>
      <c r="U2240" s="104"/>
      <c r="AQ2240" s="104"/>
      <c r="AR2240" s="104"/>
      <c r="AS2240" s="104"/>
      <c r="AT2240" s="104"/>
      <c r="AU2240" s="104"/>
      <c r="AV2240" s="104"/>
      <c r="AW2240" s="104"/>
      <c r="AX2240" s="104"/>
      <c r="AY2240" s="104"/>
      <c r="BH2240" s="104"/>
      <c r="BJ2240" s="104"/>
      <c r="BK2240" s="104"/>
      <c r="BL2240" s="104"/>
      <c r="BM2240" s="104"/>
      <c r="BN2240" s="104"/>
      <c r="BO2240" s="104"/>
      <c r="BP2240" s="104"/>
      <c r="BQ2240" s="104"/>
      <c r="BR2240" s="104"/>
      <c r="BS2240" s="104"/>
      <c r="BT2240" s="104"/>
      <c r="BV2240" s="104"/>
      <c r="BW2240" s="104"/>
      <c r="BX2240" s="104"/>
      <c r="BY2240" s="104"/>
      <c r="BZ2240" s="104"/>
      <c r="CA2240" s="104"/>
      <c r="CB2240" s="104"/>
      <c r="CC2240" s="104"/>
      <c r="CD2240" s="104"/>
      <c r="CE2240" s="104"/>
      <c r="CF2240" s="104"/>
      <c r="CG2240" s="104"/>
      <c r="CJ2240" s="104"/>
      <c r="CL2240" s="104"/>
      <c r="CM2240" s="104"/>
      <c r="CN2240" s="104"/>
      <c r="CO2240" s="104"/>
      <c r="CP2240" s="104"/>
      <c r="CQ2240" s="104"/>
      <c r="CR2240" s="104"/>
      <c r="CS2240" s="104"/>
      <c r="CT2240" s="104"/>
      <c r="CU2240" s="104"/>
    </row>
    <row r="2241" spans="1:99" ht="13" x14ac:dyDescent="0.3">
      <c r="A2241" s="104"/>
      <c r="B2241" s="104"/>
      <c r="C2241" s="104"/>
      <c r="D2241" s="104"/>
      <c r="E2241" s="104"/>
      <c r="F2241" s="104"/>
      <c r="G2241" s="104"/>
      <c r="H2241" s="104"/>
      <c r="I2241" s="104"/>
      <c r="J2241" s="104"/>
      <c r="K2241" s="104"/>
      <c r="L2241" s="104"/>
      <c r="M2241" s="104"/>
      <c r="P2241" s="104"/>
      <c r="Q2241" s="104"/>
      <c r="U2241" s="104"/>
      <c r="AQ2241" s="104"/>
      <c r="AR2241" s="104"/>
      <c r="AS2241" s="104"/>
      <c r="AT2241" s="104"/>
      <c r="AU2241" s="104"/>
      <c r="AV2241" s="104"/>
      <c r="AW2241" s="104"/>
      <c r="AX2241" s="104"/>
      <c r="AY2241" s="104"/>
      <c r="BH2241" s="104"/>
      <c r="BJ2241" s="104"/>
      <c r="BK2241" s="104"/>
      <c r="BL2241" s="104"/>
      <c r="BM2241" s="104"/>
      <c r="BN2241" s="104"/>
      <c r="BO2241" s="104"/>
      <c r="BP2241" s="104"/>
      <c r="BQ2241" s="104"/>
      <c r="BR2241" s="104"/>
      <c r="BS2241" s="104"/>
      <c r="BT2241" s="104"/>
      <c r="BV2241" s="104"/>
      <c r="BW2241" s="104"/>
      <c r="BX2241" s="104"/>
      <c r="BY2241" s="104"/>
      <c r="BZ2241" s="104"/>
      <c r="CA2241" s="104"/>
      <c r="CB2241" s="104"/>
      <c r="CC2241" s="104"/>
      <c r="CD2241" s="104"/>
      <c r="CE2241" s="104"/>
      <c r="CF2241" s="104"/>
      <c r="CG2241" s="104"/>
      <c r="CJ2241" s="104"/>
      <c r="CL2241" s="104"/>
      <c r="CM2241" s="104"/>
      <c r="CN2241" s="104"/>
      <c r="CO2241" s="104"/>
      <c r="CP2241" s="104"/>
      <c r="CQ2241" s="104"/>
      <c r="CR2241" s="104"/>
      <c r="CS2241" s="104"/>
      <c r="CT2241" s="104"/>
      <c r="CU2241" s="104"/>
    </row>
    <row r="2242" spans="1:99" ht="13" x14ac:dyDescent="0.3">
      <c r="A2242" s="104"/>
      <c r="B2242" s="104"/>
      <c r="C2242" s="104"/>
      <c r="D2242" s="104"/>
      <c r="E2242" s="104"/>
      <c r="F2242" s="104"/>
      <c r="G2242" s="104"/>
      <c r="H2242" s="104"/>
      <c r="I2242" s="104"/>
      <c r="J2242" s="104"/>
      <c r="K2242" s="104"/>
      <c r="L2242" s="104"/>
      <c r="M2242" s="104"/>
      <c r="P2242" s="104"/>
      <c r="Q2242" s="104"/>
      <c r="U2242" s="104"/>
      <c r="AQ2242" s="104"/>
      <c r="AR2242" s="104"/>
      <c r="AS2242" s="104"/>
      <c r="AT2242" s="104"/>
      <c r="AU2242" s="104"/>
      <c r="AV2242" s="104"/>
      <c r="AW2242" s="104"/>
      <c r="AX2242" s="104"/>
      <c r="AY2242" s="104"/>
      <c r="BH2242" s="104"/>
      <c r="BJ2242" s="104"/>
      <c r="BK2242" s="104"/>
      <c r="BL2242" s="104"/>
      <c r="BM2242" s="104"/>
      <c r="BN2242" s="104"/>
      <c r="BO2242" s="104"/>
      <c r="BP2242" s="104"/>
      <c r="BQ2242" s="104"/>
      <c r="BR2242" s="104"/>
      <c r="BS2242" s="104"/>
      <c r="BT2242" s="104"/>
      <c r="BV2242" s="104"/>
      <c r="BW2242" s="104"/>
      <c r="BX2242" s="104"/>
      <c r="BY2242" s="104"/>
      <c r="BZ2242" s="104"/>
      <c r="CA2242" s="104"/>
      <c r="CB2242" s="104"/>
      <c r="CC2242" s="104"/>
      <c r="CD2242" s="104"/>
      <c r="CE2242" s="104"/>
      <c r="CF2242" s="104"/>
      <c r="CG2242" s="104"/>
      <c r="CJ2242" s="104"/>
      <c r="CL2242" s="104"/>
      <c r="CM2242" s="104"/>
      <c r="CN2242" s="104"/>
      <c r="CO2242" s="104"/>
      <c r="CP2242" s="104"/>
      <c r="CQ2242" s="104"/>
      <c r="CR2242" s="104"/>
      <c r="CS2242" s="104"/>
      <c r="CT2242" s="104"/>
      <c r="CU2242" s="104"/>
    </row>
    <row r="2243" spans="1:99" ht="13" x14ac:dyDescent="0.3">
      <c r="A2243" s="104"/>
      <c r="B2243" s="104"/>
      <c r="C2243" s="104"/>
      <c r="D2243" s="104"/>
      <c r="E2243" s="104"/>
      <c r="F2243" s="104"/>
      <c r="G2243" s="104"/>
      <c r="H2243" s="104"/>
      <c r="I2243" s="104"/>
      <c r="J2243" s="104"/>
      <c r="K2243" s="104"/>
      <c r="L2243" s="104"/>
      <c r="M2243" s="104"/>
      <c r="P2243" s="104"/>
      <c r="Q2243" s="104"/>
      <c r="U2243" s="104"/>
      <c r="AQ2243" s="104"/>
      <c r="AR2243" s="104"/>
      <c r="AS2243" s="104"/>
      <c r="AT2243" s="104"/>
      <c r="AU2243" s="104"/>
      <c r="AV2243" s="104"/>
      <c r="AW2243" s="104"/>
      <c r="AX2243" s="104"/>
      <c r="AY2243" s="104"/>
      <c r="BH2243" s="104"/>
      <c r="BJ2243" s="104"/>
      <c r="BK2243" s="104"/>
      <c r="BL2243" s="104"/>
      <c r="BM2243" s="104"/>
      <c r="BN2243" s="104"/>
      <c r="BO2243" s="104"/>
      <c r="BP2243" s="104"/>
      <c r="BQ2243" s="104"/>
      <c r="BR2243" s="104"/>
      <c r="BS2243" s="104"/>
      <c r="BT2243" s="104"/>
      <c r="BV2243" s="104"/>
      <c r="BW2243" s="104"/>
      <c r="BX2243" s="104"/>
      <c r="BY2243" s="104"/>
      <c r="BZ2243" s="104"/>
      <c r="CA2243" s="104"/>
      <c r="CB2243" s="104"/>
      <c r="CC2243" s="104"/>
      <c r="CD2243" s="104"/>
      <c r="CE2243" s="104"/>
      <c r="CF2243" s="104"/>
      <c r="CG2243" s="104"/>
      <c r="CJ2243" s="104"/>
      <c r="CL2243" s="104"/>
      <c r="CM2243" s="104"/>
      <c r="CN2243" s="104"/>
      <c r="CO2243" s="104"/>
      <c r="CP2243" s="104"/>
      <c r="CQ2243" s="104"/>
      <c r="CR2243" s="104"/>
      <c r="CS2243" s="104"/>
      <c r="CT2243" s="104"/>
      <c r="CU2243" s="104"/>
    </row>
    <row r="2244" spans="1:99" ht="13" x14ac:dyDescent="0.3">
      <c r="A2244" s="104"/>
      <c r="B2244" s="104"/>
      <c r="C2244" s="104"/>
      <c r="D2244" s="104"/>
      <c r="E2244" s="104"/>
      <c r="F2244" s="104"/>
      <c r="G2244" s="104"/>
      <c r="H2244" s="104"/>
      <c r="I2244" s="104"/>
      <c r="J2244" s="104"/>
      <c r="K2244" s="104"/>
      <c r="L2244" s="104"/>
      <c r="M2244" s="104"/>
      <c r="P2244" s="104"/>
      <c r="Q2244" s="104"/>
      <c r="U2244" s="104"/>
      <c r="AQ2244" s="104"/>
      <c r="AR2244" s="104"/>
      <c r="AS2244" s="104"/>
      <c r="AT2244" s="104"/>
      <c r="AU2244" s="104"/>
      <c r="AV2244" s="104"/>
      <c r="AW2244" s="104"/>
      <c r="AX2244" s="104"/>
      <c r="AY2244" s="104"/>
      <c r="BH2244" s="104"/>
      <c r="BJ2244" s="104"/>
      <c r="BK2244" s="104"/>
      <c r="BL2244" s="104"/>
      <c r="BM2244" s="104"/>
      <c r="BN2244" s="104"/>
      <c r="BO2244" s="104"/>
      <c r="BP2244" s="104"/>
      <c r="BQ2244" s="104"/>
      <c r="BR2244" s="104"/>
      <c r="BS2244" s="104"/>
      <c r="BT2244" s="104"/>
      <c r="BV2244" s="104"/>
      <c r="BW2244" s="104"/>
      <c r="BX2244" s="104"/>
      <c r="BY2244" s="104"/>
      <c r="BZ2244" s="104"/>
      <c r="CA2244" s="104"/>
      <c r="CB2244" s="104"/>
      <c r="CC2244" s="104"/>
      <c r="CD2244" s="104"/>
      <c r="CE2244" s="104"/>
      <c r="CF2244" s="104"/>
      <c r="CG2244" s="104"/>
      <c r="CJ2244" s="104"/>
      <c r="CL2244" s="104"/>
      <c r="CM2244" s="104"/>
      <c r="CN2244" s="104"/>
      <c r="CO2244" s="104"/>
      <c r="CP2244" s="104"/>
      <c r="CQ2244" s="104"/>
      <c r="CR2244" s="104"/>
      <c r="CS2244" s="104"/>
      <c r="CT2244" s="104"/>
      <c r="CU2244" s="104"/>
    </row>
    <row r="2245" spans="1:99" ht="13" x14ac:dyDescent="0.3">
      <c r="A2245" s="104"/>
      <c r="B2245" s="104"/>
      <c r="C2245" s="104"/>
      <c r="D2245" s="104"/>
      <c r="E2245" s="104"/>
      <c r="F2245" s="104"/>
      <c r="G2245" s="104"/>
      <c r="H2245" s="104"/>
      <c r="I2245" s="104"/>
      <c r="J2245" s="104"/>
      <c r="K2245" s="104"/>
      <c r="L2245" s="104"/>
      <c r="M2245" s="104"/>
      <c r="P2245" s="104"/>
      <c r="Q2245" s="104"/>
      <c r="U2245" s="104"/>
      <c r="AQ2245" s="104"/>
      <c r="AR2245" s="104"/>
      <c r="AS2245" s="104"/>
      <c r="AT2245" s="104"/>
      <c r="AU2245" s="104"/>
      <c r="AV2245" s="104"/>
      <c r="AW2245" s="104"/>
      <c r="AX2245" s="104"/>
      <c r="AY2245" s="104"/>
      <c r="BH2245" s="104"/>
      <c r="BJ2245" s="104"/>
      <c r="BK2245" s="104"/>
      <c r="BL2245" s="104"/>
      <c r="BM2245" s="104"/>
      <c r="BN2245" s="104"/>
      <c r="BO2245" s="104"/>
      <c r="BP2245" s="104"/>
      <c r="BQ2245" s="104"/>
      <c r="BR2245" s="104"/>
      <c r="BS2245" s="104"/>
      <c r="BT2245" s="104"/>
      <c r="BV2245" s="104"/>
      <c r="BW2245" s="104"/>
      <c r="BX2245" s="104"/>
      <c r="BY2245" s="104"/>
      <c r="BZ2245" s="104"/>
      <c r="CA2245" s="104"/>
      <c r="CB2245" s="104"/>
      <c r="CC2245" s="104"/>
      <c r="CD2245" s="104"/>
      <c r="CE2245" s="104"/>
      <c r="CF2245" s="104"/>
      <c r="CG2245" s="104"/>
      <c r="CJ2245" s="104"/>
      <c r="CL2245" s="104"/>
      <c r="CM2245" s="104"/>
      <c r="CN2245" s="104"/>
      <c r="CO2245" s="104"/>
      <c r="CP2245" s="104"/>
      <c r="CQ2245" s="104"/>
      <c r="CR2245" s="104"/>
      <c r="CS2245" s="104"/>
      <c r="CT2245" s="104"/>
      <c r="CU2245" s="104"/>
    </row>
    <row r="2246" spans="1:99" ht="13" x14ac:dyDescent="0.3">
      <c r="A2246" s="104"/>
      <c r="B2246" s="104"/>
      <c r="C2246" s="104"/>
      <c r="D2246" s="104"/>
      <c r="E2246" s="104"/>
      <c r="F2246" s="104"/>
      <c r="G2246" s="104"/>
      <c r="H2246" s="104"/>
      <c r="I2246" s="104"/>
      <c r="J2246" s="104"/>
      <c r="K2246" s="104"/>
      <c r="L2246" s="104"/>
      <c r="M2246" s="104"/>
      <c r="P2246" s="104"/>
      <c r="Q2246" s="104"/>
      <c r="U2246" s="104"/>
      <c r="AQ2246" s="104"/>
      <c r="AR2246" s="104"/>
      <c r="AS2246" s="104"/>
      <c r="AT2246" s="104"/>
      <c r="AU2246" s="104"/>
      <c r="AV2246" s="104"/>
      <c r="AW2246" s="104"/>
      <c r="AX2246" s="104"/>
      <c r="AY2246" s="104"/>
      <c r="BH2246" s="104"/>
      <c r="BJ2246" s="104"/>
      <c r="BK2246" s="104"/>
      <c r="BL2246" s="104"/>
      <c r="BM2246" s="104"/>
      <c r="BN2246" s="104"/>
      <c r="BO2246" s="104"/>
      <c r="BP2246" s="104"/>
      <c r="BQ2246" s="104"/>
      <c r="BR2246" s="104"/>
      <c r="BS2246" s="104"/>
      <c r="BT2246" s="104"/>
      <c r="BV2246" s="104"/>
      <c r="BW2246" s="104"/>
      <c r="BX2246" s="104"/>
      <c r="BY2246" s="104"/>
      <c r="BZ2246" s="104"/>
      <c r="CA2246" s="104"/>
      <c r="CB2246" s="104"/>
      <c r="CC2246" s="104"/>
      <c r="CD2246" s="104"/>
      <c r="CE2246" s="104"/>
      <c r="CF2246" s="104"/>
      <c r="CG2246" s="104"/>
      <c r="CJ2246" s="104"/>
      <c r="CL2246" s="104"/>
      <c r="CM2246" s="104"/>
      <c r="CN2246" s="104"/>
      <c r="CO2246" s="104"/>
      <c r="CP2246" s="104"/>
      <c r="CQ2246" s="104"/>
      <c r="CR2246" s="104"/>
      <c r="CS2246" s="104"/>
      <c r="CT2246" s="104"/>
      <c r="CU2246" s="104"/>
    </row>
    <row r="2247" spans="1:99" ht="13" x14ac:dyDescent="0.3">
      <c r="A2247" s="104"/>
      <c r="B2247" s="104"/>
      <c r="C2247" s="104"/>
      <c r="D2247" s="104"/>
      <c r="E2247" s="104"/>
      <c r="F2247" s="104"/>
      <c r="G2247" s="104"/>
      <c r="H2247" s="104"/>
      <c r="I2247" s="104"/>
      <c r="J2247" s="104"/>
      <c r="K2247" s="104"/>
      <c r="L2247" s="104"/>
      <c r="M2247" s="104"/>
      <c r="P2247" s="104"/>
      <c r="Q2247" s="104"/>
      <c r="U2247" s="104"/>
      <c r="AQ2247" s="104"/>
      <c r="AR2247" s="104"/>
      <c r="AS2247" s="104"/>
      <c r="AT2247" s="104"/>
      <c r="AU2247" s="104"/>
      <c r="AV2247" s="104"/>
      <c r="AW2247" s="104"/>
      <c r="AX2247" s="104"/>
      <c r="AY2247" s="104"/>
      <c r="BH2247" s="104"/>
      <c r="BJ2247" s="104"/>
      <c r="BK2247" s="104"/>
      <c r="BL2247" s="104"/>
      <c r="BM2247" s="104"/>
      <c r="BN2247" s="104"/>
      <c r="BO2247" s="104"/>
      <c r="BP2247" s="104"/>
      <c r="BQ2247" s="104"/>
      <c r="BR2247" s="104"/>
      <c r="BS2247" s="104"/>
      <c r="BT2247" s="104"/>
      <c r="BV2247" s="104"/>
      <c r="BW2247" s="104"/>
      <c r="BX2247" s="104"/>
      <c r="BY2247" s="104"/>
      <c r="BZ2247" s="104"/>
      <c r="CA2247" s="104"/>
      <c r="CB2247" s="104"/>
      <c r="CC2247" s="104"/>
      <c r="CD2247" s="104"/>
      <c r="CE2247" s="104"/>
      <c r="CF2247" s="104"/>
      <c r="CG2247" s="104"/>
      <c r="CJ2247" s="104"/>
      <c r="CL2247" s="104"/>
      <c r="CM2247" s="104"/>
      <c r="CN2247" s="104"/>
      <c r="CO2247" s="104"/>
      <c r="CP2247" s="104"/>
      <c r="CQ2247" s="104"/>
      <c r="CR2247" s="104"/>
      <c r="CS2247" s="104"/>
      <c r="CT2247" s="104"/>
      <c r="CU2247" s="104"/>
    </row>
    <row r="2248" spans="1:99" ht="13" x14ac:dyDescent="0.3">
      <c r="A2248" s="104"/>
      <c r="B2248" s="104"/>
      <c r="C2248" s="104"/>
      <c r="D2248" s="104"/>
      <c r="E2248" s="104"/>
      <c r="F2248" s="104"/>
      <c r="G2248" s="104"/>
      <c r="H2248" s="104"/>
      <c r="I2248" s="104"/>
      <c r="J2248" s="104"/>
      <c r="K2248" s="104"/>
      <c r="L2248" s="104"/>
      <c r="M2248" s="104"/>
      <c r="P2248" s="104"/>
      <c r="Q2248" s="104"/>
      <c r="U2248" s="104"/>
      <c r="AQ2248" s="104"/>
      <c r="AR2248" s="104"/>
      <c r="AS2248" s="104"/>
      <c r="AT2248" s="104"/>
      <c r="AU2248" s="104"/>
      <c r="AV2248" s="104"/>
      <c r="AW2248" s="104"/>
      <c r="AX2248" s="104"/>
      <c r="AY2248" s="104"/>
      <c r="BH2248" s="104"/>
      <c r="BJ2248" s="104"/>
      <c r="BK2248" s="104"/>
      <c r="BL2248" s="104"/>
      <c r="BM2248" s="104"/>
      <c r="BN2248" s="104"/>
      <c r="BO2248" s="104"/>
      <c r="BP2248" s="104"/>
      <c r="BQ2248" s="104"/>
      <c r="BR2248" s="104"/>
      <c r="BS2248" s="104"/>
      <c r="BT2248" s="104"/>
      <c r="BV2248" s="104"/>
      <c r="BW2248" s="104"/>
      <c r="BX2248" s="104"/>
      <c r="BY2248" s="104"/>
      <c r="BZ2248" s="104"/>
      <c r="CA2248" s="104"/>
      <c r="CB2248" s="104"/>
      <c r="CC2248" s="104"/>
      <c r="CD2248" s="104"/>
      <c r="CE2248" s="104"/>
      <c r="CF2248" s="104"/>
      <c r="CG2248" s="104"/>
      <c r="CJ2248" s="104"/>
      <c r="CL2248" s="104"/>
      <c r="CM2248" s="104"/>
      <c r="CN2248" s="104"/>
      <c r="CO2248" s="104"/>
      <c r="CP2248" s="104"/>
      <c r="CQ2248" s="104"/>
      <c r="CR2248" s="104"/>
      <c r="CS2248" s="104"/>
      <c r="CT2248" s="104"/>
      <c r="CU2248" s="104"/>
    </row>
    <row r="2249" spans="1:99" ht="13" x14ac:dyDescent="0.3">
      <c r="A2249" s="104"/>
      <c r="B2249" s="104"/>
      <c r="C2249" s="104"/>
      <c r="D2249" s="104"/>
      <c r="E2249" s="104"/>
      <c r="F2249" s="104"/>
      <c r="G2249" s="104"/>
      <c r="H2249" s="104"/>
      <c r="I2249" s="104"/>
      <c r="J2249" s="104"/>
      <c r="K2249" s="104"/>
      <c r="L2249" s="104"/>
      <c r="M2249" s="104"/>
      <c r="P2249" s="104"/>
      <c r="Q2249" s="104"/>
      <c r="U2249" s="104"/>
      <c r="AQ2249" s="104"/>
      <c r="AR2249" s="104"/>
      <c r="AS2249" s="104"/>
      <c r="AT2249" s="104"/>
      <c r="AU2249" s="104"/>
      <c r="AV2249" s="104"/>
      <c r="AW2249" s="104"/>
      <c r="AX2249" s="104"/>
      <c r="AY2249" s="104"/>
      <c r="BH2249" s="104"/>
      <c r="BJ2249" s="104"/>
      <c r="BK2249" s="104"/>
      <c r="BL2249" s="104"/>
      <c r="BM2249" s="104"/>
      <c r="BN2249" s="104"/>
      <c r="BO2249" s="104"/>
      <c r="BP2249" s="104"/>
      <c r="BQ2249" s="104"/>
      <c r="BR2249" s="104"/>
      <c r="BS2249" s="104"/>
      <c r="BT2249" s="104"/>
      <c r="BV2249" s="104"/>
      <c r="BW2249" s="104"/>
      <c r="BX2249" s="104"/>
      <c r="BY2249" s="104"/>
      <c r="BZ2249" s="104"/>
      <c r="CA2249" s="104"/>
      <c r="CB2249" s="104"/>
      <c r="CC2249" s="104"/>
      <c r="CD2249" s="104"/>
      <c r="CE2249" s="104"/>
      <c r="CF2249" s="104"/>
      <c r="CG2249" s="104"/>
      <c r="CJ2249" s="104"/>
      <c r="CL2249" s="104"/>
      <c r="CM2249" s="104"/>
      <c r="CN2249" s="104"/>
      <c r="CO2249" s="104"/>
      <c r="CP2249" s="104"/>
      <c r="CQ2249" s="104"/>
      <c r="CR2249" s="104"/>
      <c r="CS2249" s="104"/>
      <c r="CT2249" s="104"/>
      <c r="CU2249" s="104"/>
    </row>
    <row r="2250" spans="1:99" ht="13" x14ac:dyDescent="0.3">
      <c r="A2250" s="104"/>
      <c r="B2250" s="104"/>
      <c r="C2250" s="104"/>
      <c r="D2250" s="104"/>
      <c r="E2250" s="104"/>
      <c r="F2250" s="104"/>
      <c r="G2250" s="104"/>
      <c r="H2250" s="104"/>
      <c r="I2250" s="104"/>
      <c r="J2250" s="104"/>
      <c r="K2250" s="104"/>
      <c r="L2250" s="104"/>
      <c r="M2250" s="104"/>
      <c r="P2250" s="104"/>
      <c r="Q2250" s="104"/>
      <c r="U2250" s="104"/>
      <c r="AQ2250" s="104"/>
      <c r="AR2250" s="104"/>
      <c r="AS2250" s="104"/>
      <c r="AT2250" s="104"/>
      <c r="AU2250" s="104"/>
      <c r="AV2250" s="104"/>
      <c r="AW2250" s="104"/>
      <c r="AX2250" s="104"/>
      <c r="AY2250" s="104"/>
      <c r="BH2250" s="104"/>
      <c r="BJ2250" s="104"/>
      <c r="BK2250" s="104"/>
      <c r="BL2250" s="104"/>
      <c r="BM2250" s="104"/>
      <c r="BN2250" s="104"/>
      <c r="BO2250" s="104"/>
      <c r="BP2250" s="104"/>
      <c r="BQ2250" s="104"/>
      <c r="BR2250" s="104"/>
      <c r="BS2250" s="104"/>
      <c r="BT2250" s="104"/>
      <c r="BV2250" s="104"/>
      <c r="BW2250" s="104"/>
      <c r="BX2250" s="104"/>
      <c r="BY2250" s="104"/>
      <c r="BZ2250" s="104"/>
      <c r="CA2250" s="104"/>
      <c r="CB2250" s="104"/>
      <c r="CC2250" s="104"/>
      <c r="CD2250" s="104"/>
      <c r="CE2250" s="104"/>
      <c r="CF2250" s="104"/>
      <c r="CG2250" s="104"/>
      <c r="CJ2250" s="104"/>
      <c r="CL2250" s="104"/>
      <c r="CM2250" s="104"/>
      <c r="CN2250" s="104"/>
      <c r="CO2250" s="104"/>
      <c r="CP2250" s="104"/>
      <c r="CQ2250" s="104"/>
      <c r="CR2250" s="104"/>
      <c r="CS2250" s="104"/>
      <c r="CT2250" s="104"/>
      <c r="CU2250" s="104"/>
    </row>
    <row r="2251" spans="1:99" ht="13" x14ac:dyDescent="0.3">
      <c r="A2251" s="104"/>
      <c r="B2251" s="104"/>
      <c r="C2251" s="104"/>
      <c r="D2251" s="104"/>
      <c r="E2251" s="104"/>
      <c r="F2251" s="104"/>
      <c r="G2251" s="104"/>
      <c r="H2251" s="104"/>
      <c r="I2251" s="104"/>
      <c r="J2251" s="104"/>
      <c r="K2251" s="104"/>
      <c r="L2251" s="104"/>
      <c r="M2251" s="104"/>
      <c r="P2251" s="104"/>
      <c r="Q2251" s="104"/>
      <c r="U2251" s="104"/>
      <c r="AQ2251" s="104"/>
      <c r="AR2251" s="104"/>
      <c r="AS2251" s="104"/>
      <c r="AT2251" s="104"/>
      <c r="AU2251" s="104"/>
      <c r="AV2251" s="104"/>
      <c r="AW2251" s="104"/>
      <c r="AX2251" s="104"/>
      <c r="AY2251" s="104"/>
      <c r="BH2251" s="104"/>
      <c r="BJ2251" s="104"/>
      <c r="BK2251" s="104"/>
      <c r="BL2251" s="104"/>
      <c r="BM2251" s="104"/>
      <c r="BN2251" s="104"/>
      <c r="BO2251" s="104"/>
      <c r="BP2251" s="104"/>
      <c r="BQ2251" s="104"/>
      <c r="BR2251" s="104"/>
      <c r="BS2251" s="104"/>
      <c r="BT2251" s="104"/>
      <c r="BV2251" s="104"/>
      <c r="BW2251" s="104"/>
      <c r="BX2251" s="104"/>
      <c r="BY2251" s="104"/>
      <c r="BZ2251" s="104"/>
      <c r="CA2251" s="104"/>
      <c r="CB2251" s="104"/>
      <c r="CC2251" s="104"/>
      <c r="CD2251" s="104"/>
      <c r="CE2251" s="104"/>
      <c r="CF2251" s="104"/>
      <c r="CG2251" s="104"/>
      <c r="CJ2251" s="104"/>
      <c r="CL2251" s="104"/>
      <c r="CM2251" s="104"/>
      <c r="CN2251" s="104"/>
      <c r="CO2251" s="104"/>
      <c r="CP2251" s="104"/>
      <c r="CQ2251" s="104"/>
      <c r="CR2251" s="104"/>
      <c r="CS2251" s="104"/>
      <c r="CT2251" s="104"/>
      <c r="CU2251" s="104"/>
    </row>
    <row r="2252" spans="1:99" ht="13" x14ac:dyDescent="0.3">
      <c r="A2252" s="104"/>
      <c r="B2252" s="104"/>
      <c r="C2252" s="104"/>
      <c r="D2252" s="104"/>
      <c r="E2252" s="104"/>
      <c r="F2252" s="104"/>
      <c r="G2252" s="104"/>
      <c r="H2252" s="104"/>
      <c r="I2252" s="104"/>
      <c r="J2252" s="104"/>
      <c r="K2252" s="104"/>
      <c r="L2252" s="104"/>
      <c r="M2252" s="104"/>
      <c r="P2252" s="104"/>
      <c r="Q2252" s="104"/>
      <c r="U2252" s="104"/>
      <c r="AQ2252" s="104"/>
      <c r="AR2252" s="104"/>
      <c r="AS2252" s="104"/>
      <c r="AT2252" s="104"/>
      <c r="AU2252" s="104"/>
      <c r="AV2252" s="104"/>
      <c r="AW2252" s="104"/>
      <c r="AX2252" s="104"/>
      <c r="AY2252" s="104"/>
      <c r="BH2252" s="104"/>
      <c r="BJ2252" s="104"/>
      <c r="BK2252" s="104"/>
      <c r="BL2252" s="104"/>
      <c r="BM2252" s="104"/>
      <c r="BN2252" s="104"/>
      <c r="BO2252" s="104"/>
      <c r="BP2252" s="104"/>
      <c r="BQ2252" s="104"/>
      <c r="BR2252" s="104"/>
      <c r="BS2252" s="104"/>
      <c r="BT2252" s="104"/>
      <c r="BV2252" s="104"/>
      <c r="BW2252" s="104"/>
      <c r="BX2252" s="104"/>
      <c r="BY2252" s="104"/>
      <c r="BZ2252" s="104"/>
      <c r="CA2252" s="104"/>
      <c r="CB2252" s="104"/>
      <c r="CC2252" s="104"/>
      <c r="CD2252" s="104"/>
      <c r="CE2252" s="104"/>
      <c r="CF2252" s="104"/>
      <c r="CG2252" s="104"/>
      <c r="CJ2252" s="104"/>
      <c r="CL2252" s="104"/>
      <c r="CM2252" s="104"/>
      <c r="CN2252" s="104"/>
      <c r="CO2252" s="104"/>
      <c r="CP2252" s="104"/>
      <c r="CQ2252" s="104"/>
      <c r="CR2252" s="104"/>
      <c r="CS2252" s="104"/>
      <c r="CT2252" s="104"/>
      <c r="CU2252" s="104"/>
    </row>
    <row r="2253" spans="1:99" ht="13" x14ac:dyDescent="0.3">
      <c r="A2253" s="104"/>
      <c r="B2253" s="104"/>
      <c r="C2253" s="104"/>
      <c r="D2253" s="104"/>
      <c r="E2253" s="104"/>
      <c r="F2253" s="104"/>
      <c r="G2253" s="104"/>
      <c r="H2253" s="104"/>
      <c r="I2253" s="104"/>
      <c r="J2253" s="104"/>
      <c r="K2253" s="104"/>
      <c r="L2253" s="104"/>
      <c r="M2253" s="104"/>
      <c r="P2253" s="104"/>
      <c r="Q2253" s="104"/>
      <c r="U2253" s="104"/>
      <c r="AQ2253" s="104"/>
      <c r="AR2253" s="104"/>
      <c r="AS2253" s="104"/>
      <c r="AT2253" s="104"/>
      <c r="AU2253" s="104"/>
      <c r="AV2253" s="104"/>
      <c r="AW2253" s="104"/>
      <c r="AX2253" s="104"/>
      <c r="AY2253" s="104"/>
      <c r="BH2253" s="104"/>
      <c r="BJ2253" s="104"/>
      <c r="BK2253" s="104"/>
      <c r="BL2253" s="104"/>
      <c r="BM2253" s="104"/>
      <c r="BN2253" s="104"/>
      <c r="BO2253" s="104"/>
      <c r="BP2253" s="104"/>
      <c r="BQ2253" s="104"/>
      <c r="BR2253" s="104"/>
      <c r="BS2253" s="104"/>
      <c r="BT2253" s="104"/>
      <c r="BV2253" s="104"/>
      <c r="BW2253" s="104"/>
      <c r="BX2253" s="104"/>
      <c r="BY2253" s="104"/>
      <c r="BZ2253" s="104"/>
      <c r="CA2253" s="104"/>
      <c r="CB2253" s="104"/>
      <c r="CC2253" s="104"/>
      <c r="CD2253" s="104"/>
      <c r="CE2253" s="104"/>
      <c r="CF2253" s="104"/>
      <c r="CG2253" s="104"/>
      <c r="CJ2253" s="104"/>
      <c r="CL2253" s="104"/>
      <c r="CM2253" s="104"/>
      <c r="CN2253" s="104"/>
      <c r="CO2253" s="104"/>
      <c r="CP2253" s="104"/>
      <c r="CQ2253" s="104"/>
      <c r="CR2253" s="104"/>
      <c r="CS2253" s="104"/>
      <c r="CT2253" s="104"/>
      <c r="CU2253" s="104"/>
    </row>
    <row r="2254" spans="1:99" ht="13" x14ac:dyDescent="0.3">
      <c r="A2254" s="104"/>
      <c r="B2254" s="104"/>
      <c r="C2254" s="104"/>
      <c r="D2254" s="104"/>
      <c r="E2254" s="104"/>
      <c r="F2254" s="104"/>
      <c r="G2254" s="104"/>
      <c r="H2254" s="104"/>
      <c r="I2254" s="104"/>
      <c r="J2254" s="104"/>
      <c r="K2254" s="104"/>
      <c r="L2254" s="104"/>
      <c r="M2254" s="104"/>
      <c r="P2254" s="104"/>
      <c r="Q2254" s="104"/>
      <c r="U2254" s="104"/>
      <c r="AQ2254" s="104"/>
      <c r="AR2254" s="104"/>
      <c r="AS2254" s="104"/>
      <c r="AT2254" s="104"/>
      <c r="AU2254" s="104"/>
      <c r="AV2254" s="104"/>
      <c r="AW2254" s="104"/>
      <c r="AX2254" s="104"/>
      <c r="AY2254" s="104"/>
      <c r="BH2254" s="104"/>
      <c r="BJ2254" s="104"/>
      <c r="BK2254" s="104"/>
      <c r="BL2254" s="104"/>
      <c r="BM2254" s="104"/>
      <c r="BN2254" s="104"/>
      <c r="BO2254" s="104"/>
      <c r="BP2254" s="104"/>
      <c r="BQ2254" s="104"/>
      <c r="BR2254" s="104"/>
      <c r="BS2254" s="104"/>
      <c r="BT2254" s="104"/>
      <c r="BV2254" s="104"/>
      <c r="BW2254" s="104"/>
      <c r="BX2254" s="104"/>
      <c r="BY2254" s="104"/>
      <c r="BZ2254" s="104"/>
      <c r="CA2254" s="104"/>
      <c r="CB2254" s="104"/>
      <c r="CC2254" s="104"/>
      <c r="CD2254" s="104"/>
      <c r="CE2254" s="104"/>
      <c r="CF2254" s="104"/>
      <c r="CG2254" s="104"/>
      <c r="CJ2254" s="104"/>
      <c r="CL2254" s="104"/>
      <c r="CM2254" s="104"/>
      <c r="CN2254" s="104"/>
      <c r="CO2254" s="104"/>
      <c r="CP2254" s="104"/>
      <c r="CQ2254" s="104"/>
      <c r="CR2254" s="104"/>
      <c r="CS2254" s="104"/>
      <c r="CT2254" s="104"/>
      <c r="CU2254" s="104"/>
    </row>
    <row r="2255" spans="1:99" ht="13" x14ac:dyDescent="0.3">
      <c r="A2255" s="104"/>
      <c r="B2255" s="104"/>
      <c r="C2255" s="104"/>
      <c r="D2255" s="104"/>
      <c r="E2255" s="104"/>
      <c r="F2255" s="104"/>
      <c r="G2255" s="104"/>
      <c r="H2255" s="104"/>
      <c r="I2255" s="104"/>
      <c r="J2255" s="104"/>
      <c r="K2255" s="104"/>
      <c r="L2255" s="104"/>
      <c r="M2255" s="104"/>
      <c r="P2255" s="104"/>
      <c r="Q2255" s="104"/>
      <c r="U2255" s="104"/>
      <c r="AQ2255" s="104"/>
      <c r="AR2255" s="104"/>
      <c r="AS2255" s="104"/>
      <c r="AT2255" s="104"/>
      <c r="AU2255" s="104"/>
      <c r="AV2255" s="104"/>
      <c r="AW2255" s="104"/>
      <c r="AX2255" s="104"/>
      <c r="AY2255" s="104"/>
      <c r="BH2255" s="104"/>
      <c r="BJ2255" s="104"/>
      <c r="BK2255" s="104"/>
      <c r="BL2255" s="104"/>
      <c r="BM2255" s="104"/>
      <c r="BN2255" s="104"/>
      <c r="BO2255" s="104"/>
      <c r="BP2255" s="104"/>
      <c r="BQ2255" s="104"/>
      <c r="BR2255" s="104"/>
      <c r="BS2255" s="104"/>
      <c r="BT2255" s="104"/>
      <c r="BV2255" s="104"/>
      <c r="BW2255" s="104"/>
      <c r="BX2255" s="104"/>
      <c r="BY2255" s="104"/>
      <c r="BZ2255" s="104"/>
      <c r="CA2255" s="104"/>
      <c r="CB2255" s="104"/>
      <c r="CC2255" s="104"/>
      <c r="CD2255" s="104"/>
      <c r="CE2255" s="104"/>
      <c r="CF2255" s="104"/>
      <c r="CG2255" s="104"/>
      <c r="CJ2255" s="104"/>
      <c r="CL2255" s="104"/>
      <c r="CM2255" s="104"/>
      <c r="CN2255" s="104"/>
      <c r="CO2255" s="104"/>
      <c r="CP2255" s="104"/>
      <c r="CQ2255" s="104"/>
      <c r="CR2255" s="104"/>
      <c r="CS2255" s="104"/>
      <c r="CT2255" s="104"/>
      <c r="CU2255" s="104"/>
    </row>
    <row r="2256" spans="1:99" ht="13" x14ac:dyDescent="0.3">
      <c r="A2256" s="104"/>
      <c r="B2256" s="104"/>
      <c r="C2256" s="104"/>
      <c r="D2256" s="104"/>
      <c r="E2256" s="104"/>
      <c r="F2256" s="104"/>
      <c r="G2256" s="104"/>
      <c r="H2256" s="104"/>
      <c r="I2256" s="104"/>
      <c r="J2256" s="104"/>
      <c r="K2256" s="104"/>
      <c r="L2256" s="104"/>
      <c r="M2256" s="104"/>
      <c r="P2256" s="104"/>
      <c r="Q2256" s="104"/>
      <c r="U2256" s="104"/>
      <c r="AQ2256" s="104"/>
      <c r="AR2256" s="104"/>
      <c r="AS2256" s="104"/>
      <c r="AT2256" s="104"/>
      <c r="AU2256" s="104"/>
      <c r="AV2256" s="104"/>
      <c r="AW2256" s="104"/>
      <c r="AX2256" s="104"/>
      <c r="AY2256" s="104"/>
      <c r="BH2256" s="104"/>
      <c r="BJ2256" s="104"/>
      <c r="BK2256" s="104"/>
      <c r="BL2256" s="104"/>
      <c r="BM2256" s="104"/>
      <c r="BN2256" s="104"/>
      <c r="BO2256" s="104"/>
      <c r="BP2256" s="104"/>
      <c r="BQ2256" s="104"/>
      <c r="BR2256" s="104"/>
      <c r="BS2256" s="104"/>
      <c r="BT2256" s="104"/>
      <c r="BV2256" s="104"/>
      <c r="BW2256" s="104"/>
      <c r="BX2256" s="104"/>
      <c r="BY2256" s="104"/>
      <c r="BZ2256" s="104"/>
      <c r="CA2256" s="104"/>
      <c r="CB2256" s="104"/>
      <c r="CC2256" s="104"/>
      <c r="CD2256" s="104"/>
      <c r="CE2256" s="104"/>
      <c r="CF2256" s="104"/>
      <c r="CG2256" s="104"/>
      <c r="CJ2256" s="104"/>
      <c r="CL2256" s="104"/>
      <c r="CM2256" s="104"/>
      <c r="CN2256" s="104"/>
      <c r="CO2256" s="104"/>
      <c r="CP2256" s="104"/>
      <c r="CQ2256" s="104"/>
      <c r="CR2256" s="104"/>
      <c r="CS2256" s="104"/>
      <c r="CT2256" s="104"/>
      <c r="CU2256" s="104"/>
    </row>
    <row r="2257" spans="1:99" ht="13" x14ac:dyDescent="0.3">
      <c r="A2257" s="104"/>
      <c r="B2257" s="104"/>
      <c r="C2257" s="104"/>
      <c r="D2257" s="104"/>
      <c r="E2257" s="104"/>
      <c r="F2257" s="104"/>
      <c r="G2257" s="104"/>
      <c r="H2257" s="104"/>
      <c r="I2257" s="104"/>
      <c r="J2257" s="104"/>
      <c r="K2257" s="104"/>
      <c r="L2257" s="104"/>
      <c r="M2257" s="104"/>
      <c r="P2257" s="104"/>
      <c r="Q2257" s="104"/>
      <c r="U2257" s="104"/>
      <c r="AQ2257" s="104"/>
      <c r="AR2257" s="104"/>
      <c r="AS2257" s="104"/>
      <c r="AT2257" s="104"/>
      <c r="AU2257" s="104"/>
      <c r="AV2257" s="104"/>
      <c r="AW2257" s="104"/>
      <c r="AX2257" s="104"/>
      <c r="AY2257" s="104"/>
      <c r="BH2257" s="104"/>
      <c r="BJ2257" s="104"/>
      <c r="BK2257" s="104"/>
      <c r="BL2257" s="104"/>
      <c r="BM2257" s="104"/>
      <c r="BN2257" s="104"/>
      <c r="BO2257" s="104"/>
      <c r="BP2257" s="104"/>
      <c r="BQ2257" s="104"/>
      <c r="BR2257" s="104"/>
      <c r="BS2257" s="104"/>
      <c r="BT2257" s="104"/>
      <c r="BV2257" s="104"/>
      <c r="BW2257" s="104"/>
      <c r="BX2257" s="104"/>
      <c r="BY2257" s="104"/>
      <c r="BZ2257" s="104"/>
      <c r="CA2257" s="104"/>
      <c r="CB2257" s="104"/>
      <c r="CC2257" s="104"/>
      <c r="CD2257" s="104"/>
      <c r="CE2257" s="104"/>
      <c r="CF2257" s="104"/>
      <c r="CG2257" s="104"/>
      <c r="CJ2257" s="104"/>
      <c r="CL2257" s="104"/>
      <c r="CM2257" s="104"/>
      <c r="CN2257" s="104"/>
      <c r="CO2257" s="104"/>
      <c r="CP2257" s="104"/>
      <c r="CQ2257" s="104"/>
      <c r="CR2257" s="104"/>
      <c r="CS2257" s="104"/>
      <c r="CT2257" s="104"/>
      <c r="CU2257" s="104"/>
    </row>
    <row r="2258" spans="1:99" ht="13" x14ac:dyDescent="0.3">
      <c r="A2258" s="104"/>
      <c r="B2258" s="104"/>
      <c r="C2258" s="104"/>
      <c r="D2258" s="104"/>
      <c r="E2258" s="104"/>
      <c r="F2258" s="104"/>
      <c r="G2258" s="104"/>
      <c r="H2258" s="104"/>
      <c r="I2258" s="104"/>
      <c r="J2258" s="104"/>
      <c r="K2258" s="104"/>
      <c r="L2258" s="104"/>
      <c r="M2258" s="104"/>
      <c r="P2258" s="104"/>
      <c r="Q2258" s="104"/>
      <c r="U2258" s="104"/>
      <c r="AQ2258" s="104"/>
      <c r="AR2258" s="104"/>
      <c r="AS2258" s="104"/>
      <c r="AT2258" s="104"/>
      <c r="AU2258" s="104"/>
      <c r="AV2258" s="104"/>
      <c r="AW2258" s="104"/>
      <c r="AX2258" s="104"/>
      <c r="AY2258" s="104"/>
      <c r="BH2258" s="104"/>
      <c r="BJ2258" s="104"/>
      <c r="BK2258" s="104"/>
      <c r="BL2258" s="104"/>
      <c r="BM2258" s="104"/>
      <c r="BN2258" s="104"/>
      <c r="BO2258" s="104"/>
      <c r="BP2258" s="104"/>
      <c r="BQ2258" s="104"/>
      <c r="BR2258" s="104"/>
      <c r="BS2258" s="104"/>
      <c r="BT2258" s="104"/>
      <c r="BV2258" s="104"/>
      <c r="BW2258" s="104"/>
      <c r="BX2258" s="104"/>
      <c r="BY2258" s="104"/>
      <c r="BZ2258" s="104"/>
      <c r="CA2258" s="104"/>
      <c r="CB2258" s="104"/>
      <c r="CC2258" s="104"/>
      <c r="CD2258" s="104"/>
      <c r="CE2258" s="104"/>
      <c r="CF2258" s="104"/>
      <c r="CG2258" s="104"/>
      <c r="CJ2258" s="104"/>
      <c r="CL2258" s="104"/>
      <c r="CM2258" s="104"/>
      <c r="CN2258" s="104"/>
      <c r="CO2258" s="104"/>
      <c r="CP2258" s="104"/>
      <c r="CQ2258" s="104"/>
      <c r="CR2258" s="104"/>
      <c r="CS2258" s="104"/>
      <c r="CT2258" s="104"/>
      <c r="CU2258" s="104"/>
    </row>
    <row r="2259" spans="1:99" ht="13" x14ac:dyDescent="0.3">
      <c r="A2259" s="104"/>
      <c r="B2259" s="104"/>
      <c r="C2259" s="104"/>
      <c r="D2259" s="104"/>
      <c r="E2259" s="104"/>
      <c r="F2259" s="104"/>
      <c r="G2259" s="104"/>
      <c r="H2259" s="104"/>
      <c r="I2259" s="104"/>
      <c r="J2259" s="104"/>
      <c r="K2259" s="104"/>
      <c r="L2259" s="104"/>
      <c r="M2259" s="104"/>
      <c r="P2259" s="104"/>
      <c r="Q2259" s="104"/>
      <c r="U2259" s="104"/>
      <c r="AQ2259" s="104"/>
      <c r="AR2259" s="104"/>
      <c r="AS2259" s="104"/>
      <c r="AT2259" s="104"/>
      <c r="AU2259" s="104"/>
      <c r="AV2259" s="104"/>
      <c r="AW2259" s="104"/>
      <c r="AX2259" s="104"/>
      <c r="AY2259" s="104"/>
      <c r="BH2259" s="104"/>
      <c r="BJ2259" s="104"/>
      <c r="BK2259" s="104"/>
      <c r="BL2259" s="104"/>
      <c r="BM2259" s="104"/>
      <c r="BN2259" s="104"/>
      <c r="BO2259" s="104"/>
      <c r="BP2259" s="104"/>
      <c r="BQ2259" s="104"/>
      <c r="BR2259" s="104"/>
      <c r="BS2259" s="104"/>
      <c r="BT2259" s="104"/>
      <c r="BV2259" s="104"/>
      <c r="BW2259" s="104"/>
      <c r="BX2259" s="104"/>
      <c r="BY2259" s="104"/>
      <c r="BZ2259" s="104"/>
      <c r="CA2259" s="104"/>
      <c r="CB2259" s="104"/>
      <c r="CC2259" s="104"/>
      <c r="CD2259" s="104"/>
      <c r="CE2259" s="104"/>
      <c r="CF2259" s="104"/>
      <c r="CG2259" s="104"/>
      <c r="CJ2259" s="104"/>
      <c r="CL2259" s="104"/>
      <c r="CM2259" s="104"/>
      <c r="CN2259" s="104"/>
      <c r="CO2259" s="104"/>
      <c r="CP2259" s="104"/>
      <c r="CQ2259" s="104"/>
      <c r="CR2259" s="104"/>
      <c r="CS2259" s="104"/>
      <c r="CT2259" s="104"/>
      <c r="CU2259" s="104"/>
    </row>
    <row r="2260" spans="1:99" ht="13" x14ac:dyDescent="0.3">
      <c r="A2260" s="104"/>
      <c r="B2260" s="104"/>
      <c r="C2260" s="104"/>
      <c r="D2260" s="104"/>
      <c r="E2260" s="104"/>
      <c r="F2260" s="104"/>
      <c r="G2260" s="104"/>
      <c r="H2260" s="104"/>
      <c r="I2260" s="104"/>
      <c r="J2260" s="104"/>
      <c r="K2260" s="104"/>
      <c r="L2260" s="104"/>
      <c r="M2260" s="104"/>
      <c r="P2260" s="104"/>
      <c r="Q2260" s="104"/>
      <c r="U2260" s="104"/>
      <c r="AQ2260" s="104"/>
      <c r="AR2260" s="104"/>
      <c r="AS2260" s="104"/>
      <c r="AT2260" s="104"/>
      <c r="AU2260" s="104"/>
      <c r="AV2260" s="104"/>
      <c r="AW2260" s="104"/>
      <c r="AX2260" s="104"/>
      <c r="AY2260" s="104"/>
      <c r="BH2260" s="104"/>
      <c r="BJ2260" s="104"/>
      <c r="BK2260" s="104"/>
      <c r="BL2260" s="104"/>
      <c r="BM2260" s="104"/>
      <c r="BN2260" s="104"/>
      <c r="BO2260" s="104"/>
      <c r="BP2260" s="104"/>
      <c r="BQ2260" s="104"/>
      <c r="BR2260" s="104"/>
      <c r="BS2260" s="104"/>
      <c r="BT2260" s="104"/>
      <c r="BV2260" s="104"/>
      <c r="BW2260" s="104"/>
      <c r="BX2260" s="104"/>
      <c r="BY2260" s="104"/>
      <c r="BZ2260" s="104"/>
      <c r="CA2260" s="104"/>
      <c r="CB2260" s="104"/>
      <c r="CC2260" s="104"/>
      <c r="CD2260" s="104"/>
      <c r="CE2260" s="104"/>
      <c r="CF2260" s="104"/>
      <c r="CG2260" s="104"/>
      <c r="CJ2260" s="104"/>
      <c r="CL2260" s="104"/>
      <c r="CM2260" s="104"/>
      <c r="CN2260" s="104"/>
      <c r="CO2260" s="104"/>
      <c r="CP2260" s="104"/>
      <c r="CQ2260" s="104"/>
      <c r="CR2260" s="104"/>
      <c r="CS2260" s="104"/>
      <c r="CT2260" s="104"/>
      <c r="CU2260" s="104"/>
    </row>
    <row r="2261" spans="1:99" ht="13" x14ac:dyDescent="0.3">
      <c r="A2261" s="104"/>
      <c r="B2261" s="104"/>
      <c r="C2261" s="104"/>
      <c r="D2261" s="104"/>
      <c r="E2261" s="104"/>
      <c r="F2261" s="104"/>
      <c r="G2261" s="104"/>
      <c r="H2261" s="104"/>
      <c r="I2261" s="104"/>
      <c r="J2261" s="104"/>
      <c r="K2261" s="104"/>
      <c r="L2261" s="104"/>
      <c r="M2261" s="104"/>
      <c r="P2261" s="104"/>
      <c r="Q2261" s="104"/>
      <c r="U2261" s="104"/>
      <c r="AQ2261" s="104"/>
      <c r="AR2261" s="104"/>
      <c r="AS2261" s="104"/>
      <c r="AT2261" s="104"/>
      <c r="AU2261" s="104"/>
      <c r="AV2261" s="104"/>
      <c r="AW2261" s="104"/>
      <c r="AX2261" s="104"/>
      <c r="AY2261" s="104"/>
      <c r="BH2261" s="104"/>
      <c r="BJ2261" s="104"/>
      <c r="BK2261" s="104"/>
      <c r="BL2261" s="104"/>
      <c r="BM2261" s="104"/>
      <c r="BN2261" s="104"/>
      <c r="BO2261" s="104"/>
      <c r="BP2261" s="104"/>
      <c r="BQ2261" s="104"/>
      <c r="BR2261" s="104"/>
      <c r="BS2261" s="104"/>
      <c r="BT2261" s="104"/>
      <c r="BV2261" s="104"/>
      <c r="BW2261" s="104"/>
      <c r="BX2261" s="104"/>
      <c r="BY2261" s="104"/>
      <c r="BZ2261" s="104"/>
      <c r="CA2261" s="104"/>
      <c r="CB2261" s="104"/>
      <c r="CC2261" s="104"/>
      <c r="CD2261" s="104"/>
      <c r="CE2261" s="104"/>
      <c r="CF2261" s="104"/>
      <c r="CG2261" s="104"/>
      <c r="CJ2261" s="104"/>
      <c r="CL2261" s="104"/>
      <c r="CM2261" s="104"/>
      <c r="CN2261" s="104"/>
      <c r="CO2261" s="104"/>
      <c r="CP2261" s="104"/>
      <c r="CQ2261" s="104"/>
      <c r="CR2261" s="104"/>
      <c r="CS2261" s="104"/>
      <c r="CT2261" s="104"/>
      <c r="CU2261" s="104"/>
    </row>
    <row r="2262" spans="1:99" ht="13" x14ac:dyDescent="0.3">
      <c r="A2262" s="104"/>
      <c r="B2262" s="104"/>
      <c r="C2262" s="104"/>
      <c r="D2262" s="104"/>
      <c r="E2262" s="104"/>
      <c r="F2262" s="104"/>
      <c r="G2262" s="104"/>
      <c r="H2262" s="104"/>
      <c r="I2262" s="104"/>
      <c r="J2262" s="104"/>
      <c r="K2262" s="104"/>
      <c r="L2262" s="104"/>
      <c r="M2262" s="104"/>
      <c r="P2262" s="104"/>
      <c r="Q2262" s="104"/>
      <c r="U2262" s="104"/>
      <c r="AQ2262" s="104"/>
      <c r="AR2262" s="104"/>
      <c r="AS2262" s="104"/>
      <c r="AT2262" s="104"/>
      <c r="AU2262" s="104"/>
      <c r="AV2262" s="104"/>
      <c r="AW2262" s="104"/>
      <c r="AX2262" s="104"/>
      <c r="AY2262" s="104"/>
      <c r="BH2262" s="104"/>
      <c r="BJ2262" s="104"/>
      <c r="BK2262" s="104"/>
      <c r="BL2262" s="104"/>
      <c r="BM2262" s="104"/>
      <c r="BN2262" s="104"/>
      <c r="BO2262" s="104"/>
      <c r="BP2262" s="104"/>
      <c r="BQ2262" s="104"/>
      <c r="BR2262" s="104"/>
      <c r="BS2262" s="104"/>
      <c r="BT2262" s="104"/>
      <c r="BV2262" s="104"/>
      <c r="BW2262" s="104"/>
      <c r="BX2262" s="104"/>
      <c r="BY2262" s="104"/>
      <c r="BZ2262" s="104"/>
      <c r="CA2262" s="104"/>
      <c r="CB2262" s="104"/>
      <c r="CC2262" s="104"/>
      <c r="CD2262" s="104"/>
      <c r="CE2262" s="104"/>
      <c r="CF2262" s="104"/>
      <c r="CG2262" s="104"/>
      <c r="CJ2262" s="104"/>
      <c r="CL2262" s="104"/>
      <c r="CM2262" s="104"/>
      <c r="CN2262" s="104"/>
      <c r="CO2262" s="104"/>
      <c r="CP2262" s="104"/>
      <c r="CQ2262" s="104"/>
      <c r="CR2262" s="104"/>
      <c r="CS2262" s="104"/>
      <c r="CT2262" s="104"/>
      <c r="CU2262" s="104"/>
    </row>
    <row r="2263" spans="1:99" ht="13" x14ac:dyDescent="0.3">
      <c r="A2263" s="104"/>
      <c r="B2263" s="104"/>
      <c r="C2263" s="104"/>
      <c r="D2263" s="104"/>
      <c r="E2263" s="104"/>
      <c r="F2263" s="104"/>
      <c r="G2263" s="104"/>
      <c r="H2263" s="104"/>
      <c r="I2263" s="104"/>
      <c r="J2263" s="104"/>
      <c r="K2263" s="104"/>
      <c r="L2263" s="104"/>
      <c r="M2263" s="104"/>
      <c r="P2263" s="104"/>
      <c r="Q2263" s="104"/>
      <c r="U2263" s="104"/>
      <c r="AQ2263" s="104"/>
      <c r="AR2263" s="104"/>
      <c r="AS2263" s="104"/>
      <c r="AT2263" s="104"/>
      <c r="AU2263" s="104"/>
      <c r="AV2263" s="104"/>
      <c r="AW2263" s="104"/>
      <c r="AX2263" s="104"/>
      <c r="AY2263" s="104"/>
      <c r="BH2263" s="104"/>
      <c r="BJ2263" s="104"/>
      <c r="BK2263" s="104"/>
      <c r="BL2263" s="104"/>
      <c r="BM2263" s="104"/>
      <c r="BN2263" s="104"/>
      <c r="BO2263" s="104"/>
      <c r="BP2263" s="104"/>
      <c r="BQ2263" s="104"/>
      <c r="BR2263" s="104"/>
      <c r="BS2263" s="104"/>
      <c r="BT2263" s="104"/>
      <c r="BV2263" s="104"/>
      <c r="BW2263" s="104"/>
      <c r="BX2263" s="104"/>
      <c r="BY2263" s="104"/>
      <c r="BZ2263" s="104"/>
      <c r="CA2263" s="104"/>
      <c r="CB2263" s="104"/>
      <c r="CC2263" s="104"/>
      <c r="CD2263" s="104"/>
      <c r="CE2263" s="104"/>
      <c r="CF2263" s="104"/>
      <c r="CG2263" s="104"/>
      <c r="CJ2263" s="104"/>
      <c r="CL2263" s="104"/>
      <c r="CM2263" s="104"/>
      <c r="CN2263" s="104"/>
      <c r="CO2263" s="104"/>
      <c r="CP2263" s="104"/>
      <c r="CQ2263" s="104"/>
      <c r="CR2263" s="104"/>
      <c r="CS2263" s="104"/>
      <c r="CT2263" s="104"/>
      <c r="CU2263" s="104"/>
    </row>
    <row r="2264" spans="1:99" ht="13" x14ac:dyDescent="0.3">
      <c r="A2264" s="104"/>
      <c r="B2264" s="104"/>
      <c r="C2264" s="104"/>
      <c r="D2264" s="104"/>
      <c r="E2264" s="104"/>
      <c r="F2264" s="104"/>
      <c r="G2264" s="104"/>
      <c r="H2264" s="104"/>
      <c r="I2264" s="104"/>
      <c r="J2264" s="104"/>
      <c r="K2264" s="104"/>
      <c r="L2264" s="104"/>
      <c r="M2264" s="104"/>
      <c r="P2264" s="104"/>
      <c r="Q2264" s="104"/>
      <c r="U2264" s="104"/>
      <c r="AQ2264" s="104"/>
      <c r="AR2264" s="104"/>
      <c r="AS2264" s="104"/>
      <c r="AT2264" s="104"/>
      <c r="AU2264" s="104"/>
      <c r="AV2264" s="104"/>
      <c r="AW2264" s="104"/>
      <c r="AX2264" s="104"/>
      <c r="AY2264" s="104"/>
      <c r="BH2264" s="104"/>
      <c r="BJ2264" s="104"/>
      <c r="BK2264" s="104"/>
      <c r="BL2264" s="104"/>
      <c r="BM2264" s="104"/>
      <c r="BN2264" s="104"/>
      <c r="BO2264" s="104"/>
      <c r="BP2264" s="104"/>
      <c r="BQ2264" s="104"/>
      <c r="BR2264" s="104"/>
      <c r="BS2264" s="104"/>
      <c r="BT2264" s="104"/>
      <c r="BV2264" s="104"/>
      <c r="BW2264" s="104"/>
      <c r="BX2264" s="104"/>
      <c r="BY2264" s="104"/>
      <c r="BZ2264" s="104"/>
      <c r="CA2264" s="104"/>
      <c r="CB2264" s="104"/>
      <c r="CC2264" s="104"/>
      <c r="CD2264" s="104"/>
      <c r="CE2264" s="104"/>
      <c r="CF2264" s="104"/>
      <c r="CG2264" s="104"/>
      <c r="CJ2264" s="104"/>
      <c r="CL2264" s="104"/>
      <c r="CM2264" s="104"/>
      <c r="CN2264" s="104"/>
      <c r="CO2264" s="104"/>
      <c r="CP2264" s="104"/>
      <c r="CQ2264" s="104"/>
      <c r="CR2264" s="104"/>
      <c r="CS2264" s="104"/>
      <c r="CT2264" s="104"/>
      <c r="CU2264" s="104"/>
    </row>
    <row r="2265" spans="1:99" ht="13" x14ac:dyDescent="0.3">
      <c r="A2265" s="104"/>
      <c r="B2265" s="104"/>
      <c r="C2265" s="104"/>
      <c r="D2265" s="104"/>
      <c r="E2265" s="104"/>
      <c r="F2265" s="104"/>
      <c r="G2265" s="104"/>
      <c r="H2265" s="104"/>
      <c r="I2265" s="104"/>
      <c r="J2265" s="104"/>
      <c r="K2265" s="104"/>
      <c r="L2265" s="104"/>
      <c r="M2265" s="104"/>
      <c r="P2265" s="104"/>
      <c r="Q2265" s="104"/>
      <c r="U2265" s="104"/>
      <c r="AQ2265" s="104"/>
      <c r="AR2265" s="104"/>
      <c r="AS2265" s="104"/>
      <c r="AT2265" s="104"/>
      <c r="AU2265" s="104"/>
      <c r="AV2265" s="104"/>
      <c r="AW2265" s="104"/>
      <c r="AX2265" s="104"/>
      <c r="AY2265" s="104"/>
      <c r="BH2265" s="104"/>
      <c r="BJ2265" s="104"/>
      <c r="BK2265" s="104"/>
      <c r="BL2265" s="104"/>
      <c r="BM2265" s="104"/>
      <c r="BN2265" s="104"/>
      <c r="BO2265" s="104"/>
      <c r="BP2265" s="104"/>
      <c r="BQ2265" s="104"/>
      <c r="BR2265" s="104"/>
      <c r="BS2265" s="104"/>
      <c r="BT2265" s="104"/>
      <c r="BV2265" s="104"/>
      <c r="BW2265" s="104"/>
      <c r="BX2265" s="104"/>
      <c r="BY2265" s="104"/>
      <c r="BZ2265" s="104"/>
      <c r="CA2265" s="104"/>
      <c r="CB2265" s="104"/>
      <c r="CC2265" s="104"/>
      <c r="CD2265" s="104"/>
      <c r="CE2265" s="104"/>
      <c r="CF2265" s="104"/>
      <c r="CG2265" s="104"/>
      <c r="CJ2265" s="104"/>
      <c r="CL2265" s="104"/>
      <c r="CM2265" s="104"/>
      <c r="CN2265" s="104"/>
      <c r="CO2265" s="104"/>
      <c r="CP2265" s="104"/>
      <c r="CQ2265" s="104"/>
      <c r="CR2265" s="104"/>
      <c r="CS2265" s="104"/>
      <c r="CT2265" s="104"/>
      <c r="CU2265" s="104"/>
    </row>
    <row r="2266" spans="1:99" ht="13" x14ac:dyDescent="0.3">
      <c r="A2266" s="104"/>
      <c r="B2266" s="104"/>
      <c r="C2266" s="104"/>
      <c r="D2266" s="104"/>
      <c r="E2266" s="104"/>
      <c r="F2266" s="104"/>
      <c r="G2266" s="104"/>
      <c r="H2266" s="104"/>
      <c r="I2266" s="104"/>
      <c r="J2266" s="104"/>
      <c r="K2266" s="104"/>
      <c r="L2266" s="104"/>
      <c r="M2266" s="104"/>
      <c r="P2266" s="104"/>
      <c r="Q2266" s="104"/>
      <c r="U2266" s="104"/>
      <c r="AQ2266" s="104"/>
      <c r="AR2266" s="104"/>
      <c r="AS2266" s="104"/>
      <c r="AT2266" s="104"/>
      <c r="AU2266" s="104"/>
      <c r="AV2266" s="104"/>
      <c r="AW2266" s="104"/>
      <c r="AX2266" s="104"/>
      <c r="AY2266" s="104"/>
      <c r="BH2266" s="104"/>
      <c r="BJ2266" s="104"/>
      <c r="BK2266" s="104"/>
      <c r="BL2266" s="104"/>
      <c r="BM2266" s="104"/>
      <c r="BN2266" s="104"/>
      <c r="BO2266" s="104"/>
      <c r="BP2266" s="104"/>
      <c r="BQ2266" s="104"/>
      <c r="BR2266" s="104"/>
      <c r="BS2266" s="104"/>
      <c r="BT2266" s="104"/>
      <c r="BV2266" s="104"/>
      <c r="BW2266" s="104"/>
      <c r="BX2266" s="104"/>
      <c r="BY2266" s="104"/>
      <c r="BZ2266" s="104"/>
      <c r="CA2266" s="104"/>
      <c r="CB2266" s="104"/>
      <c r="CC2266" s="104"/>
      <c r="CD2266" s="104"/>
      <c r="CE2266" s="104"/>
      <c r="CF2266" s="104"/>
      <c r="CG2266" s="104"/>
      <c r="CJ2266" s="104"/>
      <c r="CL2266" s="104"/>
      <c r="CM2266" s="104"/>
      <c r="CN2266" s="104"/>
      <c r="CO2266" s="104"/>
      <c r="CP2266" s="104"/>
      <c r="CQ2266" s="104"/>
      <c r="CR2266" s="104"/>
      <c r="CS2266" s="104"/>
      <c r="CT2266" s="104"/>
      <c r="CU2266" s="104"/>
    </row>
    <row r="2267" spans="1:99" ht="13" x14ac:dyDescent="0.3">
      <c r="A2267" s="104"/>
      <c r="B2267" s="104"/>
      <c r="C2267" s="104"/>
      <c r="D2267" s="104"/>
      <c r="E2267" s="104"/>
      <c r="F2267" s="104"/>
      <c r="G2267" s="104"/>
      <c r="H2267" s="104"/>
      <c r="I2267" s="104"/>
      <c r="J2267" s="104"/>
      <c r="K2267" s="104"/>
      <c r="L2267" s="104"/>
      <c r="M2267" s="104"/>
      <c r="P2267" s="104"/>
      <c r="Q2267" s="104"/>
      <c r="U2267" s="104"/>
      <c r="AQ2267" s="104"/>
      <c r="AR2267" s="104"/>
      <c r="AS2267" s="104"/>
      <c r="AT2267" s="104"/>
      <c r="AU2267" s="104"/>
      <c r="AV2267" s="104"/>
      <c r="AW2267" s="104"/>
      <c r="AX2267" s="104"/>
      <c r="AY2267" s="104"/>
      <c r="BH2267" s="104"/>
      <c r="BJ2267" s="104"/>
      <c r="BK2267" s="104"/>
      <c r="BL2267" s="104"/>
      <c r="BM2267" s="104"/>
      <c r="BN2267" s="104"/>
      <c r="BO2267" s="104"/>
      <c r="BP2267" s="104"/>
      <c r="BQ2267" s="104"/>
      <c r="BR2267" s="104"/>
      <c r="BS2267" s="104"/>
      <c r="BT2267" s="104"/>
      <c r="BV2267" s="104"/>
      <c r="BW2267" s="104"/>
      <c r="BX2267" s="104"/>
      <c r="BY2267" s="104"/>
      <c r="BZ2267" s="104"/>
      <c r="CA2267" s="104"/>
      <c r="CB2267" s="104"/>
      <c r="CC2267" s="104"/>
      <c r="CD2267" s="104"/>
      <c r="CE2267" s="104"/>
      <c r="CF2267" s="104"/>
      <c r="CG2267" s="104"/>
      <c r="CJ2267" s="104"/>
      <c r="CL2267" s="104"/>
      <c r="CM2267" s="104"/>
      <c r="CN2267" s="104"/>
      <c r="CO2267" s="104"/>
      <c r="CP2267" s="104"/>
      <c r="CQ2267" s="104"/>
      <c r="CR2267" s="104"/>
      <c r="CS2267" s="104"/>
      <c r="CT2267" s="104"/>
      <c r="CU2267" s="104"/>
    </row>
    <row r="2268" spans="1:99" ht="13" x14ac:dyDescent="0.3">
      <c r="A2268" s="104"/>
      <c r="B2268" s="104"/>
      <c r="C2268" s="104"/>
      <c r="D2268" s="104"/>
      <c r="E2268" s="104"/>
      <c r="F2268" s="104"/>
      <c r="G2268" s="104"/>
      <c r="H2268" s="104"/>
      <c r="I2268" s="104"/>
      <c r="J2268" s="104"/>
      <c r="K2268" s="104"/>
      <c r="L2268" s="104"/>
      <c r="M2268" s="104"/>
      <c r="P2268" s="104"/>
      <c r="Q2268" s="104"/>
      <c r="U2268" s="104"/>
      <c r="AQ2268" s="104"/>
      <c r="AR2268" s="104"/>
      <c r="AS2268" s="104"/>
      <c r="AT2268" s="104"/>
      <c r="AU2268" s="104"/>
      <c r="AV2268" s="104"/>
      <c r="AW2268" s="104"/>
      <c r="AX2268" s="104"/>
      <c r="AY2268" s="104"/>
      <c r="BH2268" s="104"/>
      <c r="BJ2268" s="104"/>
      <c r="BK2268" s="104"/>
      <c r="BL2268" s="104"/>
      <c r="BM2268" s="104"/>
      <c r="BN2268" s="104"/>
      <c r="BO2268" s="104"/>
      <c r="BP2268" s="104"/>
      <c r="BQ2268" s="104"/>
      <c r="BR2268" s="104"/>
      <c r="BS2268" s="104"/>
      <c r="BT2268" s="104"/>
      <c r="BV2268" s="104"/>
      <c r="BW2268" s="104"/>
      <c r="BX2268" s="104"/>
      <c r="BY2268" s="104"/>
      <c r="BZ2268" s="104"/>
      <c r="CA2268" s="104"/>
      <c r="CB2268" s="104"/>
      <c r="CC2268" s="104"/>
      <c r="CD2268" s="104"/>
      <c r="CE2268" s="104"/>
      <c r="CF2268" s="104"/>
      <c r="CG2268" s="104"/>
      <c r="CJ2268" s="104"/>
      <c r="CL2268" s="104"/>
      <c r="CM2268" s="104"/>
      <c r="CN2268" s="104"/>
      <c r="CO2268" s="104"/>
      <c r="CP2268" s="104"/>
      <c r="CQ2268" s="104"/>
      <c r="CR2268" s="104"/>
      <c r="CS2268" s="104"/>
      <c r="CT2268" s="104"/>
      <c r="CU2268" s="104"/>
    </row>
    <row r="2269" spans="1:99" ht="13" x14ac:dyDescent="0.3">
      <c r="A2269" s="104"/>
      <c r="B2269" s="104"/>
      <c r="C2269" s="104"/>
      <c r="D2269" s="104"/>
      <c r="E2269" s="104"/>
      <c r="F2269" s="104"/>
      <c r="G2269" s="104"/>
      <c r="H2269" s="104"/>
      <c r="I2269" s="104"/>
      <c r="J2269" s="104"/>
      <c r="K2269" s="104"/>
      <c r="L2269" s="104"/>
      <c r="M2269" s="104"/>
      <c r="P2269" s="104"/>
      <c r="Q2269" s="104"/>
      <c r="U2269" s="104"/>
      <c r="AQ2269" s="104"/>
      <c r="AR2269" s="104"/>
      <c r="AS2269" s="104"/>
      <c r="AT2269" s="104"/>
      <c r="AU2269" s="104"/>
      <c r="AV2269" s="104"/>
      <c r="AW2269" s="104"/>
      <c r="AX2269" s="104"/>
      <c r="AY2269" s="104"/>
      <c r="BH2269" s="104"/>
      <c r="BJ2269" s="104"/>
      <c r="BK2269" s="104"/>
      <c r="BL2269" s="104"/>
      <c r="BM2269" s="104"/>
      <c r="BN2269" s="104"/>
      <c r="BO2269" s="104"/>
      <c r="BP2269" s="104"/>
      <c r="BQ2269" s="104"/>
      <c r="BR2269" s="104"/>
      <c r="BS2269" s="104"/>
      <c r="BT2269" s="104"/>
      <c r="BV2269" s="104"/>
      <c r="BW2269" s="104"/>
      <c r="BX2269" s="104"/>
      <c r="BY2269" s="104"/>
      <c r="BZ2269" s="104"/>
      <c r="CA2269" s="104"/>
      <c r="CB2269" s="104"/>
      <c r="CC2269" s="104"/>
      <c r="CD2269" s="104"/>
      <c r="CE2269" s="104"/>
      <c r="CF2269" s="104"/>
      <c r="CG2269" s="104"/>
      <c r="CJ2269" s="104"/>
      <c r="CL2269" s="104"/>
      <c r="CM2269" s="104"/>
      <c r="CN2269" s="104"/>
      <c r="CO2269" s="104"/>
      <c r="CP2269" s="104"/>
      <c r="CQ2269" s="104"/>
      <c r="CR2269" s="104"/>
      <c r="CS2269" s="104"/>
      <c r="CT2269" s="104"/>
      <c r="CU2269" s="104"/>
    </row>
    <row r="2270" spans="1:99" ht="13" x14ac:dyDescent="0.3">
      <c r="A2270" s="104"/>
      <c r="B2270" s="104"/>
      <c r="C2270" s="104"/>
      <c r="D2270" s="104"/>
      <c r="E2270" s="104"/>
      <c r="F2270" s="104"/>
      <c r="G2270" s="104"/>
      <c r="H2270" s="104"/>
      <c r="I2270" s="104"/>
      <c r="J2270" s="104"/>
      <c r="K2270" s="104"/>
      <c r="L2270" s="104"/>
      <c r="M2270" s="104"/>
      <c r="P2270" s="104"/>
      <c r="Q2270" s="104"/>
      <c r="U2270" s="104"/>
      <c r="AQ2270" s="104"/>
      <c r="AR2270" s="104"/>
      <c r="AS2270" s="104"/>
      <c r="AT2270" s="104"/>
      <c r="AU2270" s="104"/>
      <c r="AV2270" s="104"/>
      <c r="AW2270" s="104"/>
      <c r="AX2270" s="104"/>
      <c r="AY2270" s="104"/>
      <c r="BH2270" s="104"/>
      <c r="BJ2270" s="104"/>
      <c r="BK2270" s="104"/>
      <c r="BL2270" s="104"/>
      <c r="BM2270" s="104"/>
      <c r="BN2270" s="104"/>
      <c r="BO2270" s="104"/>
      <c r="BP2270" s="104"/>
      <c r="BQ2270" s="104"/>
      <c r="BR2270" s="104"/>
      <c r="BS2270" s="104"/>
      <c r="BT2270" s="104"/>
      <c r="BV2270" s="104"/>
      <c r="BW2270" s="104"/>
      <c r="BX2270" s="104"/>
      <c r="BY2270" s="104"/>
      <c r="BZ2270" s="104"/>
      <c r="CA2270" s="104"/>
      <c r="CB2270" s="104"/>
      <c r="CC2270" s="104"/>
      <c r="CD2270" s="104"/>
      <c r="CE2270" s="104"/>
      <c r="CF2270" s="104"/>
      <c r="CG2270" s="104"/>
      <c r="CJ2270" s="104"/>
      <c r="CL2270" s="104"/>
      <c r="CM2270" s="104"/>
      <c r="CN2270" s="104"/>
      <c r="CO2270" s="104"/>
      <c r="CP2270" s="104"/>
      <c r="CQ2270" s="104"/>
      <c r="CR2270" s="104"/>
      <c r="CS2270" s="104"/>
      <c r="CT2270" s="104"/>
      <c r="CU2270" s="104"/>
    </row>
    <row r="2271" spans="1:99" ht="13" x14ac:dyDescent="0.3">
      <c r="A2271" s="104"/>
      <c r="B2271" s="104"/>
      <c r="C2271" s="104"/>
      <c r="D2271" s="104"/>
      <c r="E2271" s="104"/>
      <c r="F2271" s="104"/>
      <c r="G2271" s="104"/>
      <c r="H2271" s="104"/>
      <c r="I2271" s="104"/>
      <c r="J2271" s="104"/>
      <c r="K2271" s="104"/>
      <c r="L2271" s="104"/>
      <c r="M2271" s="104"/>
      <c r="P2271" s="104"/>
      <c r="Q2271" s="104"/>
      <c r="U2271" s="104"/>
      <c r="AQ2271" s="104"/>
      <c r="AR2271" s="104"/>
      <c r="AS2271" s="104"/>
      <c r="AT2271" s="104"/>
      <c r="AU2271" s="104"/>
      <c r="AV2271" s="104"/>
      <c r="AW2271" s="104"/>
      <c r="AX2271" s="104"/>
      <c r="AY2271" s="104"/>
      <c r="BH2271" s="104"/>
      <c r="BJ2271" s="104"/>
      <c r="BK2271" s="104"/>
      <c r="BL2271" s="104"/>
      <c r="BM2271" s="104"/>
      <c r="BN2271" s="104"/>
      <c r="BO2271" s="104"/>
      <c r="BP2271" s="104"/>
      <c r="BQ2271" s="104"/>
      <c r="BR2271" s="104"/>
      <c r="BS2271" s="104"/>
      <c r="BT2271" s="104"/>
      <c r="BV2271" s="104"/>
      <c r="BW2271" s="104"/>
      <c r="BX2271" s="104"/>
      <c r="BY2271" s="104"/>
      <c r="BZ2271" s="104"/>
      <c r="CA2271" s="104"/>
      <c r="CB2271" s="104"/>
      <c r="CC2271" s="104"/>
      <c r="CD2271" s="104"/>
      <c r="CE2271" s="104"/>
      <c r="CF2271" s="104"/>
      <c r="CG2271" s="104"/>
      <c r="CJ2271" s="104"/>
      <c r="CL2271" s="104"/>
      <c r="CM2271" s="104"/>
      <c r="CN2271" s="104"/>
      <c r="CO2271" s="104"/>
      <c r="CP2271" s="104"/>
      <c r="CQ2271" s="104"/>
      <c r="CR2271" s="104"/>
      <c r="CS2271" s="104"/>
      <c r="CT2271" s="104"/>
      <c r="CU2271" s="104"/>
    </row>
    <row r="2272" spans="1:99" ht="13" x14ac:dyDescent="0.3">
      <c r="A2272" s="104"/>
      <c r="B2272" s="104"/>
      <c r="C2272" s="104"/>
      <c r="D2272" s="104"/>
      <c r="E2272" s="104"/>
      <c r="F2272" s="104"/>
      <c r="G2272" s="104"/>
      <c r="H2272" s="104"/>
      <c r="I2272" s="104"/>
      <c r="J2272" s="104"/>
      <c r="K2272" s="104"/>
      <c r="L2272" s="104"/>
      <c r="M2272" s="104"/>
      <c r="P2272" s="104"/>
      <c r="Q2272" s="104"/>
      <c r="U2272" s="104"/>
      <c r="AQ2272" s="104"/>
      <c r="AR2272" s="104"/>
      <c r="AS2272" s="104"/>
      <c r="AT2272" s="104"/>
      <c r="AU2272" s="104"/>
      <c r="AV2272" s="104"/>
      <c r="AW2272" s="104"/>
      <c r="AX2272" s="104"/>
      <c r="AY2272" s="104"/>
      <c r="BH2272" s="104"/>
      <c r="BJ2272" s="104"/>
      <c r="BK2272" s="104"/>
      <c r="BL2272" s="104"/>
      <c r="BM2272" s="104"/>
      <c r="BN2272" s="104"/>
      <c r="BO2272" s="104"/>
      <c r="BP2272" s="104"/>
      <c r="BQ2272" s="104"/>
      <c r="BR2272" s="104"/>
      <c r="BS2272" s="104"/>
      <c r="BT2272" s="104"/>
      <c r="BV2272" s="104"/>
      <c r="BW2272" s="104"/>
      <c r="BX2272" s="104"/>
      <c r="BY2272" s="104"/>
      <c r="BZ2272" s="104"/>
      <c r="CA2272" s="104"/>
      <c r="CB2272" s="104"/>
      <c r="CC2272" s="104"/>
      <c r="CD2272" s="104"/>
      <c r="CE2272" s="104"/>
      <c r="CF2272" s="104"/>
      <c r="CG2272" s="104"/>
      <c r="CJ2272" s="104"/>
      <c r="CL2272" s="104"/>
      <c r="CM2272" s="104"/>
      <c r="CN2272" s="104"/>
      <c r="CO2272" s="104"/>
      <c r="CP2272" s="104"/>
      <c r="CQ2272" s="104"/>
      <c r="CR2272" s="104"/>
      <c r="CS2272" s="104"/>
      <c r="CT2272" s="104"/>
      <c r="CU2272" s="104"/>
    </row>
    <row r="2273" spans="1:99" ht="13" x14ac:dyDescent="0.3">
      <c r="A2273" s="104"/>
      <c r="B2273" s="104"/>
      <c r="C2273" s="104"/>
      <c r="D2273" s="104"/>
      <c r="E2273" s="104"/>
      <c r="F2273" s="104"/>
      <c r="G2273" s="104"/>
      <c r="H2273" s="104"/>
      <c r="I2273" s="104"/>
      <c r="J2273" s="104"/>
      <c r="K2273" s="104"/>
      <c r="L2273" s="104"/>
      <c r="M2273" s="104"/>
      <c r="P2273" s="104"/>
      <c r="Q2273" s="104"/>
      <c r="U2273" s="104"/>
      <c r="AQ2273" s="104"/>
      <c r="AR2273" s="104"/>
      <c r="AS2273" s="104"/>
      <c r="AT2273" s="104"/>
      <c r="AU2273" s="104"/>
      <c r="AV2273" s="104"/>
      <c r="AW2273" s="104"/>
      <c r="AX2273" s="104"/>
      <c r="AY2273" s="104"/>
      <c r="BH2273" s="104"/>
      <c r="BJ2273" s="104"/>
      <c r="BK2273" s="104"/>
      <c r="BL2273" s="104"/>
      <c r="BM2273" s="104"/>
      <c r="BN2273" s="104"/>
      <c r="BO2273" s="104"/>
      <c r="BP2273" s="104"/>
      <c r="BQ2273" s="104"/>
      <c r="BR2273" s="104"/>
      <c r="BS2273" s="104"/>
      <c r="BT2273" s="104"/>
      <c r="BV2273" s="104"/>
      <c r="BW2273" s="104"/>
      <c r="BX2273" s="104"/>
      <c r="BY2273" s="104"/>
      <c r="BZ2273" s="104"/>
      <c r="CA2273" s="104"/>
      <c r="CB2273" s="104"/>
      <c r="CC2273" s="104"/>
      <c r="CD2273" s="104"/>
      <c r="CE2273" s="104"/>
      <c r="CF2273" s="104"/>
      <c r="CG2273" s="104"/>
      <c r="CJ2273" s="104"/>
      <c r="CL2273" s="104"/>
      <c r="CM2273" s="104"/>
      <c r="CN2273" s="104"/>
      <c r="CO2273" s="104"/>
      <c r="CP2273" s="104"/>
      <c r="CQ2273" s="104"/>
      <c r="CR2273" s="104"/>
      <c r="CS2273" s="104"/>
      <c r="CT2273" s="104"/>
      <c r="CU2273" s="104"/>
    </row>
    <row r="2274" spans="1:99" ht="13" x14ac:dyDescent="0.3">
      <c r="A2274" s="104"/>
      <c r="B2274" s="104"/>
      <c r="C2274" s="104"/>
      <c r="D2274" s="104"/>
      <c r="E2274" s="104"/>
      <c r="F2274" s="104"/>
      <c r="G2274" s="104"/>
      <c r="H2274" s="104"/>
      <c r="I2274" s="104"/>
      <c r="J2274" s="104"/>
      <c r="K2274" s="104"/>
      <c r="L2274" s="104"/>
      <c r="M2274" s="104"/>
      <c r="P2274" s="104"/>
      <c r="Q2274" s="104"/>
      <c r="U2274" s="104"/>
      <c r="AQ2274" s="104"/>
      <c r="AR2274" s="104"/>
      <c r="AS2274" s="104"/>
      <c r="AT2274" s="104"/>
      <c r="AU2274" s="104"/>
      <c r="AV2274" s="104"/>
      <c r="AW2274" s="104"/>
      <c r="AX2274" s="104"/>
      <c r="AY2274" s="104"/>
      <c r="BH2274" s="104"/>
      <c r="BJ2274" s="104"/>
      <c r="BK2274" s="104"/>
      <c r="BL2274" s="104"/>
      <c r="BM2274" s="104"/>
      <c r="BN2274" s="104"/>
      <c r="BO2274" s="104"/>
      <c r="BP2274" s="104"/>
      <c r="BQ2274" s="104"/>
      <c r="BR2274" s="104"/>
      <c r="BS2274" s="104"/>
      <c r="BT2274" s="104"/>
      <c r="BV2274" s="104"/>
      <c r="BW2274" s="104"/>
      <c r="BX2274" s="104"/>
      <c r="BY2274" s="104"/>
      <c r="BZ2274" s="104"/>
      <c r="CA2274" s="104"/>
      <c r="CB2274" s="104"/>
      <c r="CC2274" s="104"/>
      <c r="CD2274" s="104"/>
      <c r="CE2274" s="104"/>
      <c r="CF2274" s="104"/>
      <c r="CG2274" s="104"/>
      <c r="CJ2274" s="104"/>
      <c r="CL2274" s="104"/>
      <c r="CM2274" s="104"/>
      <c r="CN2274" s="104"/>
      <c r="CO2274" s="104"/>
      <c r="CP2274" s="104"/>
      <c r="CQ2274" s="104"/>
      <c r="CR2274" s="104"/>
      <c r="CS2274" s="104"/>
      <c r="CT2274" s="104"/>
      <c r="CU2274" s="104"/>
    </row>
    <row r="2275" spans="1:99" ht="13" x14ac:dyDescent="0.3">
      <c r="A2275" s="104"/>
      <c r="B2275" s="104"/>
      <c r="C2275" s="104"/>
      <c r="D2275" s="104"/>
      <c r="E2275" s="104"/>
      <c r="F2275" s="104"/>
      <c r="G2275" s="104"/>
      <c r="H2275" s="104"/>
      <c r="I2275" s="104"/>
      <c r="J2275" s="104"/>
      <c r="K2275" s="104"/>
      <c r="L2275" s="104"/>
      <c r="M2275" s="104"/>
      <c r="P2275" s="104"/>
      <c r="Q2275" s="104"/>
      <c r="U2275" s="104"/>
      <c r="AQ2275" s="104"/>
      <c r="AR2275" s="104"/>
      <c r="AS2275" s="104"/>
      <c r="AT2275" s="104"/>
      <c r="AU2275" s="104"/>
      <c r="AV2275" s="104"/>
      <c r="AW2275" s="104"/>
      <c r="AX2275" s="104"/>
      <c r="AY2275" s="104"/>
      <c r="BH2275" s="104"/>
      <c r="BJ2275" s="104"/>
      <c r="BK2275" s="104"/>
      <c r="BL2275" s="104"/>
      <c r="BM2275" s="104"/>
      <c r="BN2275" s="104"/>
      <c r="BO2275" s="104"/>
      <c r="BP2275" s="104"/>
      <c r="BQ2275" s="104"/>
      <c r="BR2275" s="104"/>
      <c r="BS2275" s="104"/>
      <c r="BT2275" s="104"/>
      <c r="BV2275" s="104"/>
      <c r="BW2275" s="104"/>
      <c r="BX2275" s="104"/>
      <c r="BY2275" s="104"/>
      <c r="BZ2275" s="104"/>
      <c r="CA2275" s="104"/>
      <c r="CB2275" s="104"/>
      <c r="CC2275" s="104"/>
      <c r="CD2275" s="104"/>
      <c r="CE2275" s="104"/>
      <c r="CF2275" s="104"/>
      <c r="CG2275" s="104"/>
      <c r="CJ2275" s="104"/>
      <c r="CL2275" s="104"/>
      <c r="CM2275" s="104"/>
      <c r="CN2275" s="104"/>
      <c r="CO2275" s="104"/>
      <c r="CP2275" s="104"/>
      <c r="CQ2275" s="104"/>
      <c r="CR2275" s="104"/>
      <c r="CS2275" s="104"/>
      <c r="CT2275" s="104"/>
      <c r="CU2275" s="104"/>
    </row>
    <row r="2276" spans="1:99" ht="13" x14ac:dyDescent="0.3">
      <c r="A2276" s="104"/>
      <c r="B2276" s="104"/>
      <c r="C2276" s="104"/>
      <c r="D2276" s="104"/>
      <c r="E2276" s="104"/>
      <c r="F2276" s="104"/>
      <c r="G2276" s="104"/>
      <c r="H2276" s="104"/>
      <c r="I2276" s="104"/>
      <c r="J2276" s="104"/>
      <c r="K2276" s="104"/>
      <c r="L2276" s="104"/>
      <c r="M2276" s="104"/>
      <c r="P2276" s="104"/>
      <c r="Q2276" s="104"/>
      <c r="U2276" s="104"/>
      <c r="AQ2276" s="104"/>
      <c r="AR2276" s="104"/>
      <c r="AS2276" s="104"/>
      <c r="AT2276" s="104"/>
      <c r="AU2276" s="104"/>
      <c r="AV2276" s="104"/>
      <c r="AW2276" s="104"/>
      <c r="AX2276" s="104"/>
      <c r="AY2276" s="104"/>
      <c r="BH2276" s="104"/>
      <c r="BJ2276" s="104"/>
      <c r="BK2276" s="104"/>
      <c r="BL2276" s="104"/>
      <c r="BM2276" s="104"/>
      <c r="BN2276" s="104"/>
      <c r="BO2276" s="104"/>
      <c r="BP2276" s="104"/>
      <c r="BQ2276" s="104"/>
      <c r="BR2276" s="104"/>
      <c r="BS2276" s="104"/>
      <c r="BT2276" s="104"/>
      <c r="BV2276" s="104"/>
      <c r="BW2276" s="104"/>
      <c r="BX2276" s="104"/>
      <c r="BY2276" s="104"/>
      <c r="BZ2276" s="104"/>
      <c r="CA2276" s="104"/>
      <c r="CB2276" s="104"/>
      <c r="CC2276" s="104"/>
      <c r="CD2276" s="104"/>
      <c r="CE2276" s="104"/>
      <c r="CF2276" s="104"/>
      <c r="CG2276" s="104"/>
      <c r="CJ2276" s="104"/>
      <c r="CL2276" s="104"/>
      <c r="CM2276" s="104"/>
      <c r="CN2276" s="104"/>
      <c r="CO2276" s="104"/>
      <c r="CP2276" s="104"/>
      <c r="CQ2276" s="104"/>
      <c r="CR2276" s="104"/>
      <c r="CS2276" s="104"/>
      <c r="CT2276" s="104"/>
      <c r="CU2276" s="104"/>
    </row>
    <row r="2277" spans="1:99" ht="13" x14ac:dyDescent="0.3">
      <c r="A2277" s="104"/>
      <c r="B2277" s="104"/>
      <c r="C2277" s="104"/>
      <c r="D2277" s="104"/>
      <c r="E2277" s="104"/>
      <c r="F2277" s="104"/>
      <c r="G2277" s="104"/>
      <c r="H2277" s="104"/>
      <c r="I2277" s="104"/>
      <c r="J2277" s="104"/>
      <c r="K2277" s="104"/>
      <c r="L2277" s="104"/>
      <c r="M2277" s="104"/>
      <c r="P2277" s="104"/>
      <c r="Q2277" s="104"/>
      <c r="U2277" s="104"/>
      <c r="AQ2277" s="104"/>
      <c r="AR2277" s="104"/>
      <c r="AS2277" s="104"/>
      <c r="AT2277" s="104"/>
      <c r="AU2277" s="104"/>
      <c r="AV2277" s="104"/>
      <c r="AW2277" s="104"/>
      <c r="AX2277" s="104"/>
      <c r="AY2277" s="104"/>
      <c r="BH2277" s="104"/>
      <c r="BJ2277" s="104"/>
      <c r="BK2277" s="104"/>
      <c r="BL2277" s="104"/>
      <c r="BM2277" s="104"/>
      <c r="BN2277" s="104"/>
      <c r="BO2277" s="104"/>
      <c r="BP2277" s="104"/>
      <c r="BQ2277" s="104"/>
      <c r="BR2277" s="104"/>
      <c r="BS2277" s="104"/>
      <c r="BT2277" s="104"/>
      <c r="BV2277" s="104"/>
      <c r="BW2277" s="104"/>
      <c r="BX2277" s="104"/>
      <c r="BY2277" s="104"/>
      <c r="BZ2277" s="104"/>
      <c r="CA2277" s="104"/>
      <c r="CB2277" s="104"/>
      <c r="CC2277" s="104"/>
      <c r="CD2277" s="104"/>
      <c r="CE2277" s="104"/>
      <c r="CF2277" s="104"/>
      <c r="CG2277" s="104"/>
      <c r="CJ2277" s="104"/>
      <c r="CL2277" s="104"/>
      <c r="CM2277" s="104"/>
      <c r="CN2277" s="104"/>
      <c r="CO2277" s="104"/>
      <c r="CP2277" s="104"/>
      <c r="CQ2277" s="104"/>
      <c r="CR2277" s="104"/>
      <c r="CS2277" s="104"/>
      <c r="CT2277" s="104"/>
      <c r="CU2277" s="104"/>
    </row>
    <row r="2278" spans="1:99" ht="13" x14ac:dyDescent="0.3">
      <c r="A2278" s="104"/>
      <c r="B2278" s="104"/>
      <c r="C2278" s="104"/>
      <c r="D2278" s="104"/>
      <c r="E2278" s="104"/>
      <c r="F2278" s="104"/>
      <c r="G2278" s="104"/>
      <c r="H2278" s="104"/>
      <c r="I2278" s="104"/>
      <c r="J2278" s="104"/>
      <c r="K2278" s="104"/>
      <c r="L2278" s="104"/>
      <c r="M2278" s="104"/>
      <c r="P2278" s="104"/>
      <c r="Q2278" s="104"/>
      <c r="U2278" s="104"/>
      <c r="AQ2278" s="104"/>
      <c r="AR2278" s="104"/>
      <c r="AS2278" s="104"/>
      <c r="AT2278" s="104"/>
      <c r="AU2278" s="104"/>
      <c r="AV2278" s="104"/>
      <c r="AW2278" s="104"/>
      <c r="AX2278" s="104"/>
      <c r="AY2278" s="104"/>
      <c r="BH2278" s="104"/>
      <c r="BJ2278" s="104"/>
      <c r="BK2278" s="104"/>
      <c r="BL2278" s="104"/>
      <c r="BM2278" s="104"/>
      <c r="BN2278" s="104"/>
      <c r="BO2278" s="104"/>
      <c r="BP2278" s="104"/>
      <c r="BQ2278" s="104"/>
      <c r="BR2278" s="104"/>
      <c r="BS2278" s="104"/>
      <c r="BT2278" s="104"/>
      <c r="BV2278" s="104"/>
      <c r="BW2278" s="104"/>
      <c r="BX2278" s="104"/>
      <c r="BY2278" s="104"/>
      <c r="BZ2278" s="104"/>
      <c r="CA2278" s="104"/>
      <c r="CB2278" s="104"/>
      <c r="CC2278" s="104"/>
      <c r="CD2278" s="104"/>
      <c r="CE2278" s="104"/>
      <c r="CF2278" s="104"/>
      <c r="CG2278" s="104"/>
      <c r="CJ2278" s="104"/>
      <c r="CL2278" s="104"/>
      <c r="CM2278" s="104"/>
      <c r="CN2278" s="104"/>
      <c r="CO2278" s="104"/>
      <c r="CP2278" s="104"/>
      <c r="CQ2278" s="104"/>
      <c r="CR2278" s="104"/>
      <c r="CS2278" s="104"/>
      <c r="CT2278" s="104"/>
      <c r="CU2278" s="104"/>
    </row>
    <row r="2279" spans="1:99" ht="13" x14ac:dyDescent="0.3">
      <c r="A2279" s="104"/>
      <c r="B2279" s="104"/>
      <c r="C2279" s="104"/>
      <c r="D2279" s="104"/>
      <c r="E2279" s="104"/>
      <c r="F2279" s="104"/>
      <c r="G2279" s="104"/>
      <c r="H2279" s="104"/>
      <c r="I2279" s="104"/>
      <c r="J2279" s="104"/>
      <c r="K2279" s="104"/>
      <c r="L2279" s="104"/>
      <c r="M2279" s="104"/>
      <c r="P2279" s="104"/>
      <c r="Q2279" s="104"/>
      <c r="U2279" s="104"/>
      <c r="AQ2279" s="104"/>
      <c r="AR2279" s="104"/>
      <c r="AS2279" s="104"/>
      <c r="AT2279" s="104"/>
      <c r="AU2279" s="104"/>
      <c r="AV2279" s="104"/>
      <c r="AW2279" s="104"/>
      <c r="AX2279" s="104"/>
      <c r="AY2279" s="104"/>
      <c r="BH2279" s="104"/>
      <c r="BJ2279" s="104"/>
      <c r="BK2279" s="104"/>
      <c r="BL2279" s="104"/>
      <c r="BM2279" s="104"/>
      <c r="BN2279" s="104"/>
      <c r="BO2279" s="104"/>
      <c r="BP2279" s="104"/>
      <c r="BQ2279" s="104"/>
      <c r="BR2279" s="104"/>
      <c r="BS2279" s="104"/>
      <c r="BT2279" s="104"/>
      <c r="BV2279" s="104"/>
      <c r="BW2279" s="104"/>
      <c r="BX2279" s="104"/>
      <c r="BY2279" s="104"/>
      <c r="BZ2279" s="104"/>
      <c r="CA2279" s="104"/>
      <c r="CB2279" s="104"/>
      <c r="CC2279" s="104"/>
      <c r="CD2279" s="104"/>
      <c r="CE2279" s="104"/>
      <c r="CF2279" s="104"/>
      <c r="CG2279" s="104"/>
      <c r="CJ2279" s="104"/>
      <c r="CL2279" s="104"/>
      <c r="CM2279" s="104"/>
      <c r="CN2279" s="104"/>
      <c r="CO2279" s="104"/>
      <c r="CP2279" s="104"/>
      <c r="CQ2279" s="104"/>
      <c r="CR2279" s="104"/>
      <c r="CS2279" s="104"/>
      <c r="CT2279" s="104"/>
      <c r="CU2279" s="104"/>
    </row>
    <row r="2280" spans="1:99" ht="13" x14ac:dyDescent="0.3">
      <c r="A2280" s="104"/>
      <c r="B2280" s="104"/>
      <c r="C2280" s="104"/>
      <c r="D2280" s="104"/>
      <c r="E2280" s="104"/>
      <c r="F2280" s="104"/>
      <c r="G2280" s="104"/>
      <c r="H2280" s="104"/>
      <c r="I2280" s="104"/>
      <c r="J2280" s="104"/>
      <c r="K2280" s="104"/>
      <c r="L2280" s="104"/>
      <c r="M2280" s="104"/>
      <c r="P2280" s="104"/>
      <c r="Q2280" s="104"/>
      <c r="U2280" s="104"/>
      <c r="AQ2280" s="104"/>
      <c r="AR2280" s="104"/>
      <c r="AS2280" s="104"/>
      <c r="AT2280" s="104"/>
      <c r="AU2280" s="104"/>
      <c r="AV2280" s="104"/>
      <c r="AW2280" s="104"/>
      <c r="AX2280" s="104"/>
      <c r="AY2280" s="104"/>
      <c r="BH2280" s="104"/>
      <c r="BJ2280" s="104"/>
      <c r="BK2280" s="104"/>
      <c r="BL2280" s="104"/>
      <c r="BM2280" s="104"/>
      <c r="BN2280" s="104"/>
      <c r="BO2280" s="104"/>
      <c r="BP2280" s="104"/>
      <c r="BQ2280" s="104"/>
      <c r="BR2280" s="104"/>
      <c r="BS2280" s="104"/>
      <c r="BT2280" s="104"/>
      <c r="BV2280" s="104"/>
      <c r="BW2280" s="104"/>
      <c r="BX2280" s="104"/>
      <c r="BY2280" s="104"/>
      <c r="BZ2280" s="104"/>
      <c r="CA2280" s="104"/>
      <c r="CB2280" s="104"/>
      <c r="CC2280" s="104"/>
      <c r="CD2280" s="104"/>
      <c r="CE2280" s="104"/>
      <c r="CF2280" s="104"/>
      <c r="CG2280" s="104"/>
      <c r="CJ2280" s="104"/>
      <c r="CL2280" s="104"/>
      <c r="CM2280" s="104"/>
      <c r="CN2280" s="104"/>
      <c r="CO2280" s="104"/>
      <c r="CP2280" s="104"/>
      <c r="CQ2280" s="104"/>
      <c r="CR2280" s="104"/>
      <c r="CS2280" s="104"/>
      <c r="CT2280" s="104"/>
      <c r="CU2280" s="104"/>
    </row>
    <row r="2281" spans="1:99" ht="13" x14ac:dyDescent="0.3">
      <c r="A2281" s="104"/>
      <c r="B2281" s="104"/>
      <c r="C2281" s="104"/>
      <c r="D2281" s="104"/>
      <c r="E2281" s="104"/>
      <c r="F2281" s="104"/>
      <c r="G2281" s="104"/>
      <c r="H2281" s="104"/>
      <c r="I2281" s="104"/>
      <c r="J2281" s="104"/>
      <c r="K2281" s="104"/>
      <c r="L2281" s="104"/>
      <c r="M2281" s="104"/>
      <c r="P2281" s="104"/>
      <c r="Q2281" s="104"/>
      <c r="U2281" s="104"/>
      <c r="AQ2281" s="104"/>
      <c r="AR2281" s="104"/>
      <c r="AS2281" s="104"/>
      <c r="AT2281" s="104"/>
      <c r="AU2281" s="104"/>
      <c r="AV2281" s="104"/>
      <c r="AW2281" s="104"/>
      <c r="AX2281" s="104"/>
      <c r="AY2281" s="104"/>
      <c r="BH2281" s="104"/>
      <c r="BJ2281" s="104"/>
      <c r="BK2281" s="104"/>
      <c r="BL2281" s="104"/>
      <c r="BM2281" s="104"/>
      <c r="BN2281" s="104"/>
      <c r="BO2281" s="104"/>
      <c r="BP2281" s="104"/>
      <c r="BQ2281" s="104"/>
      <c r="BR2281" s="104"/>
      <c r="BS2281" s="104"/>
      <c r="BT2281" s="104"/>
      <c r="BV2281" s="104"/>
      <c r="BW2281" s="104"/>
      <c r="BX2281" s="104"/>
      <c r="BY2281" s="104"/>
      <c r="BZ2281" s="104"/>
      <c r="CA2281" s="104"/>
      <c r="CB2281" s="104"/>
      <c r="CC2281" s="104"/>
      <c r="CD2281" s="104"/>
      <c r="CE2281" s="104"/>
      <c r="CF2281" s="104"/>
      <c r="CG2281" s="104"/>
      <c r="CJ2281" s="104"/>
      <c r="CL2281" s="104"/>
      <c r="CM2281" s="104"/>
      <c r="CN2281" s="104"/>
      <c r="CO2281" s="104"/>
      <c r="CP2281" s="104"/>
      <c r="CQ2281" s="104"/>
      <c r="CR2281" s="104"/>
      <c r="CS2281" s="104"/>
      <c r="CT2281" s="104"/>
      <c r="CU2281" s="104"/>
    </row>
    <row r="2282" spans="1:99" ht="13" x14ac:dyDescent="0.3">
      <c r="A2282" s="104"/>
      <c r="B2282" s="104"/>
      <c r="C2282" s="104"/>
      <c r="D2282" s="104"/>
      <c r="E2282" s="104"/>
      <c r="F2282" s="104"/>
      <c r="G2282" s="104"/>
      <c r="H2282" s="104"/>
      <c r="I2282" s="104"/>
      <c r="J2282" s="104"/>
      <c r="K2282" s="104"/>
      <c r="L2282" s="104"/>
      <c r="M2282" s="104"/>
      <c r="P2282" s="104"/>
      <c r="Q2282" s="104"/>
      <c r="U2282" s="104"/>
      <c r="AQ2282" s="104"/>
      <c r="AR2282" s="104"/>
      <c r="AS2282" s="104"/>
      <c r="AT2282" s="104"/>
      <c r="AU2282" s="104"/>
      <c r="AV2282" s="104"/>
      <c r="AW2282" s="104"/>
      <c r="AX2282" s="104"/>
      <c r="AY2282" s="104"/>
      <c r="BH2282" s="104"/>
      <c r="BJ2282" s="104"/>
      <c r="BK2282" s="104"/>
      <c r="BL2282" s="104"/>
      <c r="BM2282" s="104"/>
      <c r="BN2282" s="104"/>
      <c r="BO2282" s="104"/>
      <c r="BP2282" s="104"/>
      <c r="BQ2282" s="104"/>
      <c r="BR2282" s="104"/>
      <c r="BS2282" s="104"/>
      <c r="BT2282" s="104"/>
      <c r="BV2282" s="104"/>
      <c r="BW2282" s="104"/>
      <c r="BX2282" s="104"/>
      <c r="BY2282" s="104"/>
      <c r="BZ2282" s="104"/>
      <c r="CA2282" s="104"/>
      <c r="CB2282" s="104"/>
      <c r="CC2282" s="104"/>
      <c r="CD2282" s="104"/>
      <c r="CE2282" s="104"/>
      <c r="CF2282" s="104"/>
      <c r="CG2282" s="104"/>
      <c r="CJ2282" s="104"/>
      <c r="CL2282" s="104"/>
      <c r="CM2282" s="104"/>
      <c r="CN2282" s="104"/>
      <c r="CO2282" s="104"/>
      <c r="CP2282" s="104"/>
      <c r="CQ2282" s="104"/>
      <c r="CR2282" s="104"/>
      <c r="CS2282" s="104"/>
      <c r="CT2282" s="104"/>
      <c r="CU2282" s="104"/>
    </row>
    <row r="2283" spans="1:99" ht="13" x14ac:dyDescent="0.3">
      <c r="A2283" s="104"/>
      <c r="B2283" s="104"/>
      <c r="C2283" s="104"/>
      <c r="D2283" s="104"/>
      <c r="E2283" s="104"/>
      <c r="F2283" s="104"/>
      <c r="G2283" s="104"/>
      <c r="H2283" s="104"/>
      <c r="I2283" s="104"/>
      <c r="J2283" s="104"/>
      <c r="K2283" s="104"/>
      <c r="L2283" s="104"/>
      <c r="M2283" s="104"/>
      <c r="P2283" s="104"/>
      <c r="Q2283" s="104"/>
      <c r="U2283" s="104"/>
      <c r="AQ2283" s="104"/>
      <c r="AR2283" s="104"/>
      <c r="AS2283" s="104"/>
      <c r="AT2283" s="104"/>
      <c r="AU2283" s="104"/>
      <c r="AV2283" s="104"/>
      <c r="AW2283" s="104"/>
      <c r="AX2283" s="104"/>
      <c r="AY2283" s="104"/>
      <c r="BH2283" s="104"/>
      <c r="BJ2283" s="104"/>
      <c r="BK2283" s="104"/>
      <c r="BL2283" s="104"/>
      <c r="BM2283" s="104"/>
      <c r="BN2283" s="104"/>
      <c r="BO2283" s="104"/>
      <c r="BP2283" s="104"/>
      <c r="BQ2283" s="104"/>
      <c r="BR2283" s="104"/>
      <c r="BS2283" s="104"/>
      <c r="BT2283" s="104"/>
      <c r="BV2283" s="104"/>
      <c r="BW2283" s="104"/>
      <c r="BX2283" s="104"/>
      <c r="BY2283" s="104"/>
      <c r="BZ2283" s="104"/>
      <c r="CA2283" s="104"/>
      <c r="CB2283" s="104"/>
      <c r="CC2283" s="104"/>
      <c r="CD2283" s="104"/>
      <c r="CE2283" s="104"/>
      <c r="CF2283" s="104"/>
      <c r="CG2283" s="104"/>
      <c r="CJ2283" s="104"/>
      <c r="CL2283" s="104"/>
      <c r="CM2283" s="104"/>
      <c r="CN2283" s="104"/>
      <c r="CO2283" s="104"/>
      <c r="CP2283" s="104"/>
      <c r="CQ2283" s="104"/>
      <c r="CR2283" s="104"/>
      <c r="CS2283" s="104"/>
      <c r="CT2283" s="104"/>
      <c r="CU2283" s="104"/>
    </row>
    <row r="2284" spans="1:99" ht="13" x14ac:dyDescent="0.3">
      <c r="A2284" s="104"/>
      <c r="B2284" s="104"/>
      <c r="C2284" s="104"/>
      <c r="D2284" s="104"/>
      <c r="E2284" s="104"/>
      <c r="F2284" s="104"/>
      <c r="G2284" s="104"/>
      <c r="H2284" s="104"/>
      <c r="I2284" s="104"/>
      <c r="J2284" s="104"/>
      <c r="K2284" s="104"/>
      <c r="L2284" s="104"/>
      <c r="M2284" s="104"/>
      <c r="P2284" s="104"/>
      <c r="Q2284" s="104"/>
      <c r="U2284" s="104"/>
      <c r="AQ2284" s="104"/>
      <c r="AR2284" s="104"/>
      <c r="AS2284" s="104"/>
      <c r="AT2284" s="104"/>
      <c r="AU2284" s="104"/>
      <c r="AV2284" s="104"/>
      <c r="AW2284" s="104"/>
      <c r="AX2284" s="104"/>
      <c r="AY2284" s="104"/>
      <c r="BH2284" s="104"/>
      <c r="BJ2284" s="104"/>
      <c r="BK2284" s="104"/>
      <c r="BL2284" s="104"/>
      <c r="BM2284" s="104"/>
      <c r="BN2284" s="104"/>
      <c r="BO2284" s="104"/>
      <c r="BP2284" s="104"/>
      <c r="BQ2284" s="104"/>
      <c r="BR2284" s="104"/>
      <c r="BS2284" s="104"/>
      <c r="BT2284" s="104"/>
      <c r="BV2284" s="104"/>
      <c r="BW2284" s="104"/>
      <c r="BX2284" s="104"/>
      <c r="BY2284" s="104"/>
      <c r="BZ2284" s="104"/>
      <c r="CA2284" s="104"/>
      <c r="CB2284" s="104"/>
      <c r="CC2284" s="104"/>
      <c r="CD2284" s="104"/>
      <c r="CE2284" s="104"/>
      <c r="CF2284" s="104"/>
      <c r="CG2284" s="104"/>
      <c r="CJ2284" s="104"/>
      <c r="CL2284" s="104"/>
      <c r="CM2284" s="104"/>
      <c r="CN2284" s="104"/>
      <c r="CO2284" s="104"/>
      <c r="CP2284" s="104"/>
      <c r="CQ2284" s="104"/>
      <c r="CR2284" s="104"/>
      <c r="CS2284" s="104"/>
      <c r="CT2284" s="104"/>
      <c r="CU2284" s="104"/>
    </row>
    <row r="2285" spans="1:99" ht="13" x14ac:dyDescent="0.3">
      <c r="A2285" s="104"/>
      <c r="B2285" s="104"/>
      <c r="C2285" s="104"/>
      <c r="D2285" s="104"/>
      <c r="E2285" s="104"/>
      <c r="F2285" s="104"/>
      <c r="G2285" s="104"/>
      <c r="H2285" s="104"/>
      <c r="I2285" s="104"/>
      <c r="J2285" s="104"/>
      <c r="K2285" s="104"/>
      <c r="L2285" s="104"/>
      <c r="M2285" s="104"/>
      <c r="P2285" s="104"/>
      <c r="Q2285" s="104"/>
      <c r="U2285" s="104"/>
      <c r="AQ2285" s="104"/>
      <c r="AR2285" s="104"/>
      <c r="AS2285" s="104"/>
      <c r="AT2285" s="104"/>
      <c r="AU2285" s="104"/>
      <c r="AV2285" s="104"/>
      <c r="AW2285" s="104"/>
      <c r="AX2285" s="104"/>
      <c r="AY2285" s="104"/>
      <c r="BH2285" s="104"/>
      <c r="BJ2285" s="104"/>
      <c r="BK2285" s="104"/>
      <c r="BL2285" s="104"/>
      <c r="BM2285" s="104"/>
      <c r="BN2285" s="104"/>
      <c r="BO2285" s="104"/>
      <c r="BP2285" s="104"/>
      <c r="BQ2285" s="104"/>
      <c r="BR2285" s="104"/>
      <c r="BS2285" s="104"/>
      <c r="BT2285" s="104"/>
      <c r="BV2285" s="104"/>
      <c r="BW2285" s="104"/>
      <c r="BX2285" s="104"/>
      <c r="BY2285" s="104"/>
      <c r="BZ2285" s="104"/>
      <c r="CA2285" s="104"/>
      <c r="CB2285" s="104"/>
      <c r="CC2285" s="104"/>
      <c r="CD2285" s="104"/>
      <c r="CE2285" s="104"/>
      <c r="CF2285" s="104"/>
      <c r="CG2285" s="104"/>
      <c r="CJ2285" s="104"/>
      <c r="CL2285" s="104"/>
      <c r="CM2285" s="104"/>
      <c r="CN2285" s="104"/>
      <c r="CO2285" s="104"/>
      <c r="CP2285" s="104"/>
      <c r="CQ2285" s="104"/>
      <c r="CR2285" s="104"/>
      <c r="CS2285" s="104"/>
      <c r="CT2285" s="104"/>
      <c r="CU2285" s="104"/>
    </row>
    <row r="2286" spans="1:99" ht="13" x14ac:dyDescent="0.3">
      <c r="A2286" s="104"/>
      <c r="B2286" s="104"/>
      <c r="C2286" s="104"/>
      <c r="D2286" s="104"/>
      <c r="E2286" s="104"/>
      <c r="F2286" s="104"/>
      <c r="G2286" s="104"/>
      <c r="H2286" s="104"/>
      <c r="I2286" s="104"/>
      <c r="J2286" s="104"/>
      <c r="K2286" s="104"/>
      <c r="L2286" s="104"/>
      <c r="M2286" s="104"/>
      <c r="P2286" s="104"/>
      <c r="Q2286" s="104"/>
      <c r="U2286" s="104"/>
      <c r="AQ2286" s="104"/>
      <c r="AR2286" s="104"/>
      <c r="AS2286" s="104"/>
      <c r="AT2286" s="104"/>
      <c r="AU2286" s="104"/>
      <c r="AV2286" s="104"/>
      <c r="AW2286" s="104"/>
      <c r="AX2286" s="104"/>
      <c r="AY2286" s="104"/>
      <c r="BH2286" s="104"/>
      <c r="BJ2286" s="104"/>
      <c r="BK2286" s="104"/>
      <c r="BL2286" s="104"/>
      <c r="BM2286" s="104"/>
      <c r="BN2286" s="104"/>
      <c r="BO2286" s="104"/>
      <c r="BP2286" s="104"/>
      <c r="BQ2286" s="104"/>
      <c r="BR2286" s="104"/>
      <c r="BS2286" s="104"/>
      <c r="BT2286" s="104"/>
      <c r="BV2286" s="104"/>
      <c r="BW2286" s="104"/>
      <c r="BX2286" s="104"/>
      <c r="BY2286" s="104"/>
      <c r="BZ2286" s="104"/>
      <c r="CA2286" s="104"/>
      <c r="CB2286" s="104"/>
      <c r="CC2286" s="104"/>
      <c r="CD2286" s="104"/>
      <c r="CE2286" s="104"/>
      <c r="CF2286" s="104"/>
      <c r="CG2286" s="104"/>
      <c r="CJ2286" s="104"/>
      <c r="CL2286" s="104"/>
      <c r="CM2286" s="104"/>
      <c r="CN2286" s="104"/>
      <c r="CO2286" s="104"/>
      <c r="CP2286" s="104"/>
      <c r="CQ2286" s="104"/>
      <c r="CR2286" s="104"/>
      <c r="CS2286" s="104"/>
      <c r="CT2286" s="104"/>
      <c r="CU2286" s="104"/>
    </row>
    <row r="2287" spans="1:99" ht="13" x14ac:dyDescent="0.3">
      <c r="A2287" s="104"/>
      <c r="B2287" s="104"/>
      <c r="C2287" s="104"/>
      <c r="D2287" s="104"/>
      <c r="E2287" s="104"/>
      <c r="F2287" s="104"/>
      <c r="G2287" s="104"/>
      <c r="H2287" s="104"/>
      <c r="I2287" s="104"/>
      <c r="J2287" s="104"/>
      <c r="K2287" s="104"/>
      <c r="L2287" s="104"/>
      <c r="M2287" s="104"/>
      <c r="P2287" s="104"/>
      <c r="Q2287" s="104"/>
      <c r="U2287" s="104"/>
      <c r="AQ2287" s="104"/>
      <c r="AR2287" s="104"/>
      <c r="AS2287" s="104"/>
      <c r="AT2287" s="104"/>
      <c r="AU2287" s="104"/>
      <c r="AV2287" s="104"/>
      <c r="AW2287" s="104"/>
      <c r="AX2287" s="104"/>
      <c r="AY2287" s="104"/>
      <c r="BH2287" s="104"/>
      <c r="BJ2287" s="104"/>
      <c r="BK2287" s="104"/>
      <c r="BL2287" s="104"/>
      <c r="BM2287" s="104"/>
      <c r="BN2287" s="104"/>
      <c r="BO2287" s="104"/>
      <c r="BP2287" s="104"/>
      <c r="BQ2287" s="104"/>
      <c r="BR2287" s="104"/>
      <c r="BS2287" s="104"/>
      <c r="BT2287" s="104"/>
      <c r="BV2287" s="104"/>
      <c r="BW2287" s="104"/>
      <c r="BX2287" s="104"/>
      <c r="BY2287" s="104"/>
      <c r="BZ2287" s="104"/>
      <c r="CA2287" s="104"/>
      <c r="CB2287" s="104"/>
      <c r="CC2287" s="104"/>
      <c r="CD2287" s="104"/>
      <c r="CE2287" s="104"/>
      <c r="CF2287" s="104"/>
      <c r="CG2287" s="104"/>
      <c r="CJ2287" s="104"/>
      <c r="CL2287" s="104"/>
      <c r="CM2287" s="104"/>
      <c r="CN2287" s="104"/>
      <c r="CO2287" s="104"/>
      <c r="CP2287" s="104"/>
      <c r="CQ2287" s="104"/>
      <c r="CR2287" s="104"/>
      <c r="CS2287" s="104"/>
      <c r="CT2287" s="104"/>
      <c r="CU2287" s="104"/>
    </row>
    <row r="2288" spans="1:99" ht="13" x14ac:dyDescent="0.3">
      <c r="A2288" s="104"/>
      <c r="B2288" s="104"/>
      <c r="C2288" s="104"/>
      <c r="D2288" s="104"/>
      <c r="E2288" s="104"/>
      <c r="F2288" s="104"/>
      <c r="G2288" s="104"/>
      <c r="H2288" s="104"/>
      <c r="I2288" s="104"/>
      <c r="J2288" s="104"/>
      <c r="K2288" s="104"/>
      <c r="L2288" s="104"/>
      <c r="M2288" s="104"/>
      <c r="P2288" s="104"/>
      <c r="Q2288" s="104"/>
      <c r="U2288" s="104"/>
      <c r="AQ2288" s="104"/>
      <c r="AR2288" s="104"/>
      <c r="AS2288" s="104"/>
      <c r="AT2288" s="104"/>
      <c r="AU2288" s="104"/>
      <c r="AV2288" s="104"/>
      <c r="AW2288" s="104"/>
      <c r="AX2288" s="104"/>
      <c r="AY2288" s="104"/>
      <c r="BH2288" s="104"/>
      <c r="BJ2288" s="104"/>
      <c r="BK2288" s="104"/>
      <c r="BL2288" s="104"/>
      <c r="BM2288" s="104"/>
      <c r="BN2288" s="104"/>
      <c r="BO2288" s="104"/>
      <c r="BP2288" s="104"/>
      <c r="BQ2288" s="104"/>
      <c r="BR2288" s="104"/>
      <c r="BS2288" s="104"/>
      <c r="BT2288" s="104"/>
      <c r="BV2288" s="104"/>
      <c r="BW2288" s="104"/>
      <c r="BX2288" s="104"/>
      <c r="BY2288" s="104"/>
      <c r="BZ2288" s="104"/>
      <c r="CA2288" s="104"/>
      <c r="CB2288" s="104"/>
      <c r="CC2288" s="104"/>
      <c r="CD2288" s="104"/>
      <c r="CE2288" s="104"/>
      <c r="CF2288" s="104"/>
      <c r="CG2288" s="104"/>
      <c r="CJ2288" s="104"/>
      <c r="CL2288" s="104"/>
      <c r="CM2288" s="104"/>
      <c r="CN2288" s="104"/>
      <c r="CO2288" s="104"/>
      <c r="CP2288" s="104"/>
      <c r="CQ2288" s="104"/>
      <c r="CR2288" s="104"/>
      <c r="CS2288" s="104"/>
      <c r="CT2288" s="104"/>
      <c r="CU2288" s="104"/>
    </row>
    <row r="2289" spans="1:99" ht="13" x14ac:dyDescent="0.3">
      <c r="A2289" s="104"/>
      <c r="B2289" s="104"/>
      <c r="C2289" s="104"/>
      <c r="D2289" s="104"/>
      <c r="E2289" s="104"/>
      <c r="F2289" s="104"/>
      <c r="G2289" s="104"/>
      <c r="H2289" s="104"/>
      <c r="I2289" s="104"/>
      <c r="J2289" s="104"/>
      <c r="K2289" s="104"/>
      <c r="L2289" s="104"/>
      <c r="M2289" s="104"/>
      <c r="P2289" s="104"/>
      <c r="Q2289" s="104"/>
      <c r="U2289" s="104"/>
      <c r="AQ2289" s="104"/>
      <c r="AR2289" s="104"/>
      <c r="AS2289" s="104"/>
      <c r="AT2289" s="104"/>
      <c r="AU2289" s="104"/>
      <c r="AV2289" s="104"/>
      <c r="AW2289" s="104"/>
      <c r="AX2289" s="104"/>
      <c r="AY2289" s="104"/>
      <c r="BH2289" s="104"/>
      <c r="BJ2289" s="104"/>
      <c r="BK2289" s="104"/>
      <c r="BL2289" s="104"/>
      <c r="BM2289" s="104"/>
      <c r="BN2289" s="104"/>
      <c r="BO2289" s="104"/>
      <c r="BP2289" s="104"/>
      <c r="BQ2289" s="104"/>
      <c r="BR2289" s="104"/>
      <c r="BS2289" s="104"/>
      <c r="BT2289" s="104"/>
      <c r="BV2289" s="104"/>
      <c r="BW2289" s="104"/>
      <c r="BX2289" s="104"/>
      <c r="BY2289" s="104"/>
      <c r="BZ2289" s="104"/>
      <c r="CA2289" s="104"/>
      <c r="CB2289" s="104"/>
      <c r="CC2289" s="104"/>
      <c r="CD2289" s="104"/>
      <c r="CE2289" s="104"/>
      <c r="CF2289" s="104"/>
      <c r="CG2289" s="104"/>
      <c r="CJ2289" s="104"/>
      <c r="CL2289" s="104"/>
      <c r="CM2289" s="104"/>
      <c r="CN2289" s="104"/>
      <c r="CO2289" s="104"/>
      <c r="CP2289" s="104"/>
      <c r="CQ2289" s="104"/>
      <c r="CR2289" s="104"/>
      <c r="CS2289" s="104"/>
      <c r="CT2289" s="104"/>
      <c r="CU2289" s="104"/>
    </row>
    <row r="2290" spans="1:99" ht="13" x14ac:dyDescent="0.3">
      <c r="A2290" s="104"/>
      <c r="B2290" s="104"/>
      <c r="C2290" s="104"/>
      <c r="D2290" s="104"/>
      <c r="E2290" s="104"/>
      <c r="F2290" s="104"/>
      <c r="G2290" s="104"/>
      <c r="H2290" s="104"/>
      <c r="I2290" s="104"/>
      <c r="J2290" s="104"/>
      <c r="K2290" s="104"/>
      <c r="L2290" s="104"/>
      <c r="M2290" s="104"/>
      <c r="P2290" s="104"/>
      <c r="Q2290" s="104"/>
      <c r="U2290" s="104"/>
      <c r="AQ2290" s="104"/>
      <c r="AR2290" s="104"/>
      <c r="AS2290" s="104"/>
      <c r="AT2290" s="104"/>
      <c r="AU2290" s="104"/>
      <c r="AV2290" s="104"/>
      <c r="AW2290" s="104"/>
      <c r="AX2290" s="104"/>
      <c r="AY2290" s="104"/>
      <c r="BH2290" s="104"/>
      <c r="BJ2290" s="104"/>
      <c r="BK2290" s="104"/>
      <c r="BL2290" s="104"/>
      <c r="BM2290" s="104"/>
      <c r="BN2290" s="104"/>
      <c r="BO2290" s="104"/>
      <c r="BP2290" s="104"/>
      <c r="BQ2290" s="104"/>
      <c r="BR2290" s="104"/>
      <c r="BS2290" s="104"/>
      <c r="BT2290" s="104"/>
      <c r="BV2290" s="104"/>
      <c r="BW2290" s="104"/>
      <c r="BX2290" s="104"/>
      <c r="BY2290" s="104"/>
      <c r="BZ2290" s="104"/>
      <c r="CA2290" s="104"/>
      <c r="CB2290" s="104"/>
      <c r="CC2290" s="104"/>
      <c r="CD2290" s="104"/>
      <c r="CE2290" s="104"/>
      <c r="CF2290" s="104"/>
      <c r="CG2290" s="104"/>
      <c r="CJ2290" s="104"/>
      <c r="CL2290" s="104"/>
      <c r="CM2290" s="104"/>
      <c r="CN2290" s="104"/>
      <c r="CO2290" s="104"/>
      <c r="CP2290" s="104"/>
      <c r="CQ2290" s="104"/>
      <c r="CR2290" s="104"/>
      <c r="CS2290" s="104"/>
      <c r="CT2290" s="104"/>
      <c r="CU2290" s="104"/>
    </row>
    <row r="2291" spans="1:99" ht="13" x14ac:dyDescent="0.3">
      <c r="A2291" s="104"/>
      <c r="B2291" s="104"/>
      <c r="C2291" s="104"/>
      <c r="D2291" s="104"/>
      <c r="E2291" s="104"/>
      <c r="F2291" s="104"/>
      <c r="G2291" s="104"/>
      <c r="H2291" s="104"/>
      <c r="I2291" s="104"/>
      <c r="J2291" s="104"/>
      <c r="K2291" s="104"/>
      <c r="L2291" s="104"/>
      <c r="M2291" s="104"/>
      <c r="P2291" s="104"/>
      <c r="Q2291" s="104"/>
      <c r="U2291" s="104"/>
      <c r="AQ2291" s="104"/>
      <c r="AR2291" s="104"/>
      <c r="AS2291" s="104"/>
      <c r="AT2291" s="104"/>
      <c r="AU2291" s="104"/>
      <c r="AV2291" s="104"/>
      <c r="AW2291" s="104"/>
      <c r="AX2291" s="104"/>
      <c r="AY2291" s="104"/>
      <c r="BH2291" s="104"/>
      <c r="BJ2291" s="104"/>
      <c r="BK2291" s="104"/>
      <c r="BL2291" s="104"/>
      <c r="BM2291" s="104"/>
      <c r="BN2291" s="104"/>
      <c r="BO2291" s="104"/>
      <c r="BP2291" s="104"/>
      <c r="BQ2291" s="104"/>
      <c r="BR2291" s="104"/>
      <c r="BS2291" s="104"/>
      <c r="BT2291" s="104"/>
      <c r="BV2291" s="104"/>
      <c r="BW2291" s="104"/>
      <c r="BX2291" s="104"/>
      <c r="BY2291" s="104"/>
      <c r="BZ2291" s="104"/>
      <c r="CA2291" s="104"/>
      <c r="CB2291" s="104"/>
      <c r="CC2291" s="104"/>
      <c r="CD2291" s="104"/>
      <c r="CE2291" s="104"/>
      <c r="CF2291" s="104"/>
      <c r="CG2291" s="104"/>
      <c r="CJ2291" s="104"/>
      <c r="CL2291" s="104"/>
      <c r="CM2291" s="104"/>
      <c r="CN2291" s="104"/>
      <c r="CO2291" s="104"/>
      <c r="CP2291" s="104"/>
      <c r="CQ2291" s="104"/>
      <c r="CR2291" s="104"/>
      <c r="CS2291" s="104"/>
      <c r="CT2291" s="104"/>
      <c r="CU2291" s="104"/>
    </row>
    <row r="2292" spans="1:99" ht="13" x14ac:dyDescent="0.3">
      <c r="A2292" s="104"/>
      <c r="B2292" s="104"/>
      <c r="C2292" s="104"/>
      <c r="D2292" s="104"/>
      <c r="E2292" s="104"/>
      <c r="F2292" s="104"/>
      <c r="G2292" s="104"/>
      <c r="H2292" s="104"/>
      <c r="I2292" s="104"/>
      <c r="J2292" s="104"/>
      <c r="K2292" s="104"/>
      <c r="L2292" s="104"/>
      <c r="M2292" s="104"/>
      <c r="P2292" s="104"/>
      <c r="Q2292" s="104"/>
      <c r="U2292" s="104"/>
      <c r="AQ2292" s="104"/>
      <c r="AR2292" s="104"/>
      <c r="AS2292" s="104"/>
      <c r="AT2292" s="104"/>
      <c r="AU2292" s="104"/>
      <c r="AV2292" s="104"/>
      <c r="AW2292" s="104"/>
      <c r="AX2292" s="104"/>
      <c r="AY2292" s="104"/>
      <c r="BH2292" s="104"/>
      <c r="BJ2292" s="104"/>
      <c r="BK2292" s="104"/>
      <c r="BL2292" s="104"/>
      <c r="BM2292" s="104"/>
      <c r="BN2292" s="104"/>
      <c r="BO2292" s="104"/>
      <c r="BP2292" s="104"/>
      <c r="BQ2292" s="104"/>
      <c r="BR2292" s="104"/>
      <c r="BS2292" s="104"/>
      <c r="BT2292" s="104"/>
      <c r="BV2292" s="104"/>
      <c r="BW2292" s="104"/>
      <c r="BX2292" s="104"/>
      <c r="BY2292" s="104"/>
      <c r="BZ2292" s="104"/>
      <c r="CA2292" s="104"/>
      <c r="CB2292" s="104"/>
      <c r="CC2292" s="104"/>
      <c r="CD2292" s="104"/>
      <c r="CE2292" s="104"/>
      <c r="CF2292" s="104"/>
      <c r="CG2292" s="104"/>
      <c r="CJ2292" s="104"/>
      <c r="CL2292" s="104"/>
      <c r="CM2292" s="104"/>
      <c r="CN2292" s="104"/>
      <c r="CO2292" s="104"/>
      <c r="CP2292" s="104"/>
      <c r="CQ2292" s="104"/>
      <c r="CR2292" s="104"/>
      <c r="CS2292" s="104"/>
      <c r="CT2292" s="104"/>
      <c r="CU2292" s="104"/>
    </row>
    <row r="2293" spans="1:99" ht="13" x14ac:dyDescent="0.3">
      <c r="A2293" s="104"/>
      <c r="B2293" s="104"/>
      <c r="C2293" s="104"/>
      <c r="D2293" s="104"/>
      <c r="E2293" s="104"/>
      <c r="F2293" s="104"/>
      <c r="G2293" s="104"/>
      <c r="H2293" s="104"/>
      <c r="I2293" s="104"/>
      <c r="J2293" s="104"/>
      <c r="K2293" s="104"/>
      <c r="L2293" s="104"/>
      <c r="M2293" s="104"/>
      <c r="P2293" s="104"/>
      <c r="Q2293" s="104"/>
      <c r="U2293" s="104"/>
      <c r="AQ2293" s="104"/>
      <c r="AR2293" s="104"/>
      <c r="AS2293" s="104"/>
      <c r="AT2293" s="104"/>
      <c r="AU2293" s="104"/>
      <c r="AV2293" s="104"/>
      <c r="AW2293" s="104"/>
      <c r="AX2293" s="104"/>
      <c r="AY2293" s="104"/>
      <c r="BH2293" s="104"/>
      <c r="BJ2293" s="104"/>
      <c r="BK2293" s="104"/>
      <c r="BL2293" s="104"/>
      <c r="BM2293" s="104"/>
      <c r="BN2293" s="104"/>
      <c r="BO2293" s="104"/>
      <c r="BP2293" s="104"/>
      <c r="BQ2293" s="104"/>
      <c r="BR2293" s="104"/>
      <c r="BS2293" s="104"/>
      <c r="BT2293" s="104"/>
      <c r="BV2293" s="104"/>
      <c r="BW2293" s="104"/>
      <c r="BX2293" s="104"/>
      <c r="BY2293" s="104"/>
      <c r="BZ2293" s="104"/>
      <c r="CA2293" s="104"/>
      <c r="CB2293" s="104"/>
      <c r="CC2293" s="104"/>
      <c r="CD2293" s="104"/>
      <c r="CE2293" s="104"/>
      <c r="CF2293" s="104"/>
      <c r="CG2293" s="104"/>
      <c r="CJ2293" s="104"/>
      <c r="CL2293" s="104"/>
      <c r="CM2293" s="104"/>
      <c r="CN2293" s="104"/>
      <c r="CO2293" s="104"/>
      <c r="CP2293" s="104"/>
      <c r="CQ2293" s="104"/>
      <c r="CR2293" s="104"/>
      <c r="CS2293" s="104"/>
      <c r="CT2293" s="104"/>
      <c r="CU2293" s="104"/>
    </row>
    <row r="2294" spans="1:99" ht="13" x14ac:dyDescent="0.3">
      <c r="A2294" s="104"/>
      <c r="B2294" s="104"/>
      <c r="C2294" s="104"/>
      <c r="D2294" s="104"/>
      <c r="E2294" s="104"/>
      <c r="F2294" s="104"/>
      <c r="G2294" s="104"/>
      <c r="H2294" s="104"/>
      <c r="I2294" s="104"/>
      <c r="J2294" s="104"/>
      <c r="K2294" s="104"/>
      <c r="L2294" s="104"/>
      <c r="M2294" s="104"/>
      <c r="P2294" s="104"/>
      <c r="Q2294" s="104"/>
      <c r="U2294" s="104"/>
      <c r="AQ2294" s="104"/>
      <c r="AR2294" s="104"/>
      <c r="AS2294" s="104"/>
      <c r="AT2294" s="104"/>
      <c r="AU2294" s="104"/>
      <c r="AV2294" s="104"/>
      <c r="AW2294" s="104"/>
      <c r="AX2294" s="104"/>
      <c r="AY2294" s="104"/>
      <c r="BH2294" s="104"/>
      <c r="BJ2294" s="104"/>
      <c r="BK2294" s="104"/>
      <c r="BL2294" s="104"/>
      <c r="BM2294" s="104"/>
      <c r="BN2294" s="104"/>
      <c r="BO2294" s="104"/>
      <c r="BP2294" s="104"/>
      <c r="BQ2294" s="104"/>
      <c r="BR2294" s="104"/>
      <c r="BS2294" s="104"/>
      <c r="BT2294" s="104"/>
      <c r="BV2294" s="104"/>
      <c r="BW2294" s="104"/>
      <c r="BX2294" s="104"/>
      <c r="BY2294" s="104"/>
      <c r="BZ2294" s="104"/>
      <c r="CA2294" s="104"/>
      <c r="CB2294" s="104"/>
      <c r="CC2294" s="104"/>
      <c r="CD2294" s="104"/>
      <c r="CE2294" s="104"/>
      <c r="CF2294" s="104"/>
      <c r="CG2294" s="104"/>
      <c r="CJ2294" s="104"/>
      <c r="CL2294" s="104"/>
      <c r="CM2294" s="104"/>
      <c r="CN2294" s="104"/>
      <c r="CO2294" s="104"/>
      <c r="CP2294" s="104"/>
      <c r="CQ2294" s="104"/>
      <c r="CR2294" s="104"/>
      <c r="CS2294" s="104"/>
      <c r="CT2294" s="104"/>
      <c r="CU2294" s="104"/>
    </row>
    <row r="2295" spans="1:99" ht="13" x14ac:dyDescent="0.3">
      <c r="A2295" s="104"/>
      <c r="B2295" s="104"/>
      <c r="C2295" s="104"/>
      <c r="D2295" s="104"/>
      <c r="E2295" s="104"/>
      <c r="F2295" s="104"/>
      <c r="G2295" s="104"/>
      <c r="H2295" s="104"/>
      <c r="I2295" s="104"/>
      <c r="J2295" s="104"/>
      <c r="K2295" s="104"/>
      <c r="L2295" s="104"/>
      <c r="M2295" s="104"/>
      <c r="P2295" s="104"/>
      <c r="Q2295" s="104"/>
      <c r="U2295" s="104"/>
      <c r="AQ2295" s="104"/>
      <c r="AR2295" s="104"/>
      <c r="AS2295" s="104"/>
      <c r="AT2295" s="104"/>
      <c r="AU2295" s="104"/>
      <c r="AV2295" s="104"/>
      <c r="AW2295" s="104"/>
      <c r="AX2295" s="104"/>
      <c r="AY2295" s="104"/>
      <c r="BH2295" s="104"/>
      <c r="BJ2295" s="104"/>
      <c r="BK2295" s="104"/>
      <c r="BL2295" s="104"/>
      <c r="BM2295" s="104"/>
      <c r="BN2295" s="104"/>
      <c r="BO2295" s="104"/>
      <c r="BP2295" s="104"/>
      <c r="BQ2295" s="104"/>
      <c r="BR2295" s="104"/>
      <c r="BS2295" s="104"/>
      <c r="BT2295" s="104"/>
      <c r="BV2295" s="104"/>
      <c r="BW2295" s="104"/>
      <c r="BX2295" s="104"/>
      <c r="BY2295" s="104"/>
      <c r="BZ2295" s="104"/>
      <c r="CA2295" s="104"/>
      <c r="CB2295" s="104"/>
      <c r="CC2295" s="104"/>
      <c r="CD2295" s="104"/>
      <c r="CE2295" s="104"/>
      <c r="CF2295" s="104"/>
      <c r="CG2295" s="104"/>
      <c r="CJ2295" s="104"/>
      <c r="CL2295" s="104"/>
      <c r="CM2295" s="104"/>
      <c r="CN2295" s="104"/>
      <c r="CO2295" s="104"/>
      <c r="CP2295" s="104"/>
      <c r="CQ2295" s="104"/>
      <c r="CR2295" s="104"/>
      <c r="CS2295" s="104"/>
      <c r="CT2295" s="104"/>
      <c r="CU2295" s="104"/>
    </row>
    <row r="2296" spans="1:99" ht="13" x14ac:dyDescent="0.3">
      <c r="A2296" s="104"/>
      <c r="B2296" s="104"/>
      <c r="C2296" s="104"/>
      <c r="D2296" s="104"/>
      <c r="E2296" s="104"/>
      <c r="F2296" s="104"/>
      <c r="G2296" s="104"/>
      <c r="H2296" s="104"/>
      <c r="I2296" s="104"/>
      <c r="J2296" s="104"/>
      <c r="K2296" s="104"/>
      <c r="L2296" s="104"/>
      <c r="M2296" s="104"/>
      <c r="P2296" s="104"/>
      <c r="Q2296" s="104"/>
      <c r="U2296" s="104"/>
      <c r="AQ2296" s="104"/>
      <c r="AR2296" s="104"/>
      <c r="AS2296" s="104"/>
      <c r="AT2296" s="104"/>
      <c r="AU2296" s="104"/>
      <c r="AV2296" s="104"/>
      <c r="AW2296" s="104"/>
      <c r="AX2296" s="104"/>
      <c r="AY2296" s="104"/>
      <c r="BH2296" s="104"/>
      <c r="BJ2296" s="104"/>
      <c r="BK2296" s="104"/>
      <c r="BL2296" s="104"/>
      <c r="BM2296" s="104"/>
      <c r="BN2296" s="104"/>
      <c r="BO2296" s="104"/>
      <c r="BP2296" s="104"/>
      <c r="BQ2296" s="104"/>
      <c r="BR2296" s="104"/>
      <c r="BS2296" s="104"/>
      <c r="BT2296" s="104"/>
      <c r="BV2296" s="104"/>
      <c r="BW2296" s="104"/>
      <c r="BX2296" s="104"/>
      <c r="BY2296" s="104"/>
      <c r="BZ2296" s="104"/>
      <c r="CA2296" s="104"/>
      <c r="CB2296" s="104"/>
      <c r="CC2296" s="104"/>
      <c r="CD2296" s="104"/>
      <c r="CE2296" s="104"/>
      <c r="CF2296" s="104"/>
      <c r="CG2296" s="104"/>
      <c r="CJ2296" s="104"/>
      <c r="CL2296" s="104"/>
      <c r="CM2296" s="104"/>
      <c r="CN2296" s="104"/>
      <c r="CO2296" s="104"/>
      <c r="CP2296" s="104"/>
      <c r="CQ2296" s="104"/>
      <c r="CR2296" s="104"/>
      <c r="CS2296" s="104"/>
      <c r="CT2296" s="104"/>
      <c r="CU2296" s="104"/>
    </row>
    <row r="2297" spans="1:99" ht="13" x14ac:dyDescent="0.3">
      <c r="A2297" s="104"/>
      <c r="B2297" s="104"/>
      <c r="C2297" s="104"/>
      <c r="D2297" s="104"/>
      <c r="E2297" s="104"/>
      <c r="F2297" s="104"/>
      <c r="G2297" s="104"/>
      <c r="H2297" s="104"/>
      <c r="I2297" s="104"/>
      <c r="J2297" s="104"/>
      <c r="K2297" s="104"/>
      <c r="L2297" s="104"/>
      <c r="M2297" s="104"/>
      <c r="P2297" s="104"/>
      <c r="Q2297" s="104"/>
      <c r="U2297" s="104"/>
      <c r="AQ2297" s="104"/>
      <c r="AR2297" s="104"/>
      <c r="AS2297" s="104"/>
      <c r="AT2297" s="104"/>
      <c r="AU2297" s="104"/>
      <c r="AV2297" s="104"/>
      <c r="AW2297" s="104"/>
      <c r="AX2297" s="104"/>
      <c r="AY2297" s="104"/>
      <c r="BH2297" s="104"/>
      <c r="BJ2297" s="104"/>
      <c r="BK2297" s="104"/>
      <c r="BL2297" s="104"/>
      <c r="BM2297" s="104"/>
      <c r="BN2297" s="104"/>
      <c r="BO2297" s="104"/>
      <c r="BP2297" s="104"/>
      <c r="BQ2297" s="104"/>
      <c r="BR2297" s="104"/>
      <c r="BS2297" s="104"/>
      <c r="BT2297" s="104"/>
      <c r="BV2297" s="104"/>
      <c r="BW2297" s="104"/>
      <c r="BX2297" s="104"/>
      <c r="BY2297" s="104"/>
      <c r="BZ2297" s="104"/>
      <c r="CA2297" s="104"/>
      <c r="CB2297" s="104"/>
      <c r="CC2297" s="104"/>
      <c r="CD2297" s="104"/>
      <c r="CE2297" s="104"/>
      <c r="CF2297" s="104"/>
      <c r="CG2297" s="104"/>
      <c r="CJ2297" s="104"/>
      <c r="CL2297" s="104"/>
      <c r="CM2297" s="104"/>
      <c r="CN2297" s="104"/>
      <c r="CO2297" s="104"/>
      <c r="CP2297" s="104"/>
      <c r="CQ2297" s="104"/>
      <c r="CR2297" s="104"/>
      <c r="CS2297" s="104"/>
      <c r="CT2297" s="104"/>
      <c r="CU2297" s="104"/>
    </row>
    <row r="2298" spans="1:99" ht="13" x14ac:dyDescent="0.3">
      <c r="A2298" s="104"/>
      <c r="B2298" s="104"/>
      <c r="C2298" s="104"/>
      <c r="D2298" s="104"/>
      <c r="E2298" s="104"/>
      <c r="F2298" s="104"/>
      <c r="G2298" s="104"/>
      <c r="H2298" s="104"/>
      <c r="I2298" s="104"/>
      <c r="J2298" s="104"/>
      <c r="K2298" s="104"/>
      <c r="L2298" s="104"/>
      <c r="M2298" s="104"/>
      <c r="P2298" s="104"/>
      <c r="Q2298" s="104"/>
      <c r="U2298" s="104"/>
      <c r="AQ2298" s="104"/>
      <c r="AR2298" s="104"/>
      <c r="AS2298" s="104"/>
      <c r="AT2298" s="104"/>
      <c r="AU2298" s="104"/>
      <c r="AV2298" s="104"/>
      <c r="AW2298" s="104"/>
      <c r="AX2298" s="104"/>
      <c r="AY2298" s="104"/>
      <c r="BH2298" s="104"/>
      <c r="BJ2298" s="104"/>
      <c r="BK2298" s="104"/>
      <c r="BL2298" s="104"/>
      <c r="BM2298" s="104"/>
      <c r="BN2298" s="104"/>
      <c r="BO2298" s="104"/>
      <c r="BP2298" s="104"/>
      <c r="BQ2298" s="104"/>
      <c r="BR2298" s="104"/>
      <c r="BS2298" s="104"/>
      <c r="BT2298" s="104"/>
      <c r="BV2298" s="104"/>
      <c r="BW2298" s="104"/>
      <c r="BX2298" s="104"/>
      <c r="BY2298" s="104"/>
      <c r="BZ2298" s="104"/>
      <c r="CA2298" s="104"/>
      <c r="CB2298" s="104"/>
      <c r="CC2298" s="104"/>
      <c r="CD2298" s="104"/>
      <c r="CE2298" s="104"/>
      <c r="CF2298" s="104"/>
      <c r="CG2298" s="104"/>
      <c r="CJ2298" s="104"/>
      <c r="CL2298" s="104"/>
      <c r="CM2298" s="104"/>
      <c r="CN2298" s="104"/>
      <c r="CO2298" s="104"/>
      <c r="CP2298" s="104"/>
      <c r="CQ2298" s="104"/>
      <c r="CR2298" s="104"/>
      <c r="CS2298" s="104"/>
      <c r="CT2298" s="104"/>
      <c r="CU2298" s="104"/>
    </row>
    <row r="2299" spans="1:99" ht="13" x14ac:dyDescent="0.3">
      <c r="A2299" s="104"/>
      <c r="B2299" s="104"/>
      <c r="C2299" s="104"/>
      <c r="D2299" s="104"/>
      <c r="E2299" s="104"/>
      <c r="F2299" s="104"/>
      <c r="G2299" s="104"/>
      <c r="H2299" s="104"/>
      <c r="I2299" s="104"/>
      <c r="J2299" s="104"/>
      <c r="K2299" s="104"/>
      <c r="L2299" s="104"/>
      <c r="M2299" s="104"/>
      <c r="P2299" s="104"/>
      <c r="Q2299" s="104"/>
      <c r="U2299" s="104"/>
      <c r="AQ2299" s="104"/>
      <c r="AR2299" s="104"/>
      <c r="AS2299" s="104"/>
      <c r="AT2299" s="104"/>
      <c r="AU2299" s="104"/>
      <c r="AV2299" s="104"/>
      <c r="AW2299" s="104"/>
      <c r="AX2299" s="104"/>
      <c r="AY2299" s="104"/>
      <c r="BH2299" s="104"/>
      <c r="BJ2299" s="104"/>
      <c r="BK2299" s="104"/>
      <c r="BL2299" s="104"/>
      <c r="BM2299" s="104"/>
      <c r="BN2299" s="104"/>
      <c r="BO2299" s="104"/>
      <c r="BP2299" s="104"/>
      <c r="BQ2299" s="104"/>
      <c r="BR2299" s="104"/>
      <c r="BS2299" s="104"/>
      <c r="BT2299" s="104"/>
      <c r="BV2299" s="104"/>
      <c r="BW2299" s="104"/>
      <c r="BX2299" s="104"/>
      <c r="BY2299" s="104"/>
      <c r="BZ2299" s="104"/>
      <c r="CA2299" s="104"/>
      <c r="CB2299" s="104"/>
      <c r="CC2299" s="104"/>
      <c r="CD2299" s="104"/>
      <c r="CE2299" s="104"/>
      <c r="CF2299" s="104"/>
      <c r="CG2299" s="104"/>
      <c r="CJ2299" s="104"/>
      <c r="CL2299" s="104"/>
      <c r="CM2299" s="104"/>
      <c r="CN2299" s="104"/>
      <c r="CO2299" s="104"/>
      <c r="CP2299" s="104"/>
      <c r="CQ2299" s="104"/>
      <c r="CR2299" s="104"/>
      <c r="CS2299" s="104"/>
      <c r="CT2299" s="104"/>
      <c r="CU2299" s="104"/>
    </row>
    <row r="2300" spans="1:99" ht="13" x14ac:dyDescent="0.3">
      <c r="A2300" s="104"/>
      <c r="B2300" s="104"/>
      <c r="C2300" s="104"/>
      <c r="D2300" s="104"/>
      <c r="E2300" s="104"/>
      <c r="F2300" s="104"/>
      <c r="G2300" s="104"/>
      <c r="H2300" s="104"/>
      <c r="I2300" s="104"/>
      <c r="J2300" s="104"/>
      <c r="K2300" s="104"/>
      <c r="L2300" s="104"/>
      <c r="M2300" s="104"/>
      <c r="P2300" s="104"/>
      <c r="Q2300" s="104"/>
      <c r="U2300" s="104"/>
      <c r="AQ2300" s="104"/>
      <c r="AR2300" s="104"/>
      <c r="AS2300" s="104"/>
      <c r="AT2300" s="104"/>
      <c r="AU2300" s="104"/>
      <c r="AV2300" s="104"/>
      <c r="AW2300" s="104"/>
      <c r="AX2300" s="104"/>
      <c r="AY2300" s="104"/>
      <c r="BH2300" s="104"/>
      <c r="BJ2300" s="104"/>
      <c r="BK2300" s="104"/>
      <c r="BL2300" s="104"/>
      <c r="BM2300" s="104"/>
      <c r="BN2300" s="104"/>
      <c r="BO2300" s="104"/>
      <c r="BP2300" s="104"/>
      <c r="BQ2300" s="104"/>
      <c r="BR2300" s="104"/>
      <c r="BS2300" s="104"/>
      <c r="BT2300" s="104"/>
      <c r="BV2300" s="104"/>
      <c r="BW2300" s="104"/>
      <c r="BX2300" s="104"/>
      <c r="BY2300" s="104"/>
      <c r="BZ2300" s="104"/>
      <c r="CA2300" s="104"/>
      <c r="CB2300" s="104"/>
      <c r="CC2300" s="104"/>
      <c r="CD2300" s="104"/>
      <c r="CE2300" s="104"/>
      <c r="CF2300" s="104"/>
      <c r="CG2300" s="104"/>
      <c r="CJ2300" s="104"/>
      <c r="CL2300" s="104"/>
      <c r="CM2300" s="104"/>
      <c r="CN2300" s="104"/>
      <c r="CO2300" s="104"/>
      <c r="CP2300" s="104"/>
      <c r="CQ2300" s="104"/>
      <c r="CR2300" s="104"/>
      <c r="CS2300" s="104"/>
      <c r="CT2300" s="104"/>
      <c r="CU2300" s="104"/>
    </row>
    <row r="2301" spans="1:99" ht="13" x14ac:dyDescent="0.3">
      <c r="A2301" s="104"/>
      <c r="B2301" s="104"/>
      <c r="C2301" s="104"/>
      <c r="D2301" s="104"/>
      <c r="E2301" s="104"/>
      <c r="F2301" s="104"/>
      <c r="G2301" s="104"/>
      <c r="H2301" s="104"/>
      <c r="I2301" s="104"/>
      <c r="J2301" s="104"/>
      <c r="K2301" s="104"/>
      <c r="L2301" s="104"/>
      <c r="M2301" s="104"/>
      <c r="P2301" s="104"/>
      <c r="Q2301" s="104"/>
      <c r="U2301" s="104"/>
      <c r="AQ2301" s="104"/>
      <c r="AR2301" s="104"/>
      <c r="AS2301" s="104"/>
      <c r="AT2301" s="104"/>
      <c r="AU2301" s="104"/>
      <c r="AV2301" s="104"/>
      <c r="AW2301" s="104"/>
      <c r="AX2301" s="104"/>
      <c r="AY2301" s="104"/>
      <c r="BH2301" s="104"/>
      <c r="BJ2301" s="104"/>
      <c r="BK2301" s="104"/>
      <c r="BL2301" s="104"/>
      <c r="BM2301" s="104"/>
      <c r="BN2301" s="104"/>
      <c r="BO2301" s="104"/>
      <c r="BP2301" s="104"/>
      <c r="BQ2301" s="104"/>
      <c r="BR2301" s="104"/>
      <c r="BS2301" s="104"/>
      <c r="BT2301" s="104"/>
      <c r="BV2301" s="104"/>
      <c r="BW2301" s="104"/>
      <c r="BX2301" s="104"/>
      <c r="BY2301" s="104"/>
      <c r="BZ2301" s="104"/>
      <c r="CA2301" s="104"/>
      <c r="CB2301" s="104"/>
      <c r="CC2301" s="104"/>
      <c r="CD2301" s="104"/>
      <c r="CE2301" s="104"/>
      <c r="CF2301" s="104"/>
      <c r="CG2301" s="104"/>
      <c r="CJ2301" s="104"/>
      <c r="CL2301" s="104"/>
      <c r="CM2301" s="104"/>
      <c r="CN2301" s="104"/>
      <c r="CO2301" s="104"/>
      <c r="CP2301" s="104"/>
      <c r="CQ2301" s="104"/>
      <c r="CR2301" s="104"/>
      <c r="CS2301" s="104"/>
      <c r="CT2301" s="104"/>
      <c r="CU2301" s="104"/>
    </row>
    <row r="2302" spans="1:99" ht="13" x14ac:dyDescent="0.3">
      <c r="A2302" s="104"/>
      <c r="B2302" s="104"/>
      <c r="C2302" s="104"/>
      <c r="D2302" s="104"/>
      <c r="E2302" s="104"/>
      <c r="F2302" s="104"/>
      <c r="G2302" s="104"/>
      <c r="H2302" s="104"/>
      <c r="I2302" s="104"/>
      <c r="J2302" s="104"/>
      <c r="K2302" s="104"/>
      <c r="L2302" s="104"/>
      <c r="M2302" s="104"/>
      <c r="P2302" s="104"/>
      <c r="Q2302" s="104"/>
      <c r="U2302" s="104"/>
      <c r="AQ2302" s="104"/>
      <c r="AR2302" s="104"/>
      <c r="AS2302" s="104"/>
      <c r="AT2302" s="104"/>
      <c r="AU2302" s="104"/>
      <c r="AV2302" s="104"/>
      <c r="AW2302" s="104"/>
      <c r="AX2302" s="104"/>
      <c r="AY2302" s="104"/>
      <c r="BH2302" s="104"/>
      <c r="BJ2302" s="104"/>
      <c r="BK2302" s="104"/>
      <c r="BL2302" s="104"/>
      <c r="BM2302" s="104"/>
      <c r="BN2302" s="104"/>
      <c r="BO2302" s="104"/>
      <c r="BP2302" s="104"/>
      <c r="BQ2302" s="104"/>
      <c r="BR2302" s="104"/>
      <c r="BS2302" s="104"/>
      <c r="BT2302" s="104"/>
      <c r="BV2302" s="104"/>
      <c r="BW2302" s="104"/>
      <c r="BX2302" s="104"/>
      <c r="BY2302" s="104"/>
      <c r="BZ2302" s="104"/>
      <c r="CA2302" s="104"/>
      <c r="CB2302" s="104"/>
      <c r="CC2302" s="104"/>
      <c r="CD2302" s="104"/>
      <c r="CE2302" s="104"/>
      <c r="CF2302" s="104"/>
      <c r="CG2302" s="104"/>
      <c r="CJ2302" s="104"/>
      <c r="CL2302" s="104"/>
      <c r="CM2302" s="104"/>
      <c r="CN2302" s="104"/>
      <c r="CO2302" s="104"/>
      <c r="CP2302" s="104"/>
      <c r="CQ2302" s="104"/>
      <c r="CR2302" s="104"/>
      <c r="CS2302" s="104"/>
      <c r="CT2302" s="104"/>
      <c r="CU2302" s="104"/>
    </row>
    <row r="2303" spans="1:99" ht="13" x14ac:dyDescent="0.3">
      <c r="A2303" s="104"/>
      <c r="B2303" s="104"/>
      <c r="C2303" s="104"/>
      <c r="D2303" s="104"/>
      <c r="E2303" s="104"/>
      <c r="F2303" s="104"/>
      <c r="G2303" s="104"/>
      <c r="H2303" s="104"/>
      <c r="I2303" s="104"/>
      <c r="J2303" s="104"/>
      <c r="K2303" s="104"/>
      <c r="L2303" s="104"/>
      <c r="M2303" s="104"/>
      <c r="P2303" s="104"/>
      <c r="Q2303" s="104"/>
      <c r="U2303" s="104"/>
      <c r="AQ2303" s="104"/>
      <c r="AR2303" s="104"/>
      <c r="AS2303" s="104"/>
      <c r="AT2303" s="104"/>
      <c r="AU2303" s="104"/>
      <c r="AV2303" s="104"/>
      <c r="AW2303" s="104"/>
      <c r="AX2303" s="104"/>
      <c r="AY2303" s="104"/>
      <c r="BH2303" s="104"/>
      <c r="BJ2303" s="104"/>
      <c r="BK2303" s="104"/>
      <c r="BL2303" s="104"/>
      <c r="BM2303" s="104"/>
      <c r="BN2303" s="104"/>
      <c r="BO2303" s="104"/>
      <c r="BP2303" s="104"/>
      <c r="BQ2303" s="104"/>
      <c r="BR2303" s="104"/>
      <c r="BS2303" s="104"/>
      <c r="BT2303" s="104"/>
      <c r="BV2303" s="104"/>
      <c r="BW2303" s="104"/>
      <c r="BX2303" s="104"/>
      <c r="BY2303" s="104"/>
      <c r="BZ2303" s="104"/>
      <c r="CA2303" s="104"/>
      <c r="CB2303" s="104"/>
      <c r="CC2303" s="104"/>
      <c r="CD2303" s="104"/>
      <c r="CE2303" s="104"/>
      <c r="CF2303" s="104"/>
      <c r="CG2303" s="104"/>
      <c r="CJ2303" s="104"/>
      <c r="CL2303" s="104"/>
      <c r="CM2303" s="104"/>
      <c r="CN2303" s="104"/>
      <c r="CO2303" s="104"/>
      <c r="CP2303" s="104"/>
      <c r="CQ2303" s="104"/>
      <c r="CR2303" s="104"/>
      <c r="CS2303" s="104"/>
      <c r="CT2303" s="104"/>
      <c r="CU2303" s="104"/>
    </row>
    <row r="2304" spans="1:99" ht="13" x14ac:dyDescent="0.3">
      <c r="A2304" s="104"/>
      <c r="B2304" s="104"/>
      <c r="C2304" s="104"/>
      <c r="D2304" s="104"/>
      <c r="E2304" s="104"/>
      <c r="F2304" s="104"/>
      <c r="G2304" s="104"/>
      <c r="H2304" s="104"/>
      <c r="I2304" s="104"/>
      <c r="J2304" s="104"/>
      <c r="K2304" s="104"/>
      <c r="L2304" s="104"/>
      <c r="M2304" s="104"/>
      <c r="P2304" s="104"/>
      <c r="Q2304" s="104"/>
      <c r="U2304" s="104"/>
      <c r="AQ2304" s="104"/>
      <c r="AR2304" s="104"/>
      <c r="AS2304" s="104"/>
      <c r="AT2304" s="104"/>
      <c r="AU2304" s="104"/>
      <c r="AV2304" s="104"/>
      <c r="AW2304" s="104"/>
      <c r="AX2304" s="104"/>
      <c r="AY2304" s="104"/>
      <c r="BH2304" s="104"/>
      <c r="BJ2304" s="104"/>
      <c r="BK2304" s="104"/>
      <c r="BL2304" s="104"/>
      <c r="BM2304" s="104"/>
      <c r="BN2304" s="104"/>
      <c r="BO2304" s="104"/>
      <c r="BP2304" s="104"/>
      <c r="BQ2304" s="104"/>
      <c r="BR2304" s="104"/>
      <c r="BS2304" s="104"/>
      <c r="BT2304" s="104"/>
      <c r="BV2304" s="104"/>
      <c r="BW2304" s="104"/>
      <c r="BX2304" s="104"/>
      <c r="BY2304" s="104"/>
      <c r="BZ2304" s="104"/>
      <c r="CA2304" s="104"/>
      <c r="CB2304" s="104"/>
      <c r="CC2304" s="104"/>
      <c r="CD2304" s="104"/>
      <c r="CE2304" s="104"/>
      <c r="CF2304" s="104"/>
      <c r="CG2304" s="104"/>
      <c r="CJ2304" s="104"/>
      <c r="CL2304" s="104"/>
      <c r="CM2304" s="104"/>
      <c r="CN2304" s="104"/>
      <c r="CO2304" s="104"/>
      <c r="CP2304" s="104"/>
      <c r="CQ2304" s="104"/>
      <c r="CR2304" s="104"/>
      <c r="CS2304" s="104"/>
      <c r="CT2304" s="104"/>
      <c r="CU2304" s="104"/>
    </row>
    <row r="2305" spans="1:99" ht="13" x14ac:dyDescent="0.3">
      <c r="A2305" s="104"/>
      <c r="B2305" s="104"/>
      <c r="C2305" s="104"/>
      <c r="D2305" s="104"/>
      <c r="E2305" s="104"/>
      <c r="F2305" s="104"/>
      <c r="G2305" s="104"/>
      <c r="H2305" s="104"/>
      <c r="I2305" s="104"/>
      <c r="J2305" s="104"/>
      <c r="K2305" s="104"/>
      <c r="L2305" s="104"/>
      <c r="M2305" s="104"/>
      <c r="P2305" s="104"/>
      <c r="Q2305" s="104"/>
      <c r="U2305" s="104"/>
      <c r="AQ2305" s="104"/>
      <c r="AR2305" s="104"/>
      <c r="AS2305" s="104"/>
      <c r="AT2305" s="104"/>
      <c r="AU2305" s="104"/>
      <c r="AV2305" s="104"/>
      <c r="AW2305" s="104"/>
      <c r="AX2305" s="104"/>
      <c r="AY2305" s="104"/>
      <c r="BH2305" s="104"/>
      <c r="BJ2305" s="104"/>
      <c r="BK2305" s="104"/>
      <c r="BL2305" s="104"/>
      <c r="BM2305" s="104"/>
      <c r="BN2305" s="104"/>
      <c r="BO2305" s="104"/>
      <c r="BP2305" s="104"/>
      <c r="BQ2305" s="104"/>
      <c r="BR2305" s="104"/>
      <c r="BS2305" s="104"/>
      <c r="BT2305" s="104"/>
      <c r="BV2305" s="104"/>
      <c r="BW2305" s="104"/>
      <c r="BX2305" s="104"/>
      <c r="BY2305" s="104"/>
      <c r="BZ2305" s="104"/>
      <c r="CA2305" s="104"/>
      <c r="CB2305" s="104"/>
      <c r="CC2305" s="104"/>
      <c r="CD2305" s="104"/>
      <c r="CE2305" s="104"/>
      <c r="CF2305" s="104"/>
      <c r="CG2305" s="104"/>
      <c r="CJ2305" s="104"/>
      <c r="CL2305" s="104"/>
      <c r="CM2305" s="104"/>
      <c r="CN2305" s="104"/>
      <c r="CO2305" s="104"/>
      <c r="CP2305" s="104"/>
      <c r="CQ2305" s="104"/>
      <c r="CR2305" s="104"/>
      <c r="CS2305" s="104"/>
      <c r="CT2305" s="104"/>
      <c r="CU2305" s="104"/>
    </row>
    <row r="2306" spans="1:99" ht="13" x14ac:dyDescent="0.3">
      <c r="A2306" s="104"/>
      <c r="B2306" s="104"/>
      <c r="C2306" s="104"/>
      <c r="D2306" s="104"/>
      <c r="E2306" s="104"/>
      <c r="F2306" s="104"/>
      <c r="G2306" s="104"/>
      <c r="H2306" s="104"/>
      <c r="I2306" s="104"/>
      <c r="J2306" s="104"/>
      <c r="K2306" s="104"/>
      <c r="L2306" s="104"/>
      <c r="M2306" s="104"/>
      <c r="P2306" s="104"/>
      <c r="Q2306" s="104"/>
      <c r="U2306" s="104"/>
      <c r="AQ2306" s="104"/>
      <c r="AR2306" s="104"/>
      <c r="AS2306" s="104"/>
      <c r="AT2306" s="104"/>
      <c r="AU2306" s="104"/>
      <c r="AV2306" s="104"/>
      <c r="AW2306" s="104"/>
      <c r="AX2306" s="104"/>
      <c r="AY2306" s="104"/>
      <c r="BH2306" s="104"/>
      <c r="BJ2306" s="104"/>
      <c r="BK2306" s="104"/>
      <c r="BL2306" s="104"/>
      <c r="BM2306" s="104"/>
      <c r="BN2306" s="104"/>
      <c r="BO2306" s="104"/>
      <c r="BP2306" s="104"/>
      <c r="BQ2306" s="104"/>
      <c r="BR2306" s="104"/>
      <c r="BS2306" s="104"/>
      <c r="BT2306" s="104"/>
      <c r="BV2306" s="104"/>
      <c r="BW2306" s="104"/>
      <c r="BX2306" s="104"/>
      <c r="BY2306" s="104"/>
      <c r="BZ2306" s="104"/>
      <c r="CA2306" s="104"/>
      <c r="CB2306" s="104"/>
      <c r="CC2306" s="104"/>
      <c r="CD2306" s="104"/>
      <c r="CE2306" s="104"/>
      <c r="CF2306" s="104"/>
      <c r="CG2306" s="104"/>
      <c r="CJ2306" s="104"/>
      <c r="CL2306" s="104"/>
      <c r="CM2306" s="104"/>
      <c r="CN2306" s="104"/>
      <c r="CO2306" s="104"/>
      <c r="CP2306" s="104"/>
      <c r="CQ2306" s="104"/>
      <c r="CR2306" s="104"/>
      <c r="CS2306" s="104"/>
      <c r="CT2306" s="104"/>
      <c r="CU2306" s="104"/>
    </row>
    <row r="2307" spans="1:99" ht="13" x14ac:dyDescent="0.3">
      <c r="A2307" s="104"/>
      <c r="B2307" s="104"/>
      <c r="C2307" s="104"/>
      <c r="D2307" s="104"/>
      <c r="E2307" s="104"/>
      <c r="F2307" s="104"/>
      <c r="G2307" s="104"/>
      <c r="H2307" s="104"/>
      <c r="I2307" s="104"/>
      <c r="J2307" s="104"/>
      <c r="K2307" s="104"/>
      <c r="L2307" s="104"/>
      <c r="M2307" s="104"/>
      <c r="P2307" s="104"/>
      <c r="Q2307" s="104"/>
      <c r="U2307" s="104"/>
      <c r="AQ2307" s="104"/>
      <c r="AR2307" s="104"/>
      <c r="AS2307" s="104"/>
      <c r="AT2307" s="104"/>
      <c r="AU2307" s="104"/>
      <c r="AV2307" s="104"/>
      <c r="AW2307" s="104"/>
      <c r="AX2307" s="104"/>
      <c r="AY2307" s="104"/>
      <c r="BH2307" s="104"/>
      <c r="BJ2307" s="104"/>
      <c r="BK2307" s="104"/>
      <c r="BL2307" s="104"/>
      <c r="BM2307" s="104"/>
      <c r="BN2307" s="104"/>
      <c r="BO2307" s="104"/>
      <c r="BP2307" s="104"/>
      <c r="BQ2307" s="104"/>
      <c r="BR2307" s="104"/>
      <c r="BS2307" s="104"/>
      <c r="BT2307" s="104"/>
      <c r="BV2307" s="104"/>
      <c r="BW2307" s="104"/>
      <c r="BX2307" s="104"/>
      <c r="BY2307" s="104"/>
      <c r="BZ2307" s="104"/>
      <c r="CA2307" s="104"/>
      <c r="CB2307" s="104"/>
      <c r="CC2307" s="104"/>
      <c r="CD2307" s="104"/>
      <c r="CE2307" s="104"/>
      <c r="CF2307" s="104"/>
      <c r="CG2307" s="104"/>
      <c r="CJ2307" s="104"/>
      <c r="CL2307" s="104"/>
      <c r="CM2307" s="104"/>
      <c r="CN2307" s="104"/>
      <c r="CO2307" s="104"/>
      <c r="CP2307" s="104"/>
      <c r="CQ2307" s="104"/>
      <c r="CR2307" s="104"/>
      <c r="CS2307" s="104"/>
      <c r="CT2307" s="104"/>
      <c r="CU2307" s="104"/>
    </row>
    <row r="2308" spans="1:99" ht="13" x14ac:dyDescent="0.3">
      <c r="A2308" s="104"/>
      <c r="B2308" s="104"/>
      <c r="C2308" s="104"/>
      <c r="D2308" s="104"/>
      <c r="E2308" s="104"/>
      <c r="F2308" s="104"/>
      <c r="G2308" s="104"/>
      <c r="H2308" s="104"/>
      <c r="I2308" s="104"/>
      <c r="J2308" s="104"/>
      <c r="K2308" s="104"/>
      <c r="L2308" s="104"/>
      <c r="M2308" s="104"/>
      <c r="P2308" s="104"/>
      <c r="Q2308" s="104"/>
      <c r="U2308" s="104"/>
      <c r="AQ2308" s="104"/>
      <c r="AR2308" s="104"/>
      <c r="AS2308" s="104"/>
      <c r="AT2308" s="104"/>
      <c r="AU2308" s="104"/>
      <c r="AV2308" s="104"/>
      <c r="AW2308" s="104"/>
      <c r="AX2308" s="104"/>
      <c r="AY2308" s="104"/>
      <c r="BH2308" s="104"/>
      <c r="BJ2308" s="104"/>
      <c r="BK2308" s="104"/>
      <c r="BL2308" s="104"/>
      <c r="BM2308" s="104"/>
      <c r="BN2308" s="104"/>
      <c r="BO2308" s="104"/>
      <c r="BP2308" s="104"/>
      <c r="BQ2308" s="104"/>
      <c r="BR2308" s="104"/>
      <c r="BS2308" s="104"/>
      <c r="BT2308" s="104"/>
      <c r="BV2308" s="104"/>
      <c r="BW2308" s="104"/>
      <c r="BX2308" s="104"/>
      <c r="BY2308" s="104"/>
      <c r="BZ2308" s="104"/>
      <c r="CA2308" s="104"/>
      <c r="CB2308" s="104"/>
      <c r="CC2308" s="104"/>
      <c r="CD2308" s="104"/>
      <c r="CE2308" s="104"/>
      <c r="CF2308" s="104"/>
      <c r="CG2308" s="104"/>
      <c r="CJ2308" s="104"/>
      <c r="CL2308" s="104"/>
      <c r="CM2308" s="104"/>
      <c r="CN2308" s="104"/>
      <c r="CO2308" s="104"/>
      <c r="CP2308" s="104"/>
      <c r="CQ2308" s="104"/>
      <c r="CR2308" s="104"/>
      <c r="CS2308" s="104"/>
      <c r="CT2308" s="104"/>
      <c r="CU2308" s="104"/>
    </row>
    <row r="2309" spans="1:99" ht="13" x14ac:dyDescent="0.3">
      <c r="A2309" s="104"/>
      <c r="B2309" s="104"/>
      <c r="C2309" s="104"/>
      <c r="D2309" s="104"/>
      <c r="E2309" s="104"/>
      <c r="F2309" s="104"/>
      <c r="G2309" s="104"/>
      <c r="H2309" s="104"/>
      <c r="I2309" s="104"/>
      <c r="J2309" s="104"/>
      <c r="K2309" s="104"/>
      <c r="L2309" s="104"/>
      <c r="M2309" s="104"/>
      <c r="P2309" s="104"/>
      <c r="Q2309" s="104"/>
      <c r="U2309" s="104"/>
      <c r="AQ2309" s="104"/>
      <c r="AR2309" s="104"/>
      <c r="AS2309" s="104"/>
      <c r="AT2309" s="104"/>
      <c r="AU2309" s="104"/>
      <c r="AV2309" s="104"/>
      <c r="AW2309" s="104"/>
      <c r="AX2309" s="104"/>
      <c r="AY2309" s="104"/>
      <c r="BH2309" s="104"/>
      <c r="BJ2309" s="104"/>
      <c r="BK2309" s="104"/>
      <c r="BL2309" s="104"/>
      <c r="BM2309" s="104"/>
      <c r="BN2309" s="104"/>
      <c r="BO2309" s="104"/>
      <c r="BP2309" s="104"/>
      <c r="BQ2309" s="104"/>
      <c r="BR2309" s="104"/>
      <c r="BS2309" s="104"/>
      <c r="BT2309" s="104"/>
      <c r="BV2309" s="104"/>
      <c r="BW2309" s="104"/>
      <c r="BX2309" s="104"/>
      <c r="BY2309" s="104"/>
      <c r="BZ2309" s="104"/>
      <c r="CA2309" s="104"/>
      <c r="CB2309" s="104"/>
      <c r="CC2309" s="104"/>
      <c r="CD2309" s="104"/>
      <c r="CE2309" s="104"/>
      <c r="CF2309" s="104"/>
      <c r="CG2309" s="104"/>
      <c r="CJ2309" s="104"/>
      <c r="CL2309" s="104"/>
      <c r="CM2309" s="104"/>
      <c r="CN2309" s="104"/>
      <c r="CO2309" s="104"/>
      <c r="CP2309" s="104"/>
      <c r="CQ2309" s="104"/>
      <c r="CR2309" s="104"/>
      <c r="CS2309" s="104"/>
      <c r="CT2309" s="104"/>
      <c r="CU2309" s="104"/>
    </row>
    <row r="2310" spans="1:99" ht="13" x14ac:dyDescent="0.3">
      <c r="A2310" s="104"/>
      <c r="B2310" s="104"/>
      <c r="C2310" s="104"/>
      <c r="D2310" s="104"/>
      <c r="E2310" s="104"/>
      <c r="F2310" s="104"/>
      <c r="G2310" s="104"/>
      <c r="H2310" s="104"/>
      <c r="I2310" s="104"/>
      <c r="J2310" s="104"/>
      <c r="K2310" s="104"/>
      <c r="L2310" s="104"/>
      <c r="M2310" s="104"/>
      <c r="P2310" s="104"/>
      <c r="Q2310" s="104"/>
      <c r="U2310" s="104"/>
      <c r="AQ2310" s="104"/>
      <c r="AR2310" s="104"/>
      <c r="AS2310" s="104"/>
      <c r="AT2310" s="104"/>
      <c r="AU2310" s="104"/>
      <c r="AV2310" s="104"/>
      <c r="AW2310" s="104"/>
      <c r="AX2310" s="104"/>
      <c r="AY2310" s="104"/>
      <c r="BH2310" s="104"/>
      <c r="BJ2310" s="104"/>
      <c r="BK2310" s="104"/>
      <c r="BL2310" s="104"/>
      <c r="BM2310" s="104"/>
      <c r="BN2310" s="104"/>
      <c r="BO2310" s="104"/>
      <c r="BP2310" s="104"/>
      <c r="BQ2310" s="104"/>
      <c r="BR2310" s="104"/>
      <c r="BS2310" s="104"/>
      <c r="BT2310" s="104"/>
      <c r="BV2310" s="104"/>
      <c r="BW2310" s="104"/>
      <c r="BX2310" s="104"/>
      <c r="BY2310" s="104"/>
      <c r="BZ2310" s="104"/>
      <c r="CA2310" s="104"/>
      <c r="CB2310" s="104"/>
      <c r="CC2310" s="104"/>
      <c r="CD2310" s="104"/>
      <c r="CE2310" s="104"/>
      <c r="CF2310" s="104"/>
      <c r="CG2310" s="104"/>
      <c r="CJ2310" s="104"/>
      <c r="CL2310" s="104"/>
      <c r="CM2310" s="104"/>
      <c r="CN2310" s="104"/>
      <c r="CO2310" s="104"/>
      <c r="CP2310" s="104"/>
      <c r="CQ2310" s="104"/>
      <c r="CR2310" s="104"/>
      <c r="CS2310" s="104"/>
      <c r="CT2310" s="104"/>
      <c r="CU2310" s="104"/>
    </row>
    <row r="2311" spans="1:99" ht="13" x14ac:dyDescent="0.3">
      <c r="A2311" s="104"/>
      <c r="B2311" s="104"/>
      <c r="C2311" s="104"/>
      <c r="D2311" s="104"/>
      <c r="E2311" s="104"/>
      <c r="F2311" s="104"/>
      <c r="G2311" s="104"/>
      <c r="H2311" s="104"/>
      <c r="I2311" s="104"/>
      <c r="J2311" s="104"/>
      <c r="K2311" s="104"/>
      <c r="L2311" s="104"/>
      <c r="M2311" s="104"/>
      <c r="P2311" s="104"/>
      <c r="Q2311" s="104"/>
      <c r="U2311" s="104"/>
      <c r="AQ2311" s="104"/>
      <c r="AR2311" s="104"/>
      <c r="AS2311" s="104"/>
      <c r="AT2311" s="104"/>
      <c r="AU2311" s="104"/>
      <c r="AV2311" s="104"/>
      <c r="AW2311" s="104"/>
      <c r="AX2311" s="104"/>
      <c r="AY2311" s="104"/>
      <c r="BH2311" s="104"/>
      <c r="BJ2311" s="104"/>
      <c r="BK2311" s="104"/>
      <c r="BL2311" s="104"/>
      <c r="BM2311" s="104"/>
      <c r="BN2311" s="104"/>
      <c r="BO2311" s="104"/>
      <c r="BP2311" s="104"/>
      <c r="BQ2311" s="104"/>
      <c r="BR2311" s="104"/>
      <c r="BS2311" s="104"/>
      <c r="BT2311" s="104"/>
      <c r="BV2311" s="104"/>
      <c r="BW2311" s="104"/>
      <c r="BX2311" s="104"/>
      <c r="BY2311" s="104"/>
      <c r="BZ2311" s="104"/>
      <c r="CA2311" s="104"/>
      <c r="CB2311" s="104"/>
      <c r="CC2311" s="104"/>
      <c r="CD2311" s="104"/>
      <c r="CE2311" s="104"/>
      <c r="CF2311" s="104"/>
      <c r="CG2311" s="104"/>
      <c r="CJ2311" s="104"/>
      <c r="CL2311" s="104"/>
      <c r="CM2311" s="104"/>
      <c r="CN2311" s="104"/>
      <c r="CO2311" s="104"/>
      <c r="CP2311" s="104"/>
      <c r="CQ2311" s="104"/>
      <c r="CR2311" s="104"/>
      <c r="CS2311" s="104"/>
      <c r="CT2311" s="104"/>
      <c r="CU2311" s="104"/>
    </row>
    <row r="2312" spans="1:99" ht="13" x14ac:dyDescent="0.3">
      <c r="A2312" s="104"/>
      <c r="B2312" s="104"/>
      <c r="C2312" s="104"/>
      <c r="D2312" s="104"/>
      <c r="E2312" s="104"/>
      <c r="F2312" s="104"/>
      <c r="G2312" s="104"/>
      <c r="H2312" s="104"/>
      <c r="I2312" s="104"/>
      <c r="J2312" s="104"/>
      <c r="K2312" s="104"/>
      <c r="L2312" s="104"/>
      <c r="M2312" s="104"/>
      <c r="P2312" s="104"/>
      <c r="Q2312" s="104"/>
      <c r="U2312" s="104"/>
      <c r="AQ2312" s="104"/>
      <c r="AR2312" s="104"/>
      <c r="AS2312" s="104"/>
      <c r="AT2312" s="104"/>
      <c r="AU2312" s="104"/>
      <c r="AV2312" s="104"/>
      <c r="AW2312" s="104"/>
      <c r="AX2312" s="104"/>
      <c r="AY2312" s="104"/>
      <c r="BH2312" s="104"/>
      <c r="BJ2312" s="104"/>
      <c r="BK2312" s="104"/>
      <c r="BL2312" s="104"/>
      <c r="BM2312" s="104"/>
      <c r="BN2312" s="104"/>
      <c r="BO2312" s="104"/>
      <c r="BP2312" s="104"/>
      <c r="BQ2312" s="104"/>
      <c r="BR2312" s="104"/>
      <c r="BS2312" s="104"/>
      <c r="BT2312" s="104"/>
      <c r="BV2312" s="104"/>
      <c r="BW2312" s="104"/>
      <c r="BX2312" s="104"/>
      <c r="BY2312" s="104"/>
      <c r="BZ2312" s="104"/>
      <c r="CA2312" s="104"/>
      <c r="CB2312" s="104"/>
      <c r="CC2312" s="104"/>
      <c r="CD2312" s="104"/>
      <c r="CE2312" s="104"/>
      <c r="CF2312" s="104"/>
      <c r="CG2312" s="104"/>
      <c r="CJ2312" s="104"/>
      <c r="CL2312" s="104"/>
      <c r="CM2312" s="104"/>
      <c r="CN2312" s="104"/>
      <c r="CO2312" s="104"/>
      <c r="CP2312" s="104"/>
      <c r="CQ2312" s="104"/>
      <c r="CR2312" s="104"/>
      <c r="CS2312" s="104"/>
      <c r="CT2312" s="104"/>
      <c r="CU2312" s="104"/>
    </row>
    <row r="2313" spans="1:99" ht="13" x14ac:dyDescent="0.3">
      <c r="A2313" s="104"/>
      <c r="B2313" s="104"/>
      <c r="C2313" s="104"/>
      <c r="D2313" s="104"/>
      <c r="E2313" s="104"/>
      <c r="F2313" s="104"/>
      <c r="G2313" s="104"/>
      <c r="H2313" s="104"/>
      <c r="I2313" s="104"/>
      <c r="J2313" s="104"/>
      <c r="K2313" s="104"/>
      <c r="L2313" s="104"/>
      <c r="M2313" s="104"/>
      <c r="P2313" s="104"/>
      <c r="Q2313" s="104"/>
      <c r="U2313" s="104"/>
      <c r="AQ2313" s="104"/>
      <c r="AR2313" s="104"/>
      <c r="AS2313" s="104"/>
      <c r="AT2313" s="104"/>
      <c r="AU2313" s="104"/>
      <c r="AV2313" s="104"/>
      <c r="AW2313" s="104"/>
      <c r="AX2313" s="104"/>
      <c r="AY2313" s="104"/>
      <c r="BH2313" s="104"/>
      <c r="BJ2313" s="104"/>
      <c r="BK2313" s="104"/>
      <c r="BL2313" s="104"/>
      <c r="BM2313" s="104"/>
      <c r="BN2313" s="104"/>
      <c r="BO2313" s="104"/>
      <c r="BP2313" s="104"/>
      <c r="BQ2313" s="104"/>
      <c r="BR2313" s="104"/>
      <c r="BS2313" s="104"/>
      <c r="BT2313" s="104"/>
      <c r="BV2313" s="104"/>
      <c r="BW2313" s="104"/>
      <c r="BX2313" s="104"/>
      <c r="BY2313" s="104"/>
      <c r="BZ2313" s="104"/>
      <c r="CA2313" s="104"/>
      <c r="CB2313" s="104"/>
      <c r="CC2313" s="104"/>
      <c r="CD2313" s="104"/>
      <c r="CE2313" s="104"/>
      <c r="CF2313" s="104"/>
      <c r="CG2313" s="104"/>
      <c r="CJ2313" s="104"/>
      <c r="CL2313" s="104"/>
      <c r="CM2313" s="104"/>
      <c r="CN2313" s="104"/>
      <c r="CO2313" s="104"/>
      <c r="CP2313" s="104"/>
      <c r="CQ2313" s="104"/>
      <c r="CR2313" s="104"/>
      <c r="CS2313" s="104"/>
      <c r="CT2313" s="104"/>
      <c r="CU2313" s="104"/>
    </row>
    <row r="2314" spans="1:99" ht="13" x14ac:dyDescent="0.3">
      <c r="A2314" s="104"/>
      <c r="B2314" s="104"/>
      <c r="C2314" s="104"/>
      <c r="D2314" s="104"/>
      <c r="E2314" s="104"/>
      <c r="F2314" s="104"/>
      <c r="G2314" s="104"/>
      <c r="H2314" s="104"/>
      <c r="I2314" s="104"/>
      <c r="J2314" s="104"/>
      <c r="K2314" s="104"/>
      <c r="L2314" s="104"/>
      <c r="M2314" s="104"/>
      <c r="P2314" s="104"/>
      <c r="Q2314" s="104"/>
      <c r="U2314" s="104"/>
      <c r="AQ2314" s="104"/>
      <c r="AR2314" s="104"/>
      <c r="AS2314" s="104"/>
      <c r="AT2314" s="104"/>
      <c r="AU2314" s="104"/>
      <c r="AV2314" s="104"/>
      <c r="AW2314" s="104"/>
      <c r="AX2314" s="104"/>
      <c r="AY2314" s="104"/>
      <c r="BH2314" s="104"/>
      <c r="BJ2314" s="104"/>
      <c r="BK2314" s="104"/>
      <c r="BL2314" s="104"/>
      <c r="BM2314" s="104"/>
      <c r="BN2314" s="104"/>
      <c r="BO2314" s="104"/>
      <c r="BP2314" s="104"/>
      <c r="BQ2314" s="104"/>
      <c r="BR2314" s="104"/>
      <c r="BS2314" s="104"/>
      <c r="BT2314" s="104"/>
      <c r="BV2314" s="104"/>
      <c r="BW2314" s="104"/>
      <c r="BX2314" s="104"/>
      <c r="BY2314" s="104"/>
      <c r="BZ2314" s="104"/>
      <c r="CA2314" s="104"/>
      <c r="CB2314" s="104"/>
      <c r="CC2314" s="104"/>
      <c r="CD2314" s="104"/>
      <c r="CE2314" s="104"/>
      <c r="CF2314" s="104"/>
      <c r="CG2314" s="104"/>
      <c r="CJ2314" s="104"/>
      <c r="CL2314" s="104"/>
      <c r="CM2314" s="104"/>
      <c r="CN2314" s="104"/>
      <c r="CO2314" s="104"/>
      <c r="CP2314" s="104"/>
      <c r="CQ2314" s="104"/>
      <c r="CR2314" s="104"/>
      <c r="CS2314" s="104"/>
      <c r="CT2314" s="104"/>
      <c r="CU2314" s="104"/>
    </row>
    <row r="2315" spans="1:99" ht="13" x14ac:dyDescent="0.3">
      <c r="A2315" s="104"/>
      <c r="B2315" s="104"/>
      <c r="C2315" s="104"/>
      <c r="D2315" s="104"/>
      <c r="E2315" s="104"/>
      <c r="F2315" s="104"/>
      <c r="G2315" s="104"/>
      <c r="H2315" s="104"/>
      <c r="I2315" s="104"/>
      <c r="J2315" s="104"/>
      <c r="K2315" s="104"/>
      <c r="L2315" s="104"/>
      <c r="M2315" s="104"/>
      <c r="P2315" s="104"/>
      <c r="Q2315" s="104"/>
      <c r="U2315" s="104"/>
      <c r="AQ2315" s="104"/>
      <c r="AR2315" s="104"/>
      <c r="AS2315" s="104"/>
      <c r="AT2315" s="104"/>
      <c r="AU2315" s="104"/>
      <c r="AV2315" s="104"/>
      <c r="AW2315" s="104"/>
      <c r="AX2315" s="104"/>
      <c r="AY2315" s="104"/>
      <c r="BH2315" s="104"/>
      <c r="BJ2315" s="104"/>
      <c r="BK2315" s="104"/>
      <c r="BL2315" s="104"/>
      <c r="BM2315" s="104"/>
      <c r="BN2315" s="104"/>
      <c r="BO2315" s="104"/>
      <c r="BP2315" s="104"/>
      <c r="BQ2315" s="104"/>
      <c r="BR2315" s="104"/>
      <c r="BS2315" s="104"/>
      <c r="BT2315" s="104"/>
      <c r="BV2315" s="104"/>
      <c r="BW2315" s="104"/>
      <c r="BX2315" s="104"/>
      <c r="BY2315" s="104"/>
      <c r="BZ2315" s="104"/>
      <c r="CA2315" s="104"/>
      <c r="CB2315" s="104"/>
      <c r="CC2315" s="104"/>
      <c r="CD2315" s="104"/>
      <c r="CE2315" s="104"/>
      <c r="CF2315" s="104"/>
      <c r="CG2315" s="104"/>
      <c r="CJ2315" s="104"/>
      <c r="CL2315" s="104"/>
      <c r="CM2315" s="104"/>
      <c r="CN2315" s="104"/>
      <c r="CO2315" s="104"/>
      <c r="CP2315" s="104"/>
      <c r="CQ2315" s="104"/>
      <c r="CR2315" s="104"/>
      <c r="CS2315" s="104"/>
      <c r="CT2315" s="104"/>
      <c r="CU2315" s="104"/>
    </row>
    <row r="2316" spans="1:99" ht="13" x14ac:dyDescent="0.3">
      <c r="A2316" s="104"/>
      <c r="B2316" s="104"/>
      <c r="C2316" s="104"/>
      <c r="D2316" s="104"/>
      <c r="E2316" s="104"/>
      <c r="F2316" s="104"/>
      <c r="G2316" s="104"/>
      <c r="H2316" s="104"/>
      <c r="I2316" s="104"/>
      <c r="J2316" s="104"/>
      <c r="K2316" s="104"/>
      <c r="L2316" s="104"/>
      <c r="M2316" s="104"/>
      <c r="P2316" s="104"/>
      <c r="Q2316" s="104"/>
      <c r="U2316" s="104"/>
      <c r="AQ2316" s="104"/>
      <c r="AR2316" s="104"/>
      <c r="AS2316" s="104"/>
      <c r="AT2316" s="104"/>
      <c r="AU2316" s="104"/>
      <c r="AV2316" s="104"/>
      <c r="AW2316" s="104"/>
      <c r="AX2316" s="104"/>
      <c r="AY2316" s="104"/>
      <c r="BH2316" s="104"/>
      <c r="BJ2316" s="104"/>
      <c r="BK2316" s="104"/>
      <c r="BL2316" s="104"/>
      <c r="BM2316" s="104"/>
      <c r="BN2316" s="104"/>
      <c r="BO2316" s="104"/>
      <c r="BP2316" s="104"/>
      <c r="BQ2316" s="104"/>
      <c r="BR2316" s="104"/>
      <c r="BS2316" s="104"/>
      <c r="BT2316" s="104"/>
      <c r="BV2316" s="104"/>
      <c r="BW2316" s="104"/>
      <c r="BX2316" s="104"/>
      <c r="BY2316" s="104"/>
      <c r="BZ2316" s="104"/>
      <c r="CA2316" s="104"/>
      <c r="CB2316" s="104"/>
      <c r="CC2316" s="104"/>
      <c r="CD2316" s="104"/>
      <c r="CE2316" s="104"/>
      <c r="CF2316" s="104"/>
      <c r="CG2316" s="104"/>
      <c r="CJ2316" s="104"/>
      <c r="CL2316" s="104"/>
      <c r="CM2316" s="104"/>
      <c r="CN2316" s="104"/>
      <c r="CO2316" s="104"/>
      <c r="CP2316" s="104"/>
      <c r="CQ2316" s="104"/>
      <c r="CR2316" s="104"/>
      <c r="CS2316" s="104"/>
      <c r="CT2316" s="104"/>
      <c r="CU2316" s="104"/>
    </row>
    <row r="2317" spans="1:99" ht="13" x14ac:dyDescent="0.3">
      <c r="A2317" s="104"/>
      <c r="B2317" s="104"/>
      <c r="C2317" s="104"/>
      <c r="D2317" s="104"/>
      <c r="E2317" s="104"/>
      <c r="F2317" s="104"/>
      <c r="G2317" s="104"/>
      <c r="H2317" s="104"/>
      <c r="I2317" s="104"/>
      <c r="J2317" s="104"/>
      <c r="K2317" s="104"/>
      <c r="L2317" s="104"/>
      <c r="M2317" s="104"/>
      <c r="P2317" s="104"/>
      <c r="Q2317" s="104"/>
      <c r="U2317" s="104"/>
      <c r="AQ2317" s="104"/>
      <c r="AR2317" s="104"/>
      <c r="AS2317" s="104"/>
      <c r="AT2317" s="104"/>
      <c r="AU2317" s="104"/>
      <c r="AV2317" s="104"/>
      <c r="AW2317" s="104"/>
      <c r="AX2317" s="104"/>
      <c r="AY2317" s="104"/>
      <c r="BH2317" s="104"/>
      <c r="BJ2317" s="104"/>
      <c r="BK2317" s="104"/>
      <c r="BL2317" s="104"/>
      <c r="BM2317" s="104"/>
      <c r="BN2317" s="104"/>
      <c r="BO2317" s="104"/>
      <c r="BP2317" s="104"/>
      <c r="BQ2317" s="104"/>
      <c r="BR2317" s="104"/>
      <c r="BS2317" s="104"/>
      <c r="BT2317" s="104"/>
      <c r="BV2317" s="104"/>
      <c r="BW2317" s="104"/>
      <c r="BX2317" s="104"/>
      <c r="BY2317" s="104"/>
      <c r="BZ2317" s="104"/>
      <c r="CA2317" s="104"/>
      <c r="CB2317" s="104"/>
      <c r="CC2317" s="104"/>
      <c r="CD2317" s="104"/>
      <c r="CE2317" s="104"/>
      <c r="CF2317" s="104"/>
      <c r="CG2317" s="104"/>
      <c r="CJ2317" s="104"/>
      <c r="CL2317" s="104"/>
      <c r="CM2317" s="104"/>
      <c r="CN2317" s="104"/>
      <c r="CO2317" s="104"/>
      <c r="CP2317" s="104"/>
      <c r="CQ2317" s="104"/>
      <c r="CR2317" s="104"/>
      <c r="CS2317" s="104"/>
      <c r="CT2317" s="104"/>
      <c r="CU2317" s="104"/>
    </row>
    <row r="2318" spans="1:99" ht="13" x14ac:dyDescent="0.3">
      <c r="A2318" s="104"/>
      <c r="B2318" s="104"/>
      <c r="C2318" s="104"/>
      <c r="D2318" s="104"/>
      <c r="E2318" s="104"/>
      <c r="F2318" s="104"/>
      <c r="G2318" s="104"/>
      <c r="H2318" s="104"/>
      <c r="I2318" s="104"/>
      <c r="J2318" s="104"/>
      <c r="K2318" s="104"/>
      <c r="L2318" s="104"/>
      <c r="M2318" s="104"/>
      <c r="P2318" s="104"/>
      <c r="Q2318" s="104"/>
      <c r="U2318" s="104"/>
      <c r="AQ2318" s="104"/>
      <c r="AR2318" s="104"/>
      <c r="AS2318" s="104"/>
      <c r="AT2318" s="104"/>
      <c r="AU2318" s="104"/>
      <c r="AV2318" s="104"/>
      <c r="AW2318" s="104"/>
      <c r="AX2318" s="104"/>
      <c r="AY2318" s="104"/>
      <c r="BH2318" s="104"/>
      <c r="BJ2318" s="104"/>
      <c r="BK2318" s="104"/>
      <c r="BL2318" s="104"/>
      <c r="BM2318" s="104"/>
      <c r="BN2318" s="104"/>
      <c r="BO2318" s="104"/>
      <c r="BP2318" s="104"/>
      <c r="BQ2318" s="104"/>
      <c r="BR2318" s="104"/>
      <c r="BS2318" s="104"/>
      <c r="BT2318" s="104"/>
      <c r="BV2318" s="104"/>
      <c r="BW2318" s="104"/>
      <c r="BX2318" s="104"/>
      <c r="BY2318" s="104"/>
      <c r="BZ2318" s="104"/>
      <c r="CA2318" s="104"/>
      <c r="CB2318" s="104"/>
      <c r="CC2318" s="104"/>
      <c r="CD2318" s="104"/>
      <c r="CE2318" s="104"/>
      <c r="CF2318" s="104"/>
      <c r="CG2318" s="104"/>
      <c r="CJ2318" s="104"/>
      <c r="CL2318" s="104"/>
      <c r="CM2318" s="104"/>
      <c r="CN2318" s="104"/>
      <c r="CO2318" s="104"/>
      <c r="CP2318" s="104"/>
      <c r="CQ2318" s="104"/>
      <c r="CR2318" s="104"/>
      <c r="CS2318" s="104"/>
      <c r="CT2318" s="104"/>
      <c r="CU2318" s="104"/>
    </row>
    <row r="2319" spans="1:99" ht="13" x14ac:dyDescent="0.3">
      <c r="A2319" s="104"/>
      <c r="B2319" s="104"/>
      <c r="C2319" s="104"/>
      <c r="D2319" s="104"/>
      <c r="E2319" s="104"/>
      <c r="F2319" s="104"/>
      <c r="G2319" s="104"/>
      <c r="H2319" s="104"/>
      <c r="I2319" s="104"/>
      <c r="J2319" s="104"/>
      <c r="K2319" s="104"/>
      <c r="L2319" s="104"/>
      <c r="M2319" s="104"/>
      <c r="P2319" s="104"/>
      <c r="Q2319" s="104"/>
      <c r="U2319" s="104"/>
      <c r="AQ2319" s="104"/>
      <c r="AR2319" s="104"/>
      <c r="AS2319" s="104"/>
      <c r="AT2319" s="104"/>
      <c r="AU2319" s="104"/>
      <c r="AV2319" s="104"/>
      <c r="AW2319" s="104"/>
      <c r="AX2319" s="104"/>
      <c r="AY2319" s="104"/>
      <c r="BH2319" s="104"/>
      <c r="BJ2319" s="104"/>
      <c r="BK2319" s="104"/>
      <c r="BL2319" s="104"/>
      <c r="BM2319" s="104"/>
      <c r="BN2319" s="104"/>
      <c r="BO2319" s="104"/>
      <c r="BP2319" s="104"/>
      <c r="BQ2319" s="104"/>
      <c r="BR2319" s="104"/>
      <c r="BS2319" s="104"/>
      <c r="BT2319" s="104"/>
      <c r="BV2319" s="104"/>
      <c r="BW2319" s="104"/>
      <c r="BX2319" s="104"/>
      <c r="BY2319" s="104"/>
      <c r="BZ2319" s="104"/>
      <c r="CA2319" s="104"/>
      <c r="CB2319" s="104"/>
      <c r="CC2319" s="104"/>
      <c r="CD2319" s="104"/>
      <c r="CE2319" s="104"/>
      <c r="CF2319" s="104"/>
      <c r="CG2319" s="104"/>
      <c r="CJ2319" s="104"/>
      <c r="CL2319" s="104"/>
      <c r="CM2319" s="104"/>
      <c r="CN2319" s="104"/>
      <c r="CO2319" s="104"/>
      <c r="CP2319" s="104"/>
      <c r="CQ2319" s="104"/>
      <c r="CR2319" s="104"/>
      <c r="CS2319" s="104"/>
      <c r="CT2319" s="104"/>
      <c r="CU2319" s="104"/>
    </row>
    <row r="2320" spans="1:99" ht="13" x14ac:dyDescent="0.3">
      <c r="A2320" s="104"/>
      <c r="B2320" s="104"/>
      <c r="C2320" s="104"/>
      <c r="D2320" s="104"/>
      <c r="E2320" s="104"/>
      <c r="F2320" s="104"/>
      <c r="G2320" s="104"/>
      <c r="H2320" s="104"/>
      <c r="I2320" s="104"/>
      <c r="J2320" s="104"/>
      <c r="K2320" s="104"/>
      <c r="L2320" s="104"/>
      <c r="M2320" s="104"/>
      <c r="P2320" s="104"/>
      <c r="Q2320" s="104"/>
      <c r="U2320" s="104"/>
      <c r="AQ2320" s="104"/>
      <c r="AR2320" s="104"/>
      <c r="AS2320" s="104"/>
      <c r="AT2320" s="104"/>
      <c r="AU2320" s="104"/>
      <c r="AV2320" s="104"/>
      <c r="AW2320" s="104"/>
      <c r="AX2320" s="104"/>
      <c r="AY2320" s="104"/>
      <c r="BH2320" s="104"/>
      <c r="BJ2320" s="104"/>
      <c r="BK2320" s="104"/>
      <c r="BL2320" s="104"/>
      <c r="BM2320" s="104"/>
      <c r="BN2320" s="104"/>
      <c r="BO2320" s="104"/>
      <c r="BP2320" s="104"/>
      <c r="BQ2320" s="104"/>
      <c r="BR2320" s="104"/>
      <c r="BS2320" s="104"/>
      <c r="BT2320" s="104"/>
      <c r="BV2320" s="104"/>
      <c r="BW2320" s="104"/>
      <c r="BX2320" s="104"/>
      <c r="BY2320" s="104"/>
      <c r="BZ2320" s="104"/>
      <c r="CA2320" s="104"/>
      <c r="CB2320" s="104"/>
      <c r="CC2320" s="104"/>
      <c r="CD2320" s="104"/>
      <c r="CE2320" s="104"/>
      <c r="CF2320" s="104"/>
      <c r="CG2320" s="104"/>
      <c r="CJ2320" s="104"/>
      <c r="CL2320" s="104"/>
      <c r="CM2320" s="104"/>
      <c r="CN2320" s="104"/>
      <c r="CO2320" s="104"/>
      <c r="CP2320" s="104"/>
      <c r="CQ2320" s="104"/>
      <c r="CR2320" s="104"/>
      <c r="CS2320" s="104"/>
      <c r="CT2320" s="104"/>
      <c r="CU2320" s="104"/>
    </row>
    <row r="2321" spans="1:99" ht="13" x14ac:dyDescent="0.3">
      <c r="A2321" s="104"/>
      <c r="B2321" s="104"/>
      <c r="C2321" s="104"/>
      <c r="D2321" s="104"/>
      <c r="E2321" s="104"/>
      <c r="F2321" s="104"/>
      <c r="G2321" s="104"/>
      <c r="H2321" s="104"/>
      <c r="I2321" s="104"/>
      <c r="J2321" s="104"/>
      <c r="K2321" s="104"/>
      <c r="L2321" s="104"/>
      <c r="M2321" s="104"/>
      <c r="P2321" s="104"/>
      <c r="Q2321" s="104"/>
      <c r="U2321" s="104"/>
      <c r="AQ2321" s="104"/>
      <c r="AR2321" s="104"/>
      <c r="AS2321" s="104"/>
      <c r="AT2321" s="104"/>
      <c r="AU2321" s="104"/>
      <c r="AV2321" s="104"/>
      <c r="AW2321" s="104"/>
      <c r="AX2321" s="104"/>
      <c r="AY2321" s="104"/>
      <c r="BH2321" s="104"/>
      <c r="BJ2321" s="104"/>
      <c r="BK2321" s="104"/>
      <c r="BL2321" s="104"/>
      <c r="BM2321" s="104"/>
      <c r="BN2321" s="104"/>
      <c r="BO2321" s="104"/>
      <c r="BP2321" s="104"/>
      <c r="BQ2321" s="104"/>
      <c r="BR2321" s="104"/>
      <c r="BS2321" s="104"/>
      <c r="BT2321" s="104"/>
      <c r="BV2321" s="104"/>
      <c r="BW2321" s="104"/>
      <c r="BX2321" s="104"/>
      <c r="BY2321" s="104"/>
      <c r="BZ2321" s="104"/>
      <c r="CA2321" s="104"/>
      <c r="CB2321" s="104"/>
      <c r="CC2321" s="104"/>
      <c r="CD2321" s="104"/>
      <c r="CE2321" s="104"/>
      <c r="CF2321" s="104"/>
      <c r="CG2321" s="104"/>
      <c r="CJ2321" s="104"/>
      <c r="CL2321" s="104"/>
      <c r="CM2321" s="104"/>
      <c r="CN2321" s="104"/>
      <c r="CO2321" s="104"/>
      <c r="CP2321" s="104"/>
      <c r="CQ2321" s="104"/>
      <c r="CR2321" s="104"/>
      <c r="CS2321" s="104"/>
      <c r="CT2321" s="104"/>
      <c r="CU2321" s="104"/>
    </row>
    <row r="2322" spans="1:99" ht="13" x14ac:dyDescent="0.3">
      <c r="A2322" s="104"/>
      <c r="B2322" s="104"/>
      <c r="C2322" s="104"/>
      <c r="D2322" s="104"/>
      <c r="E2322" s="104"/>
      <c r="F2322" s="104"/>
      <c r="G2322" s="104"/>
      <c r="H2322" s="104"/>
      <c r="I2322" s="104"/>
      <c r="J2322" s="104"/>
      <c r="K2322" s="104"/>
      <c r="L2322" s="104"/>
      <c r="M2322" s="104"/>
      <c r="P2322" s="104"/>
      <c r="Q2322" s="104"/>
      <c r="U2322" s="104"/>
      <c r="AQ2322" s="104"/>
      <c r="AR2322" s="104"/>
      <c r="AS2322" s="104"/>
      <c r="AT2322" s="104"/>
      <c r="AU2322" s="104"/>
      <c r="AV2322" s="104"/>
      <c r="AW2322" s="104"/>
      <c r="AX2322" s="104"/>
      <c r="AY2322" s="104"/>
      <c r="BH2322" s="104"/>
      <c r="BJ2322" s="104"/>
      <c r="BK2322" s="104"/>
      <c r="BL2322" s="104"/>
      <c r="BM2322" s="104"/>
      <c r="BN2322" s="104"/>
      <c r="BO2322" s="104"/>
      <c r="BP2322" s="104"/>
      <c r="BQ2322" s="104"/>
      <c r="BR2322" s="104"/>
      <c r="BS2322" s="104"/>
      <c r="BT2322" s="104"/>
      <c r="BV2322" s="104"/>
      <c r="BW2322" s="104"/>
      <c r="BX2322" s="104"/>
      <c r="BY2322" s="104"/>
      <c r="BZ2322" s="104"/>
      <c r="CA2322" s="104"/>
      <c r="CB2322" s="104"/>
      <c r="CC2322" s="104"/>
      <c r="CD2322" s="104"/>
      <c r="CE2322" s="104"/>
      <c r="CF2322" s="104"/>
      <c r="CG2322" s="104"/>
      <c r="CJ2322" s="104"/>
      <c r="CL2322" s="104"/>
      <c r="CM2322" s="104"/>
      <c r="CN2322" s="104"/>
      <c r="CO2322" s="104"/>
      <c r="CP2322" s="104"/>
      <c r="CQ2322" s="104"/>
      <c r="CR2322" s="104"/>
      <c r="CS2322" s="104"/>
      <c r="CT2322" s="104"/>
      <c r="CU2322" s="104"/>
    </row>
    <row r="2323" spans="1:99" ht="13" x14ac:dyDescent="0.3">
      <c r="A2323" s="104"/>
      <c r="B2323" s="104"/>
      <c r="C2323" s="104"/>
      <c r="D2323" s="104"/>
      <c r="E2323" s="104"/>
      <c r="F2323" s="104"/>
      <c r="G2323" s="104"/>
      <c r="H2323" s="104"/>
      <c r="I2323" s="104"/>
      <c r="J2323" s="104"/>
      <c r="K2323" s="104"/>
      <c r="L2323" s="104"/>
      <c r="M2323" s="104"/>
      <c r="P2323" s="104"/>
      <c r="Q2323" s="104"/>
      <c r="U2323" s="104"/>
      <c r="AQ2323" s="104"/>
      <c r="AR2323" s="104"/>
      <c r="AS2323" s="104"/>
      <c r="AT2323" s="104"/>
      <c r="AU2323" s="104"/>
      <c r="AV2323" s="104"/>
      <c r="AW2323" s="104"/>
      <c r="AX2323" s="104"/>
      <c r="AY2323" s="104"/>
      <c r="BH2323" s="104"/>
      <c r="BJ2323" s="104"/>
      <c r="BK2323" s="104"/>
      <c r="BL2323" s="104"/>
      <c r="BM2323" s="104"/>
      <c r="BN2323" s="104"/>
      <c r="BO2323" s="104"/>
      <c r="BP2323" s="104"/>
      <c r="BQ2323" s="104"/>
      <c r="BR2323" s="104"/>
      <c r="BS2323" s="104"/>
      <c r="BT2323" s="104"/>
      <c r="BV2323" s="104"/>
      <c r="BW2323" s="104"/>
      <c r="BX2323" s="104"/>
      <c r="BY2323" s="104"/>
      <c r="BZ2323" s="104"/>
      <c r="CA2323" s="104"/>
      <c r="CB2323" s="104"/>
      <c r="CC2323" s="104"/>
      <c r="CD2323" s="104"/>
      <c r="CE2323" s="104"/>
      <c r="CF2323" s="104"/>
      <c r="CG2323" s="104"/>
      <c r="CJ2323" s="104"/>
      <c r="CL2323" s="104"/>
      <c r="CM2323" s="104"/>
      <c r="CN2323" s="104"/>
      <c r="CO2323" s="104"/>
      <c r="CP2323" s="104"/>
      <c r="CQ2323" s="104"/>
      <c r="CR2323" s="104"/>
      <c r="CS2323" s="104"/>
      <c r="CT2323" s="104"/>
      <c r="CU2323" s="104"/>
    </row>
    <row r="2324" spans="1:99" ht="13" x14ac:dyDescent="0.3">
      <c r="A2324" s="104"/>
      <c r="B2324" s="104"/>
      <c r="C2324" s="104"/>
      <c r="D2324" s="104"/>
      <c r="E2324" s="104"/>
      <c r="F2324" s="104"/>
      <c r="G2324" s="104"/>
      <c r="H2324" s="104"/>
      <c r="I2324" s="104"/>
      <c r="J2324" s="104"/>
      <c r="K2324" s="104"/>
      <c r="L2324" s="104"/>
      <c r="M2324" s="104"/>
      <c r="P2324" s="104"/>
      <c r="Q2324" s="104"/>
      <c r="U2324" s="104"/>
      <c r="AQ2324" s="104"/>
      <c r="AR2324" s="104"/>
      <c r="AS2324" s="104"/>
      <c r="AT2324" s="104"/>
      <c r="AU2324" s="104"/>
      <c r="AV2324" s="104"/>
      <c r="AW2324" s="104"/>
      <c r="AX2324" s="104"/>
      <c r="AY2324" s="104"/>
      <c r="BH2324" s="104"/>
      <c r="BJ2324" s="104"/>
      <c r="BK2324" s="104"/>
      <c r="BL2324" s="104"/>
      <c r="BM2324" s="104"/>
      <c r="BN2324" s="104"/>
      <c r="BO2324" s="104"/>
      <c r="BP2324" s="104"/>
      <c r="BQ2324" s="104"/>
      <c r="BR2324" s="104"/>
      <c r="BS2324" s="104"/>
      <c r="BT2324" s="104"/>
      <c r="BV2324" s="104"/>
      <c r="BW2324" s="104"/>
      <c r="BX2324" s="104"/>
      <c r="BY2324" s="104"/>
      <c r="BZ2324" s="104"/>
      <c r="CA2324" s="104"/>
      <c r="CB2324" s="104"/>
      <c r="CC2324" s="104"/>
      <c r="CD2324" s="104"/>
      <c r="CE2324" s="104"/>
      <c r="CF2324" s="104"/>
      <c r="CG2324" s="104"/>
      <c r="CJ2324" s="104"/>
      <c r="CL2324" s="104"/>
      <c r="CM2324" s="104"/>
      <c r="CN2324" s="104"/>
      <c r="CO2324" s="104"/>
      <c r="CP2324" s="104"/>
      <c r="CQ2324" s="104"/>
      <c r="CR2324" s="104"/>
      <c r="CS2324" s="104"/>
      <c r="CT2324" s="104"/>
      <c r="CU2324" s="104"/>
    </row>
    <row r="2325" spans="1:99" ht="13" x14ac:dyDescent="0.3">
      <c r="A2325" s="104"/>
      <c r="B2325" s="104"/>
      <c r="C2325" s="104"/>
      <c r="D2325" s="104"/>
      <c r="E2325" s="104"/>
      <c r="F2325" s="104"/>
      <c r="G2325" s="104"/>
      <c r="H2325" s="104"/>
      <c r="I2325" s="104"/>
      <c r="J2325" s="104"/>
      <c r="K2325" s="104"/>
      <c r="L2325" s="104"/>
      <c r="M2325" s="104"/>
      <c r="P2325" s="104"/>
      <c r="Q2325" s="104"/>
      <c r="U2325" s="104"/>
      <c r="AQ2325" s="104"/>
      <c r="AR2325" s="104"/>
      <c r="AS2325" s="104"/>
      <c r="AT2325" s="104"/>
      <c r="AU2325" s="104"/>
      <c r="AV2325" s="104"/>
      <c r="AW2325" s="104"/>
      <c r="AX2325" s="104"/>
      <c r="AY2325" s="104"/>
      <c r="BH2325" s="104"/>
      <c r="BJ2325" s="104"/>
      <c r="BK2325" s="104"/>
      <c r="BL2325" s="104"/>
      <c r="BM2325" s="104"/>
      <c r="BN2325" s="104"/>
      <c r="BO2325" s="104"/>
      <c r="BP2325" s="104"/>
      <c r="BQ2325" s="104"/>
      <c r="BR2325" s="104"/>
      <c r="BS2325" s="104"/>
      <c r="BT2325" s="104"/>
      <c r="BV2325" s="104"/>
      <c r="BW2325" s="104"/>
      <c r="BX2325" s="104"/>
      <c r="BY2325" s="104"/>
      <c r="BZ2325" s="104"/>
      <c r="CA2325" s="104"/>
      <c r="CB2325" s="104"/>
      <c r="CC2325" s="104"/>
      <c r="CD2325" s="104"/>
      <c r="CE2325" s="104"/>
      <c r="CF2325" s="104"/>
      <c r="CG2325" s="104"/>
      <c r="CJ2325" s="104"/>
      <c r="CL2325" s="104"/>
      <c r="CM2325" s="104"/>
      <c r="CN2325" s="104"/>
      <c r="CO2325" s="104"/>
      <c r="CP2325" s="104"/>
      <c r="CQ2325" s="104"/>
      <c r="CR2325" s="104"/>
      <c r="CS2325" s="104"/>
      <c r="CT2325" s="104"/>
      <c r="CU2325" s="104"/>
    </row>
    <row r="2326" spans="1:99" ht="13" x14ac:dyDescent="0.3">
      <c r="A2326" s="104"/>
      <c r="B2326" s="104"/>
      <c r="C2326" s="104"/>
      <c r="D2326" s="104"/>
      <c r="E2326" s="104"/>
      <c r="F2326" s="104"/>
      <c r="G2326" s="104"/>
      <c r="H2326" s="104"/>
      <c r="I2326" s="104"/>
      <c r="J2326" s="104"/>
      <c r="K2326" s="104"/>
      <c r="L2326" s="104"/>
      <c r="M2326" s="104"/>
      <c r="P2326" s="104"/>
      <c r="Q2326" s="104"/>
      <c r="U2326" s="104"/>
      <c r="AQ2326" s="104"/>
      <c r="AR2326" s="104"/>
      <c r="AS2326" s="104"/>
      <c r="AT2326" s="104"/>
      <c r="AU2326" s="104"/>
      <c r="AV2326" s="104"/>
      <c r="AW2326" s="104"/>
      <c r="AX2326" s="104"/>
      <c r="AY2326" s="104"/>
      <c r="BH2326" s="104"/>
      <c r="BJ2326" s="104"/>
      <c r="BK2326" s="104"/>
      <c r="BL2326" s="104"/>
      <c r="BM2326" s="104"/>
      <c r="BN2326" s="104"/>
      <c r="BO2326" s="104"/>
      <c r="BP2326" s="104"/>
      <c r="BQ2326" s="104"/>
      <c r="BR2326" s="104"/>
      <c r="BS2326" s="104"/>
      <c r="BT2326" s="104"/>
      <c r="BV2326" s="104"/>
      <c r="BW2326" s="104"/>
      <c r="BX2326" s="104"/>
      <c r="BY2326" s="104"/>
      <c r="BZ2326" s="104"/>
      <c r="CA2326" s="104"/>
      <c r="CB2326" s="104"/>
      <c r="CC2326" s="104"/>
      <c r="CD2326" s="104"/>
      <c r="CE2326" s="104"/>
      <c r="CF2326" s="104"/>
      <c r="CG2326" s="104"/>
      <c r="CJ2326" s="104"/>
      <c r="CL2326" s="104"/>
      <c r="CM2326" s="104"/>
      <c r="CN2326" s="104"/>
      <c r="CO2326" s="104"/>
      <c r="CP2326" s="104"/>
      <c r="CQ2326" s="104"/>
      <c r="CR2326" s="104"/>
      <c r="CS2326" s="104"/>
      <c r="CT2326" s="104"/>
      <c r="CU2326" s="104"/>
    </row>
    <row r="2327" spans="1:99" ht="13" x14ac:dyDescent="0.3">
      <c r="A2327" s="104"/>
      <c r="B2327" s="104"/>
      <c r="C2327" s="104"/>
      <c r="D2327" s="104"/>
      <c r="E2327" s="104"/>
      <c r="F2327" s="104"/>
      <c r="G2327" s="104"/>
      <c r="H2327" s="104"/>
      <c r="I2327" s="104"/>
      <c r="J2327" s="104"/>
      <c r="K2327" s="104"/>
      <c r="L2327" s="104"/>
      <c r="M2327" s="104"/>
      <c r="P2327" s="104"/>
      <c r="Q2327" s="104"/>
      <c r="U2327" s="104"/>
      <c r="AQ2327" s="104"/>
      <c r="AR2327" s="104"/>
      <c r="AS2327" s="104"/>
      <c r="AT2327" s="104"/>
      <c r="AU2327" s="104"/>
      <c r="AV2327" s="104"/>
      <c r="AW2327" s="104"/>
      <c r="AX2327" s="104"/>
      <c r="AY2327" s="104"/>
      <c r="BH2327" s="104"/>
      <c r="BJ2327" s="104"/>
      <c r="BK2327" s="104"/>
      <c r="BL2327" s="104"/>
      <c r="BM2327" s="104"/>
      <c r="BN2327" s="104"/>
      <c r="BO2327" s="104"/>
      <c r="BP2327" s="104"/>
      <c r="BQ2327" s="104"/>
      <c r="BR2327" s="104"/>
      <c r="BS2327" s="104"/>
      <c r="BT2327" s="104"/>
      <c r="BV2327" s="104"/>
      <c r="BW2327" s="104"/>
      <c r="BX2327" s="104"/>
      <c r="BY2327" s="104"/>
      <c r="BZ2327" s="104"/>
      <c r="CA2327" s="104"/>
      <c r="CB2327" s="104"/>
      <c r="CC2327" s="104"/>
      <c r="CD2327" s="104"/>
      <c r="CE2327" s="104"/>
      <c r="CF2327" s="104"/>
      <c r="CG2327" s="104"/>
      <c r="CJ2327" s="104"/>
      <c r="CL2327" s="104"/>
      <c r="CM2327" s="104"/>
      <c r="CN2327" s="104"/>
      <c r="CO2327" s="104"/>
      <c r="CP2327" s="104"/>
      <c r="CQ2327" s="104"/>
      <c r="CR2327" s="104"/>
      <c r="CS2327" s="104"/>
      <c r="CT2327" s="104"/>
      <c r="CU2327" s="104"/>
    </row>
    <row r="2328" spans="1:99" ht="13" x14ac:dyDescent="0.3">
      <c r="A2328" s="104"/>
      <c r="B2328" s="104"/>
      <c r="C2328" s="104"/>
      <c r="D2328" s="104"/>
      <c r="E2328" s="104"/>
      <c r="F2328" s="104"/>
      <c r="G2328" s="104"/>
      <c r="H2328" s="104"/>
      <c r="I2328" s="104"/>
      <c r="J2328" s="104"/>
      <c r="K2328" s="104"/>
      <c r="L2328" s="104"/>
      <c r="M2328" s="104"/>
      <c r="P2328" s="104"/>
      <c r="Q2328" s="104"/>
      <c r="U2328" s="104"/>
      <c r="AQ2328" s="104"/>
      <c r="AR2328" s="104"/>
      <c r="AS2328" s="104"/>
      <c r="AT2328" s="104"/>
      <c r="AU2328" s="104"/>
      <c r="AV2328" s="104"/>
      <c r="AW2328" s="104"/>
      <c r="AX2328" s="104"/>
      <c r="AY2328" s="104"/>
      <c r="BH2328" s="104"/>
      <c r="BJ2328" s="104"/>
      <c r="BK2328" s="104"/>
      <c r="BL2328" s="104"/>
      <c r="BM2328" s="104"/>
      <c r="BN2328" s="104"/>
      <c r="BO2328" s="104"/>
      <c r="BP2328" s="104"/>
      <c r="BQ2328" s="104"/>
      <c r="BR2328" s="104"/>
      <c r="BS2328" s="104"/>
      <c r="BT2328" s="104"/>
      <c r="BV2328" s="104"/>
      <c r="BW2328" s="104"/>
      <c r="BX2328" s="104"/>
      <c r="BY2328" s="104"/>
      <c r="BZ2328" s="104"/>
      <c r="CA2328" s="104"/>
      <c r="CB2328" s="104"/>
      <c r="CC2328" s="104"/>
      <c r="CD2328" s="104"/>
      <c r="CE2328" s="104"/>
      <c r="CF2328" s="104"/>
      <c r="CG2328" s="104"/>
      <c r="CJ2328" s="104"/>
      <c r="CL2328" s="104"/>
      <c r="CM2328" s="104"/>
      <c r="CN2328" s="104"/>
      <c r="CO2328" s="104"/>
      <c r="CP2328" s="104"/>
      <c r="CQ2328" s="104"/>
      <c r="CR2328" s="104"/>
      <c r="CS2328" s="104"/>
      <c r="CT2328" s="104"/>
      <c r="CU2328" s="104"/>
    </row>
    <row r="2329" spans="1:99" ht="13" x14ac:dyDescent="0.3">
      <c r="A2329" s="104"/>
      <c r="B2329" s="104"/>
      <c r="C2329" s="104"/>
      <c r="D2329" s="104"/>
      <c r="E2329" s="104"/>
      <c r="F2329" s="104"/>
      <c r="G2329" s="104"/>
      <c r="H2329" s="104"/>
      <c r="I2329" s="104"/>
      <c r="J2329" s="104"/>
      <c r="K2329" s="104"/>
      <c r="L2329" s="104"/>
      <c r="M2329" s="104"/>
      <c r="P2329" s="104"/>
      <c r="Q2329" s="104"/>
      <c r="U2329" s="104"/>
      <c r="AQ2329" s="104"/>
      <c r="AR2329" s="104"/>
      <c r="AS2329" s="104"/>
      <c r="AT2329" s="104"/>
      <c r="AU2329" s="104"/>
      <c r="AV2329" s="104"/>
      <c r="AW2329" s="104"/>
      <c r="AX2329" s="104"/>
      <c r="AY2329" s="104"/>
      <c r="BH2329" s="104"/>
      <c r="BJ2329" s="104"/>
      <c r="BK2329" s="104"/>
      <c r="BL2329" s="104"/>
      <c r="BM2329" s="104"/>
      <c r="BN2329" s="104"/>
      <c r="BO2329" s="104"/>
      <c r="BP2329" s="104"/>
      <c r="BQ2329" s="104"/>
      <c r="BR2329" s="104"/>
      <c r="BS2329" s="104"/>
      <c r="BT2329" s="104"/>
      <c r="BV2329" s="104"/>
      <c r="BW2329" s="104"/>
      <c r="BX2329" s="104"/>
      <c r="BY2329" s="104"/>
      <c r="BZ2329" s="104"/>
      <c r="CA2329" s="104"/>
      <c r="CB2329" s="104"/>
      <c r="CC2329" s="104"/>
      <c r="CD2329" s="104"/>
      <c r="CE2329" s="104"/>
      <c r="CF2329" s="104"/>
      <c r="CG2329" s="104"/>
      <c r="CJ2329" s="104"/>
      <c r="CL2329" s="104"/>
      <c r="CM2329" s="104"/>
      <c r="CN2329" s="104"/>
      <c r="CO2329" s="104"/>
      <c r="CP2329" s="104"/>
      <c r="CQ2329" s="104"/>
      <c r="CR2329" s="104"/>
      <c r="CS2329" s="104"/>
      <c r="CT2329" s="104"/>
      <c r="CU2329" s="104"/>
    </row>
    <row r="2330" spans="1:99" ht="13" x14ac:dyDescent="0.3">
      <c r="A2330" s="104"/>
      <c r="B2330" s="104"/>
      <c r="C2330" s="104"/>
      <c r="D2330" s="104"/>
      <c r="E2330" s="104"/>
      <c r="F2330" s="104"/>
      <c r="G2330" s="104"/>
      <c r="H2330" s="104"/>
      <c r="I2330" s="104"/>
      <c r="J2330" s="104"/>
      <c r="K2330" s="104"/>
      <c r="L2330" s="104"/>
      <c r="M2330" s="104"/>
      <c r="P2330" s="104"/>
      <c r="Q2330" s="104"/>
      <c r="U2330" s="104"/>
      <c r="AQ2330" s="104"/>
      <c r="AR2330" s="104"/>
      <c r="AS2330" s="104"/>
      <c r="AT2330" s="104"/>
      <c r="AU2330" s="104"/>
      <c r="AV2330" s="104"/>
      <c r="AW2330" s="104"/>
      <c r="AX2330" s="104"/>
      <c r="AY2330" s="104"/>
      <c r="BH2330" s="104"/>
      <c r="BJ2330" s="104"/>
      <c r="BK2330" s="104"/>
      <c r="BL2330" s="104"/>
      <c r="BM2330" s="104"/>
      <c r="BN2330" s="104"/>
      <c r="BO2330" s="104"/>
      <c r="BP2330" s="104"/>
      <c r="BQ2330" s="104"/>
      <c r="BR2330" s="104"/>
      <c r="BS2330" s="104"/>
      <c r="BT2330" s="104"/>
      <c r="BV2330" s="104"/>
      <c r="BW2330" s="104"/>
      <c r="BX2330" s="104"/>
      <c r="BY2330" s="104"/>
      <c r="BZ2330" s="104"/>
      <c r="CA2330" s="104"/>
      <c r="CB2330" s="104"/>
      <c r="CC2330" s="104"/>
      <c r="CD2330" s="104"/>
      <c r="CE2330" s="104"/>
      <c r="CF2330" s="104"/>
      <c r="CG2330" s="104"/>
      <c r="CJ2330" s="104"/>
      <c r="CL2330" s="104"/>
      <c r="CM2330" s="104"/>
      <c r="CN2330" s="104"/>
      <c r="CO2330" s="104"/>
      <c r="CP2330" s="104"/>
      <c r="CQ2330" s="104"/>
      <c r="CR2330" s="104"/>
      <c r="CS2330" s="104"/>
      <c r="CT2330" s="104"/>
      <c r="CU2330" s="104"/>
    </row>
    <row r="2331" spans="1:99" ht="13" x14ac:dyDescent="0.3">
      <c r="A2331" s="104"/>
      <c r="B2331" s="104"/>
      <c r="C2331" s="104"/>
      <c r="D2331" s="104"/>
      <c r="E2331" s="104"/>
      <c r="F2331" s="104"/>
      <c r="G2331" s="104"/>
      <c r="H2331" s="104"/>
      <c r="I2331" s="104"/>
      <c r="J2331" s="104"/>
      <c r="K2331" s="104"/>
      <c r="L2331" s="104"/>
      <c r="M2331" s="104"/>
      <c r="P2331" s="104"/>
      <c r="Q2331" s="104"/>
      <c r="U2331" s="104"/>
      <c r="AQ2331" s="104"/>
      <c r="AR2331" s="104"/>
      <c r="AS2331" s="104"/>
      <c r="AT2331" s="104"/>
      <c r="AU2331" s="104"/>
      <c r="AV2331" s="104"/>
      <c r="AW2331" s="104"/>
      <c r="AX2331" s="104"/>
      <c r="AY2331" s="104"/>
      <c r="BH2331" s="104"/>
      <c r="BJ2331" s="104"/>
      <c r="BK2331" s="104"/>
      <c r="BL2331" s="104"/>
      <c r="BM2331" s="104"/>
      <c r="BN2331" s="104"/>
      <c r="BO2331" s="104"/>
      <c r="BP2331" s="104"/>
      <c r="BQ2331" s="104"/>
      <c r="BR2331" s="104"/>
      <c r="BS2331" s="104"/>
      <c r="BT2331" s="104"/>
      <c r="BV2331" s="104"/>
      <c r="BW2331" s="104"/>
      <c r="BX2331" s="104"/>
      <c r="BY2331" s="104"/>
      <c r="BZ2331" s="104"/>
      <c r="CA2331" s="104"/>
      <c r="CB2331" s="104"/>
      <c r="CC2331" s="104"/>
      <c r="CD2331" s="104"/>
      <c r="CE2331" s="104"/>
      <c r="CF2331" s="104"/>
      <c r="CG2331" s="104"/>
      <c r="CJ2331" s="104"/>
      <c r="CL2331" s="104"/>
      <c r="CM2331" s="104"/>
      <c r="CN2331" s="104"/>
      <c r="CO2331" s="104"/>
      <c r="CP2331" s="104"/>
      <c r="CQ2331" s="104"/>
      <c r="CR2331" s="104"/>
      <c r="CS2331" s="104"/>
      <c r="CT2331" s="104"/>
      <c r="CU2331" s="104"/>
    </row>
    <row r="2332" spans="1:99" ht="13" x14ac:dyDescent="0.3">
      <c r="A2332" s="104"/>
      <c r="B2332" s="104"/>
      <c r="C2332" s="104"/>
      <c r="D2332" s="104"/>
      <c r="E2332" s="104"/>
      <c r="F2332" s="104"/>
      <c r="G2332" s="104"/>
      <c r="H2332" s="104"/>
      <c r="I2332" s="104"/>
      <c r="J2332" s="104"/>
      <c r="K2332" s="104"/>
      <c r="L2332" s="104"/>
      <c r="M2332" s="104"/>
      <c r="P2332" s="104"/>
      <c r="Q2332" s="104"/>
      <c r="U2332" s="104"/>
      <c r="AQ2332" s="104"/>
      <c r="AR2332" s="104"/>
      <c r="AS2332" s="104"/>
      <c r="AT2332" s="104"/>
      <c r="AU2332" s="104"/>
      <c r="AV2332" s="104"/>
      <c r="AW2332" s="104"/>
      <c r="AX2332" s="104"/>
      <c r="AY2332" s="104"/>
      <c r="BH2332" s="104"/>
      <c r="BJ2332" s="104"/>
      <c r="BK2332" s="104"/>
      <c r="BL2332" s="104"/>
      <c r="BM2332" s="104"/>
      <c r="BN2332" s="104"/>
      <c r="BO2332" s="104"/>
      <c r="BP2332" s="104"/>
      <c r="BQ2332" s="104"/>
      <c r="BR2332" s="104"/>
      <c r="BS2332" s="104"/>
      <c r="BT2332" s="104"/>
      <c r="BV2332" s="104"/>
      <c r="BW2332" s="104"/>
      <c r="BX2332" s="104"/>
      <c r="BY2332" s="104"/>
      <c r="BZ2332" s="104"/>
      <c r="CA2332" s="104"/>
      <c r="CB2332" s="104"/>
      <c r="CC2332" s="104"/>
      <c r="CD2332" s="104"/>
      <c r="CE2332" s="104"/>
      <c r="CF2332" s="104"/>
      <c r="CG2332" s="104"/>
      <c r="CJ2332" s="104"/>
      <c r="CL2332" s="104"/>
      <c r="CM2332" s="104"/>
      <c r="CN2332" s="104"/>
      <c r="CO2332" s="104"/>
      <c r="CP2332" s="104"/>
      <c r="CQ2332" s="104"/>
      <c r="CR2332" s="104"/>
      <c r="CS2332" s="104"/>
      <c r="CT2332" s="104"/>
      <c r="CU2332" s="104"/>
    </row>
    <row r="2333" spans="1:99" ht="13" x14ac:dyDescent="0.3">
      <c r="A2333" s="104"/>
      <c r="B2333" s="104"/>
      <c r="C2333" s="104"/>
      <c r="D2333" s="104"/>
      <c r="E2333" s="104"/>
      <c r="F2333" s="104"/>
      <c r="G2333" s="104"/>
      <c r="H2333" s="104"/>
      <c r="I2333" s="104"/>
      <c r="J2333" s="104"/>
      <c r="K2333" s="104"/>
      <c r="L2333" s="104"/>
      <c r="M2333" s="104"/>
      <c r="P2333" s="104"/>
      <c r="Q2333" s="104"/>
      <c r="U2333" s="104"/>
      <c r="AQ2333" s="104"/>
      <c r="AR2333" s="104"/>
      <c r="AS2333" s="104"/>
      <c r="AT2333" s="104"/>
      <c r="AU2333" s="104"/>
      <c r="AV2333" s="104"/>
      <c r="AW2333" s="104"/>
      <c r="AX2333" s="104"/>
      <c r="AY2333" s="104"/>
      <c r="BH2333" s="104"/>
      <c r="BJ2333" s="104"/>
      <c r="BK2333" s="104"/>
      <c r="BL2333" s="104"/>
      <c r="BM2333" s="104"/>
      <c r="BN2333" s="104"/>
      <c r="BO2333" s="104"/>
      <c r="BP2333" s="104"/>
      <c r="BQ2333" s="104"/>
      <c r="BR2333" s="104"/>
      <c r="BS2333" s="104"/>
      <c r="BT2333" s="104"/>
      <c r="BV2333" s="104"/>
      <c r="BW2333" s="104"/>
      <c r="BX2333" s="104"/>
      <c r="BY2333" s="104"/>
      <c r="BZ2333" s="104"/>
      <c r="CA2333" s="104"/>
      <c r="CB2333" s="104"/>
      <c r="CC2333" s="104"/>
      <c r="CD2333" s="104"/>
      <c r="CE2333" s="104"/>
      <c r="CF2333" s="104"/>
      <c r="CG2333" s="104"/>
      <c r="CJ2333" s="104"/>
      <c r="CL2333" s="104"/>
      <c r="CM2333" s="104"/>
      <c r="CN2333" s="104"/>
      <c r="CO2333" s="104"/>
      <c r="CP2333" s="104"/>
      <c r="CQ2333" s="104"/>
      <c r="CR2333" s="104"/>
      <c r="CS2333" s="104"/>
      <c r="CT2333" s="104"/>
      <c r="CU2333" s="104"/>
    </row>
    <row r="2334" spans="1:99" ht="13" x14ac:dyDescent="0.3">
      <c r="A2334" s="104"/>
      <c r="B2334" s="104"/>
      <c r="C2334" s="104"/>
      <c r="D2334" s="104"/>
      <c r="E2334" s="104"/>
      <c r="F2334" s="104"/>
      <c r="G2334" s="104"/>
      <c r="H2334" s="104"/>
      <c r="I2334" s="104"/>
      <c r="J2334" s="104"/>
      <c r="K2334" s="104"/>
      <c r="L2334" s="104"/>
      <c r="M2334" s="104"/>
      <c r="P2334" s="104"/>
      <c r="Q2334" s="104"/>
      <c r="U2334" s="104"/>
      <c r="AQ2334" s="104"/>
      <c r="AR2334" s="104"/>
      <c r="AS2334" s="104"/>
      <c r="AT2334" s="104"/>
      <c r="AU2334" s="104"/>
      <c r="AV2334" s="104"/>
      <c r="AW2334" s="104"/>
      <c r="AX2334" s="104"/>
      <c r="AY2334" s="104"/>
      <c r="BH2334" s="104"/>
      <c r="BJ2334" s="104"/>
      <c r="BK2334" s="104"/>
      <c r="BL2334" s="104"/>
      <c r="BM2334" s="104"/>
      <c r="BN2334" s="104"/>
      <c r="BO2334" s="104"/>
      <c r="BP2334" s="104"/>
      <c r="BQ2334" s="104"/>
      <c r="BR2334" s="104"/>
      <c r="BS2334" s="104"/>
      <c r="BT2334" s="104"/>
      <c r="BV2334" s="104"/>
      <c r="BW2334" s="104"/>
      <c r="BX2334" s="104"/>
      <c r="BY2334" s="104"/>
      <c r="BZ2334" s="104"/>
      <c r="CA2334" s="104"/>
      <c r="CB2334" s="104"/>
      <c r="CC2334" s="104"/>
      <c r="CD2334" s="104"/>
      <c r="CE2334" s="104"/>
      <c r="CF2334" s="104"/>
      <c r="CG2334" s="104"/>
      <c r="CJ2334" s="104"/>
      <c r="CL2334" s="104"/>
      <c r="CM2334" s="104"/>
      <c r="CN2334" s="104"/>
      <c r="CO2334" s="104"/>
      <c r="CP2334" s="104"/>
      <c r="CQ2334" s="104"/>
      <c r="CR2334" s="104"/>
      <c r="CS2334" s="104"/>
      <c r="CT2334" s="104"/>
      <c r="CU2334" s="104"/>
    </row>
    <row r="2335" spans="1:99" ht="13" x14ac:dyDescent="0.3">
      <c r="A2335" s="104"/>
      <c r="B2335" s="104"/>
      <c r="C2335" s="104"/>
      <c r="D2335" s="104"/>
      <c r="E2335" s="104"/>
      <c r="F2335" s="104"/>
      <c r="G2335" s="104"/>
      <c r="H2335" s="104"/>
      <c r="I2335" s="104"/>
      <c r="J2335" s="104"/>
      <c r="K2335" s="104"/>
      <c r="L2335" s="104"/>
      <c r="M2335" s="104"/>
      <c r="P2335" s="104"/>
      <c r="Q2335" s="104"/>
      <c r="U2335" s="104"/>
      <c r="AQ2335" s="104"/>
      <c r="AR2335" s="104"/>
      <c r="AS2335" s="104"/>
      <c r="AT2335" s="104"/>
      <c r="AU2335" s="104"/>
      <c r="AV2335" s="104"/>
      <c r="AW2335" s="104"/>
      <c r="AX2335" s="104"/>
      <c r="AY2335" s="104"/>
      <c r="BH2335" s="104"/>
      <c r="BJ2335" s="104"/>
      <c r="BK2335" s="104"/>
      <c r="BL2335" s="104"/>
      <c r="BM2335" s="104"/>
      <c r="BN2335" s="104"/>
      <c r="BO2335" s="104"/>
      <c r="BP2335" s="104"/>
      <c r="BQ2335" s="104"/>
      <c r="BR2335" s="104"/>
      <c r="BS2335" s="104"/>
      <c r="BT2335" s="104"/>
      <c r="BV2335" s="104"/>
      <c r="BW2335" s="104"/>
      <c r="BX2335" s="104"/>
      <c r="BY2335" s="104"/>
      <c r="BZ2335" s="104"/>
      <c r="CA2335" s="104"/>
      <c r="CB2335" s="104"/>
      <c r="CC2335" s="104"/>
      <c r="CD2335" s="104"/>
      <c r="CE2335" s="104"/>
      <c r="CF2335" s="104"/>
      <c r="CG2335" s="104"/>
      <c r="CJ2335" s="104"/>
      <c r="CL2335" s="104"/>
      <c r="CM2335" s="104"/>
      <c r="CN2335" s="104"/>
      <c r="CO2335" s="104"/>
      <c r="CP2335" s="104"/>
      <c r="CQ2335" s="104"/>
      <c r="CR2335" s="104"/>
      <c r="CS2335" s="104"/>
      <c r="CT2335" s="104"/>
      <c r="CU2335" s="104"/>
    </row>
    <row r="2336" spans="1:99" ht="13" x14ac:dyDescent="0.3">
      <c r="A2336" s="104"/>
      <c r="B2336" s="104"/>
      <c r="C2336" s="104"/>
      <c r="D2336" s="104"/>
      <c r="E2336" s="104"/>
      <c r="F2336" s="104"/>
      <c r="G2336" s="104"/>
      <c r="H2336" s="104"/>
      <c r="I2336" s="104"/>
      <c r="J2336" s="104"/>
      <c r="K2336" s="104"/>
      <c r="L2336" s="104"/>
      <c r="M2336" s="104"/>
      <c r="P2336" s="104"/>
      <c r="Q2336" s="104"/>
      <c r="U2336" s="104"/>
      <c r="AQ2336" s="104"/>
      <c r="AR2336" s="104"/>
      <c r="AS2336" s="104"/>
      <c r="AT2336" s="104"/>
      <c r="AU2336" s="104"/>
      <c r="AV2336" s="104"/>
      <c r="AW2336" s="104"/>
      <c r="AX2336" s="104"/>
      <c r="AY2336" s="104"/>
      <c r="BH2336" s="104"/>
      <c r="BJ2336" s="104"/>
      <c r="BK2336" s="104"/>
      <c r="BL2336" s="104"/>
      <c r="BM2336" s="104"/>
      <c r="BN2336" s="104"/>
      <c r="BO2336" s="104"/>
      <c r="BP2336" s="104"/>
      <c r="BQ2336" s="104"/>
      <c r="BR2336" s="104"/>
      <c r="BS2336" s="104"/>
      <c r="BT2336" s="104"/>
      <c r="BV2336" s="104"/>
      <c r="BW2336" s="104"/>
      <c r="BX2336" s="104"/>
      <c r="BY2336" s="104"/>
      <c r="BZ2336" s="104"/>
      <c r="CA2336" s="104"/>
      <c r="CB2336" s="104"/>
      <c r="CC2336" s="104"/>
      <c r="CD2336" s="104"/>
      <c r="CE2336" s="104"/>
      <c r="CF2336" s="104"/>
      <c r="CG2336" s="104"/>
      <c r="CJ2336" s="104"/>
      <c r="CL2336" s="104"/>
      <c r="CM2336" s="104"/>
      <c r="CN2336" s="104"/>
      <c r="CO2336" s="104"/>
      <c r="CP2336" s="104"/>
      <c r="CQ2336" s="104"/>
      <c r="CR2336" s="104"/>
      <c r="CS2336" s="104"/>
      <c r="CT2336" s="104"/>
      <c r="CU2336" s="104"/>
    </row>
    <row r="2337" spans="1:99" ht="13" x14ac:dyDescent="0.3">
      <c r="A2337" s="104"/>
      <c r="B2337" s="104"/>
      <c r="C2337" s="104"/>
      <c r="D2337" s="104"/>
      <c r="E2337" s="104"/>
      <c r="F2337" s="104"/>
      <c r="G2337" s="104"/>
      <c r="H2337" s="104"/>
      <c r="I2337" s="104"/>
      <c r="J2337" s="104"/>
      <c r="K2337" s="104"/>
      <c r="L2337" s="104"/>
      <c r="M2337" s="104"/>
      <c r="P2337" s="104"/>
      <c r="Q2337" s="104"/>
      <c r="U2337" s="104"/>
      <c r="AQ2337" s="104"/>
      <c r="AR2337" s="104"/>
      <c r="AS2337" s="104"/>
      <c r="AT2337" s="104"/>
      <c r="AU2337" s="104"/>
      <c r="AV2337" s="104"/>
      <c r="AW2337" s="104"/>
      <c r="AX2337" s="104"/>
      <c r="AY2337" s="104"/>
      <c r="BH2337" s="104"/>
      <c r="BJ2337" s="104"/>
      <c r="BK2337" s="104"/>
      <c r="BL2337" s="104"/>
      <c r="BM2337" s="104"/>
      <c r="BN2337" s="104"/>
      <c r="BO2337" s="104"/>
      <c r="BP2337" s="104"/>
      <c r="BQ2337" s="104"/>
      <c r="BR2337" s="104"/>
      <c r="BS2337" s="104"/>
      <c r="BT2337" s="104"/>
      <c r="BV2337" s="104"/>
      <c r="BW2337" s="104"/>
      <c r="BX2337" s="104"/>
      <c r="BY2337" s="104"/>
      <c r="BZ2337" s="104"/>
      <c r="CA2337" s="104"/>
      <c r="CB2337" s="104"/>
      <c r="CC2337" s="104"/>
      <c r="CD2337" s="104"/>
      <c r="CE2337" s="104"/>
      <c r="CF2337" s="104"/>
      <c r="CG2337" s="104"/>
      <c r="CJ2337" s="104"/>
      <c r="CL2337" s="104"/>
      <c r="CM2337" s="104"/>
      <c r="CN2337" s="104"/>
      <c r="CO2337" s="104"/>
      <c r="CP2337" s="104"/>
      <c r="CQ2337" s="104"/>
      <c r="CR2337" s="104"/>
      <c r="CS2337" s="104"/>
      <c r="CT2337" s="104"/>
      <c r="CU2337" s="104"/>
    </row>
    <row r="2338" spans="1:99" ht="13" x14ac:dyDescent="0.3">
      <c r="A2338" s="104"/>
      <c r="B2338" s="104"/>
      <c r="C2338" s="104"/>
      <c r="D2338" s="104"/>
      <c r="E2338" s="104"/>
      <c r="F2338" s="104"/>
      <c r="G2338" s="104"/>
      <c r="H2338" s="104"/>
      <c r="I2338" s="104"/>
      <c r="J2338" s="104"/>
      <c r="K2338" s="104"/>
      <c r="L2338" s="104"/>
      <c r="M2338" s="104"/>
      <c r="P2338" s="104"/>
      <c r="Q2338" s="104"/>
      <c r="U2338" s="104"/>
      <c r="AQ2338" s="104"/>
      <c r="AR2338" s="104"/>
      <c r="AS2338" s="104"/>
      <c r="AT2338" s="104"/>
      <c r="AU2338" s="104"/>
      <c r="AV2338" s="104"/>
      <c r="AW2338" s="104"/>
      <c r="AX2338" s="104"/>
      <c r="AY2338" s="104"/>
      <c r="BH2338" s="104"/>
      <c r="BJ2338" s="104"/>
      <c r="BK2338" s="104"/>
      <c r="BL2338" s="104"/>
      <c r="BM2338" s="104"/>
      <c r="BN2338" s="104"/>
      <c r="BO2338" s="104"/>
      <c r="BP2338" s="104"/>
      <c r="BQ2338" s="104"/>
      <c r="BR2338" s="104"/>
      <c r="BS2338" s="104"/>
      <c r="BT2338" s="104"/>
      <c r="BV2338" s="104"/>
      <c r="BW2338" s="104"/>
      <c r="BX2338" s="104"/>
      <c r="BY2338" s="104"/>
      <c r="BZ2338" s="104"/>
      <c r="CA2338" s="104"/>
      <c r="CB2338" s="104"/>
      <c r="CC2338" s="104"/>
      <c r="CD2338" s="104"/>
      <c r="CE2338" s="104"/>
      <c r="CF2338" s="104"/>
      <c r="CG2338" s="104"/>
      <c r="CJ2338" s="104"/>
      <c r="CL2338" s="104"/>
      <c r="CM2338" s="104"/>
      <c r="CN2338" s="104"/>
      <c r="CO2338" s="104"/>
      <c r="CP2338" s="104"/>
      <c r="CQ2338" s="104"/>
      <c r="CR2338" s="104"/>
      <c r="CS2338" s="104"/>
      <c r="CT2338" s="104"/>
      <c r="CU2338" s="104"/>
    </row>
    <row r="2339" spans="1:99" ht="13" x14ac:dyDescent="0.3">
      <c r="A2339" s="104"/>
      <c r="B2339" s="104"/>
      <c r="C2339" s="104"/>
      <c r="D2339" s="104"/>
      <c r="E2339" s="104"/>
      <c r="F2339" s="104"/>
      <c r="G2339" s="104"/>
      <c r="H2339" s="104"/>
      <c r="I2339" s="104"/>
      <c r="J2339" s="104"/>
      <c r="K2339" s="104"/>
      <c r="L2339" s="104"/>
      <c r="M2339" s="104"/>
      <c r="P2339" s="104"/>
      <c r="Q2339" s="104"/>
      <c r="U2339" s="104"/>
      <c r="AQ2339" s="104"/>
      <c r="AR2339" s="104"/>
      <c r="AS2339" s="104"/>
      <c r="AT2339" s="104"/>
      <c r="AU2339" s="104"/>
      <c r="AV2339" s="104"/>
      <c r="AW2339" s="104"/>
      <c r="AX2339" s="104"/>
      <c r="AY2339" s="104"/>
      <c r="BH2339" s="104"/>
      <c r="BJ2339" s="104"/>
      <c r="BK2339" s="104"/>
      <c r="BL2339" s="104"/>
      <c r="BM2339" s="104"/>
      <c r="BN2339" s="104"/>
      <c r="BO2339" s="104"/>
      <c r="BP2339" s="104"/>
      <c r="BQ2339" s="104"/>
      <c r="BR2339" s="104"/>
      <c r="BS2339" s="104"/>
      <c r="BT2339" s="104"/>
      <c r="BV2339" s="104"/>
      <c r="BW2339" s="104"/>
      <c r="BX2339" s="104"/>
      <c r="BY2339" s="104"/>
      <c r="BZ2339" s="104"/>
      <c r="CA2339" s="104"/>
      <c r="CB2339" s="104"/>
      <c r="CC2339" s="104"/>
      <c r="CD2339" s="104"/>
      <c r="CE2339" s="104"/>
      <c r="CF2339" s="104"/>
      <c r="CG2339" s="104"/>
      <c r="CJ2339" s="104"/>
      <c r="CL2339" s="104"/>
      <c r="CM2339" s="104"/>
      <c r="CN2339" s="104"/>
      <c r="CO2339" s="104"/>
      <c r="CP2339" s="104"/>
      <c r="CQ2339" s="104"/>
      <c r="CR2339" s="104"/>
      <c r="CS2339" s="104"/>
      <c r="CT2339" s="104"/>
      <c r="CU2339" s="104"/>
    </row>
    <row r="2340" spans="1:99" ht="13" x14ac:dyDescent="0.3">
      <c r="A2340" s="104"/>
      <c r="B2340" s="104"/>
      <c r="C2340" s="104"/>
      <c r="D2340" s="104"/>
      <c r="E2340" s="104"/>
      <c r="F2340" s="104"/>
      <c r="G2340" s="104"/>
      <c r="H2340" s="104"/>
      <c r="I2340" s="104"/>
      <c r="J2340" s="104"/>
      <c r="K2340" s="104"/>
      <c r="L2340" s="104"/>
      <c r="M2340" s="104"/>
      <c r="P2340" s="104"/>
      <c r="Q2340" s="104"/>
      <c r="U2340" s="104"/>
      <c r="AQ2340" s="104"/>
      <c r="AR2340" s="104"/>
      <c r="AS2340" s="104"/>
      <c r="AT2340" s="104"/>
      <c r="AU2340" s="104"/>
      <c r="AV2340" s="104"/>
      <c r="AW2340" s="104"/>
      <c r="AX2340" s="104"/>
      <c r="AY2340" s="104"/>
      <c r="BH2340" s="104"/>
      <c r="BJ2340" s="104"/>
      <c r="BK2340" s="104"/>
      <c r="BL2340" s="104"/>
      <c r="BM2340" s="104"/>
      <c r="BN2340" s="104"/>
      <c r="BO2340" s="104"/>
      <c r="BP2340" s="104"/>
      <c r="BQ2340" s="104"/>
      <c r="BR2340" s="104"/>
      <c r="BS2340" s="104"/>
      <c r="BT2340" s="104"/>
      <c r="BV2340" s="104"/>
      <c r="BW2340" s="104"/>
      <c r="BX2340" s="104"/>
      <c r="BY2340" s="104"/>
      <c r="BZ2340" s="104"/>
      <c r="CA2340" s="104"/>
      <c r="CB2340" s="104"/>
      <c r="CC2340" s="104"/>
      <c r="CD2340" s="104"/>
      <c r="CE2340" s="104"/>
      <c r="CF2340" s="104"/>
      <c r="CG2340" s="104"/>
      <c r="CJ2340" s="104"/>
      <c r="CL2340" s="104"/>
      <c r="CM2340" s="104"/>
      <c r="CN2340" s="104"/>
      <c r="CO2340" s="104"/>
      <c r="CP2340" s="104"/>
      <c r="CQ2340" s="104"/>
      <c r="CR2340" s="104"/>
      <c r="CS2340" s="104"/>
      <c r="CT2340" s="104"/>
      <c r="CU2340" s="104"/>
    </row>
    <row r="2341" spans="1:99" ht="13" x14ac:dyDescent="0.3">
      <c r="A2341" s="104"/>
      <c r="B2341" s="104"/>
      <c r="C2341" s="104"/>
      <c r="D2341" s="104"/>
      <c r="E2341" s="104"/>
      <c r="F2341" s="104"/>
      <c r="G2341" s="104"/>
      <c r="H2341" s="104"/>
      <c r="I2341" s="104"/>
      <c r="J2341" s="104"/>
      <c r="K2341" s="104"/>
      <c r="L2341" s="104"/>
      <c r="M2341" s="104"/>
      <c r="P2341" s="104"/>
      <c r="Q2341" s="104"/>
      <c r="U2341" s="104"/>
      <c r="AQ2341" s="104"/>
      <c r="AR2341" s="104"/>
      <c r="AS2341" s="104"/>
      <c r="AT2341" s="104"/>
      <c r="AU2341" s="104"/>
      <c r="AV2341" s="104"/>
      <c r="AW2341" s="104"/>
      <c r="AX2341" s="104"/>
      <c r="AY2341" s="104"/>
      <c r="BH2341" s="104"/>
      <c r="BJ2341" s="104"/>
      <c r="BK2341" s="104"/>
      <c r="BL2341" s="104"/>
      <c r="BM2341" s="104"/>
      <c r="BN2341" s="104"/>
      <c r="BO2341" s="104"/>
      <c r="BP2341" s="104"/>
      <c r="BQ2341" s="104"/>
      <c r="BR2341" s="104"/>
      <c r="BS2341" s="104"/>
      <c r="BT2341" s="104"/>
      <c r="BV2341" s="104"/>
      <c r="BW2341" s="104"/>
      <c r="BX2341" s="104"/>
      <c r="BY2341" s="104"/>
      <c r="BZ2341" s="104"/>
      <c r="CA2341" s="104"/>
      <c r="CB2341" s="104"/>
      <c r="CC2341" s="104"/>
      <c r="CD2341" s="104"/>
      <c r="CE2341" s="104"/>
      <c r="CF2341" s="104"/>
      <c r="CG2341" s="104"/>
      <c r="CJ2341" s="104"/>
      <c r="CL2341" s="104"/>
      <c r="CM2341" s="104"/>
      <c r="CN2341" s="104"/>
      <c r="CO2341" s="104"/>
      <c r="CP2341" s="104"/>
      <c r="CQ2341" s="104"/>
      <c r="CR2341" s="104"/>
      <c r="CS2341" s="104"/>
      <c r="CT2341" s="104"/>
      <c r="CU2341" s="104"/>
    </row>
    <row r="2342" spans="1:99" ht="13" x14ac:dyDescent="0.3">
      <c r="A2342" s="104"/>
      <c r="B2342" s="104"/>
      <c r="C2342" s="104"/>
      <c r="D2342" s="104"/>
      <c r="E2342" s="104"/>
      <c r="F2342" s="104"/>
      <c r="G2342" s="104"/>
      <c r="H2342" s="104"/>
      <c r="I2342" s="104"/>
      <c r="J2342" s="104"/>
      <c r="K2342" s="104"/>
      <c r="L2342" s="104"/>
      <c r="M2342" s="104"/>
      <c r="P2342" s="104"/>
      <c r="Q2342" s="104"/>
      <c r="U2342" s="104"/>
      <c r="AQ2342" s="104"/>
      <c r="AR2342" s="104"/>
      <c r="AS2342" s="104"/>
      <c r="AT2342" s="104"/>
      <c r="AU2342" s="104"/>
      <c r="AV2342" s="104"/>
      <c r="AW2342" s="104"/>
      <c r="AX2342" s="104"/>
      <c r="AY2342" s="104"/>
      <c r="BH2342" s="104"/>
      <c r="BJ2342" s="104"/>
      <c r="BK2342" s="104"/>
      <c r="BL2342" s="104"/>
      <c r="BM2342" s="104"/>
      <c r="BN2342" s="104"/>
      <c r="BO2342" s="104"/>
      <c r="BP2342" s="104"/>
      <c r="BQ2342" s="104"/>
      <c r="BR2342" s="104"/>
      <c r="BS2342" s="104"/>
      <c r="BT2342" s="104"/>
      <c r="BV2342" s="104"/>
      <c r="BW2342" s="104"/>
      <c r="BX2342" s="104"/>
      <c r="BY2342" s="104"/>
      <c r="BZ2342" s="104"/>
      <c r="CA2342" s="104"/>
      <c r="CB2342" s="104"/>
      <c r="CC2342" s="104"/>
      <c r="CD2342" s="104"/>
      <c r="CE2342" s="104"/>
      <c r="CF2342" s="104"/>
      <c r="CG2342" s="104"/>
      <c r="CJ2342" s="104"/>
      <c r="CL2342" s="104"/>
      <c r="CM2342" s="104"/>
      <c r="CN2342" s="104"/>
      <c r="CO2342" s="104"/>
      <c r="CP2342" s="104"/>
      <c r="CQ2342" s="104"/>
      <c r="CR2342" s="104"/>
      <c r="CS2342" s="104"/>
      <c r="CT2342" s="104"/>
      <c r="CU2342" s="104"/>
    </row>
    <row r="2343" spans="1:99" ht="13" x14ac:dyDescent="0.3">
      <c r="A2343" s="104"/>
      <c r="B2343" s="104"/>
      <c r="C2343" s="104"/>
      <c r="D2343" s="104"/>
      <c r="E2343" s="104"/>
      <c r="F2343" s="104"/>
      <c r="G2343" s="104"/>
      <c r="H2343" s="104"/>
      <c r="I2343" s="104"/>
      <c r="J2343" s="104"/>
      <c r="K2343" s="104"/>
      <c r="L2343" s="104"/>
      <c r="M2343" s="104"/>
      <c r="P2343" s="104"/>
      <c r="Q2343" s="104"/>
      <c r="U2343" s="104"/>
      <c r="AQ2343" s="104"/>
      <c r="AR2343" s="104"/>
      <c r="AS2343" s="104"/>
      <c r="AT2343" s="104"/>
      <c r="AU2343" s="104"/>
      <c r="AV2343" s="104"/>
      <c r="AW2343" s="104"/>
      <c r="AX2343" s="104"/>
      <c r="AY2343" s="104"/>
      <c r="BH2343" s="104"/>
      <c r="BJ2343" s="104"/>
      <c r="BK2343" s="104"/>
      <c r="BL2343" s="104"/>
      <c r="BM2343" s="104"/>
      <c r="BN2343" s="104"/>
      <c r="BO2343" s="104"/>
      <c r="BP2343" s="104"/>
      <c r="BQ2343" s="104"/>
      <c r="BR2343" s="104"/>
      <c r="BS2343" s="104"/>
      <c r="BT2343" s="104"/>
      <c r="BV2343" s="104"/>
      <c r="BW2343" s="104"/>
      <c r="BX2343" s="104"/>
      <c r="BY2343" s="104"/>
      <c r="BZ2343" s="104"/>
      <c r="CA2343" s="104"/>
      <c r="CB2343" s="104"/>
      <c r="CC2343" s="104"/>
      <c r="CD2343" s="104"/>
      <c r="CE2343" s="104"/>
      <c r="CF2343" s="104"/>
      <c r="CG2343" s="104"/>
      <c r="CJ2343" s="104"/>
      <c r="CL2343" s="104"/>
      <c r="CM2343" s="104"/>
      <c r="CN2343" s="104"/>
      <c r="CO2343" s="104"/>
      <c r="CP2343" s="104"/>
      <c r="CQ2343" s="104"/>
      <c r="CR2343" s="104"/>
      <c r="CS2343" s="104"/>
      <c r="CT2343" s="104"/>
      <c r="CU2343" s="104"/>
    </row>
    <row r="2344" spans="1:99" ht="13" x14ac:dyDescent="0.3">
      <c r="A2344" s="104"/>
      <c r="B2344" s="104"/>
      <c r="C2344" s="104"/>
      <c r="D2344" s="104"/>
      <c r="E2344" s="104"/>
      <c r="F2344" s="104"/>
      <c r="G2344" s="104"/>
      <c r="H2344" s="104"/>
      <c r="I2344" s="104"/>
      <c r="J2344" s="104"/>
      <c r="K2344" s="104"/>
      <c r="L2344" s="104"/>
      <c r="M2344" s="104"/>
      <c r="P2344" s="104"/>
      <c r="Q2344" s="104"/>
      <c r="U2344" s="104"/>
      <c r="AQ2344" s="104"/>
      <c r="AR2344" s="104"/>
      <c r="AS2344" s="104"/>
      <c r="AT2344" s="104"/>
      <c r="AU2344" s="104"/>
      <c r="AV2344" s="104"/>
      <c r="AW2344" s="104"/>
      <c r="AX2344" s="104"/>
      <c r="AY2344" s="104"/>
      <c r="BH2344" s="104"/>
      <c r="BJ2344" s="104"/>
      <c r="BK2344" s="104"/>
      <c r="BL2344" s="104"/>
      <c r="BM2344" s="104"/>
      <c r="BN2344" s="104"/>
      <c r="BO2344" s="104"/>
      <c r="BP2344" s="104"/>
      <c r="BQ2344" s="104"/>
      <c r="BR2344" s="104"/>
      <c r="BS2344" s="104"/>
      <c r="BT2344" s="104"/>
      <c r="BV2344" s="104"/>
      <c r="BW2344" s="104"/>
      <c r="BX2344" s="104"/>
      <c r="BY2344" s="104"/>
      <c r="BZ2344" s="104"/>
      <c r="CA2344" s="104"/>
      <c r="CB2344" s="104"/>
      <c r="CC2344" s="104"/>
      <c r="CD2344" s="104"/>
      <c r="CE2344" s="104"/>
      <c r="CF2344" s="104"/>
      <c r="CG2344" s="104"/>
      <c r="CJ2344" s="104"/>
      <c r="CL2344" s="104"/>
      <c r="CM2344" s="104"/>
      <c r="CN2344" s="104"/>
      <c r="CO2344" s="104"/>
      <c r="CP2344" s="104"/>
      <c r="CQ2344" s="104"/>
      <c r="CR2344" s="104"/>
      <c r="CS2344" s="104"/>
      <c r="CT2344" s="104"/>
      <c r="CU2344" s="104"/>
    </row>
    <row r="2345" spans="1:99" ht="13" x14ac:dyDescent="0.3">
      <c r="A2345" s="104"/>
      <c r="B2345" s="104"/>
      <c r="C2345" s="104"/>
      <c r="D2345" s="104"/>
      <c r="E2345" s="104"/>
      <c r="F2345" s="104"/>
      <c r="G2345" s="104"/>
      <c r="H2345" s="104"/>
      <c r="I2345" s="104"/>
      <c r="J2345" s="104"/>
      <c r="K2345" s="104"/>
      <c r="L2345" s="104"/>
      <c r="M2345" s="104"/>
      <c r="P2345" s="104"/>
      <c r="Q2345" s="104"/>
      <c r="U2345" s="104"/>
      <c r="AQ2345" s="104"/>
      <c r="AR2345" s="104"/>
      <c r="AS2345" s="104"/>
      <c r="AT2345" s="104"/>
      <c r="AU2345" s="104"/>
      <c r="AV2345" s="104"/>
      <c r="AW2345" s="104"/>
      <c r="AX2345" s="104"/>
      <c r="AY2345" s="104"/>
      <c r="BH2345" s="104"/>
      <c r="BJ2345" s="104"/>
      <c r="BK2345" s="104"/>
      <c r="BL2345" s="104"/>
      <c r="BM2345" s="104"/>
      <c r="BN2345" s="104"/>
      <c r="BO2345" s="104"/>
      <c r="BP2345" s="104"/>
      <c r="BQ2345" s="104"/>
      <c r="BR2345" s="104"/>
      <c r="BS2345" s="104"/>
      <c r="BT2345" s="104"/>
      <c r="BV2345" s="104"/>
      <c r="BW2345" s="104"/>
      <c r="BX2345" s="104"/>
      <c r="BY2345" s="104"/>
      <c r="BZ2345" s="104"/>
      <c r="CA2345" s="104"/>
      <c r="CB2345" s="104"/>
      <c r="CC2345" s="104"/>
      <c r="CD2345" s="104"/>
      <c r="CE2345" s="104"/>
      <c r="CF2345" s="104"/>
      <c r="CG2345" s="104"/>
      <c r="CJ2345" s="104"/>
      <c r="CL2345" s="104"/>
      <c r="CM2345" s="104"/>
      <c r="CN2345" s="104"/>
      <c r="CO2345" s="104"/>
      <c r="CP2345" s="104"/>
      <c r="CQ2345" s="104"/>
      <c r="CR2345" s="104"/>
      <c r="CS2345" s="104"/>
      <c r="CT2345" s="104"/>
      <c r="CU2345" s="104"/>
    </row>
    <row r="2346" spans="1:99" ht="13" x14ac:dyDescent="0.3">
      <c r="A2346" s="104"/>
      <c r="B2346" s="104"/>
      <c r="C2346" s="104"/>
      <c r="D2346" s="104"/>
      <c r="E2346" s="104"/>
      <c r="F2346" s="104"/>
      <c r="G2346" s="104"/>
      <c r="H2346" s="104"/>
      <c r="I2346" s="104"/>
      <c r="J2346" s="104"/>
      <c r="K2346" s="104"/>
      <c r="L2346" s="104"/>
      <c r="M2346" s="104"/>
      <c r="P2346" s="104"/>
      <c r="Q2346" s="104"/>
      <c r="U2346" s="104"/>
      <c r="AQ2346" s="104"/>
      <c r="AR2346" s="104"/>
      <c r="AS2346" s="104"/>
      <c r="AT2346" s="104"/>
      <c r="AU2346" s="104"/>
      <c r="AV2346" s="104"/>
      <c r="AW2346" s="104"/>
      <c r="AX2346" s="104"/>
      <c r="AY2346" s="104"/>
      <c r="BH2346" s="104"/>
      <c r="BJ2346" s="104"/>
      <c r="BK2346" s="104"/>
      <c r="BL2346" s="104"/>
      <c r="BM2346" s="104"/>
      <c r="BN2346" s="104"/>
      <c r="BO2346" s="104"/>
      <c r="BP2346" s="104"/>
      <c r="BQ2346" s="104"/>
      <c r="BR2346" s="104"/>
      <c r="BS2346" s="104"/>
      <c r="BT2346" s="104"/>
      <c r="BV2346" s="104"/>
      <c r="BW2346" s="104"/>
      <c r="BX2346" s="104"/>
      <c r="BY2346" s="104"/>
      <c r="BZ2346" s="104"/>
      <c r="CA2346" s="104"/>
      <c r="CB2346" s="104"/>
      <c r="CC2346" s="104"/>
      <c r="CD2346" s="104"/>
      <c r="CE2346" s="104"/>
      <c r="CF2346" s="104"/>
      <c r="CG2346" s="104"/>
      <c r="CJ2346" s="104"/>
      <c r="CL2346" s="104"/>
      <c r="CM2346" s="104"/>
      <c r="CN2346" s="104"/>
      <c r="CO2346" s="104"/>
      <c r="CP2346" s="104"/>
      <c r="CQ2346" s="104"/>
      <c r="CR2346" s="104"/>
      <c r="CS2346" s="104"/>
      <c r="CT2346" s="104"/>
      <c r="CU2346" s="104"/>
    </row>
    <row r="2347" spans="1:99" ht="13" x14ac:dyDescent="0.3">
      <c r="A2347" s="104"/>
      <c r="B2347" s="104"/>
      <c r="C2347" s="104"/>
      <c r="D2347" s="104"/>
      <c r="E2347" s="104"/>
      <c r="F2347" s="104"/>
      <c r="G2347" s="104"/>
      <c r="H2347" s="104"/>
      <c r="I2347" s="104"/>
      <c r="J2347" s="104"/>
      <c r="K2347" s="104"/>
      <c r="L2347" s="104"/>
      <c r="M2347" s="104"/>
      <c r="P2347" s="104"/>
      <c r="Q2347" s="104"/>
      <c r="U2347" s="104"/>
      <c r="AQ2347" s="104"/>
      <c r="AR2347" s="104"/>
      <c r="AS2347" s="104"/>
      <c r="AT2347" s="104"/>
      <c r="AU2347" s="104"/>
      <c r="AV2347" s="104"/>
      <c r="AW2347" s="104"/>
      <c r="AX2347" s="104"/>
      <c r="AY2347" s="104"/>
      <c r="BH2347" s="104"/>
      <c r="BJ2347" s="104"/>
      <c r="BK2347" s="104"/>
      <c r="BL2347" s="104"/>
      <c r="BM2347" s="104"/>
      <c r="BN2347" s="104"/>
      <c r="BO2347" s="104"/>
      <c r="BP2347" s="104"/>
      <c r="BQ2347" s="104"/>
      <c r="BR2347" s="104"/>
      <c r="BS2347" s="104"/>
      <c r="BT2347" s="104"/>
      <c r="BV2347" s="104"/>
      <c r="BW2347" s="104"/>
      <c r="BX2347" s="104"/>
      <c r="BY2347" s="104"/>
      <c r="BZ2347" s="104"/>
      <c r="CA2347" s="104"/>
      <c r="CB2347" s="104"/>
      <c r="CC2347" s="104"/>
      <c r="CD2347" s="104"/>
      <c r="CE2347" s="104"/>
      <c r="CF2347" s="104"/>
      <c r="CG2347" s="104"/>
      <c r="CJ2347" s="104"/>
      <c r="CL2347" s="104"/>
      <c r="CM2347" s="104"/>
      <c r="CN2347" s="104"/>
      <c r="CO2347" s="104"/>
      <c r="CP2347" s="104"/>
      <c r="CQ2347" s="104"/>
      <c r="CR2347" s="104"/>
      <c r="CS2347" s="104"/>
      <c r="CT2347" s="104"/>
      <c r="CU2347" s="104"/>
    </row>
    <row r="2348" spans="1:99" ht="13" x14ac:dyDescent="0.3">
      <c r="A2348" s="104"/>
      <c r="B2348" s="104"/>
      <c r="C2348" s="104"/>
      <c r="D2348" s="104"/>
      <c r="E2348" s="104"/>
      <c r="F2348" s="104"/>
      <c r="G2348" s="104"/>
      <c r="H2348" s="104"/>
      <c r="I2348" s="104"/>
      <c r="J2348" s="104"/>
      <c r="K2348" s="104"/>
      <c r="L2348" s="104"/>
      <c r="M2348" s="104"/>
      <c r="P2348" s="104"/>
      <c r="Q2348" s="104"/>
      <c r="U2348" s="104"/>
      <c r="AQ2348" s="104"/>
      <c r="AR2348" s="104"/>
      <c r="AS2348" s="104"/>
      <c r="AT2348" s="104"/>
      <c r="AU2348" s="104"/>
      <c r="AV2348" s="104"/>
      <c r="AW2348" s="104"/>
      <c r="AX2348" s="104"/>
      <c r="AY2348" s="104"/>
      <c r="BH2348" s="104"/>
      <c r="BJ2348" s="104"/>
      <c r="BK2348" s="104"/>
      <c r="BL2348" s="104"/>
      <c r="BM2348" s="104"/>
      <c r="BN2348" s="104"/>
      <c r="BO2348" s="104"/>
      <c r="BP2348" s="104"/>
      <c r="BQ2348" s="104"/>
      <c r="BR2348" s="104"/>
      <c r="BS2348" s="104"/>
      <c r="BT2348" s="104"/>
      <c r="BV2348" s="104"/>
      <c r="BW2348" s="104"/>
      <c r="BX2348" s="104"/>
      <c r="BY2348" s="104"/>
      <c r="BZ2348" s="104"/>
      <c r="CA2348" s="104"/>
      <c r="CB2348" s="104"/>
      <c r="CC2348" s="104"/>
      <c r="CD2348" s="104"/>
      <c r="CE2348" s="104"/>
      <c r="CF2348" s="104"/>
      <c r="CG2348" s="104"/>
      <c r="CJ2348" s="104"/>
      <c r="CL2348" s="104"/>
      <c r="CM2348" s="104"/>
      <c r="CN2348" s="104"/>
      <c r="CO2348" s="104"/>
      <c r="CP2348" s="104"/>
      <c r="CQ2348" s="104"/>
      <c r="CR2348" s="104"/>
      <c r="CS2348" s="104"/>
      <c r="CT2348" s="104"/>
      <c r="CU2348" s="104"/>
    </row>
    <row r="2349" spans="1:99" ht="13" x14ac:dyDescent="0.3">
      <c r="A2349" s="104"/>
      <c r="B2349" s="104"/>
      <c r="C2349" s="104"/>
      <c r="D2349" s="104"/>
      <c r="E2349" s="104"/>
      <c r="F2349" s="104"/>
      <c r="G2349" s="104"/>
      <c r="H2349" s="104"/>
      <c r="I2349" s="104"/>
      <c r="J2349" s="104"/>
      <c r="K2349" s="104"/>
      <c r="L2349" s="104"/>
      <c r="M2349" s="104"/>
      <c r="P2349" s="104"/>
      <c r="Q2349" s="104"/>
      <c r="U2349" s="104"/>
      <c r="AQ2349" s="104"/>
      <c r="AR2349" s="104"/>
      <c r="AS2349" s="104"/>
      <c r="AT2349" s="104"/>
      <c r="AU2349" s="104"/>
      <c r="AV2349" s="104"/>
      <c r="AW2349" s="104"/>
      <c r="AX2349" s="104"/>
      <c r="AY2349" s="104"/>
      <c r="BH2349" s="104"/>
      <c r="BJ2349" s="104"/>
      <c r="BK2349" s="104"/>
      <c r="BL2349" s="104"/>
      <c r="BM2349" s="104"/>
      <c r="BN2349" s="104"/>
      <c r="BO2349" s="104"/>
      <c r="BP2349" s="104"/>
      <c r="BQ2349" s="104"/>
      <c r="BR2349" s="104"/>
      <c r="BS2349" s="104"/>
      <c r="BT2349" s="104"/>
      <c r="BV2349" s="104"/>
      <c r="BW2349" s="104"/>
      <c r="BX2349" s="104"/>
      <c r="BY2349" s="104"/>
      <c r="BZ2349" s="104"/>
      <c r="CA2349" s="104"/>
      <c r="CB2349" s="104"/>
      <c r="CC2349" s="104"/>
      <c r="CD2349" s="104"/>
      <c r="CE2349" s="104"/>
      <c r="CF2349" s="104"/>
      <c r="CG2349" s="104"/>
      <c r="CJ2349" s="104"/>
      <c r="CL2349" s="104"/>
      <c r="CM2349" s="104"/>
      <c r="CN2349" s="104"/>
      <c r="CO2349" s="104"/>
      <c r="CP2349" s="104"/>
      <c r="CQ2349" s="104"/>
      <c r="CR2349" s="104"/>
      <c r="CS2349" s="104"/>
      <c r="CT2349" s="104"/>
      <c r="CU2349" s="104"/>
    </row>
    <row r="2350" spans="1:99" ht="13" x14ac:dyDescent="0.3">
      <c r="A2350" s="104"/>
      <c r="B2350" s="104"/>
      <c r="C2350" s="104"/>
      <c r="D2350" s="104"/>
      <c r="E2350" s="104"/>
      <c r="F2350" s="104"/>
      <c r="G2350" s="104"/>
      <c r="H2350" s="104"/>
      <c r="I2350" s="104"/>
      <c r="J2350" s="104"/>
      <c r="K2350" s="104"/>
      <c r="L2350" s="104"/>
      <c r="M2350" s="104"/>
      <c r="P2350" s="104"/>
      <c r="Q2350" s="104"/>
      <c r="U2350" s="104"/>
      <c r="AQ2350" s="104"/>
      <c r="AR2350" s="104"/>
      <c r="AS2350" s="104"/>
      <c r="AT2350" s="104"/>
      <c r="AU2350" s="104"/>
      <c r="AV2350" s="104"/>
      <c r="AW2350" s="104"/>
      <c r="AX2350" s="104"/>
      <c r="AY2350" s="104"/>
      <c r="BH2350" s="104"/>
      <c r="BJ2350" s="104"/>
      <c r="BK2350" s="104"/>
      <c r="BL2350" s="104"/>
      <c r="BM2350" s="104"/>
      <c r="BN2350" s="104"/>
      <c r="BO2350" s="104"/>
      <c r="BP2350" s="104"/>
      <c r="BQ2350" s="104"/>
      <c r="BR2350" s="104"/>
      <c r="BS2350" s="104"/>
      <c r="BT2350" s="104"/>
      <c r="BV2350" s="104"/>
      <c r="BW2350" s="104"/>
      <c r="BX2350" s="104"/>
      <c r="BY2350" s="104"/>
      <c r="BZ2350" s="104"/>
      <c r="CA2350" s="104"/>
      <c r="CB2350" s="104"/>
      <c r="CC2350" s="104"/>
      <c r="CD2350" s="104"/>
      <c r="CE2350" s="104"/>
      <c r="CF2350" s="104"/>
      <c r="CG2350" s="104"/>
      <c r="CJ2350" s="104"/>
      <c r="CL2350" s="104"/>
      <c r="CM2350" s="104"/>
      <c r="CN2350" s="104"/>
      <c r="CO2350" s="104"/>
      <c r="CP2350" s="104"/>
      <c r="CQ2350" s="104"/>
      <c r="CR2350" s="104"/>
      <c r="CS2350" s="104"/>
      <c r="CT2350" s="104"/>
      <c r="CU2350" s="104"/>
    </row>
    <row r="2351" spans="1:99" ht="13" x14ac:dyDescent="0.3">
      <c r="A2351" s="104"/>
      <c r="B2351" s="104"/>
      <c r="C2351" s="104"/>
      <c r="D2351" s="104"/>
      <c r="E2351" s="104"/>
      <c r="F2351" s="104"/>
      <c r="G2351" s="104"/>
      <c r="H2351" s="104"/>
      <c r="I2351" s="104"/>
      <c r="J2351" s="104"/>
      <c r="K2351" s="104"/>
      <c r="L2351" s="104"/>
      <c r="M2351" s="104"/>
      <c r="P2351" s="104"/>
      <c r="Q2351" s="104"/>
      <c r="U2351" s="104"/>
      <c r="AQ2351" s="104"/>
      <c r="AR2351" s="104"/>
      <c r="AS2351" s="104"/>
      <c r="AT2351" s="104"/>
      <c r="AU2351" s="104"/>
      <c r="AV2351" s="104"/>
      <c r="AW2351" s="104"/>
      <c r="AX2351" s="104"/>
      <c r="AY2351" s="104"/>
      <c r="BH2351" s="104"/>
      <c r="BJ2351" s="104"/>
      <c r="BK2351" s="104"/>
      <c r="BL2351" s="104"/>
      <c r="BM2351" s="104"/>
      <c r="BN2351" s="104"/>
      <c r="BO2351" s="104"/>
      <c r="BP2351" s="104"/>
      <c r="BQ2351" s="104"/>
      <c r="BR2351" s="104"/>
      <c r="BS2351" s="104"/>
      <c r="BT2351" s="104"/>
      <c r="BV2351" s="104"/>
      <c r="BW2351" s="104"/>
      <c r="BX2351" s="104"/>
      <c r="BY2351" s="104"/>
      <c r="BZ2351" s="104"/>
      <c r="CA2351" s="104"/>
      <c r="CB2351" s="104"/>
      <c r="CC2351" s="104"/>
      <c r="CD2351" s="104"/>
      <c r="CE2351" s="104"/>
      <c r="CF2351" s="104"/>
      <c r="CG2351" s="104"/>
      <c r="CJ2351" s="104"/>
      <c r="CL2351" s="104"/>
      <c r="CM2351" s="104"/>
      <c r="CN2351" s="104"/>
      <c r="CO2351" s="104"/>
      <c r="CP2351" s="104"/>
      <c r="CQ2351" s="104"/>
      <c r="CR2351" s="104"/>
      <c r="CS2351" s="104"/>
      <c r="CT2351" s="104"/>
      <c r="CU2351" s="104"/>
    </row>
    <row r="2352" spans="1:99" ht="13" x14ac:dyDescent="0.3">
      <c r="A2352" s="104"/>
      <c r="B2352" s="104"/>
      <c r="C2352" s="104"/>
      <c r="D2352" s="104"/>
      <c r="E2352" s="104"/>
      <c r="F2352" s="104"/>
      <c r="G2352" s="104"/>
      <c r="H2352" s="104"/>
      <c r="I2352" s="104"/>
      <c r="J2352" s="104"/>
      <c r="K2352" s="104"/>
      <c r="L2352" s="104"/>
      <c r="M2352" s="104"/>
      <c r="P2352" s="104"/>
      <c r="Q2352" s="104"/>
      <c r="U2352" s="104"/>
      <c r="AQ2352" s="104"/>
      <c r="AR2352" s="104"/>
      <c r="AS2352" s="104"/>
      <c r="AT2352" s="104"/>
      <c r="AU2352" s="104"/>
      <c r="AV2352" s="104"/>
      <c r="AW2352" s="104"/>
      <c r="AX2352" s="104"/>
      <c r="AY2352" s="104"/>
      <c r="BH2352" s="104"/>
      <c r="BJ2352" s="104"/>
      <c r="BK2352" s="104"/>
      <c r="BL2352" s="104"/>
      <c r="BM2352" s="104"/>
      <c r="BN2352" s="104"/>
      <c r="BO2352" s="104"/>
      <c r="BP2352" s="104"/>
      <c r="BQ2352" s="104"/>
      <c r="BR2352" s="104"/>
      <c r="BS2352" s="104"/>
      <c r="BT2352" s="104"/>
      <c r="BV2352" s="104"/>
      <c r="BW2352" s="104"/>
      <c r="BX2352" s="104"/>
      <c r="BY2352" s="104"/>
      <c r="BZ2352" s="104"/>
      <c r="CA2352" s="104"/>
      <c r="CB2352" s="104"/>
      <c r="CC2352" s="104"/>
      <c r="CD2352" s="104"/>
      <c r="CE2352" s="104"/>
      <c r="CF2352" s="104"/>
      <c r="CG2352" s="104"/>
      <c r="CJ2352" s="104"/>
      <c r="CL2352" s="104"/>
      <c r="CM2352" s="104"/>
      <c r="CN2352" s="104"/>
      <c r="CO2352" s="104"/>
      <c r="CP2352" s="104"/>
      <c r="CQ2352" s="104"/>
      <c r="CR2352" s="104"/>
      <c r="CS2352" s="104"/>
      <c r="CT2352" s="104"/>
      <c r="CU2352" s="104"/>
    </row>
    <row r="2353" spans="1:99" ht="13" x14ac:dyDescent="0.3">
      <c r="A2353" s="104"/>
      <c r="B2353" s="104"/>
      <c r="C2353" s="104"/>
      <c r="D2353" s="104"/>
      <c r="E2353" s="104"/>
      <c r="F2353" s="104"/>
      <c r="G2353" s="104"/>
      <c r="H2353" s="104"/>
      <c r="I2353" s="104"/>
      <c r="J2353" s="104"/>
      <c r="K2353" s="104"/>
      <c r="L2353" s="104"/>
      <c r="M2353" s="104"/>
      <c r="P2353" s="104"/>
      <c r="Q2353" s="104"/>
      <c r="U2353" s="104"/>
      <c r="AQ2353" s="104"/>
      <c r="AR2353" s="104"/>
      <c r="AS2353" s="104"/>
      <c r="AT2353" s="104"/>
      <c r="AU2353" s="104"/>
      <c r="AV2353" s="104"/>
      <c r="AW2353" s="104"/>
      <c r="AX2353" s="104"/>
      <c r="AY2353" s="104"/>
      <c r="BH2353" s="104"/>
      <c r="BJ2353" s="104"/>
      <c r="BK2353" s="104"/>
      <c r="BL2353" s="104"/>
      <c r="BM2353" s="104"/>
      <c r="BN2353" s="104"/>
      <c r="BO2353" s="104"/>
      <c r="BP2353" s="104"/>
      <c r="BQ2353" s="104"/>
      <c r="BR2353" s="104"/>
      <c r="BS2353" s="104"/>
      <c r="BT2353" s="104"/>
      <c r="BV2353" s="104"/>
      <c r="BW2353" s="104"/>
      <c r="BX2353" s="104"/>
      <c r="BY2353" s="104"/>
      <c r="BZ2353" s="104"/>
      <c r="CA2353" s="104"/>
      <c r="CB2353" s="104"/>
      <c r="CC2353" s="104"/>
      <c r="CD2353" s="104"/>
      <c r="CE2353" s="104"/>
      <c r="CF2353" s="104"/>
      <c r="CG2353" s="104"/>
      <c r="CJ2353" s="104"/>
      <c r="CL2353" s="104"/>
      <c r="CM2353" s="104"/>
      <c r="CN2353" s="104"/>
      <c r="CO2353" s="104"/>
      <c r="CP2353" s="104"/>
      <c r="CQ2353" s="104"/>
      <c r="CR2353" s="104"/>
      <c r="CS2353" s="104"/>
      <c r="CT2353" s="104"/>
      <c r="CU2353" s="104"/>
    </row>
    <row r="2354" spans="1:99" ht="13" x14ac:dyDescent="0.3">
      <c r="A2354" s="104"/>
      <c r="B2354" s="104"/>
      <c r="C2354" s="104"/>
      <c r="D2354" s="104"/>
      <c r="E2354" s="104"/>
      <c r="F2354" s="104"/>
      <c r="G2354" s="104"/>
      <c r="H2354" s="104"/>
      <c r="I2354" s="104"/>
      <c r="J2354" s="104"/>
      <c r="K2354" s="104"/>
      <c r="L2354" s="104"/>
      <c r="M2354" s="104"/>
      <c r="P2354" s="104"/>
      <c r="Q2354" s="104"/>
      <c r="U2354" s="104"/>
      <c r="AQ2354" s="104"/>
      <c r="AR2354" s="104"/>
      <c r="AS2354" s="104"/>
      <c r="AT2354" s="104"/>
      <c r="AU2354" s="104"/>
      <c r="AV2354" s="104"/>
      <c r="AW2354" s="104"/>
      <c r="AX2354" s="104"/>
      <c r="AY2354" s="104"/>
      <c r="BH2354" s="104"/>
      <c r="BJ2354" s="104"/>
      <c r="BK2354" s="104"/>
      <c r="BL2354" s="104"/>
      <c r="BM2354" s="104"/>
      <c r="BN2354" s="104"/>
      <c r="BO2354" s="104"/>
      <c r="BP2354" s="104"/>
      <c r="BQ2354" s="104"/>
      <c r="BR2354" s="104"/>
      <c r="BS2354" s="104"/>
      <c r="BT2354" s="104"/>
      <c r="BV2354" s="104"/>
      <c r="BW2354" s="104"/>
      <c r="BX2354" s="104"/>
      <c r="BY2354" s="104"/>
      <c r="BZ2354" s="104"/>
      <c r="CA2354" s="104"/>
      <c r="CB2354" s="104"/>
      <c r="CC2354" s="104"/>
      <c r="CD2354" s="104"/>
      <c r="CE2354" s="104"/>
      <c r="CF2354" s="104"/>
      <c r="CG2354" s="104"/>
      <c r="CJ2354" s="104"/>
      <c r="CL2354" s="104"/>
      <c r="CM2354" s="104"/>
      <c r="CN2354" s="104"/>
      <c r="CO2354" s="104"/>
      <c r="CP2354" s="104"/>
      <c r="CQ2354" s="104"/>
      <c r="CR2354" s="104"/>
      <c r="CS2354" s="104"/>
      <c r="CT2354" s="104"/>
      <c r="CU2354" s="104"/>
    </row>
    <row r="2355" spans="1:99" ht="13" x14ac:dyDescent="0.3">
      <c r="A2355" s="104"/>
      <c r="B2355" s="104"/>
      <c r="C2355" s="104"/>
      <c r="D2355" s="104"/>
      <c r="E2355" s="104"/>
      <c r="F2355" s="104"/>
      <c r="G2355" s="104"/>
      <c r="H2355" s="104"/>
      <c r="I2355" s="104"/>
      <c r="J2355" s="104"/>
      <c r="K2355" s="104"/>
      <c r="L2355" s="104"/>
      <c r="M2355" s="104"/>
      <c r="P2355" s="104"/>
      <c r="Q2355" s="104"/>
      <c r="U2355" s="104"/>
      <c r="AQ2355" s="104"/>
      <c r="AR2355" s="104"/>
      <c r="AS2355" s="104"/>
      <c r="AT2355" s="104"/>
      <c r="AU2355" s="104"/>
      <c r="AV2355" s="104"/>
      <c r="AW2355" s="104"/>
      <c r="AX2355" s="104"/>
      <c r="AY2355" s="104"/>
      <c r="BH2355" s="104"/>
      <c r="BJ2355" s="104"/>
      <c r="BK2355" s="104"/>
      <c r="BL2355" s="104"/>
      <c r="BM2355" s="104"/>
      <c r="BN2355" s="104"/>
      <c r="BO2355" s="104"/>
      <c r="BP2355" s="104"/>
      <c r="BQ2355" s="104"/>
      <c r="BR2355" s="104"/>
      <c r="BS2355" s="104"/>
      <c r="BT2355" s="104"/>
      <c r="BV2355" s="104"/>
      <c r="BW2355" s="104"/>
      <c r="BX2355" s="104"/>
      <c r="BY2355" s="104"/>
      <c r="BZ2355" s="104"/>
      <c r="CA2355" s="104"/>
      <c r="CB2355" s="104"/>
      <c r="CC2355" s="104"/>
      <c r="CD2355" s="104"/>
      <c r="CE2355" s="104"/>
      <c r="CF2355" s="104"/>
      <c r="CG2355" s="104"/>
      <c r="CJ2355" s="104"/>
      <c r="CL2355" s="104"/>
      <c r="CM2355" s="104"/>
      <c r="CN2355" s="104"/>
      <c r="CO2355" s="104"/>
      <c r="CP2355" s="104"/>
      <c r="CQ2355" s="104"/>
      <c r="CR2355" s="104"/>
      <c r="CS2355" s="104"/>
      <c r="CT2355" s="104"/>
      <c r="CU2355" s="104"/>
    </row>
    <row r="2356" spans="1:99" ht="13" x14ac:dyDescent="0.3">
      <c r="A2356" s="104"/>
      <c r="B2356" s="104"/>
      <c r="C2356" s="104"/>
      <c r="D2356" s="104"/>
      <c r="E2356" s="104"/>
      <c r="F2356" s="104"/>
      <c r="G2356" s="104"/>
      <c r="H2356" s="104"/>
      <c r="I2356" s="104"/>
      <c r="J2356" s="104"/>
      <c r="K2356" s="104"/>
      <c r="L2356" s="104"/>
      <c r="M2356" s="104"/>
      <c r="P2356" s="104"/>
      <c r="Q2356" s="104"/>
      <c r="U2356" s="104"/>
      <c r="AQ2356" s="104"/>
      <c r="AR2356" s="104"/>
      <c r="AS2356" s="104"/>
      <c r="AT2356" s="104"/>
      <c r="AU2356" s="104"/>
      <c r="AV2356" s="104"/>
      <c r="AW2356" s="104"/>
      <c r="AX2356" s="104"/>
      <c r="AY2356" s="104"/>
      <c r="BH2356" s="104"/>
      <c r="BJ2356" s="104"/>
      <c r="BK2356" s="104"/>
      <c r="BL2356" s="104"/>
      <c r="BM2356" s="104"/>
      <c r="BN2356" s="104"/>
      <c r="BO2356" s="104"/>
      <c r="BP2356" s="104"/>
      <c r="BQ2356" s="104"/>
      <c r="BR2356" s="104"/>
      <c r="BS2356" s="104"/>
      <c r="BT2356" s="104"/>
      <c r="BV2356" s="104"/>
      <c r="BW2356" s="104"/>
      <c r="BX2356" s="104"/>
      <c r="BY2356" s="104"/>
      <c r="BZ2356" s="104"/>
      <c r="CA2356" s="104"/>
      <c r="CB2356" s="104"/>
      <c r="CC2356" s="104"/>
      <c r="CD2356" s="104"/>
      <c r="CE2356" s="104"/>
      <c r="CF2356" s="104"/>
      <c r="CG2356" s="104"/>
      <c r="CJ2356" s="104"/>
      <c r="CL2356" s="104"/>
      <c r="CM2356" s="104"/>
      <c r="CN2356" s="104"/>
      <c r="CO2356" s="104"/>
      <c r="CP2356" s="104"/>
      <c r="CQ2356" s="104"/>
      <c r="CR2356" s="104"/>
      <c r="CS2356" s="104"/>
      <c r="CT2356" s="104"/>
      <c r="CU2356" s="104"/>
    </row>
    <row r="2357" spans="1:99" ht="13" x14ac:dyDescent="0.3">
      <c r="A2357" s="104"/>
      <c r="B2357" s="104"/>
      <c r="C2357" s="104"/>
      <c r="D2357" s="104"/>
      <c r="E2357" s="104"/>
      <c r="F2357" s="104"/>
      <c r="G2357" s="104"/>
      <c r="H2357" s="104"/>
      <c r="I2357" s="104"/>
      <c r="J2357" s="104"/>
      <c r="K2357" s="104"/>
      <c r="L2357" s="104"/>
      <c r="M2357" s="104"/>
      <c r="P2357" s="104"/>
      <c r="Q2357" s="104"/>
      <c r="U2357" s="104"/>
      <c r="AQ2357" s="104"/>
      <c r="AR2357" s="104"/>
      <c r="AS2357" s="104"/>
      <c r="AT2357" s="104"/>
      <c r="AU2357" s="104"/>
      <c r="AV2357" s="104"/>
      <c r="AW2357" s="104"/>
      <c r="AX2357" s="104"/>
      <c r="AY2357" s="104"/>
      <c r="BH2357" s="104"/>
      <c r="BJ2357" s="104"/>
      <c r="BK2357" s="104"/>
      <c r="BL2357" s="104"/>
      <c r="BM2357" s="104"/>
      <c r="BN2357" s="104"/>
      <c r="BO2357" s="104"/>
      <c r="BP2357" s="104"/>
      <c r="BQ2357" s="104"/>
      <c r="BR2357" s="104"/>
      <c r="BS2357" s="104"/>
      <c r="BT2357" s="104"/>
      <c r="BV2357" s="104"/>
      <c r="BW2357" s="104"/>
      <c r="BX2357" s="104"/>
      <c r="BY2357" s="104"/>
      <c r="BZ2357" s="104"/>
      <c r="CA2357" s="104"/>
      <c r="CB2357" s="104"/>
      <c r="CC2357" s="104"/>
      <c r="CD2357" s="104"/>
      <c r="CE2357" s="104"/>
      <c r="CF2357" s="104"/>
      <c r="CG2357" s="104"/>
      <c r="CJ2357" s="104"/>
      <c r="CL2357" s="104"/>
      <c r="CM2357" s="104"/>
      <c r="CN2357" s="104"/>
      <c r="CO2357" s="104"/>
      <c r="CP2357" s="104"/>
      <c r="CQ2357" s="104"/>
      <c r="CR2357" s="104"/>
      <c r="CS2357" s="104"/>
      <c r="CT2357" s="104"/>
      <c r="CU2357" s="104"/>
    </row>
    <row r="2358" spans="1:99" ht="13" x14ac:dyDescent="0.3">
      <c r="A2358" s="104"/>
      <c r="B2358" s="104"/>
      <c r="C2358" s="104"/>
      <c r="D2358" s="104"/>
      <c r="E2358" s="104"/>
      <c r="F2358" s="104"/>
      <c r="G2358" s="104"/>
      <c r="H2358" s="104"/>
      <c r="I2358" s="104"/>
      <c r="J2358" s="104"/>
      <c r="K2358" s="104"/>
      <c r="L2358" s="104"/>
      <c r="M2358" s="104"/>
      <c r="P2358" s="104"/>
      <c r="Q2358" s="104"/>
      <c r="U2358" s="104"/>
      <c r="AQ2358" s="104"/>
      <c r="AR2358" s="104"/>
      <c r="AS2358" s="104"/>
      <c r="AT2358" s="104"/>
      <c r="AU2358" s="104"/>
      <c r="AV2358" s="104"/>
      <c r="AW2358" s="104"/>
      <c r="AX2358" s="104"/>
      <c r="AY2358" s="104"/>
      <c r="BH2358" s="104"/>
      <c r="BJ2358" s="104"/>
      <c r="BK2358" s="104"/>
      <c r="BL2358" s="104"/>
      <c r="BM2358" s="104"/>
      <c r="BN2358" s="104"/>
      <c r="BO2358" s="104"/>
      <c r="BP2358" s="104"/>
      <c r="BQ2358" s="104"/>
      <c r="BR2358" s="104"/>
      <c r="BS2358" s="104"/>
      <c r="BT2358" s="104"/>
      <c r="BV2358" s="104"/>
      <c r="BW2358" s="104"/>
      <c r="BX2358" s="104"/>
      <c r="BY2358" s="104"/>
      <c r="BZ2358" s="104"/>
      <c r="CA2358" s="104"/>
      <c r="CB2358" s="104"/>
      <c r="CC2358" s="104"/>
      <c r="CD2358" s="104"/>
      <c r="CE2358" s="104"/>
      <c r="CF2358" s="104"/>
      <c r="CG2358" s="104"/>
      <c r="CJ2358" s="104"/>
      <c r="CL2358" s="104"/>
      <c r="CM2358" s="104"/>
      <c r="CN2358" s="104"/>
      <c r="CO2358" s="104"/>
      <c r="CP2358" s="104"/>
      <c r="CQ2358" s="104"/>
      <c r="CR2358" s="104"/>
      <c r="CS2358" s="104"/>
      <c r="CT2358" s="104"/>
      <c r="CU2358" s="104"/>
    </row>
    <row r="2359" spans="1:99" ht="13" x14ac:dyDescent="0.3">
      <c r="A2359" s="104"/>
      <c r="B2359" s="104"/>
      <c r="C2359" s="104"/>
      <c r="D2359" s="104"/>
      <c r="E2359" s="104"/>
      <c r="F2359" s="104"/>
      <c r="G2359" s="104"/>
      <c r="H2359" s="104"/>
      <c r="I2359" s="104"/>
      <c r="J2359" s="104"/>
      <c r="K2359" s="104"/>
      <c r="L2359" s="104"/>
      <c r="M2359" s="104"/>
      <c r="P2359" s="104"/>
      <c r="Q2359" s="104"/>
      <c r="U2359" s="104"/>
      <c r="AQ2359" s="104"/>
      <c r="AR2359" s="104"/>
      <c r="AS2359" s="104"/>
      <c r="AT2359" s="104"/>
      <c r="AU2359" s="104"/>
      <c r="AV2359" s="104"/>
      <c r="AW2359" s="104"/>
      <c r="AX2359" s="104"/>
      <c r="AY2359" s="104"/>
      <c r="BH2359" s="104"/>
      <c r="BJ2359" s="104"/>
      <c r="BK2359" s="104"/>
      <c r="BL2359" s="104"/>
      <c r="BM2359" s="104"/>
      <c r="BN2359" s="104"/>
      <c r="BO2359" s="104"/>
      <c r="BP2359" s="104"/>
      <c r="BQ2359" s="104"/>
      <c r="BR2359" s="104"/>
      <c r="BS2359" s="104"/>
      <c r="BT2359" s="104"/>
      <c r="BV2359" s="104"/>
      <c r="BW2359" s="104"/>
      <c r="BX2359" s="104"/>
      <c r="BY2359" s="104"/>
      <c r="BZ2359" s="104"/>
      <c r="CA2359" s="104"/>
      <c r="CB2359" s="104"/>
      <c r="CC2359" s="104"/>
      <c r="CD2359" s="104"/>
      <c r="CE2359" s="104"/>
      <c r="CF2359" s="104"/>
      <c r="CG2359" s="104"/>
      <c r="CJ2359" s="104"/>
      <c r="CL2359" s="104"/>
      <c r="CM2359" s="104"/>
      <c r="CN2359" s="104"/>
      <c r="CO2359" s="104"/>
      <c r="CP2359" s="104"/>
      <c r="CQ2359" s="104"/>
      <c r="CR2359" s="104"/>
      <c r="CS2359" s="104"/>
      <c r="CT2359" s="104"/>
      <c r="CU2359" s="104"/>
    </row>
    <row r="2360" spans="1:99" ht="13" x14ac:dyDescent="0.3">
      <c r="A2360" s="104"/>
      <c r="B2360" s="104"/>
      <c r="C2360" s="104"/>
      <c r="D2360" s="104"/>
      <c r="E2360" s="104"/>
      <c r="F2360" s="104"/>
      <c r="G2360" s="104"/>
      <c r="H2360" s="104"/>
      <c r="I2360" s="104"/>
      <c r="J2360" s="104"/>
      <c r="K2360" s="104"/>
      <c r="L2360" s="104"/>
      <c r="M2360" s="104"/>
      <c r="P2360" s="104"/>
      <c r="Q2360" s="104"/>
      <c r="U2360" s="104"/>
      <c r="AQ2360" s="104"/>
      <c r="AR2360" s="104"/>
      <c r="AS2360" s="104"/>
      <c r="AT2360" s="104"/>
      <c r="AU2360" s="104"/>
      <c r="AV2360" s="104"/>
      <c r="AW2360" s="104"/>
      <c r="AX2360" s="104"/>
      <c r="AY2360" s="104"/>
      <c r="BH2360" s="104"/>
      <c r="BJ2360" s="104"/>
      <c r="BK2360" s="104"/>
      <c r="BL2360" s="104"/>
      <c r="BM2360" s="104"/>
      <c r="BN2360" s="104"/>
      <c r="BO2360" s="104"/>
      <c r="BP2360" s="104"/>
      <c r="BQ2360" s="104"/>
      <c r="BR2360" s="104"/>
      <c r="BS2360" s="104"/>
      <c r="BT2360" s="104"/>
      <c r="BV2360" s="104"/>
      <c r="BW2360" s="104"/>
      <c r="BX2360" s="104"/>
      <c r="BY2360" s="104"/>
      <c r="BZ2360" s="104"/>
      <c r="CA2360" s="104"/>
      <c r="CB2360" s="104"/>
      <c r="CC2360" s="104"/>
      <c r="CD2360" s="104"/>
      <c r="CE2360" s="104"/>
      <c r="CF2360" s="104"/>
      <c r="CG2360" s="104"/>
      <c r="CJ2360" s="104"/>
      <c r="CL2360" s="104"/>
      <c r="CM2360" s="104"/>
      <c r="CN2360" s="104"/>
      <c r="CO2360" s="104"/>
      <c r="CP2360" s="104"/>
      <c r="CQ2360" s="104"/>
      <c r="CR2360" s="104"/>
      <c r="CS2360" s="104"/>
      <c r="CT2360" s="104"/>
      <c r="CU2360" s="104"/>
    </row>
    <row r="2361" spans="1:99" ht="13" x14ac:dyDescent="0.3">
      <c r="A2361" s="104"/>
      <c r="B2361" s="104"/>
      <c r="C2361" s="104"/>
      <c r="D2361" s="104"/>
      <c r="E2361" s="104"/>
      <c r="F2361" s="104"/>
      <c r="G2361" s="104"/>
      <c r="H2361" s="104"/>
      <c r="I2361" s="104"/>
      <c r="J2361" s="104"/>
      <c r="K2361" s="104"/>
      <c r="L2361" s="104"/>
      <c r="M2361" s="104"/>
      <c r="P2361" s="104"/>
      <c r="Q2361" s="104"/>
      <c r="U2361" s="104"/>
      <c r="AQ2361" s="104"/>
      <c r="AR2361" s="104"/>
      <c r="AS2361" s="104"/>
      <c r="AT2361" s="104"/>
      <c r="AU2361" s="104"/>
      <c r="AV2361" s="104"/>
      <c r="AW2361" s="104"/>
      <c r="AX2361" s="104"/>
      <c r="AY2361" s="104"/>
      <c r="BH2361" s="104"/>
      <c r="BJ2361" s="104"/>
      <c r="BK2361" s="104"/>
      <c r="BL2361" s="104"/>
      <c r="BM2361" s="104"/>
      <c r="BN2361" s="104"/>
      <c r="BO2361" s="104"/>
      <c r="BP2361" s="104"/>
      <c r="BQ2361" s="104"/>
      <c r="BR2361" s="104"/>
      <c r="BS2361" s="104"/>
      <c r="BT2361" s="104"/>
      <c r="BV2361" s="104"/>
      <c r="BW2361" s="104"/>
      <c r="BX2361" s="104"/>
      <c r="BY2361" s="104"/>
      <c r="BZ2361" s="104"/>
      <c r="CA2361" s="104"/>
      <c r="CB2361" s="104"/>
      <c r="CC2361" s="104"/>
      <c r="CD2361" s="104"/>
      <c r="CE2361" s="104"/>
      <c r="CF2361" s="104"/>
      <c r="CG2361" s="104"/>
      <c r="CJ2361" s="104"/>
      <c r="CL2361" s="104"/>
      <c r="CM2361" s="104"/>
      <c r="CN2361" s="104"/>
      <c r="CO2361" s="104"/>
      <c r="CP2361" s="104"/>
      <c r="CQ2361" s="104"/>
      <c r="CR2361" s="104"/>
      <c r="CS2361" s="104"/>
      <c r="CT2361" s="104"/>
      <c r="CU2361" s="104"/>
    </row>
    <row r="2362" spans="1:99" ht="13" x14ac:dyDescent="0.3">
      <c r="A2362" s="104"/>
      <c r="B2362" s="104"/>
      <c r="C2362" s="104"/>
      <c r="D2362" s="104"/>
      <c r="E2362" s="104"/>
      <c r="F2362" s="104"/>
      <c r="G2362" s="104"/>
      <c r="H2362" s="104"/>
      <c r="I2362" s="104"/>
      <c r="J2362" s="104"/>
      <c r="K2362" s="104"/>
      <c r="L2362" s="104"/>
      <c r="M2362" s="104"/>
      <c r="P2362" s="104"/>
      <c r="Q2362" s="104"/>
      <c r="U2362" s="104"/>
      <c r="AQ2362" s="104"/>
      <c r="AR2362" s="104"/>
      <c r="AS2362" s="104"/>
      <c r="AT2362" s="104"/>
      <c r="AU2362" s="104"/>
      <c r="AV2362" s="104"/>
      <c r="AW2362" s="104"/>
      <c r="AX2362" s="104"/>
      <c r="AY2362" s="104"/>
      <c r="BH2362" s="104"/>
      <c r="BJ2362" s="104"/>
      <c r="BK2362" s="104"/>
      <c r="BL2362" s="104"/>
      <c r="BM2362" s="104"/>
      <c r="BN2362" s="104"/>
      <c r="BO2362" s="104"/>
      <c r="BP2362" s="104"/>
      <c r="BQ2362" s="104"/>
      <c r="BR2362" s="104"/>
      <c r="BS2362" s="104"/>
      <c r="BT2362" s="104"/>
      <c r="BV2362" s="104"/>
      <c r="BW2362" s="104"/>
      <c r="BX2362" s="104"/>
      <c r="BY2362" s="104"/>
      <c r="BZ2362" s="104"/>
      <c r="CA2362" s="104"/>
      <c r="CB2362" s="104"/>
      <c r="CC2362" s="104"/>
      <c r="CD2362" s="104"/>
      <c r="CE2362" s="104"/>
      <c r="CF2362" s="104"/>
      <c r="CG2362" s="104"/>
      <c r="CJ2362" s="104"/>
      <c r="CL2362" s="104"/>
      <c r="CM2362" s="104"/>
      <c r="CN2362" s="104"/>
      <c r="CO2362" s="104"/>
      <c r="CP2362" s="104"/>
      <c r="CQ2362" s="104"/>
      <c r="CR2362" s="104"/>
      <c r="CS2362" s="104"/>
      <c r="CT2362" s="104"/>
      <c r="CU2362" s="104"/>
    </row>
    <row r="2363" spans="1:99" ht="13" x14ac:dyDescent="0.3">
      <c r="A2363" s="104"/>
      <c r="B2363" s="104"/>
      <c r="C2363" s="104"/>
      <c r="D2363" s="104"/>
      <c r="E2363" s="104"/>
      <c r="F2363" s="104"/>
      <c r="G2363" s="104"/>
      <c r="H2363" s="104"/>
      <c r="I2363" s="104"/>
      <c r="J2363" s="104"/>
      <c r="K2363" s="104"/>
      <c r="L2363" s="104"/>
      <c r="M2363" s="104"/>
      <c r="P2363" s="104"/>
      <c r="Q2363" s="104"/>
      <c r="U2363" s="104"/>
      <c r="AQ2363" s="104"/>
      <c r="AR2363" s="104"/>
      <c r="AS2363" s="104"/>
      <c r="AT2363" s="104"/>
      <c r="AU2363" s="104"/>
      <c r="AV2363" s="104"/>
      <c r="AW2363" s="104"/>
      <c r="AX2363" s="104"/>
      <c r="AY2363" s="104"/>
      <c r="BH2363" s="104"/>
      <c r="BJ2363" s="104"/>
      <c r="BK2363" s="104"/>
      <c r="BL2363" s="104"/>
      <c r="BM2363" s="104"/>
      <c r="BN2363" s="104"/>
      <c r="BO2363" s="104"/>
      <c r="BP2363" s="104"/>
      <c r="BQ2363" s="104"/>
      <c r="BR2363" s="104"/>
      <c r="BS2363" s="104"/>
      <c r="BT2363" s="104"/>
      <c r="BV2363" s="104"/>
      <c r="BW2363" s="104"/>
      <c r="BX2363" s="104"/>
      <c r="BY2363" s="104"/>
      <c r="BZ2363" s="104"/>
      <c r="CA2363" s="104"/>
      <c r="CB2363" s="104"/>
      <c r="CC2363" s="104"/>
      <c r="CD2363" s="104"/>
      <c r="CE2363" s="104"/>
      <c r="CF2363" s="104"/>
      <c r="CG2363" s="104"/>
      <c r="CJ2363" s="104"/>
      <c r="CL2363" s="104"/>
      <c r="CM2363" s="104"/>
      <c r="CN2363" s="104"/>
      <c r="CO2363" s="104"/>
      <c r="CP2363" s="104"/>
      <c r="CQ2363" s="104"/>
      <c r="CR2363" s="104"/>
      <c r="CS2363" s="104"/>
      <c r="CT2363" s="104"/>
      <c r="CU2363" s="104"/>
    </row>
    <row r="2364" spans="1:99" ht="13" x14ac:dyDescent="0.3">
      <c r="A2364" s="104"/>
      <c r="B2364" s="104"/>
      <c r="C2364" s="104"/>
      <c r="D2364" s="104"/>
      <c r="E2364" s="104"/>
      <c r="F2364" s="104"/>
      <c r="G2364" s="104"/>
      <c r="H2364" s="104"/>
      <c r="I2364" s="104"/>
      <c r="J2364" s="104"/>
      <c r="K2364" s="104"/>
      <c r="L2364" s="104"/>
      <c r="M2364" s="104"/>
      <c r="P2364" s="104"/>
      <c r="Q2364" s="104"/>
      <c r="U2364" s="104"/>
      <c r="AQ2364" s="104"/>
      <c r="AR2364" s="104"/>
      <c r="AS2364" s="104"/>
      <c r="AT2364" s="104"/>
      <c r="AU2364" s="104"/>
      <c r="AV2364" s="104"/>
      <c r="AW2364" s="104"/>
      <c r="AX2364" s="104"/>
      <c r="AY2364" s="104"/>
      <c r="BH2364" s="104"/>
      <c r="BJ2364" s="104"/>
      <c r="BK2364" s="104"/>
      <c r="BL2364" s="104"/>
      <c r="BM2364" s="104"/>
      <c r="BN2364" s="104"/>
      <c r="BO2364" s="104"/>
      <c r="BP2364" s="104"/>
      <c r="BQ2364" s="104"/>
      <c r="BR2364" s="104"/>
      <c r="BS2364" s="104"/>
      <c r="BT2364" s="104"/>
      <c r="BV2364" s="104"/>
      <c r="BW2364" s="104"/>
      <c r="BX2364" s="104"/>
      <c r="BY2364" s="104"/>
      <c r="BZ2364" s="104"/>
      <c r="CA2364" s="104"/>
      <c r="CB2364" s="104"/>
      <c r="CC2364" s="104"/>
      <c r="CD2364" s="104"/>
      <c r="CE2364" s="104"/>
      <c r="CF2364" s="104"/>
      <c r="CG2364" s="104"/>
      <c r="CJ2364" s="104"/>
      <c r="CL2364" s="104"/>
      <c r="CM2364" s="104"/>
      <c r="CN2364" s="104"/>
      <c r="CO2364" s="104"/>
      <c r="CP2364" s="104"/>
      <c r="CQ2364" s="104"/>
      <c r="CR2364" s="104"/>
      <c r="CS2364" s="104"/>
      <c r="CT2364" s="104"/>
      <c r="CU2364" s="104"/>
    </row>
    <row r="2365" spans="1:99" ht="13" x14ac:dyDescent="0.3">
      <c r="A2365" s="104"/>
      <c r="B2365" s="104"/>
      <c r="C2365" s="104"/>
      <c r="D2365" s="104"/>
      <c r="E2365" s="104"/>
      <c r="F2365" s="104"/>
      <c r="G2365" s="104"/>
      <c r="H2365" s="104"/>
      <c r="I2365" s="104"/>
      <c r="J2365" s="104"/>
      <c r="K2365" s="104"/>
      <c r="L2365" s="104"/>
      <c r="M2365" s="104"/>
      <c r="P2365" s="104"/>
      <c r="Q2365" s="104"/>
      <c r="U2365" s="104"/>
      <c r="AQ2365" s="104"/>
      <c r="AR2365" s="104"/>
      <c r="AS2365" s="104"/>
      <c r="AT2365" s="104"/>
      <c r="AU2365" s="104"/>
      <c r="AV2365" s="104"/>
      <c r="AW2365" s="104"/>
      <c r="AX2365" s="104"/>
      <c r="AY2365" s="104"/>
      <c r="BH2365" s="104"/>
      <c r="BJ2365" s="104"/>
      <c r="BK2365" s="104"/>
      <c r="BL2365" s="104"/>
      <c r="BM2365" s="104"/>
      <c r="BN2365" s="104"/>
      <c r="BO2365" s="104"/>
      <c r="BP2365" s="104"/>
      <c r="BQ2365" s="104"/>
      <c r="BR2365" s="104"/>
      <c r="BS2365" s="104"/>
      <c r="BT2365" s="104"/>
      <c r="BV2365" s="104"/>
      <c r="BW2365" s="104"/>
      <c r="BX2365" s="104"/>
      <c r="BY2365" s="104"/>
      <c r="BZ2365" s="104"/>
      <c r="CA2365" s="104"/>
      <c r="CB2365" s="104"/>
      <c r="CC2365" s="104"/>
      <c r="CD2365" s="104"/>
      <c r="CE2365" s="104"/>
      <c r="CF2365" s="104"/>
      <c r="CG2365" s="104"/>
      <c r="CJ2365" s="104"/>
      <c r="CL2365" s="104"/>
      <c r="CM2365" s="104"/>
      <c r="CN2365" s="104"/>
      <c r="CO2365" s="104"/>
      <c r="CP2365" s="104"/>
      <c r="CQ2365" s="104"/>
      <c r="CR2365" s="104"/>
      <c r="CS2365" s="104"/>
      <c r="CT2365" s="104"/>
      <c r="CU2365" s="104"/>
    </row>
    <row r="2366" spans="1:99" ht="13" x14ac:dyDescent="0.3">
      <c r="A2366" s="104"/>
      <c r="B2366" s="104"/>
      <c r="C2366" s="104"/>
      <c r="D2366" s="104"/>
      <c r="E2366" s="104"/>
      <c r="F2366" s="104"/>
      <c r="G2366" s="104"/>
      <c r="H2366" s="104"/>
      <c r="I2366" s="104"/>
      <c r="J2366" s="104"/>
      <c r="K2366" s="104"/>
      <c r="L2366" s="104"/>
      <c r="M2366" s="104"/>
      <c r="P2366" s="104"/>
      <c r="Q2366" s="104"/>
      <c r="U2366" s="104"/>
      <c r="AQ2366" s="104"/>
      <c r="AR2366" s="104"/>
      <c r="AS2366" s="104"/>
      <c r="AT2366" s="104"/>
      <c r="AU2366" s="104"/>
      <c r="AV2366" s="104"/>
      <c r="AW2366" s="104"/>
      <c r="AX2366" s="104"/>
      <c r="AY2366" s="104"/>
      <c r="BH2366" s="104"/>
      <c r="BJ2366" s="104"/>
      <c r="BK2366" s="104"/>
      <c r="BL2366" s="104"/>
      <c r="BM2366" s="104"/>
      <c r="BN2366" s="104"/>
      <c r="BO2366" s="104"/>
      <c r="BP2366" s="104"/>
      <c r="BQ2366" s="104"/>
      <c r="BR2366" s="104"/>
      <c r="BS2366" s="104"/>
      <c r="BT2366" s="104"/>
      <c r="BV2366" s="104"/>
      <c r="BW2366" s="104"/>
      <c r="BX2366" s="104"/>
      <c r="BY2366" s="104"/>
      <c r="BZ2366" s="104"/>
      <c r="CA2366" s="104"/>
      <c r="CB2366" s="104"/>
      <c r="CC2366" s="104"/>
      <c r="CD2366" s="104"/>
      <c r="CE2366" s="104"/>
      <c r="CF2366" s="104"/>
      <c r="CG2366" s="104"/>
      <c r="CJ2366" s="104"/>
      <c r="CL2366" s="104"/>
      <c r="CM2366" s="104"/>
      <c r="CN2366" s="104"/>
      <c r="CO2366" s="104"/>
      <c r="CP2366" s="104"/>
      <c r="CQ2366" s="104"/>
      <c r="CR2366" s="104"/>
      <c r="CS2366" s="104"/>
      <c r="CT2366" s="104"/>
      <c r="CU2366" s="104"/>
    </row>
    <row r="2367" spans="1:99" ht="13" x14ac:dyDescent="0.3">
      <c r="A2367" s="104"/>
      <c r="B2367" s="104"/>
      <c r="C2367" s="104"/>
      <c r="D2367" s="104"/>
      <c r="E2367" s="104"/>
      <c r="F2367" s="104"/>
      <c r="G2367" s="104"/>
      <c r="H2367" s="104"/>
      <c r="I2367" s="104"/>
      <c r="J2367" s="104"/>
      <c r="K2367" s="104"/>
      <c r="L2367" s="104"/>
      <c r="M2367" s="104"/>
      <c r="P2367" s="104"/>
      <c r="Q2367" s="104"/>
      <c r="U2367" s="104"/>
      <c r="AQ2367" s="104"/>
      <c r="AR2367" s="104"/>
      <c r="AS2367" s="104"/>
      <c r="AT2367" s="104"/>
      <c r="AU2367" s="104"/>
      <c r="AV2367" s="104"/>
      <c r="AW2367" s="104"/>
      <c r="AX2367" s="104"/>
      <c r="AY2367" s="104"/>
      <c r="BH2367" s="104"/>
      <c r="BJ2367" s="104"/>
      <c r="BK2367" s="104"/>
      <c r="BL2367" s="104"/>
      <c r="BM2367" s="104"/>
      <c r="BN2367" s="104"/>
      <c r="BO2367" s="104"/>
      <c r="BP2367" s="104"/>
      <c r="BQ2367" s="104"/>
      <c r="BR2367" s="104"/>
      <c r="BS2367" s="104"/>
      <c r="BT2367" s="104"/>
      <c r="BV2367" s="104"/>
      <c r="BW2367" s="104"/>
      <c r="BX2367" s="104"/>
      <c r="BY2367" s="104"/>
      <c r="BZ2367" s="104"/>
      <c r="CA2367" s="104"/>
      <c r="CB2367" s="104"/>
      <c r="CC2367" s="104"/>
      <c r="CD2367" s="104"/>
      <c r="CE2367" s="104"/>
      <c r="CF2367" s="104"/>
      <c r="CG2367" s="104"/>
      <c r="CJ2367" s="104"/>
      <c r="CL2367" s="104"/>
      <c r="CM2367" s="104"/>
      <c r="CN2367" s="104"/>
      <c r="CO2367" s="104"/>
      <c r="CP2367" s="104"/>
      <c r="CQ2367" s="104"/>
      <c r="CR2367" s="104"/>
      <c r="CS2367" s="104"/>
      <c r="CT2367" s="104"/>
      <c r="CU2367" s="104"/>
    </row>
    <row r="2368" spans="1:99" ht="13" x14ac:dyDescent="0.3">
      <c r="A2368" s="104"/>
      <c r="B2368" s="104"/>
      <c r="C2368" s="104"/>
      <c r="D2368" s="104"/>
      <c r="E2368" s="104"/>
      <c r="F2368" s="104"/>
      <c r="G2368" s="104"/>
      <c r="H2368" s="104"/>
      <c r="I2368" s="104"/>
      <c r="J2368" s="104"/>
      <c r="K2368" s="104"/>
      <c r="L2368" s="104"/>
      <c r="M2368" s="104"/>
      <c r="P2368" s="104"/>
      <c r="Q2368" s="104"/>
      <c r="U2368" s="104"/>
      <c r="AQ2368" s="104"/>
      <c r="AR2368" s="104"/>
      <c r="AS2368" s="104"/>
      <c r="AT2368" s="104"/>
      <c r="AU2368" s="104"/>
      <c r="AV2368" s="104"/>
      <c r="AW2368" s="104"/>
      <c r="AX2368" s="104"/>
      <c r="AY2368" s="104"/>
      <c r="BH2368" s="104"/>
      <c r="BJ2368" s="104"/>
      <c r="BK2368" s="104"/>
      <c r="BL2368" s="104"/>
      <c r="BM2368" s="104"/>
      <c r="BN2368" s="104"/>
      <c r="BO2368" s="104"/>
      <c r="BP2368" s="104"/>
      <c r="BQ2368" s="104"/>
      <c r="BR2368" s="104"/>
      <c r="BS2368" s="104"/>
      <c r="BT2368" s="104"/>
      <c r="BV2368" s="104"/>
      <c r="BW2368" s="104"/>
      <c r="BX2368" s="104"/>
      <c r="BY2368" s="104"/>
      <c r="BZ2368" s="104"/>
      <c r="CA2368" s="104"/>
      <c r="CB2368" s="104"/>
      <c r="CC2368" s="104"/>
      <c r="CD2368" s="104"/>
      <c r="CE2368" s="104"/>
      <c r="CF2368" s="104"/>
      <c r="CG2368" s="104"/>
      <c r="CJ2368" s="104"/>
      <c r="CL2368" s="104"/>
      <c r="CM2368" s="104"/>
      <c r="CN2368" s="104"/>
      <c r="CO2368" s="104"/>
      <c r="CP2368" s="104"/>
      <c r="CQ2368" s="104"/>
      <c r="CR2368" s="104"/>
      <c r="CS2368" s="104"/>
      <c r="CT2368" s="104"/>
      <c r="CU2368" s="104"/>
    </row>
    <row r="2369" spans="1:99" ht="13" x14ac:dyDescent="0.3">
      <c r="A2369" s="104"/>
      <c r="B2369" s="104"/>
      <c r="C2369" s="104"/>
      <c r="D2369" s="104"/>
      <c r="E2369" s="104"/>
      <c r="F2369" s="104"/>
      <c r="G2369" s="104"/>
      <c r="H2369" s="104"/>
      <c r="I2369" s="104"/>
      <c r="J2369" s="104"/>
      <c r="K2369" s="104"/>
      <c r="L2369" s="104"/>
      <c r="M2369" s="104"/>
      <c r="P2369" s="104"/>
      <c r="Q2369" s="104"/>
      <c r="U2369" s="104"/>
      <c r="AQ2369" s="104"/>
      <c r="AR2369" s="104"/>
      <c r="AS2369" s="104"/>
      <c r="AT2369" s="104"/>
      <c r="AU2369" s="104"/>
      <c r="AV2369" s="104"/>
      <c r="AW2369" s="104"/>
      <c r="AX2369" s="104"/>
      <c r="AY2369" s="104"/>
      <c r="BH2369" s="104"/>
      <c r="BJ2369" s="104"/>
      <c r="BK2369" s="104"/>
      <c r="BL2369" s="104"/>
      <c r="BM2369" s="104"/>
      <c r="BN2369" s="104"/>
      <c r="BO2369" s="104"/>
      <c r="BP2369" s="104"/>
      <c r="BQ2369" s="104"/>
      <c r="BR2369" s="104"/>
      <c r="BS2369" s="104"/>
      <c r="BT2369" s="104"/>
      <c r="BV2369" s="104"/>
      <c r="BW2369" s="104"/>
      <c r="BX2369" s="104"/>
      <c r="BY2369" s="104"/>
      <c r="BZ2369" s="104"/>
      <c r="CA2369" s="104"/>
      <c r="CB2369" s="104"/>
      <c r="CC2369" s="104"/>
      <c r="CD2369" s="104"/>
      <c r="CE2369" s="104"/>
      <c r="CF2369" s="104"/>
      <c r="CG2369" s="104"/>
      <c r="CJ2369" s="104"/>
      <c r="CL2369" s="104"/>
      <c r="CM2369" s="104"/>
      <c r="CN2369" s="104"/>
      <c r="CO2369" s="104"/>
      <c r="CP2369" s="104"/>
      <c r="CQ2369" s="104"/>
      <c r="CR2369" s="104"/>
      <c r="CS2369" s="104"/>
      <c r="CT2369" s="104"/>
      <c r="CU2369" s="104"/>
    </row>
    <row r="2370" spans="1:99" ht="13" x14ac:dyDescent="0.3">
      <c r="A2370" s="104"/>
      <c r="B2370" s="104"/>
      <c r="C2370" s="104"/>
      <c r="D2370" s="104"/>
      <c r="E2370" s="104"/>
      <c r="F2370" s="104"/>
      <c r="G2370" s="104"/>
      <c r="H2370" s="104"/>
      <c r="I2370" s="104"/>
      <c r="J2370" s="104"/>
      <c r="K2370" s="104"/>
      <c r="L2370" s="104"/>
      <c r="M2370" s="104"/>
      <c r="P2370" s="104"/>
      <c r="Q2370" s="104"/>
      <c r="U2370" s="104"/>
      <c r="AQ2370" s="104"/>
      <c r="AR2370" s="104"/>
      <c r="AS2370" s="104"/>
      <c r="AT2370" s="104"/>
      <c r="AU2370" s="104"/>
      <c r="AV2370" s="104"/>
      <c r="AW2370" s="104"/>
      <c r="AX2370" s="104"/>
      <c r="AY2370" s="104"/>
      <c r="BH2370" s="104"/>
      <c r="BJ2370" s="104"/>
      <c r="BK2370" s="104"/>
      <c r="BL2370" s="104"/>
      <c r="BM2370" s="104"/>
      <c r="BN2370" s="104"/>
      <c r="BO2370" s="104"/>
      <c r="BP2370" s="104"/>
      <c r="BQ2370" s="104"/>
      <c r="BR2370" s="104"/>
      <c r="BS2370" s="104"/>
      <c r="BT2370" s="104"/>
      <c r="BV2370" s="104"/>
      <c r="BW2370" s="104"/>
      <c r="BX2370" s="104"/>
      <c r="BY2370" s="104"/>
      <c r="BZ2370" s="104"/>
      <c r="CA2370" s="104"/>
      <c r="CB2370" s="104"/>
      <c r="CC2370" s="104"/>
      <c r="CD2370" s="104"/>
      <c r="CE2370" s="104"/>
      <c r="CF2370" s="104"/>
      <c r="CG2370" s="104"/>
      <c r="CJ2370" s="104"/>
      <c r="CL2370" s="104"/>
      <c r="CM2370" s="104"/>
      <c r="CN2370" s="104"/>
      <c r="CO2370" s="104"/>
      <c r="CP2370" s="104"/>
      <c r="CQ2370" s="104"/>
      <c r="CR2370" s="104"/>
      <c r="CS2370" s="104"/>
      <c r="CT2370" s="104"/>
      <c r="CU2370" s="104"/>
    </row>
    <row r="2371" spans="1:99" ht="13" x14ac:dyDescent="0.3">
      <c r="A2371" s="104"/>
      <c r="B2371" s="104"/>
      <c r="C2371" s="104"/>
      <c r="D2371" s="104"/>
      <c r="E2371" s="104"/>
      <c r="F2371" s="104"/>
      <c r="G2371" s="104"/>
      <c r="H2371" s="104"/>
      <c r="I2371" s="104"/>
      <c r="J2371" s="104"/>
      <c r="K2371" s="104"/>
      <c r="L2371" s="104"/>
      <c r="M2371" s="104"/>
      <c r="P2371" s="104"/>
      <c r="Q2371" s="104"/>
      <c r="U2371" s="104"/>
      <c r="AQ2371" s="104"/>
      <c r="AR2371" s="104"/>
      <c r="AS2371" s="104"/>
      <c r="AT2371" s="104"/>
      <c r="AU2371" s="104"/>
      <c r="AV2371" s="104"/>
      <c r="AW2371" s="104"/>
      <c r="AX2371" s="104"/>
      <c r="AY2371" s="104"/>
      <c r="BH2371" s="104"/>
      <c r="BJ2371" s="104"/>
      <c r="BK2371" s="104"/>
      <c r="BL2371" s="104"/>
      <c r="BM2371" s="104"/>
      <c r="BN2371" s="104"/>
      <c r="BO2371" s="104"/>
      <c r="BP2371" s="104"/>
      <c r="BQ2371" s="104"/>
      <c r="BR2371" s="104"/>
      <c r="BS2371" s="104"/>
      <c r="BT2371" s="104"/>
      <c r="BV2371" s="104"/>
      <c r="BW2371" s="104"/>
      <c r="BX2371" s="104"/>
      <c r="BY2371" s="104"/>
      <c r="BZ2371" s="104"/>
      <c r="CA2371" s="104"/>
      <c r="CB2371" s="104"/>
      <c r="CC2371" s="104"/>
      <c r="CD2371" s="104"/>
      <c r="CE2371" s="104"/>
      <c r="CF2371" s="104"/>
      <c r="CG2371" s="104"/>
      <c r="CJ2371" s="104"/>
      <c r="CL2371" s="104"/>
      <c r="CM2371" s="104"/>
      <c r="CN2371" s="104"/>
      <c r="CO2371" s="104"/>
      <c r="CP2371" s="104"/>
      <c r="CQ2371" s="104"/>
      <c r="CR2371" s="104"/>
      <c r="CS2371" s="104"/>
      <c r="CT2371" s="104"/>
      <c r="CU2371" s="104"/>
    </row>
    <row r="2372" spans="1:99" ht="13" x14ac:dyDescent="0.3">
      <c r="A2372" s="104"/>
      <c r="B2372" s="104"/>
      <c r="C2372" s="104"/>
      <c r="D2372" s="104"/>
      <c r="E2372" s="104"/>
      <c r="F2372" s="104"/>
      <c r="G2372" s="104"/>
      <c r="H2372" s="104"/>
      <c r="I2372" s="104"/>
      <c r="J2372" s="104"/>
      <c r="K2372" s="104"/>
      <c r="L2372" s="104"/>
      <c r="M2372" s="104"/>
      <c r="P2372" s="104"/>
      <c r="Q2372" s="104"/>
      <c r="U2372" s="104"/>
      <c r="AQ2372" s="104"/>
      <c r="AR2372" s="104"/>
      <c r="AS2372" s="104"/>
      <c r="AT2372" s="104"/>
      <c r="AU2372" s="104"/>
      <c r="AV2372" s="104"/>
      <c r="AW2372" s="104"/>
      <c r="AX2372" s="104"/>
      <c r="AY2372" s="104"/>
      <c r="BH2372" s="104"/>
      <c r="BJ2372" s="104"/>
      <c r="BK2372" s="104"/>
      <c r="BL2372" s="104"/>
      <c r="BM2372" s="104"/>
      <c r="BN2372" s="104"/>
      <c r="BO2372" s="104"/>
      <c r="BP2372" s="104"/>
      <c r="BQ2372" s="104"/>
      <c r="BR2372" s="104"/>
      <c r="BS2372" s="104"/>
      <c r="BT2372" s="104"/>
      <c r="BV2372" s="104"/>
      <c r="BW2372" s="104"/>
      <c r="BX2372" s="104"/>
      <c r="BY2372" s="104"/>
      <c r="BZ2372" s="104"/>
      <c r="CA2372" s="104"/>
      <c r="CB2372" s="104"/>
      <c r="CC2372" s="104"/>
      <c r="CD2372" s="104"/>
      <c r="CE2372" s="104"/>
      <c r="CF2372" s="104"/>
      <c r="CG2372" s="104"/>
      <c r="CJ2372" s="104"/>
      <c r="CL2372" s="104"/>
      <c r="CM2372" s="104"/>
      <c r="CN2372" s="104"/>
      <c r="CO2372" s="104"/>
      <c r="CP2372" s="104"/>
      <c r="CQ2372" s="104"/>
      <c r="CR2372" s="104"/>
      <c r="CS2372" s="104"/>
      <c r="CT2372" s="104"/>
      <c r="CU2372" s="104"/>
    </row>
    <row r="2373" spans="1:99" ht="13" x14ac:dyDescent="0.3">
      <c r="A2373" s="104"/>
      <c r="B2373" s="104"/>
      <c r="C2373" s="104"/>
      <c r="D2373" s="104"/>
      <c r="E2373" s="104"/>
      <c r="F2373" s="104"/>
      <c r="G2373" s="104"/>
      <c r="H2373" s="104"/>
      <c r="I2373" s="104"/>
      <c r="J2373" s="104"/>
      <c r="K2373" s="104"/>
      <c r="L2373" s="104"/>
      <c r="M2373" s="104"/>
      <c r="P2373" s="104"/>
      <c r="Q2373" s="104"/>
      <c r="U2373" s="104"/>
      <c r="AQ2373" s="104"/>
      <c r="AR2373" s="104"/>
      <c r="AS2373" s="104"/>
      <c r="AT2373" s="104"/>
      <c r="AU2373" s="104"/>
      <c r="AV2373" s="104"/>
      <c r="AW2373" s="104"/>
      <c r="AX2373" s="104"/>
      <c r="AY2373" s="104"/>
      <c r="BH2373" s="104"/>
      <c r="BJ2373" s="104"/>
      <c r="BK2373" s="104"/>
      <c r="BL2373" s="104"/>
      <c r="BM2373" s="104"/>
      <c r="BN2373" s="104"/>
      <c r="BO2373" s="104"/>
      <c r="BP2373" s="104"/>
      <c r="BQ2373" s="104"/>
      <c r="BR2373" s="104"/>
      <c r="BS2373" s="104"/>
      <c r="BT2373" s="104"/>
      <c r="BV2373" s="104"/>
      <c r="BW2373" s="104"/>
      <c r="BX2373" s="104"/>
      <c r="BY2373" s="104"/>
      <c r="BZ2373" s="104"/>
      <c r="CA2373" s="104"/>
      <c r="CB2373" s="104"/>
      <c r="CC2373" s="104"/>
      <c r="CD2373" s="104"/>
      <c r="CE2373" s="104"/>
      <c r="CF2373" s="104"/>
      <c r="CG2373" s="104"/>
      <c r="CJ2373" s="104"/>
      <c r="CL2373" s="104"/>
      <c r="CM2373" s="104"/>
      <c r="CN2373" s="104"/>
      <c r="CO2373" s="104"/>
      <c r="CP2373" s="104"/>
      <c r="CQ2373" s="104"/>
      <c r="CR2373" s="104"/>
      <c r="CS2373" s="104"/>
      <c r="CT2373" s="104"/>
      <c r="CU2373" s="104"/>
    </row>
    <row r="2374" spans="1:99" ht="13" x14ac:dyDescent="0.3">
      <c r="A2374" s="104"/>
      <c r="B2374" s="104"/>
      <c r="C2374" s="104"/>
      <c r="D2374" s="104"/>
      <c r="E2374" s="104"/>
      <c r="F2374" s="104"/>
      <c r="G2374" s="104"/>
      <c r="H2374" s="104"/>
      <c r="I2374" s="104"/>
      <c r="J2374" s="104"/>
      <c r="K2374" s="104"/>
      <c r="L2374" s="104"/>
      <c r="M2374" s="104"/>
      <c r="P2374" s="104"/>
      <c r="Q2374" s="104"/>
      <c r="U2374" s="104"/>
      <c r="AQ2374" s="104"/>
      <c r="AR2374" s="104"/>
      <c r="AS2374" s="104"/>
      <c r="AT2374" s="104"/>
      <c r="AU2374" s="104"/>
      <c r="AV2374" s="104"/>
      <c r="AW2374" s="104"/>
      <c r="AX2374" s="104"/>
      <c r="AY2374" s="104"/>
      <c r="BH2374" s="104"/>
      <c r="BJ2374" s="104"/>
      <c r="BK2374" s="104"/>
      <c r="BL2374" s="104"/>
      <c r="BM2374" s="104"/>
      <c r="BN2374" s="104"/>
      <c r="BO2374" s="104"/>
      <c r="BP2374" s="104"/>
      <c r="BQ2374" s="104"/>
      <c r="BR2374" s="104"/>
      <c r="BS2374" s="104"/>
      <c r="BT2374" s="104"/>
      <c r="BV2374" s="104"/>
      <c r="BW2374" s="104"/>
      <c r="BX2374" s="104"/>
      <c r="BY2374" s="104"/>
      <c r="BZ2374" s="104"/>
      <c r="CA2374" s="104"/>
      <c r="CB2374" s="104"/>
      <c r="CC2374" s="104"/>
      <c r="CD2374" s="104"/>
      <c r="CE2374" s="104"/>
      <c r="CF2374" s="104"/>
      <c r="CG2374" s="104"/>
      <c r="CJ2374" s="104"/>
      <c r="CL2374" s="104"/>
      <c r="CM2374" s="104"/>
      <c r="CN2374" s="104"/>
      <c r="CO2374" s="104"/>
      <c r="CP2374" s="104"/>
      <c r="CQ2374" s="104"/>
      <c r="CR2374" s="104"/>
      <c r="CS2374" s="104"/>
      <c r="CT2374" s="104"/>
      <c r="CU2374" s="104"/>
    </row>
    <row r="2375" spans="1:99" ht="13" x14ac:dyDescent="0.3">
      <c r="A2375" s="104"/>
      <c r="B2375" s="104"/>
      <c r="C2375" s="104"/>
      <c r="D2375" s="104"/>
      <c r="E2375" s="104"/>
      <c r="F2375" s="104"/>
      <c r="G2375" s="104"/>
      <c r="H2375" s="104"/>
      <c r="I2375" s="104"/>
      <c r="J2375" s="104"/>
      <c r="K2375" s="104"/>
      <c r="L2375" s="104"/>
      <c r="M2375" s="104"/>
      <c r="P2375" s="104"/>
      <c r="Q2375" s="104"/>
      <c r="U2375" s="104"/>
      <c r="AQ2375" s="104"/>
      <c r="AR2375" s="104"/>
      <c r="AS2375" s="104"/>
      <c r="AT2375" s="104"/>
      <c r="AU2375" s="104"/>
      <c r="AV2375" s="104"/>
      <c r="AW2375" s="104"/>
      <c r="AX2375" s="104"/>
      <c r="AY2375" s="104"/>
      <c r="BH2375" s="104"/>
      <c r="BJ2375" s="104"/>
      <c r="BK2375" s="104"/>
      <c r="BL2375" s="104"/>
      <c r="BM2375" s="104"/>
      <c r="BN2375" s="104"/>
      <c r="BO2375" s="104"/>
      <c r="BP2375" s="104"/>
      <c r="BQ2375" s="104"/>
      <c r="BR2375" s="104"/>
      <c r="BS2375" s="104"/>
      <c r="BT2375" s="104"/>
      <c r="BV2375" s="104"/>
      <c r="BW2375" s="104"/>
      <c r="BX2375" s="104"/>
      <c r="BY2375" s="104"/>
      <c r="BZ2375" s="104"/>
      <c r="CA2375" s="104"/>
      <c r="CB2375" s="104"/>
      <c r="CC2375" s="104"/>
      <c r="CD2375" s="104"/>
      <c r="CE2375" s="104"/>
      <c r="CF2375" s="104"/>
      <c r="CG2375" s="104"/>
      <c r="CJ2375" s="104"/>
      <c r="CL2375" s="104"/>
      <c r="CM2375" s="104"/>
      <c r="CN2375" s="104"/>
      <c r="CO2375" s="104"/>
      <c r="CP2375" s="104"/>
      <c r="CQ2375" s="104"/>
      <c r="CR2375" s="104"/>
      <c r="CS2375" s="104"/>
      <c r="CT2375" s="104"/>
      <c r="CU2375" s="104"/>
    </row>
    <row r="2376" spans="1:99" ht="13" x14ac:dyDescent="0.3">
      <c r="A2376" s="104"/>
      <c r="B2376" s="104"/>
      <c r="C2376" s="104"/>
      <c r="D2376" s="104"/>
      <c r="E2376" s="104"/>
      <c r="F2376" s="104"/>
      <c r="G2376" s="104"/>
      <c r="H2376" s="104"/>
      <c r="I2376" s="104"/>
      <c r="J2376" s="104"/>
      <c r="K2376" s="104"/>
      <c r="L2376" s="104"/>
      <c r="M2376" s="104"/>
      <c r="P2376" s="104"/>
      <c r="Q2376" s="104"/>
      <c r="U2376" s="104"/>
      <c r="AQ2376" s="104"/>
      <c r="AR2376" s="104"/>
      <c r="AS2376" s="104"/>
      <c r="AT2376" s="104"/>
      <c r="AU2376" s="104"/>
      <c r="AV2376" s="104"/>
      <c r="AW2376" s="104"/>
      <c r="AX2376" s="104"/>
      <c r="AY2376" s="104"/>
      <c r="BH2376" s="104"/>
      <c r="BJ2376" s="104"/>
      <c r="BK2376" s="104"/>
      <c r="BL2376" s="104"/>
      <c r="BM2376" s="104"/>
      <c r="BN2376" s="104"/>
      <c r="BO2376" s="104"/>
      <c r="BP2376" s="104"/>
      <c r="BQ2376" s="104"/>
      <c r="BR2376" s="104"/>
      <c r="BS2376" s="104"/>
      <c r="BT2376" s="104"/>
      <c r="BV2376" s="104"/>
      <c r="BW2376" s="104"/>
      <c r="BX2376" s="104"/>
      <c r="BY2376" s="104"/>
      <c r="BZ2376" s="104"/>
      <c r="CA2376" s="104"/>
      <c r="CB2376" s="104"/>
      <c r="CC2376" s="104"/>
      <c r="CD2376" s="104"/>
      <c r="CE2376" s="104"/>
      <c r="CF2376" s="104"/>
      <c r="CG2376" s="104"/>
      <c r="CJ2376" s="104"/>
      <c r="CL2376" s="104"/>
      <c r="CM2376" s="104"/>
      <c r="CN2376" s="104"/>
      <c r="CO2376" s="104"/>
      <c r="CP2376" s="104"/>
      <c r="CQ2376" s="104"/>
      <c r="CR2376" s="104"/>
      <c r="CS2376" s="104"/>
      <c r="CT2376" s="104"/>
      <c r="CU2376" s="104"/>
    </row>
    <row r="2377" spans="1:99" ht="13" x14ac:dyDescent="0.3">
      <c r="A2377" s="104"/>
      <c r="B2377" s="104"/>
      <c r="C2377" s="104"/>
      <c r="D2377" s="104"/>
      <c r="E2377" s="104"/>
      <c r="F2377" s="104"/>
      <c r="G2377" s="104"/>
      <c r="H2377" s="104"/>
      <c r="I2377" s="104"/>
      <c r="J2377" s="104"/>
      <c r="K2377" s="104"/>
      <c r="L2377" s="104"/>
      <c r="M2377" s="104"/>
      <c r="P2377" s="104"/>
      <c r="Q2377" s="104"/>
      <c r="U2377" s="104"/>
      <c r="AQ2377" s="104"/>
      <c r="AR2377" s="104"/>
      <c r="AS2377" s="104"/>
      <c r="AT2377" s="104"/>
      <c r="AU2377" s="104"/>
      <c r="AV2377" s="104"/>
      <c r="AW2377" s="104"/>
      <c r="AX2377" s="104"/>
      <c r="AY2377" s="104"/>
      <c r="BH2377" s="104"/>
      <c r="BJ2377" s="104"/>
      <c r="BK2377" s="104"/>
      <c r="BL2377" s="104"/>
      <c r="BM2377" s="104"/>
      <c r="BN2377" s="104"/>
      <c r="BO2377" s="104"/>
      <c r="BP2377" s="104"/>
      <c r="BQ2377" s="104"/>
      <c r="BR2377" s="104"/>
      <c r="BS2377" s="104"/>
      <c r="BT2377" s="104"/>
      <c r="BV2377" s="104"/>
      <c r="BW2377" s="104"/>
      <c r="BX2377" s="104"/>
      <c r="BY2377" s="104"/>
      <c r="BZ2377" s="104"/>
      <c r="CA2377" s="104"/>
      <c r="CB2377" s="104"/>
      <c r="CC2377" s="104"/>
      <c r="CD2377" s="104"/>
      <c r="CE2377" s="104"/>
      <c r="CF2377" s="104"/>
      <c r="CG2377" s="104"/>
      <c r="CJ2377" s="104"/>
      <c r="CL2377" s="104"/>
      <c r="CM2377" s="104"/>
      <c r="CN2377" s="104"/>
      <c r="CO2377" s="104"/>
      <c r="CP2377" s="104"/>
      <c r="CQ2377" s="104"/>
      <c r="CR2377" s="104"/>
      <c r="CS2377" s="104"/>
      <c r="CT2377" s="104"/>
      <c r="CU2377" s="104"/>
    </row>
    <row r="2378" spans="1:99" ht="13" x14ac:dyDescent="0.3">
      <c r="A2378" s="104"/>
      <c r="B2378" s="104"/>
      <c r="C2378" s="104"/>
      <c r="D2378" s="104"/>
      <c r="E2378" s="104"/>
      <c r="F2378" s="104"/>
      <c r="G2378" s="104"/>
      <c r="H2378" s="104"/>
      <c r="I2378" s="104"/>
      <c r="J2378" s="104"/>
      <c r="K2378" s="104"/>
      <c r="L2378" s="104"/>
      <c r="M2378" s="104"/>
      <c r="P2378" s="104"/>
      <c r="Q2378" s="104"/>
      <c r="U2378" s="104"/>
      <c r="AQ2378" s="104"/>
      <c r="AR2378" s="104"/>
      <c r="AS2378" s="104"/>
      <c r="AT2378" s="104"/>
      <c r="AU2378" s="104"/>
      <c r="AV2378" s="104"/>
      <c r="AW2378" s="104"/>
      <c r="AX2378" s="104"/>
      <c r="AY2378" s="104"/>
      <c r="BH2378" s="104"/>
      <c r="BJ2378" s="104"/>
      <c r="BK2378" s="104"/>
      <c r="BL2378" s="104"/>
      <c r="BM2378" s="104"/>
      <c r="BN2378" s="104"/>
      <c r="BO2378" s="104"/>
      <c r="BP2378" s="104"/>
      <c r="BQ2378" s="104"/>
      <c r="BR2378" s="104"/>
      <c r="BS2378" s="104"/>
      <c r="BT2378" s="104"/>
      <c r="BV2378" s="104"/>
      <c r="BW2378" s="104"/>
      <c r="BX2378" s="104"/>
      <c r="BY2378" s="104"/>
      <c r="BZ2378" s="104"/>
      <c r="CA2378" s="104"/>
      <c r="CB2378" s="104"/>
      <c r="CC2378" s="104"/>
      <c r="CD2378" s="104"/>
      <c r="CE2378" s="104"/>
      <c r="CF2378" s="104"/>
      <c r="CG2378" s="104"/>
      <c r="CJ2378" s="104"/>
      <c r="CL2378" s="104"/>
      <c r="CM2378" s="104"/>
      <c r="CN2378" s="104"/>
      <c r="CO2378" s="104"/>
      <c r="CP2378" s="104"/>
      <c r="CQ2378" s="104"/>
      <c r="CR2378" s="104"/>
      <c r="CS2378" s="104"/>
      <c r="CT2378" s="104"/>
      <c r="CU2378" s="104"/>
    </row>
    <row r="2379" spans="1:99" ht="13" x14ac:dyDescent="0.3">
      <c r="A2379" s="104"/>
      <c r="B2379" s="104"/>
      <c r="C2379" s="104"/>
      <c r="D2379" s="104"/>
      <c r="E2379" s="104"/>
      <c r="F2379" s="104"/>
      <c r="G2379" s="104"/>
      <c r="H2379" s="104"/>
      <c r="I2379" s="104"/>
      <c r="J2379" s="104"/>
      <c r="K2379" s="104"/>
      <c r="L2379" s="104"/>
      <c r="M2379" s="104"/>
      <c r="P2379" s="104"/>
      <c r="Q2379" s="104"/>
      <c r="U2379" s="104"/>
      <c r="AQ2379" s="104"/>
      <c r="AR2379" s="104"/>
      <c r="AS2379" s="104"/>
      <c r="AT2379" s="104"/>
      <c r="AU2379" s="104"/>
      <c r="AV2379" s="104"/>
      <c r="AW2379" s="104"/>
      <c r="AX2379" s="104"/>
      <c r="AY2379" s="104"/>
      <c r="BH2379" s="104"/>
      <c r="BJ2379" s="104"/>
      <c r="BK2379" s="104"/>
      <c r="BL2379" s="104"/>
      <c r="BM2379" s="104"/>
      <c r="BN2379" s="104"/>
      <c r="BO2379" s="104"/>
      <c r="BP2379" s="104"/>
      <c r="BQ2379" s="104"/>
      <c r="BR2379" s="104"/>
      <c r="BS2379" s="104"/>
      <c r="BT2379" s="104"/>
      <c r="BV2379" s="104"/>
      <c r="BW2379" s="104"/>
      <c r="BX2379" s="104"/>
      <c r="BY2379" s="104"/>
      <c r="BZ2379" s="104"/>
      <c r="CA2379" s="104"/>
      <c r="CB2379" s="104"/>
      <c r="CC2379" s="104"/>
      <c r="CD2379" s="104"/>
      <c r="CE2379" s="104"/>
      <c r="CF2379" s="104"/>
      <c r="CG2379" s="104"/>
      <c r="CJ2379" s="104"/>
      <c r="CL2379" s="104"/>
      <c r="CM2379" s="104"/>
      <c r="CN2379" s="104"/>
      <c r="CO2379" s="104"/>
      <c r="CP2379" s="104"/>
      <c r="CQ2379" s="104"/>
      <c r="CR2379" s="104"/>
      <c r="CS2379" s="104"/>
      <c r="CT2379" s="104"/>
      <c r="CU2379" s="104"/>
    </row>
    <row r="2380" spans="1:99" ht="13" x14ac:dyDescent="0.3">
      <c r="A2380" s="104"/>
      <c r="B2380" s="104"/>
      <c r="C2380" s="104"/>
      <c r="D2380" s="104"/>
      <c r="E2380" s="104"/>
      <c r="F2380" s="104"/>
      <c r="G2380" s="104"/>
      <c r="H2380" s="104"/>
      <c r="I2380" s="104"/>
      <c r="J2380" s="104"/>
      <c r="K2380" s="104"/>
      <c r="L2380" s="104"/>
      <c r="M2380" s="104"/>
      <c r="P2380" s="104"/>
      <c r="Q2380" s="104"/>
      <c r="U2380" s="104"/>
      <c r="AQ2380" s="104"/>
      <c r="AR2380" s="104"/>
      <c r="AS2380" s="104"/>
      <c r="AT2380" s="104"/>
      <c r="AU2380" s="104"/>
      <c r="AV2380" s="104"/>
      <c r="AW2380" s="104"/>
      <c r="AX2380" s="104"/>
      <c r="AY2380" s="104"/>
      <c r="BH2380" s="104"/>
      <c r="BJ2380" s="104"/>
      <c r="BK2380" s="104"/>
      <c r="BL2380" s="104"/>
      <c r="BM2380" s="104"/>
      <c r="BN2380" s="104"/>
      <c r="BO2380" s="104"/>
      <c r="BP2380" s="104"/>
      <c r="BQ2380" s="104"/>
      <c r="BR2380" s="104"/>
      <c r="BS2380" s="104"/>
      <c r="BT2380" s="104"/>
      <c r="BV2380" s="104"/>
      <c r="BW2380" s="104"/>
      <c r="BX2380" s="104"/>
      <c r="BY2380" s="104"/>
      <c r="BZ2380" s="104"/>
      <c r="CA2380" s="104"/>
      <c r="CB2380" s="104"/>
      <c r="CC2380" s="104"/>
      <c r="CD2380" s="104"/>
      <c r="CE2380" s="104"/>
      <c r="CF2380" s="104"/>
      <c r="CG2380" s="104"/>
      <c r="CJ2380" s="104"/>
      <c r="CL2380" s="104"/>
      <c r="CM2380" s="104"/>
      <c r="CN2380" s="104"/>
      <c r="CO2380" s="104"/>
      <c r="CP2380" s="104"/>
      <c r="CQ2380" s="104"/>
      <c r="CR2380" s="104"/>
      <c r="CS2380" s="104"/>
      <c r="CT2380" s="104"/>
      <c r="CU2380" s="104"/>
    </row>
    <row r="2381" spans="1:99" ht="13" x14ac:dyDescent="0.3">
      <c r="A2381" s="104"/>
      <c r="B2381" s="104"/>
      <c r="C2381" s="104"/>
      <c r="D2381" s="104"/>
      <c r="E2381" s="104"/>
      <c r="F2381" s="104"/>
      <c r="G2381" s="104"/>
      <c r="H2381" s="104"/>
      <c r="I2381" s="104"/>
      <c r="J2381" s="104"/>
      <c r="K2381" s="104"/>
      <c r="L2381" s="104"/>
      <c r="M2381" s="104"/>
      <c r="P2381" s="104"/>
      <c r="Q2381" s="104"/>
      <c r="U2381" s="104"/>
      <c r="AQ2381" s="104"/>
      <c r="AR2381" s="104"/>
      <c r="AS2381" s="104"/>
      <c r="AT2381" s="104"/>
      <c r="AU2381" s="104"/>
      <c r="AV2381" s="104"/>
      <c r="AW2381" s="104"/>
      <c r="AX2381" s="104"/>
      <c r="AY2381" s="104"/>
      <c r="BH2381" s="104"/>
      <c r="BJ2381" s="104"/>
      <c r="BK2381" s="104"/>
      <c r="BL2381" s="104"/>
      <c r="BM2381" s="104"/>
      <c r="BN2381" s="104"/>
      <c r="BO2381" s="104"/>
      <c r="BP2381" s="104"/>
      <c r="BQ2381" s="104"/>
      <c r="BR2381" s="104"/>
      <c r="BS2381" s="104"/>
      <c r="BT2381" s="104"/>
      <c r="BV2381" s="104"/>
      <c r="BW2381" s="104"/>
      <c r="BX2381" s="104"/>
      <c r="BY2381" s="104"/>
      <c r="BZ2381" s="104"/>
      <c r="CA2381" s="104"/>
      <c r="CB2381" s="104"/>
      <c r="CC2381" s="104"/>
      <c r="CD2381" s="104"/>
      <c r="CE2381" s="104"/>
      <c r="CF2381" s="104"/>
      <c r="CG2381" s="104"/>
      <c r="CJ2381" s="104"/>
      <c r="CL2381" s="104"/>
      <c r="CM2381" s="104"/>
      <c r="CN2381" s="104"/>
      <c r="CO2381" s="104"/>
      <c r="CP2381" s="104"/>
      <c r="CQ2381" s="104"/>
      <c r="CR2381" s="104"/>
      <c r="CS2381" s="104"/>
      <c r="CT2381" s="104"/>
      <c r="CU2381" s="104"/>
    </row>
    <row r="2382" spans="1:99" ht="13" x14ac:dyDescent="0.3">
      <c r="A2382" s="104"/>
      <c r="B2382" s="104"/>
      <c r="C2382" s="104"/>
      <c r="D2382" s="104"/>
      <c r="E2382" s="104"/>
      <c r="F2382" s="104"/>
      <c r="G2382" s="104"/>
      <c r="H2382" s="104"/>
      <c r="I2382" s="104"/>
      <c r="J2382" s="104"/>
      <c r="K2382" s="104"/>
      <c r="L2382" s="104"/>
      <c r="M2382" s="104"/>
      <c r="P2382" s="104"/>
      <c r="Q2382" s="104"/>
      <c r="U2382" s="104"/>
      <c r="AQ2382" s="104"/>
      <c r="AR2382" s="104"/>
      <c r="AS2382" s="104"/>
      <c r="AT2382" s="104"/>
      <c r="AU2382" s="104"/>
      <c r="AV2382" s="104"/>
      <c r="AW2382" s="104"/>
      <c r="AX2382" s="104"/>
      <c r="AY2382" s="104"/>
      <c r="BH2382" s="104"/>
      <c r="BJ2382" s="104"/>
      <c r="BK2382" s="104"/>
      <c r="BL2382" s="104"/>
      <c r="BM2382" s="104"/>
      <c r="BN2382" s="104"/>
      <c r="BO2382" s="104"/>
      <c r="BP2382" s="104"/>
      <c r="BQ2382" s="104"/>
      <c r="BR2382" s="104"/>
      <c r="BS2382" s="104"/>
      <c r="BT2382" s="104"/>
      <c r="BV2382" s="104"/>
      <c r="BW2382" s="104"/>
      <c r="BX2382" s="104"/>
      <c r="BY2382" s="104"/>
      <c r="BZ2382" s="104"/>
      <c r="CA2382" s="104"/>
      <c r="CB2382" s="104"/>
      <c r="CC2382" s="104"/>
      <c r="CD2382" s="104"/>
      <c r="CE2382" s="104"/>
      <c r="CF2382" s="104"/>
      <c r="CG2382" s="104"/>
      <c r="CJ2382" s="104"/>
      <c r="CL2382" s="104"/>
      <c r="CM2382" s="104"/>
      <c r="CN2382" s="104"/>
      <c r="CO2382" s="104"/>
      <c r="CP2382" s="104"/>
      <c r="CQ2382" s="104"/>
      <c r="CR2382" s="104"/>
      <c r="CS2382" s="104"/>
      <c r="CT2382" s="104"/>
      <c r="CU2382" s="104"/>
    </row>
    <row r="2383" spans="1:99" ht="13" x14ac:dyDescent="0.3">
      <c r="A2383" s="104"/>
      <c r="B2383" s="104"/>
      <c r="C2383" s="104"/>
      <c r="D2383" s="104"/>
      <c r="E2383" s="104"/>
      <c r="F2383" s="104"/>
      <c r="G2383" s="104"/>
      <c r="H2383" s="104"/>
      <c r="I2383" s="104"/>
      <c r="J2383" s="104"/>
      <c r="K2383" s="104"/>
      <c r="L2383" s="104"/>
      <c r="M2383" s="104"/>
      <c r="P2383" s="104"/>
      <c r="Q2383" s="104"/>
      <c r="U2383" s="104"/>
      <c r="AQ2383" s="104"/>
      <c r="AR2383" s="104"/>
      <c r="AS2383" s="104"/>
      <c r="AT2383" s="104"/>
      <c r="AU2383" s="104"/>
      <c r="AV2383" s="104"/>
      <c r="AW2383" s="104"/>
      <c r="AX2383" s="104"/>
      <c r="AY2383" s="104"/>
      <c r="BH2383" s="104"/>
      <c r="BJ2383" s="104"/>
      <c r="BK2383" s="104"/>
      <c r="BL2383" s="104"/>
      <c r="BM2383" s="104"/>
      <c r="BN2383" s="104"/>
      <c r="BO2383" s="104"/>
      <c r="BP2383" s="104"/>
      <c r="BQ2383" s="104"/>
      <c r="BR2383" s="104"/>
      <c r="BS2383" s="104"/>
      <c r="BT2383" s="104"/>
      <c r="BV2383" s="104"/>
      <c r="BW2383" s="104"/>
      <c r="BX2383" s="104"/>
      <c r="BY2383" s="104"/>
      <c r="BZ2383" s="104"/>
      <c r="CA2383" s="104"/>
      <c r="CB2383" s="104"/>
      <c r="CC2383" s="104"/>
      <c r="CD2383" s="104"/>
      <c r="CE2383" s="104"/>
      <c r="CF2383" s="104"/>
      <c r="CG2383" s="104"/>
      <c r="CJ2383" s="104"/>
      <c r="CL2383" s="104"/>
      <c r="CM2383" s="104"/>
      <c r="CN2383" s="104"/>
      <c r="CO2383" s="104"/>
      <c r="CP2383" s="104"/>
      <c r="CQ2383" s="104"/>
      <c r="CR2383" s="104"/>
      <c r="CS2383" s="104"/>
      <c r="CT2383" s="104"/>
      <c r="CU2383" s="104"/>
    </row>
    <row r="2384" spans="1:99" ht="13" x14ac:dyDescent="0.3">
      <c r="A2384" s="104"/>
      <c r="B2384" s="104"/>
      <c r="C2384" s="104"/>
      <c r="D2384" s="104"/>
      <c r="E2384" s="104"/>
      <c r="F2384" s="104"/>
      <c r="G2384" s="104"/>
      <c r="H2384" s="104"/>
      <c r="I2384" s="104"/>
      <c r="J2384" s="104"/>
      <c r="K2384" s="104"/>
      <c r="L2384" s="104"/>
      <c r="M2384" s="104"/>
      <c r="P2384" s="104"/>
      <c r="Q2384" s="104"/>
      <c r="U2384" s="104"/>
      <c r="AQ2384" s="104"/>
      <c r="AR2384" s="104"/>
      <c r="AS2384" s="104"/>
      <c r="AT2384" s="104"/>
      <c r="AU2384" s="104"/>
      <c r="AV2384" s="104"/>
      <c r="AW2384" s="104"/>
      <c r="AX2384" s="104"/>
      <c r="AY2384" s="104"/>
      <c r="BH2384" s="104"/>
      <c r="BJ2384" s="104"/>
      <c r="BK2384" s="104"/>
      <c r="BL2384" s="104"/>
      <c r="BM2384" s="104"/>
      <c r="BN2384" s="104"/>
      <c r="BO2384" s="104"/>
      <c r="BP2384" s="104"/>
      <c r="BQ2384" s="104"/>
      <c r="BR2384" s="104"/>
      <c r="BS2384" s="104"/>
      <c r="BT2384" s="104"/>
      <c r="BV2384" s="104"/>
      <c r="BW2384" s="104"/>
      <c r="BX2384" s="104"/>
      <c r="BY2384" s="104"/>
      <c r="BZ2384" s="104"/>
      <c r="CA2384" s="104"/>
      <c r="CB2384" s="104"/>
      <c r="CC2384" s="104"/>
      <c r="CD2384" s="104"/>
      <c r="CE2384" s="104"/>
      <c r="CF2384" s="104"/>
      <c r="CG2384" s="104"/>
      <c r="CJ2384" s="104"/>
      <c r="CL2384" s="104"/>
      <c r="CM2384" s="104"/>
      <c r="CN2384" s="104"/>
      <c r="CO2384" s="104"/>
      <c r="CP2384" s="104"/>
      <c r="CQ2384" s="104"/>
      <c r="CR2384" s="104"/>
      <c r="CS2384" s="104"/>
      <c r="CT2384" s="104"/>
      <c r="CU2384" s="104"/>
    </row>
    <row r="2385" spans="1:99" ht="13" x14ac:dyDescent="0.3">
      <c r="A2385" s="104"/>
      <c r="B2385" s="104"/>
      <c r="C2385" s="104"/>
      <c r="D2385" s="104"/>
      <c r="E2385" s="104"/>
      <c r="F2385" s="104"/>
      <c r="G2385" s="104"/>
      <c r="H2385" s="104"/>
      <c r="I2385" s="104"/>
      <c r="J2385" s="104"/>
      <c r="K2385" s="104"/>
      <c r="L2385" s="104"/>
      <c r="M2385" s="104"/>
      <c r="P2385" s="104"/>
      <c r="Q2385" s="104"/>
      <c r="U2385" s="104"/>
      <c r="AQ2385" s="104"/>
      <c r="AR2385" s="104"/>
      <c r="AS2385" s="104"/>
      <c r="AT2385" s="104"/>
      <c r="AU2385" s="104"/>
      <c r="AV2385" s="104"/>
      <c r="AW2385" s="104"/>
      <c r="AX2385" s="104"/>
      <c r="AY2385" s="104"/>
      <c r="BH2385" s="104"/>
      <c r="BJ2385" s="104"/>
      <c r="BK2385" s="104"/>
      <c r="BL2385" s="104"/>
      <c r="BM2385" s="104"/>
      <c r="BN2385" s="104"/>
      <c r="BO2385" s="104"/>
      <c r="BP2385" s="104"/>
      <c r="BQ2385" s="104"/>
      <c r="BR2385" s="104"/>
      <c r="BS2385" s="104"/>
      <c r="BT2385" s="104"/>
      <c r="BV2385" s="104"/>
      <c r="BW2385" s="104"/>
      <c r="BX2385" s="104"/>
      <c r="BY2385" s="104"/>
      <c r="BZ2385" s="104"/>
      <c r="CA2385" s="104"/>
      <c r="CB2385" s="104"/>
      <c r="CC2385" s="104"/>
      <c r="CD2385" s="104"/>
      <c r="CE2385" s="104"/>
      <c r="CF2385" s="104"/>
      <c r="CG2385" s="104"/>
      <c r="CJ2385" s="104"/>
      <c r="CL2385" s="104"/>
      <c r="CM2385" s="104"/>
      <c r="CN2385" s="104"/>
      <c r="CO2385" s="104"/>
      <c r="CP2385" s="104"/>
      <c r="CQ2385" s="104"/>
      <c r="CR2385" s="104"/>
      <c r="CS2385" s="104"/>
      <c r="CT2385" s="104"/>
      <c r="CU2385" s="104"/>
    </row>
    <row r="2386" spans="1:99" ht="13" x14ac:dyDescent="0.3">
      <c r="A2386" s="104"/>
      <c r="B2386" s="104"/>
      <c r="C2386" s="104"/>
      <c r="D2386" s="104"/>
      <c r="E2386" s="104"/>
      <c r="F2386" s="104"/>
      <c r="G2386" s="104"/>
      <c r="H2386" s="104"/>
      <c r="I2386" s="104"/>
      <c r="J2386" s="104"/>
      <c r="K2386" s="104"/>
      <c r="L2386" s="104"/>
      <c r="M2386" s="104"/>
      <c r="P2386" s="104"/>
      <c r="Q2386" s="104"/>
      <c r="U2386" s="104"/>
      <c r="AQ2386" s="104"/>
      <c r="AR2386" s="104"/>
      <c r="AS2386" s="104"/>
      <c r="AT2386" s="104"/>
      <c r="AU2386" s="104"/>
      <c r="AV2386" s="104"/>
      <c r="AW2386" s="104"/>
      <c r="AX2386" s="104"/>
      <c r="AY2386" s="104"/>
      <c r="BH2386" s="104"/>
      <c r="BJ2386" s="104"/>
      <c r="BK2386" s="104"/>
      <c r="BL2386" s="104"/>
      <c r="BM2386" s="104"/>
      <c r="BN2386" s="104"/>
      <c r="BO2386" s="104"/>
      <c r="BP2386" s="104"/>
      <c r="BQ2386" s="104"/>
      <c r="BR2386" s="104"/>
      <c r="BS2386" s="104"/>
      <c r="BT2386" s="104"/>
      <c r="BV2386" s="104"/>
      <c r="BW2386" s="104"/>
      <c r="BX2386" s="104"/>
      <c r="BY2386" s="104"/>
      <c r="BZ2386" s="104"/>
      <c r="CA2386" s="104"/>
      <c r="CB2386" s="104"/>
      <c r="CC2386" s="104"/>
      <c r="CD2386" s="104"/>
      <c r="CE2386" s="104"/>
      <c r="CF2386" s="104"/>
      <c r="CG2386" s="104"/>
      <c r="CJ2386" s="104"/>
      <c r="CL2386" s="104"/>
      <c r="CM2386" s="104"/>
      <c r="CN2386" s="104"/>
      <c r="CO2386" s="104"/>
      <c r="CP2386" s="104"/>
      <c r="CQ2386" s="104"/>
      <c r="CR2386" s="104"/>
      <c r="CS2386" s="104"/>
      <c r="CT2386" s="104"/>
      <c r="CU2386" s="104"/>
    </row>
    <row r="2387" spans="1:99" ht="13" x14ac:dyDescent="0.3">
      <c r="A2387" s="104"/>
      <c r="B2387" s="104"/>
      <c r="C2387" s="104"/>
      <c r="D2387" s="104"/>
      <c r="E2387" s="104"/>
      <c r="F2387" s="104"/>
      <c r="G2387" s="104"/>
      <c r="H2387" s="104"/>
      <c r="I2387" s="104"/>
      <c r="J2387" s="104"/>
      <c r="K2387" s="104"/>
      <c r="L2387" s="104"/>
      <c r="M2387" s="104"/>
      <c r="P2387" s="104"/>
      <c r="Q2387" s="104"/>
      <c r="U2387" s="104"/>
      <c r="AQ2387" s="104"/>
      <c r="AR2387" s="104"/>
      <c r="AS2387" s="104"/>
      <c r="AT2387" s="104"/>
      <c r="AU2387" s="104"/>
      <c r="AV2387" s="104"/>
      <c r="AW2387" s="104"/>
      <c r="AX2387" s="104"/>
      <c r="AY2387" s="104"/>
      <c r="BH2387" s="104"/>
      <c r="BJ2387" s="104"/>
      <c r="BK2387" s="104"/>
      <c r="BL2387" s="104"/>
      <c r="BM2387" s="104"/>
      <c r="BN2387" s="104"/>
      <c r="BO2387" s="104"/>
      <c r="BP2387" s="104"/>
      <c r="BQ2387" s="104"/>
      <c r="BR2387" s="104"/>
      <c r="BS2387" s="104"/>
      <c r="BT2387" s="104"/>
      <c r="BV2387" s="104"/>
      <c r="BW2387" s="104"/>
      <c r="BX2387" s="104"/>
      <c r="BY2387" s="104"/>
      <c r="BZ2387" s="104"/>
      <c r="CA2387" s="104"/>
      <c r="CB2387" s="104"/>
      <c r="CC2387" s="104"/>
      <c r="CD2387" s="104"/>
      <c r="CE2387" s="104"/>
      <c r="CF2387" s="104"/>
      <c r="CG2387" s="104"/>
      <c r="CJ2387" s="104"/>
      <c r="CL2387" s="104"/>
      <c r="CM2387" s="104"/>
      <c r="CN2387" s="104"/>
      <c r="CO2387" s="104"/>
      <c r="CP2387" s="104"/>
      <c r="CQ2387" s="104"/>
      <c r="CR2387" s="104"/>
      <c r="CS2387" s="104"/>
      <c r="CT2387" s="104"/>
      <c r="CU2387" s="104"/>
    </row>
    <row r="2388" spans="1:99" ht="13" x14ac:dyDescent="0.3">
      <c r="A2388" s="104"/>
      <c r="B2388" s="104"/>
      <c r="C2388" s="104"/>
      <c r="D2388" s="104"/>
      <c r="E2388" s="104"/>
      <c r="F2388" s="104"/>
      <c r="G2388" s="104"/>
      <c r="H2388" s="104"/>
      <c r="I2388" s="104"/>
      <c r="J2388" s="104"/>
      <c r="K2388" s="104"/>
      <c r="L2388" s="104"/>
      <c r="M2388" s="104"/>
      <c r="P2388" s="104"/>
      <c r="Q2388" s="104"/>
      <c r="U2388" s="104"/>
      <c r="AQ2388" s="104"/>
      <c r="AR2388" s="104"/>
      <c r="AS2388" s="104"/>
      <c r="AT2388" s="104"/>
      <c r="AU2388" s="104"/>
      <c r="AV2388" s="104"/>
      <c r="AW2388" s="104"/>
      <c r="AX2388" s="104"/>
      <c r="AY2388" s="104"/>
      <c r="BH2388" s="104"/>
      <c r="BJ2388" s="104"/>
      <c r="BK2388" s="104"/>
      <c r="BL2388" s="104"/>
      <c r="BM2388" s="104"/>
      <c r="BN2388" s="104"/>
      <c r="BO2388" s="104"/>
      <c r="BP2388" s="104"/>
      <c r="BQ2388" s="104"/>
      <c r="BR2388" s="104"/>
      <c r="BS2388" s="104"/>
      <c r="BT2388" s="104"/>
      <c r="BV2388" s="104"/>
      <c r="BW2388" s="104"/>
      <c r="BX2388" s="104"/>
      <c r="BY2388" s="104"/>
      <c r="BZ2388" s="104"/>
      <c r="CA2388" s="104"/>
      <c r="CB2388" s="104"/>
      <c r="CC2388" s="104"/>
      <c r="CD2388" s="104"/>
      <c r="CE2388" s="104"/>
      <c r="CF2388" s="104"/>
      <c r="CG2388" s="104"/>
      <c r="CJ2388" s="104"/>
      <c r="CL2388" s="104"/>
      <c r="CM2388" s="104"/>
      <c r="CN2388" s="104"/>
      <c r="CO2388" s="104"/>
      <c r="CP2388" s="104"/>
      <c r="CQ2388" s="104"/>
      <c r="CR2388" s="104"/>
      <c r="CS2388" s="104"/>
      <c r="CT2388" s="104"/>
      <c r="CU2388" s="104"/>
    </row>
    <row r="2389" spans="1:99" ht="13" x14ac:dyDescent="0.3">
      <c r="A2389" s="104"/>
      <c r="B2389" s="104"/>
      <c r="C2389" s="104"/>
      <c r="D2389" s="104"/>
      <c r="E2389" s="104"/>
      <c r="F2389" s="104"/>
      <c r="G2389" s="104"/>
      <c r="H2389" s="104"/>
      <c r="I2389" s="104"/>
      <c r="J2389" s="104"/>
      <c r="K2389" s="104"/>
      <c r="L2389" s="104"/>
      <c r="M2389" s="104"/>
      <c r="P2389" s="104"/>
      <c r="Q2389" s="104"/>
      <c r="U2389" s="104"/>
      <c r="AQ2389" s="104"/>
      <c r="AR2389" s="104"/>
      <c r="AS2389" s="104"/>
      <c r="AT2389" s="104"/>
      <c r="AU2389" s="104"/>
      <c r="AV2389" s="104"/>
      <c r="AW2389" s="104"/>
      <c r="AX2389" s="104"/>
      <c r="AY2389" s="104"/>
      <c r="BH2389" s="104"/>
      <c r="BJ2389" s="104"/>
      <c r="BK2389" s="104"/>
      <c r="BL2389" s="104"/>
      <c r="BM2389" s="104"/>
      <c r="BN2389" s="104"/>
      <c r="BO2389" s="104"/>
      <c r="BP2389" s="104"/>
      <c r="BQ2389" s="104"/>
      <c r="BR2389" s="104"/>
      <c r="BS2389" s="104"/>
      <c r="BT2389" s="104"/>
      <c r="BV2389" s="104"/>
      <c r="BW2389" s="104"/>
      <c r="BX2389" s="104"/>
      <c r="BY2389" s="104"/>
      <c r="BZ2389" s="104"/>
      <c r="CA2389" s="104"/>
      <c r="CB2389" s="104"/>
      <c r="CC2389" s="104"/>
      <c r="CD2389" s="104"/>
      <c r="CE2389" s="104"/>
      <c r="CF2389" s="104"/>
      <c r="CG2389" s="104"/>
      <c r="CJ2389" s="104"/>
      <c r="CL2389" s="104"/>
      <c r="CM2389" s="104"/>
      <c r="CN2389" s="104"/>
      <c r="CO2389" s="104"/>
      <c r="CP2389" s="104"/>
      <c r="CQ2389" s="104"/>
      <c r="CR2389" s="104"/>
      <c r="CS2389" s="104"/>
      <c r="CT2389" s="104"/>
      <c r="CU2389" s="104"/>
    </row>
    <row r="2390" spans="1:99" ht="13" x14ac:dyDescent="0.3">
      <c r="A2390" s="104"/>
      <c r="B2390" s="104"/>
      <c r="C2390" s="104"/>
      <c r="D2390" s="104"/>
      <c r="E2390" s="104"/>
      <c r="F2390" s="104"/>
      <c r="G2390" s="104"/>
      <c r="H2390" s="104"/>
      <c r="I2390" s="104"/>
      <c r="J2390" s="104"/>
      <c r="K2390" s="104"/>
      <c r="L2390" s="104"/>
      <c r="M2390" s="104"/>
      <c r="P2390" s="104"/>
      <c r="Q2390" s="104"/>
      <c r="U2390" s="104"/>
      <c r="AQ2390" s="104"/>
      <c r="AR2390" s="104"/>
      <c r="AS2390" s="104"/>
      <c r="AT2390" s="104"/>
      <c r="AU2390" s="104"/>
      <c r="AV2390" s="104"/>
      <c r="AW2390" s="104"/>
      <c r="AX2390" s="104"/>
      <c r="AY2390" s="104"/>
      <c r="BH2390" s="104"/>
      <c r="BJ2390" s="104"/>
      <c r="BK2390" s="104"/>
      <c r="BL2390" s="104"/>
      <c r="BM2390" s="104"/>
      <c r="BN2390" s="104"/>
      <c r="BO2390" s="104"/>
      <c r="BP2390" s="104"/>
      <c r="BQ2390" s="104"/>
      <c r="BR2390" s="104"/>
      <c r="BS2390" s="104"/>
      <c r="BT2390" s="104"/>
      <c r="BV2390" s="104"/>
      <c r="BW2390" s="104"/>
      <c r="BX2390" s="104"/>
      <c r="BY2390" s="104"/>
      <c r="BZ2390" s="104"/>
      <c r="CA2390" s="104"/>
      <c r="CB2390" s="104"/>
      <c r="CC2390" s="104"/>
      <c r="CD2390" s="104"/>
      <c r="CE2390" s="104"/>
      <c r="CF2390" s="104"/>
      <c r="CG2390" s="104"/>
      <c r="CJ2390" s="104"/>
      <c r="CL2390" s="104"/>
      <c r="CM2390" s="104"/>
      <c r="CN2390" s="104"/>
      <c r="CO2390" s="104"/>
      <c r="CP2390" s="104"/>
      <c r="CQ2390" s="104"/>
      <c r="CR2390" s="104"/>
      <c r="CS2390" s="104"/>
      <c r="CT2390" s="104"/>
      <c r="CU2390" s="104"/>
    </row>
    <row r="2391" spans="1:99" ht="13" x14ac:dyDescent="0.3">
      <c r="A2391" s="104"/>
      <c r="B2391" s="104"/>
      <c r="C2391" s="104"/>
      <c r="D2391" s="104"/>
      <c r="E2391" s="104"/>
      <c r="F2391" s="104"/>
      <c r="G2391" s="104"/>
      <c r="H2391" s="104"/>
      <c r="I2391" s="104"/>
      <c r="J2391" s="104"/>
      <c r="K2391" s="104"/>
      <c r="L2391" s="104"/>
      <c r="M2391" s="104"/>
      <c r="P2391" s="104"/>
      <c r="Q2391" s="104"/>
      <c r="U2391" s="104"/>
      <c r="AQ2391" s="104"/>
      <c r="AR2391" s="104"/>
      <c r="AS2391" s="104"/>
      <c r="AT2391" s="104"/>
      <c r="AU2391" s="104"/>
      <c r="AV2391" s="104"/>
      <c r="AW2391" s="104"/>
      <c r="AX2391" s="104"/>
      <c r="AY2391" s="104"/>
      <c r="BH2391" s="104"/>
      <c r="BJ2391" s="104"/>
      <c r="BK2391" s="104"/>
      <c r="BL2391" s="104"/>
      <c r="BM2391" s="104"/>
      <c r="BN2391" s="104"/>
      <c r="BO2391" s="104"/>
      <c r="BP2391" s="104"/>
      <c r="BQ2391" s="104"/>
      <c r="BR2391" s="104"/>
      <c r="BS2391" s="104"/>
      <c r="BT2391" s="104"/>
      <c r="BV2391" s="104"/>
      <c r="BW2391" s="104"/>
      <c r="BX2391" s="104"/>
      <c r="BY2391" s="104"/>
      <c r="BZ2391" s="104"/>
      <c r="CA2391" s="104"/>
      <c r="CB2391" s="104"/>
      <c r="CC2391" s="104"/>
      <c r="CD2391" s="104"/>
      <c r="CE2391" s="104"/>
      <c r="CF2391" s="104"/>
      <c r="CG2391" s="104"/>
      <c r="CJ2391" s="104"/>
      <c r="CL2391" s="104"/>
      <c r="CM2391" s="104"/>
      <c r="CN2391" s="104"/>
      <c r="CO2391" s="104"/>
      <c r="CP2391" s="104"/>
      <c r="CQ2391" s="104"/>
      <c r="CR2391" s="104"/>
      <c r="CS2391" s="104"/>
      <c r="CT2391" s="104"/>
      <c r="CU2391" s="104"/>
    </row>
    <row r="2392" spans="1:99" ht="13" x14ac:dyDescent="0.3">
      <c r="A2392" s="104"/>
      <c r="B2392" s="104"/>
      <c r="C2392" s="104"/>
      <c r="D2392" s="104"/>
      <c r="E2392" s="104"/>
      <c r="F2392" s="104"/>
      <c r="G2392" s="104"/>
      <c r="H2392" s="104"/>
      <c r="I2392" s="104"/>
      <c r="J2392" s="104"/>
      <c r="K2392" s="104"/>
      <c r="L2392" s="104"/>
      <c r="M2392" s="104"/>
      <c r="P2392" s="104"/>
      <c r="Q2392" s="104"/>
      <c r="U2392" s="104"/>
      <c r="AQ2392" s="104"/>
      <c r="AR2392" s="104"/>
      <c r="AS2392" s="104"/>
      <c r="AT2392" s="104"/>
      <c r="AU2392" s="104"/>
      <c r="AV2392" s="104"/>
      <c r="AW2392" s="104"/>
      <c r="AX2392" s="104"/>
      <c r="AY2392" s="104"/>
      <c r="BH2392" s="104"/>
      <c r="BJ2392" s="104"/>
      <c r="BK2392" s="104"/>
      <c r="BL2392" s="104"/>
      <c r="BM2392" s="104"/>
      <c r="BN2392" s="104"/>
      <c r="BO2392" s="104"/>
      <c r="BP2392" s="104"/>
      <c r="BQ2392" s="104"/>
      <c r="BR2392" s="104"/>
      <c r="BS2392" s="104"/>
      <c r="BT2392" s="104"/>
      <c r="BV2392" s="104"/>
      <c r="BW2392" s="104"/>
      <c r="BX2392" s="104"/>
      <c r="BY2392" s="104"/>
      <c r="BZ2392" s="104"/>
      <c r="CA2392" s="104"/>
      <c r="CB2392" s="104"/>
      <c r="CC2392" s="104"/>
      <c r="CD2392" s="104"/>
      <c r="CE2392" s="104"/>
      <c r="CF2392" s="104"/>
      <c r="CG2392" s="104"/>
      <c r="CJ2392" s="104"/>
      <c r="CL2392" s="104"/>
      <c r="CM2392" s="104"/>
      <c r="CN2392" s="104"/>
      <c r="CO2392" s="104"/>
      <c r="CP2392" s="104"/>
      <c r="CQ2392" s="104"/>
      <c r="CR2392" s="104"/>
      <c r="CS2392" s="104"/>
      <c r="CT2392" s="104"/>
      <c r="CU2392" s="104"/>
    </row>
    <row r="2393" spans="1:99" ht="13" x14ac:dyDescent="0.3">
      <c r="A2393" s="104"/>
      <c r="B2393" s="104"/>
      <c r="C2393" s="104"/>
      <c r="D2393" s="104"/>
      <c r="E2393" s="104"/>
      <c r="F2393" s="104"/>
      <c r="G2393" s="104"/>
      <c r="H2393" s="104"/>
      <c r="I2393" s="104"/>
      <c r="J2393" s="104"/>
      <c r="K2393" s="104"/>
      <c r="L2393" s="104"/>
      <c r="M2393" s="104"/>
      <c r="P2393" s="104"/>
      <c r="Q2393" s="104"/>
      <c r="U2393" s="104"/>
      <c r="AQ2393" s="104"/>
      <c r="AR2393" s="104"/>
      <c r="AS2393" s="104"/>
      <c r="AT2393" s="104"/>
      <c r="AU2393" s="104"/>
      <c r="AV2393" s="104"/>
      <c r="AW2393" s="104"/>
      <c r="AX2393" s="104"/>
      <c r="AY2393" s="104"/>
      <c r="BH2393" s="104"/>
      <c r="BJ2393" s="104"/>
      <c r="BK2393" s="104"/>
      <c r="BL2393" s="104"/>
      <c r="BM2393" s="104"/>
      <c r="BN2393" s="104"/>
      <c r="BO2393" s="104"/>
      <c r="BP2393" s="104"/>
      <c r="BQ2393" s="104"/>
      <c r="BR2393" s="104"/>
      <c r="BS2393" s="104"/>
      <c r="BT2393" s="104"/>
      <c r="BV2393" s="104"/>
      <c r="BW2393" s="104"/>
      <c r="BX2393" s="104"/>
      <c r="BY2393" s="104"/>
      <c r="BZ2393" s="104"/>
      <c r="CA2393" s="104"/>
      <c r="CB2393" s="104"/>
      <c r="CC2393" s="104"/>
      <c r="CD2393" s="104"/>
      <c r="CE2393" s="104"/>
      <c r="CF2393" s="104"/>
      <c r="CG2393" s="104"/>
      <c r="CJ2393" s="104"/>
      <c r="CL2393" s="104"/>
      <c r="CM2393" s="104"/>
      <c r="CN2393" s="104"/>
      <c r="CO2393" s="104"/>
      <c r="CP2393" s="104"/>
      <c r="CQ2393" s="104"/>
      <c r="CR2393" s="104"/>
      <c r="CS2393" s="104"/>
      <c r="CT2393" s="104"/>
      <c r="CU2393" s="104"/>
    </row>
    <row r="2394" spans="1:99" ht="13" x14ac:dyDescent="0.3">
      <c r="A2394" s="104"/>
      <c r="B2394" s="104"/>
      <c r="C2394" s="104"/>
      <c r="D2394" s="104"/>
      <c r="E2394" s="104"/>
      <c r="F2394" s="104"/>
      <c r="G2394" s="104"/>
      <c r="H2394" s="104"/>
      <c r="I2394" s="104"/>
      <c r="J2394" s="104"/>
      <c r="K2394" s="104"/>
      <c r="L2394" s="104"/>
      <c r="M2394" s="104"/>
      <c r="P2394" s="104"/>
      <c r="Q2394" s="104"/>
      <c r="U2394" s="104"/>
      <c r="AQ2394" s="104"/>
      <c r="AR2394" s="104"/>
      <c r="AS2394" s="104"/>
      <c r="AT2394" s="104"/>
      <c r="AU2394" s="104"/>
      <c r="AV2394" s="104"/>
      <c r="AW2394" s="104"/>
      <c r="AX2394" s="104"/>
      <c r="AY2394" s="104"/>
      <c r="BH2394" s="104"/>
      <c r="BJ2394" s="104"/>
      <c r="BK2394" s="104"/>
      <c r="BL2394" s="104"/>
      <c r="BM2394" s="104"/>
      <c r="BN2394" s="104"/>
      <c r="BO2394" s="104"/>
      <c r="BP2394" s="104"/>
      <c r="BQ2394" s="104"/>
      <c r="BR2394" s="104"/>
      <c r="BS2394" s="104"/>
      <c r="BT2394" s="104"/>
      <c r="BV2394" s="104"/>
      <c r="BW2394" s="104"/>
      <c r="BX2394" s="104"/>
      <c r="BY2394" s="104"/>
      <c r="BZ2394" s="104"/>
      <c r="CA2394" s="104"/>
      <c r="CB2394" s="104"/>
      <c r="CC2394" s="104"/>
      <c r="CD2394" s="104"/>
      <c r="CE2394" s="104"/>
      <c r="CF2394" s="104"/>
      <c r="CG2394" s="104"/>
      <c r="CJ2394" s="104"/>
      <c r="CL2394" s="104"/>
      <c r="CM2394" s="104"/>
      <c r="CN2394" s="104"/>
      <c r="CO2394" s="104"/>
      <c r="CP2394" s="104"/>
      <c r="CQ2394" s="104"/>
      <c r="CR2394" s="104"/>
      <c r="CS2394" s="104"/>
      <c r="CT2394" s="104"/>
      <c r="CU2394" s="104"/>
    </row>
    <row r="2395" spans="1:99" ht="13" x14ac:dyDescent="0.3">
      <c r="A2395" s="104"/>
      <c r="B2395" s="104"/>
      <c r="C2395" s="104"/>
      <c r="D2395" s="104"/>
      <c r="E2395" s="104"/>
      <c r="F2395" s="104"/>
      <c r="G2395" s="104"/>
      <c r="H2395" s="104"/>
      <c r="I2395" s="104"/>
      <c r="J2395" s="104"/>
      <c r="K2395" s="104"/>
      <c r="L2395" s="104"/>
      <c r="M2395" s="104"/>
      <c r="P2395" s="104"/>
      <c r="Q2395" s="104"/>
      <c r="U2395" s="104"/>
      <c r="AQ2395" s="104"/>
      <c r="AR2395" s="104"/>
      <c r="AS2395" s="104"/>
      <c r="AT2395" s="104"/>
      <c r="AU2395" s="104"/>
      <c r="AV2395" s="104"/>
      <c r="AW2395" s="104"/>
      <c r="AX2395" s="104"/>
      <c r="AY2395" s="104"/>
      <c r="BH2395" s="104"/>
      <c r="BJ2395" s="104"/>
      <c r="BK2395" s="104"/>
      <c r="BL2395" s="104"/>
      <c r="BM2395" s="104"/>
      <c r="BN2395" s="104"/>
      <c r="BO2395" s="104"/>
      <c r="BP2395" s="104"/>
      <c r="BQ2395" s="104"/>
      <c r="BR2395" s="104"/>
      <c r="BS2395" s="104"/>
      <c r="BT2395" s="104"/>
      <c r="BV2395" s="104"/>
      <c r="BW2395" s="104"/>
      <c r="BX2395" s="104"/>
      <c r="BY2395" s="104"/>
      <c r="BZ2395" s="104"/>
      <c r="CA2395" s="104"/>
      <c r="CB2395" s="104"/>
      <c r="CC2395" s="104"/>
      <c r="CD2395" s="104"/>
      <c r="CE2395" s="104"/>
      <c r="CF2395" s="104"/>
      <c r="CG2395" s="104"/>
      <c r="CJ2395" s="104"/>
      <c r="CL2395" s="104"/>
      <c r="CM2395" s="104"/>
      <c r="CN2395" s="104"/>
      <c r="CO2395" s="104"/>
      <c r="CP2395" s="104"/>
      <c r="CQ2395" s="104"/>
      <c r="CR2395" s="104"/>
      <c r="CS2395" s="104"/>
      <c r="CT2395" s="104"/>
      <c r="CU2395" s="104"/>
    </row>
    <row r="2396" spans="1:99" ht="13" x14ac:dyDescent="0.3">
      <c r="A2396" s="104"/>
      <c r="B2396" s="104"/>
      <c r="C2396" s="104"/>
      <c r="D2396" s="104"/>
      <c r="E2396" s="104"/>
      <c r="F2396" s="104"/>
      <c r="G2396" s="104"/>
      <c r="H2396" s="104"/>
      <c r="I2396" s="104"/>
      <c r="J2396" s="104"/>
      <c r="K2396" s="104"/>
      <c r="L2396" s="104"/>
      <c r="M2396" s="104"/>
      <c r="P2396" s="104"/>
      <c r="Q2396" s="104"/>
      <c r="U2396" s="104"/>
      <c r="AQ2396" s="104"/>
      <c r="AR2396" s="104"/>
      <c r="AS2396" s="104"/>
      <c r="AT2396" s="104"/>
      <c r="AU2396" s="104"/>
      <c r="AV2396" s="104"/>
      <c r="AW2396" s="104"/>
      <c r="AX2396" s="104"/>
      <c r="AY2396" s="104"/>
      <c r="BH2396" s="104"/>
      <c r="BJ2396" s="104"/>
      <c r="BK2396" s="104"/>
      <c r="BL2396" s="104"/>
      <c r="BM2396" s="104"/>
      <c r="BN2396" s="104"/>
      <c r="BO2396" s="104"/>
      <c r="BP2396" s="104"/>
      <c r="BQ2396" s="104"/>
      <c r="BR2396" s="104"/>
      <c r="BS2396" s="104"/>
      <c r="BT2396" s="104"/>
      <c r="BV2396" s="104"/>
      <c r="BW2396" s="104"/>
      <c r="BX2396" s="104"/>
      <c r="BY2396" s="104"/>
      <c r="BZ2396" s="104"/>
      <c r="CA2396" s="104"/>
      <c r="CB2396" s="104"/>
      <c r="CC2396" s="104"/>
      <c r="CD2396" s="104"/>
      <c r="CE2396" s="104"/>
      <c r="CF2396" s="104"/>
      <c r="CG2396" s="104"/>
      <c r="CJ2396" s="104"/>
      <c r="CL2396" s="104"/>
      <c r="CM2396" s="104"/>
      <c r="CN2396" s="104"/>
      <c r="CO2396" s="104"/>
      <c r="CP2396" s="104"/>
      <c r="CQ2396" s="104"/>
      <c r="CR2396" s="104"/>
      <c r="CS2396" s="104"/>
      <c r="CT2396" s="104"/>
      <c r="CU2396" s="104"/>
    </row>
    <row r="2397" spans="1:99" ht="13" x14ac:dyDescent="0.3">
      <c r="A2397" s="104"/>
      <c r="B2397" s="104"/>
      <c r="C2397" s="104"/>
      <c r="D2397" s="104"/>
      <c r="E2397" s="104"/>
      <c r="F2397" s="104"/>
      <c r="G2397" s="104"/>
      <c r="H2397" s="104"/>
      <c r="I2397" s="104"/>
      <c r="J2397" s="104"/>
      <c r="K2397" s="104"/>
      <c r="L2397" s="104"/>
      <c r="M2397" s="104"/>
      <c r="P2397" s="104"/>
      <c r="Q2397" s="104"/>
      <c r="U2397" s="104"/>
      <c r="AQ2397" s="104"/>
      <c r="AR2397" s="104"/>
      <c r="AS2397" s="104"/>
      <c r="AT2397" s="104"/>
      <c r="AU2397" s="104"/>
      <c r="AV2397" s="104"/>
      <c r="AW2397" s="104"/>
      <c r="AX2397" s="104"/>
      <c r="AY2397" s="104"/>
      <c r="BH2397" s="104"/>
      <c r="BJ2397" s="104"/>
      <c r="BK2397" s="104"/>
      <c r="BL2397" s="104"/>
      <c r="BM2397" s="104"/>
      <c r="BN2397" s="104"/>
      <c r="BO2397" s="104"/>
      <c r="BP2397" s="104"/>
      <c r="BQ2397" s="104"/>
      <c r="BR2397" s="104"/>
      <c r="BS2397" s="104"/>
      <c r="BT2397" s="104"/>
      <c r="BV2397" s="104"/>
      <c r="BW2397" s="104"/>
      <c r="BX2397" s="104"/>
      <c r="BY2397" s="104"/>
      <c r="BZ2397" s="104"/>
      <c r="CA2397" s="104"/>
      <c r="CB2397" s="104"/>
      <c r="CC2397" s="104"/>
      <c r="CD2397" s="104"/>
      <c r="CE2397" s="104"/>
      <c r="CF2397" s="104"/>
      <c r="CG2397" s="104"/>
      <c r="CJ2397" s="104"/>
      <c r="CL2397" s="104"/>
      <c r="CM2397" s="104"/>
      <c r="CN2397" s="104"/>
      <c r="CO2397" s="104"/>
      <c r="CP2397" s="104"/>
      <c r="CQ2397" s="104"/>
      <c r="CR2397" s="104"/>
      <c r="CS2397" s="104"/>
      <c r="CT2397" s="104"/>
      <c r="CU2397" s="104"/>
    </row>
    <row r="2398" spans="1:99" ht="13" x14ac:dyDescent="0.3">
      <c r="A2398" s="104"/>
      <c r="B2398" s="104"/>
      <c r="C2398" s="104"/>
      <c r="D2398" s="104"/>
      <c r="E2398" s="104"/>
      <c r="F2398" s="104"/>
      <c r="G2398" s="104"/>
      <c r="H2398" s="104"/>
      <c r="I2398" s="104"/>
      <c r="J2398" s="104"/>
      <c r="K2398" s="104"/>
      <c r="L2398" s="104"/>
      <c r="M2398" s="104"/>
      <c r="P2398" s="104"/>
      <c r="Q2398" s="104"/>
      <c r="U2398" s="104"/>
      <c r="AQ2398" s="104"/>
      <c r="AR2398" s="104"/>
      <c r="AS2398" s="104"/>
      <c r="AT2398" s="104"/>
      <c r="AU2398" s="104"/>
      <c r="AV2398" s="104"/>
      <c r="AW2398" s="104"/>
      <c r="AX2398" s="104"/>
      <c r="AY2398" s="104"/>
      <c r="BH2398" s="104"/>
      <c r="BJ2398" s="104"/>
      <c r="BK2398" s="104"/>
      <c r="BL2398" s="104"/>
      <c r="BM2398" s="104"/>
      <c r="BN2398" s="104"/>
      <c r="BO2398" s="104"/>
      <c r="BP2398" s="104"/>
      <c r="BQ2398" s="104"/>
      <c r="BR2398" s="104"/>
      <c r="BS2398" s="104"/>
      <c r="BT2398" s="104"/>
      <c r="BV2398" s="104"/>
      <c r="BW2398" s="104"/>
      <c r="BX2398" s="104"/>
      <c r="BY2398" s="104"/>
      <c r="BZ2398" s="104"/>
      <c r="CA2398" s="104"/>
      <c r="CB2398" s="104"/>
      <c r="CC2398" s="104"/>
      <c r="CD2398" s="104"/>
      <c r="CE2398" s="104"/>
      <c r="CF2398" s="104"/>
      <c r="CG2398" s="104"/>
      <c r="CJ2398" s="104"/>
      <c r="CL2398" s="104"/>
      <c r="CM2398" s="104"/>
      <c r="CN2398" s="104"/>
      <c r="CO2398" s="104"/>
      <c r="CP2398" s="104"/>
      <c r="CQ2398" s="104"/>
      <c r="CR2398" s="104"/>
      <c r="CS2398" s="104"/>
      <c r="CT2398" s="104"/>
      <c r="CU2398" s="104"/>
    </row>
    <row r="2399" spans="1:99" ht="13" x14ac:dyDescent="0.3">
      <c r="A2399" s="104"/>
      <c r="B2399" s="104"/>
      <c r="C2399" s="104"/>
      <c r="D2399" s="104"/>
      <c r="E2399" s="104"/>
      <c r="F2399" s="104"/>
      <c r="G2399" s="104"/>
      <c r="H2399" s="104"/>
      <c r="I2399" s="104"/>
      <c r="J2399" s="104"/>
      <c r="K2399" s="104"/>
      <c r="L2399" s="104"/>
      <c r="M2399" s="104"/>
      <c r="P2399" s="104"/>
      <c r="Q2399" s="104"/>
      <c r="U2399" s="104"/>
      <c r="AQ2399" s="104"/>
      <c r="AR2399" s="104"/>
      <c r="AS2399" s="104"/>
      <c r="AT2399" s="104"/>
      <c r="AU2399" s="104"/>
      <c r="AV2399" s="104"/>
      <c r="AW2399" s="104"/>
      <c r="AX2399" s="104"/>
      <c r="AY2399" s="104"/>
      <c r="BH2399" s="104"/>
      <c r="BJ2399" s="104"/>
      <c r="BK2399" s="104"/>
      <c r="BL2399" s="104"/>
      <c r="BM2399" s="104"/>
      <c r="BN2399" s="104"/>
      <c r="BO2399" s="104"/>
      <c r="BP2399" s="104"/>
      <c r="BQ2399" s="104"/>
      <c r="BR2399" s="104"/>
      <c r="BS2399" s="104"/>
      <c r="BT2399" s="104"/>
      <c r="BV2399" s="104"/>
      <c r="BW2399" s="104"/>
      <c r="BX2399" s="104"/>
      <c r="BY2399" s="104"/>
      <c r="BZ2399" s="104"/>
      <c r="CA2399" s="104"/>
      <c r="CB2399" s="104"/>
      <c r="CC2399" s="104"/>
      <c r="CD2399" s="104"/>
      <c r="CE2399" s="104"/>
      <c r="CF2399" s="104"/>
      <c r="CG2399" s="104"/>
      <c r="CJ2399" s="104"/>
      <c r="CL2399" s="104"/>
      <c r="CM2399" s="104"/>
      <c r="CN2399" s="104"/>
      <c r="CO2399" s="104"/>
      <c r="CP2399" s="104"/>
      <c r="CQ2399" s="104"/>
      <c r="CR2399" s="104"/>
      <c r="CS2399" s="104"/>
      <c r="CT2399" s="104"/>
      <c r="CU2399" s="104"/>
    </row>
    <row r="2400" spans="1:99" ht="13" x14ac:dyDescent="0.3">
      <c r="A2400" s="104"/>
      <c r="B2400" s="104"/>
      <c r="C2400" s="104"/>
      <c r="D2400" s="104"/>
      <c r="E2400" s="104"/>
      <c r="F2400" s="104"/>
      <c r="G2400" s="104"/>
      <c r="H2400" s="104"/>
      <c r="I2400" s="104"/>
      <c r="J2400" s="104"/>
      <c r="K2400" s="104"/>
      <c r="L2400" s="104"/>
      <c r="M2400" s="104"/>
      <c r="P2400" s="104"/>
      <c r="Q2400" s="104"/>
      <c r="U2400" s="104"/>
      <c r="AQ2400" s="104"/>
      <c r="AR2400" s="104"/>
      <c r="AS2400" s="104"/>
      <c r="AT2400" s="104"/>
      <c r="AU2400" s="104"/>
      <c r="AV2400" s="104"/>
      <c r="AW2400" s="104"/>
      <c r="AX2400" s="104"/>
      <c r="AY2400" s="104"/>
      <c r="BH2400" s="104"/>
      <c r="BJ2400" s="104"/>
      <c r="BK2400" s="104"/>
      <c r="BL2400" s="104"/>
      <c r="BM2400" s="104"/>
      <c r="BN2400" s="104"/>
      <c r="BO2400" s="104"/>
      <c r="BP2400" s="104"/>
      <c r="BQ2400" s="104"/>
      <c r="BR2400" s="104"/>
      <c r="BS2400" s="104"/>
      <c r="BT2400" s="104"/>
      <c r="BV2400" s="104"/>
      <c r="BW2400" s="104"/>
      <c r="BX2400" s="104"/>
      <c r="BY2400" s="104"/>
      <c r="BZ2400" s="104"/>
      <c r="CA2400" s="104"/>
      <c r="CB2400" s="104"/>
      <c r="CC2400" s="104"/>
      <c r="CD2400" s="104"/>
      <c r="CE2400" s="104"/>
      <c r="CF2400" s="104"/>
      <c r="CG2400" s="104"/>
      <c r="CJ2400" s="104"/>
      <c r="CL2400" s="104"/>
      <c r="CM2400" s="104"/>
      <c r="CN2400" s="104"/>
      <c r="CO2400" s="104"/>
      <c r="CP2400" s="104"/>
      <c r="CQ2400" s="104"/>
      <c r="CR2400" s="104"/>
      <c r="CS2400" s="104"/>
      <c r="CT2400" s="104"/>
      <c r="CU2400" s="104"/>
    </row>
    <row r="2401" spans="1:99" ht="13" x14ac:dyDescent="0.3">
      <c r="A2401" s="104"/>
      <c r="B2401" s="104"/>
      <c r="C2401" s="104"/>
      <c r="D2401" s="104"/>
      <c r="E2401" s="104"/>
      <c r="F2401" s="104"/>
      <c r="G2401" s="104"/>
      <c r="H2401" s="104"/>
      <c r="I2401" s="104"/>
      <c r="J2401" s="104"/>
      <c r="K2401" s="104"/>
      <c r="L2401" s="104"/>
      <c r="M2401" s="104"/>
      <c r="P2401" s="104"/>
      <c r="Q2401" s="104"/>
      <c r="U2401" s="104"/>
      <c r="AQ2401" s="104"/>
      <c r="AR2401" s="104"/>
      <c r="AS2401" s="104"/>
      <c r="AT2401" s="104"/>
      <c r="AU2401" s="104"/>
      <c r="AV2401" s="104"/>
      <c r="AW2401" s="104"/>
      <c r="AX2401" s="104"/>
      <c r="AY2401" s="104"/>
      <c r="BH2401" s="104"/>
      <c r="BJ2401" s="104"/>
      <c r="BK2401" s="104"/>
      <c r="BL2401" s="104"/>
      <c r="BM2401" s="104"/>
      <c r="BN2401" s="104"/>
      <c r="BO2401" s="104"/>
      <c r="BP2401" s="104"/>
      <c r="BQ2401" s="104"/>
      <c r="BR2401" s="104"/>
      <c r="BS2401" s="104"/>
      <c r="BT2401" s="104"/>
      <c r="BV2401" s="104"/>
      <c r="BW2401" s="104"/>
      <c r="BX2401" s="104"/>
      <c r="BY2401" s="104"/>
      <c r="BZ2401" s="104"/>
      <c r="CA2401" s="104"/>
      <c r="CB2401" s="104"/>
      <c r="CC2401" s="104"/>
      <c r="CD2401" s="104"/>
      <c r="CE2401" s="104"/>
      <c r="CF2401" s="104"/>
      <c r="CG2401" s="104"/>
      <c r="CJ2401" s="104"/>
      <c r="CL2401" s="104"/>
      <c r="CM2401" s="104"/>
      <c r="CN2401" s="104"/>
      <c r="CO2401" s="104"/>
      <c r="CP2401" s="104"/>
      <c r="CQ2401" s="104"/>
      <c r="CR2401" s="104"/>
      <c r="CS2401" s="104"/>
      <c r="CT2401" s="104"/>
      <c r="CU2401" s="104"/>
    </row>
    <row r="2402" spans="1:99" ht="13" x14ac:dyDescent="0.3">
      <c r="A2402" s="104"/>
      <c r="B2402" s="104"/>
      <c r="C2402" s="104"/>
      <c r="D2402" s="104"/>
      <c r="E2402" s="104"/>
      <c r="F2402" s="104"/>
      <c r="G2402" s="104"/>
      <c r="H2402" s="104"/>
      <c r="I2402" s="104"/>
      <c r="J2402" s="104"/>
      <c r="K2402" s="104"/>
      <c r="L2402" s="104"/>
      <c r="M2402" s="104"/>
      <c r="P2402" s="104"/>
      <c r="Q2402" s="104"/>
      <c r="U2402" s="104"/>
      <c r="AQ2402" s="104"/>
      <c r="AR2402" s="104"/>
      <c r="AS2402" s="104"/>
      <c r="AT2402" s="104"/>
      <c r="AU2402" s="104"/>
      <c r="AV2402" s="104"/>
      <c r="AW2402" s="104"/>
      <c r="AX2402" s="104"/>
      <c r="AY2402" s="104"/>
      <c r="BH2402" s="104"/>
      <c r="BJ2402" s="104"/>
      <c r="BK2402" s="104"/>
      <c r="BL2402" s="104"/>
      <c r="BM2402" s="104"/>
      <c r="BN2402" s="104"/>
      <c r="BO2402" s="104"/>
      <c r="BP2402" s="104"/>
      <c r="BQ2402" s="104"/>
      <c r="BR2402" s="104"/>
      <c r="BS2402" s="104"/>
      <c r="BT2402" s="104"/>
      <c r="BV2402" s="104"/>
      <c r="BW2402" s="104"/>
      <c r="BX2402" s="104"/>
      <c r="BY2402" s="104"/>
      <c r="BZ2402" s="104"/>
      <c r="CA2402" s="104"/>
      <c r="CB2402" s="104"/>
      <c r="CC2402" s="104"/>
      <c r="CD2402" s="104"/>
      <c r="CE2402" s="104"/>
      <c r="CF2402" s="104"/>
      <c r="CG2402" s="104"/>
      <c r="CJ2402" s="104"/>
      <c r="CL2402" s="104"/>
      <c r="CM2402" s="104"/>
      <c r="CN2402" s="104"/>
      <c r="CO2402" s="104"/>
      <c r="CP2402" s="104"/>
      <c r="CQ2402" s="104"/>
      <c r="CR2402" s="104"/>
      <c r="CS2402" s="104"/>
      <c r="CT2402" s="104"/>
      <c r="CU2402" s="104"/>
    </row>
    <row r="2403" spans="1:99" ht="13" x14ac:dyDescent="0.3">
      <c r="A2403" s="104"/>
      <c r="B2403" s="104"/>
      <c r="C2403" s="104"/>
      <c r="D2403" s="104"/>
      <c r="E2403" s="104"/>
      <c r="F2403" s="104"/>
      <c r="G2403" s="104"/>
      <c r="H2403" s="104"/>
      <c r="I2403" s="104"/>
      <c r="J2403" s="104"/>
      <c r="K2403" s="104"/>
      <c r="L2403" s="104"/>
      <c r="M2403" s="104"/>
      <c r="P2403" s="104"/>
      <c r="Q2403" s="104"/>
      <c r="U2403" s="104"/>
      <c r="AQ2403" s="104"/>
      <c r="AR2403" s="104"/>
      <c r="AS2403" s="104"/>
      <c r="AT2403" s="104"/>
      <c r="AU2403" s="104"/>
      <c r="AV2403" s="104"/>
      <c r="AW2403" s="104"/>
      <c r="AX2403" s="104"/>
      <c r="AY2403" s="104"/>
      <c r="BH2403" s="104"/>
      <c r="BJ2403" s="104"/>
      <c r="BK2403" s="104"/>
      <c r="BL2403" s="104"/>
      <c r="BM2403" s="104"/>
      <c r="BN2403" s="104"/>
      <c r="BO2403" s="104"/>
      <c r="BP2403" s="104"/>
      <c r="BQ2403" s="104"/>
      <c r="BR2403" s="104"/>
      <c r="BS2403" s="104"/>
      <c r="BT2403" s="104"/>
      <c r="BV2403" s="104"/>
      <c r="BW2403" s="104"/>
      <c r="BX2403" s="104"/>
      <c r="BY2403" s="104"/>
      <c r="BZ2403" s="104"/>
      <c r="CA2403" s="104"/>
      <c r="CB2403" s="104"/>
      <c r="CC2403" s="104"/>
      <c r="CD2403" s="104"/>
      <c r="CE2403" s="104"/>
      <c r="CF2403" s="104"/>
      <c r="CG2403" s="104"/>
      <c r="CJ2403" s="104"/>
      <c r="CL2403" s="104"/>
      <c r="CM2403" s="104"/>
      <c r="CN2403" s="104"/>
      <c r="CO2403" s="104"/>
      <c r="CP2403" s="104"/>
      <c r="CQ2403" s="104"/>
      <c r="CR2403" s="104"/>
      <c r="CS2403" s="104"/>
      <c r="CT2403" s="104"/>
      <c r="CU2403" s="104"/>
    </row>
    <row r="2404" spans="1:99" ht="13" x14ac:dyDescent="0.3">
      <c r="A2404" s="104"/>
      <c r="B2404" s="104"/>
      <c r="C2404" s="104"/>
      <c r="D2404" s="104"/>
      <c r="E2404" s="104"/>
      <c r="F2404" s="104"/>
      <c r="G2404" s="104"/>
      <c r="H2404" s="104"/>
      <c r="I2404" s="104"/>
      <c r="J2404" s="104"/>
      <c r="K2404" s="104"/>
      <c r="L2404" s="104"/>
      <c r="M2404" s="104"/>
      <c r="P2404" s="104"/>
      <c r="Q2404" s="104"/>
      <c r="U2404" s="104"/>
      <c r="AQ2404" s="104"/>
      <c r="AR2404" s="104"/>
      <c r="AS2404" s="104"/>
      <c r="AT2404" s="104"/>
      <c r="AU2404" s="104"/>
      <c r="AV2404" s="104"/>
      <c r="AW2404" s="104"/>
      <c r="AX2404" s="104"/>
      <c r="AY2404" s="104"/>
      <c r="BH2404" s="104"/>
      <c r="BJ2404" s="104"/>
      <c r="BK2404" s="104"/>
      <c r="BL2404" s="104"/>
      <c r="BM2404" s="104"/>
      <c r="BN2404" s="104"/>
      <c r="BO2404" s="104"/>
      <c r="BP2404" s="104"/>
      <c r="BQ2404" s="104"/>
      <c r="BR2404" s="104"/>
      <c r="BS2404" s="104"/>
      <c r="BT2404" s="104"/>
      <c r="BV2404" s="104"/>
      <c r="BW2404" s="104"/>
      <c r="BX2404" s="104"/>
      <c r="BY2404" s="104"/>
      <c r="BZ2404" s="104"/>
      <c r="CA2404" s="104"/>
      <c r="CB2404" s="104"/>
      <c r="CC2404" s="104"/>
      <c r="CD2404" s="104"/>
      <c r="CE2404" s="104"/>
      <c r="CF2404" s="104"/>
      <c r="CG2404" s="104"/>
      <c r="CJ2404" s="104"/>
      <c r="CL2404" s="104"/>
      <c r="CM2404" s="104"/>
      <c r="CN2404" s="104"/>
      <c r="CO2404" s="104"/>
      <c r="CP2404" s="104"/>
      <c r="CQ2404" s="104"/>
      <c r="CR2404" s="104"/>
      <c r="CS2404" s="104"/>
      <c r="CT2404" s="104"/>
      <c r="CU2404" s="104"/>
    </row>
    <row r="2405" spans="1:99" ht="13" x14ac:dyDescent="0.3">
      <c r="A2405" s="104"/>
      <c r="B2405" s="104"/>
      <c r="C2405" s="104"/>
      <c r="D2405" s="104"/>
      <c r="E2405" s="104"/>
      <c r="F2405" s="104"/>
      <c r="G2405" s="104"/>
      <c r="H2405" s="104"/>
      <c r="I2405" s="104"/>
      <c r="J2405" s="104"/>
      <c r="K2405" s="104"/>
      <c r="L2405" s="104"/>
      <c r="M2405" s="104"/>
      <c r="P2405" s="104"/>
      <c r="Q2405" s="104"/>
      <c r="U2405" s="104"/>
      <c r="AQ2405" s="104"/>
      <c r="AR2405" s="104"/>
      <c r="AS2405" s="104"/>
      <c r="AT2405" s="104"/>
      <c r="AU2405" s="104"/>
      <c r="AV2405" s="104"/>
      <c r="AW2405" s="104"/>
      <c r="AX2405" s="104"/>
      <c r="AY2405" s="104"/>
      <c r="BH2405" s="104"/>
      <c r="BJ2405" s="104"/>
      <c r="BK2405" s="104"/>
      <c r="BL2405" s="104"/>
      <c r="BM2405" s="104"/>
      <c r="BN2405" s="104"/>
      <c r="BO2405" s="104"/>
      <c r="BP2405" s="104"/>
      <c r="BQ2405" s="104"/>
      <c r="BR2405" s="104"/>
      <c r="BS2405" s="104"/>
      <c r="BT2405" s="104"/>
      <c r="BV2405" s="104"/>
      <c r="BW2405" s="104"/>
      <c r="BX2405" s="104"/>
      <c r="BY2405" s="104"/>
      <c r="BZ2405" s="104"/>
      <c r="CA2405" s="104"/>
      <c r="CB2405" s="104"/>
      <c r="CC2405" s="104"/>
      <c r="CD2405" s="104"/>
      <c r="CE2405" s="104"/>
      <c r="CF2405" s="104"/>
      <c r="CG2405" s="104"/>
      <c r="CJ2405" s="104"/>
      <c r="CL2405" s="104"/>
      <c r="CM2405" s="104"/>
      <c r="CN2405" s="104"/>
      <c r="CO2405" s="104"/>
      <c r="CP2405" s="104"/>
      <c r="CQ2405" s="104"/>
      <c r="CR2405" s="104"/>
      <c r="CS2405" s="104"/>
      <c r="CT2405" s="104"/>
      <c r="CU2405" s="104"/>
    </row>
    <row r="2406" spans="1:99" ht="13" x14ac:dyDescent="0.3">
      <c r="A2406" s="104"/>
      <c r="B2406" s="104"/>
      <c r="C2406" s="104"/>
      <c r="D2406" s="104"/>
      <c r="E2406" s="104"/>
      <c r="F2406" s="104"/>
      <c r="G2406" s="104"/>
      <c r="H2406" s="104"/>
      <c r="I2406" s="104"/>
      <c r="J2406" s="104"/>
      <c r="K2406" s="104"/>
      <c r="L2406" s="104"/>
      <c r="M2406" s="104"/>
      <c r="P2406" s="104"/>
      <c r="Q2406" s="104"/>
      <c r="U2406" s="104"/>
      <c r="AQ2406" s="104"/>
      <c r="AR2406" s="104"/>
      <c r="AS2406" s="104"/>
      <c r="AT2406" s="104"/>
      <c r="AU2406" s="104"/>
      <c r="AV2406" s="104"/>
      <c r="AW2406" s="104"/>
      <c r="AX2406" s="104"/>
      <c r="AY2406" s="104"/>
      <c r="BH2406" s="104"/>
      <c r="BJ2406" s="104"/>
      <c r="BK2406" s="104"/>
      <c r="BL2406" s="104"/>
      <c r="BM2406" s="104"/>
      <c r="BN2406" s="104"/>
      <c r="BO2406" s="104"/>
      <c r="BP2406" s="104"/>
      <c r="BQ2406" s="104"/>
      <c r="BR2406" s="104"/>
      <c r="BS2406" s="104"/>
      <c r="BT2406" s="104"/>
      <c r="BV2406" s="104"/>
      <c r="BW2406" s="104"/>
      <c r="BX2406" s="104"/>
      <c r="BY2406" s="104"/>
      <c r="BZ2406" s="104"/>
      <c r="CA2406" s="104"/>
      <c r="CB2406" s="104"/>
      <c r="CC2406" s="104"/>
      <c r="CD2406" s="104"/>
      <c r="CE2406" s="104"/>
      <c r="CF2406" s="104"/>
      <c r="CG2406" s="104"/>
      <c r="CJ2406" s="104"/>
      <c r="CL2406" s="104"/>
      <c r="CM2406" s="104"/>
      <c r="CN2406" s="104"/>
      <c r="CO2406" s="104"/>
      <c r="CP2406" s="104"/>
      <c r="CQ2406" s="104"/>
      <c r="CR2406" s="104"/>
      <c r="CS2406" s="104"/>
      <c r="CT2406" s="104"/>
      <c r="CU2406" s="104"/>
    </row>
    <row r="2407" spans="1:99" ht="13" x14ac:dyDescent="0.3">
      <c r="A2407" s="104"/>
      <c r="B2407" s="104"/>
      <c r="C2407" s="104"/>
      <c r="D2407" s="104"/>
      <c r="E2407" s="104"/>
      <c r="F2407" s="104"/>
      <c r="G2407" s="104"/>
      <c r="H2407" s="104"/>
      <c r="I2407" s="104"/>
      <c r="J2407" s="104"/>
      <c r="K2407" s="104"/>
      <c r="L2407" s="104"/>
      <c r="M2407" s="104"/>
      <c r="P2407" s="104"/>
      <c r="Q2407" s="104"/>
      <c r="U2407" s="104"/>
      <c r="AQ2407" s="104"/>
      <c r="AR2407" s="104"/>
      <c r="AS2407" s="104"/>
      <c r="AT2407" s="104"/>
      <c r="AU2407" s="104"/>
      <c r="AV2407" s="104"/>
      <c r="AW2407" s="104"/>
      <c r="AX2407" s="104"/>
      <c r="AY2407" s="104"/>
      <c r="BH2407" s="104"/>
      <c r="BJ2407" s="104"/>
      <c r="BK2407" s="104"/>
      <c r="BL2407" s="104"/>
      <c r="BM2407" s="104"/>
      <c r="BN2407" s="104"/>
      <c r="BO2407" s="104"/>
      <c r="BP2407" s="104"/>
      <c r="BQ2407" s="104"/>
      <c r="BR2407" s="104"/>
      <c r="BS2407" s="104"/>
      <c r="BT2407" s="104"/>
      <c r="BV2407" s="104"/>
      <c r="BW2407" s="104"/>
      <c r="BX2407" s="104"/>
      <c r="BY2407" s="104"/>
      <c r="BZ2407" s="104"/>
      <c r="CA2407" s="104"/>
      <c r="CB2407" s="104"/>
      <c r="CC2407" s="104"/>
      <c r="CD2407" s="104"/>
      <c r="CE2407" s="104"/>
      <c r="CF2407" s="104"/>
      <c r="CG2407" s="104"/>
      <c r="CJ2407" s="104"/>
      <c r="CL2407" s="104"/>
      <c r="CM2407" s="104"/>
      <c r="CN2407" s="104"/>
      <c r="CO2407" s="104"/>
      <c r="CP2407" s="104"/>
      <c r="CQ2407" s="104"/>
      <c r="CR2407" s="104"/>
      <c r="CS2407" s="104"/>
      <c r="CT2407" s="104"/>
      <c r="CU2407" s="104"/>
    </row>
    <row r="2408" spans="1:99" ht="13" x14ac:dyDescent="0.3">
      <c r="A2408" s="104"/>
      <c r="B2408" s="104"/>
      <c r="C2408" s="104"/>
      <c r="D2408" s="104"/>
      <c r="E2408" s="104"/>
      <c r="F2408" s="104"/>
      <c r="G2408" s="104"/>
      <c r="H2408" s="104"/>
      <c r="I2408" s="104"/>
      <c r="J2408" s="104"/>
      <c r="K2408" s="104"/>
      <c r="L2408" s="104"/>
      <c r="M2408" s="104"/>
      <c r="P2408" s="104"/>
      <c r="Q2408" s="104"/>
      <c r="U2408" s="104"/>
      <c r="AQ2408" s="104"/>
      <c r="AR2408" s="104"/>
      <c r="AS2408" s="104"/>
      <c r="AT2408" s="104"/>
      <c r="AU2408" s="104"/>
      <c r="AV2408" s="104"/>
      <c r="AW2408" s="104"/>
      <c r="AX2408" s="104"/>
      <c r="AY2408" s="104"/>
      <c r="BH2408" s="104"/>
      <c r="BJ2408" s="104"/>
      <c r="BK2408" s="104"/>
      <c r="BL2408" s="104"/>
      <c r="BM2408" s="104"/>
      <c r="BN2408" s="104"/>
      <c r="BO2408" s="104"/>
      <c r="BP2408" s="104"/>
      <c r="BQ2408" s="104"/>
      <c r="BR2408" s="104"/>
      <c r="BS2408" s="104"/>
      <c r="BT2408" s="104"/>
      <c r="BV2408" s="104"/>
      <c r="BW2408" s="104"/>
      <c r="BX2408" s="104"/>
      <c r="BY2408" s="104"/>
      <c r="BZ2408" s="104"/>
      <c r="CA2408" s="104"/>
      <c r="CB2408" s="104"/>
      <c r="CC2408" s="104"/>
      <c r="CD2408" s="104"/>
      <c r="CE2408" s="104"/>
      <c r="CF2408" s="104"/>
      <c r="CG2408" s="104"/>
      <c r="CJ2408" s="104"/>
      <c r="CL2408" s="104"/>
      <c r="CM2408" s="104"/>
      <c r="CN2408" s="104"/>
      <c r="CO2408" s="104"/>
      <c r="CP2408" s="104"/>
      <c r="CQ2408" s="104"/>
      <c r="CR2408" s="104"/>
      <c r="CS2408" s="104"/>
      <c r="CT2408" s="104"/>
      <c r="CU2408" s="104"/>
    </row>
    <row r="2409" spans="1:99" ht="13" x14ac:dyDescent="0.3">
      <c r="A2409" s="104"/>
      <c r="B2409" s="104"/>
      <c r="C2409" s="104"/>
      <c r="D2409" s="104"/>
      <c r="E2409" s="104"/>
      <c r="F2409" s="104"/>
      <c r="G2409" s="104"/>
      <c r="H2409" s="104"/>
      <c r="I2409" s="104"/>
      <c r="J2409" s="104"/>
      <c r="K2409" s="104"/>
      <c r="L2409" s="104"/>
      <c r="M2409" s="104"/>
      <c r="P2409" s="104"/>
      <c r="Q2409" s="104"/>
      <c r="U2409" s="104"/>
      <c r="AQ2409" s="104"/>
      <c r="AR2409" s="104"/>
      <c r="AS2409" s="104"/>
      <c r="AT2409" s="104"/>
      <c r="AU2409" s="104"/>
      <c r="AV2409" s="104"/>
      <c r="AW2409" s="104"/>
      <c r="AX2409" s="104"/>
      <c r="AY2409" s="104"/>
      <c r="BH2409" s="104"/>
      <c r="BJ2409" s="104"/>
      <c r="BK2409" s="104"/>
      <c r="BL2409" s="104"/>
      <c r="BM2409" s="104"/>
      <c r="BN2409" s="104"/>
      <c r="BO2409" s="104"/>
      <c r="BP2409" s="104"/>
      <c r="BQ2409" s="104"/>
      <c r="BR2409" s="104"/>
      <c r="BS2409" s="104"/>
      <c r="BT2409" s="104"/>
      <c r="BV2409" s="104"/>
      <c r="BW2409" s="104"/>
      <c r="BX2409" s="104"/>
      <c r="BY2409" s="104"/>
      <c r="BZ2409" s="104"/>
      <c r="CA2409" s="104"/>
      <c r="CB2409" s="104"/>
      <c r="CC2409" s="104"/>
      <c r="CD2409" s="104"/>
      <c r="CE2409" s="104"/>
      <c r="CF2409" s="104"/>
      <c r="CG2409" s="104"/>
      <c r="CJ2409" s="104"/>
      <c r="CL2409" s="104"/>
      <c r="CM2409" s="104"/>
      <c r="CN2409" s="104"/>
      <c r="CO2409" s="104"/>
      <c r="CP2409" s="104"/>
      <c r="CQ2409" s="104"/>
      <c r="CR2409" s="104"/>
      <c r="CS2409" s="104"/>
      <c r="CT2409" s="104"/>
      <c r="CU2409" s="104"/>
    </row>
    <row r="2410" spans="1:99" ht="13" x14ac:dyDescent="0.3">
      <c r="A2410" s="104"/>
      <c r="B2410" s="104"/>
      <c r="C2410" s="104"/>
      <c r="D2410" s="104"/>
      <c r="E2410" s="104"/>
      <c r="F2410" s="104"/>
      <c r="G2410" s="104"/>
      <c r="H2410" s="104"/>
      <c r="I2410" s="104"/>
      <c r="J2410" s="104"/>
      <c r="K2410" s="104"/>
      <c r="L2410" s="104"/>
      <c r="M2410" s="104"/>
      <c r="P2410" s="104"/>
      <c r="Q2410" s="104"/>
      <c r="U2410" s="104"/>
      <c r="AQ2410" s="104"/>
      <c r="AR2410" s="104"/>
      <c r="AS2410" s="104"/>
      <c r="AT2410" s="104"/>
      <c r="AU2410" s="104"/>
      <c r="AV2410" s="104"/>
      <c r="AW2410" s="104"/>
      <c r="AX2410" s="104"/>
      <c r="AY2410" s="104"/>
      <c r="BH2410" s="104"/>
      <c r="BJ2410" s="104"/>
      <c r="BK2410" s="104"/>
      <c r="BL2410" s="104"/>
      <c r="BM2410" s="104"/>
      <c r="BN2410" s="104"/>
      <c r="BO2410" s="104"/>
      <c r="BP2410" s="104"/>
      <c r="BQ2410" s="104"/>
      <c r="BR2410" s="104"/>
      <c r="BS2410" s="104"/>
      <c r="BT2410" s="104"/>
      <c r="BV2410" s="104"/>
      <c r="BW2410" s="104"/>
      <c r="BX2410" s="104"/>
      <c r="BY2410" s="104"/>
      <c r="BZ2410" s="104"/>
      <c r="CA2410" s="104"/>
      <c r="CB2410" s="104"/>
      <c r="CC2410" s="104"/>
      <c r="CD2410" s="104"/>
      <c r="CE2410" s="104"/>
      <c r="CF2410" s="104"/>
      <c r="CG2410" s="104"/>
      <c r="CJ2410" s="104"/>
      <c r="CL2410" s="104"/>
      <c r="CM2410" s="104"/>
      <c r="CN2410" s="104"/>
      <c r="CO2410" s="104"/>
      <c r="CP2410" s="104"/>
      <c r="CQ2410" s="104"/>
      <c r="CR2410" s="104"/>
      <c r="CS2410" s="104"/>
      <c r="CT2410" s="104"/>
      <c r="CU2410" s="104"/>
    </row>
    <row r="2411" spans="1:99" ht="13" x14ac:dyDescent="0.3">
      <c r="A2411" s="104"/>
      <c r="B2411" s="104"/>
      <c r="C2411" s="104"/>
      <c r="D2411" s="104"/>
      <c r="E2411" s="104"/>
      <c r="F2411" s="104"/>
      <c r="G2411" s="104"/>
      <c r="H2411" s="104"/>
      <c r="I2411" s="104"/>
      <c r="J2411" s="104"/>
      <c r="K2411" s="104"/>
      <c r="L2411" s="104"/>
      <c r="M2411" s="104"/>
      <c r="P2411" s="104"/>
      <c r="Q2411" s="104"/>
      <c r="U2411" s="104"/>
      <c r="AQ2411" s="104"/>
      <c r="AR2411" s="104"/>
      <c r="AS2411" s="104"/>
      <c r="AT2411" s="104"/>
      <c r="AU2411" s="104"/>
      <c r="AV2411" s="104"/>
      <c r="AW2411" s="104"/>
      <c r="AX2411" s="104"/>
      <c r="AY2411" s="104"/>
      <c r="BH2411" s="104"/>
      <c r="BJ2411" s="104"/>
      <c r="BK2411" s="104"/>
      <c r="BL2411" s="104"/>
      <c r="BM2411" s="104"/>
      <c r="BN2411" s="104"/>
      <c r="BO2411" s="104"/>
      <c r="BP2411" s="104"/>
      <c r="BQ2411" s="104"/>
      <c r="BR2411" s="104"/>
      <c r="BS2411" s="104"/>
      <c r="BT2411" s="104"/>
      <c r="BV2411" s="104"/>
      <c r="BW2411" s="104"/>
      <c r="BX2411" s="104"/>
      <c r="BY2411" s="104"/>
      <c r="BZ2411" s="104"/>
      <c r="CA2411" s="104"/>
      <c r="CB2411" s="104"/>
      <c r="CC2411" s="104"/>
      <c r="CD2411" s="104"/>
      <c r="CE2411" s="104"/>
      <c r="CF2411" s="104"/>
      <c r="CG2411" s="104"/>
      <c r="CJ2411" s="104"/>
      <c r="CL2411" s="104"/>
      <c r="CM2411" s="104"/>
      <c r="CN2411" s="104"/>
      <c r="CO2411" s="104"/>
      <c r="CP2411" s="104"/>
      <c r="CQ2411" s="104"/>
      <c r="CR2411" s="104"/>
      <c r="CS2411" s="104"/>
      <c r="CT2411" s="104"/>
      <c r="CU2411" s="104"/>
    </row>
    <row r="2412" spans="1:99" ht="13" x14ac:dyDescent="0.3">
      <c r="A2412" s="104"/>
      <c r="B2412" s="104"/>
      <c r="C2412" s="104"/>
      <c r="D2412" s="104"/>
      <c r="E2412" s="104"/>
      <c r="F2412" s="104"/>
      <c r="G2412" s="104"/>
      <c r="H2412" s="104"/>
      <c r="I2412" s="104"/>
      <c r="J2412" s="104"/>
      <c r="K2412" s="104"/>
      <c r="L2412" s="104"/>
      <c r="M2412" s="104"/>
      <c r="P2412" s="104"/>
      <c r="Q2412" s="104"/>
      <c r="U2412" s="104"/>
      <c r="AQ2412" s="104"/>
      <c r="AR2412" s="104"/>
      <c r="AS2412" s="104"/>
      <c r="AT2412" s="104"/>
      <c r="AU2412" s="104"/>
      <c r="AV2412" s="104"/>
      <c r="AW2412" s="104"/>
      <c r="AX2412" s="104"/>
      <c r="AY2412" s="104"/>
      <c r="BH2412" s="104"/>
      <c r="BJ2412" s="104"/>
      <c r="BK2412" s="104"/>
      <c r="BL2412" s="104"/>
      <c r="BM2412" s="104"/>
      <c r="BN2412" s="104"/>
      <c r="BO2412" s="104"/>
      <c r="BP2412" s="104"/>
      <c r="BQ2412" s="104"/>
      <c r="BR2412" s="104"/>
      <c r="BS2412" s="104"/>
      <c r="BT2412" s="104"/>
      <c r="BV2412" s="104"/>
      <c r="BW2412" s="104"/>
      <c r="BX2412" s="104"/>
      <c r="BY2412" s="104"/>
      <c r="BZ2412" s="104"/>
      <c r="CA2412" s="104"/>
      <c r="CB2412" s="104"/>
      <c r="CC2412" s="104"/>
      <c r="CD2412" s="104"/>
      <c r="CE2412" s="104"/>
      <c r="CF2412" s="104"/>
      <c r="CG2412" s="104"/>
      <c r="CJ2412" s="104"/>
      <c r="CL2412" s="104"/>
      <c r="CM2412" s="104"/>
      <c r="CN2412" s="104"/>
      <c r="CO2412" s="104"/>
      <c r="CP2412" s="104"/>
      <c r="CQ2412" s="104"/>
      <c r="CR2412" s="104"/>
      <c r="CS2412" s="104"/>
      <c r="CT2412" s="104"/>
      <c r="CU2412" s="104"/>
    </row>
    <row r="2413" spans="1:99" ht="13" x14ac:dyDescent="0.3">
      <c r="A2413" s="104"/>
      <c r="B2413" s="104"/>
      <c r="C2413" s="104"/>
      <c r="D2413" s="104"/>
      <c r="E2413" s="104"/>
      <c r="F2413" s="104"/>
      <c r="G2413" s="104"/>
      <c r="H2413" s="104"/>
      <c r="I2413" s="104"/>
      <c r="J2413" s="104"/>
      <c r="K2413" s="104"/>
      <c r="L2413" s="104"/>
      <c r="M2413" s="104"/>
      <c r="P2413" s="104"/>
      <c r="Q2413" s="104"/>
      <c r="U2413" s="104"/>
      <c r="AQ2413" s="104"/>
      <c r="AR2413" s="104"/>
      <c r="AS2413" s="104"/>
      <c r="AT2413" s="104"/>
      <c r="AU2413" s="104"/>
      <c r="AV2413" s="104"/>
      <c r="AW2413" s="104"/>
      <c r="AX2413" s="104"/>
      <c r="AY2413" s="104"/>
      <c r="BH2413" s="104"/>
      <c r="BJ2413" s="104"/>
      <c r="BK2413" s="104"/>
      <c r="BL2413" s="104"/>
      <c r="BM2413" s="104"/>
      <c r="BN2413" s="104"/>
      <c r="BO2413" s="104"/>
      <c r="BP2413" s="104"/>
      <c r="BQ2413" s="104"/>
      <c r="BR2413" s="104"/>
      <c r="BS2413" s="104"/>
      <c r="BT2413" s="104"/>
      <c r="BV2413" s="104"/>
      <c r="BW2413" s="104"/>
      <c r="BX2413" s="104"/>
      <c r="BY2413" s="104"/>
      <c r="BZ2413" s="104"/>
      <c r="CA2413" s="104"/>
      <c r="CB2413" s="104"/>
      <c r="CC2413" s="104"/>
      <c r="CD2413" s="104"/>
      <c r="CE2413" s="104"/>
      <c r="CF2413" s="104"/>
      <c r="CG2413" s="104"/>
      <c r="CJ2413" s="104"/>
      <c r="CL2413" s="104"/>
      <c r="CM2413" s="104"/>
      <c r="CN2413" s="104"/>
      <c r="CO2413" s="104"/>
      <c r="CP2413" s="104"/>
      <c r="CQ2413" s="104"/>
      <c r="CR2413" s="104"/>
      <c r="CS2413" s="104"/>
      <c r="CT2413" s="104"/>
      <c r="CU2413" s="104"/>
    </row>
    <row r="2414" spans="1:99" ht="13" x14ac:dyDescent="0.3">
      <c r="A2414" s="104"/>
      <c r="B2414" s="104"/>
      <c r="C2414" s="104"/>
      <c r="D2414" s="104"/>
      <c r="E2414" s="104"/>
      <c r="F2414" s="104"/>
      <c r="G2414" s="104"/>
      <c r="H2414" s="104"/>
      <c r="I2414" s="104"/>
      <c r="J2414" s="104"/>
      <c r="K2414" s="104"/>
      <c r="L2414" s="104"/>
      <c r="M2414" s="104"/>
      <c r="P2414" s="104"/>
      <c r="Q2414" s="104"/>
      <c r="U2414" s="104"/>
      <c r="AQ2414" s="104"/>
      <c r="AR2414" s="104"/>
      <c r="AS2414" s="104"/>
      <c r="AT2414" s="104"/>
      <c r="AU2414" s="104"/>
      <c r="AV2414" s="104"/>
      <c r="AW2414" s="104"/>
      <c r="AX2414" s="104"/>
      <c r="AY2414" s="104"/>
      <c r="BH2414" s="104"/>
      <c r="BJ2414" s="104"/>
      <c r="BK2414" s="104"/>
      <c r="BL2414" s="104"/>
      <c r="BM2414" s="104"/>
      <c r="BN2414" s="104"/>
      <c r="BO2414" s="104"/>
      <c r="BP2414" s="104"/>
      <c r="BQ2414" s="104"/>
      <c r="BR2414" s="104"/>
      <c r="BS2414" s="104"/>
      <c r="BT2414" s="104"/>
      <c r="BV2414" s="104"/>
      <c r="BW2414" s="104"/>
      <c r="BX2414" s="104"/>
      <c r="BY2414" s="104"/>
      <c r="BZ2414" s="104"/>
      <c r="CA2414" s="104"/>
      <c r="CB2414" s="104"/>
      <c r="CC2414" s="104"/>
      <c r="CD2414" s="104"/>
      <c r="CE2414" s="104"/>
      <c r="CF2414" s="104"/>
      <c r="CG2414" s="104"/>
      <c r="CJ2414" s="104"/>
      <c r="CL2414" s="104"/>
      <c r="CM2414" s="104"/>
      <c r="CN2414" s="104"/>
      <c r="CO2414" s="104"/>
      <c r="CP2414" s="104"/>
      <c r="CQ2414" s="104"/>
      <c r="CR2414" s="104"/>
      <c r="CS2414" s="104"/>
      <c r="CT2414" s="104"/>
      <c r="CU2414" s="104"/>
    </row>
    <row r="2415" spans="1:99" ht="13" x14ac:dyDescent="0.3">
      <c r="A2415" s="104"/>
      <c r="B2415" s="104"/>
      <c r="C2415" s="104"/>
      <c r="D2415" s="104"/>
      <c r="E2415" s="104"/>
      <c r="F2415" s="104"/>
      <c r="G2415" s="104"/>
      <c r="H2415" s="104"/>
      <c r="I2415" s="104"/>
      <c r="J2415" s="104"/>
      <c r="K2415" s="104"/>
      <c r="L2415" s="104"/>
      <c r="M2415" s="104"/>
      <c r="P2415" s="104"/>
      <c r="Q2415" s="104"/>
      <c r="U2415" s="104"/>
      <c r="AQ2415" s="104"/>
      <c r="AR2415" s="104"/>
      <c r="AS2415" s="104"/>
      <c r="AT2415" s="104"/>
      <c r="AU2415" s="104"/>
      <c r="AV2415" s="104"/>
      <c r="AW2415" s="104"/>
      <c r="AX2415" s="104"/>
      <c r="AY2415" s="104"/>
      <c r="BH2415" s="104"/>
      <c r="BJ2415" s="104"/>
      <c r="BK2415" s="104"/>
      <c r="BL2415" s="104"/>
      <c r="BM2415" s="104"/>
      <c r="BN2415" s="104"/>
      <c r="BO2415" s="104"/>
      <c r="BP2415" s="104"/>
      <c r="BQ2415" s="104"/>
      <c r="BR2415" s="104"/>
      <c r="BS2415" s="104"/>
      <c r="BT2415" s="104"/>
      <c r="BV2415" s="104"/>
      <c r="BW2415" s="104"/>
      <c r="BX2415" s="104"/>
      <c r="BY2415" s="104"/>
      <c r="BZ2415" s="104"/>
      <c r="CA2415" s="104"/>
      <c r="CB2415" s="104"/>
      <c r="CC2415" s="104"/>
      <c r="CD2415" s="104"/>
      <c r="CE2415" s="104"/>
      <c r="CF2415" s="104"/>
      <c r="CG2415" s="104"/>
      <c r="CJ2415" s="104"/>
      <c r="CL2415" s="104"/>
      <c r="CM2415" s="104"/>
      <c r="CN2415" s="104"/>
      <c r="CO2415" s="104"/>
      <c r="CP2415" s="104"/>
      <c r="CQ2415" s="104"/>
      <c r="CR2415" s="104"/>
      <c r="CS2415" s="104"/>
      <c r="CT2415" s="104"/>
      <c r="CU2415" s="104"/>
    </row>
    <row r="2416" spans="1:99" ht="13" x14ac:dyDescent="0.3">
      <c r="A2416" s="104"/>
      <c r="B2416" s="104"/>
      <c r="C2416" s="104"/>
      <c r="D2416" s="104"/>
      <c r="E2416" s="104"/>
      <c r="F2416" s="104"/>
      <c r="G2416" s="104"/>
      <c r="H2416" s="104"/>
      <c r="I2416" s="104"/>
      <c r="J2416" s="104"/>
      <c r="K2416" s="104"/>
      <c r="L2416" s="104"/>
      <c r="M2416" s="104"/>
      <c r="P2416" s="104"/>
      <c r="Q2416" s="104"/>
      <c r="U2416" s="104"/>
      <c r="AQ2416" s="104"/>
      <c r="AR2416" s="104"/>
      <c r="AS2416" s="104"/>
      <c r="AT2416" s="104"/>
      <c r="AU2416" s="104"/>
      <c r="AV2416" s="104"/>
      <c r="AW2416" s="104"/>
      <c r="AX2416" s="104"/>
      <c r="AY2416" s="104"/>
      <c r="BH2416" s="104"/>
      <c r="BJ2416" s="104"/>
      <c r="BK2416" s="104"/>
      <c r="BL2416" s="104"/>
      <c r="BM2416" s="104"/>
      <c r="BN2416" s="104"/>
      <c r="BO2416" s="104"/>
      <c r="BP2416" s="104"/>
      <c r="BQ2416" s="104"/>
      <c r="BR2416" s="104"/>
      <c r="BS2416" s="104"/>
      <c r="BT2416" s="104"/>
      <c r="BV2416" s="104"/>
      <c r="BW2416" s="104"/>
      <c r="BX2416" s="104"/>
      <c r="BY2416" s="104"/>
      <c r="BZ2416" s="104"/>
      <c r="CA2416" s="104"/>
      <c r="CB2416" s="104"/>
      <c r="CC2416" s="104"/>
      <c r="CD2416" s="104"/>
      <c r="CE2416" s="104"/>
      <c r="CF2416" s="104"/>
      <c r="CG2416" s="104"/>
      <c r="CJ2416" s="104"/>
      <c r="CL2416" s="104"/>
      <c r="CM2416" s="104"/>
      <c r="CN2416" s="104"/>
      <c r="CO2416" s="104"/>
      <c r="CP2416" s="104"/>
      <c r="CQ2416" s="104"/>
      <c r="CR2416" s="104"/>
      <c r="CS2416" s="104"/>
      <c r="CT2416" s="104"/>
      <c r="CU2416" s="104"/>
    </row>
    <row r="2417" spans="1:99" ht="13" x14ac:dyDescent="0.3">
      <c r="A2417" s="104"/>
      <c r="B2417" s="104"/>
      <c r="C2417" s="104"/>
      <c r="D2417" s="104"/>
      <c r="E2417" s="104"/>
      <c r="F2417" s="104"/>
      <c r="G2417" s="104"/>
      <c r="H2417" s="104"/>
      <c r="I2417" s="104"/>
      <c r="J2417" s="104"/>
      <c r="K2417" s="104"/>
      <c r="L2417" s="104"/>
      <c r="M2417" s="104"/>
      <c r="P2417" s="104"/>
      <c r="Q2417" s="104"/>
      <c r="U2417" s="104"/>
      <c r="AQ2417" s="104"/>
      <c r="AR2417" s="104"/>
      <c r="AS2417" s="104"/>
      <c r="AT2417" s="104"/>
      <c r="AU2417" s="104"/>
      <c r="AV2417" s="104"/>
      <c r="AW2417" s="104"/>
      <c r="AX2417" s="104"/>
      <c r="AY2417" s="104"/>
      <c r="BH2417" s="104"/>
      <c r="BJ2417" s="104"/>
      <c r="BK2417" s="104"/>
      <c r="BL2417" s="104"/>
      <c r="BM2417" s="104"/>
      <c r="BN2417" s="104"/>
      <c r="BO2417" s="104"/>
      <c r="BP2417" s="104"/>
      <c r="BQ2417" s="104"/>
      <c r="BR2417" s="104"/>
      <c r="BS2417" s="104"/>
      <c r="BT2417" s="104"/>
      <c r="BV2417" s="104"/>
      <c r="BW2417" s="104"/>
      <c r="BX2417" s="104"/>
      <c r="BY2417" s="104"/>
      <c r="BZ2417" s="104"/>
      <c r="CA2417" s="104"/>
      <c r="CB2417" s="104"/>
      <c r="CC2417" s="104"/>
      <c r="CD2417" s="104"/>
      <c r="CE2417" s="104"/>
      <c r="CF2417" s="104"/>
      <c r="CG2417" s="104"/>
      <c r="CJ2417" s="104"/>
      <c r="CL2417" s="104"/>
      <c r="CM2417" s="104"/>
      <c r="CN2417" s="104"/>
      <c r="CO2417" s="104"/>
      <c r="CP2417" s="104"/>
      <c r="CQ2417" s="104"/>
      <c r="CR2417" s="104"/>
      <c r="CS2417" s="104"/>
      <c r="CT2417" s="104"/>
      <c r="CU2417" s="104"/>
    </row>
    <row r="2418" spans="1:99" ht="13" x14ac:dyDescent="0.3">
      <c r="A2418" s="104"/>
      <c r="B2418" s="104"/>
      <c r="C2418" s="104"/>
      <c r="D2418" s="104"/>
      <c r="E2418" s="104"/>
      <c r="F2418" s="104"/>
      <c r="G2418" s="104"/>
      <c r="H2418" s="104"/>
      <c r="I2418" s="104"/>
      <c r="J2418" s="104"/>
      <c r="K2418" s="104"/>
      <c r="L2418" s="104"/>
      <c r="M2418" s="104"/>
      <c r="P2418" s="104"/>
      <c r="Q2418" s="104"/>
      <c r="U2418" s="104"/>
      <c r="AQ2418" s="104"/>
      <c r="AR2418" s="104"/>
      <c r="AS2418" s="104"/>
      <c r="AT2418" s="104"/>
      <c r="AU2418" s="104"/>
      <c r="AV2418" s="104"/>
      <c r="AW2418" s="104"/>
      <c r="AX2418" s="104"/>
      <c r="AY2418" s="104"/>
      <c r="BH2418" s="104"/>
      <c r="BJ2418" s="104"/>
      <c r="BK2418" s="104"/>
      <c r="BL2418" s="104"/>
      <c r="BM2418" s="104"/>
      <c r="BN2418" s="104"/>
      <c r="BO2418" s="104"/>
      <c r="BP2418" s="104"/>
      <c r="BQ2418" s="104"/>
      <c r="BR2418" s="104"/>
      <c r="BS2418" s="104"/>
      <c r="BT2418" s="104"/>
      <c r="BV2418" s="104"/>
      <c r="BW2418" s="104"/>
      <c r="BX2418" s="104"/>
      <c r="BY2418" s="104"/>
      <c r="BZ2418" s="104"/>
      <c r="CA2418" s="104"/>
      <c r="CB2418" s="104"/>
      <c r="CC2418" s="104"/>
      <c r="CD2418" s="104"/>
      <c r="CE2418" s="104"/>
      <c r="CF2418" s="104"/>
      <c r="CG2418" s="104"/>
      <c r="CJ2418" s="104"/>
      <c r="CL2418" s="104"/>
      <c r="CM2418" s="104"/>
      <c r="CN2418" s="104"/>
      <c r="CO2418" s="104"/>
      <c r="CP2418" s="104"/>
      <c r="CQ2418" s="104"/>
      <c r="CR2418" s="104"/>
      <c r="CS2418" s="104"/>
      <c r="CT2418" s="104"/>
      <c r="CU2418" s="104"/>
    </row>
    <row r="2419" spans="1:99" ht="13" x14ac:dyDescent="0.3">
      <c r="A2419" s="104"/>
      <c r="B2419" s="104"/>
      <c r="C2419" s="104"/>
      <c r="D2419" s="104"/>
      <c r="E2419" s="104"/>
      <c r="F2419" s="104"/>
      <c r="G2419" s="104"/>
      <c r="H2419" s="104"/>
      <c r="I2419" s="104"/>
      <c r="J2419" s="104"/>
      <c r="K2419" s="104"/>
      <c r="L2419" s="104"/>
      <c r="M2419" s="104"/>
      <c r="P2419" s="104"/>
      <c r="Q2419" s="104"/>
      <c r="U2419" s="104"/>
      <c r="AQ2419" s="104"/>
      <c r="AR2419" s="104"/>
      <c r="AS2419" s="104"/>
      <c r="AT2419" s="104"/>
      <c r="AU2419" s="104"/>
      <c r="AV2419" s="104"/>
      <c r="AW2419" s="104"/>
      <c r="AX2419" s="104"/>
      <c r="AY2419" s="104"/>
      <c r="BH2419" s="104"/>
      <c r="BJ2419" s="104"/>
      <c r="BK2419" s="104"/>
      <c r="BL2419" s="104"/>
      <c r="BM2419" s="104"/>
      <c r="BN2419" s="104"/>
      <c r="BO2419" s="104"/>
      <c r="BP2419" s="104"/>
      <c r="BQ2419" s="104"/>
      <c r="BR2419" s="104"/>
      <c r="BS2419" s="104"/>
      <c r="BT2419" s="104"/>
      <c r="BV2419" s="104"/>
      <c r="BW2419" s="104"/>
      <c r="BX2419" s="104"/>
      <c r="BY2419" s="104"/>
      <c r="BZ2419" s="104"/>
      <c r="CA2419" s="104"/>
      <c r="CB2419" s="104"/>
      <c r="CC2419" s="104"/>
      <c r="CD2419" s="104"/>
      <c r="CE2419" s="104"/>
      <c r="CF2419" s="104"/>
      <c r="CG2419" s="104"/>
      <c r="CJ2419" s="104"/>
      <c r="CL2419" s="104"/>
      <c r="CM2419" s="104"/>
      <c r="CN2419" s="104"/>
      <c r="CO2419" s="104"/>
      <c r="CP2419" s="104"/>
      <c r="CQ2419" s="104"/>
      <c r="CR2419" s="104"/>
      <c r="CS2419" s="104"/>
      <c r="CT2419" s="104"/>
      <c r="CU2419" s="104"/>
    </row>
    <row r="2420" spans="1:99" ht="13" x14ac:dyDescent="0.3">
      <c r="A2420" s="104"/>
      <c r="B2420" s="104"/>
      <c r="C2420" s="104"/>
      <c r="D2420" s="104"/>
      <c r="E2420" s="104"/>
      <c r="F2420" s="104"/>
      <c r="G2420" s="104"/>
      <c r="H2420" s="104"/>
      <c r="I2420" s="104"/>
      <c r="J2420" s="104"/>
      <c r="K2420" s="104"/>
      <c r="L2420" s="104"/>
      <c r="M2420" s="104"/>
      <c r="P2420" s="104"/>
      <c r="Q2420" s="104"/>
      <c r="U2420" s="104"/>
      <c r="AQ2420" s="104"/>
      <c r="AR2420" s="104"/>
      <c r="AS2420" s="104"/>
      <c r="AT2420" s="104"/>
      <c r="AU2420" s="104"/>
      <c r="AV2420" s="104"/>
      <c r="AW2420" s="104"/>
      <c r="AX2420" s="104"/>
      <c r="AY2420" s="104"/>
      <c r="BH2420" s="104"/>
      <c r="BJ2420" s="104"/>
      <c r="BK2420" s="104"/>
      <c r="BL2420" s="104"/>
      <c r="BM2420" s="104"/>
      <c r="BN2420" s="104"/>
      <c r="BO2420" s="104"/>
      <c r="BP2420" s="104"/>
      <c r="BQ2420" s="104"/>
      <c r="BR2420" s="104"/>
      <c r="BS2420" s="104"/>
      <c r="BT2420" s="104"/>
      <c r="BV2420" s="104"/>
      <c r="BW2420" s="104"/>
      <c r="BX2420" s="104"/>
      <c r="BY2420" s="104"/>
      <c r="BZ2420" s="104"/>
      <c r="CA2420" s="104"/>
      <c r="CB2420" s="104"/>
      <c r="CC2420" s="104"/>
      <c r="CD2420" s="104"/>
      <c r="CE2420" s="104"/>
      <c r="CF2420" s="104"/>
      <c r="CG2420" s="104"/>
      <c r="CJ2420" s="104"/>
      <c r="CL2420" s="104"/>
      <c r="CM2420" s="104"/>
      <c r="CN2420" s="104"/>
      <c r="CO2420" s="104"/>
      <c r="CP2420" s="104"/>
      <c r="CQ2420" s="104"/>
      <c r="CR2420" s="104"/>
      <c r="CS2420" s="104"/>
      <c r="CT2420" s="104"/>
      <c r="CU2420" s="104"/>
    </row>
    <row r="2421" spans="1:99" ht="13" x14ac:dyDescent="0.3">
      <c r="A2421" s="104"/>
      <c r="B2421" s="104"/>
      <c r="C2421" s="104"/>
      <c r="D2421" s="104"/>
      <c r="E2421" s="104"/>
      <c r="F2421" s="104"/>
      <c r="G2421" s="104"/>
      <c r="H2421" s="104"/>
      <c r="I2421" s="104"/>
      <c r="J2421" s="104"/>
      <c r="K2421" s="104"/>
      <c r="L2421" s="104"/>
      <c r="M2421" s="104"/>
      <c r="P2421" s="104"/>
      <c r="Q2421" s="104"/>
      <c r="U2421" s="104"/>
      <c r="AQ2421" s="104"/>
      <c r="AR2421" s="104"/>
      <c r="AS2421" s="104"/>
      <c r="AT2421" s="104"/>
      <c r="AU2421" s="104"/>
      <c r="AV2421" s="104"/>
      <c r="AW2421" s="104"/>
      <c r="AX2421" s="104"/>
      <c r="AY2421" s="104"/>
      <c r="BH2421" s="104"/>
      <c r="BJ2421" s="104"/>
      <c r="BK2421" s="104"/>
      <c r="BL2421" s="104"/>
      <c r="BM2421" s="104"/>
      <c r="BN2421" s="104"/>
      <c r="BO2421" s="104"/>
      <c r="BP2421" s="104"/>
      <c r="BQ2421" s="104"/>
      <c r="BR2421" s="104"/>
      <c r="BS2421" s="104"/>
      <c r="BT2421" s="104"/>
      <c r="BV2421" s="104"/>
      <c r="BW2421" s="104"/>
      <c r="BX2421" s="104"/>
      <c r="BY2421" s="104"/>
      <c r="BZ2421" s="104"/>
      <c r="CA2421" s="104"/>
      <c r="CB2421" s="104"/>
      <c r="CC2421" s="104"/>
      <c r="CD2421" s="104"/>
      <c r="CE2421" s="104"/>
      <c r="CF2421" s="104"/>
      <c r="CG2421" s="104"/>
      <c r="CJ2421" s="104"/>
      <c r="CL2421" s="104"/>
      <c r="CM2421" s="104"/>
      <c r="CN2421" s="104"/>
      <c r="CO2421" s="104"/>
      <c r="CP2421" s="104"/>
      <c r="CQ2421" s="104"/>
      <c r="CR2421" s="104"/>
      <c r="CS2421" s="104"/>
      <c r="CT2421" s="104"/>
      <c r="CU2421" s="104"/>
    </row>
    <row r="2422" spans="1:99" ht="13" x14ac:dyDescent="0.3">
      <c r="A2422" s="104"/>
      <c r="B2422" s="104"/>
      <c r="C2422" s="104"/>
      <c r="D2422" s="104"/>
      <c r="E2422" s="104"/>
      <c r="F2422" s="104"/>
      <c r="G2422" s="104"/>
      <c r="H2422" s="104"/>
      <c r="I2422" s="104"/>
      <c r="J2422" s="104"/>
      <c r="K2422" s="104"/>
      <c r="L2422" s="104"/>
      <c r="M2422" s="104"/>
      <c r="P2422" s="104"/>
      <c r="Q2422" s="104"/>
      <c r="U2422" s="104"/>
      <c r="AQ2422" s="104"/>
      <c r="AR2422" s="104"/>
      <c r="AS2422" s="104"/>
      <c r="AT2422" s="104"/>
      <c r="AU2422" s="104"/>
      <c r="AV2422" s="104"/>
      <c r="AW2422" s="104"/>
      <c r="AX2422" s="104"/>
      <c r="AY2422" s="104"/>
      <c r="BH2422" s="104"/>
      <c r="BJ2422" s="104"/>
      <c r="BK2422" s="104"/>
      <c r="BL2422" s="104"/>
      <c r="BM2422" s="104"/>
      <c r="BN2422" s="104"/>
      <c r="BO2422" s="104"/>
      <c r="BP2422" s="104"/>
      <c r="BQ2422" s="104"/>
      <c r="BR2422" s="104"/>
      <c r="BS2422" s="104"/>
      <c r="BT2422" s="104"/>
      <c r="BV2422" s="104"/>
      <c r="BW2422" s="104"/>
      <c r="BX2422" s="104"/>
      <c r="BY2422" s="104"/>
      <c r="BZ2422" s="104"/>
      <c r="CA2422" s="104"/>
      <c r="CB2422" s="104"/>
      <c r="CC2422" s="104"/>
      <c r="CD2422" s="104"/>
      <c r="CE2422" s="104"/>
      <c r="CF2422" s="104"/>
      <c r="CG2422" s="104"/>
      <c r="CJ2422" s="104"/>
      <c r="CL2422" s="104"/>
      <c r="CM2422" s="104"/>
      <c r="CN2422" s="104"/>
      <c r="CO2422" s="104"/>
      <c r="CP2422" s="104"/>
      <c r="CQ2422" s="104"/>
      <c r="CR2422" s="104"/>
      <c r="CS2422" s="104"/>
      <c r="CT2422" s="104"/>
      <c r="CU2422" s="104"/>
    </row>
    <row r="2423" spans="1:99" ht="13" x14ac:dyDescent="0.3">
      <c r="A2423" s="104"/>
      <c r="B2423" s="104"/>
      <c r="C2423" s="104"/>
      <c r="D2423" s="104"/>
      <c r="E2423" s="104"/>
      <c r="F2423" s="104"/>
      <c r="G2423" s="104"/>
      <c r="H2423" s="104"/>
      <c r="I2423" s="104"/>
      <c r="J2423" s="104"/>
      <c r="K2423" s="104"/>
      <c r="L2423" s="104"/>
      <c r="M2423" s="104"/>
      <c r="P2423" s="104"/>
      <c r="Q2423" s="104"/>
      <c r="U2423" s="104"/>
      <c r="AQ2423" s="104"/>
      <c r="AR2423" s="104"/>
      <c r="AS2423" s="104"/>
      <c r="AT2423" s="104"/>
      <c r="AU2423" s="104"/>
      <c r="AV2423" s="104"/>
      <c r="AW2423" s="104"/>
      <c r="AX2423" s="104"/>
      <c r="AY2423" s="104"/>
      <c r="BH2423" s="104"/>
      <c r="BJ2423" s="104"/>
      <c r="BK2423" s="104"/>
      <c r="BL2423" s="104"/>
      <c r="BM2423" s="104"/>
      <c r="BN2423" s="104"/>
      <c r="BO2423" s="104"/>
      <c r="BP2423" s="104"/>
      <c r="BQ2423" s="104"/>
      <c r="BR2423" s="104"/>
      <c r="BS2423" s="104"/>
      <c r="BT2423" s="104"/>
      <c r="BV2423" s="104"/>
      <c r="BW2423" s="104"/>
      <c r="BX2423" s="104"/>
      <c r="BY2423" s="104"/>
      <c r="BZ2423" s="104"/>
      <c r="CA2423" s="104"/>
      <c r="CB2423" s="104"/>
      <c r="CC2423" s="104"/>
      <c r="CD2423" s="104"/>
      <c r="CE2423" s="104"/>
      <c r="CF2423" s="104"/>
      <c r="CG2423" s="104"/>
      <c r="CJ2423" s="104"/>
      <c r="CL2423" s="104"/>
      <c r="CM2423" s="104"/>
      <c r="CN2423" s="104"/>
      <c r="CO2423" s="104"/>
      <c r="CP2423" s="104"/>
      <c r="CQ2423" s="104"/>
      <c r="CR2423" s="104"/>
      <c r="CS2423" s="104"/>
      <c r="CT2423" s="104"/>
      <c r="CU2423" s="104"/>
    </row>
    <row r="2424" spans="1:99" ht="13" x14ac:dyDescent="0.3">
      <c r="A2424" s="104"/>
      <c r="B2424" s="104"/>
      <c r="C2424" s="104"/>
      <c r="D2424" s="104"/>
      <c r="E2424" s="104"/>
      <c r="F2424" s="104"/>
      <c r="G2424" s="104"/>
      <c r="H2424" s="104"/>
      <c r="I2424" s="104"/>
      <c r="J2424" s="104"/>
      <c r="K2424" s="104"/>
      <c r="L2424" s="104"/>
      <c r="M2424" s="104"/>
      <c r="P2424" s="104"/>
      <c r="Q2424" s="104"/>
      <c r="U2424" s="104"/>
      <c r="AQ2424" s="104"/>
      <c r="AR2424" s="104"/>
      <c r="AS2424" s="104"/>
      <c r="AT2424" s="104"/>
      <c r="AU2424" s="104"/>
      <c r="AV2424" s="104"/>
      <c r="AW2424" s="104"/>
      <c r="AX2424" s="104"/>
      <c r="AY2424" s="104"/>
      <c r="BH2424" s="104"/>
      <c r="BJ2424" s="104"/>
      <c r="BK2424" s="104"/>
      <c r="BL2424" s="104"/>
      <c r="BM2424" s="104"/>
      <c r="BN2424" s="104"/>
      <c r="BO2424" s="104"/>
      <c r="BP2424" s="104"/>
      <c r="BQ2424" s="104"/>
      <c r="BR2424" s="104"/>
      <c r="BS2424" s="104"/>
      <c r="BT2424" s="104"/>
      <c r="BV2424" s="104"/>
      <c r="BW2424" s="104"/>
      <c r="BX2424" s="104"/>
      <c r="BY2424" s="104"/>
      <c r="BZ2424" s="104"/>
      <c r="CA2424" s="104"/>
      <c r="CB2424" s="104"/>
      <c r="CC2424" s="104"/>
      <c r="CD2424" s="104"/>
      <c r="CE2424" s="104"/>
      <c r="CF2424" s="104"/>
      <c r="CG2424" s="104"/>
      <c r="CJ2424" s="104"/>
      <c r="CL2424" s="104"/>
      <c r="CM2424" s="104"/>
      <c r="CN2424" s="104"/>
      <c r="CO2424" s="104"/>
      <c r="CP2424" s="104"/>
      <c r="CQ2424" s="104"/>
      <c r="CR2424" s="104"/>
      <c r="CS2424" s="104"/>
      <c r="CT2424" s="104"/>
      <c r="CU2424" s="104"/>
    </row>
    <row r="2425" spans="1:99" ht="13" x14ac:dyDescent="0.3">
      <c r="A2425" s="104"/>
      <c r="B2425" s="104"/>
      <c r="C2425" s="104"/>
      <c r="D2425" s="104"/>
      <c r="E2425" s="104"/>
      <c r="F2425" s="104"/>
      <c r="G2425" s="104"/>
      <c r="H2425" s="104"/>
      <c r="I2425" s="104"/>
      <c r="J2425" s="104"/>
      <c r="K2425" s="104"/>
      <c r="L2425" s="104"/>
      <c r="M2425" s="104"/>
      <c r="P2425" s="104"/>
      <c r="Q2425" s="104"/>
      <c r="U2425" s="104"/>
      <c r="AQ2425" s="104"/>
      <c r="AR2425" s="104"/>
      <c r="AS2425" s="104"/>
      <c r="AT2425" s="104"/>
      <c r="AU2425" s="104"/>
      <c r="AV2425" s="104"/>
      <c r="AW2425" s="104"/>
      <c r="AX2425" s="104"/>
      <c r="AY2425" s="104"/>
      <c r="BH2425" s="104"/>
      <c r="BJ2425" s="104"/>
      <c r="BK2425" s="104"/>
      <c r="BL2425" s="104"/>
      <c r="BM2425" s="104"/>
      <c r="BN2425" s="104"/>
      <c r="BO2425" s="104"/>
      <c r="BP2425" s="104"/>
      <c r="BQ2425" s="104"/>
      <c r="BR2425" s="104"/>
      <c r="BS2425" s="104"/>
      <c r="BT2425" s="104"/>
      <c r="BV2425" s="104"/>
      <c r="BW2425" s="104"/>
      <c r="BX2425" s="104"/>
      <c r="BY2425" s="104"/>
      <c r="BZ2425" s="104"/>
      <c r="CA2425" s="104"/>
      <c r="CB2425" s="104"/>
      <c r="CC2425" s="104"/>
      <c r="CD2425" s="104"/>
      <c r="CE2425" s="104"/>
      <c r="CF2425" s="104"/>
      <c r="CG2425" s="104"/>
      <c r="CJ2425" s="104"/>
      <c r="CL2425" s="104"/>
      <c r="CM2425" s="104"/>
      <c r="CN2425" s="104"/>
      <c r="CO2425" s="104"/>
      <c r="CP2425" s="104"/>
      <c r="CQ2425" s="104"/>
      <c r="CR2425" s="104"/>
      <c r="CS2425" s="104"/>
      <c r="CT2425" s="104"/>
      <c r="CU2425" s="104"/>
    </row>
    <row r="2426" spans="1:99" ht="13" x14ac:dyDescent="0.3">
      <c r="A2426" s="104"/>
      <c r="B2426" s="104"/>
      <c r="C2426" s="104"/>
      <c r="D2426" s="104"/>
      <c r="E2426" s="104"/>
      <c r="F2426" s="104"/>
      <c r="G2426" s="104"/>
      <c r="H2426" s="104"/>
      <c r="I2426" s="104"/>
      <c r="J2426" s="104"/>
      <c r="K2426" s="104"/>
      <c r="L2426" s="104"/>
      <c r="M2426" s="104"/>
      <c r="P2426" s="104"/>
      <c r="Q2426" s="104"/>
      <c r="U2426" s="104"/>
      <c r="AQ2426" s="104"/>
      <c r="AR2426" s="104"/>
      <c r="AS2426" s="104"/>
      <c r="AT2426" s="104"/>
      <c r="AU2426" s="104"/>
      <c r="AV2426" s="104"/>
      <c r="AW2426" s="104"/>
      <c r="AX2426" s="104"/>
      <c r="AY2426" s="104"/>
      <c r="BH2426" s="104"/>
      <c r="BJ2426" s="104"/>
      <c r="BK2426" s="104"/>
      <c r="BL2426" s="104"/>
      <c r="BM2426" s="104"/>
      <c r="BN2426" s="104"/>
      <c r="BO2426" s="104"/>
      <c r="BP2426" s="104"/>
      <c r="BQ2426" s="104"/>
      <c r="BR2426" s="104"/>
      <c r="BS2426" s="104"/>
      <c r="BT2426" s="104"/>
      <c r="BV2426" s="104"/>
      <c r="BW2426" s="104"/>
      <c r="BX2426" s="104"/>
      <c r="BY2426" s="104"/>
      <c r="BZ2426" s="104"/>
      <c r="CA2426" s="104"/>
      <c r="CB2426" s="104"/>
      <c r="CC2426" s="104"/>
      <c r="CD2426" s="104"/>
      <c r="CE2426" s="104"/>
      <c r="CF2426" s="104"/>
      <c r="CG2426" s="104"/>
      <c r="CJ2426" s="104"/>
      <c r="CL2426" s="104"/>
      <c r="CM2426" s="104"/>
      <c r="CN2426" s="104"/>
      <c r="CO2426" s="104"/>
      <c r="CP2426" s="104"/>
      <c r="CQ2426" s="104"/>
      <c r="CR2426" s="104"/>
      <c r="CS2426" s="104"/>
      <c r="CT2426" s="104"/>
      <c r="CU2426" s="104"/>
    </row>
    <row r="2427" spans="1:99" ht="13" x14ac:dyDescent="0.3">
      <c r="A2427" s="104"/>
      <c r="B2427" s="104"/>
      <c r="C2427" s="104"/>
      <c r="D2427" s="104"/>
      <c r="E2427" s="104"/>
      <c r="F2427" s="104"/>
      <c r="G2427" s="104"/>
      <c r="H2427" s="104"/>
      <c r="I2427" s="104"/>
      <c r="J2427" s="104"/>
      <c r="K2427" s="104"/>
      <c r="L2427" s="104"/>
      <c r="M2427" s="104"/>
      <c r="P2427" s="104"/>
      <c r="Q2427" s="104"/>
      <c r="U2427" s="104"/>
      <c r="AQ2427" s="104"/>
      <c r="AR2427" s="104"/>
      <c r="AS2427" s="104"/>
      <c r="AT2427" s="104"/>
      <c r="AU2427" s="104"/>
      <c r="AV2427" s="104"/>
      <c r="AW2427" s="104"/>
      <c r="AX2427" s="104"/>
      <c r="AY2427" s="104"/>
      <c r="BH2427" s="104"/>
      <c r="BJ2427" s="104"/>
      <c r="BK2427" s="104"/>
      <c r="BL2427" s="104"/>
      <c r="BM2427" s="104"/>
      <c r="BN2427" s="104"/>
      <c r="BO2427" s="104"/>
      <c r="BP2427" s="104"/>
      <c r="BQ2427" s="104"/>
      <c r="BR2427" s="104"/>
      <c r="BS2427" s="104"/>
      <c r="BT2427" s="104"/>
      <c r="BV2427" s="104"/>
      <c r="BW2427" s="104"/>
      <c r="BX2427" s="104"/>
      <c r="BY2427" s="104"/>
      <c r="BZ2427" s="104"/>
      <c r="CA2427" s="104"/>
      <c r="CB2427" s="104"/>
      <c r="CC2427" s="104"/>
      <c r="CD2427" s="104"/>
      <c r="CE2427" s="104"/>
      <c r="CF2427" s="104"/>
      <c r="CG2427" s="104"/>
      <c r="CJ2427" s="104"/>
      <c r="CL2427" s="104"/>
      <c r="CM2427" s="104"/>
      <c r="CN2427" s="104"/>
      <c r="CO2427" s="104"/>
      <c r="CP2427" s="104"/>
      <c r="CQ2427" s="104"/>
      <c r="CR2427" s="104"/>
      <c r="CS2427" s="104"/>
      <c r="CT2427" s="104"/>
      <c r="CU2427" s="104"/>
    </row>
    <row r="2428" spans="1:99" ht="13" x14ac:dyDescent="0.3">
      <c r="A2428" s="104"/>
      <c r="B2428" s="104"/>
      <c r="C2428" s="104"/>
      <c r="D2428" s="104"/>
      <c r="E2428" s="104"/>
      <c r="F2428" s="104"/>
      <c r="G2428" s="104"/>
      <c r="H2428" s="104"/>
      <c r="I2428" s="104"/>
      <c r="J2428" s="104"/>
      <c r="K2428" s="104"/>
      <c r="L2428" s="104"/>
      <c r="M2428" s="104"/>
      <c r="P2428" s="104"/>
      <c r="Q2428" s="104"/>
      <c r="U2428" s="104"/>
      <c r="AQ2428" s="104"/>
      <c r="AR2428" s="104"/>
      <c r="AS2428" s="104"/>
      <c r="AT2428" s="104"/>
      <c r="AU2428" s="104"/>
      <c r="AV2428" s="104"/>
      <c r="AW2428" s="104"/>
      <c r="AX2428" s="104"/>
      <c r="AY2428" s="104"/>
      <c r="BH2428" s="104"/>
      <c r="BJ2428" s="104"/>
      <c r="BK2428" s="104"/>
      <c r="BL2428" s="104"/>
      <c r="BM2428" s="104"/>
      <c r="BN2428" s="104"/>
      <c r="BO2428" s="104"/>
      <c r="BP2428" s="104"/>
      <c r="BQ2428" s="104"/>
      <c r="BR2428" s="104"/>
      <c r="BS2428" s="104"/>
      <c r="BT2428" s="104"/>
      <c r="BV2428" s="104"/>
      <c r="BW2428" s="104"/>
      <c r="BX2428" s="104"/>
      <c r="BY2428" s="104"/>
      <c r="BZ2428" s="104"/>
      <c r="CA2428" s="104"/>
      <c r="CB2428" s="104"/>
      <c r="CC2428" s="104"/>
      <c r="CD2428" s="104"/>
      <c r="CE2428" s="104"/>
      <c r="CF2428" s="104"/>
      <c r="CG2428" s="104"/>
      <c r="CJ2428" s="104"/>
      <c r="CL2428" s="104"/>
      <c r="CM2428" s="104"/>
      <c r="CN2428" s="104"/>
      <c r="CO2428" s="104"/>
      <c r="CP2428" s="104"/>
      <c r="CQ2428" s="104"/>
      <c r="CR2428" s="104"/>
      <c r="CS2428" s="104"/>
      <c r="CT2428" s="104"/>
      <c r="CU2428" s="104"/>
    </row>
    <row r="2429" spans="1:99" ht="13" x14ac:dyDescent="0.3">
      <c r="A2429" s="104"/>
      <c r="B2429" s="104"/>
      <c r="C2429" s="104"/>
      <c r="D2429" s="104"/>
      <c r="E2429" s="104"/>
      <c r="F2429" s="104"/>
      <c r="G2429" s="104"/>
      <c r="H2429" s="104"/>
      <c r="I2429" s="104"/>
      <c r="J2429" s="104"/>
      <c r="K2429" s="104"/>
      <c r="L2429" s="104"/>
      <c r="M2429" s="104"/>
      <c r="P2429" s="104"/>
      <c r="Q2429" s="104"/>
      <c r="U2429" s="104"/>
      <c r="AQ2429" s="104"/>
      <c r="AR2429" s="104"/>
      <c r="AS2429" s="104"/>
      <c r="AT2429" s="104"/>
      <c r="AU2429" s="104"/>
      <c r="AV2429" s="104"/>
      <c r="AW2429" s="104"/>
      <c r="AX2429" s="104"/>
      <c r="AY2429" s="104"/>
      <c r="BH2429" s="104"/>
      <c r="BJ2429" s="104"/>
      <c r="BK2429" s="104"/>
      <c r="BL2429" s="104"/>
      <c r="BM2429" s="104"/>
      <c r="BN2429" s="104"/>
      <c r="BO2429" s="104"/>
      <c r="BP2429" s="104"/>
      <c r="BQ2429" s="104"/>
      <c r="BR2429" s="104"/>
      <c r="BS2429" s="104"/>
      <c r="BT2429" s="104"/>
      <c r="BV2429" s="104"/>
      <c r="BW2429" s="104"/>
      <c r="BX2429" s="104"/>
      <c r="BY2429" s="104"/>
      <c r="BZ2429" s="104"/>
      <c r="CA2429" s="104"/>
      <c r="CB2429" s="104"/>
      <c r="CC2429" s="104"/>
      <c r="CD2429" s="104"/>
      <c r="CE2429" s="104"/>
      <c r="CF2429" s="104"/>
      <c r="CG2429" s="104"/>
      <c r="CJ2429" s="104"/>
      <c r="CL2429" s="104"/>
      <c r="CM2429" s="104"/>
      <c r="CN2429" s="104"/>
      <c r="CO2429" s="104"/>
      <c r="CP2429" s="104"/>
      <c r="CQ2429" s="104"/>
      <c r="CR2429" s="104"/>
      <c r="CS2429" s="104"/>
      <c r="CT2429" s="104"/>
      <c r="CU2429" s="104"/>
    </row>
    <row r="2430" spans="1:99" ht="13" x14ac:dyDescent="0.3">
      <c r="A2430" s="104"/>
      <c r="B2430" s="104"/>
      <c r="C2430" s="104"/>
      <c r="D2430" s="104"/>
      <c r="E2430" s="104"/>
      <c r="F2430" s="104"/>
      <c r="G2430" s="104"/>
      <c r="H2430" s="104"/>
      <c r="I2430" s="104"/>
      <c r="J2430" s="104"/>
      <c r="K2430" s="104"/>
      <c r="L2430" s="104"/>
      <c r="M2430" s="104"/>
      <c r="P2430" s="104"/>
      <c r="Q2430" s="104"/>
      <c r="U2430" s="104"/>
      <c r="AQ2430" s="104"/>
      <c r="AR2430" s="104"/>
      <c r="AS2430" s="104"/>
      <c r="AT2430" s="104"/>
      <c r="AU2430" s="104"/>
      <c r="AV2430" s="104"/>
      <c r="AW2430" s="104"/>
      <c r="AX2430" s="104"/>
      <c r="AY2430" s="104"/>
      <c r="BH2430" s="104"/>
      <c r="BJ2430" s="104"/>
      <c r="BK2430" s="104"/>
      <c r="BL2430" s="104"/>
      <c r="BM2430" s="104"/>
      <c r="BN2430" s="104"/>
      <c r="BO2430" s="104"/>
      <c r="BP2430" s="104"/>
      <c r="BQ2430" s="104"/>
      <c r="BR2430" s="104"/>
      <c r="BS2430" s="104"/>
      <c r="BT2430" s="104"/>
      <c r="BV2430" s="104"/>
      <c r="BW2430" s="104"/>
      <c r="BX2430" s="104"/>
      <c r="BY2430" s="104"/>
      <c r="BZ2430" s="104"/>
      <c r="CA2430" s="104"/>
      <c r="CB2430" s="104"/>
      <c r="CC2430" s="104"/>
      <c r="CD2430" s="104"/>
      <c r="CE2430" s="104"/>
      <c r="CF2430" s="104"/>
      <c r="CG2430" s="104"/>
      <c r="CJ2430" s="104"/>
      <c r="CL2430" s="104"/>
      <c r="CM2430" s="104"/>
      <c r="CN2430" s="104"/>
      <c r="CO2430" s="104"/>
      <c r="CP2430" s="104"/>
      <c r="CQ2430" s="104"/>
      <c r="CR2430" s="104"/>
      <c r="CS2430" s="104"/>
      <c r="CT2430" s="104"/>
      <c r="CU2430" s="104"/>
    </row>
    <row r="2431" spans="1:99" ht="13" x14ac:dyDescent="0.3">
      <c r="A2431" s="104"/>
      <c r="B2431" s="104"/>
      <c r="C2431" s="104"/>
      <c r="D2431" s="104"/>
      <c r="E2431" s="104"/>
      <c r="F2431" s="104"/>
      <c r="G2431" s="104"/>
      <c r="H2431" s="104"/>
      <c r="I2431" s="104"/>
      <c r="J2431" s="104"/>
      <c r="K2431" s="104"/>
      <c r="L2431" s="104"/>
      <c r="M2431" s="104"/>
      <c r="P2431" s="104"/>
      <c r="Q2431" s="104"/>
      <c r="U2431" s="104"/>
      <c r="AQ2431" s="104"/>
      <c r="AR2431" s="104"/>
      <c r="AS2431" s="104"/>
      <c r="AT2431" s="104"/>
      <c r="AU2431" s="104"/>
      <c r="AV2431" s="104"/>
      <c r="AW2431" s="104"/>
      <c r="AX2431" s="104"/>
      <c r="AY2431" s="104"/>
      <c r="BH2431" s="104"/>
      <c r="BJ2431" s="104"/>
      <c r="BK2431" s="104"/>
      <c r="BL2431" s="104"/>
      <c r="BM2431" s="104"/>
      <c r="BN2431" s="104"/>
      <c r="BO2431" s="104"/>
      <c r="BP2431" s="104"/>
      <c r="BQ2431" s="104"/>
      <c r="BR2431" s="104"/>
      <c r="BS2431" s="104"/>
      <c r="BT2431" s="104"/>
      <c r="BV2431" s="104"/>
      <c r="BW2431" s="104"/>
      <c r="BX2431" s="104"/>
      <c r="BY2431" s="104"/>
      <c r="BZ2431" s="104"/>
      <c r="CA2431" s="104"/>
      <c r="CB2431" s="104"/>
      <c r="CC2431" s="104"/>
      <c r="CD2431" s="104"/>
      <c r="CE2431" s="104"/>
      <c r="CF2431" s="104"/>
      <c r="CG2431" s="104"/>
      <c r="CJ2431" s="104"/>
      <c r="CL2431" s="104"/>
      <c r="CM2431" s="104"/>
      <c r="CN2431" s="104"/>
      <c r="CO2431" s="104"/>
      <c r="CP2431" s="104"/>
      <c r="CQ2431" s="104"/>
      <c r="CR2431" s="104"/>
      <c r="CS2431" s="104"/>
      <c r="CT2431" s="104"/>
      <c r="CU2431" s="104"/>
    </row>
    <row r="2432" spans="1:99" ht="13" x14ac:dyDescent="0.3">
      <c r="A2432" s="104"/>
      <c r="B2432" s="104"/>
      <c r="C2432" s="104"/>
      <c r="D2432" s="104"/>
      <c r="E2432" s="104"/>
      <c r="F2432" s="104"/>
      <c r="G2432" s="104"/>
      <c r="H2432" s="104"/>
      <c r="I2432" s="104"/>
      <c r="J2432" s="104"/>
      <c r="K2432" s="104"/>
      <c r="L2432" s="104"/>
      <c r="M2432" s="104"/>
      <c r="P2432" s="104"/>
      <c r="Q2432" s="104"/>
      <c r="U2432" s="104"/>
      <c r="AQ2432" s="104"/>
      <c r="AR2432" s="104"/>
      <c r="AS2432" s="104"/>
      <c r="AT2432" s="104"/>
      <c r="AU2432" s="104"/>
      <c r="AV2432" s="104"/>
      <c r="AW2432" s="104"/>
      <c r="AX2432" s="104"/>
      <c r="AY2432" s="104"/>
      <c r="BH2432" s="104"/>
      <c r="BJ2432" s="104"/>
      <c r="BK2432" s="104"/>
      <c r="BL2432" s="104"/>
      <c r="BM2432" s="104"/>
      <c r="BN2432" s="104"/>
      <c r="BO2432" s="104"/>
      <c r="BP2432" s="104"/>
      <c r="BQ2432" s="104"/>
      <c r="BR2432" s="104"/>
      <c r="BS2432" s="104"/>
      <c r="BT2432" s="104"/>
      <c r="BV2432" s="104"/>
      <c r="BW2432" s="104"/>
      <c r="BX2432" s="104"/>
      <c r="BY2432" s="104"/>
      <c r="BZ2432" s="104"/>
      <c r="CA2432" s="104"/>
      <c r="CB2432" s="104"/>
      <c r="CC2432" s="104"/>
      <c r="CD2432" s="104"/>
      <c r="CE2432" s="104"/>
      <c r="CF2432" s="104"/>
      <c r="CG2432" s="104"/>
      <c r="CJ2432" s="104"/>
      <c r="CL2432" s="104"/>
      <c r="CM2432" s="104"/>
      <c r="CN2432" s="104"/>
      <c r="CO2432" s="104"/>
      <c r="CP2432" s="104"/>
      <c r="CQ2432" s="104"/>
      <c r="CR2432" s="104"/>
      <c r="CS2432" s="104"/>
      <c r="CT2432" s="104"/>
      <c r="CU2432" s="104"/>
    </row>
    <row r="2433" spans="1:99" ht="13" x14ac:dyDescent="0.3">
      <c r="A2433" s="104"/>
      <c r="B2433" s="104"/>
      <c r="C2433" s="104"/>
      <c r="D2433" s="104"/>
      <c r="E2433" s="104"/>
      <c r="F2433" s="104"/>
      <c r="G2433" s="104"/>
      <c r="H2433" s="104"/>
      <c r="I2433" s="104"/>
      <c r="J2433" s="104"/>
      <c r="K2433" s="104"/>
      <c r="L2433" s="104"/>
      <c r="M2433" s="104"/>
      <c r="P2433" s="104"/>
      <c r="Q2433" s="104"/>
      <c r="U2433" s="104"/>
      <c r="AQ2433" s="104"/>
      <c r="AR2433" s="104"/>
      <c r="AS2433" s="104"/>
      <c r="AT2433" s="104"/>
      <c r="AU2433" s="104"/>
      <c r="AV2433" s="104"/>
      <c r="AW2433" s="104"/>
      <c r="AX2433" s="104"/>
      <c r="AY2433" s="104"/>
      <c r="BH2433" s="104"/>
      <c r="BJ2433" s="104"/>
      <c r="BK2433" s="104"/>
      <c r="BL2433" s="104"/>
      <c r="BM2433" s="104"/>
      <c r="BN2433" s="104"/>
      <c r="BO2433" s="104"/>
      <c r="BP2433" s="104"/>
      <c r="BQ2433" s="104"/>
      <c r="BR2433" s="104"/>
      <c r="BS2433" s="104"/>
      <c r="BT2433" s="104"/>
      <c r="BV2433" s="104"/>
      <c r="BW2433" s="104"/>
      <c r="BX2433" s="104"/>
      <c r="BY2433" s="104"/>
      <c r="BZ2433" s="104"/>
      <c r="CA2433" s="104"/>
      <c r="CB2433" s="104"/>
      <c r="CC2433" s="104"/>
      <c r="CD2433" s="104"/>
      <c r="CE2433" s="104"/>
      <c r="CF2433" s="104"/>
      <c r="CG2433" s="104"/>
      <c r="CJ2433" s="104"/>
      <c r="CL2433" s="104"/>
      <c r="CM2433" s="104"/>
      <c r="CN2433" s="104"/>
      <c r="CO2433" s="104"/>
      <c r="CP2433" s="104"/>
      <c r="CQ2433" s="104"/>
      <c r="CR2433" s="104"/>
      <c r="CS2433" s="104"/>
      <c r="CT2433" s="104"/>
      <c r="CU2433" s="104"/>
    </row>
    <row r="2434" spans="1:99" ht="13" x14ac:dyDescent="0.3">
      <c r="A2434" s="104"/>
      <c r="B2434" s="104"/>
      <c r="C2434" s="104"/>
      <c r="D2434" s="104"/>
      <c r="E2434" s="104"/>
      <c r="F2434" s="104"/>
      <c r="G2434" s="104"/>
      <c r="H2434" s="104"/>
      <c r="I2434" s="104"/>
      <c r="J2434" s="104"/>
      <c r="K2434" s="104"/>
      <c r="L2434" s="104"/>
      <c r="M2434" s="104"/>
      <c r="P2434" s="104"/>
      <c r="Q2434" s="104"/>
      <c r="U2434" s="104"/>
      <c r="AQ2434" s="104"/>
      <c r="AR2434" s="104"/>
      <c r="AS2434" s="104"/>
      <c r="AT2434" s="104"/>
      <c r="AU2434" s="104"/>
      <c r="AV2434" s="104"/>
      <c r="AW2434" s="104"/>
      <c r="AX2434" s="104"/>
      <c r="AY2434" s="104"/>
      <c r="BH2434" s="104"/>
      <c r="BJ2434" s="104"/>
      <c r="BK2434" s="104"/>
      <c r="BL2434" s="104"/>
      <c r="BM2434" s="104"/>
      <c r="BN2434" s="104"/>
      <c r="BO2434" s="104"/>
      <c r="BP2434" s="104"/>
      <c r="BQ2434" s="104"/>
      <c r="BR2434" s="104"/>
      <c r="BS2434" s="104"/>
      <c r="BT2434" s="104"/>
      <c r="BV2434" s="104"/>
      <c r="BW2434" s="104"/>
      <c r="BX2434" s="104"/>
      <c r="BY2434" s="104"/>
      <c r="BZ2434" s="104"/>
      <c r="CA2434" s="104"/>
      <c r="CB2434" s="104"/>
      <c r="CC2434" s="104"/>
      <c r="CD2434" s="104"/>
      <c r="CE2434" s="104"/>
      <c r="CF2434" s="104"/>
      <c r="CG2434" s="104"/>
      <c r="CJ2434" s="104"/>
      <c r="CL2434" s="104"/>
      <c r="CM2434" s="104"/>
      <c r="CN2434" s="104"/>
      <c r="CO2434" s="104"/>
      <c r="CP2434" s="104"/>
      <c r="CQ2434" s="104"/>
      <c r="CR2434" s="104"/>
      <c r="CS2434" s="104"/>
      <c r="CT2434" s="104"/>
      <c r="CU2434" s="104"/>
    </row>
    <row r="2435" spans="1:99" ht="13" x14ac:dyDescent="0.3">
      <c r="A2435" s="104"/>
      <c r="B2435" s="104"/>
      <c r="C2435" s="104"/>
      <c r="D2435" s="104"/>
      <c r="E2435" s="104"/>
      <c r="F2435" s="104"/>
      <c r="G2435" s="104"/>
      <c r="H2435" s="104"/>
      <c r="I2435" s="104"/>
      <c r="J2435" s="104"/>
      <c r="K2435" s="104"/>
      <c r="L2435" s="104"/>
      <c r="M2435" s="104"/>
      <c r="P2435" s="104"/>
      <c r="Q2435" s="104"/>
      <c r="U2435" s="104"/>
      <c r="AQ2435" s="104"/>
      <c r="AR2435" s="104"/>
      <c r="AS2435" s="104"/>
      <c r="AT2435" s="104"/>
      <c r="AU2435" s="104"/>
      <c r="AV2435" s="104"/>
      <c r="AW2435" s="104"/>
      <c r="AX2435" s="104"/>
      <c r="AY2435" s="104"/>
      <c r="BH2435" s="104"/>
      <c r="BJ2435" s="104"/>
      <c r="BK2435" s="104"/>
      <c r="BL2435" s="104"/>
      <c r="BM2435" s="104"/>
      <c r="BN2435" s="104"/>
      <c r="BO2435" s="104"/>
      <c r="BP2435" s="104"/>
      <c r="BQ2435" s="104"/>
      <c r="BR2435" s="104"/>
      <c r="BS2435" s="104"/>
      <c r="BT2435" s="104"/>
      <c r="BV2435" s="104"/>
      <c r="BW2435" s="104"/>
      <c r="BX2435" s="104"/>
      <c r="BY2435" s="104"/>
      <c r="BZ2435" s="104"/>
      <c r="CA2435" s="104"/>
      <c r="CB2435" s="104"/>
      <c r="CC2435" s="104"/>
      <c r="CD2435" s="104"/>
      <c r="CE2435" s="104"/>
      <c r="CF2435" s="104"/>
      <c r="CG2435" s="104"/>
      <c r="CJ2435" s="104"/>
      <c r="CL2435" s="104"/>
      <c r="CM2435" s="104"/>
      <c r="CN2435" s="104"/>
      <c r="CO2435" s="104"/>
      <c r="CP2435" s="104"/>
      <c r="CQ2435" s="104"/>
      <c r="CR2435" s="104"/>
      <c r="CS2435" s="104"/>
      <c r="CT2435" s="104"/>
      <c r="CU2435" s="104"/>
    </row>
    <row r="2436" spans="1:99" ht="13" x14ac:dyDescent="0.3">
      <c r="A2436" s="104"/>
      <c r="B2436" s="104"/>
      <c r="C2436" s="104"/>
      <c r="D2436" s="104"/>
      <c r="E2436" s="104"/>
      <c r="F2436" s="104"/>
      <c r="G2436" s="104"/>
      <c r="H2436" s="104"/>
      <c r="I2436" s="104"/>
      <c r="J2436" s="104"/>
      <c r="K2436" s="104"/>
      <c r="L2436" s="104"/>
      <c r="M2436" s="104"/>
      <c r="P2436" s="104"/>
      <c r="Q2436" s="104"/>
      <c r="U2436" s="104"/>
      <c r="AQ2436" s="104"/>
      <c r="AR2436" s="104"/>
      <c r="AS2436" s="104"/>
      <c r="AT2436" s="104"/>
      <c r="AU2436" s="104"/>
      <c r="AV2436" s="104"/>
      <c r="AW2436" s="104"/>
      <c r="AX2436" s="104"/>
      <c r="AY2436" s="104"/>
      <c r="BH2436" s="104"/>
      <c r="BJ2436" s="104"/>
      <c r="BK2436" s="104"/>
      <c r="BL2436" s="104"/>
      <c r="BM2436" s="104"/>
      <c r="BN2436" s="104"/>
      <c r="BO2436" s="104"/>
      <c r="BP2436" s="104"/>
      <c r="BQ2436" s="104"/>
      <c r="BR2436" s="104"/>
      <c r="BS2436" s="104"/>
      <c r="BT2436" s="104"/>
      <c r="BV2436" s="104"/>
      <c r="BW2436" s="104"/>
      <c r="BX2436" s="104"/>
      <c r="BY2436" s="104"/>
      <c r="BZ2436" s="104"/>
      <c r="CA2436" s="104"/>
      <c r="CB2436" s="104"/>
      <c r="CC2436" s="104"/>
      <c r="CD2436" s="104"/>
      <c r="CE2436" s="104"/>
      <c r="CF2436" s="104"/>
      <c r="CG2436" s="104"/>
      <c r="CJ2436" s="104"/>
      <c r="CL2436" s="104"/>
      <c r="CM2436" s="104"/>
      <c r="CN2436" s="104"/>
      <c r="CO2436" s="104"/>
      <c r="CP2436" s="104"/>
      <c r="CQ2436" s="104"/>
      <c r="CR2436" s="104"/>
      <c r="CS2436" s="104"/>
      <c r="CT2436" s="104"/>
      <c r="CU2436" s="104"/>
    </row>
    <row r="2437" spans="1:99" ht="13" x14ac:dyDescent="0.3">
      <c r="A2437" s="104"/>
      <c r="B2437" s="104"/>
      <c r="C2437" s="104"/>
      <c r="D2437" s="104"/>
      <c r="E2437" s="104"/>
      <c r="F2437" s="104"/>
      <c r="G2437" s="104"/>
      <c r="H2437" s="104"/>
      <c r="I2437" s="104"/>
      <c r="J2437" s="104"/>
      <c r="K2437" s="104"/>
      <c r="L2437" s="104"/>
      <c r="M2437" s="104"/>
      <c r="P2437" s="104"/>
      <c r="Q2437" s="104"/>
      <c r="U2437" s="104"/>
      <c r="AQ2437" s="104"/>
      <c r="AR2437" s="104"/>
      <c r="AS2437" s="104"/>
      <c r="AT2437" s="104"/>
      <c r="AU2437" s="104"/>
      <c r="AV2437" s="104"/>
      <c r="AW2437" s="104"/>
      <c r="AX2437" s="104"/>
      <c r="AY2437" s="104"/>
      <c r="BH2437" s="104"/>
      <c r="BJ2437" s="104"/>
      <c r="BK2437" s="104"/>
      <c r="BL2437" s="104"/>
      <c r="BM2437" s="104"/>
      <c r="BN2437" s="104"/>
      <c r="BO2437" s="104"/>
      <c r="BP2437" s="104"/>
      <c r="BQ2437" s="104"/>
      <c r="BR2437" s="104"/>
      <c r="BS2437" s="104"/>
      <c r="BT2437" s="104"/>
      <c r="BV2437" s="104"/>
      <c r="BW2437" s="104"/>
      <c r="BX2437" s="104"/>
      <c r="BY2437" s="104"/>
      <c r="BZ2437" s="104"/>
      <c r="CA2437" s="104"/>
      <c r="CB2437" s="104"/>
      <c r="CC2437" s="104"/>
      <c r="CD2437" s="104"/>
      <c r="CE2437" s="104"/>
      <c r="CF2437" s="104"/>
      <c r="CG2437" s="104"/>
      <c r="CJ2437" s="104"/>
      <c r="CL2437" s="104"/>
      <c r="CM2437" s="104"/>
      <c r="CN2437" s="104"/>
      <c r="CO2437" s="104"/>
      <c r="CP2437" s="104"/>
      <c r="CQ2437" s="104"/>
      <c r="CR2437" s="104"/>
      <c r="CS2437" s="104"/>
      <c r="CT2437" s="104"/>
      <c r="CU2437" s="104"/>
    </row>
    <row r="2438" spans="1:99" ht="13" x14ac:dyDescent="0.3">
      <c r="A2438" s="104"/>
      <c r="B2438" s="104"/>
      <c r="C2438" s="104"/>
      <c r="D2438" s="104"/>
      <c r="E2438" s="104"/>
      <c r="F2438" s="104"/>
      <c r="G2438" s="104"/>
      <c r="H2438" s="104"/>
      <c r="I2438" s="104"/>
      <c r="J2438" s="104"/>
      <c r="K2438" s="104"/>
      <c r="L2438" s="104"/>
      <c r="M2438" s="104"/>
      <c r="P2438" s="104"/>
      <c r="Q2438" s="104"/>
      <c r="U2438" s="104"/>
      <c r="AQ2438" s="104"/>
      <c r="AR2438" s="104"/>
      <c r="AS2438" s="104"/>
      <c r="AT2438" s="104"/>
      <c r="AU2438" s="104"/>
      <c r="AV2438" s="104"/>
      <c r="AW2438" s="104"/>
      <c r="AX2438" s="104"/>
      <c r="AY2438" s="104"/>
      <c r="BH2438" s="104"/>
      <c r="BJ2438" s="104"/>
      <c r="BK2438" s="104"/>
      <c r="BL2438" s="104"/>
      <c r="BM2438" s="104"/>
      <c r="BN2438" s="104"/>
      <c r="BO2438" s="104"/>
      <c r="BP2438" s="104"/>
      <c r="BQ2438" s="104"/>
      <c r="BR2438" s="104"/>
      <c r="BS2438" s="104"/>
      <c r="BT2438" s="104"/>
      <c r="BV2438" s="104"/>
      <c r="BW2438" s="104"/>
      <c r="BX2438" s="104"/>
      <c r="BY2438" s="104"/>
      <c r="BZ2438" s="104"/>
      <c r="CA2438" s="104"/>
      <c r="CB2438" s="104"/>
      <c r="CC2438" s="104"/>
      <c r="CD2438" s="104"/>
      <c r="CE2438" s="104"/>
      <c r="CF2438" s="104"/>
      <c r="CG2438" s="104"/>
      <c r="CJ2438" s="104"/>
      <c r="CL2438" s="104"/>
      <c r="CM2438" s="104"/>
      <c r="CN2438" s="104"/>
      <c r="CO2438" s="104"/>
      <c r="CP2438" s="104"/>
      <c r="CQ2438" s="104"/>
      <c r="CR2438" s="104"/>
      <c r="CS2438" s="104"/>
      <c r="CT2438" s="104"/>
      <c r="CU2438" s="104"/>
    </row>
    <row r="2439" spans="1:99" ht="13" x14ac:dyDescent="0.3">
      <c r="A2439" s="104"/>
      <c r="B2439" s="104"/>
      <c r="C2439" s="104"/>
      <c r="D2439" s="104"/>
      <c r="E2439" s="104"/>
      <c r="F2439" s="104"/>
      <c r="G2439" s="104"/>
      <c r="H2439" s="104"/>
      <c r="I2439" s="104"/>
      <c r="J2439" s="104"/>
      <c r="K2439" s="104"/>
      <c r="L2439" s="104"/>
      <c r="M2439" s="104"/>
      <c r="P2439" s="104"/>
      <c r="Q2439" s="104"/>
      <c r="U2439" s="104"/>
      <c r="AQ2439" s="104"/>
      <c r="AR2439" s="104"/>
      <c r="AS2439" s="104"/>
      <c r="AT2439" s="104"/>
      <c r="AU2439" s="104"/>
      <c r="AV2439" s="104"/>
      <c r="AW2439" s="104"/>
      <c r="AX2439" s="104"/>
      <c r="AY2439" s="104"/>
      <c r="BH2439" s="104"/>
      <c r="BJ2439" s="104"/>
      <c r="BK2439" s="104"/>
      <c r="BL2439" s="104"/>
      <c r="BM2439" s="104"/>
      <c r="BN2439" s="104"/>
      <c r="BO2439" s="104"/>
      <c r="BP2439" s="104"/>
      <c r="BQ2439" s="104"/>
      <c r="BR2439" s="104"/>
      <c r="BS2439" s="104"/>
      <c r="BT2439" s="104"/>
      <c r="BV2439" s="104"/>
      <c r="BW2439" s="104"/>
      <c r="BX2439" s="104"/>
      <c r="BY2439" s="104"/>
      <c r="BZ2439" s="104"/>
      <c r="CA2439" s="104"/>
      <c r="CB2439" s="104"/>
      <c r="CC2439" s="104"/>
      <c r="CD2439" s="104"/>
      <c r="CE2439" s="104"/>
      <c r="CF2439" s="104"/>
      <c r="CG2439" s="104"/>
      <c r="CJ2439" s="104"/>
      <c r="CL2439" s="104"/>
      <c r="CM2439" s="104"/>
      <c r="CN2439" s="104"/>
      <c r="CO2439" s="104"/>
      <c r="CP2439" s="104"/>
      <c r="CQ2439" s="104"/>
      <c r="CR2439" s="104"/>
      <c r="CS2439" s="104"/>
      <c r="CT2439" s="104"/>
      <c r="CU2439" s="104"/>
    </row>
    <row r="2440" spans="1:99" ht="13" x14ac:dyDescent="0.3">
      <c r="A2440" s="104"/>
      <c r="B2440" s="104"/>
      <c r="C2440" s="104"/>
      <c r="D2440" s="104"/>
      <c r="E2440" s="104"/>
      <c r="F2440" s="104"/>
      <c r="G2440" s="104"/>
      <c r="H2440" s="104"/>
      <c r="I2440" s="104"/>
      <c r="J2440" s="104"/>
      <c r="K2440" s="104"/>
      <c r="L2440" s="104"/>
      <c r="M2440" s="104"/>
      <c r="P2440" s="104"/>
      <c r="Q2440" s="104"/>
      <c r="U2440" s="104"/>
      <c r="AQ2440" s="104"/>
      <c r="AR2440" s="104"/>
      <c r="AS2440" s="104"/>
      <c r="AT2440" s="104"/>
      <c r="AU2440" s="104"/>
      <c r="AV2440" s="104"/>
      <c r="AW2440" s="104"/>
      <c r="AX2440" s="104"/>
      <c r="AY2440" s="104"/>
      <c r="BH2440" s="104"/>
      <c r="BJ2440" s="104"/>
      <c r="BK2440" s="104"/>
      <c r="BL2440" s="104"/>
      <c r="BM2440" s="104"/>
      <c r="BN2440" s="104"/>
      <c r="BO2440" s="104"/>
      <c r="BP2440" s="104"/>
      <c r="BQ2440" s="104"/>
      <c r="BR2440" s="104"/>
      <c r="BS2440" s="104"/>
      <c r="BT2440" s="104"/>
      <c r="BV2440" s="104"/>
      <c r="BW2440" s="104"/>
      <c r="BX2440" s="104"/>
      <c r="BY2440" s="104"/>
      <c r="BZ2440" s="104"/>
      <c r="CA2440" s="104"/>
      <c r="CB2440" s="104"/>
      <c r="CC2440" s="104"/>
      <c r="CD2440" s="104"/>
      <c r="CE2440" s="104"/>
      <c r="CF2440" s="104"/>
      <c r="CG2440" s="104"/>
      <c r="CJ2440" s="104"/>
      <c r="CL2440" s="104"/>
      <c r="CM2440" s="104"/>
      <c r="CN2440" s="104"/>
      <c r="CO2440" s="104"/>
      <c r="CP2440" s="104"/>
      <c r="CQ2440" s="104"/>
      <c r="CR2440" s="104"/>
      <c r="CS2440" s="104"/>
      <c r="CT2440" s="104"/>
      <c r="CU2440" s="104"/>
    </row>
    <row r="2441" spans="1:99" ht="13" x14ac:dyDescent="0.3">
      <c r="A2441" s="104"/>
      <c r="B2441" s="104"/>
      <c r="C2441" s="104"/>
      <c r="D2441" s="104"/>
      <c r="E2441" s="104"/>
      <c r="F2441" s="104"/>
      <c r="G2441" s="104"/>
      <c r="H2441" s="104"/>
      <c r="I2441" s="104"/>
      <c r="J2441" s="104"/>
      <c r="K2441" s="104"/>
      <c r="L2441" s="104"/>
      <c r="M2441" s="104"/>
      <c r="P2441" s="104"/>
      <c r="Q2441" s="104"/>
      <c r="U2441" s="104"/>
      <c r="AQ2441" s="104"/>
      <c r="AR2441" s="104"/>
      <c r="AS2441" s="104"/>
      <c r="AT2441" s="104"/>
      <c r="AU2441" s="104"/>
      <c r="AV2441" s="104"/>
      <c r="AW2441" s="104"/>
      <c r="AX2441" s="104"/>
      <c r="AY2441" s="104"/>
      <c r="BH2441" s="104"/>
      <c r="BJ2441" s="104"/>
      <c r="BK2441" s="104"/>
      <c r="BL2441" s="104"/>
      <c r="BM2441" s="104"/>
      <c r="BN2441" s="104"/>
      <c r="BO2441" s="104"/>
      <c r="BP2441" s="104"/>
      <c r="BQ2441" s="104"/>
      <c r="BR2441" s="104"/>
      <c r="BS2441" s="104"/>
      <c r="BT2441" s="104"/>
      <c r="BV2441" s="104"/>
      <c r="BW2441" s="104"/>
      <c r="BX2441" s="104"/>
      <c r="BY2441" s="104"/>
      <c r="BZ2441" s="104"/>
      <c r="CA2441" s="104"/>
      <c r="CB2441" s="104"/>
      <c r="CC2441" s="104"/>
      <c r="CD2441" s="104"/>
      <c r="CE2441" s="104"/>
      <c r="CF2441" s="104"/>
      <c r="CG2441" s="104"/>
      <c r="CJ2441" s="104"/>
      <c r="CL2441" s="104"/>
      <c r="CM2441" s="104"/>
      <c r="CN2441" s="104"/>
      <c r="CO2441" s="104"/>
      <c r="CP2441" s="104"/>
      <c r="CQ2441" s="104"/>
      <c r="CR2441" s="104"/>
      <c r="CS2441" s="104"/>
      <c r="CT2441" s="104"/>
      <c r="CU2441" s="104"/>
    </row>
    <row r="2442" spans="1:99" ht="13" x14ac:dyDescent="0.3">
      <c r="A2442" s="104"/>
      <c r="B2442" s="104"/>
      <c r="C2442" s="104"/>
      <c r="D2442" s="104"/>
      <c r="E2442" s="104"/>
      <c r="F2442" s="104"/>
      <c r="G2442" s="104"/>
      <c r="H2442" s="104"/>
      <c r="I2442" s="104"/>
      <c r="J2442" s="104"/>
      <c r="K2442" s="104"/>
      <c r="L2442" s="104"/>
      <c r="M2442" s="104"/>
      <c r="P2442" s="104"/>
      <c r="Q2442" s="104"/>
      <c r="U2442" s="104"/>
      <c r="AQ2442" s="104"/>
      <c r="AR2442" s="104"/>
      <c r="AS2442" s="104"/>
      <c r="AT2442" s="104"/>
      <c r="AU2442" s="104"/>
      <c r="AV2442" s="104"/>
      <c r="AW2442" s="104"/>
      <c r="AX2442" s="104"/>
      <c r="AY2442" s="104"/>
      <c r="BH2442" s="104"/>
      <c r="BJ2442" s="104"/>
      <c r="BK2442" s="104"/>
      <c r="BL2442" s="104"/>
      <c r="BM2442" s="104"/>
      <c r="BN2442" s="104"/>
      <c r="BO2442" s="104"/>
      <c r="BP2442" s="104"/>
      <c r="BQ2442" s="104"/>
      <c r="BR2442" s="104"/>
      <c r="BS2442" s="104"/>
      <c r="BT2442" s="104"/>
      <c r="BV2442" s="104"/>
      <c r="BW2442" s="104"/>
      <c r="BX2442" s="104"/>
      <c r="BY2442" s="104"/>
      <c r="BZ2442" s="104"/>
      <c r="CA2442" s="104"/>
      <c r="CB2442" s="104"/>
      <c r="CC2442" s="104"/>
      <c r="CD2442" s="104"/>
      <c r="CE2442" s="104"/>
      <c r="CF2442" s="104"/>
      <c r="CG2442" s="104"/>
      <c r="CJ2442" s="104"/>
      <c r="CL2442" s="104"/>
      <c r="CM2442" s="104"/>
      <c r="CN2442" s="104"/>
      <c r="CO2442" s="104"/>
      <c r="CP2442" s="104"/>
      <c r="CQ2442" s="104"/>
      <c r="CR2442" s="104"/>
      <c r="CS2442" s="104"/>
      <c r="CT2442" s="104"/>
      <c r="CU2442" s="104"/>
    </row>
    <row r="2443" spans="1:99" ht="13" x14ac:dyDescent="0.3">
      <c r="A2443" s="104"/>
      <c r="B2443" s="104"/>
      <c r="C2443" s="104"/>
      <c r="D2443" s="104"/>
      <c r="E2443" s="104"/>
      <c r="F2443" s="104"/>
      <c r="G2443" s="104"/>
      <c r="H2443" s="104"/>
      <c r="I2443" s="104"/>
      <c r="J2443" s="104"/>
      <c r="K2443" s="104"/>
      <c r="L2443" s="104"/>
      <c r="M2443" s="104"/>
      <c r="P2443" s="104"/>
      <c r="Q2443" s="104"/>
      <c r="U2443" s="104"/>
      <c r="AQ2443" s="104"/>
      <c r="AR2443" s="104"/>
      <c r="AS2443" s="104"/>
      <c r="AT2443" s="104"/>
      <c r="AU2443" s="104"/>
      <c r="AV2443" s="104"/>
      <c r="AW2443" s="104"/>
      <c r="AX2443" s="104"/>
      <c r="AY2443" s="104"/>
      <c r="BH2443" s="104"/>
      <c r="BJ2443" s="104"/>
      <c r="BK2443" s="104"/>
      <c r="BL2443" s="104"/>
      <c r="BM2443" s="104"/>
      <c r="BN2443" s="104"/>
      <c r="BO2443" s="104"/>
      <c r="BP2443" s="104"/>
      <c r="BQ2443" s="104"/>
      <c r="BR2443" s="104"/>
      <c r="BS2443" s="104"/>
      <c r="BT2443" s="104"/>
      <c r="BV2443" s="104"/>
      <c r="BW2443" s="104"/>
      <c r="BX2443" s="104"/>
      <c r="BY2443" s="104"/>
      <c r="BZ2443" s="104"/>
      <c r="CA2443" s="104"/>
      <c r="CB2443" s="104"/>
      <c r="CC2443" s="104"/>
      <c r="CD2443" s="104"/>
      <c r="CE2443" s="104"/>
      <c r="CF2443" s="104"/>
      <c r="CG2443" s="104"/>
      <c r="CJ2443" s="104"/>
      <c r="CL2443" s="104"/>
      <c r="CM2443" s="104"/>
      <c r="CN2443" s="104"/>
      <c r="CO2443" s="104"/>
      <c r="CP2443" s="104"/>
      <c r="CQ2443" s="104"/>
      <c r="CR2443" s="104"/>
      <c r="CS2443" s="104"/>
      <c r="CT2443" s="104"/>
      <c r="CU2443" s="104"/>
    </row>
    <row r="2444" spans="1:99" ht="13" x14ac:dyDescent="0.3">
      <c r="A2444" s="104"/>
      <c r="B2444" s="104"/>
      <c r="C2444" s="104"/>
      <c r="D2444" s="104"/>
      <c r="E2444" s="104"/>
      <c r="F2444" s="104"/>
      <c r="G2444" s="104"/>
      <c r="H2444" s="104"/>
      <c r="I2444" s="104"/>
      <c r="J2444" s="104"/>
      <c r="K2444" s="104"/>
      <c r="L2444" s="104"/>
      <c r="M2444" s="104"/>
      <c r="P2444" s="104"/>
      <c r="Q2444" s="104"/>
      <c r="U2444" s="104"/>
      <c r="AQ2444" s="104"/>
      <c r="AR2444" s="104"/>
      <c r="AS2444" s="104"/>
      <c r="AT2444" s="104"/>
      <c r="AU2444" s="104"/>
      <c r="AV2444" s="104"/>
      <c r="AW2444" s="104"/>
      <c r="AX2444" s="104"/>
      <c r="AY2444" s="104"/>
      <c r="BH2444" s="104"/>
      <c r="BJ2444" s="104"/>
      <c r="BK2444" s="104"/>
      <c r="BL2444" s="104"/>
      <c r="BM2444" s="104"/>
      <c r="BN2444" s="104"/>
      <c r="BO2444" s="104"/>
      <c r="BP2444" s="104"/>
      <c r="BQ2444" s="104"/>
      <c r="BR2444" s="104"/>
      <c r="BS2444" s="104"/>
      <c r="BT2444" s="104"/>
      <c r="BV2444" s="104"/>
      <c r="BW2444" s="104"/>
      <c r="BX2444" s="104"/>
      <c r="BY2444" s="104"/>
      <c r="BZ2444" s="104"/>
      <c r="CA2444" s="104"/>
      <c r="CB2444" s="104"/>
      <c r="CC2444" s="104"/>
      <c r="CD2444" s="104"/>
      <c r="CE2444" s="104"/>
      <c r="CF2444" s="104"/>
      <c r="CG2444" s="104"/>
      <c r="CJ2444" s="104"/>
      <c r="CL2444" s="104"/>
      <c r="CM2444" s="104"/>
      <c r="CN2444" s="104"/>
      <c r="CO2444" s="104"/>
      <c r="CP2444" s="104"/>
      <c r="CQ2444" s="104"/>
      <c r="CR2444" s="104"/>
      <c r="CS2444" s="104"/>
      <c r="CT2444" s="104"/>
      <c r="CU2444" s="104"/>
    </row>
    <row r="2445" spans="1:99" ht="13" x14ac:dyDescent="0.3">
      <c r="A2445" s="104"/>
      <c r="B2445" s="104"/>
      <c r="C2445" s="104"/>
      <c r="D2445" s="104"/>
      <c r="E2445" s="104"/>
      <c r="F2445" s="104"/>
      <c r="G2445" s="104"/>
      <c r="H2445" s="104"/>
      <c r="I2445" s="104"/>
      <c r="J2445" s="104"/>
      <c r="K2445" s="104"/>
      <c r="L2445" s="104"/>
      <c r="M2445" s="104"/>
      <c r="P2445" s="104"/>
      <c r="Q2445" s="104"/>
      <c r="U2445" s="104"/>
      <c r="AQ2445" s="104"/>
      <c r="AR2445" s="104"/>
      <c r="AS2445" s="104"/>
      <c r="AT2445" s="104"/>
      <c r="AU2445" s="104"/>
      <c r="AV2445" s="104"/>
      <c r="AW2445" s="104"/>
      <c r="AX2445" s="104"/>
      <c r="AY2445" s="104"/>
      <c r="BH2445" s="104"/>
      <c r="BJ2445" s="104"/>
      <c r="BK2445" s="104"/>
      <c r="BL2445" s="104"/>
      <c r="BM2445" s="104"/>
      <c r="BN2445" s="104"/>
      <c r="BO2445" s="104"/>
      <c r="BP2445" s="104"/>
      <c r="BQ2445" s="104"/>
      <c r="BR2445" s="104"/>
      <c r="BS2445" s="104"/>
      <c r="BT2445" s="104"/>
      <c r="BV2445" s="104"/>
      <c r="BW2445" s="104"/>
      <c r="BX2445" s="104"/>
      <c r="BY2445" s="104"/>
      <c r="BZ2445" s="104"/>
      <c r="CA2445" s="104"/>
      <c r="CB2445" s="104"/>
      <c r="CC2445" s="104"/>
      <c r="CD2445" s="104"/>
      <c r="CE2445" s="104"/>
      <c r="CF2445" s="104"/>
      <c r="CG2445" s="104"/>
      <c r="CJ2445" s="104"/>
      <c r="CL2445" s="104"/>
      <c r="CM2445" s="104"/>
      <c r="CN2445" s="104"/>
      <c r="CO2445" s="104"/>
      <c r="CP2445" s="104"/>
      <c r="CQ2445" s="104"/>
      <c r="CR2445" s="104"/>
      <c r="CS2445" s="104"/>
      <c r="CT2445" s="104"/>
      <c r="CU2445" s="104"/>
    </row>
    <row r="2446" spans="1:99" ht="13" x14ac:dyDescent="0.3">
      <c r="A2446" s="104"/>
      <c r="B2446" s="104"/>
      <c r="C2446" s="104"/>
      <c r="D2446" s="104"/>
      <c r="E2446" s="104"/>
      <c r="F2446" s="104"/>
      <c r="G2446" s="104"/>
      <c r="H2446" s="104"/>
      <c r="I2446" s="104"/>
      <c r="J2446" s="104"/>
      <c r="K2446" s="104"/>
      <c r="L2446" s="104"/>
      <c r="M2446" s="104"/>
      <c r="P2446" s="104"/>
      <c r="Q2446" s="104"/>
      <c r="U2446" s="104"/>
      <c r="AQ2446" s="104"/>
      <c r="AR2446" s="104"/>
      <c r="AS2446" s="104"/>
      <c r="AT2446" s="104"/>
      <c r="AU2446" s="104"/>
      <c r="AV2446" s="104"/>
      <c r="AW2446" s="104"/>
      <c r="AX2446" s="104"/>
      <c r="AY2446" s="104"/>
      <c r="BH2446" s="104"/>
      <c r="BJ2446" s="104"/>
      <c r="BK2446" s="104"/>
      <c r="BL2446" s="104"/>
      <c r="BM2446" s="104"/>
      <c r="BN2446" s="104"/>
      <c r="BO2446" s="104"/>
      <c r="BP2446" s="104"/>
      <c r="BQ2446" s="104"/>
      <c r="BR2446" s="104"/>
      <c r="BS2446" s="104"/>
      <c r="BT2446" s="104"/>
      <c r="BV2446" s="104"/>
      <c r="BW2446" s="104"/>
      <c r="BX2446" s="104"/>
      <c r="BY2446" s="104"/>
      <c r="BZ2446" s="104"/>
      <c r="CA2446" s="104"/>
      <c r="CB2446" s="104"/>
      <c r="CC2446" s="104"/>
      <c r="CD2446" s="104"/>
      <c r="CE2446" s="104"/>
      <c r="CF2446" s="104"/>
      <c r="CG2446" s="104"/>
      <c r="CJ2446" s="104"/>
      <c r="CL2446" s="104"/>
      <c r="CM2446" s="104"/>
      <c r="CN2446" s="104"/>
      <c r="CO2446" s="104"/>
      <c r="CP2446" s="104"/>
      <c r="CQ2446" s="104"/>
      <c r="CR2446" s="104"/>
      <c r="CS2446" s="104"/>
      <c r="CT2446" s="104"/>
      <c r="CU2446" s="104"/>
    </row>
    <row r="2447" spans="1:99" ht="13" x14ac:dyDescent="0.3">
      <c r="A2447" s="104"/>
      <c r="B2447" s="104"/>
      <c r="C2447" s="104"/>
      <c r="D2447" s="104"/>
      <c r="E2447" s="104"/>
      <c r="F2447" s="104"/>
      <c r="G2447" s="104"/>
      <c r="H2447" s="104"/>
      <c r="I2447" s="104"/>
      <c r="J2447" s="104"/>
      <c r="K2447" s="104"/>
      <c r="L2447" s="104"/>
      <c r="M2447" s="104"/>
      <c r="P2447" s="104"/>
      <c r="Q2447" s="104"/>
      <c r="U2447" s="104"/>
      <c r="AQ2447" s="104"/>
      <c r="AR2447" s="104"/>
      <c r="AS2447" s="104"/>
      <c r="AT2447" s="104"/>
      <c r="AU2447" s="104"/>
      <c r="AV2447" s="104"/>
      <c r="AW2447" s="104"/>
      <c r="AX2447" s="104"/>
      <c r="AY2447" s="104"/>
      <c r="BH2447" s="104"/>
      <c r="BJ2447" s="104"/>
      <c r="BK2447" s="104"/>
      <c r="BL2447" s="104"/>
      <c r="BM2447" s="104"/>
      <c r="BN2447" s="104"/>
      <c r="BO2447" s="104"/>
      <c r="BP2447" s="104"/>
      <c r="BQ2447" s="104"/>
      <c r="BR2447" s="104"/>
      <c r="BS2447" s="104"/>
      <c r="BT2447" s="104"/>
      <c r="BV2447" s="104"/>
      <c r="BW2447" s="104"/>
      <c r="BX2447" s="104"/>
      <c r="BY2447" s="104"/>
      <c r="BZ2447" s="104"/>
      <c r="CA2447" s="104"/>
      <c r="CB2447" s="104"/>
      <c r="CC2447" s="104"/>
      <c r="CD2447" s="104"/>
      <c r="CE2447" s="104"/>
      <c r="CF2447" s="104"/>
      <c r="CG2447" s="104"/>
      <c r="CJ2447" s="104"/>
      <c r="CL2447" s="104"/>
      <c r="CM2447" s="104"/>
      <c r="CN2447" s="104"/>
      <c r="CO2447" s="104"/>
      <c r="CP2447" s="104"/>
      <c r="CQ2447" s="104"/>
      <c r="CR2447" s="104"/>
      <c r="CS2447" s="104"/>
      <c r="CT2447" s="104"/>
      <c r="CU2447" s="104"/>
    </row>
    <row r="2448" spans="1:99" ht="13" x14ac:dyDescent="0.3">
      <c r="A2448" s="104"/>
      <c r="B2448" s="104"/>
      <c r="C2448" s="104"/>
      <c r="D2448" s="104"/>
      <c r="E2448" s="104"/>
      <c r="F2448" s="104"/>
      <c r="G2448" s="104"/>
      <c r="H2448" s="104"/>
      <c r="I2448" s="104"/>
      <c r="J2448" s="104"/>
      <c r="K2448" s="104"/>
      <c r="L2448" s="104"/>
      <c r="M2448" s="104"/>
      <c r="P2448" s="104"/>
      <c r="Q2448" s="104"/>
      <c r="U2448" s="104"/>
      <c r="AQ2448" s="104"/>
      <c r="AR2448" s="104"/>
      <c r="AS2448" s="104"/>
      <c r="AT2448" s="104"/>
      <c r="AU2448" s="104"/>
      <c r="AV2448" s="104"/>
      <c r="AW2448" s="104"/>
      <c r="AX2448" s="104"/>
      <c r="AY2448" s="104"/>
      <c r="BH2448" s="104"/>
      <c r="BJ2448" s="104"/>
      <c r="BK2448" s="104"/>
      <c r="BL2448" s="104"/>
      <c r="BM2448" s="104"/>
      <c r="BN2448" s="104"/>
      <c r="BO2448" s="104"/>
      <c r="BP2448" s="104"/>
      <c r="BQ2448" s="104"/>
      <c r="BR2448" s="104"/>
      <c r="BS2448" s="104"/>
      <c r="BT2448" s="104"/>
      <c r="BV2448" s="104"/>
      <c r="BW2448" s="104"/>
      <c r="BX2448" s="104"/>
      <c r="BY2448" s="104"/>
      <c r="BZ2448" s="104"/>
      <c r="CA2448" s="104"/>
      <c r="CB2448" s="104"/>
      <c r="CC2448" s="104"/>
      <c r="CD2448" s="104"/>
      <c r="CE2448" s="104"/>
      <c r="CF2448" s="104"/>
      <c r="CG2448" s="104"/>
      <c r="CJ2448" s="104"/>
      <c r="CL2448" s="104"/>
      <c r="CM2448" s="104"/>
      <c r="CN2448" s="104"/>
      <c r="CO2448" s="104"/>
      <c r="CP2448" s="104"/>
      <c r="CQ2448" s="104"/>
      <c r="CR2448" s="104"/>
      <c r="CS2448" s="104"/>
      <c r="CT2448" s="104"/>
      <c r="CU2448" s="104"/>
    </row>
    <row r="2449" spans="1:99" ht="13" x14ac:dyDescent="0.3">
      <c r="A2449" s="104"/>
      <c r="B2449" s="104"/>
      <c r="C2449" s="104"/>
      <c r="D2449" s="104"/>
      <c r="E2449" s="104"/>
      <c r="F2449" s="104"/>
      <c r="G2449" s="104"/>
      <c r="H2449" s="104"/>
      <c r="I2449" s="104"/>
      <c r="J2449" s="104"/>
      <c r="K2449" s="104"/>
      <c r="L2449" s="104"/>
      <c r="M2449" s="104"/>
      <c r="P2449" s="104"/>
      <c r="Q2449" s="104"/>
      <c r="U2449" s="104"/>
      <c r="AQ2449" s="104"/>
      <c r="AR2449" s="104"/>
      <c r="AS2449" s="104"/>
      <c r="AT2449" s="104"/>
      <c r="AU2449" s="104"/>
      <c r="AV2449" s="104"/>
      <c r="AW2449" s="104"/>
      <c r="AX2449" s="104"/>
      <c r="AY2449" s="104"/>
      <c r="BH2449" s="104"/>
      <c r="BJ2449" s="104"/>
      <c r="BK2449" s="104"/>
      <c r="BL2449" s="104"/>
      <c r="BM2449" s="104"/>
      <c r="BN2449" s="104"/>
      <c r="BO2449" s="104"/>
      <c r="BP2449" s="104"/>
      <c r="BQ2449" s="104"/>
      <c r="BR2449" s="104"/>
      <c r="BS2449" s="104"/>
      <c r="BT2449" s="104"/>
      <c r="BV2449" s="104"/>
      <c r="BW2449" s="104"/>
      <c r="BX2449" s="104"/>
      <c r="BY2449" s="104"/>
      <c r="BZ2449" s="104"/>
      <c r="CA2449" s="104"/>
      <c r="CB2449" s="104"/>
      <c r="CC2449" s="104"/>
      <c r="CD2449" s="104"/>
      <c r="CE2449" s="104"/>
      <c r="CF2449" s="104"/>
      <c r="CG2449" s="104"/>
      <c r="CJ2449" s="104"/>
      <c r="CL2449" s="104"/>
      <c r="CM2449" s="104"/>
      <c r="CN2449" s="104"/>
      <c r="CO2449" s="104"/>
      <c r="CP2449" s="104"/>
      <c r="CQ2449" s="104"/>
      <c r="CR2449" s="104"/>
      <c r="CS2449" s="104"/>
      <c r="CT2449" s="104"/>
      <c r="CU2449" s="104"/>
    </row>
    <row r="2450" spans="1:99" ht="13" x14ac:dyDescent="0.3">
      <c r="A2450" s="104"/>
      <c r="B2450" s="104"/>
      <c r="C2450" s="104"/>
      <c r="D2450" s="104"/>
      <c r="E2450" s="104"/>
      <c r="F2450" s="104"/>
      <c r="G2450" s="104"/>
      <c r="H2450" s="104"/>
      <c r="I2450" s="104"/>
      <c r="J2450" s="104"/>
      <c r="K2450" s="104"/>
      <c r="L2450" s="104"/>
      <c r="M2450" s="104"/>
      <c r="P2450" s="104"/>
      <c r="Q2450" s="104"/>
      <c r="U2450" s="104"/>
      <c r="AQ2450" s="104"/>
      <c r="AR2450" s="104"/>
      <c r="AS2450" s="104"/>
      <c r="AT2450" s="104"/>
      <c r="AU2450" s="104"/>
      <c r="AV2450" s="104"/>
      <c r="AW2450" s="104"/>
      <c r="AX2450" s="104"/>
      <c r="AY2450" s="104"/>
      <c r="BH2450" s="104"/>
      <c r="BJ2450" s="104"/>
      <c r="BK2450" s="104"/>
      <c r="BL2450" s="104"/>
      <c r="BM2450" s="104"/>
      <c r="BN2450" s="104"/>
      <c r="BO2450" s="104"/>
      <c r="BP2450" s="104"/>
      <c r="BQ2450" s="104"/>
      <c r="BR2450" s="104"/>
      <c r="BS2450" s="104"/>
      <c r="BT2450" s="104"/>
      <c r="BV2450" s="104"/>
      <c r="BW2450" s="104"/>
      <c r="BX2450" s="104"/>
      <c r="BY2450" s="104"/>
      <c r="BZ2450" s="104"/>
      <c r="CA2450" s="104"/>
      <c r="CB2450" s="104"/>
      <c r="CC2450" s="104"/>
      <c r="CD2450" s="104"/>
      <c r="CE2450" s="104"/>
      <c r="CF2450" s="104"/>
      <c r="CG2450" s="104"/>
      <c r="CJ2450" s="104"/>
      <c r="CL2450" s="104"/>
      <c r="CM2450" s="104"/>
      <c r="CN2450" s="104"/>
      <c r="CO2450" s="104"/>
      <c r="CP2450" s="104"/>
      <c r="CQ2450" s="104"/>
      <c r="CR2450" s="104"/>
      <c r="CS2450" s="104"/>
      <c r="CT2450" s="104"/>
      <c r="CU2450" s="104"/>
    </row>
    <row r="2451" spans="1:99" ht="13" x14ac:dyDescent="0.3">
      <c r="A2451" s="104"/>
      <c r="B2451" s="104"/>
      <c r="C2451" s="104"/>
      <c r="D2451" s="104"/>
      <c r="E2451" s="104"/>
      <c r="F2451" s="104"/>
      <c r="G2451" s="104"/>
      <c r="H2451" s="104"/>
      <c r="I2451" s="104"/>
      <c r="J2451" s="104"/>
      <c r="K2451" s="104"/>
      <c r="L2451" s="104"/>
      <c r="M2451" s="104"/>
      <c r="P2451" s="104"/>
      <c r="Q2451" s="104"/>
      <c r="U2451" s="104"/>
      <c r="AQ2451" s="104"/>
      <c r="AR2451" s="104"/>
      <c r="AS2451" s="104"/>
      <c r="AT2451" s="104"/>
      <c r="AU2451" s="104"/>
      <c r="AV2451" s="104"/>
      <c r="AW2451" s="104"/>
      <c r="AX2451" s="104"/>
      <c r="AY2451" s="104"/>
      <c r="BH2451" s="104"/>
      <c r="BJ2451" s="104"/>
      <c r="BK2451" s="104"/>
      <c r="BL2451" s="104"/>
      <c r="BM2451" s="104"/>
      <c r="BN2451" s="104"/>
      <c r="BO2451" s="104"/>
      <c r="BP2451" s="104"/>
      <c r="BQ2451" s="104"/>
      <c r="BR2451" s="104"/>
      <c r="BS2451" s="104"/>
      <c r="BT2451" s="104"/>
      <c r="BV2451" s="104"/>
      <c r="BW2451" s="104"/>
      <c r="BX2451" s="104"/>
      <c r="BY2451" s="104"/>
      <c r="BZ2451" s="104"/>
      <c r="CA2451" s="104"/>
      <c r="CB2451" s="104"/>
      <c r="CC2451" s="104"/>
      <c r="CD2451" s="104"/>
      <c r="CE2451" s="104"/>
      <c r="CF2451" s="104"/>
      <c r="CG2451" s="104"/>
      <c r="CJ2451" s="104"/>
      <c r="CL2451" s="104"/>
      <c r="CM2451" s="104"/>
      <c r="CN2451" s="104"/>
      <c r="CO2451" s="104"/>
      <c r="CP2451" s="104"/>
      <c r="CQ2451" s="104"/>
      <c r="CR2451" s="104"/>
      <c r="CS2451" s="104"/>
      <c r="CT2451" s="104"/>
      <c r="CU2451" s="104"/>
    </row>
    <row r="2452" spans="1:99" ht="13" x14ac:dyDescent="0.3">
      <c r="A2452" s="104"/>
      <c r="B2452" s="104"/>
      <c r="C2452" s="104"/>
      <c r="D2452" s="104"/>
      <c r="E2452" s="104"/>
      <c r="F2452" s="104"/>
      <c r="G2452" s="104"/>
      <c r="H2452" s="104"/>
      <c r="I2452" s="104"/>
      <c r="J2452" s="104"/>
      <c r="K2452" s="104"/>
      <c r="L2452" s="104"/>
      <c r="M2452" s="104"/>
      <c r="P2452" s="104"/>
      <c r="Q2452" s="104"/>
      <c r="U2452" s="104"/>
      <c r="AQ2452" s="104"/>
      <c r="AR2452" s="104"/>
      <c r="AS2452" s="104"/>
      <c r="AT2452" s="104"/>
      <c r="AU2452" s="104"/>
      <c r="AV2452" s="104"/>
      <c r="AW2452" s="104"/>
      <c r="AX2452" s="104"/>
      <c r="AY2452" s="104"/>
      <c r="BH2452" s="104"/>
      <c r="BJ2452" s="104"/>
      <c r="BK2452" s="104"/>
      <c r="BL2452" s="104"/>
      <c r="BM2452" s="104"/>
      <c r="BN2452" s="104"/>
      <c r="BO2452" s="104"/>
      <c r="BP2452" s="104"/>
      <c r="BQ2452" s="104"/>
      <c r="BR2452" s="104"/>
      <c r="BS2452" s="104"/>
      <c r="BT2452" s="104"/>
      <c r="BV2452" s="104"/>
      <c r="BW2452" s="104"/>
      <c r="BX2452" s="104"/>
      <c r="BY2452" s="104"/>
      <c r="BZ2452" s="104"/>
      <c r="CA2452" s="104"/>
      <c r="CB2452" s="104"/>
      <c r="CC2452" s="104"/>
      <c r="CD2452" s="104"/>
      <c r="CE2452" s="104"/>
      <c r="CF2452" s="104"/>
      <c r="CG2452" s="104"/>
      <c r="CJ2452" s="104"/>
      <c r="CL2452" s="104"/>
      <c r="CM2452" s="104"/>
      <c r="CN2452" s="104"/>
      <c r="CO2452" s="104"/>
      <c r="CP2452" s="104"/>
      <c r="CQ2452" s="104"/>
      <c r="CR2452" s="104"/>
      <c r="CS2452" s="104"/>
      <c r="CT2452" s="104"/>
      <c r="CU2452" s="104"/>
    </row>
    <row r="2453" spans="1:99" ht="13" x14ac:dyDescent="0.3">
      <c r="A2453" s="104"/>
      <c r="B2453" s="104"/>
      <c r="C2453" s="104"/>
      <c r="D2453" s="104"/>
      <c r="E2453" s="104"/>
      <c r="F2453" s="104"/>
      <c r="G2453" s="104"/>
      <c r="H2453" s="104"/>
      <c r="I2453" s="104"/>
      <c r="J2453" s="104"/>
      <c r="K2453" s="104"/>
      <c r="L2453" s="104"/>
      <c r="M2453" s="104"/>
      <c r="P2453" s="104"/>
      <c r="Q2453" s="104"/>
      <c r="U2453" s="104"/>
      <c r="AQ2453" s="104"/>
      <c r="AR2453" s="104"/>
      <c r="AS2453" s="104"/>
      <c r="AT2453" s="104"/>
      <c r="AU2453" s="104"/>
      <c r="AV2453" s="104"/>
      <c r="AW2453" s="104"/>
      <c r="AX2453" s="104"/>
      <c r="AY2453" s="104"/>
      <c r="BH2453" s="104"/>
      <c r="BJ2453" s="104"/>
      <c r="BK2453" s="104"/>
      <c r="BL2453" s="104"/>
      <c r="BM2453" s="104"/>
      <c r="BN2453" s="104"/>
      <c r="BO2453" s="104"/>
      <c r="BP2453" s="104"/>
      <c r="BQ2453" s="104"/>
      <c r="BR2453" s="104"/>
      <c r="BS2453" s="104"/>
      <c r="BT2453" s="104"/>
      <c r="BV2453" s="104"/>
      <c r="BW2453" s="104"/>
      <c r="BX2453" s="104"/>
      <c r="BY2453" s="104"/>
      <c r="BZ2453" s="104"/>
      <c r="CA2453" s="104"/>
      <c r="CB2453" s="104"/>
      <c r="CC2453" s="104"/>
      <c r="CD2453" s="104"/>
      <c r="CE2453" s="104"/>
      <c r="CF2453" s="104"/>
      <c r="CG2453" s="104"/>
      <c r="CJ2453" s="104"/>
      <c r="CL2453" s="104"/>
      <c r="CM2453" s="104"/>
      <c r="CN2453" s="104"/>
      <c r="CO2453" s="104"/>
      <c r="CP2453" s="104"/>
      <c r="CQ2453" s="104"/>
      <c r="CR2453" s="104"/>
      <c r="CS2453" s="104"/>
      <c r="CT2453" s="104"/>
      <c r="CU2453" s="104"/>
    </row>
    <row r="2454" spans="1:99" ht="13" x14ac:dyDescent="0.3">
      <c r="A2454" s="104"/>
      <c r="B2454" s="104"/>
      <c r="C2454" s="104"/>
      <c r="D2454" s="104"/>
      <c r="E2454" s="104"/>
      <c r="F2454" s="104"/>
      <c r="G2454" s="104"/>
      <c r="H2454" s="104"/>
      <c r="I2454" s="104"/>
      <c r="J2454" s="104"/>
      <c r="K2454" s="104"/>
      <c r="L2454" s="104"/>
      <c r="M2454" s="104"/>
      <c r="P2454" s="104"/>
      <c r="Q2454" s="104"/>
      <c r="U2454" s="104"/>
      <c r="AQ2454" s="104"/>
      <c r="AR2454" s="104"/>
      <c r="AS2454" s="104"/>
      <c r="AT2454" s="104"/>
      <c r="AU2454" s="104"/>
      <c r="AV2454" s="104"/>
      <c r="AW2454" s="104"/>
      <c r="AX2454" s="104"/>
      <c r="AY2454" s="104"/>
      <c r="BH2454" s="104"/>
      <c r="BJ2454" s="104"/>
      <c r="BK2454" s="104"/>
      <c r="BL2454" s="104"/>
      <c r="BM2454" s="104"/>
      <c r="BN2454" s="104"/>
      <c r="BO2454" s="104"/>
      <c r="BP2454" s="104"/>
      <c r="BQ2454" s="104"/>
      <c r="BR2454" s="104"/>
      <c r="BS2454" s="104"/>
      <c r="BT2454" s="104"/>
      <c r="BV2454" s="104"/>
      <c r="BW2454" s="104"/>
      <c r="BX2454" s="104"/>
      <c r="BY2454" s="104"/>
      <c r="BZ2454" s="104"/>
      <c r="CA2454" s="104"/>
      <c r="CB2454" s="104"/>
      <c r="CC2454" s="104"/>
      <c r="CD2454" s="104"/>
      <c r="CE2454" s="104"/>
      <c r="CF2454" s="104"/>
      <c r="CG2454" s="104"/>
      <c r="CJ2454" s="104"/>
      <c r="CL2454" s="104"/>
      <c r="CM2454" s="104"/>
      <c r="CN2454" s="104"/>
      <c r="CO2454" s="104"/>
      <c r="CP2454" s="104"/>
      <c r="CQ2454" s="104"/>
      <c r="CR2454" s="104"/>
      <c r="CS2454" s="104"/>
      <c r="CT2454" s="104"/>
      <c r="CU2454" s="104"/>
    </row>
    <row r="2455" spans="1:99" ht="13" x14ac:dyDescent="0.3">
      <c r="A2455" s="104"/>
      <c r="B2455" s="104"/>
      <c r="C2455" s="104"/>
      <c r="D2455" s="104"/>
      <c r="E2455" s="104"/>
      <c r="F2455" s="104"/>
      <c r="G2455" s="104"/>
      <c r="H2455" s="104"/>
      <c r="I2455" s="104"/>
      <c r="J2455" s="104"/>
      <c r="K2455" s="104"/>
      <c r="L2455" s="104"/>
      <c r="M2455" s="104"/>
      <c r="P2455" s="104"/>
      <c r="Q2455" s="104"/>
      <c r="U2455" s="104"/>
      <c r="AQ2455" s="104"/>
      <c r="AR2455" s="104"/>
      <c r="AS2455" s="104"/>
      <c r="AT2455" s="104"/>
      <c r="AU2455" s="104"/>
      <c r="AV2455" s="104"/>
      <c r="AW2455" s="104"/>
      <c r="AX2455" s="104"/>
      <c r="AY2455" s="104"/>
      <c r="BH2455" s="104"/>
      <c r="BJ2455" s="104"/>
      <c r="BK2455" s="104"/>
      <c r="BL2455" s="104"/>
      <c r="BM2455" s="104"/>
      <c r="BN2455" s="104"/>
      <c r="BO2455" s="104"/>
      <c r="BP2455" s="104"/>
      <c r="BQ2455" s="104"/>
      <c r="BR2455" s="104"/>
      <c r="BS2455" s="104"/>
      <c r="BT2455" s="104"/>
      <c r="BV2455" s="104"/>
      <c r="BW2455" s="104"/>
      <c r="BX2455" s="104"/>
      <c r="BY2455" s="104"/>
      <c r="BZ2455" s="104"/>
      <c r="CA2455" s="104"/>
      <c r="CB2455" s="104"/>
      <c r="CC2455" s="104"/>
      <c r="CD2455" s="104"/>
      <c r="CE2455" s="104"/>
      <c r="CF2455" s="104"/>
      <c r="CG2455" s="104"/>
      <c r="CJ2455" s="104"/>
      <c r="CL2455" s="104"/>
      <c r="CM2455" s="104"/>
      <c r="CN2455" s="104"/>
      <c r="CO2455" s="104"/>
      <c r="CP2455" s="104"/>
      <c r="CQ2455" s="104"/>
      <c r="CR2455" s="104"/>
      <c r="CS2455" s="104"/>
      <c r="CT2455" s="104"/>
      <c r="CU2455" s="104"/>
    </row>
    <row r="2456" spans="1:99" ht="13" x14ac:dyDescent="0.3">
      <c r="A2456" s="104"/>
      <c r="B2456" s="104"/>
      <c r="C2456" s="104"/>
      <c r="D2456" s="104"/>
      <c r="E2456" s="104"/>
      <c r="F2456" s="104"/>
      <c r="G2456" s="104"/>
      <c r="H2456" s="104"/>
      <c r="I2456" s="104"/>
      <c r="J2456" s="104"/>
      <c r="K2456" s="104"/>
      <c r="L2456" s="104"/>
      <c r="M2456" s="104"/>
      <c r="P2456" s="104"/>
      <c r="Q2456" s="104"/>
      <c r="U2456" s="104"/>
      <c r="AQ2456" s="104"/>
      <c r="AR2456" s="104"/>
      <c r="AS2456" s="104"/>
      <c r="AT2456" s="104"/>
      <c r="AU2456" s="104"/>
      <c r="AV2456" s="104"/>
      <c r="AW2456" s="104"/>
      <c r="AX2456" s="104"/>
      <c r="AY2456" s="104"/>
      <c r="BH2456" s="104"/>
      <c r="BJ2456" s="104"/>
      <c r="BK2456" s="104"/>
      <c r="BL2456" s="104"/>
      <c r="BM2456" s="104"/>
      <c r="BN2456" s="104"/>
      <c r="BO2456" s="104"/>
      <c r="BP2456" s="104"/>
      <c r="BQ2456" s="104"/>
      <c r="BR2456" s="104"/>
      <c r="BS2456" s="104"/>
      <c r="BT2456" s="104"/>
      <c r="BV2456" s="104"/>
      <c r="BW2456" s="104"/>
      <c r="BX2456" s="104"/>
      <c r="BY2456" s="104"/>
      <c r="BZ2456" s="104"/>
      <c r="CA2456" s="104"/>
      <c r="CB2456" s="104"/>
      <c r="CC2456" s="104"/>
      <c r="CD2456" s="104"/>
      <c r="CE2456" s="104"/>
      <c r="CF2456" s="104"/>
      <c r="CG2456" s="104"/>
      <c r="CJ2456" s="104"/>
      <c r="CL2456" s="104"/>
      <c r="CM2456" s="104"/>
      <c r="CN2456" s="104"/>
      <c r="CO2456" s="104"/>
      <c r="CP2456" s="104"/>
      <c r="CQ2456" s="104"/>
      <c r="CR2456" s="104"/>
      <c r="CS2456" s="104"/>
      <c r="CT2456" s="104"/>
      <c r="CU2456" s="104"/>
    </row>
    <row r="2457" spans="1:99" ht="13" x14ac:dyDescent="0.3">
      <c r="A2457" s="104"/>
      <c r="B2457" s="104"/>
      <c r="C2457" s="104"/>
      <c r="D2457" s="104"/>
      <c r="E2457" s="104"/>
      <c r="F2457" s="104"/>
      <c r="G2457" s="104"/>
      <c r="H2457" s="104"/>
      <c r="I2457" s="104"/>
      <c r="J2457" s="104"/>
      <c r="K2457" s="104"/>
      <c r="L2457" s="104"/>
      <c r="M2457" s="104"/>
      <c r="P2457" s="104"/>
      <c r="Q2457" s="104"/>
      <c r="U2457" s="104"/>
      <c r="AQ2457" s="104"/>
      <c r="AR2457" s="104"/>
      <c r="AS2457" s="104"/>
      <c r="AT2457" s="104"/>
      <c r="AU2457" s="104"/>
      <c r="AV2457" s="104"/>
      <c r="AW2457" s="104"/>
      <c r="AX2457" s="104"/>
      <c r="AY2457" s="104"/>
      <c r="BH2457" s="104"/>
      <c r="BJ2457" s="104"/>
      <c r="BK2457" s="104"/>
      <c r="BL2457" s="104"/>
      <c r="BM2457" s="104"/>
      <c r="BN2457" s="104"/>
      <c r="BO2457" s="104"/>
      <c r="BP2457" s="104"/>
      <c r="BQ2457" s="104"/>
      <c r="BR2457" s="104"/>
      <c r="BS2457" s="104"/>
      <c r="BT2457" s="104"/>
      <c r="BV2457" s="104"/>
      <c r="BW2457" s="104"/>
      <c r="BX2457" s="104"/>
      <c r="BY2457" s="104"/>
      <c r="BZ2457" s="104"/>
      <c r="CA2457" s="104"/>
      <c r="CB2457" s="104"/>
      <c r="CC2457" s="104"/>
      <c r="CD2457" s="104"/>
      <c r="CE2457" s="104"/>
      <c r="CF2457" s="104"/>
      <c r="CG2457" s="104"/>
      <c r="CJ2457" s="104"/>
      <c r="CL2457" s="104"/>
      <c r="CM2457" s="104"/>
      <c r="CN2457" s="104"/>
      <c r="CO2457" s="104"/>
      <c r="CP2457" s="104"/>
      <c r="CQ2457" s="104"/>
      <c r="CR2457" s="104"/>
      <c r="CS2457" s="104"/>
      <c r="CT2457" s="104"/>
      <c r="CU2457" s="104"/>
    </row>
    <row r="2458" spans="1:99" ht="13" x14ac:dyDescent="0.3">
      <c r="A2458" s="104"/>
      <c r="B2458" s="104"/>
      <c r="C2458" s="104"/>
      <c r="D2458" s="104"/>
      <c r="E2458" s="104"/>
      <c r="F2458" s="104"/>
      <c r="G2458" s="104"/>
      <c r="H2458" s="104"/>
      <c r="I2458" s="104"/>
      <c r="J2458" s="104"/>
      <c r="K2458" s="104"/>
      <c r="L2458" s="104"/>
      <c r="M2458" s="104"/>
      <c r="P2458" s="104"/>
      <c r="Q2458" s="104"/>
      <c r="U2458" s="104"/>
      <c r="AQ2458" s="104"/>
      <c r="AR2458" s="104"/>
      <c r="AS2458" s="104"/>
      <c r="AT2458" s="104"/>
      <c r="AU2458" s="104"/>
      <c r="AV2458" s="104"/>
      <c r="AW2458" s="104"/>
      <c r="AX2458" s="104"/>
      <c r="AY2458" s="104"/>
      <c r="BH2458" s="104"/>
      <c r="BJ2458" s="104"/>
      <c r="BK2458" s="104"/>
      <c r="BL2458" s="104"/>
      <c r="BM2458" s="104"/>
      <c r="BN2458" s="104"/>
      <c r="BO2458" s="104"/>
      <c r="BP2458" s="104"/>
      <c r="BQ2458" s="104"/>
      <c r="BR2458" s="104"/>
      <c r="BS2458" s="104"/>
      <c r="BT2458" s="104"/>
      <c r="BV2458" s="104"/>
      <c r="BW2458" s="104"/>
      <c r="BX2458" s="104"/>
      <c r="BY2458" s="104"/>
      <c r="BZ2458" s="104"/>
      <c r="CA2458" s="104"/>
      <c r="CB2458" s="104"/>
      <c r="CC2458" s="104"/>
      <c r="CD2458" s="104"/>
      <c r="CE2458" s="104"/>
      <c r="CF2458" s="104"/>
      <c r="CG2458" s="104"/>
      <c r="CJ2458" s="104"/>
      <c r="CL2458" s="104"/>
      <c r="CM2458" s="104"/>
      <c r="CN2458" s="104"/>
      <c r="CO2458" s="104"/>
      <c r="CP2458" s="104"/>
      <c r="CQ2458" s="104"/>
      <c r="CR2458" s="104"/>
      <c r="CS2458" s="104"/>
      <c r="CT2458" s="104"/>
      <c r="CU2458" s="104"/>
    </row>
    <row r="2459" spans="1:99" ht="13" x14ac:dyDescent="0.3">
      <c r="A2459" s="104"/>
      <c r="B2459" s="104"/>
      <c r="C2459" s="104"/>
      <c r="D2459" s="104"/>
      <c r="E2459" s="104"/>
      <c r="F2459" s="104"/>
      <c r="G2459" s="104"/>
      <c r="H2459" s="104"/>
      <c r="I2459" s="104"/>
      <c r="J2459" s="104"/>
      <c r="K2459" s="104"/>
      <c r="L2459" s="104"/>
      <c r="M2459" s="104"/>
      <c r="P2459" s="104"/>
      <c r="Q2459" s="104"/>
      <c r="U2459" s="104"/>
      <c r="AQ2459" s="104"/>
      <c r="AR2459" s="104"/>
      <c r="AS2459" s="104"/>
      <c r="AT2459" s="104"/>
      <c r="AU2459" s="104"/>
      <c r="AV2459" s="104"/>
      <c r="AW2459" s="104"/>
      <c r="AX2459" s="104"/>
      <c r="AY2459" s="104"/>
      <c r="BH2459" s="104"/>
      <c r="BJ2459" s="104"/>
      <c r="BK2459" s="104"/>
      <c r="BL2459" s="104"/>
      <c r="BM2459" s="104"/>
      <c r="BN2459" s="104"/>
      <c r="BO2459" s="104"/>
      <c r="BP2459" s="104"/>
      <c r="BQ2459" s="104"/>
      <c r="BR2459" s="104"/>
      <c r="BS2459" s="104"/>
      <c r="BT2459" s="104"/>
      <c r="BV2459" s="104"/>
      <c r="BW2459" s="104"/>
      <c r="BX2459" s="104"/>
      <c r="BY2459" s="104"/>
      <c r="BZ2459" s="104"/>
      <c r="CA2459" s="104"/>
      <c r="CB2459" s="104"/>
      <c r="CC2459" s="104"/>
      <c r="CD2459" s="104"/>
      <c r="CE2459" s="104"/>
      <c r="CF2459" s="104"/>
      <c r="CG2459" s="104"/>
      <c r="CJ2459" s="104"/>
      <c r="CL2459" s="104"/>
      <c r="CM2459" s="104"/>
      <c r="CN2459" s="104"/>
      <c r="CO2459" s="104"/>
      <c r="CP2459" s="104"/>
      <c r="CQ2459" s="104"/>
      <c r="CR2459" s="104"/>
      <c r="CS2459" s="104"/>
      <c r="CT2459" s="104"/>
      <c r="CU2459" s="104"/>
    </row>
    <row r="2460" spans="1:99" ht="13" x14ac:dyDescent="0.3">
      <c r="A2460" s="104"/>
      <c r="B2460" s="104"/>
      <c r="C2460" s="104"/>
      <c r="D2460" s="104"/>
      <c r="E2460" s="104"/>
      <c r="F2460" s="104"/>
      <c r="G2460" s="104"/>
      <c r="H2460" s="104"/>
      <c r="I2460" s="104"/>
      <c r="J2460" s="104"/>
      <c r="K2460" s="104"/>
      <c r="L2460" s="104"/>
      <c r="M2460" s="104"/>
      <c r="P2460" s="104"/>
      <c r="Q2460" s="104"/>
      <c r="U2460" s="104"/>
      <c r="AQ2460" s="104"/>
      <c r="AR2460" s="104"/>
      <c r="AS2460" s="104"/>
      <c r="AT2460" s="104"/>
      <c r="AU2460" s="104"/>
      <c r="AV2460" s="104"/>
      <c r="AW2460" s="104"/>
      <c r="AX2460" s="104"/>
      <c r="AY2460" s="104"/>
      <c r="BH2460" s="104"/>
      <c r="BJ2460" s="104"/>
      <c r="BK2460" s="104"/>
      <c r="BL2460" s="104"/>
      <c r="BM2460" s="104"/>
      <c r="BN2460" s="104"/>
      <c r="BO2460" s="104"/>
      <c r="BP2460" s="104"/>
      <c r="BQ2460" s="104"/>
      <c r="BR2460" s="104"/>
      <c r="BS2460" s="104"/>
      <c r="BT2460" s="104"/>
      <c r="BV2460" s="104"/>
      <c r="BW2460" s="104"/>
      <c r="BX2460" s="104"/>
      <c r="BY2460" s="104"/>
      <c r="BZ2460" s="104"/>
      <c r="CA2460" s="104"/>
      <c r="CB2460" s="104"/>
      <c r="CC2460" s="104"/>
      <c r="CD2460" s="104"/>
      <c r="CE2460" s="104"/>
      <c r="CF2460" s="104"/>
      <c r="CG2460" s="104"/>
      <c r="CJ2460" s="104"/>
      <c r="CL2460" s="104"/>
      <c r="CM2460" s="104"/>
      <c r="CN2460" s="104"/>
      <c r="CO2460" s="104"/>
      <c r="CP2460" s="104"/>
      <c r="CQ2460" s="104"/>
      <c r="CR2460" s="104"/>
      <c r="CS2460" s="104"/>
      <c r="CT2460" s="104"/>
      <c r="CU2460" s="104"/>
    </row>
    <row r="2461" spans="1:99" ht="13" x14ac:dyDescent="0.3">
      <c r="A2461" s="104"/>
      <c r="B2461" s="104"/>
      <c r="C2461" s="104"/>
      <c r="D2461" s="104"/>
      <c r="E2461" s="104"/>
      <c r="F2461" s="104"/>
      <c r="G2461" s="104"/>
      <c r="H2461" s="104"/>
      <c r="I2461" s="104"/>
      <c r="J2461" s="104"/>
      <c r="K2461" s="104"/>
      <c r="L2461" s="104"/>
      <c r="M2461" s="104"/>
      <c r="P2461" s="104"/>
      <c r="Q2461" s="104"/>
      <c r="U2461" s="104"/>
      <c r="AQ2461" s="104"/>
      <c r="AR2461" s="104"/>
      <c r="AS2461" s="104"/>
      <c r="AT2461" s="104"/>
      <c r="AU2461" s="104"/>
      <c r="AV2461" s="104"/>
      <c r="AW2461" s="104"/>
      <c r="AX2461" s="104"/>
      <c r="AY2461" s="104"/>
      <c r="BH2461" s="104"/>
      <c r="BJ2461" s="104"/>
      <c r="BK2461" s="104"/>
      <c r="BL2461" s="104"/>
      <c r="BM2461" s="104"/>
      <c r="BN2461" s="104"/>
      <c r="BO2461" s="104"/>
      <c r="BP2461" s="104"/>
      <c r="BQ2461" s="104"/>
      <c r="BR2461" s="104"/>
      <c r="BS2461" s="104"/>
      <c r="BT2461" s="104"/>
      <c r="BV2461" s="104"/>
      <c r="BW2461" s="104"/>
      <c r="BX2461" s="104"/>
      <c r="BY2461" s="104"/>
      <c r="BZ2461" s="104"/>
      <c r="CA2461" s="104"/>
      <c r="CB2461" s="104"/>
      <c r="CC2461" s="104"/>
      <c r="CD2461" s="104"/>
      <c r="CE2461" s="104"/>
      <c r="CF2461" s="104"/>
      <c r="CG2461" s="104"/>
      <c r="CJ2461" s="104"/>
      <c r="CL2461" s="104"/>
      <c r="CM2461" s="104"/>
      <c r="CN2461" s="104"/>
      <c r="CO2461" s="104"/>
      <c r="CP2461" s="104"/>
      <c r="CQ2461" s="104"/>
      <c r="CR2461" s="104"/>
      <c r="CS2461" s="104"/>
      <c r="CT2461" s="104"/>
      <c r="CU2461" s="104"/>
    </row>
    <row r="2462" spans="1:99" ht="13" x14ac:dyDescent="0.3">
      <c r="A2462" s="104"/>
      <c r="B2462" s="104"/>
      <c r="C2462" s="104"/>
      <c r="D2462" s="104"/>
      <c r="E2462" s="104"/>
      <c r="F2462" s="104"/>
      <c r="G2462" s="104"/>
      <c r="H2462" s="104"/>
      <c r="I2462" s="104"/>
      <c r="J2462" s="104"/>
      <c r="K2462" s="104"/>
      <c r="L2462" s="104"/>
      <c r="M2462" s="104"/>
      <c r="P2462" s="104"/>
      <c r="Q2462" s="104"/>
      <c r="U2462" s="104"/>
      <c r="AQ2462" s="104"/>
      <c r="AR2462" s="104"/>
      <c r="AS2462" s="104"/>
      <c r="AT2462" s="104"/>
      <c r="AU2462" s="104"/>
      <c r="AV2462" s="104"/>
      <c r="AW2462" s="104"/>
      <c r="AX2462" s="104"/>
      <c r="AY2462" s="104"/>
      <c r="BH2462" s="104"/>
      <c r="BJ2462" s="104"/>
      <c r="BK2462" s="104"/>
      <c r="BL2462" s="104"/>
      <c r="BM2462" s="104"/>
      <c r="BN2462" s="104"/>
      <c r="BO2462" s="104"/>
      <c r="BP2462" s="104"/>
      <c r="BQ2462" s="104"/>
      <c r="BR2462" s="104"/>
      <c r="BS2462" s="104"/>
      <c r="BT2462" s="104"/>
      <c r="BV2462" s="104"/>
      <c r="BW2462" s="104"/>
      <c r="BX2462" s="104"/>
      <c r="BY2462" s="104"/>
      <c r="BZ2462" s="104"/>
      <c r="CA2462" s="104"/>
      <c r="CB2462" s="104"/>
      <c r="CC2462" s="104"/>
      <c r="CD2462" s="104"/>
      <c r="CE2462" s="104"/>
      <c r="CF2462" s="104"/>
      <c r="CG2462" s="104"/>
      <c r="CJ2462" s="104"/>
      <c r="CL2462" s="104"/>
      <c r="CM2462" s="104"/>
      <c r="CN2462" s="104"/>
      <c r="CO2462" s="104"/>
      <c r="CP2462" s="104"/>
      <c r="CQ2462" s="104"/>
      <c r="CR2462" s="104"/>
      <c r="CS2462" s="104"/>
      <c r="CT2462" s="104"/>
      <c r="CU2462" s="104"/>
    </row>
    <row r="2463" spans="1:99" ht="13" x14ac:dyDescent="0.3">
      <c r="A2463" s="104"/>
      <c r="B2463" s="104"/>
      <c r="C2463" s="104"/>
      <c r="D2463" s="104"/>
      <c r="E2463" s="104"/>
      <c r="F2463" s="104"/>
      <c r="G2463" s="104"/>
      <c r="H2463" s="104"/>
      <c r="I2463" s="104"/>
      <c r="J2463" s="104"/>
      <c r="K2463" s="104"/>
      <c r="L2463" s="104"/>
      <c r="M2463" s="104"/>
      <c r="P2463" s="104"/>
      <c r="Q2463" s="104"/>
      <c r="U2463" s="104"/>
      <c r="AQ2463" s="104"/>
      <c r="AR2463" s="104"/>
      <c r="AS2463" s="104"/>
      <c r="AT2463" s="104"/>
      <c r="AU2463" s="104"/>
      <c r="AV2463" s="104"/>
      <c r="AW2463" s="104"/>
      <c r="AX2463" s="104"/>
      <c r="AY2463" s="104"/>
      <c r="BH2463" s="104"/>
      <c r="BJ2463" s="104"/>
      <c r="BK2463" s="104"/>
      <c r="BL2463" s="104"/>
      <c r="BM2463" s="104"/>
      <c r="BN2463" s="104"/>
      <c r="BO2463" s="104"/>
      <c r="BP2463" s="104"/>
      <c r="BQ2463" s="104"/>
      <c r="BR2463" s="104"/>
      <c r="BS2463" s="104"/>
      <c r="BT2463" s="104"/>
      <c r="BV2463" s="104"/>
      <c r="BW2463" s="104"/>
      <c r="BX2463" s="104"/>
      <c r="BY2463" s="104"/>
      <c r="BZ2463" s="104"/>
      <c r="CA2463" s="104"/>
      <c r="CB2463" s="104"/>
      <c r="CC2463" s="104"/>
      <c r="CD2463" s="104"/>
      <c r="CE2463" s="104"/>
      <c r="CF2463" s="104"/>
      <c r="CG2463" s="104"/>
      <c r="CJ2463" s="104"/>
      <c r="CL2463" s="104"/>
      <c r="CM2463" s="104"/>
      <c r="CN2463" s="104"/>
      <c r="CO2463" s="104"/>
      <c r="CP2463" s="104"/>
      <c r="CQ2463" s="104"/>
      <c r="CR2463" s="104"/>
      <c r="CS2463" s="104"/>
      <c r="CT2463" s="104"/>
      <c r="CU2463" s="104"/>
    </row>
    <row r="2464" spans="1:99" ht="13" x14ac:dyDescent="0.3">
      <c r="A2464" s="104"/>
      <c r="B2464" s="104"/>
      <c r="C2464" s="104"/>
      <c r="D2464" s="104"/>
      <c r="E2464" s="104"/>
      <c r="F2464" s="104"/>
      <c r="G2464" s="104"/>
      <c r="H2464" s="104"/>
      <c r="I2464" s="104"/>
      <c r="J2464" s="104"/>
      <c r="K2464" s="104"/>
      <c r="L2464" s="104"/>
      <c r="M2464" s="104"/>
      <c r="P2464" s="104"/>
      <c r="Q2464" s="104"/>
      <c r="U2464" s="104"/>
      <c r="AQ2464" s="104"/>
      <c r="AR2464" s="104"/>
      <c r="AS2464" s="104"/>
      <c r="AT2464" s="104"/>
      <c r="AU2464" s="104"/>
      <c r="AV2464" s="104"/>
      <c r="AW2464" s="104"/>
      <c r="AX2464" s="104"/>
      <c r="AY2464" s="104"/>
      <c r="BH2464" s="104"/>
      <c r="BJ2464" s="104"/>
      <c r="BK2464" s="104"/>
      <c r="BL2464" s="104"/>
      <c r="BM2464" s="104"/>
      <c r="BN2464" s="104"/>
      <c r="BO2464" s="104"/>
      <c r="BP2464" s="104"/>
      <c r="BQ2464" s="104"/>
      <c r="BR2464" s="104"/>
      <c r="BS2464" s="104"/>
      <c r="BT2464" s="104"/>
      <c r="BV2464" s="104"/>
      <c r="BW2464" s="104"/>
      <c r="BX2464" s="104"/>
      <c r="BY2464" s="104"/>
      <c r="BZ2464" s="104"/>
      <c r="CA2464" s="104"/>
      <c r="CB2464" s="104"/>
      <c r="CC2464" s="104"/>
      <c r="CD2464" s="104"/>
      <c r="CE2464" s="104"/>
      <c r="CF2464" s="104"/>
      <c r="CG2464" s="104"/>
      <c r="CJ2464" s="104"/>
      <c r="CL2464" s="104"/>
      <c r="CM2464" s="104"/>
      <c r="CN2464" s="104"/>
      <c r="CO2464" s="104"/>
      <c r="CP2464" s="104"/>
      <c r="CQ2464" s="104"/>
      <c r="CR2464" s="104"/>
      <c r="CS2464" s="104"/>
      <c r="CT2464" s="104"/>
      <c r="CU2464" s="104"/>
    </row>
    <row r="2465" spans="1:99" ht="13" x14ac:dyDescent="0.3">
      <c r="A2465" s="104"/>
      <c r="B2465" s="104"/>
      <c r="C2465" s="104"/>
      <c r="D2465" s="104"/>
      <c r="E2465" s="104"/>
      <c r="F2465" s="104"/>
      <c r="G2465" s="104"/>
      <c r="H2465" s="104"/>
      <c r="I2465" s="104"/>
      <c r="J2465" s="104"/>
      <c r="K2465" s="104"/>
      <c r="L2465" s="104"/>
      <c r="M2465" s="104"/>
      <c r="P2465" s="104"/>
      <c r="Q2465" s="104"/>
      <c r="U2465" s="104"/>
      <c r="AQ2465" s="104"/>
      <c r="AR2465" s="104"/>
      <c r="AS2465" s="104"/>
      <c r="AT2465" s="104"/>
      <c r="AU2465" s="104"/>
      <c r="AV2465" s="104"/>
      <c r="AW2465" s="104"/>
      <c r="AX2465" s="104"/>
      <c r="AY2465" s="104"/>
      <c r="BH2465" s="104"/>
      <c r="BJ2465" s="104"/>
      <c r="BK2465" s="104"/>
      <c r="BL2465" s="104"/>
      <c r="BM2465" s="104"/>
      <c r="BN2465" s="104"/>
      <c r="BO2465" s="104"/>
      <c r="BP2465" s="104"/>
      <c r="BQ2465" s="104"/>
      <c r="BR2465" s="104"/>
      <c r="BS2465" s="104"/>
      <c r="BT2465" s="104"/>
      <c r="BV2465" s="104"/>
      <c r="BW2465" s="104"/>
      <c r="BX2465" s="104"/>
      <c r="BY2465" s="104"/>
      <c r="BZ2465" s="104"/>
      <c r="CA2465" s="104"/>
      <c r="CB2465" s="104"/>
      <c r="CC2465" s="104"/>
      <c r="CD2465" s="104"/>
      <c r="CE2465" s="104"/>
      <c r="CF2465" s="104"/>
      <c r="CG2465" s="104"/>
      <c r="CJ2465" s="104"/>
      <c r="CL2465" s="104"/>
      <c r="CM2465" s="104"/>
      <c r="CN2465" s="104"/>
      <c r="CO2465" s="104"/>
      <c r="CP2465" s="104"/>
      <c r="CQ2465" s="104"/>
      <c r="CR2465" s="104"/>
      <c r="CS2465" s="104"/>
      <c r="CT2465" s="104"/>
      <c r="CU2465" s="104"/>
    </row>
    <row r="2466" spans="1:99" ht="13" x14ac:dyDescent="0.3">
      <c r="A2466" s="104"/>
      <c r="B2466" s="104"/>
      <c r="C2466" s="104"/>
      <c r="D2466" s="104"/>
      <c r="E2466" s="104"/>
      <c r="F2466" s="104"/>
      <c r="G2466" s="104"/>
      <c r="H2466" s="104"/>
      <c r="I2466" s="104"/>
      <c r="J2466" s="104"/>
      <c r="K2466" s="104"/>
      <c r="L2466" s="104"/>
      <c r="M2466" s="104"/>
      <c r="P2466" s="104"/>
      <c r="Q2466" s="104"/>
      <c r="U2466" s="104"/>
      <c r="AQ2466" s="104"/>
      <c r="AR2466" s="104"/>
      <c r="AS2466" s="104"/>
      <c r="AT2466" s="104"/>
      <c r="AU2466" s="104"/>
      <c r="AV2466" s="104"/>
      <c r="AW2466" s="104"/>
      <c r="AX2466" s="104"/>
      <c r="AY2466" s="104"/>
      <c r="BH2466" s="104"/>
      <c r="BJ2466" s="104"/>
      <c r="BK2466" s="104"/>
      <c r="BL2466" s="104"/>
      <c r="BM2466" s="104"/>
      <c r="BN2466" s="104"/>
      <c r="BO2466" s="104"/>
      <c r="BP2466" s="104"/>
      <c r="BQ2466" s="104"/>
      <c r="BR2466" s="104"/>
      <c r="BS2466" s="104"/>
      <c r="BT2466" s="104"/>
      <c r="BV2466" s="104"/>
      <c r="BW2466" s="104"/>
      <c r="BX2466" s="104"/>
      <c r="BY2466" s="104"/>
      <c r="BZ2466" s="104"/>
      <c r="CA2466" s="104"/>
      <c r="CB2466" s="104"/>
      <c r="CC2466" s="104"/>
      <c r="CD2466" s="104"/>
      <c r="CE2466" s="104"/>
      <c r="CF2466" s="104"/>
      <c r="CG2466" s="104"/>
      <c r="CJ2466" s="104"/>
      <c r="CL2466" s="104"/>
      <c r="CM2466" s="104"/>
      <c r="CN2466" s="104"/>
      <c r="CO2466" s="104"/>
      <c r="CP2466" s="104"/>
      <c r="CQ2466" s="104"/>
      <c r="CR2466" s="104"/>
      <c r="CS2466" s="104"/>
      <c r="CT2466" s="104"/>
      <c r="CU2466" s="104"/>
    </row>
    <row r="2467" spans="1:99" ht="13" x14ac:dyDescent="0.3">
      <c r="A2467" s="104"/>
      <c r="B2467" s="104"/>
      <c r="C2467" s="104"/>
      <c r="D2467" s="104"/>
      <c r="E2467" s="104"/>
      <c r="F2467" s="104"/>
      <c r="G2467" s="104"/>
      <c r="H2467" s="104"/>
      <c r="I2467" s="104"/>
      <c r="J2467" s="104"/>
      <c r="K2467" s="104"/>
      <c r="L2467" s="104"/>
      <c r="M2467" s="104"/>
      <c r="P2467" s="104"/>
      <c r="Q2467" s="104"/>
      <c r="U2467" s="104"/>
      <c r="AQ2467" s="104"/>
      <c r="AR2467" s="104"/>
      <c r="AS2467" s="104"/>
      <c r="AT2467" s="104"/>
      <c r="AU2467" s="104"/>
      <c r="AV2467" s="104"/>
      <c r="AW2467" s="104"/>
      <c r="AX2467" s="104"/>
      <c r="AY2467" s="104"/>
      <c r="BH2467" s="104"/>
      <c r="BJ2467" s="104"/>
      <c r="BK2467" s="104"/>
      <c r="BL2467" s="104"/>
      <c r="BM2467" s="104"/>
      <c r="BN2467" s="104"/>
      <c r="BO2467" s="104"/>
      <c r="BP2467" s="104"/>
      <c r="BQ2467" s="104"/>
      <c r="BR2467" s="104"/>
      <c r="BS2467" s="104"/>
      <c r="BT2467" s="104"/>
      <c r="BV2467" s="104"/>
      <c r="BW2467" s="104"/>
      <c r="BX2467" s="104"/>
      <c r="BY2467" s="104"/>
      <c r="BZ2467" s="104"/>
      <c r="CA2467" s="104"/>
      <c r="CB2467" s="104"/>
      <c r="CC2467" s="104"/>
      <c r="CD2467" s="104"/>
      <c r="CE2467" s="104"/>
      <c r="CF2467" s="104"/>
      <c r="CG2467" s="104"/>
      <c r="CJ2467" s="104"/>
      <c r="CL2467" s="104"/>
      <c r="CM2467" s="104"/>
      <c r="CN2467" s="104"/>
      <c r="CO2467" s="104"/>
      <c r="CP2467" s="104"/>
      <c r="CQ2467" s="104"/>
      <c r="CR2467" s="104"/>
      <c r="CS2467" s="104"/>
      <c r="CT2467" s="104"/>
      <c r="CU2467" s="104"/>
    </row>
    <row r="2468" spans="1:99" ht="13" x14ac:dyDescent="0.3">
      <c r="A2468" s="104"/>
      <c r="B2468" s="104"/>
      <c r="C2468" s="104"/>
      <c r="D2468" s="104"/>
      <c r="E2468" s="104"/>
      <c r="F2468" s="104"/>
      <c r="G2468" s="104"/>
      <c r="H2468" s="104"/>
      <c r="I2468" s="104"/>
      <c r="J2468" s="104"/>
      <c r="K2468" s="104"/>
      <c r="L2468" s="104"/>
      <c r="M2468" s="104"/>
      <c r="P2468" s="104"/>
      <c r="Q2468" s="104"/>
      <c r="U2468" s="104"/>
      <c r="AQ2468" s="104"/>
      <c r="AR2468" s="104"/>
      <c r="AS2468" s="104"/>
      <c r="AT2468" s="104"/>
      <c r="AU2468" s="104"/>
      <c r="AV2468" s="104"/>
      <c r="AW2468" s="104"/>
      <c r="AX2468" s="104"/>
      <c r="AY2468" s="104"/>
      <c r="BH2468" s="104"/>
      <c r="BJ2468" s="104"/>
      <c r="BK2468" s="104"/>
      <c r="BL2468" s="104"/>
      <c r="BM2468" s="104"/>
      <c r="BN2468" s="104"/>
      <c r="BO2468" s="104"/>
      <c r="BP2468" s="104"/>
      <c r="BQ2468" s="104"/>
      <c r="BR2468" s="104"/>
      <c r="BS2468" s="104"/>
      <c r="BT2468" s="104"/>
      <c r="BV2468" s="104"/>
      <c r="BW2468" s="104"/>
      <c r="BX2468" s="104"/>
      <c r="BY2468" s="104"/>
      <c r="BZ2468" s="104"/>
      <c r="CA2468" s="104"/>
      <c r="CB2468" s="104"/>
      <c r="CC2468" s="104"/>
      <c r="CD2468" s="104"/>
      <c r="CE2468" s="104"/>
      <c r="CF2468" s="104"/>
      <c r="CG2468" s="104"/>
      <c r="CJ2468" s="104"/>
      <c r="CL2468" s="104"/>
      <c r="CM2468" s="104"/>
      <c r="CN2468" s="104"/>
      <c r="CO2468" s="104"/>
      <c r="CP2468" s="104"/>
      <c r="CQ2468" s="104"/>
      <c r="CR2468" s="104"/>
      <c r="CS2468" s="104"/>
      <c r="CT2468" s="104"/>
      <c r="CU2468" s="104"/>
    </row>
    <row r="2469" spans="1:99" ht="13" x14ac:dyDescent="0.3">
      <c r="A2469" s="104"/>
      <c r="B2469" s="104"/>
      <c r="C2469" s="104"/>
      <c r="D2469" s="104"/>
      <c r="E2469" s="104"/>
      <c r="F2469" s="104"/>
      <c r="G2469" s="104"/>
      <c r="H2469" s="104"/>
      <c r="I2469" s="104"/>
      <c r="J2469" s="104"/>
      <c r="K2469" s="104"/>
      <c r="L2469" s="104"/>
      <c r="M2469" s="104"/>
      <c r="P2469" s="104"/>
      <c r="Q2469" s="104"/>
      <c r="U2469" s="104"/>
      <c r="AQ2469" s="104"/>
      <c r="AR2469" s="104"/>
      <c r="AS2469" s="104"/>
      <c r="AT2469" s="104"/>
      <c r="AU2469" s="104"/>
      <c r="AV2469" s="104"/>
      <c r="AW2469" s="104"/>
      <c r="AX2469" s="104"/>
      <c r="AY2469" s="104"/>
      <c r="BH2469" s="104"/>
      <c r="BJ2469" s="104"/>
      <c r="BK2469" s="104"/>
      <c r="BL2469" s="104"/>
      <c r="BM2469" s="104"/>
      <c r="BN2469" s="104"/>
      <c r="BO2469" s="104"/>
      <c r="BP2469" s="104"/>
      <c r="BQ2469" s="104"/>
      <c r="BR2469" s="104"/>
      <c r="BS2469" s="104"/>
      <c r="BT2469" s="104"/>
      <c r="BV2469" s="104"/>
      <c r="BW2469" s="104"/>
      <c r="BX2469" s="104"/>
      <c r="BY2469" s="104"/>
      <c r="BZ2469" s="104"/>
      <c r="CA2469" s="104"/>
      <c r="CB2469" s="104"/>
      <c r="CC2469" s="104"/>
      <c r="CD2469" s="104"/>
      <c r="CE2469" s="104"/>
      <c r="CF2469" s="104"/>
      <c r="CG2469" s="104"/>
      <c r="CJ2469" s="104"/>
      <c r="CL2469" s="104"/>
      <c r="CM2469" s="104"/>
      <c r="CN2469" s="104"/>
      <c r="CO2469" s="104"/>
      <c r="CP2469" s="104"/>
      <c r="CQ2469" s="104"/>
      <c r="CR2469" s="104"/>
      <c r="CS2469" s="104"/>
      <c r="CT2469" s="104"/>
      <c r="CU2469" s="104"/>
    </row>
    <row r="2470" spans="1:99" ht="13" x14ac:dyDescent="0.3">
      <c r="A2470" s="104"/>
      <c r="B2470" s="104"/>
      <c r="C2470" s="104"/>
      <c r="D2470" s="104"/>
      <c r="E2470" s="104"/>
      <c r="F2470" s="104"/>
      <c r="G2470" s="104"/>
      <c r="H2470" s="104"/>
      <c r="I2470" s="104"/>
      <c r="J2470" s="104"/>
      <c r="K2470" s="104"/>
      <c r="L2470" s="104"/>
      <c r="M2470" s="104"/>
      <c r="P2470" s="104"/>
      <c r="Q2470" s="104"/>
      <c r="U2470" s="104"/>
      <c r="AQ2470" s="104"/>
      <c r="AR2470" s="104"/>
      <c r="AS2470" s="104"/>
      <c r="AT2470" s="104"/>
      <c r="AU2470" s="104"/>
      <c r="AV2470" s="104"/>
      <c r="AW2470" s="104"/>
      <c r="AX2470" s="104"/>
      <c r="AY2470" s="104"/>
      <c r="BH2470" s="104"/>
      <c r="BJ2470" s="104"/>
      <c r="BK2470" s="104"/>
      <c r="BL2470" s="104"/>
      <c r="BM2470" s="104"/>
      <c r="BN2470" s="104"/>
      <c r="BO2470" s="104"/>
      <c r="BP2470" s="104"/>
      <c r="BQ2470" s="104"/>
      <c r="BR2470" s="104"/>
      <c r="BS2470" s="104"/>
      <c r="BT2470" s="104"/>
      <c r="BV2470" s="104"/>
      <c r="BW2470" s="104"/>
      <c r="BX2470" s="104"/>
      <c r="BY2470" s="104"/>
      <c r="BZ2470" s="104"/>
      <c r="CA2470" s="104"/>
      <c r="CB2470" s="104"/>
      <c r="CC2470" s="104"/>
      <c r="CD2470" s="104"/>
      <c r="CE2470" s="104"/>
      <c r="CF2470" s="104"/>
      <c r="CG2470" s="104"/>
      <c r="CJ2470" s="104"/>
      <c r="CL2470" s="104"/>
      <c r="CM2470" s="104"/>
      <c r="CN2470" s="104"/>
      <c r="CO2470" s="104"/>
      <c r="CP2470" s="104"/>
      <c r="CQ2470" s="104"/>
      <c r="CR2470" s="104"/>
      <c r="CS2470" s="104"/>
      <c r="CT2470" s="104"/>
      <c r="CU2470" s="104"/>
    </row>
    <row r="2471" spans="1:99" ht="13" x14ac:dyDescent="0.3">
      <c r="A2471" s="104"/>
      <c r="B2471" s="104"/>
      <c r="C2471" s="104"/>
      <c r="D2471" s="104"/>
      <c r="E2471" s="104"/>
      <c r="F2471" s="104"/>
      <c r="G2471" s="104"/>
      <c r="H2471" s="104"/>
      <c r="I2471" s="104"/>
      <c r="J2471" s="104"/>
      <c r="K2471" s="104"/>
      <c r="L2471" s="104"/>
      <c r="M2471" s="104"/>
      <c r="P2471" s="104"/>
      <c r="Q2471" s="104"/>
      <c r="U2471" s="104"/>
      <c r="AQ2471" s="104"/>
      <c r="AR2471" s="104"/>
      <c r="AS2471" s="104"/>
      <c r="AT2471" s="104"/>
      <c r="AU2471" s="104"/>
      <c r="AV2471" s="104"/>
      <c r="AW2471" s="104"/>
      <c r="AX2471" s="104"/>
      <c r="AY2471" s="104"/>
      <c r="BH2471" s="104"/>
      <c r="BJ2471" s="104"/>
      <c r="BK2471" s="104"/>
      <c r="BL2471" s="104"/>
      <c r="BM2471" s="104"/>
      <c r="BN2471" s="104"/>
      <c r="BO2471" s="104"/>
      <c r="BP2471" s="104"/>
      <c r="BQ2471" s="104"/>
      <c r="BR2471" s="104"/>
      <c r="BS2471" s="104"/>
      <c r="BT2471" s="104"/>
      <c r="BV2471" s="104"/>
      <c r="BW2471" s="104"/>
      <c r="BX2471" s="104"/>
      <c r="BY2471" s="104"/>
      <c r="BZ2471" s="104"/>
      <c r="CA2471" s="104"/>
      <c r="CB2471" s="104"/>
      <c r="CC2471" s="104"/>
      <c r="CD2471" s="104"/>
      <c r="CE2471" s="104"/>
      <c r="CF2471" s="104"/>
      <c r="CG2471" s="104"/>
      <c r="CJ2471" s="104"/>
      <c r="CL2471" s="104"/>
      <c r="CM2471" s="104"/>
      <c r="CN2471" s="104"/>
      <c r="CO2471" s="104"/>
      <c r="CP2471" s="104"/>
      <c r="CQ2471" s="104"/>
      <c r="CR2471" s="104"/>
      <c r="CS2471" s="104"/>
      <c r="CT2471" s="104"/>
      <c r="CU2471" s="104"/>
    </row>
    <row r="2472" spans="1:99" ht="13" x14ac:dyDescent="0.3">
      <c r="A2472" s="104"/>
      <c r="B2472" s="104"/>
      <c r="C2472" s="104"/>
      <c r="D2472" s="104"/>
      <c r="E2472" s="104"/>
      <c r="F2472" s="104"/>
      <c r="G2472" s="104"/>
      <c r="H2472" s="104"/>
      <c r="I2472" s="104"/>
      <c r="J2472" s="104"/>
      <c r="K2472" s="104"/>
      <c r="L2472" s="104"/>
      <c r="M2472" s="104"/>
      <c r="P2472" s="104"/>
      <c r="Q2472" s="104"/>
      <c r="U2472" s="104"/>
      <c r="AQ2472" s="104"/>
      <c r="AR2472" s="104"/>
      <c r="AS2472" s="104"/>
      <c r="AT2472" s="104"/>
      <c r="AU2472" s="104"/>
      <c r="AV2472" s="104"/>
      <c r="AW2472" s="104"/>
      <c r="AX2472" s="104"/>
      <c r="AY2472" s="104"/>
      <c r="BH2472" s="104"/>
      <c r="BJ2472" s="104"/>
      <c r="BK2472" s="104"/>
      <c r="BL2472" s="104"/>
      <c r="BM2472" s="104"/>
      <c r="BN2472" s="104"/>
      <c r="BO2472" s="104"/>
      <c r="BP2472" s="104"/>
      <c r="BQ2472" s="104"/>
      <c r="BR2472" s="104"/>
      <c r="BS2472" s="104"/>
      <c r="BT2472" s="104"/>
      <c r="BV2472" s="104"/>
      <c r="BW2472" s="104"/>
      <c r="BX2472" s="104"/>
      <c r="BY2472" s="104"/>
      <c r="BZ2472" s="104"/>
      <c r="CA2472" s="104"/>
      <c r="CB2472" s="104"/>
      <c r="CC2472" s="104"/>
      <c r="CD2472" s="104"/>
      <c r="CE2472" s="104"/>
      <c r="CF2472" s="104"/>
      <c r="CG2472" s="104"/>
      <c r="CJ2472" s="104"/>
      <c r="CL2472" s="104"/>
      <c r="CM2472" s="104"/>
      <c r="CN2472" s="104"/>
      <c r="CO2472" s="104"/>
      <c r="CP2472" s="104"/>
      <c r="CQ2472" s="104"/>
      <c r="CR2472" s="104"/>
      <c r="CS2472" s="104"/>
      <c r="CT2472" s="104"/>
      <c r="CU2472" s="104"/>
    </row>
    <row r="2473" spans="1:99" ht="13" x14ac:dyDescent="0.3">
      <c r="A2473" s="104"/>
      <c r="B2473" s="104"/>
      <c r="C2473" s="104"/>
      <c r="D2473" s="104"/>
      <c r="E2473" s="104"/>
      <c r="F2473" s="104"/>
      <c r="G2473" s="104"/>
      <c r="H2473" s="104"/>
      <c r="I2473" s="104"/>
      <c r="J2473" s="104"/>
      <c r="K2473" s="104"/>
      <c r="L2473" s="104"/>
      <c r="M2473" s="104"/>
      <c r="P2473" s="104"/>
      <c r="Q2473" s="104"/>
      <c r="U2473" s="104"/>
      <c r="AQ2473" s="104"/>
      <c r="AR2473" s="104"/>
      <c r="AS2473" s="104"/>
      <c r="AT2473" s="104"/>
      <c r="AU2473" s="104"/>
      <c r="AV2473" s="104"/>
      <c r="AW2473" s="104"/>
      <c r="AX2473" s="104"/>
      <c r="AY2473" s="104"/>
      <c r="BH2473" s="104"/>
      <c r="BJ2473" s="104"/>
      <c r="BK2473" s="104"/>
      <c r="BL2473" s="104"/>
      <c r="BM2473" s="104"/>
      <c r="BN2473" s="104"/>
      <c r="BO2473" s="104"/>
      <c r="BP2473" s="104"/>
      <c r="BQ2473" s="104"/>
      <c r="BR2473" s="104"/>
      <c r="BS2473" s="104"/>
      <c r="BT2473" s="104"/>
      <c r="BV2473" s="104"/>
      <c r="BW2473" s="104"/>
      <c r="BX2473" s="104"/>
      <c r="BY2473" s="104"/>
      <c r="BZ2473" s="104"/>
      <c r="CA2473" s="104"/>
      <c r="CB2473" s="104"/>
      <c r="CC2473" s="104"/>
      <c r="CD2473" s="104"/>
      <c r="CE2473" s="104"/>
      <c r="CF2473" s="104"/>
      <c r="CG2473" s="104"/>
      <c r="CJ2473" s="104"/>
      <c r="CL2473" s="104"/>
      <c r="CM2473" s="104"/>
      <c r="CN2473" s="104"/>
      <c r="CO2473" s="104"/>
      <c r="CP2473" s="104"/>
      <c r="CQ2473" s="104"/>
      <c r="CR2473" s="104"/>
      <c r="CS2473" s="104"/>
      <c r="CT2473" s="104"/>
      <c r="CU2473" s="104"/>
    </row>
    <row r="2474" spans="1:99" ht="13" x14ac:dyDescent="0.3">
      <c r="A2474" s="104"/>
      <c r="B2474" s="104"/>
      <c r="C2474" s="104"/>
      <c r="D2474" s="104"/>
      <c r="E2474" s="104"/>
      <c r="F2474" s="104"/>
      <c r="G2474" s="104"/>
      <c r="H2474" s="104"/>
      <c r="I2474" s="104"/>
      <c r="J2474" s="104"/>
      <c r="K2474" s="104"/>
      <c r="L2474" s="104"/>
      <c r="M2474" s="104"/>
      <c r="P2474" s="104"/>
      <c r="Q2474" s="104"/>
      <c r="U2474" s="104"/>
      <c r="AQ2474" s="104"/>
      <c r="AR2474" s="104"/>
      <c r="AS2474" s="104"/>
      <c r="AT2474" s="104"/>
      <c r="AU2474" s="104"/>
      <c r="AV2474" s="104"/>
      <c r="AW2474" s="104"/>
      <c r="AX2474" s="104"/>
      <c r="AY2474" s="104"/>
      <c r="BH2474" s="104"/>
      <c r="BJ2474" s="104"/>
      <c r="BK2474" s="104"/>
      <c r="BL2474" s="104"/>
      <c r="BM2474" s="104"/>
      <c r="BN2474" s="104"/>
      <c r="BO2474" s="104"/>
      <c r="BP2474" s="104"/>
      <c r="BQ2474" s="104"/>
      <c r="BR2474" s="104"/>
      <c r="BS2474" s="104"/>
      <c r="BT2474" s="104"/>
      <c r="BV2474" s="104"/>
      <c r="BW2474" s="104"/>
      <c r="BX2474" s="104"/>
      <c r="BY2474" s="104"/>
      <c r="BZ2474" s="104"/>
      <c r="CA2474" s="104"/>
      <c r="CB2474" s="104"/>
      <c r="CC2474" s="104"/>
      <c r="CD2474" s="104"/>
      <c r="CE2474" s="104"/>
      <c r="CF2474" s="104"/>
      <c r="CG2474" s="104"/>
      <c r="CJ2474" s="104"/>
      <c r="CL2474" s="104"/>
      <c r="CM2474" s="104"/>
      <c r="CN2474" s="104"/>
      <c r="CO2474" s="104"/>
      <c r="CP2474" s="104"/>
      <c r="CQ2474" s="104"/>
      <c r="CR2474" s="104"/>
      <c r="CS2474" s="104"/>
      <c r="CT2474" s="104"/>
      <c r="CU2474" s="104"/>
    </row>
    <row r="2475" spans="1:99" ht="13" x14ac:dyDescent="0.3">
      <c r="A2475" s="104"/>
      <c r="B2475" s="104"/>
      <c r="C2475" s="104"/>
      <c r="D2475" s="104"/>
      <c r="E2475" s="104"/>
      <c r="F2475" s="104"/>
      <c r="G2475" s="104"/>
      <c r="H2475" s="104"/>
      <c r="I2475" s="104"/>
      <c r="J2475" s="104"/>
      <c r="K2475" s="104"/>
      <c r="L2475" s="104"/>
      <c r="M2475" s="104"/>
      <c r="P2475" s="104"/>
      <c r="Q2475" s="104"/>
      <c r="U2475" s="104"/>
      <c r="AQ2475" s="104"/>
      <c r="AR2475" s="104"/>
      <c r="AS2475" s="104"/>
      <c r="AT2475" s="104"/>
      <c r="AU2475" s="104"/>
      <c r="AV2475" s="104"/>
      <c r="AW2475" s="104"/>
      <c r="AX2475" s="104"/>
      <c r="AY2475" s="104"/>
      <c r="BH2475" s="104"/>
      <c r="BJ2475" s="104"/>
      <c r="BK2475" s="104"/>
      <c r="BL2475" s="104"/>
      <c r="BM2475" s="104"/>
      <c r="BN2475" s="104"/>
      <c r="BO2475" s="104"/>
      <c r="BP2475" s="104"/>
      <c r="BQ2475" s="104"/>
      <c r="BR2475" s="104"/>
      <c r="BS2475" s="104"/>
      <c r="BT2475" s="104"/>
      <c r="BV2475" s="104"/>
      <c r="BW2475" s="104"/>
      <c r="BX2475" s="104"/>
      <c r="BY2475" s="104"/>
      <c r="BZ2475" s="104"/>
      <c r="CA2475" s="104"/>
      <c r="CB2475" s="104"/>
      <c r="CC2475" s="104"/>
      <c r="CD2475" s="104"/>
      <c r="CE2475" s="104"/>
      <c r="CF2475" s="104"/>
      <c r="CG2475" s="104"/>
      <c r="CJ2475" s="104"/>
      <c r="CL2475" s="104"/>
      <c r="CM2475" s="104"/>
      <c r="CN2475" s="104"/>
      <c r="CO2475" s="104"/>
      <c r="CP2475" s="104"/>
      <c r="CQ2475" s="104"/>
      <c r="CR2475" s="104"/>
      <c r="CS2475" s="104"/>
      <c r="CT2475" s="104"/>
      <c r="CU2475" s="104"/>
    </row>
    <row r="2476" spans="1:99" ht="13" x14ac:dyDescent="0.3">
      <c r="A2476" s="104"/>
      <c r="B2476" s="104"/>
      <c r="C2476" s="104"/>
      <c r="D2476" s="104"/>
      <c r="E2476" s="104"/>
      <c r="F2476" s="104"/>
      <c r="G2476" s="104"/>
      <c r="H2476" s="104"/>
      <c r="I2476" s="104"/>
      <c r="J2476" s="104"/>
      <c r="K2476" s="104"/>
      <c r="L2476" s="104"/>
      <c r="M2476" s="104"/>
      <c r="P2476" s="104"/>
      <c r="Q2476" s="104"/>
      <c r="U2476" s="104"/>
      <c r="AQ2476" s="104"/>
      <c r="AR2476" s="104"/>
      <c r="AS2476" s="104"/>
      <c r="AT2476" s="104"/>
      <c r="AU2476" s="104"/>
      <c r="AV2476" s="104"/>
      <c r="AW2476" s="104"/>
      <c r="AX2476" s="104"/>
      <c r="AY2476" s="104"/>
      <c r="BH2476" s="104"/>
      <c r="BJ2476" s="104"/>
      <c r="BK2476" s="104"/>
      <c r="BL2476" s="104"/>
      <c r="BM2476" s="104"/>
      <c r="BN2476" s="104"/>
      <c r="BO2476" s="104"/>
      <c r="BP2476" s="104"/>
      <c r="BQ2476" s="104"/>
      <c r="BR2476" s="104"/>
      <c r="BS2476" s="104"/>
      <c r="BT2476" s="104"/>
      <c r="BV2476" s="104"/>
      <c r="BW2476" s="104"/>
      <c r="BX2476" s="104"/>
      <c r="BY2476" s="104"/>
      <c r="BZ2476" s="104"/>
      <c r="CA2476" s="104"/>
      <c r="CB2476" s="104"/>
      <c r="CC2476" s="104"/>
      <c r="CD2476" s="104"/>
      <c r="CE2476" s="104"/>
      <c r="CF2476" s="104"/>
      <c r="CG2476" s="104"/>
      <c r="CJ2476" s="104"/>
      <c r="CL2476" s="104"/>
      <c r="CM2476" s="104"/>
      <c r="CN2476" s="104"/>
      <c r="CO2476" s="104"/>
      <c r="CP2476" s="104"/>
      <c r="CQ2476" s="104"/>
      <c r="CR2476" s="104"/>
      <c r="CS2476" s="104"/>
      <c r="CT2476" s="104"/>
      <c r="CU2476" s="104"/>
    </row>
    <row r="2477" spans="1:99" ht="13" x14ac:dyDescent="0.3">
      <c r="A2477" s="104"/>
      <c r="B2477" s="104"/>
      <c r="C2477" s="104"/>
      <c r="D2477" s="104"/>
      <c r="E2477" s="104"/>
      <c r="F2477" s="104"/>
      <c r="G2477" s="104"/>
      <c r="H2477" s="104"/>
      <c r="I2477" s="104"/>
      <c r="J2477" s="104"/>
      <c r="K2477" s="104"/>
      <c r="L2477" s="104"/>
      <c r="M2477" s="104"/>
      <c r="P2477" s="104"/>
      <c r="Q2477" s="104"/>
      <c r="U2477" s="104"/>
      <c r="AQ2477" s="104"/>
      <c r="AR2477" s="104"/>
      <c r="AS2477" s="104"/>
      <c r="AT2477" s="104"/>
      <c r="AU2477" s="104"/>
      <c r="AV2477" s="104"/>
      <c r="AW2477" s="104"/>
      <c r="AX2477" s="104"/>
      <c r="AY2477" s="104"/>
      <c r="BH2477" s="104"/>
      <c r="BJ2477" s="104"/>
      <c r="BK2477" s="104"/>
      <c r="BL2477" s="104"/>
      <c r="BM2477" s="104"/>
      <c r="BN2477" s="104"/>
      <c r="BO2477" s="104"/>
      <c r="BP2477" s="104"/>
      <c r="BQ2477" s="104"/>
      <c r="BR2477" s="104"/>
      <c r="BS2477" s="104"/>
      <c r="BT2477" s="104"/>
      <c r="BV2477" s="104"/>
      <c r="BW2477" s="104"/>
      <c r="BX2477" s="104"/>
      <c r="BY2477" s="104"/>
      <c r="BZ2477" s="104"/>
      <c r="CA2477" s="104"/>
      <c r="CB2477" s="104"/>
      <c r="CC2477" s="104"/>
      <c r="CD2477" s="104"/>
      <c r="CE2477" s="104"/>
      <c r="CF2477" s="104"/>
      <c r="CG2477" s="104"/>
      <c r="CJ2477" s="104"/>
      <c r="CL2477" s="104"/>
      <c r="CM2477" s="104"/>
      <c r="CN2477" s="104"/>
      <c r="CO2477" s="104"/>
      <c r="CP2477" s="104"/>
      <c r="CQ2477" s="104"/>
      <c r="CR2477" s="104"/>
      <c r="CS2477" s="104"/>
      <c r="CT2477" s="104"/>
      <c r="CU2477" s="104"/>
    </row>
    <row r="2478" spans="1:99" ht="13" x14ac:dyDescent="0.3">
      <c r="A2478" s="104"/>
      <c r="B2478" s="104"/>
      <c r="C2478" s="104"/>
      <c r="D2478" s="104"/>
      <c r="E2478" s="104"/>
      <c r="F2478" s="104"/>
      <c r="G2478" s="104"/>
      <c r="H2478" s="104"/>
      <c r="I2478" s="104"/>
      <c r="J2478" s="104"/>
      <c r="K2478" s="104"/>
      <c r="L2478" s="104"/>
      <c r="M2478" s="104"/>
      <c r="P2478" s="104"/>
      <c r="Q2478" s="104"/>
      <c r="U2478" s="104"/>
      <c r="AQ2478" s="104"/>
      <c r="AR2478" s="104"/>
      <c r="AS2478" s="104"/>
      <c r="AT2478" s="104"/>
      <c r="AU2478" s="104"/>
      <c r="AV2478" s="104"/>
      <c r="AW2478" s="104"/>
      <c r="AX2478" s="104"/>
      <c r="AY2478" s="104"/>
      <c r="BH2478" s="104"/>
      <c r="BJ2478" s="104"/>
      <c r="BK2478" s="104"/>
      <c r="BL2478" s="104"/>
      <c r="BM2478" s="104"/>
      <c r="BN2478" s="104"/>
      <c r="BO2478" s="104"/>
      <c r="BP2478" s="104"/>
      <c r="BQ2478" s="104"/>
      <c r="BR2478" s="104"/>
      <c r="BS2478" s="104"/>
      <c r="BT2478" s="104"/>
      <c r="BV2478" s="104"/>
      <c r="BW2478" s="104"/>
      <c r="BX2478" s="104"/>
      <c r="BY2478" s="104"/>
      <c r="BZ2478" s="104"/>
      <c r="CA2478" s="104"/>
      <c r="CB2478" s="104"/>
      <c r="CC2478" s="104"/>
      <c r="CD2478" s="104"/>
      <c r="CE2478" s="104"/>
      <c r="CF2478" s="104"/>
      <c r="CG2478" s="104"/>
      <c r="CJ2478" s="104"/>
      <c r="CL2478" s="104"/>
      <c r="CM2478" s="104"/>
      <c r="CN2478" s="104"/>
      <c r="CO2478" s="104"/>
      <c r="CP2478" s="104"/>
      <c r="CQ2478" s="104"/>
      <c r="CR2478" s="104"/>
      <c r="CS2478" s="104"/>
      <c r="CT2478" s="104"/>
      <c r="CU2478" s="104"/>
    </row>
    <row r="2479" spans="1:99" ht="13" x14ac:dyDescent="0.3">
      <c r="A2479" s="104"/>
      <c r="B2479" s="104"/>
      <c r="C2479" s="104"/>
      <c r="D2479" s="104"/>
      <c r="E2479" s="104"/>
      <c r="F2479" s="104"/>
      <c r="G2479" s="104"/>
      <c r="H2479" s="104"/>
      <c r="I2479" s="104"/>
      <c r="J2479" s="104"/>
      <c r="K2479" s="104"/>
      <c r="L2479" s="104"/>
      <c r="M2479" s="104"/>
      <c r="P2479" s="104"/>
      <c r="Q2479" s="104"/>
      <c r="U2479" s="104"/>
      <c r="AQ2479" s="104"/>
      <c r="AR2479" s="104"/>
      <c r="AS2479" s="104"/>
      <c r="AT2479" s="104"/>
      <c r="AU2479" s="104"/>
      <c r="AV2479" s="104"/>
      <c r="AW2479" s="104"/>
      <c r="AX2479" s="104"/>
      <c r="AY2479" s="104"/>
      <c r="BH2479" s="104"/>
      <c r="BJ2479" s="104"/>
      <c r="BK2479" s="104"/>
      <c r="BL2479" s="104"/>
      <c r="BM2479" s="104"/>
      <c r="BN2479" s="104"/>
      <c r="BO2479" s="104"/>
      <c r="BP2479" s="104"/>
      <c r="BQ2479" s="104"/>
      <c r="BR2479" s="104"/>
      <c r="BS2479" s="104"/>
      <c r="BT2479" s="104"/>
      <c r="BV2479" s="104"/>
      <c r="BW2479" s="104"/>
      <c r="BX2479" s="104"/>
      <c r="BY2479" s="104"/>
      <c r="BZ2479" s="104"/>
      <c r="CA2479" s="104"/>
      <c r="CB2479" s="104"/>
      <c r="CC2479" s="104"/>
      <c r="CD2479" s="104"/>
      <c r="CE2479" s="104"/>
      <c r="CF2479" s="104"/>
      <c r="CG2479" s="104"/>
      <c r="CJ2479" s="104"/>
      <c r="CL2479" s="104"/>
      <c r="CM2479" s="104"/>
      <c r="CN2479" s="104"/>
      <c r="CO2479" s="104"/>
      <c r="CP2479" s="104"/>
      <c r="CQ2479" s="104"/>
      <c r="CR2479" s="104"/>
      <c r="CS2479" s="104"/>
      <c r="CT2479" s="104"/>
      <c r="CU2479" s="104"/>
    </row>
    <row r="2480" spans="1:99" ht="13" x14ac:dyDescent="0.3">
      <c r="A2480" s="104"/>
      <c r="B2480" s="104"/>
      <c r="C2480" s="104"/>
      <c r="D2480" s="104"/>
      <c r="E2480" s="104"/>
      <c r="F2480" s="104"/>
      <c r="G2480" s="104"/>
      <c r="H2480" s="104"/>
      <c r="I2480" s="104"/>
      <c r="J2480" s="104"/>
      <c r="K2480" s="104"/>
      <c r="L2480" s="104"/>
      <c r="M2480" s="104"/>
      <c r="P2480" s="104"/>
      <c r="Q2480" s="104"/>
      <c r="U2480" s="104"/>
      <c r="AQ2480" s="104"/>
      <c r="AR2480" s="104"/>
      <c r="AS2480" s="104"/>
      <c r="AT2480" s="104"/>
      <c r="AU2480" s="104"/>
      <c r="AV2480" s="104"/>
      <c r="AW2480" s="104"/>
      <c r="AX2480" s="104"/>
      <c r="AY2480" s="104"/>
      <c r="BH2480" s="104"/>
      <c r="BJ2480" s="104"/>
      <c r="BK2480" s="104"/>
      <c r="BL2480" s="104"/>
      <c r="BM2480" s="104"/>
      <c r="BN2480" s="104"/>
      <c r="BO2480" s="104"/>
      <c r="BP2480" s="104"/>
      <c r="BQ2480" s="104"/>
      <c r="BR2480" s="104"/>
      <c r="BS2480" s="104"/>
      <c r="BT2480" s="104"/>
      <c r="BV2480" s="104"/>
      <c r="BW2480" s="104"/>
      <c r="BX2480" s="104"/>
      <c r="BY2480" s="104"/>
      <c r="BZ2480" s="104"/>
      <c r="CA2480" s="104"/>
      <c r="CB2480" s="104"/>
      <c r="CC2480" s="104"/>
      <c r="CD2480" s="104"/>
      <c r="CE2480" s="104"/>
      <c r="CF2480" s="104"/>
      <c r="CG2480" s="104"/>
      <c r="CJ2480" s="104"/>
      <c r="CL2480" s="104"/>
      <c r="CM2480" s="104"/>
      <c r="CN2480" s="104"/>
      <c r="CO2480" s="104"/>
      <c r="CP2480" s="104"/>
      <c r="CQ2480" s="104"/>
      <c r="CR2480" s="104"/>
      <c r="CS2480" s="104"/>
      <c r="CT2480" s="104"/>
      <c r="CU2480" s="104"/>
    </row>
    <row r="2481" spans="1:99" ht="13" x14ac:dyDescent="0.3">
      <c r="A2481" s="104"/>
      <c r="B2481" s="104"/>
      <c r="C2481" s="104"/>
      <c r="D2481" s="104"/>
      <c r="E2481" s="104"/>
      <c r="F2481" s="104"/>
      <c r="G2481" s="104"/>
      <c r="H2481" s="104"/>
      <c r="I2481" s="104"/>
      <c r="J2481" s="104"/>
      <c r="K2481" s="104"/>
      <c r="L2481" s="104"/>
      <c r="M2481" s="104"/>
      <c r="P2481" s="104"/>
      <c r="Q2481" s="104"/>
      <c r="U2481" s="104"/>
      <c r="AQ2481" s="104"/>
      <c r="AR2481" s="104"/>
      <c r="AS2481" s="104"/>
      <c r="AT2481" s="104"/>
      <c r="AU2481" s="104"/>
      <c r="AV2481" s="104"/>
      <c r="AW2481" s="104"/>
      <c r="AX2481" s="104"/>
      <c r="AY2481" s="104"/>
      <c r="BH2481" s="104"/>
      <c r="BJ2481" s="104"/>
      <c r="BK2481" s="104"/>
      <c r="BL2481" s="104"/>
      <c r="BM2481" s="104"/>
      <c r="BN2481" s="104"/>
      <c r="BO2481" s="104"/>
      <c r="BP2481" s="104"/>
      <c r="BQ2481" s="104"/>
      <c r="BR2481" s="104"/>
      <c r="BS2481" s="104"/>
      <c r="BT2481" s="104"/>
      <c r="BV2481" s="104"/>
      <c r="BW2481" s="104"/>
      <c r="BX2481" s="104"/>
      <c r="BY2481" s="104"/>
      <c r="BZ2481" s="104"/>
      <c r="CA2481" s="104"/>
      <c r="CB2481" s="104"/>
      <c r="CC2481" s="104"/>
      <c r="CD2481" s="104"/>
      <c r="CE2481" s="104"/>
      <c r="CF2481" s="104"/>
      <c r="CG2481" s="104"/>
      <c r="CJ2481" s="104"/>
      <c r="CL2481" s="104"/>
      <c r="CM2481" s="104"/>
      <c r="CN2481" s="104"/>
      <c r="CO2481" s="104"/>
      <c r="CP2481" s="104"/>
      <c r="CQ2481" s="104"/>
      <c r="CR2481" s="104"/>
      <c r="CS2481" s="104"/>
      <c r="CT2481" s="104"/>
      <c r="CU2481" s="104"/>
    </row>
    <row r="2482" spans="1:99" ht="13" x14ac:dyDescent="0.3">
      <c r="A2482" s="104"/>
      <c r="B2482" s="104"/>
      <c r="C2482" s="104"/>
      <c r="D2482" s="104"/>
      <c r="E2482" s="104"/>
      <c r="F2482" s="104"/>
      <c r="G2482" s="104"/>
      <c r="H2482" s="104"/>
      <c r="I2482" s="104"/>
      <c r="J2482" s="104"/>
      <c r="K2482" s="104"/>
      <c r="L2482" s="104"/>
      <c r="M2482" s="104"/>
      <c r="P2482" s="104"/>
      <c r="Q2482" s="104"/>
      <c r="U2482" s="104"/>
      <c r="AQ2482" s="104"/>
      <c r="AR2482" s="104"/>
      <c r="AS2482" s="104"/>
      <c r="AT2482" s="104"/>
      <c r="AU2482" s="104"/>
      <c r="AV2482" s="104"/>
      <c r="AW2482" s="104"/>
      <c r="AX2482" s="104"/>
      <c r="AY2482" s="104"/>
      <c r="BH2482" s="104"/>
      <c r="BJ2482" s="104"/>
      <c r="BK2482" s="104"/>
      <c r="BL2482" s="104"/>
      <c r="BM2482" s="104"/>
      <c r="BN2482" s="104"/>
      <c r="BO2482" s="104"/>
      <c r="BP2482" s="104"/>
      <c r="BQ2482" s="104"/>
      <c r="BR2482" s="104"/>
      <c r="BS2482" s="104"/>
      <c r="BT2482" s="104"/>
      <c r="BV2482" s="104"/>
      <c r="BW2482" s="104"/>
      <c r="BX2482" s="104"/>
      <c r="BY2482" s="104"/>
      <c r="BZ2482" s="104"/>
      <c r="CA2482" s="104"/>
      <c r="CB2482" s="104"/>
      <c r="CC2482" s="104"/>
      <c r="CD2482" s="104"/>
      <c r="CE2482" s="104"/>
      <c r="CF2482" s="104"/>
      <c r="CG2482" s="104"/>
      <c r="CJ2482" s="104"/>
      <c r="CL2482" s="104"/>
      <c r="CM2482" s="104"/>
      <c r="CN2482" s="104"/>
      <c r="CO2482" s="104"/>
      <c r="CP2482" s="104"/>
      <c r="CQ2482" s="104"/>
      <c r="CR2482" s="104"/>
      <c r="CS2482" s="104"/>
      <c r="CT2482" s="104"/>
      <c r="CU2482" s="104"/>
    </row>
    <row r="2483" spans="1:99" ht="13" x14ac:dyDescent="0.3">
      <c r="A2483" s="104"/>
      <c r="B2483" s="104"/>
      <c r="C2483" s="104"/>
      <c r="D2483" s="104"/>
      <c r="E2483" s="104"/>
      <c r="F2483" s="104"/>
      <c r="G2483" s="104"/>
      <c r="H2483" s="104"/>
      <c r="I2483" s="104"/>
      <c r="J2483" s="104"/>
      <c r="K2483" s="104"/>
      <c r="L2483" s="104"/>
      <c r="M2483" s="104"/>
      <c r="P2483" s="104"/>
      <c r="Q2483" s="104"/>
      <c r="U2483" s="104"/>
      <c r="AQ2483" s="104"/>
      <c r="AR2483" s="104"/>
      <c r="AS2483" s="104"/>
      <c r="AT2483" s="104"/>
      <c r="AU2483" s="104"/>
      <c r="AV2483" s="104"/>
      <c r="AW2483" s="104"/>
      <c r="AX2483" s="104"/>
      <c r="AY2483" s="104"/>
      <c r="BH2483" s="104"/>
      <c r="BJ2483" s="104"/>
      <c r="BK2483" s="104"/>
      <c r="BL2483" s="104"/>
      <c r="BM2483" s="104"/>
      <c r="BN2483" s="104"/>
      <c r="BO2483" s="104"/>
      <c r="BP2483" s="104"/>
      <c r="BQ2483" s="104"/>
      <c r="BR2483" s="104"/>
      <c r="BS2483" s="104"/>
      <c r="BT2483" s="104"/>
      <c r="BV2483" s="104"/>
      <c r="BW2483" s="104"/>
      <c r="BX2483" s="104"/>
      <c r="BY2483" s="104"/>
      <c r="BZ2483" s="104"/>
      <c r="CA2483" s="104"/>
      <c r="CB2483" s="104"/>
      <c r="CC2483" s="104"/>
      <c r="CD2483" s="104"/>
      <c r="CE2483" s="104"/>
      <c r="CF2483" s="104"/>
      <c r="CG2483" s="104"/>
      <c r="CJ2483" s="104"/>
      <c r="CL2483" s="104"/>
      <c r="CM2483" s="104"/>
      <c r="CN2483" s="104"/>
      <c r="CO2483" s="104"/>
      <c r="CP2483" s="104"/>
      <c r="CQ2483" s="104"/>
      <c r="CR2483" s="104"/>
      <c r="CS2483" s="104"/>
      <c r="CT2483" s="104"/>
      <c r="CU2483" s="104"/>
    </row>
    <row r="2484" spans="1:99" ht="13" x14ac:dyDescent="0.3">
      <c r="A2484" s="104"/>
      <c r="B2484" s="104"/>
      <c r="C2484" s="104"/>
      <c r="D2484" s="104"/>
      <c r="E2484" s="104"/>
      <c r="F2484" s="104"/>
      <c r="G2484" s="104"/>
      <c r="H2484" s="104"/>
      <c r="I2484" s="104"/>
      <c r="J2484" s="104"/>
      <c r="K2484" s="104"/>
      <c r="L2484" s="104"/>
      <c r="M2484" s="104"/>
      <c r="P2484" s="104"/>
      <c r="Q2484" s="104"/>
      <c r="U2484" s="104"/>
      <c r="AQ2484" s="104"/>
      <c r="AR2484" s="104"/>
      <c r="AS2484" s="104"/>
      <c r="AT2484" s="104"/>
      <c r="AU2484" s="104"/>
      <c r="AV2484" s="104"/>
      <c r="AW2484" s="104"/>
      <c r="AX2484" s="104"/>
      <c r="AY2484" s="104"/>
      <c r="BH2484" s="104"/>
      <c r="BJ2484" s="104"/>
      <c r="BK2484" s="104"/>
      <c r="BL2484" s="104"/>
      <c r="BM2484" s="104"/>
      <c r="BN2484" s="104"/>
      <c r="BO2484" s="104"/>
      <c r="BP2484" s="104"/>
      <c r="BQ2484" s="104"/>
      <c r="BR2484" s="104"/>
      <c r="BS2484" s="104"/>
      <c r="BT2484" s="104"/>
      <c r="BV2484" s="104"/>
      <c r="BW2484" s="104"/>
      <c r="BX2484" s="104"/>
      <c r="BY2484" s="104"/>
      <c r="BZ2484" s="104"/>
      <c r="CA2484" s="104"/>
      <c r="CB2484" s="104"/>
      <c r="CC2484" s="104"/>
      <c r="CD2484" s="104"/>
      <c r="CE2484" s="104"/>
      <c r="CF2484" s="104"/>
      <c r="CG2484" s="104"/>
      <c r="CJ2484" s="104"/>
      <c r="CL2484" s="104"/>
      <c r="CM2484" s="104"/>
      <c r="CN2484" s="104"/>
      <c r="CO2484" s="104"/>
      <c r="CP2484" s="104"/>
      <c r="CQ2484" s="104"/>
      <c r="CR2484" s="104"/>
      <c r="CS2484" s="104"/>
      <c r="CT2484" s="104"/>
      <c r="CU2484" s="104"/>
    </row>
    <row r="2485" spans="1:99" ht="13" x14ac:dyDescent="0.3">
      <c r="A2485" s="104"/>
      <c r="B2485" s="104"/>
      <c r="C2485" s="104"/>
      <c r="D2485" s="104"/>
      <c r="E2485" s="104"/>
      <c r="F2485" s="104"/>
      <c r="G2485" s="104"/>
      <c r="H2485" s="104"/>
      <c r="I2485" s="104"/>
      <c r="J2485" s="104"/>
      <c r="K2485" s="104"/>
      <c r="L2485" s="104"/>
      <c r="M2485" s="104"/>
      <c r="P2485" s="104"/>
      <c r="Q2485" s="104"/>
      <c r="U2485" s="104"/>
      <c r="AQ2485" s="104"/>
      <c r="AR2485" s="104"/>
      <c r="AS2485" s="104"/>
      <c r="AT2485" s="104"/>
      <c r="AU2485" s="104"/>
      <c r="AV2485" s="104"/>
      <c r="AW2485" s="104"/>
      <c r="AX2485" s="104"/>
      <c r="AY2485" s="104"/>
      <c r="BH2485" s="104"/>
      <c r="BJ2485" s="104"/>
      <c r="BK2485" s="104"/>
      <c r="BL2485" s="104"/>
      <c r="BM2485" s="104"/>
      <c r="BN2485" s="104"/>
      <c r="BO2485" s="104"/>
      <c r="BP2485" s="104"/>
      <c r="BQ2485" s="104"/>
      <c r="BR2485" s="104"/>
      <c r="BS2485" s="104"/>
      <c r="BT2485" s="104"/>
      <c r="BV2485" s="104"/>
      <c r="BW2485" s="104"/>
      <c r="BX2485" s="104"/>
      <c r="BY2485" s="104"/>
      <c r="BZ2485" s="104"/>
      <c r="CA2485" s="104"/>
      <c r="CB2485" s="104"/>
      <c r="CC2485" s="104"/>
      <c r="CD2485" s="104"/>
      <c r="CE2485" s="104"/>
      <c r="CF2485" s="104"/>
      <c r="CG2485" s="104"/>
      <c r="CJ2485" s="104"/>
      <c r="CL2485" s="104"/>
      <c r="CM2485" s="104"/>
      <c r="CN2485" s="104"/>
      <c r="CO2485" s="104"/>
      <c r="CP2485" s="104"/>
      <c r="CQ2485" s="104"/>
      <c r="CR2485" s="104"/>
      <c r="CS2485" s="104"/>
      <c r="CT2485" s="104"/>
      <c r="CU2485" s="104"/>
    </row>
    <row r="2486" spans="1:99" ht="13" x14ac:dyDescent="0.3">
      <c r="A2486" s="104"/>
      <c r="B2486" s="104"/>
      <c r="C2486" s="104"/>
      <c r="D2486" s="104"/>
      <c r="E2486" s="104"/>
      <c r="F2486" s="104"/>
      <c r="G2486" s="104"/>
      <c r="H2486" s="104"/>
      <c r="I2486" s="104"/>
      <c r="J2486" s="104"/>
      <c r="K2486" s="104"/>
      <c r="L2486" s="104"/>
      <c r="M2486" s="104"/>
      <c r="P2486" s="104"/>
      <c r="Q2486" s="104"/>
      <c r="U2486" s="104"/>
      <c r="AQ2486" s="104"/>
      <c r="AR2486" s="104"/>
      <c r="AS2486" s="104"/>
      <c r="AT2486" s="104"/>
      <c r="AU2486" s="104"/>
      <c r="AV2486" s="104"/>
      <c r="AW2486" s="104"/>
      <c r="AX2486" s="104"/>
      <c r="AY2486" s="104"/>
      <c r="BH2486" s="104"/>
      <c r="BJ2486" s="104"/>
      <c r="BK2486" s="104"/>
      <c r="BL2486" s="104"/>
      <c r="BM2486" s="104"/>
      <c r="BN2486" s="104"/>
      <c r="BO2486" s="104"/>
      <c r="BP2486" s="104"/>
      <c r="BQ2486" s="104"/>
      <c r="BR2486" s="104"/>
      <c r="BS2486" s="104"/>
      <c r="BT2486" s="104"/>
      <c r="BV2486" s="104"/>
      <c r="BW2486" s="104"/>
      <c r="BX2486" s="104"/>
      <c r="BY2486" s="104"/>
      <c r="BZ2486" s="104"/>
      <c r="CA2486" s="104"/>
      <c r="CB2486" s="104"/>
      <c r="CC2486" s="104"/>
      <c r="CD2486" s="104"/>
      <c r="CE2486" s="104"/>
      <c r="CF2486" s="104"/>
      <c r="CG2486" s="104"/>
      <c r="CJ2486" s="104"/>
      <c r="CL2486" s="104"/>
      <c r="CM2486" s="104"/>
      <c r="CN2486" s="104"/>
      <c r="CO2486" s="104"/>
      <c r="CP2486" s="104"/>
      <c r="CQ2486" s="104"/>
      <c r="CR2486" s="104"/>
      <c r="CS2486" s="104"/>
      <c r="CT2486" s="104"/>
      <c r="CU2486" s="104"/>
    </row>
    <row r="2487" spans="1:99" ht="13" x14ac:dyDescent="0.3">
      <c r="A2487" s="104"/>
      <c r="B2487" s="104"/>
      <c r="C2487" s="104"/>
      <c r="D2487" s="104"/>
      <c r="E2487" s="104"/>
      <c r="F2487" s="104"/>
      <c r="G2487" s="104"/>
      <c r="H2487" s="104"/>
      <c r="I2487" s="104"/>
      <c r="J2487" s="104"/>
      <c r="K2487" s="104"/>
      <c r="L2487" s="104"/>
      <c r="M2487" s="104"/>
      <c r="P2487" s="104"/>
      <c r="Q2487" s="104"/>
      <c r="U2487" s="104"/>
      <c r="AQ2487" s="104"/>
      <c r="AR2487" s="104"/>
      <c r="AS2487" s="104"/>
      <c r="AT2487" s="104"/>
      <c r="AU2487" s="104"/>
      <c r="AV2487" s="104"/>
      <c r="AW2487" s="104"/>
      <c r="AX2487" s="104"/>
      <c r="AY2487" s="104"/>
      <c r="BH2487" s="104"/>
      <c r="BJ2487" s="104"/>
      <c r="BK2487" s="104"/>
      <c r="BL2487" s="104"/>
      <c r="BM2487" s="104"/>
      <c r="BN2487" s="104"/>
      <c r="BO2487" s="104"/>
      <c r="BP2487" s="104"/>
      <c r="BQ2487" s="104"/>
      <c r="BR2487" s="104"/>
      <c r="BS2487" s="104"/>
      <c r="BT2487" s="104"/>
      <c r="BV2487" s="104"/>
      <c r="BW2487" s="104"/>
      <c r="BX2487" s="104"/>
      <c r="BY2487" s="104"/>
      <c r="BZ2487" s="104"/>
      <c r="CA2487" s="104"/>
      <c r="CB2487" s="104"/>
      <c r="CC2487" s="104"/>
      <c r="CD2487" s="104"/>
      <c r="CE2487" s="104"/>
      <c r="CF2487" s="104"/>
      <c r="CG2487" s="104"/>
      <c r="CJ2487" s="104"/>
      <c r="CL2487" s="104"/>
      <c r="CM2487" s="104"/>
      <c r="CN2487" s="104"/>
      <c r="CO2487" s="104"/>
      <c r="CP2487" s="104"/>
      <c r="CQ2487" s="104"/>
      <c r="CR2487" s="104"/>
      <c r="CS2487" s="104"/>
      <c r="CT2487" s="104"/>
      <c r="CU2487" s="104"/>
    </row>
    <row r="2488" spans="1:99" ht="13" x14ac:dyDescent="0.3">
      <c r="A2488" s="104"/>
      <c r="B2488" s="104"/>
      <c r="C2488" s="104"/>
      <c r="D2488" s="104"/>
      <c r="E2488" s="104"/>
      <c r="F2488" s="104"/>
      <c r="G2488" s="104"/>
      <c r="H2488" s="104"/>
      <c r="I2488" s="104"/>
      <c r="J2488" s="104"/>
      <c r="K2488" s="104"/>
      <c r="L2488" s="104"/>
      <c r="M2488" s="104"/>
      <c r="P2488" s="104"/>
      <c r="Q2488" s="104"/>
      <c r="U2488" s="104"/>
      <c r="AQ2488" s="104"/>
      <c r="AR2488" s="104"/>
      <c r="AS2488" s="104"/>
      <c r="AT2488" s="104"/>
      <c r="AU2488" s="104"/>
      <c r="AV2488" s="104"/>
      <c r="AW2488" s="104"/>
      <c r="AX2488" s="104"/>
      <c r="AY2488" s="104"/>
      <c r="BH2488" s="104"/>
      <c r="BJ2488" s="104"/>
      <c r="BK2488" s="104"/>
      <c r="BL2488" s="104"/>
      <c r="BM2488" s="104"/>
      <c r="BN2488" s="104"/>
      <c r="BO2488" s="104"/>
      <c r="BP2488" s="104"/>
      <c r="BQ2488" s="104"/>
      <c r="BR2488" s="104"/>
      <c r="BS2488" s="104"/>
      <c r="BT2488" s="104"/>
      <c r="BV2488" s="104"/>
      <c r="BW2488" s="104"/>
      <c r="BX2488" s="104"/>
      <c r="BY2488" s="104"/>
      <c r="BZ2488" s="104"/>
      <c r="CA2488" s="104"/>
      <c r="CB2488" s="104"/>
      <c r="CC2488" s="104"/>
      <c r="CD2488" s="104"/>
      <c r="CE2488" s="104"/>
      <c r="CF2488" s="104"/>
      <c r="CG2488" s="104"/>
      <c r="CJ2488" s="104"/>
      <c r="CL2488" s="104"/>
      <c r="CM2488" s="104"/>
      <c r="CN2488" s="104"/>
      <c r="CO2488" s="104"/>
      <c r="CP2488" s="104"/>
      <c r="CQ2488" s="104"/>
      <c r="CR2488" s="104"/>
      <c r="CS2488" s="104"/>
      <c r="CT2488" s="104"/>
      <c r="CU2488" s="104"/>
    </row>
    <row r="2489" spans="1:99" ht="13" x14ac:dyDescent="0.3">
      <c r="A2489" s="104"/>
      <c r="B2489" s="104"/>
      <c r="C2489" s="104"/>
      <c r="D2489" s="104"/>
      <c r="E2489" s="104"/>
      <c r="F2489" s="104"/>
      <c r="G2489" s="104"/>
      <c r="H2489" s="104"/>
      <c r="I2489" s="104"/>
      <c r="J2489" s="104"/>
      <c r="K2489" s="104"/>
      <c r="L2489" s="104"/>
      <c r="M2489" s="104"/>
      <c r="P2489" s="104"/>
      <c r="Q2489" s="104"/>
      <c r="U2489" s="104"/>
      <c r="AQ2489" s="104"/>
      <c r="AR2489" s="104"/>
      <c r="AS2489" s="104"/>
      <c r="AT2489" s="104"/>
      <c r="AU2489" s="104"/>
      <c r="AV2489" s="104"/>
      <c r="AW2489" s="104"/>
      <c r="AX2489" s="104"/>
      <c r="AY2489" s="104"/>
      <c r="BH2489" s="104"/>
      <c r="BJ2489" s="104"/>
      <c r="BK2489" s="104"/>
      <c r="BL2489" s="104"/>
      <c r="BM2489" s="104"/>
      <c r="BN2489" s="104"/>
      <c r="BO2489" s="104"/>
      <c r="BP2489" s="104"/>
      <c r="BQ2489" s="104"/>
      <c r="BR2489" s="104"/>
      <c r="BS2489" s="104"/>
      <c r="BT2489" s="104"/>
      <c r="BV2489" s="104"/>
      <c r="BW2489" s="104"/>
      <c r="BX2489" s="104"/>
      <c r="BY2489" s="104"/>
      <c r="BZ2489" s="104"/>
      <c r="CA2489" s="104"/>
      <c r="CB2489" s="104"/>
      <c r="CC2489" s="104"/>
      <c r="CD2489" s="104"/>
      <c r="CE2489" s="104"/>
      <c r="CF2489" s="104"/>
      <c r="CG2489" s="104"/>
      <c r="CJ2489" s="104"/>
      <c r="CL2489" s="104"/>
      <c r="CM2489" s="104"/>
      <c r="CN2489" s="104"/>
      <c r="CO2489" s="104"/>
      <c r="CP2489" s="104"/>
      <c r="CQ2489" s="104"/>
      <c r="CR2489" s="104"/>
      <c r="CS2489" s="104"/>
      <c r="CT2489" s="104"/>
      <c r="CU2489" s="104"/>
    </row>
    <row r="2490" spans="1:99" ht="13" x14ac:dyDescent="0.3">
      <c r="A2490" s="104"/>
      <c r="B2490" s="104"/>
      <c r="C2490" s="104"/>
      <c r="D2490" s="104"/>
      <c r="E2490" s="104"/>
      <c r="F2490" s="104"/>
      <c r="G2490" s="104"/>
      <c r="H2490" s="104"/>
      <c r="I2490" s="104"/>
      <c r="J2490" s="104"/>
      <c r="K2490" s="104"/>
      <c r="L2490" s="104"/>
      <c r="M2490" s="104"/>
      <c r="P2490" s="104"/>
      <c r="Q2490" s="104"/>
      <c r="U2490" s="104"/>
      <c r="AQ2490" s="104"/>
      <c r="AR2490" s="104"/>
      <c r="AS2490" s="104"/>
      <c r="AT2490" s="104"/>
      <c r="AU2490" s="104"/>
      <c r="AV2490" s="104"/>
      <c r="AW2490" s="104"/>
      <c r="AX2490" s="104"/>
      <c r="AY2490" s="104"/>
      <c r="BH2490" s="104"/>
      <c r="BJ2490" s="104"/>
      <c r="BK2490" s="104"/>
      <c r="BL2490" s="104"/>
      <c r="BM2490" s="104"/>
      <c r="BN2490" s="104"/>
      <c r="BO2490" s="104"/>
      <c r="BP2490" s="104"/>
      <c r="BQ2490" s="104"/>
      <c r="BR2490" s="104"/>
      <c r="BS2490" s="104"/>
      <c r="BT2490" s="104"/>
      <c r="BV2490" s="104"/>
      <c r="BW2490" s="104"/>
      <c r="BX2490" s="104"/>
      <c r="BY2490" s="104"/>
      <c r="BZ2490" s="104"/>
      <c r="CA2490" s="104"/>
      <c r="CB2490" s="104"/>
      <c r="CC2490" s="104"/>
      <c r="CD2490" s="104"/>
      <c r="CE2490" s="104"/>
      <c r="CF2490" s="104"/>
      <c r="CG2490" s="104"/>
      <c r="CJ2490" s="104"/>
      <c r="CL2490" s="104"/>
      <c r="CM2490" s="104"/>
      <c r="CN2490" s="104"/>
      <c r="CO2490" s="104"/>
      <c r="CP2490" s="104"/>
      <c r="CQ2490" s="104"/>
      <c r="CR2490" s="104"/>
      <c r="CS2490" s="104"/>
      <c r="CT2490" s="104"/>
      <c r="CU2490" s="104"/>
    </row>
    <row r="2491" spans="1:99" ht="13" x14ac:dyDescent="0.3">
      <c r="A2491" s="104"/>
      <c r="B2491" s="104"/>
      <c r="C2491" s="104"/>
      <c r="D2491" s="104"/>
      <c r="E2491" s="104"/>
      <c r="F2491" s="104"/>
      <c r="G2491" s="104"/>
      <c r="H2491" s="104"/>
      <c r="I2491" s="104"/>
      <c r="J2491" s="104"/>
      <c r="K2491" s="104"/>
      <c r="L2491" s="104"/>
      <c r="M2491" s="104"/>
      <c r="P2491" s="104"/>
      <c r="Q2491" s="104"/>
      <c r="U2491" s="104"/>
      <c r="AQ2491" s="104"/>
      <c r="AR2491" s="104"/>
      <c r="AS2491" s="104"/>
      <c r="AT2491" s="104"/>
      <c r="AU2491" s="104"/>
      <c r="AV2491" s="104"/>
      <c r="AW2491" s="104"/>
      <c r="AX2491" s="104"/>
      <c r="AY2491" s="104"/>
      <c r="BH2491" s="104"/>
      <c r="BJ2491" s="104"/>
      <c r="BK2491" s="104"/>
      <c r="BL2491" s="104"/>
      <c r="BM2491" s="104"/>
      <c r="BN2491" s="104"/>
      <c r="BO2491" s="104"/>
      <c r="BP2491" s="104"/>
      <c r="BQ2491" s="104"/>
      <c r="BR2491" s="104"/>
      <c r="BS2491" s="104"/>
      <c r="BT2491" s="104"/>
      <c r="BV2491" s="104"/>
      <c r="BW2491" s="104"/>
      <c r="BX2491" s="104"/>
      <c r="BY2491" s="104"/>
      <c r="BZ2491" s="104"/>
      <c r="CA2491" s="104"/>
      <c r="CB2491" s="104"/>
      <c r="CC2491" s="104"/>
      <c r="CD2491" s="104"/>
      <c r="CE2491" s="104"/>
      <c r="CF2491" s="104"/>
      <c r="CG2491" s="104"/>
      <c r="CJ2491" s="104"/>
      <c r="CL2491" s="104"/>
      <c r="CM2491" s="104"/>
      <c r="CN2491" s="104"/>
      <c r="CO2491" s="104"/>
      <c r="CP2491" s="104"/>
      <c r="CQ2491" s="104"/>
      <c r="CR2491" s="104"/>
      <c r="CS2491" s="104"/>
      <c r="CT2491" s="104"/>
      <c r="CU2491" s="104"/>
    </row>
    <row r="2492" spans="1:99" ht="13" x14ac:dyDescent="0.3">
      <c r="A2492" s="104"/>
      <c r="B2492" s="104"/>
      <c r="C2492" s="104"/>
      <c r="D2492" s="104"/>
      <c r="E2492" s="104"/>
      <c r="F2492" s="104"/>
      <c r="G2492" s="104"/>
      <c r="H2492" s="104"/>
      <c r="I2492" s="104"/>
      <c r="J2492" s="104"/>
      <c r="K2492" s="104"/>
      <c r="L2492" s="104"/>
      <c r="M2492" s="104"/>
      <c r="P2492" s="104"/>
      <c r="Q2492" s="104"/>
      <c r="U2492" s="104"/>
      <c r="AQ2492" s="104"/>
      <c r="AR2492" s="104"/>
      <c r="AS2492" s="104"/>
      <c r="AT2492" s="104"/>
      <c r="AU2492" s="104"/>
      <c r="AV2492" s="104"/>
      <c r="AW2492" s="104"/>
      <c r="AX2492" s="104"/>
      <c r="AY2492" s="104"/>
      <c r="BH2492" s="104"/>
      <c r="BJ2492" s="104"/>
      <c r="BK2492" s="104"/>
      <c r="BL2492" s="104"/>
      <c r="BM2492" s="104"/>
      <c r="BN2492" s="104"/>
      <c r="BO2492" s="104"/>
      <c r="BP2492" s="104"/>
      <c r="BQ2492" s="104"/>
      <c r="BR2492" s="104"/>
      <c r="BS2492" s="104"/>
      <c r="BT2492" s="104"/>
      <c r="BV2492" s="104"/>
      <c r="BW2492" s="104"/>
      <c r="BX2492" s="104"/>
      <c r="BY2492" s="104"/>
      <c r="BZ2492" s="104"/>
      <c r="CA2492" s="104"/>
      <c r="CB2492" s="104"/>
      <c r="CC2492" s="104"/>
      <c r="CD2492" s="104"/>
      <c r="CE2492" s="104"/>
      <c r="CF2492" s="104"/>
      <c r="CG2492" s="104"/>
      <c r="CJ2492" s="104"/>
      <c r="CL2492" s="104"/>
      <c r="CM2492" s="104"/>
      <c r="CN2492" s="104"/>
      <c r="CO2492" s="104"/>
      <c r="CP2492" s="104"/>
      <c r="CQ2492" s="104"/>
      <c r="CR2492" s="104"/>
      <c r="CS2492" s="104"/>
      <c r="CT2492" s="104"/>
      <c r="CU2492" s="104"/>
    </row>
    <row r="2493" spans="1:99" ht="13" x14ac:dyDescent="0.3">
      <c r="A2493" s="104"/>
      <c r="B2493" s="104"/>
      <c r="C2493" s="104"/>
      <c r="D2493" s="104"/>
      <c r="E2493" s="104"/>
      <c r="F2493" s="104"/>
      <c r="G2493" s="104"/>
      <c r="H2493" s="104"/>
      <c r="I2493" s="104"/>
      <c r="J2493" s="104"/>
      <c r="K2493" s="104"/>
      <c r="L2493" s="104"/>
      <c r="M2493" s="104"/>
      <c r="P2493" s="104"/>
      <c r="Q2493" s="104"/>
      <c r="U2493" s="104"/>
      <c r="AQ2493" s="104"/>
      <c r="AR2493" s="104"/>
      <c r="AS2493" s="104"/>
      <c r="AT2493" s="104"/>
      <c r="AU2493" s="104"/>
      <c r="AV2493" s="104"/>
      <c r="AW2493" s="104"/>
      <c r="AX2493" s="104"/>
      <c r="AY2493" s="104"/>
      <c r="BH2493" s="104"/>
      <c r="BJ2493" s="104"/>
      <c r="BK2493" s="104"/>
      <c r="BL2493" s="104"/>
      <c r="BM2493" s="104"/>
      <c r="BN2493" s="104"/>
      <c r="BO2493" s="104"/>
      <c r="BP2493" s="104"/>
      <c r="BQ2493" s="104"/>
      <c r="BR2493" s="104"/>
      <c r="BS2493" s="104"/>
      <c r="BT2493" s="104"/>
      <c r="BV2493" s="104"/>
      <c r="BW2493" s="104"/>
      <c r="BX2493" s="104"/>
      <c r="BY2493" s="104"/>
      <c r="BZ2493" s="104"/>
      <c r="CA2493" s="104"/>
      <c r="CB2493" s="104"/>
      <c r="CC2493" s="104"/>
      <c r="CD2493" s="104"/>
      <c r="CE2493" s="104"/>
      <c r="CF2493" s="104"/>
      <c r="CG2493" s="104"/>
      <c r="CJ2493" s="104"/>
      <c r="CL2493" s="104"/>
      <c r="CM2493" s="104"/>
      <c r="CN2493" s="104"/>
      <c r="CO2493" s="104"/>
      <c r="CP2493" s="104"/>
      <c r="CQ2493" s="104"/>
      <c r="CR2493" s="104"/>
      <c r="CS2493" s="104"/>
      <c r="CT2493" s="104"/>
      <c r="CU2493" s="104"/>
    </row>
    <row r="2494" spans="1:99" ht="13" x14ac:dyDescent="0.3">
      <c r="A2494" s="104"/>
      <c r="B2494" s="104"/>
      <c r="C2494" s="104"/>
      <c r="D2494" s="104"/>
      <c r="E2494" s="104"/>
      <c r="F2494" s="104"/>
      <c r="G2494" s="104"/>
      <c r="H2494" s="104"/>
      <c r="I2494" s="104"/>
      <c r="J2494" s="104"/>
      <c r="K2494" s="104"/>
      <c r="L2494" s="104"/>
      <c r="M2494" s="104"/>
      <c r="P2494" s="104"/>
      <c r="Q2494" s="104"/>
      <c r="U2494" s="104"/>
      <c r="AQ2494" s="104"/>
      <c r="AR2494" s="104"/>
      <c r="AS2494" s="104"/>
      <c r="AT2494" s="104"/>
      <c r="AU2494" s="104"/>
      <c r="AV2494" s="104"/>
      <c r="AW2494" s="104"/>
      <c r="AX2494" s="104"/>
      <c r="AY2494" s="104"/>
      <c r="BH2494" s="104"/>
      <c r="BJ2494" s="104"/>
      <c r="BK2494" s="104"/>
      <c r="BL2494" s="104"/>
      <c r="BM2494" s="104"/>
      <c r="BN2494" s="104"/>
      <c r="BO2494" s="104"/>
      <c r="BP2494" s="104"/>
      <c r="BQ2494" s="104"/>
      <c r="BR2494" s="104"/>
      <c r="BS2494" s="104"/>
      <c r="BT2494" s="104"/>
      <c r="BV2494" s="104"/>
      <c r="BW2494" s="104"/>
      <c r="BX2494" s="104"/>
      <c r="BY2494" s="104"/>
      <c r="BZ2494" s="104"/>
      <c r="CA2494" s="104"/>
      <c r="CB2494" s="104"/>
      <c r="CC2494" s="104"/>
      <c r="CD2494" s="104"/>
      <c r="CE2494" s="104"/>
      <c r="CF2494" s="104"/>
      <c r="CG2494" s="104"/>
      <c r="CJ2494" s="104"/>
      <c r="CL2494" s="104"/>
      <c r="CM2494" s="104"/>
      <c r="CN2494" s="104"/>
      <c r="CO2494" s="104"/>
      <c r="CP2494" s="104"/>
      <c r="CQ2494" s="104"/>
      <c r="CR2494" s="104"/>
      <c r="CS2494" s="104"/>
      <c r="CT2494" s="104"/>
      <c r="CU2494" s="104"/>
    </row>
    <row r="2495" spans="1:99" ht="13" x14ac:dyDescent="0.3">
      <c r="A2495" s="104"/>
      <c r="B2495" s="104"/>
      <c r="C2495" s="104"/>
      <c r="D2495" s="104"/>
      <c r="E2495" s="104"/>
      <c r="F2495" s="104"/>
      <c r="G2495" s="104"/>
      <c r="H2495" s="104"/>
      <c r="I2495" s="104"/>
      <c r="J2495" s="104"/>
      <c r="K2495" s="104"/>
      <c r="L2495" s="104"/>
      <c r="M2495" s="104"/>
      <c r="P2495" s="104"/>
      <c r="Q2495" s="104"/>
      <c r="U2495" s="104"/>
      <c r="AQ2495" s="104"/>
      <c r="AR2495" s="104"/>
      <c r="AS2495" s="104"/>
      <c r="AT2495" s="104"/>
      <c r="AU2495" s="104"/>
      <c r="AV2495" s="104"/>
      <c r="AW2495" s="104"/>
      <c r="AX2495" s="104"/>
      <c r="AY2495" s="104"/>
      <c r="BH2495" s="104"/>
      <c r="BJ2495" s="104"/>
      <c r="BK2495" s="104"/>
      <c r="BL2495" s="104"/>
      <c r="BM2495" s="104"/>
      <c r="BN2495" s="104"/>
      <c r="BO2495" s="104"/>
      <c r="BP2495" s="104"/>
      <c r="BQ2495" s="104"/>
      <c r="BR2495" s="104"/>
      <c r="BS2495" s="104"/>
      <c r="BT2495" s="104"/>
      <c r="BV2495" s="104"/>
      <c r="BW2495" s="104"/>
      <c r="BX2495" s="104"/>
      <c r="BY2495" s="104"/>
      <c r="BZ2495" s="104"/>
      <c r="CA2495" s="104"/>
      <c r="CB2495" s="104"/>
      <c r="CC2495" s="104"/>
      <c r="CD2495" s="104"/>
      <c r="CE2495" s="104"/>
      <c r="CF2495" s="104"/>
      <c r="CG2495" s="104"/>
      <c r="CJ2495" s="104"/>
      <c r="CL2495" s="104"/>
      <c r="CM2495" s="104"/>
      <c r="CN2495" s="104"/>
      <c r="CO2495" s="104"/>
      <c r="CP2495" s="104"/>
      <c r="CQ2495" s="104"/>
      <c r="CR2495" s="104"/>
      <c r="CS2495" s="104"/>
      <c r="CT2495" s="104"/>
      <c r="CU2495" s="104"/>
    </row>
    <row r="2496" spans="1:99" ht="13" x14ac:dyDescent="0.3">
      <c r="A2496" s="104"/>
      <c r="B2496" s="104"/>
      <c r="C2496" s="104"/>
      <c r="D2496" s="104"/>
      <c r="E2496" s="104"/>
      <c r="F2496" s="104"/>
      <c r="G2496" s="104"/>
      <c r="H2496" s="104"/>
      <c r="I2496" s="104"/>
      <c r="J2496" s="104"/>
      <c r="K2496" s="104"/>
      <c r="L2496" s="104"/>
      <c r="M2496" s="104"/>
      <c r="P2496" s="104"/>
      <c r="Q2496" s="104"/>
      <c r="U2496" s="104"/>
      <c r="AQ2496" s="104"/>
      <c r="AR2496" s="104"/>
      <c r="AS2496" s="104"/>
      <c r="AT2496" s="104"/>
      <c r="AU2496" s="104"/>
      <c r="AV2496" s="104"/>
      <c r="AW2496" s="104"/>
      <c r="AX2496" s="104"/>
      <c r="AY2496" s="104"/>
      <c r="BH2496" s="104"/>
      <c r="BJ2496" s="104"/>
      <c r="BK2496" s="104"/>
      <c r="BL2496" s="104"/>
      <c r="BM2496" s="104"/>
      <c r="BN2496" s="104"/>
      <c r="BO2496" s="104"/>
      <c r="BP2496" s="104"/>
      <c r="BQ2496" s="104"/>
      <c r="BR2496" s="104"/>
      <c r="BS2496" s="104"/>
      <c r="BT2496" s="104"/>
      <c r="BV2496" s="104"/>
      <c r="BW2496" s="104"/>
      <c r="BX2496" s="104"/>
      <c r="BY2496" s="104"/>
      <c r="BZ2496" s="104"/>
      <c r="CA2496" s="104"/>
      <c r="CB2496" s="104"/>
      <c r="CC2496" s="104"/>
      <c r="CD2496" s="104"/>
      <c r="CE2496" s="104"/>
      <c r="CF2496" s="104"/>
      <c r="CG2496" s="104"/>
      <c r="CJ2496" s="104"/>
      <c r="CL2496" s="104"/>
      <c r="CM2496" s="104"/>
      <c r="CN2496" s="104"/>
      <c r="CO2496" s="104"/>
      <c r="CP2496" s="104"/>
      <c r="CQ2496" s="104"/>
      <c r="CR2496" s="104"/>
      <c r="CS2496" s="104"/>
      <c r="CT2496" s="104"/>
      <c r="CU2496" s="104"/>
    </row>
    <row r="2497" spans="1:99" ht="13" x14ac:dyDescent="0.3">
      <c r="A2497" s="104"/>
      <c r="B2497" s="104"/>
      <c r="C2497" s="104"/>
      <c r="D2497" s="104"/>
      <c r="E2497" s="104"/>
      <c r="F2497" s="104"/>
      <c r="G2497" s="104"/>
      <c r="H2497" s="104"/>
      <c r="I2497" s="104"/>
      <c r="J2497" s="104"/>
      <c r="K2497" s="104"/>
      <c r="L2497" s="104"/>
      <c r="M2497" s="104"/>
      <c r="P2497" s="104"/>
      <c r="Q2497" s="104"/>
      <c r="U2497" s="104"/>
      <c r="AQ2497" s="104"/>
      <c r="AR2497" s="104"/>
      <c r="AS2497" s="104"/>
      <c r="AT2497" s="104"/>
      <c r="AU2497" s="104"/>
      <c r="AV2497" s="104"/>
      <c r="AW2497" s="104"/>
      <c r="AX2497" s="104"/>
      <c r="AY2497" s="104"/>
      <c r="BH2497" s="104"/>
      <c r="BJ2497" s="104"/>
      <c r="BK2497" s="104"/>
      <c r="BL2497" s="104"/>
      <c r="BM2497" s="104"/>
      <c r="BN2497" s="104"/>
      <c r="BO2497" s="104"/>
      <c r="BP2497" s="104"/>
      <c r="BQ2497" s="104"/>
      <c r="BR2497" s="104"/>
      <c r="BS2497" s="104"/>
      <c r="BT2497" s="104"/>
      <c r="BV2497" s="104"/>
      <c r="BW2497" s="104"/>
      <c r="BX2497" s="104"/>
      <c r="BY2497" s="104"/>
      <c r="BZ2497" s="104"/>
      <c r="CA2497" s="104"/>
      <c r="CB2497" s="104"/>
      <c r="CC2497" s="104"/>
      <c r="CD2497" s="104"/>
      <c r="CE2497" s="104"/>
      <c r="CF2497" s="104"/>
      <c r="CG2497" s="104"/>
      <c r="CJ2497" s="104"/>
      <c r="CL2497" s="104"/>
      <c r="CM2497" s="104"/>
      <c r="CN2497" s="104"/>
      <c r="CO2497" s="104"/>
      <c r="CP2497" s="104"/>
      <c r="CQ2497" s="104"/>
      <c r="CR2497" s="104"/>
      <c r="CS2497" s="104"/>
      <c r="CT2497" s="104"/>
      <c r="CU2497" s="104"/>
    </row>
    <row r="2498" spans="1:99" ht="13" x14ac:dyDescent="0.3">
      <c r="A2498" s="104"/>
      <c r="B2498" s="104"/>
      <c r="C2498" s="104"/>
      <c r="D2498" s="104"/>
      <c r="E2498" s="104"/>
      <c r="F2498" s="104"/>
      <c r="G2498" s="104"/>
      <c r="H2498" s="104"/>
      <c r="I2498" s="104"/>
      <c r="J2498" s="104"/>
      <c r="K2498" s="104"/>
      <c r="L2498" s="104"/>
      <c r="M2498" s="104"/>
      <c r="P2498" s="104"/>
      <c r="Q2498" s="104"/>
      <c r="U2498" s="104"/>
      <c r="AQ2498" s="104"/>
      <c r="AR2498" s="104"/>
      <c r="AS2498" s="104"/>
      <c r="AT2498" s="104"/>
      <c r="AU2498" s="104"/>
      <c r="AV2498" s="104"/>
      <c r="AW2498" s="104"/>
      <c r="AX2498" s="104"/>
      <c r="AY2498" s="104"/>
      <c r="BH2498" s="104"/>
      <c r="BJ2498" s="104"/>
      <c r="BK2498" s="104"/>
      <c r="BL2498" s="104"/>
      <c r="BM2498" s="104"/>
      <c r="BN2498" s="104"/>
      <c r="BO2498" s="104"/>
      <c r="BP2498" s="104"/>
      <c r="BQ2498" s="104"/>
      <c r="BR2498" s="104"/>
      <c r="BS2498" s="104"/>
      <c r="BT2498" s="104"/>
      <c r="BV2498" s="104"/>
      <c r="BW2498" s="104"/>
      <c r="BX2498" s="104"/>
      <c r="BY2498" s="104"/>
      <c r="BZ2498" s="104"/>
      <c r="CA2498" s="104"/>
      <c r="CB2498" s="104"/>
      <c r="CC2498" s="104"/>
      <c r="CD2498" s="104"/>
      <c r="CE2498" s="104"/>
      <c r="CF2498" s="104"/>
      <c r="CG2498" s="104"/>
      <c r="CJ2498" s="104"/>
      <c r="CL2498" s="104"/>
      <c r="CM2498" s="104"/>
      <c r="CN2498" s="104"/>
      <c r="CO2498" s="104"/>
      <c r="CP2498" s="104"/>
      <c r="CQ2498" s="104"/>
      <c r="CR2498" s="104"/>
      <c r="CS2498" s="104"/>
      <c r="CT2498" s="104"/>
      <c r="CU2498" s="104"/>
    </row>
    <row r="2499" spans="1:99" ht="13" x14ac:dyDescent="0.3">
      <c r="A2499" s="104"/>
      <c r="B2499" s="104"/>
      <c r="C2499" s="104"/>
      <c r="D2499" s="104"/>
      <c r="E2499" s="104"/>
      <c r="F2499" s="104"/>
      <c r="G2499" s="104"/>
      <c r="H2499" s="104"/>
      <c r="I2499" s="104"/>
      <c r="J2499" s="104"/>
      <c r="K2499" s="104"/>
      <c r="L2499" s="104"/>
      <c r="M2499" s="104"/>
      <c r="P2499" s="104"/>
      <c r="Q2499" s="104"/>
      <c r="U2499" s="104"/>
      <c r="AQ2499" s="104"/>
      <c r="AR2499" s="104"/>
      <c r="AS2499" s="104"/>
      <c r="AT2499" s="104"/>
      <c r="AU2499" s="104"/>
      <c r="AV2499" s="104"/>
      <c r="AW2499" s="104"/>
      <c r="AX2499" s="104"/>
      <c r="AY2499" s="104"/>
      <c r="BH2499" s="104"/>
      <c r="BJ2499" s="104"/>
      <c r="BK2499" s="104"/>
      <c r="BL2499" s="104"/>
      <c r="BM2499" s="104"/>
      <c r="BN2499" s="104"/>
      <c r="BO2499" s="104"/>
      <c r="BP2499" s="104"/>
      <c r="BQ2499" s="104"/>
      <c r="BR2499" s="104"/>
      <c r="BS2499" s="104"/>
      <c r="BT2499" s="104"/>
      <c r="BV2499" s="104"/>
      <c r="BW2499" s="104"/>
      <c r="BX2499" s="104"/>
      <c r="BY2499" s="104"/>
      <c r="BZ2499" s="104"/>
      <c r="CA2499" s="104"/>
      <c r="CB2499" s="104"/>
      <c r="CC2499" s="104"/>
      <c r="CD2499" s="104"/>
      <c r="CE2499" s="104"/>
      <c r="CF2499" s="104"/>
      <c r="CG2499" s="104"/>
      <c r="CJ2499" s="104"/>
      <c r="CL2499" s="104"/>
      <c r="CM2499" s="104"/>
      <c r="CN2499" s="104"/>
      <c r="CO2499" s="104"/>
      <c r="CP2499" s="104"/>
      <c r="CQ2499" s="104"/>
      <c r="CR2499" s="104"/>
      <c r="CS2499" s="104"/>
      <c r="CT2499" s="104"/>
      <c r="CU2499" s="104"/>
    </row>
    <row r="2500" spans="1:99" ht="13" x14ac:dyDescent="0.3">
      <c r="A2500" s="104"/>
      <c r="B2500" s="104"/>
      <c r="C2500" s="104"/>
      <c r="D2500" s="104"/>
      <c r="E2500" s="104"/>
      <c r="F2500" s="104"/>
      <c r="G2500" s="104"/>
      <c r="H2500" s="104"/>
      <c r="I2500" s="104"/>
      <c r="J2500" s="104"/>
      <c r="K2500" s="104"/>
      <c r="L2500" s="104"/>
      <c r="M2500" s="104"/>
      <c r="P2500" s="104"/>
      <c r="Q2500" s="104"/>
      <c r="U2500" s="104"/>
      <c r="AQ2500" s="104"/>
      <c r="AR2500" s="104"/>
      <c r="AS2500" s="104"/>
      <c r="AT2500" s="104"/>
      <c r="AU2500" s="104"/>
      <c r="AV2500" s="104"/>
      <c r="AW2500" s="104"/>
      <c r="AX2500" s="104"/>
      <c r="AY2500" s="104"/>
      <c r="BH2500" s="104"/>
      <c r="BJ2500" s="104"/>
      <c r="BK2500" s="104"/>
      <c r="BL2500" s="104"/>
      <c r="BM2500" s="104"/>
      <c r="BN2500" s="104"/>
      <c r="BO2500" s="104"/>
      <c r="BP2500" s="104"/>
      <c r="BQ2500" s="104"/>
      <c r="BR2500" s="104"/>
      <c r="BS2500" s="104"/>
      <c r="BT2500" s="104"/>
      <c r="BV2500" s="104"/>
      <c r="BW2500" s="104"/>
      <c r="BX2500" s="104"/>
      <c r="BY2500" s="104"/>
      <c r="BZ2500" s="104"/>
      <c r="CA2500" s="104"/>
      <c r="CB2500" s="104"/>
      <c r="CC2500" s="104"/>
      <c r="CD2500" s="104"/>
      <c r="CE2500" s="104"/>
      <c r="CF2500" s="104"/>
      <c r="CG2500" s="104"/>
      <c r="CJ2500" s="104"/>
      <c r="CL2500" s="104"/>
      <c r="CM2500" s="104"/>
      <c r="CN2500" s="104"/>
      <c r="CO2500" s="104"/>
      <c r="CP2500" s="104"/>
      <c r="CQ2500" s="104"/>
      <c r="CR2500" s="104"/>
      <c r="CS2500" s="104"/>
      <c r="CT2500" s="104"/>
      <c r="CU2500" s="104"/>
    </row>
  </sheetData>
  <sheetProtection formatCells="0" formatColumns="0" formatRows="0" insertColumns="0" insertRows="0" insertHyperlinks="0" deleteColumns="0" deleteRows="0" sort="0" autoFilter="0" pivotTables="0"/>
  <mergeCells count="13">
    <mergeCell ref="AF8:AH8"/>
    <mergeCell ref="A8:K8"/>
    <mergeCell ref="L8:S8"/>
    <mergeCell ref="T8:V8"/>
    <mergeCell ref="Y8:AB8"/>
    <mergeCell ref="AC8:AE8"/>
    <mergeCell ref="BK8:BM8"/>
    <mergeCell ref="AI8:AK8"/>
    <mergeCell ref="AL8:AN8"/>
    <mergeCell ref="AQ8:AT8"/>
    <mergeCell ref="AU8:AX8"/>
    <mergeCell ref="AY8:BH8"/>
    <mergeCell ref="BI8:BJ8"/>
  </mergeCells>
  <conditionalFormatting sqref="D10:AV350 AX10:DO350">
    <cfRule type="cellIs" dxfId="14" priority="12" operator="equal">
      <formula>"Medium"</formula>
    </cfRule>
    <cfRule type="cellIs" dxfId="13" priority="13" operator="equal">
      <formula>"High"</formula>
    </cfRule>
  </conditionalFormatting>
  <conditionalFormatting sqref="AU10:AV350 DO10:DO350">
    <cfRule type="cellIs" dxfId="12" priority="11" operator="equal">
      <formula>"Low"</formula>
    </cfRule>
  </conditionalFormatting>
  <conditionalFormatting sqref="AU10:AV350">
    <cfRule type="cellIs" dxfId="11" priority="9" operator="equal">
      <formula>"Very High"</formula>
    </cfRule>
    <cfRule type="cellIs" dxfId="10" priority="10" operator="equal">
      <formula>"Very Low"</formula>
    </cfRule>
  </conditionalFormatting>
  <conditionalFormatting sqref="DO10:DO350">
    <cfRule type="cellIs" dxfId="9" priority="6" operator="between">
      <formula>5</formula>
      <formula>9</formula>
    </cfRule>
    <cfRule type="cellIs" dxfId="8" priority="7" operator="between">
      <formula>10</formula>
      <formula>19</formula>
    </cfRule>
    <cfRule type="cellIs" dxfId="7" priority="8" operator="between">
      <formula>20</formula>
      <formula>29</formula>
    </cfRule>
    <cfRule type="cellIs" dxfId="6" priority="14" operator="between">
      <formula>30</formula>
      <formula>200</formula>
    </cfRule>
    <cfRule type="cellIs" dxfId="5" priority="15" operator="between">
      <formula>0</formula>
      <formula>4</formula>
    </cfRule>
  </conditionalFormatting>
  <conditionalFormatting sqref="DP3:DP7">
    <cfRule type="cellIs" dxfId="4" priority="1" operator="equal">
      <formula>"Very High"</formula>
    </cfRule>
    <cfRule type="cellIs" dxfId="3" priority="2" operator="equal">
      <formula>"Very Low"</formula>
    </cfRule>
    <cfRule type="cellIs" dxfId="2" priority="3" operator="equal">
      <formula>"Low"</formula>
    </cfRule>
    <cfRule type="cellIs" dxfId="1" priority="4" operator="equal">
      <formula>"Medium"</formula>
    </cfRule>
    <cfRule type="cellIs" dxfId="0" priority="5" operator="equal">
      <formula>"High"</formula>
    </cfRule>
  </conditionalFormatting>
  <dataValidations count="4">
    <dataValidation allowBlank="1" showInputMessage="1" showErrorMessage="1" errorTitle="Please choose from:" error="Y or N" sqref="Q10:Q350 BL10:BM350" xr:uid="{030F9381-9037-456F-B9F1-F4E43BF8192A}"/>
    <dataValidation type="list" allowBlank="1" showInputMessage="1" showErrorMessage="1" sqref="AV10:AV350" xr:uid="{69F00067-3A45-48C1-B313-E1EE8E435221}">
      <formula1>$DP$3:$DP$7</formula1>
    </dataValidation>
    <dataValidation allowBlank="1" showInputMessage="1" showErrorMessage="1" promptTitle="Select" sqref="O10:O350" xr:uid="{5D9ACCA9-5662-4687-887F-509A30B73741}"/>
    <dataValidation allowBlank="1" showInputMessage="1" sqref="CJ10:CJ350" xr:uid="{1BEB6CBF-7394-4633-81B3-92BC595AF913}"/>
  </dataValidations>
  <pageMargins left="0.7" right="0.7" top="0.75" bottom="0.75" header="0.3" footer="0.3"/>
  <pageSetup paperSize="9" orientation="portrait" r:id="rId1"/>
  <tableParts count="2">
    <tablePart r:id="rId2"/>
    <tablePart r:id="rId3"/>
  </tableParts>
  <extLst>
    <ext xmlns:x14="http://schemas.microsoft.com/office/spreadsheetml/2009/9/main" uri="{CCE6A557-97BC-4b89-ADB6-D9C93CAAB3DF}">
      <x14:dataValidations xmlns:xm="http://schemas.microsoft.com/office/excel/2006/main" count="34">
        <x14:dataValidation type="list" allowBlank="1" showInputMessage="1" showErrorMessage="1" errorTitle="Please choose from:" error="Y or N" xr:uid="{E6016F51-421E-427D-B261-208518DDC560}">
          <x14:formula1>
            <xm:f>'Lookup Values'!$O$2:O$3</xm:f>
          </x14:formula1>
          <xm:sqref>U10:U350</xm:sqref>
        </x14:dataValidation>
        <x14:dataValidation type="list" allowBlank="1" showInputMessage="1" showErrorMessage="1" errorTitle="Please choose from:" error="Y or N" xr:uid="{D340A83E-FA15-48EA-9FF7-C1479BE26003}">
          <x14:formula1>
            <xm:f>'Lookup Values'!$AG$2:$AG$4</xm:f>
          </x14:formula1>
          <xm:sqref>AD10:AD350</xm:sqref>
        </x14:dataValidation>
        <x14:dataValidation type="list" allowBlank="1" showInputMessage="1" showErrorMessage="1" errorTitle="Please choose from:" error="Y or N" xr:uid="{2706331D-4C00-45E6-A58B-8BB36FD689DD}">
          <x14:formula1>
            <xm:f>'Lookup Values'!$AE$2:$AE$5</xm:f>
          </x14:formula1>
          <xm:sqref>AC10:AC350</xm:sqref>
        </x14:dataValidation>
        <x14:dataValidation type="list" allowBlank="1" showInputMessage="1" showErrorMessage="1" xr:uid="{44A5FCB7-5EB3-4E0F-A1C6-D6E7E129E8F7}">
          <x14:formula1>
            <xm:f>'Lookup Values'!$BE$2:$BE$3</xm:f>
          </x14:formula1>
          <xm:sqref>AP10:AP350</xm:sqref>
        </x14:dataValidation>
        <x14:dataValidation type="list" allowBlank="1" showInputMessage="1" showErrorMessage="1" promptTitle="Select" xr:uid="{1D86447F-CFE4-416F-A86D-8DA8AE45D004}">
          <x14:formula1>
            <xm:f>'Lookup Values'!$E$2:$E$22</xm:f>
          </x14:formula1>
          <xm:sqref>M10:M350</xm:sqref>
        </x14:dataValidation>
        <x14:dataValidation type="list" allowBlank="1" showInputMessage="1" showErrorMessage="1" errorTitle="Please choose from:" error="Y or N" xr:uid="{2BA3B879-F6EA-4CFE-B684-3ED29286D1B2}">
          <x14:formula1>
            <xm:f>'Lookup Values'!$AC$2:$AC$3</xm:f>
          </x14:formula1>
          <xm:sqref>AB10:AB350</xm:sqref>
        </x14:dataValidation>
        <x14:dataValidation type="list" allowBlank="1" showInputMessage="1" showErrorMessage="1" xr:uid="{0E087621-5D0F-4BAE-9E45-CA48C205E497}">
          <x14:formula1>
            <xm:f>'Lookup Values'!$BQ$2:$BQ$10</xm:f>
          </x14:formula1>
          <xm:sqref>AR10:AS350</xm:sqref>
        </x14:dataValidation>
        <x14:dataValidation type="list" allowBlank="1" showInputMessage="1" showErrorMessage="1" errorTitle="Please choose from" error="E_x000a_K_x000a_C_x000a_N" xr:uid="{5B0AC77F-782F-45E8-8FF4-57A09DC09959}">
          <x14:formula1>
            <xm:f>'Lookup Values'!$S$2:$S$6</xm:f>
          </x14:formula1>
          <xm:sqref>W10:W350</xm:sqref>
        </x14:dataValidation>
        <x14:dataValidation type="list" allowBlank="1" showInputMessage="1" showErrorMessage="1" xr:uid="{5986D3D9-15E2-4492-80B4-FBD948D51A0C}">
          <x14:formula1>
            <xm:f>'Lookup Values'!$BO$2:$BO$4</xm:f>
          </x14:formula1>
          <xm:sqref>AQ10:AQ350</xm:sqref>
        </x14:dataValidation>
        <x14:dataValidation type="list" allowBlank="1" showInputMessage="1" showErrorMessage="1" errorTitle="Please choose from:" error="Y or N" xr:uid="{E278DF68-73D6-4518-9235-67B76F542C2D}">
          <x14:formula1>
            <xm:f>'Lookup Values'!$BM$2:$BM$3</xm:f>
          </x14:formula1>
          <xm:sqref>BI10:BI350</xm:sqref>
        </x14:dataValidation>
        <x14:dataValidation type="list" allowBlank="1" showInputMessage="1" showErrorMessage="1" xr:uid="{EFC13A9B-1BD1-40A0-848A-6174B047FA8C}">
          <x14:formula1>
            <xm:f>'Lookup Values'!$BC$2:$BC$4</xm:f>
          </x14:formula1>
          <xm:sqref>AO10:AO350</xm:sqref>
        </x14:dataValidation>
        <x14:dataValidation type="list" allowBlank="1" showInputMessage="1" showErrorMessage="1" errorTitle="Please choose from:" error="Y or N" xr:uid="{FB628A69-7811-4A2D-A876-36F10EE9F8B8}">
          <x14:formula1>
            <xm:f>'Lookup Values'!$BA$2:$BA$3</xm:f>
          </x14:formula1>
          <xm:sqref>AN10:AN350</xm:sqref>
        </x14:dataValidation>
        <x14:dataValidation type="list" allowBlank="1" showInputMessage="1" showErrorMessage="1" errorTitle="Please choose from:" error="Y or N" xr:uid="{3828BFDC-8876-4444-8080-9D253CF1747D}">
          <x14:formula1>
            <xm:f>'Lookup Values'!$AY$2:$AY$3</xm:f>
          </x14:formula1>
          <xm:sqref>AM10:AM350</xm:sqref>
        </x14:dataValidation>
        <x14:dataValidation type="list" allowBlank="1" showInputMessage="1" showErrorMessage="1" errorTitle="Please choose from:" error="Y or N" xr:uid="{C4C1D67B-94EF-4297-96EB-E53617815553}">
          <x14:formula1>
            <xm:f>'Lookup Values'!$AW$2:$AW$3</xm:f>
          </x14:formula1>
          <xm:sqref>AL10:AL350</xm:sqref>
        </x14:dataValidation>
        <x14:dataValidation type="list" allowBlank="1" showInputMessage="1" showErrorMessage="1" errorTitle="Please choose from:" error="Y or N" xr:uid="{A2F4CC77-6FE0-4744-BD2B-27D95C701F11}">
          <x14:formula1>
            <xm:f>'Lookup Values'!$AU$2:$AU$3</xm:f>
          </x14:formula1>
          <xm:sqref>AK10:AK350</xm:sqref>
        </x14:dataValidation>
        <x14:dataValidation type="list" allowBlank="1" showInputMessage="1" showErrorMessage="1" errorTitle="Please choose from:" error="Y or N" xr:uid="{991C778D-CE17-4B3C-8087-E9175E3CFC32}">
          <x14:formula1>
            <xm:f>'Lookup Values'!$AS$2:$AS$3</xm:f>
          </x14:formula1>
          <xm:sqref>AJ10:AJ350</xm:sqref>
        </x14:dataValidation>
        <x14:dataValidation type="list" allowBlank="1" showInputMessage="1" showErrorMessage="1" errorTitle="Please choose from:" error="Y or N" xr:uid="{CCC57C02-1D8F-45A8-B285-BC55E2BA381E}">
          <x14:formula1>
            <xm:f>'Lookup Values'!$AQ$2:$AQ$3</xm:f>
          </x14:formula1>
          <xm:sqref>AI10:AI350</xm:sqref>
        </x14:dataValidation>
        <x14:dataValidation type="list" allowBlank="1" showInputMessage="1" showErrorMessage="1" errorTitle="Please choose from:" error="Y or N" xr:uid="{C66EE5CD-0830-4D13-92BF-F190D714B5F1}">
          <x14:formula1>
            <xm:f>'Lookup Values'!$AO$2:$AO$3</xm:f>
          </x14:formula1>
          <xm:sqref>AH10:AH350</xm:sqref>
        </x14:dataValidation>
        <x14:dataValidation type="list" allowBlank="1" showInputMessage="1" showErrorMessage="1" errorTitle="Please choose from:" error="Y or N" xr:uid="{841B87BF-9A3F-4EF2-AF1F-8E8D0385C10A}">
          <x14:formula1>
            <xm:f>'Lookup Values'!$AM$2:$AM$3</xm:f>
          </x14:formula1>
          <xm:sqref>AG10:AG350</xm:sqref>
        </x14:dataValidation>
        <x14:dataValidation type="list" allowBlank="1" showInputMessage="1" showErrorMessage="1" errorTitle="Please choose from:" error="Y or N" xr:uid="{3FB9F619-7AD2-432B-AAB9-8B0608783F2B}">
          <x14:formula1>
            <xm:f>'Lookup Values'!$AK$2:$AK$3</xm:f>
          </x14:formula1>
          <xm:sqref>AF10:AF350</xm:sqref>
        </x14:dataValidation>
        <x14:dataValidation type="list" allowBlank="1" showInputMessage="1" showErrorMessage="1" errorTitle="Please choose from:" error="Y or N" xr:uid="{0C67B2A2-196A-4F83-90F6-E5B0EAA65979}">
          <x14:formula1>
            <xm:f>'Lookup Values'!$AI$2:$AI$3</xm:f>
          </x14:formula1>
          <xm:sqref>AE10:AE350</xm:sqref>
        </x14:dataValidation>
        <x14:dataValidation type="list" allowBlank="1" showInputMessage="1" showErrorMessage="1" errorTitle="Please choose from:" error="Y or N" xr:uid="{5BB88E5A-9937-41E8-B185-20E397B5A720}">
          <x14:formula1>
            <xm:f>'Lookup Values'!$AA$2:$AA$3</xm:f>
          </x14:formula1>
          <xm:sqref>AA10:AA350</xm:sqref>
        </x14:dataValidation>
        <x14:dataValidation type="list" allowBlank="1" showInputMessage="1" showErrorMessage="1" errorTitle="Please choose from:" error="Y or N" xr:uid="{1FAF05CF-BE14-44FE-932B-8C706BEAEC04}">
          <x14:formula1>
            <xm:f>'Lookup Values'!$Y$2:$Y$3</xm:f>
          </x14:formula1>
          <xm:sqref>Z10:Z350</xm:sqref>
        </x14:dataValidation>
        <x14:dataValidation type="list" allowBlank="1" showInputMessage="1" showErrorMessage="1" errorTitle="Please choose from:" error="Y or N" xr:uid="{CE11E692-5B38-48F8-A347-18EB803EC95C}">
          <x14:formula1>
            <xm:f>'Lookup Values'!$W$2:$W$3</xm:f>
          </x14:formula1>
          <xm:sqref>Y10:Y350</xm:sqref>
        </x14:dataValidation>
        <x14:dataValidation type="list" allowBlank="1" showInputMessage="1" showErrorMessage="1" errorTitle="Please choose from:" error="Y or N" xr:uid="{0F3500EA-1B5F-432F-9C48-0242468987F9}">
          <x14:formula1>
            <xm:f>'Lookup Values'!$U$2:$U$3</xm:f>
          </x14:formula1>
          <xm:sqref>X10:X350</xm:sqref>
        </x14:dataValidation>
        <x14:dataValidation type="list" allowBlank="1" showInputMessage="1" showErrorMessage="1" errorTitle="Please choose from:" error="Y or N" xr:uid="{BB2142E9-06DA-4E33-BB4D-C66C4652FFA4}">
          <x14:formula1>
            <xm:f>'Lookup Values'!$Q$2:$Q$3</xm:f>
          </x14:formula1>
          <xm:sqref>V10:V350</xm:sqref>
        </x14:dataValidation>
        <x14:dataValidation type="list" allowBlank="1" showInputMessage="1" showErrorMessage="1" errorTitle="Please choose from:" error="Y or N" xr:uid="{625371FD-6194-494A-9F1B-1CB56B9B2D2E}">
          <x14:formula1>
            <xm:f>'Lookup Values'!$K$2:$K$3</xm:f>
          </x14:formula1>
          <xm:sqref>S10:S350</xm:sqref>
        </x14:dataValidation>
        <x14:dataValidation type="list" allowBlank="1" showInputMessage="1" showErrorMessage="1" errorTitle="Please choose from:" error="Y or N" xr:uid="{54C87F29-5ED1-4A32-AA78-E4E77F92F3F3}">
          <x14:formula1>
            <xm:f>'Lookup Values'!$I$2:$I$3</xm:f>
          </x14:formula1>
          <xm:sqref>R10:R350</xm:sqref>
        </x14:dataValidation>
        <x14:dataValidation type="list" allowBlank="1" showInputMessage="1" showErrorMessage="1" errorTitle="Please choose from:" error="Y or N" xr:uid="{08D103ED-9F52-4EC0-8953-88C41F70F6A4}">
          <x14:formula1>
            <xm:f>'Lookup Values'!$G$2:$G$3</xm:f>
          </x14:formula1>
          <xm:sqref>P10:P350</xm:sqref>
        </x14:dataValidation>
        <x14:dataValidation type="list" allowBlank="1" showInputMessage="1" showErrorMessage="1" promptTitle="Select" xr:uid="{00691807-ADE6-4473-9C11-5CFEFEA5DE19}">
          <x14:formula1>
            <xm:f>'Lookup Values'!$BW$1:$BW$5</xm:f>
          </x14:formula1>
          <xm:sqref>N10:N350</xm:sqref>
        </x14:dataValidation>
        <x14:dataValidation type="list" allowBlank="1" showInputMessage="1" showErrorMessage="1" xr:uid="{C71E2760-CC80-4B38-8508-A0130C5B7E8B}">
          <x14:formula1>
            <xm:f>'Lookup Values'!$M$2:$M$23</xm:f>
          </x14:formula1>
          <xm:sqref>T10:T350</xm:sqref>
        </x14:dataValidation>
        <x14:dataValidation type="list" allowBlank="1" showInputMessage="1" showErrorMessage="1" xr:uid="{E3BDFFCA-66B6-460F-B45B-5AE0DF0111B4}">
          <x14:formula1>
            <xm:f>'Lookup Values'!$BG$2:$BG$12</xm:f>
          </x14:formula1>
          <xm:sqref>AZ10:AZ350</xm:sqref>
        </x14:dataValidation>
        <x14:dataValidation type="list" allowBlank="1" showInputMessage="1" showErrorMessage="1" xr:uid="{900E9817-6B31-4694-AAEB-DFE24154EAD9}">
          <x14:formula1>
            <xm:f>'Lookup Values'!$C$2:$C$9</xm:f>
          </x14:formula1>
          <xm:sqref>L10:L350</xm:sqref>
        </x14:dataValidation>
        <x14:dataValidation type="list" allowBlank="1" showInputMessage="1" showErrorMessage="1" xr:uid="{B13DF852-A716-46F3-A3C6-0073D0221BF9}">
          <x14:formula1>
            <xm:f>'Lookup Values'!$A$2:$A$5</xm:f>
          </x14:formula1>
          <xm:sqref>I10:I350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02"/>
  <sheetViews>
    <sheetView workbookViewId="0">
      <selection activeCell="D1" sqref="D1:D1048576"/>
    </sheetView>
  </sheetViews>
  <sheetFormatPr defaultRowHeight="14.5" x14ac:dyDescent="0.35"/>
  <cols>
    <col min="2" max="2" width="41.81640625" bestFit="1" customWidth="1"/>
    <col min="4" max="4" width="28.7265625" style="73" customWidth="1"/>
    <col min="5" max="5" width="17.81640625" style="73" hidden="1" customWidth="1"/>
    <col min="6" max="6" width="20.81640625" style="73" hidden="1" customWidth="1"/>
    <col min="7" max="7" width="19.54296875" style="74" customWidth="1"/>
    <col min="8" max="8" width="13.81640625" style="75" customWidth="1"/>
    <col min="9" max="9" width="30.54296875" style="75" bestFit="1" customWidth="1"/>
    <col min="10" max="10" width="12" style="75" customWidth="1"/>
  </cols>
  <sheetData>
    <row r="1" spans="1:10" ht="54" x14ac:dyDescent="0.35">
      <c r="A1" s="23" t="s">
        <v>184</v>
      </c>
      <c r="B1" s="22" t="s">
        <v>185</v>
      </c>
      <c r="D1" s="32" t="s">
        <v>410</v>
      </c>
      <c r="E1" s="32" t="s">
        <v>411</v>
      </c>
      <c r="F1" s="32" t="s">
        <v>412</v>
      </c>
      <c r="G1" s="32" t="s">
        <v>413</v>
      </c>
      <c r="H1" s="33" t="s">
        <v>414</v>
      </c>
      <c r="I1" s="34" t="s">
        <v>415</v>
      </c>
      <c r="J1" s="34" t="s">
        <v>416</v>
      </c>
    </row>
    <row r="2" spans="1:10" x14ac:dyDescent="0.35">
      <c r="A2" s="23" t="s">
        <v>180</v>
      </c>
      <c r="B2" s="22" t="s">
        <v>181</v>
      </c>
      <c r="D2" s="271" t="s">
        <v>255</v>
      </c>
      <c r="E2" s="271" t="s">
        <v>208</v>
      </c>
      <c r="F2" s="266" t="s">
        <v>255</v>
      </c>
      <c r="G2" s="275" t="s">
        <v>274</v>
      </c>
      <c r="H2" s="35" t="s">
        <v>206</v>
      </c>
      <c r="I2" s="35" t="s">
        <v>417</v>
      </c>
      <c r="J2" s="35" t="s">
        <v>206</v>
      </c>
    </row>
    <row r="3" spans="1:10" x14ac:dyDescent="0.35">
      <c r="A3" s="23" t="s">
        <v>188</v>
      </c>
      <c r="B3" s="22" t="s">
        <v>189</v>
      </c>
      <c r="D3" s="272"/>
      <c r="E3" s="272"/>
      <c r="F3" s="274"/>
      <c r="G3" s="276"/>
      <c r="H3" s="36" t="s">
        <v>275</v>
      </c>
      <c r="I3" s="36" t="s">
        <v>418</v>
      </c>
      <c r="J3" s="36" t="s">
        <v>206</v>
      </c>
    </row>
    <row r="4" spans="1:10" x14ac:dyDescent="0.35">
      <c r="A4" s="23" t="s">
        <v>182</v>
      </c>
      <c r="B4" s="22" t="s">
        <v>183</v>
      </c>
      <c r="D4" s="272"/>
      <c r="E4" s="272"/>
      <c r="F4" s="274"/>
      <c r="G4" s="276"/>
      <c r="H4" s="37" t="s">
        <v>241</v>
      </c>
      <c r="I4" s="37" t="s">
        <v>276</v>
      </c>
      <c r="J4" s="36" t="s">
        <v>206</v>
      </c>
    </row>
    <row r="5" spans="1:10" x14ac:dyDescent="0.35">
      <c r="A5" s="23" t="s">
        <v>192</v>
      </c>
      <c r="B5" s="22" t="s">
        <v>193</v>
      </c>
      <c r="D5" s="272"/>
      <c r="E5" s="272"/>
      <c r="F5" s="274"/>
      <c r="G5" s="276"/>
      <c r="H5" s="37" t="s">
        <v>266</v>
      </c>
      <c r="I5" s="37" t="s">
        <v>419</v>
      </c>
      <c r="J5" s="36" t="s">
        <v>206</v>
      </c>
    </row>
    <row r="6" spans="1:10" x14ac:dyDescent="0.35">
      <c r="A6" s="23" t="s">
        <v>194</v>
      </c>
      <c r="B6" s="22" t="s">
        <v>195</v>
      </c>
      <c r="D6" s="272"/>
      <c r="E6" s="272"/>
      <c r="F6" s="274"/>
      <c r="G6" s="276"/>
      <c r="H6" s="37" t="s">
        <v>277</v>
      </c>
      <c r="I6" s="37" t="s">
        <v>420</v>
      </c>
      <c r="J6" s="36" t="s">
        <v>206</v>
      </c>
    </row>
    <row r="7" spans="1:10" x14ac:dyDescent="0.35">
      <c r="A7" s="23" t="s">
        <v>190</v>
      </c>
      <c r="B7" s="22" t="s">
        <v>191</v>
      </c>
      <c r="D7" s="273"/>
      <c r="E7" s="273"/>
      <c r="F7" s="267"/>
      <c r="G7" s="277"/>
      <c r="H7" s="37" t="s">
        <v>278</v>
      </c>
      <c r="I7" s="37" t="s">
        <v>279</v>
      </c>
      <c r="J7" s="36" t="s">
        <v>206</v>
      </c>
    </row>
    <row r="8" spans="1:10" x14ac:dyDescent="0.35">
      <c r="A8" s="23" t="s">
        <v>196</v>
      </c>
      <c r="B8" s="22" t="s">
        <v>197</v>
      </c>
      <c r="D8" s="38" t="s">
        <v>255</v>
      </c>
      <c r="E8" s="38" t="s">
        <v>209</v>
      </c>
      <c r="F8" s="39" t="s">
        <v>255</v>
      </c>
      <c r="G8" s="40" t="s">
        <v>421</v>
      </c>
      <c r="H8" s="39" t="s">
        <v>207</v>
      </c>
      <c r="I8" s="39" t="s">
        <v>422</v>
      </c>
      <c r="J8" s="39" t="s">
        <v>207</v>
      </c>
    </row>
    <row r="9" spans="1:10" x14ac:dyDescent="0.35">
      <c r="A9" s="23" t="s">
        <v>186</v>
      </c>
      <c r="B9" s="22" t="s">
        <v>187</v>
      </c>
      <c r="D9" s="271" t="s">
        <v>255</v>
      </c>
      <c r="E9" s="271" t="s">
        <v>280</v>
      </c>
      <c r="F9" s="266" t="s">
        <v>255</v>
      </c>
      <c r="G9" s="275" t="s">
        <v>423</v>
      </c>
      <c r="H9" s="35" t="s">
        <v>170</v>
      </c>
      <c r="I9" s="41" t="s">
        <v>451</v>
      </c>
      <c r="J9" s="35" t="s">
        <v>170</v>
      </c>
    </row>
    <row r="10" spans="1:10" x14ac:dyDescent="0.35">
      <c r="A10" s="23" t="s">
        <v>178</v>
      </c>
      <c r="B10" s="22" t="s">
        <v>179</v>
      </c>
      <c r="D10" s="272"/>
      <c r="E10" s="272"/>
      <c r="F10" s="274"/>
      <c r="G10" s="276"/>
      <c r="H10" s="37" t="s">
        <v>281</v>
      </c>
      <c r="I10" s="37" t="s">
        <v>282</v>
      </c>
      <c r="J10" s="37" t="s">
        <v>170</v>
      </c>
    </row>
    <row r="11" spans="1:10" x14ac:dyDescent="0.35">
      <c r="A11" s="23" t="s">
        <v>176</v>
      </c>
      <c r="B11" s="22" t="s">
        <v>177</v>
      </c>
      <c r="D11" s="272"/>
      <c r="E11" s="272"/>
      <c r="F11" s="274"/>
      <c r="G11" s="276"/>
      <c r="H11" s="37" t="s">
        <v>283</v>
      </c>
      <c r="I11" s="37" t="s">
        <v>284</v>
      </c>
      <c r="J11" s="37" t="s">
        <v>170</v>
      </c>
    </row>
    <row r="12" spans="1:10" x14ac:dyDescent="0.35">
      <c r="A12" s="23" t="s">
        <v>174</v>
      </c>
      <c r="B12" s="22" t="s">
        <v>175</v>
      </c>
      <c r="D12" s="272"/>
      <c r="E12" s="272"/>
      <c r="F12" s="274"/>
      <c r="G12" s="276"/>
      <c r="H12" s="37" t="s">
        <v>285</v>
      </c>
      <c r="I12" s="37" t="s">
        <v>286</v>
      </c>
      <c r="J12" s="37" t="s">
        <v>170</v>
      </c>
    </row>
    <row r="13" spans="1:10" x14ac:dyDescent="0.35">
      <c r="A13" s="23" t="s">
        <v>172</v>
      </c>
      <c r="B13" s="22" t="s">
        <v>173</v>
      </c>
      <c r="D13" s="272"/>
      <c r="E13" s="272"/>
      <c r="F13" s="274"/>
      <c r="G13" s="276"/>
      <c r="H13" s="37" t="s">
        <v>287</v>
      </c>
      <c r="I13" s="37" t="s">
        <v>288</v>
      </c>
      <c r="J13" s="37" t="s">
        <v>170</v>
      </c>
    </row>
    <row r="14" spans="1:10" x14ac:dyDescent="0.35">
      <c r="A14" s="23" t="s">
        <v>204</v>
      </c>
      <c r="B14" s="22" t="s">
        <v>205</v>
      </c>
      <c r="D14" s="272"/>
      <c r="E14" s="272"/>
      <c r="F14" s="274"/>
      <c r="G14" s="276"/>
      <c r="H14" s="37" t="s">
        <v>289</v>
      </c>
      <c r="I14" s="37" t="s">
        <v>290</v>
      </c>
      <c r="J14" s="37" t="s">
        <v>170</v>
      </c>
    </row>
    <row r="15" spans="1:10" x14ac:dyDescent="0.35">
      <c r="A15" s="23" t="s">
        <v>198</v>
      </c>
      <c r="B15" s="22" t="s">
        <v>199</v>
      </c>
      <c r="D15" s="272"/>
      <c r="E15" s="272"/>
      <c r="F15" s="274"/>
      <c r="G15" s="276"/>
      <c r="H15" s="37" t="s">
        <v>291</v>
      </c>
      <c r="I15" s="37" t="s">
        <v>292</v>
      </c>
      <c r="J15" s="37" t="s">
        <v>170</v>
      </c>
    </row>
    <row r="16" spans="1:10" x14ac:dyDescent="0.35">
      <c r="A16" s="23" t="s">
        <v>200</v>
      </c>
      <c r="B16" s="22" t="s">
        <v>201</v>
      </c>
      <c r="D16" s="272"/>
      <c r="E16" s="272"/>
      <c r="F16" s="274"/>
      <c r="G16" s="276"/>
      <c r="H16" s="37" t="s">
        <v>264</v>
      </c>
      <c r="I16" s="37" t="s">
        <v>293</v>
      </c>
      <c r="J16" s="37" t="s">
        <v>170</v>
      </c>
    </row>
    <row r="17" spans="1:10" x14ac:dyDescent="0.35">
      <c r="A17" s="23" t="s">
        <v>202</v>
      </c>
      <c r="B17" s="22" t="s">
        <v>203</v>
      </c>
      <c r="D17" s="272"/>
      <c r="E17" s="272"/>
      <c r="F17" s="274"/>
      <c r="G17" s="276"/>
      <c r="H17" s="37" t="s">
        <v>294</v>
      </c>
      <c r="I17" s="37" t="s">
        <v>295</v>
      </c>
      <c r="J17" s="37" t="s">
        <v>170</v>
      </c>
    </row>
    <row r="18" spans="1:10" x14ac:dyDescent="0.35">
      <c r="A18" s="23" t="s">
        <v>206</v>
      </c>
      <c r="B18" s="22" t="s">
        <v>208</v>
      </c>
      <c r="D18" s="272"/>
      <c r="E18" s="272"/>
      <c r="F18" s="274"/>
      <c r="G18" s="276"/>
      <c r="H18" s="37" t="s">
        <v>296</v>
      </c>
      <c r="I18" s="37" t="s">
        <v>297</v>
      </c>
      <c r="J18" s="37" t="s">
        <v>170</v>
      </c>
    </row>
    <row r="19" spans="1:10" x14ac:dyDescent="0.35">
      <c r="A19" s="23" t="s">
        <v>207</v>
      </c>
      <c r="B19" s="22" t="s">
        <v>209</v>
      </c>
      <c r="D19" s="272"/>
      <c r="E19" s="272"/>
      <c r="F19" s="274"/>
      <c r="G19" s="276"/>
      <c r="H19" s="37" t="s">
        <v>298</v>
      </c>
      <c r="I19" s="37" t="s">
        <v>299</v>
      </c>
      <c r="J19" s="37" t="s">
        <v>170</v>
      </c>
    </row>
    <row r="20" spans="1:10" x14ac:dyDescent="0.35">
      <c r="A20" s="23" t="s">
        <v>170</v>
      </c>
      <c r="B20" s="22" t="s">
        <v>171</v>
      </c>
      <c r="D20" s="272"/>
      <c r="E20" s="272"/>
      <c r="F20" s="274"/>
      <c r="G20" s="276"/>
      <c r="H20" s="37" t="s">
        <v>300</v>
      </c>
      <c r="I20" s="37" t="s">
        <v>301</v>
      </c>
      <c r="J20" s="37" t="s">
        <v>170</v>
      </c>
    </row>
    <row r="21" spans="1:10" x14ac:dyDescent="0.35">
      <c r="A21" s="25" t="s">
        <v>251</v>
      </c>
      <c r="B21" s="76" t="s">
        <v>452</v>
      </c>
      <c r="D21" s="272"/>
      <c r="E21" s="272"/>
      <c r="F21" s="274"/>
      <c r="G21" s="276"/>
      <c r="H21" s="37" t="s">
        <v>302</v>
      </c>
      <c r="I21" s="37" t="s">
        <v>303</v>
      </c>
      <c r="J21" s="37" t="s">
        <v>170</v>
      </c>
    </row>
    <row r="22" spans="1:10" x14ac:dyDescent="0.35">
      <c r="A22" s="23" t="s">
        <v>169</v>
      </c>
      <c r="B22" s="22" t="s">
        <v>309</v>
      </c>
      <c r="D22" s="272"/>
      <c r="E22" s="272"/>
      <c r="F22" s="274"/>
      <c r="G22" s="276"/>
      <c r="H22" s="37" t="s">
        <v>304</v>
      </c>
      <c r="I22" s="37" t="s">
        <v>305</v>
      </c>
      <c r="J22" s="37" t="s">
        <v>170</v>
      </c>
    </row>
    <row r="23" spans="1:10" x14ac:dyDescent="0.35">
      <c r="D23" s="272"/>
      <c r="E23" s="272"/>
      <c r="F23" s="274"/>
      <c r="G23" s="276"/>
      <c r="H23" s="37" t="s">
        <v>259</v>
      </c>
      <c r="I23" s="37" t="s">
        <v>306</v>
      </c>
      <c r="J23" s="37" t="s">
        <v>170</v>
      </c>
    </row>
    <row r="24" spans="1:10" ht="27" x14ac:dyDescent="0.35">
      <c r="D24" s="272"/>
      <c r="E24" s="272"/>
      <c r="F24" s="274"/>
      <c r="G24" s="276"/>
      <c r="H24" s="37" t="s">
        <v>307</v>
      </c>
      <c r="I24" s="42" t="s">
        <v>424</v>
      </c>
      <c r="J24" s="37" t="s">
        <v>170</v>
      </c>
    </row>
    <row r="25" spans="1:10" x14ac:dyDescent="0.35">
      <c r="D25" s="273"/>
      <c r="E25" s="273"/>
      <c r="F25" s="267"/>
      <c r="G25" s="277"/>
      <c r="H25" s="37" t="s">
        <v>261</v>
      </c>
      <c r="I25" s="37" t="s">
        <v>280</v>
      </c>
      <c r="J25" s="37" t="s">
        <v>170</v>
      </c>
    </row>
    <row r="26" spans="1:10" ht="27" x14ac:dyDescent="0.35">
      <c r="D26" s="262" t="s">
        <v>308</v>
      </c>
      <c r="E26" s="264"/>
      <c r="F26" s="266" t="s">
        <v>255</v>
      </c>
      <c r="G26" s="40" t="s">
        <v>425</v>
      </c>
      <c r="H26" s="39" t="s">
        <v>251</v>
      </c>
      <c r="I26" s="40" t="s">
        <v>452</v>
      </c>
      <c r="J26" s="39" t="s">
        <v>251</v>
      </c>
    </row>
    <row r="27" spans="1:10" x14ac:dyDescent="0.35">
      <c r="D27" s="263"/>
      <c r="E27" s="265"/>
      <c r="F27" s="267"/>
      <c r="G27" s="40" t="s">
        <v>309</v>
      </c>
      <c r="H27" s="39" t="s">
        <v>169</v>
      </c>
      <c r="I27" s="39" t="s">
        <v>309</v>
      </c>
      <c r="J27" s="39" t="s">
        <v>169</v>
      </c>
    </row>
    <row r="28" spans="1:10" ht="27" x14ac:dyDescent="0.35">
      <c r="D28" s="268" t="s">
        <v>310</v>
      </c>
      <c r="E28" s="43" t="s">
        <v>173</v>
      </c>
      <c r="F28" s="44" t="s">
        <v>310</v>
      </c>
      <c r="G28" s="44" t="s">
        <v>426</v>
      </c>
      <c r="H28" s="45" t="s">
        <v>172</v>
      </c>
      <c r="I28" s="45" t="s">
        <v>173</v>
      </c>
      <c r="J28" s="45" t="s">
        <v>172</v>
      </c>
    </row>
    <row r="29" spans="1:10" ht="27" x14ac:dyDescent="0.35">
      <c r="D29" s="269"/>
      <c r="E29" s="43" t="s">
        <v>175</v>
      </c>
      <c r="F29" s="44" t="s">
        <v>310</v>
      </c>
      <c r="G29" s="44" t="s">
        <v>427</v>
      </c>
      <c r="H29" s="45" t="s">
        <v>174</v>
      </c>
      <c r="I29" s="45" t="s">
        <v>175</v>
      </c>
      <c r="J29" s="45" t="s">
        <v>174</v>
      </c>
    </row>
    <row r="30" spans="1:10" x14ac:dyDescent="0.35">
      <c r="D30" s="269"/>
      <c r="E30" s="268" t="s">
        <v>177</v>
      </c>
      <c r="F30" s="247" t="s">
        <v>310</v>
      </c>
      <c r="G30" s="247" t="s">
        <v>177</v>
      </c>
      <c r="H30" s="46" t="s">
        <v>176</v>
      </c>
      <c r="I30" s="46" t="s">
        <v>311</v>
      </c>
      <c r="J30" s="46" t="s">
        <v>176</v>
      </c>
    </row>
    <row r="31" spans="1:10" x14ac:dyDescent="0.35">
      <c r="D31" s="269"/>
      <c r="E31" s="269"/>
      <c r="F31" s="248"/>
      <c r="G31" s="248"/>
      <c r="H31" s="47" t="s">
        <v>312</v>
      </c>
      <c r="I31" s="47" t="s">
        <v>313</v>
      </c>
      <c r="J31" s="47" t="s">
        <v>176</v>
      </c>
    </row>
    <row r="32" spans="1:10" x14ac:dyDescent="0.35">
      <c r="D32" s="269"/>
      <c r="E32" s="269"/>
      <c r="F32" s="248"/>
      <c r="G32" s="248"/>
      <c r="H32" s="47" t="s">
        <v>314</v>
      </c>
      <c r="I32" s="47" t="s">
        <v>315</v>
      </c>
      <c r="J32" s="47" t="s">
        <v>176</v>
      </c>
    </row>
    <row r="33" spans="4:10" ht="27" x14ac:dyDescent="0.35">
      <c r="D33" s="269"/>
      <c r="E33" s="270"/>
      <c r="F33" s="249"/>
      <c r="G33" s="249"/>
      <c r="H33" s="47" t="s">
        <v>260</v>
      </c>
      <c r="I33" s="48" t="s">
        <v>428</v>
      </c>
      <c r="J33" s="47" t="s">
        <v>176</v>
      </c>
    </row>
    <row r="34" spans="4:10" ht="27" x14ac:dyDescent="0.35">
      <c r="D34" s="269"/>
      <c r="E34" s="250" t="s">
        <v>316</v>
      </c>
      <c r="F34" s="247" t="s">
        <v>317</v>
      </c>
      <c r="G34" s="247" t="s">
        <v>429</v>
      </c>
      <c r="H34" s="46" t="s">
        <v>178</v>
      </c>
      <c r="I34" s="45" t="s">
        <v>429</v>
      </c>
      <c r="J34" s="46" t="s">
        <v>178</v>
      </c>
    </row>
    <row r="35" spans="4:10" ht="27" x14ac:dyDescent="0.35">
      <c r="D35" s="269"/>
      <c r="E35" s="251"/>
      <c r="F35" s="248"/>
      <c r="G35" s="248"/>
      <c r="H35" s="47" t="s">
        <v>318</v>
      </c>
      <c r="I35" s="48" t="s">
        <v>430</v>
      </c>
      <c r="J35" s="47" t="s">
        <v>178</v>
      </c>
    </row>
    <row r="36" spans="4:10" x14ac:dyDescent="0.35">
      <c r="D36" s="269"/>
      <c r="E36" s="251"/>
      <c r="F36" s="248"/>
      <c r="G36" s="248"/>
      <c r="H36" s="47" t="s">
        <v>319</v>
      </c>
      <c r="I36" s="47" t="s">
        <v>320</v>
      </c>
      <c r="J36" s="47" t="s">
        <v>178</v>
      </c>
    </row>
    <row r="37" spans="4:10" x14ac:dyDescent="0.35">
      <c r="D37" s="269"/>
      <c r="E37" s="251"/>
      <c r="F37" s="248"/>
      <c r="G37" s="248"/>
      <c r="H37" s="47" t="s">
        <v>321</v>
      </c>
      <c r="I37" s="47" t="s">
        <v>322</v>
      </c>
      <c r="J37" s="47" t="s">
        <v>178</v>
      </c>
    </row>
    <row r="38" spans="4:10" ht="27" x14ac:dyDescent="0.35">
      <c r="D38" s="269"/>
      <c r="E38" s="251"/>
      <c r="F38" s="248"/>
      <c r="G38" s="248"/>
      <c r="H38" s="47" t="s">
        <v>257</v>
      </c>
      <c r="I38" s="48" t="s">
        <v>431</v>
      </c>
      <c r="J38" s="47" t="s">
        <v>178</v>
      </c>
    </row>
    <row r="39" spans="4:10" x14ac:dyDescent="0.35">
      <c r="D39" s="269"/>
      <c r="E39" s="251"/>
      <c r="F39" s="248"/>
      <c r="G39" s="248"/>
      <c r="H39" s="47" t="s">
        <v>323</v>
      </c>
      <c r="I39" s="47" t="s">
        <v>324</v>
      </c>
      <c r="J39" s="47" t="s">
        <v>178</v>
      </c>
    </row>
    <row r="40" spans="4:10" ht="27" x14ac:dyDescent="0.35">
      <c r="D40" s="269"/>
      <c r="E40" s="251"/>
      <c r="F40" s="248"/>
      <c r="G40" s="248"/>
      <c r="H40" s="47" t="s">
        <v>244</v>
      </c>
      <c r="I40" s="48" t="s">
        <v>432</v>
      </c>
      <c r="J40" s="47" t="s">
        <v>178</v>
      </c>
    </row>
    <row r="41" spans="4:10" ht="27" x14ac:dyDescent="0.35">
      <c r="D41" s="269"/>
      <c r="E41" s="251"/>
      <c r="F41" s="248"/>
      <c r="G41" s="248"/>
      <c r="H41" s="47" t="s">
        <v>258</v>
      </c>
      <c r="I41" s="48" t="s">
        <v>433</v>
      </c>
      <c r="J41" s="47" t="s">
        <v>178</v>
      </c>
    </row>
    <row r="42" spans="4:10" x14ac:dyDescent="0.35">
      <c r="D42" s="269"/>
      <c r="E42" s="251"/>
      <c r="F42" s="248"/>
      <c r="G42" s="248"/>
      <c r="H42" s="47" t="s">
        <v>325</v>
      </c>
      <c r="I42" s="47" t="s">
        <v>326</v>
      </c>
      <c r="J42" s="47" t="s">
        <v>178</v>
      </c>
    </row>
    <row r="43" spans="4:10" ht="27" x14ac:dyDescent="0.35">
      <c r="D43" s="270"/>
      <c r="E43" s="252"/>
      <c r="F43" s="249"/>
      <c r="G43" s="249"/>
      <c r="H43" s="47" t="s">
        <v>243</v>
      </c>
      <c r="I43" s="48" t="s">
        <v>434</v>
      </c>
      <c r="J43" s="47" t="s">
        <v>178</v>
      </c>
    </row>
    <row r="44" spans="4:10" ht="27" x14ac:dyDescent="0.35">
      <c r="D44" s="253" t="s">
        <v>327</v>
      </c>
      <c r="E44" s="256"/>
      <c r="F44" s="49" t="s">
        <v>435</v>
      </c>
      <c r="G44" s="49" t="s">
        <v>181</v>
      </c>
      <c r="H44" s="50" t="s">
        <v>180</v>
      </c>
      <c r="I44" s="50" t="s">
        <v>181</v>
      </c>
      <c r="J44" s="50" t="s">
        <v>180</v>
      </c>
    </row>
    <row r="45" spans="4:10" x14ac:dyDescent="0.35">
      <c r="D45" s="254"/>
      <c r="E45" s="257"/>
      <c r="F45" s="259" t="s">
        <v>435</v>
      </c>
      <c r="G45" s="259" t="s">
        <v>183</v>
      </c>
      <c r="H45" s="50" t="s">
        <v>182</v>
      </c>
      <c r="I45" s="50" t="s">
        <v>183</v>
      </c>
      <c r="J45" s="50" t="s">
        <v>182</v>
      </c>
    </row>
    <row r="46" spans="4:10" x14ac:dyDescent="0.35">
      <c r="D46" s="254"/>
      <c r="E46" s="257"/>
      <c r="F46" s="260"/>
      <c r="G46" s="260"/>
      <c r="H46" s="51" t="s">
        <v>247</v>
      </c>
      <c r="I46" s="51" t="s">
        <v>246</v>
      </c>
      <c r="J46" s="51" t="s">
        <v>182</v>
      </c>
    </row>
    <row r="47" spans="4:10" x14ac:dyDescent="0.35">
      <c r="D47" s="254"/>
      <c r="E47" s="257"/>
      <c r="F47" s="260"/>
      <c r="G47" s="260"/>
      <c r="H47" s="51" t="s">
        <v>328</v>
      </c>
      <c r="I47" s="51" t="s">
        <v>329</v>
      </c>
      <c r="J47" s="51" t="s">
        <v>182</v>
      </c>
    </row>
    <row r="48" spans="4:10" x14ac:dyDescent="0.35">
      <c r="D48" s="254"/>
      <c r="E48" s="257"/>
      <c r="F48" s="261"/>
      <c r="G48" s="261"/>
      <c r="H48" s="51" t="s">
        <v>249</v>
      </c>
      <c r="I48" s="51" t="s">
        <v>248</v>
      </c>
      <c r="J48" s="51" t="s">
        <v>182</v>
      </c>
    </row>
    <row r="49" spans="4:10" ht="27" x14ac:dyDescent="0.35">
      <c r="D49" s="254"/>
      <c r="E49" s="257"/>
      <c r="F49" s="49" t="s">
        <v>435</v>
      </c>
      <c r="G49" s="49" t="s">
        <v>185</v>
      </c>
      <c r="H49" s="50" t="s">
        <v>184</v>
      </c>
      <c r="I49" s="50" t="s">
        <v>185</v>
      </c>
      <c r="J49" s="50" t="s">
        <v>184</v>
      </c>
    </row>
    <row r="50" spans="4:10" ht="27" x14ac:dyDescent="0.35">
      <c r="D50" s="254"/>
      <c r="E50" s="257"/>
      <c r="F50" s="259" t="s">
        <v>435</v>
      </c>
      <c r="G50" s="259" t="s">
        <v>436</v>
      </c>
      <c r="H50" s="50" t="s">
        <v>188</v>
      </c>
      <c r="I50" s="52" t="s">
        <v>437</v>
      </c>
      <c r="J50" s="50" t="s">
        <v>188</v>
      </c>
    </row>
    <row r="51" spans="4:10" x14ac:dyDescent="0.35">
      <c r="D51" s="254"/>
      <c r="E51" s="257"/>
      <c r="F51" s="260"/>
      <c r="G51" s="260"/>
      <c r="H51" s="51" t="s">
        <v>330</v>
      </c>
      <c r="I51" s="51" t="s">
        <v>331</v>
      </c>
      <c r="J51" s="51" t="s">
        <v>188</v>
      </c>
    </row>
    <row r="52" spans="4:10" x14ac:dyDescent="0.35">
      <c r="D52" s="254"/>
      <c r="E52" s="257"/>
      <c r="F52" s="260"/>
      <c r="G52" s="260"/>
      <c r="H52" s="51" t="s">
        <v>332</v>
      </c>
      <c r="I52" s="51" t="s">
        <v>333</v>
      </c>
      <c r="J52" s="51" t="s">
        <v>188</v>
      </c>
    </row>
    <row r="53" spans="4:10" x14ac:dyDescent="0.35">
      <c r="D53" s="254"/>
      <c r="E53" s="257"/>
      <c r="F53" s="260"/>
      <c r="G53" s="260"/>
      <c r="H53" s="51" t="s">
        <v>334</v>
      </c>
      <c r="I53" s="51" t="s">
        <v>335</v>
      </c>
      <c r="J53" s="51" t="s">
        <v>188</v>
      </c>
    </row>
    <row r="54" spans="4:10" x14ac:dyDescent="0.35">
      <c r="D54" s="254"/>
      <c r="E54" s="257"/>
      <c r="F54" s="260"/>
      <c r="G54" s="260"/>
      <c r="H54" s="51" t="s">
        <v>269</v>
      </c>
      <c r="I54" s="51" t="s">
        <v>336</v>
      </c>
      <c r="J54" s="51" t="s">
        <v>188</v>
      </c>
    </row>
    <row r="55" spans="4:10" x14ac:dyDescent="0.35">
      <c r="D55" s="254"/>
      <c r="E55" s="257"/>
      <c r="F55" s="260"/>
      <c r="G55" s="260"/>
      <c r="H55" s="51" t="s">
        <v>337</v>
      </c>
      <c r="I55" s="51" t="s">
        <v>338</v>
      </c>
      <c r="J55" s="51" t="s">
        <v>188</v>
      </c>
    </row>
    <row r="56" spans="4:10" x14ac:dyDescent="0.35">
      <c r="D56" s="254"/>
      <c r="E56" s="257"/>
      <c r="F56" s="260"/>
      <c r="G56" s="260"/>
      <c r="H56" s="51" t="s">
        <v>337</v>
      </c>
      <c r="I56" s="51" t="s">
        <v>339</v>
      </c>
      <c r="J56" s="51" t="s">
        <v>188</v>
      </c>
    </row>
    <row r="57" spans="4:10" x14ac:dyDescent="0.35">
      <c r="D57" s="254"/>
      <c r="E57" s="257"/>
      <c r="F57" s="260"/>
      <c r="G57" s="260"/>
      <c r="H57" s="51" t="s">
        <v>268</v>
      </c>
      <c r="I57" s="51" t="s">
        <v>340</v>
      </c>
      <c r="J57" s="51" t="s">
        <v>188</v>
      </c>
    </row>
    <row r="58" spans="4:10" x14ac:dyDescent="0.35">
      <c r="D58" s="254"/>
      <c r="E58" s="257"/>
      <c r="F58" s="260"/>
      <c r="G58" s="260"/>
      <c r="H58" s="51" t="s">
        <v>341</v>
      </c>
      <c r="I58" s="51" t="s">
        <v>342</v>
      </c>
      <c r="J58" s="51" t="s">
        <v>188</v>
      </c>
    </row>
    <row r="59" spans="4:10" x14ac:dyDescent="0.35">
      <c r="D59" s="255"/>
      <c r="E59" s="258"/>
      <c r="F59" s="261"/>
      <c r="G59" s="261"/>
      <c r="H59" s="51" t="s">
        <v>262</v>
      </c>
      <c r="I59" s="51" t="s">
        <v>343</v>
      </c>
      <c r="J59" s="51" t="s">
        <v>188</v>
      </c>
    </row>
    <row r="60" spans="4:10" ht="27" x14ac:dyDescent="0.35">
      <c r="D60" s="238" t="s">
        <v>344</v>
      </c>
      <c r="E60" s="241"/>
      <c r="F60" s="53" t="s">
        <v>438</v>
      </c>
      <c r="G60" s="53" t="s">
        <v>439</v>
      </c>
      <c r="H60" s="54" t="s">
        <v>190</v>
      </c>
      <c r="I60" s="55" t="s">
        <v>345</v>
      </c>
      <c r="J60" s="54" t="s">
        <v>190</v>
      </c>
    </row>
    <row r="61" spans="4:10" ht="27" x14ac:dyDescent="0.35">
      <c r="D61" s="239"/>
      <c r="E61" s="242"/>
      <c r="F61" s="244" t="s">
        <v>438</v>
      </c>
      <c r="G61" s="244" t="s">
        <v>440</v>
      </c>
      <c r="H61" s="54" t="s">
        <v>192</v>
      </c>
      <c r="I61" s="55" t="s">
        <v>441</v>
      </c>
      <c r="J61" s="54" t="s">
        <v>192</v>
      </c>
    </row>
    <row r="62" spans="4:10" x14ac:dyDescent="0.35">
      <c r="D62" s="239"/>
      <c r="E62" s="242"/>
      <c r="F62" s="245"/>
      <c r="G62" s="245"/>
      <c r="H62" s="56" t="s">
        <v>346</v>
      </c>
      <c r="I62" s="56" t="s">
        <v>442</v>
      </c>
      <c r="J62" s="56" t="s">
        <v>192</v>
      </c>
    </row>
    <row r="63" spans="4:10" x14ac:dyDescent="0.35">
      <c r="D63" s="239"/>
      <c r="E63" s="242"/>
      <c r="F63" s="245"/>
      <c r="G63" s="245"/>
      <c r="H63" s="56" t="s">
        <v>263</v>
      </c>
      <c r="I63" s="56" t="s">
        <v>443</v>
      </c>
      <c r="J63" s="56" t="s">
        <v>192</v>
      </c>
    </row>
    <row r="64" spans="4:10" x14ac:dyDescent="0.35">
      <c r="D64" s="239"/>
      <c r="E64" s="242"/>
      <c r="F64" s="245"/>
      <c r="G64" s="245"/>
      <c r="H64" s="56" t="s">
        <v>347</v>
      </c>
      <c r="I64" s="56" t="s">
        <v>348</v>
      </c>
      <c r="J64" s="56" t="s">
        <v>192</v>
      </c>
    </row>
    <row r="65" spans="4:10" x14ac:dyDescent="0.35">
      <c r="D65" s="239"/>
      <c r="E65" s="242"/>
      <c r="F65" s="245"/>
      <c r="G65" s="245"/>
      <c r="H65" s="56" t="s">
        <v>256</v>
      </c>
      <c r="I65" s="56" t="s">
        <v>349</v>
      </c>
      <c r="J65" s="56" t="s">
        <v>192</v>
      </c>
    </row>
    <row r="66" spans="4:10" x14ac:dyDescent="0.35">
      <c r="D66" s="239"/>
      <c r="E66" s="242"/>
      <c r="F66" s="245"/>
      <c r="G66" s="245"/>
      <c r="H66" s="56" t="s">
        <v>350</v>
      </c>
      <c r="I66" s="56" t="s">
        <v>351</v>
      </c>
      <c r="J66" s="56" t="s">
        <v>192</v>
      </c>
    </row>
    <row r="67" spans="4:10" x14ac:dyDescent="0.35">
      <c r="D67" s="239"/>
      <c r="E67" s="242"/>
      <c r="F67" s="245"/>
      <c r="G67" s="245"/>
      <c r="H67" s="56" t="s">
        <v>352</v>
      </c>
      <c r="I67" s="56" t="s">
        <v>444</v>
      </c>
      <c r="J67" s="56" t="s">
        <v>192</v>
      </c>
    </row>
    <row r="68" spans="4:10" x14ac:dyDescent="0.35">
      <c r="D68" s="239"/>
      <c r="E68" s="242"/>
      <c r="F68" s="245"/>
      <c r="G68" s="245"/>
      <c r="H68" s="56" t="s">
        <v>353</v>
      </c>
      <c r="I68" s="56" t="s">
        <v>354</v>
      </c>
      <c r="J68" s="56" t="s">
        <v>192</v>
      </c>
    </row>
    <row r="69" spans="4:10" x14ac:dyDescent="0.35">
      <c r="D69" s="239"/>
      <c r="E69" s="242"/>
      <c r="F69" s="246"/>
      <c r="G69" s="246"/>
      <c r="H69" s="56" t="s">
        <v>265</v>
      </c>
      <c r="I69" s="56" t="s">
        <v>355</v>
      </c>
      <c r="J69" s="56" t="s">
        <v>192</v>
      </c>
    </row>
    <row r="70" spans="4:10" ht="27" x14ac:dyDescent="0.35">
      <c r="D70" s="239"/>
      <c r="E70" s="242"/>
      <c r="F70" s="244" t="s">
        <v>438</v>
      </c>
      <c r="G70" s="244" t="s">
        <v>445</v>
      </c>
      <c r="H70" s="57" t="s">
        <v>196</v>
      </c>
      <c r="I70" s="53" t="s">
        <v>445</v>
      </c>
      <c r="J70" s="57" t="s">
        <v>196</v>
      </c>
    </row>
    <row r="71" spans="4:10" x14ac:dyDescent="0.35">
      <c r="D71" s="239"/>
      <c r="E71" s="242"/>
      <c r="F71" s="245"/>
      <c r="G71" s="245"/>
      <c r="H71" s="56" t="s">
        <v>356</v>
      </c>
      <c r="I71" s="56" t="s">
        <v>357</v>
      </c>
      <c r="J71" s="56" t="s">
        <v>196</v>
      </c>
    </row>
    <row r="72" spans="4:10" x14ac:dyDescent="0.35">
      <c r="D72" s="239"/>
      <c r="E72" s="242"/>
      <c r="F72" s="245"/>
      <c r="G72" s="245"/>
      <c r="H72" s="56" t="s">
        <v>358</v>
      </c>
      <c r="I72" s="56" t="s">
        <v>359</v>
      </c>
      <c r="J72" s="56" t="s">
        <v>196</v>
      </c>
    </row>
    <row r="73" spans="4:10" x14ac:dyDescent="0.35">
      <c r="D73" s="240"/>
      <c r="E73" s="243"/>
      <c r="F73" s="246"/>
      <c r="G73" s="246"/>
      <c r="H73" s="56" t="s">
        <v>360</v>
      </c>
      <c r="I73" s="56" t="s">
        <v>361</v>
      </c>
      <c r="J73" s="56" t="s">
        <v>196</v>
      </c>
    </row>
    <row r="74" spans="4:10" ht="27" x14ac:dyDescent="0.35">
      <c r="D74" s="220" t="s">
        <v>187</v>
      </c>
      <c r="E74" s="223" t="s">
        <v>187</v>
      </c>
      <c r="F74" s="226" t="s">
        <v>187</v>
      </c>
      <c r="G74" s="229" t="s">
        <v>362</v>
      </c>
      <c r="H74" s="58" t="s">
        <v>186</v>
      </c>
      <c r="I74" s="59" t="s">
        <v>446</v>
      </c>
      <c r="J74" s="58" t="s">
        <v>186</v>
      </c>
    </row>
    <row r="75" spans="4:10" x14ac:dyDescent="0.35">
      <c r="D75" s="221"/>
      <c r="E75" s="224"/>
      <c r="F75" s="227"/>
      <c r="G75" s="230"/>
      <c r="H75" s="60" t="s">
        <v>363</v>
      </c>
      <c r="I75" s="60" t="s">
        <v>364</v>
      </c>
      <c r="J75" s="60" t="s">
        <v>186</v>
      </c>
    </row>
    <row r="76" spans="4:10" x14ac:dyDescent="0.35">
      <c r="D76" s="221"/>
      <c r="E76" s="224"/>
      <c r="F76" s="227"/>
      <c r="G76" s="230"/>
      <c r="H76" s="60" t="s">
        <v>365</v>
      </c>
      <c r="I76" s="60" t="s">
        <v>366</v>
      </c>
      <c r="J76" s="60" t="s">
        <v>186</v>
      </c>
    </row>
    <row r="77" spans="4:10" x14ac:dyDescent="0.35">
      <c r="D77" s="221"/>
      <c r="E77" s="224"/>
      <c r="F77" s="227"/>
      <c r="G77" s="230"/>
      <c r="H77" s="60" t="s">
        <v>367</v>
      </c>
      <c r="I77" s="60" t="s">
        <v>368</v>
      </c>
      <c r="J77" s="60" t="s">
        <v>186</v>
      </c>
    </row>
    <row r="78" spans="4:10" x14ac:dyDescent="0.35">
      <c r="D78" s="221"/>
      <c r="E78" s="224"/>
      <c r="F78" s="227"/>
      <c r="G78" s="230"/>
      <c r="H78" s="60" t="s">
        <v>369</v>
      </c>
      <c r="I78" s="60" t="s">
        <v>370</v>
      </c>
      <c r="J78" s="60" t="s">
        <v>186</v>
      </c>
    </row>
    <row r="79" spans="4:10" x14ac:dyDescent="0.35">
      <c r="D79" s="222"/>
      <c r="E79" s="225"/>
      <c r="F79" s="228"/>
      <c r="G79" s="231"/>
      <c r="H79" s="60" t="s">
        <v>242</v>
      </c>
      <c r="I79" s="60" t="s">
        <v>371</v>
      </c>
      <c r="J79" s="60" t="s">
        <v>186</v>
      </c>
    </row>
    <row r="80" spans="4:10" ht="27" x14ac:dyDescent="0.35">
      <c r="D80" s="232" t="s">
        <v>372</v>
      </c>
      <c r="E80" s="235" t="s">
        <v>447</v>
      </c>
      <c r="F80" s="235" t="s">
        <v>447</v>
      </c>
      <c r="G80" s="235" t="s">
        <v>373</v>
      </c>
      <c r="H80" s="61" t="s">
        <v>200</v>
      </c>
      <c r="I80" s="62" t="s">
        <v>447</v>
      </c>
      <c r="J80" s="61" t="s">
        <v>200</v>
      </c>
    </row>
    <row r="81" spans="4:10" x14ac:dyDescent="0.35">
      <c r="D81" s="233"/>
      <c r="E81" s="236"/>
      <c r="F81" s="236"/>
      <c r="G81" s="236"/>
      <c r="H81" s="63" t="s">
        <v>374</v>
      </c>
      <c r="I81" s="63" t="s">
        <v>375</v>
      </c>
      <c r="J81" s="63" t="s">
        <v>200</v>
      </c>
    </row>
    <row r="82" spans="4:10" x14ac:dyDescent="0.35">
      <c r="D82" s="233"/>
      <c r="E82" s="236"/>
      <c r="F82" s="236"/>
      <c r="G82" s="236"/>
      <c r="H82" s="63" t="s">
        <v>198</v>
      </c>
      <c r="I82" s="63" t="s">
        <v>376</v>
      </c>
      <c r="J82" s="63" t="s">
        <v>200</v>
      </c>
    </row>
    <row r="83" spans="4:10" x14ac:dyDescent="0.35">
      <c r="D83" s="233"/>
      <c r="E83" s="236"/>
      <c r="F83" s="236"/>
      <c r="G83" s="236"/>
      <c r="H83" s="63" t="s">
        <v>377</v>
      </c>
      <c r="I83" s="63" t="s">
        <v>378</v>
      </c>
      <c r="J83" s="63" t="s">
        <v>200</v>
      </c>
    </row>
    <row r="84" spans="4:10" x14ac:dyDescent="0.35">
      <c r="D84" s="233"/>
      <c r="E84" s="236"/>
      <c r="F84" s="236"/>
      <c r="G84" s="236"/>
      <c r="H84" s="63" t="s">
        <v>379</v>
      </c>
      <c r="I84" s="63" t="s">
        <v>380</v>
      </c>
      <c r="J84" s="63" t="s">
        <v>200</v>
      </c>
    </row>
    <row r="85" spans="4:10" x14ac:dyDescent="0.35">
      <c r="D85" s="233"/>
      <c r="E85" s="236"/>
      <c r="F85" s="236"/>
      <c r="G85" s="236"/>
      <c r="H85" s="63" t="s">
        <v>381</v>
      </c>
      <c r="I85" s="63" t="s">
        <v>382</v>
      </c>
      <c r="J85" s="63" t="s">
        <v>200</v>
      </c>
    </row>
    <row r="86" spans="4:10" x14ac:dyDescent="0.35">
      <c r="D86" s="233"/>
      <c r="E86" s="236"/>
      <c r="F86" s="236"/>
      <c r="G86" s="236"/>
      <c r="H86" s="63" t="s">
        <v>383</v>
      </c>
      <c r="I86" s="63" t="s">
        <v>384</v>
      </c>
      <c r="J86" s="63" t="s">
        <v>200</v>
      </c>
    </row>
    <row r="87" spans="4:10" x14ac:dyDescent="0.35">
      <c r="D87" s="233"/>
      <c r="E87" s="236"/>
      <c r="F87" s="236"/>
      <c r="G87" s="236"/>
      <c r="H87" s="63" t="s">
        <v>385</v>
      </c>
      <c r="I87" s="63" t="s">
        <v>386</v>
      </c>
      <c r="J87" s="63" t="s">
        <v>200</v>
      </c>
    </row>
    <row r="88" spans="4:10" x14ac:dyDescent="0.35">
      <c r="D88" s="233"/>
      <c r="E88" s="236"/>
      <c r="F88" s="236"/>
      <c r="G88" s="236"/>
      <c r="H88" s="63" t="s">
        <v>387</v>
      </c>
      <c r="I88" s="63" t="s">
        <v>388</v>
      </c>
      <c r="J88" s="63" t="s">
        <v>200</v>
      </c>
    </row>
    <row r="89" spans="4:10" x14ac:dyDescent="0.35">
      <c r="D89" s="233"/>
      <c r="E89" s="236"/>
      <c r="F89" s="236"/>
      <c r="G89" s="236"/>
      <c r="H89" s="63" t="s">
        <v>267</v>
      </c>
      <c r="I89" s="63" t="s">
        <v>389</v>
      </c>
      <c r="J89" s="63" t="s">
        <v>200</v>
      </c>
    </row>
    <row r="90" spans="4:10" ht="27" x14ac:dyDescent="0.35">
      <c r="D90" s="233"/>
      <c r="E90" s="236"/>
      <c r="F90" s="236"/>
      <c r="G90" s="236"/>
      <c r="H90" s="63" t="s">
        <v>390</v>
      </c>
      <c r="I90" s="64" t="s">
        <v>448</v>
      </c>
      <c r="J90" s="63" t="s">
        <v>200</v>
      </c>
    </row>
    <row r="91" spans="4:10" x14ac:dyDescent="0.35">
      <c r="D91" s="233"/>
      <c r="E91" s="236"/>
      <c r="F91" s="236"/>
      <c r="G91" s="236"/>
      <c r="H91" s="63" t="s">
        <v>391</v>
      </c>
      <c r="I91" s="63" t="s">
        <v>392</v>
      </c>
      <c r="J91" s="63" t="s">
        <v>200</v>
      </c>
    </row>
    <row r="92" spans="4:10" x14ac:dyDescent="0.35">
      <c r="D92" s="233"/>
      <c r="E92" s="236"/>
      <c r="F92" s="236"/>
      <c r="G92" s="236"/>
      <c r="H92" s="63" t="s">
        <v>393</v>
      </c>
      <c r="I92" s="63" t="s">
        <v>394</v>
      </c>
      <c r="J92" s="63" t="s">
        <v>200</v>
      </c>
    </row>
    <row r="93" spans="4:10" x14ac:dyDescent="0.35">
      <c r="D93" s="233"/>
      <c r="E93" s="236"/>
      <c r="F93" s="236"/>
      <c r="G93" s="236"/>
      <c r="H93" s="63" t="s">
        <v>395</v>
      </c>
      <c r="I93" s="63" t="s">
        <v>396</v>
      </c>
      <c r="J93" s="63" t="s">
        <v>200</v>
      </c>
    </row>
    <row r="94" spans="4:10" x14ac:dyDescent="0.35">
      <c r="D94" s="233"/>
      <c r="E94" s="236"/>
      <c r="F94" s="236"/>
      <c r="G94" s="236"/>
      <c r="H94" s="63" t="s">
        <v>397</v>
      </c>
      <c r="I94" s="63" t="s">
        <v>398</v>
      </c>
      <c r="J94" s="63" t="s">
        <v>200</v>
      </c>
    </row>
    <row r="95" spans="4:10" x14ac:dyDescent="0.35">
      <c r="D95" s="233"/>
      <c r="E95" s="236"/>
      <c r="F95" s="236"/>
      <c r="G95" s="236"/>
      <c r="H95" s="63" t="s">
        <v>399</v>
      </c>
      <c r="I95" s="63" t="s">
        <v>400</v>
      </c>
      <c r="J95" s="63" t="s">
        <v>200</v>
      </c>
    </row>
    <row r="96" spans="4:10" x14ac:dyDescent="0.35">
      <c r="D96" s="233"/>
      <c r="E96" s="236"/>
      <c r="F96" s="236"/>
      <c r="G96" s="236"/>
      <c r="H96" s="63" t="s">
        <v>401</v>
      </c>
      <c r="I96" s="63" t="s">
        <v>402</v>
      </c>
      <c r="J96" s="63" t="s">
        <v>200</v>
      </c>
    </row>
    <row r="97" spans="4:10" x14ac:dyDescent="0.35">
      <c r="D97" s="233"/>
      <c r="E97" s="236"/>
      <c r="F97" s="236"/>
      <c r="G97" s="236"/>
      <c r="H97" s="63" t="s">
        <v>403</v>
      </c>
      <c r="I97" s="63" t="s">
        <v>404</v>
      </c>
      <c r="J97" s="63" t="s">
        <v>200</v>
      </c>
    </row>
    <row r="98" spans="4:10" x14ac:dyDescent="0.35">
      <c r="D98" s="233"/>
      <c r="E98" s="236"/>
      <c r="F98" s="236"/>
      <c r="G98" s="236"/>
      <c r="H98" s="63" t="s">
        <v>405</v>
      </c>
      <c r="I98" s="63" t="s">
        <v>406</v>
      </c>
      <c r="J98" s="63" t="s">
        <v>200</v>
      </c>
    </row>
    <row r="99" spans="4:10" x14ac:dyDescent="0.35">
      <c r="D99" s="234"/>
      <c r="E99" s="237"/>
      <c r="F99" s="237"/>
      <c r="G99" s="237"/>
      <c r="H99" s="65" t="s">
        <v>245</v>
      </c>
      <c r="I99" s="65" t="s">
        <v>372</v>
      </c>
      <c r="J99" s="65" t="s">
        <v>200</v>
      </c>
    </row>
    <row r="100" spans="4:10" x14ac:dyDescent="0.35">
      <c r="D100" s="218" t="s">
        <v>407</v>
      </c>
      <c r="E100" s="66" t="s">
        <v>250</v>
      </c>
      <c r="F100" s="66"/>
      <c r="G100" s="67" t="s">
        <v>250</v>
      </c>
      <c r="H100" s="66" t="s">
        <v>202</v>
      </c>
      <c r="I100" s="66" t="s">
        <v>250</v>
      </c>
      <c r="J100" s="66" t="s">
        <v>202</v>
      </c>
    </row>
    <row r="101" spans="4:10" ht="27" x14ac:dyDescent="0.35">
      <c r="D101" s="219"/>
      <c r="E101" s="67" t="s">
        <v>408</v>
      </c>
      <c r="F101" s="66"/>
      <c r="G101" s="67" t="s">
        <v>408</v>
      </c>
      <c r="H101" s="68" t="s">
        <v>204</v>
      </c>
      <c r="I101" s="69" t="s">
        <v>449</v>
      </c>
      <c r="J101" s="68" t="s">
        <v>204</v>
      </c>
    </row>
    <row r="102" spans="4:10" x14ac:dyDescent="0.35">
      <c r="D102" s="70" t="s">
        <v>409</v>
      </c>
      <c r="E102" s="70"/>
      <c r="F102" s="70"/>
      <c r="G102" s="71"/>
      <c r="H102" s="72"/>
      <c r="I102" s="72"/>
      <c r="J102" s="72"/>
    </row>
  </sheetData>
  <sortState xmlns:xlrd2="http://schemas.microsoft.com/office/spreadsheetml/2017/richdata2" ref="A1:B24">
    <sortCondition ref="A1:A24"/>
  </sortState>
  <mergeCells count="39">
    <mergeCell ref="D2:D7"/>
    <mergeCell ref="E2:E7"/>
    <mergeCell ref="F2:F7"/>
    <mergeCell ref="G2:G7"/>
    <mergeCell ref="D9:D25"/>
    <mergeCell ref="E9:E25"/>
    <mergeCell ref="F9:F25"/>
    <mergeCell ref="G9:G25"/>
    <mergeCell ref="D26:D27"/>
    <mergeCell ref="E26:E27"/>
    <mergeCell ref="F26:F27"/>
    <mergeCell ref="D28:D43"/>
    <mergeCell ref="E30:E33"/>
    <mergeCell ref="F30:F33"/>
    <mergeCell ref="G30:G33"/>
    <mergeCell ref="E34:E43"/>
    <mergeCell ref="F34:F43"/>
    <mergeCell ref="G34:G43"/>
    <mergeCell ref="D44:D59"/>
    <mergeCell ref="E44:E59"/>
    <mergeCell ref="F45:F48"/>
    <mergeCell ref="G45:G48"/>
    <mergeCell ref="F50:F59"/>
    <mergeCell ref="G50:G59"/>
    <mergeCell ref="D60:D73"/>
    <mergeCell ref="E60:E73"/>
    <mergeCell ref="F61:F69"/>
    <mergeCell ref="G61:G69"/>
    <mergeCell ref="F70:F73"/>
    <mergeCell ref="G70:G73"/>
    <mergeCell ref="D100:D101"/>
    <mergeCell ref="D74:D79"/>
    <mergeCell ref="E74:E79"/>
    <mergeCell ref="F74:F79"/>
    <mergeCell ref="G74:G79"/>
    <mergeCell ref="D80:D99"/>
    <mergeCell ref="E80:E99"/>
    <mergeCell ref="F80:F99"/>
    <mergeCell ref="G80:G99"/>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Students on roll</vt:lpstr>
      <vt:lpstr>Data categories</vt:lpstr>
      <vt:lpstr>Lookup Values</vt:lpstr>
      <vt:lpstr>Leavers</vt:lpstr>
      <vt:lpstr>Ethnicity codes</vt:lpstr>
    </vt:vector>
  </TitlesOfParts>
  <Company>Greater Manchester Fire &amp; Rescue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Jones, Adele</dc:creator>
  <cp:lastModifiedBy>Michael Pearson</cp:lastModifiedBy>
  <dcterms:created xsi:type="dcterms:W3CDTF">2020-04-08T07:43:11Z</dcterms:created>
  <dcterms:modified xsi:type="dcterms:W3CDTF">2024-09-30T10:20:12Z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a8edf35-91ea-44e1-afab-38c462b39a0c_Enabled">
    <vt:lpwstr>true</vt:lpwstr>
  </property>
  <property fmtid="{D5CDD505-2E9C-101B-9397-08002B2CF9AE}" pid="3" name="MSIP_Label_7a8edf35-91ea-44e1-afab-38c462b39a0c_SetDate">
    <vt:lpwstr>2024-01-05T13:56:23Z</vt:lpwstr>
  </property>
  <property fmtid="{D5CDD505-2E9C-101B-9397-08002B2CF9AE}" pid="4" name="MSIP_Label_7a8edf35-91ea-44e1-afab-38c462b39a0c_Method">
    <vt:lpwstr>Standard</vt:lpwstr>
  </property>
  <property fmtid="{D5CDD505-2E9C-101B-9397-08002B2CF9AE}" pid="5" name="MSIP_Label_7a8edf35-91ea-44e1-afab-38c462b39a0c_Name">
    <vt:lpwstr>Official</vt:lpwstr>
  </property>
  <property fmtid="{D5CDD505-2E9C-101B-9397-08002B2CF9AE}" pid="6" name="MSIP_Label_7a8edf35-91ea-44e1-afab-38c462b39a0c_SiteId">
    <vt:lpwstr>aaacb679-c381-48fb-b320-f9d581ee948f</vt:lpwstr>
  </property>
  <property fmtid="{D5CDD505-2E9C-101B-9397-08002B2CF9AE}" pid="7" name="MSIP_Label_7a8edf35-91ea-44e1-afab-38c462b39a0c_ActionId">
    <vt:lpwstr>071e62ba-c465-40a6-9ee8-ba4ad84f494c</vt:lpwstr>
  </property>
  <property fmtid="{D5CDD505-2E9C-101B-9397-08002B2CF9AE}" pid="8" name="MSIP_Label_7a8edf35-91ea-44e1-afab-38c462b39a0c_ContentBits">
    <vt:lpwstr>0</vt:lpwstr>
  </property>
</Properties>
</file>